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-15" windowWidth="20520" windowHeight="8175" tabRatio="894" firstSheet="1" activeTab="11"/>
  </bookViews>
  <sheets>
    <sheet name="Intro Sheet" sheetId="8" state="hidden" r:id="rId1"/>
    <sheet name="War History" sheetId="2" r:id="rId2"/>
    <sheet name="Overall Snapshot" sheetId="10" state="hidden" r:id="rId3"/>
    <sheet name="10W Snapshot" sheetId="25" r:id="rId4"/>
    <sheet name="Star Count" sheetId="11" state="hidden" r:id="rId5"/>
    <sheet name="Data" sheetId="5" r:id="rId6"/>
    <sheet name="War List" sheetId="9" r:id="rId7"/>
    <sheet name="Potential Kicks" sheetId="12" state="hidden" r:id="rId8"/>
    <sheet name="Master List" sheetId="16" r:id="rId9"/>
    <sheet name="TH8 BASES" sheetId="22" state="hidden" r:id="rId10"/>
    <sheet name="TH9 BASES" sheetId="23" state="hidden" r:id="rId11"/>
    <sheet name="TH10 BASES" sheetId="24" r:id="rId12"/>
  </sheets>
  <definedNames>
    <definedName name="_xlnm._FilterDatabase" localSheetId="5" hidden="1">Data!$A$1:$F$9253</definedName>
    <definedName name="_xlnm._FilterDatabase" localSheetId="2" hidden="1">'Overall Snapshot'!$A$1:$F$51</definedName>
    <definedName name="ARbW_Labels" localSheetId="3">INDIRECT("'War Eval'!A18:A"&amp;34-COUNTBLANK(#REF!),TRUE)</definedName>
    <definedName name="ARbW_Labels">INDIRECT("'War Eval'!A18:A"&amp;34-COUNTBLANK(#REF!),TRUE)</definedName>
    <definedName name="ARbW_One" localSheetId="3">OFFSET('10W Snapshot'!ARbW_Labels,0,2)</definedName>
    <definedName name="ARbW_One">OFFSET(ARbW_Labels,0,2)</definedName>
    <definedName name="ARbW_Three" localSheetId="3">OFFSET('10W Snapshot'!ARbW_Labels,0,4)</definedName>
    <definedName name="ARbW_Three">OFFSET(ARbW_Labels,0,4)</definedName>
    <definedName name="ARbW_Two" localSheetId="3">OFFSET('10W Snapshot'!ARbW_Labels,0,3)</definedName>
    <definedName name="ARbW_Two">OFFSET(ARbW_Labels,0,3)</definedName>
    <definedName name="ARbW_Zero" localSheetId="3">OFFSET('10W Snapshot'!ARbW_Labels,0,1)</definedName>
    <definedName name="ARbW_Zero">OFFSET(ARbW_Labels,0,1)</definedName>
    <definedName name="PE_AD" localSheetId="3">OFFSET('10W Snapshot'!PE_Labels,0,2)</definedName>
    <definedName name="PE_AD">OFFSET(PE_Labels,0,2)</definedName>
    <definedName name="PE_Labels" localSheetId="3">INDIRECT("'Player Eval'!A3:A"&amp;52-COUNTBLANK(#REF!),TRUE)</definedName>
    <definedName name="PE_Labels">INDIRECT("'Player Eval'!A3:A"&amp;52-COUNTBLANK(#REF!),TRUE)</definedName>
    <definedName name="PE_N" localSheetId="3">OFFSET('10W Snapshot'!PE_Labels,0,3)</definedName>
    <definedName name="PE_N">OFFSET(PE_Labels,0,3)</definedName>
    <definedName name="PE_NS" localSheetId="3">OFFSET('10W Snapshot'!PE_Labels,0,4)</definedName>
    <definedName name="PE_NS">OFFSET(PE_Labels,0,4)</definedName>
    <definedName name="PE_Stars" localSheetId="3">OFFSET('10W Snapshot'!PE_Labels,0,1)</definedName>
    <definedName name="PE_Stars">OFFSET(PE_Labels,0,1)</definedName>
    <definedName name="Players">INDIRECT("Stats!$A$4:$A$"&amp;COUNTA(#REF!)+1,TRUE)</definedName>
    <definedName name="Progress_Data">INDIRECT("Progression!B2:B"&amp;18-COUNTBLANK(#REF!),TRUE)</definedName>
    <definedName name="Progress_Label">INDIRECT("Progression!A2:A"&amp;18-COUNTBLANK(#REF!),TRUE)</definedName>
    <definedName name="Team_Players">INDIRECT("Stats!$A$3:$A$"&amp;COUNTA(#REF!)+1,TRUE)</definedName>
    <definedName name="War">INDIRECT("'War List'!A2:A"&amp;COUNTA('War List'!XFB:XFB),TRUE)</definedName>
  </definedNames>
  <calcPr calcId="145621"/>
</workbook>
</file>

<file path=xl/calcChain.xml><?xml version="1.0" encoding="utf-8"?>
<calcChain xmlns="http://schemas.openxmlformats.org/spreadsheetml/2006/main">
  <c r="S4" i="2" l="1"/>
  <c r="S3" i="2"/>
  <c r="S2" i="2"/>
  <c r="W3" i="16" l="1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2" i="16"/>
  <c r="T1" i="16" l="1"/>
  <c r="N1" i="25"/>
  <c r="M1" i="25" s="1"/>
  <c r="L1" i="25" s="1"/>
  <c r="K1" i="25" s="1"/>
  <c r="P1" i="16" s="1"/>
  <c r="R1" i="16" l="1"/>
  <c r="J1" i="25"/>
  <c r="I1" i="25" s="1"/>
  <c r="H1" i="25" s="1"/>
  <c r="G1" i="25" s="1"/>
  <c r="F1" i="25" s="1"/>
  <c r="K1" i="16" s="1"/>
  <c r="S1" i="16"/>
  <c r="Q1" i="16"/>
  <c r="O1" i="16" l="1"/>
  <c r="M1" i="16"/>
  <c r="L1" i="16"/>
  <c r="N1" i="16"/>
  <c r="AL4" i="16"/>
  <c r="AL5" i="16"/>
  <c r="AL6" i="16"/>
  <c r="AL7" i="16"/>
  <c r="AL8" i="16"/>
  <c r="AL9" i="16"/>
  <c r="AL10" i="16"/>
  <c r="AL11" i="16"/>
  <c r="AL12" i="16"/>
  <c r="AL13" i="16"/>
  <c r="AL14" i="16"/>
  <c r="AL15" i="16"/>
  <c r="AL16" i="16"/>
  <c r="AL17" i="16"/>
  <c r="AL18" i="16"/>
  <c r="AL19" i="16"/>
  <c r="AL20" i="16"/>
  <c r="AL21" i="16"/>
  <c r="AL22" i="16"/>
  <c r="AL23" i="16"/>
  <c r="AL24" i="16"/>
  <c r="AL25" i="16"/>
  <c r="AL26" i="16"/>
  <c r="AL27" i="16"/>
  <c r="AL28" i="16"/>
  <c r="AL29" i="16"/>
  <c r="AL30" i="16"/>
  <c r="AL31" i="16"/>
  <c r="AL32" i="16"/>
  <c r="AL33" i="16"/>
  <c r="AL34" i="16"/>
  <c r="AL35" i="16"/>
  <c r="AL36" i="16"/>
  <c r="AL37" i="16"/>
  <c r="AL38" i="16"/>
  <c r="AL39" i="16"/>
  <c r="AL40" i="16"/>
  <c r="AL41" i="16"/>
  <c r="AL42" i="16"/>
  <c r="AL43" i="16"/>
  <c r="AL44" i="16"/>
  <c r="AL45" i="16"/>
  <c r="AL46" i="16"/>
  <c r="AL47" i="16"/>
  <c r="AL48" i="16"/>
  <c r="AL49" i="16"/>
  <c r="AL50" i="16"/>
  <c r="AL51" i="16"/>
  <c r="AL52" i="16"/>
  <c r="AL3" i="16"/>
  <c r="C9" i="12" l="1"/>
  <c r="C11" i="12" s="1"/>
  <c r="D9" i="12"/>
  <c r="D12" i="12" s="1"/>
  <c r="E9" i="12"/>
  <c r="E13" i="12" s="1"/>
  <c r="F9" i="12"/>
  <c r="F13" i="12" s="1"/>
  <c r="B9" i="12"/>
  <c r="B11" i="12" s="1"/>
  <c r="F17" i="12" l="1"/>
  <c r="F10" i="12"/>
  <c r="E17" i="12"/>
  <c r="D17" i="12"/>
  <c r="C17" i="12"/>
  <c r="C10" i="12"/>
  <c r="C12" i="12"/>
  <c r="B12" i="12"/>
  <c r="B17" i="12"/>
  <c r="B13" i="12"/>
  <c r="D10" i="12"/>
  <c r="C13" i="12"/>
  <c r="E11" i="12"/>
  <c r="F11" i="12"/>
  <c r="D13" i="12"/>
  <c r="B10" i="12"/>
  <c r="E10" i="12"/>
  <c r="D11" i="12"/>
  <c r="E12" i="12"/>
  <c r="F12" i="12"/>
  <c r="C15" i="12" l="1"/>
  <c r="D14" i="12"/>
  <c r="F15" i="12"/>
  <c r="B15" i="12"/>
  <c r="B14" i="12"/>
  <c r="E15" i="12"/>
  <c r="E14" i="12"/>
  <c r="C14" i="12"/>
  <c r="D15" i="12"/>
  <c r="F14" i="12"/>
  <c r="E16" i="12" l="1"/>
  <c r="C16" i="12"/>
  <c r="F16" i="12"/>
  <c r="D16" i="12"/>
  <c r="B16" i="12"/>
  <c r="AA50" i="16" l="1"/>
  <c r="Z50" i="16"/>
  <c r="Y50" i="16"/>
  <c r="AA49" i="16"/>
  <c r="Z49" i="16"/>
  <c r="Y49" i="16"/>
  <c r="AA48" i="16"/>
  <c r="Z48" i="16"/>
  <c r="Y48" i="16"/>
  <c r="AA47" i="16"/>
  <c r="Z47" i="16"/>
  <c r="Y47" i="16"/>
  <c r="AA46" i="16"/>
  <c r="Z46" i="16"/>
  <c r="Y46" i="16"/>
  <c r="AA45" i="16"/>
  <c r="Z45" i="16"/>
  <c r="Y45" i="16"/>
  <c r="AA44" i="16"/>
  <c r="Z44" i="16"/>
  <c r="Y44" i="16"/>
  <c r="AA43" i="16"/>
  <c r="Z43" i="16"/>
  <c r="Y43" i="16"/>
  <c r="AA42" i="16"/>
  <c r="Z42" i="16"/>
  <c r="Y42" i="16"/>
  <c r="AA41" i="16"/>
  <c r="Z41" i="16"/>
  <c r="Y41" i="16"/>
  <c r="AA40" i="16"/>
  <c r="Z40" i="16"/>
  <c r="Y40" i="16"/>
  <c r="AA39" i="16"/>
  <c r="Z39" i="16"/>
  <c r="Y39" i="16"/>
  <c r="AA38" i="16"/>
  <c r="Z38" i="16"/>
  <c r="Y38" i="16"/>
  <c r="AA37" i="16"/>
  <c r="Z37" i="16"/>
  <c r="Y37" i="16"/>
  <c r="AA36" i="16"/>
  <c r="Z36" i="16"/>
  <c r="Y36" i="16"/>
  <c r="AA35" i="16"/>
  <c r="Z35" i="16"/>
  <c r="Y35" i="16"/>
  <c r="AA34" i="16"/>
  <c r="Z34" i="16"/>
  <c r="Y34" i="16"/>
  <c r="AA33" i="16"/>
  <c r="Z33" i="16"/>
  <c r="Y33" i="16"/>
  <c r="AA32" i="16"/>
  <c r="Z32" i="16"/>
  <c r="Y32" i="16"/>
  <c r="AA31" i="16"/>
  <c r="Z31" i="16"/>
  <c r="Y31" i="16"/>
  <c r="AA30" i="16"/>
  <c r="Z30" i="16"/>
  <c r="Y30" i="16"/>
  <c r="AA29" i="16"/>
  <c r="Z29" i="16"/>
  <c r="Y29" i="16"/>
  <c r="AA28" i="16"/>
  <c r="Z28" i="16"/>
  <c r="Y28" i="16"/>
  <c r="AA27" i="16"/>
  <c r="Z27" i="16"/>
  <c r="Y27" i="16"/>
  <c r="AA26" i="16"/>
  <c r="Z26" i="16"/>
  <c r="Y26" i="16"/>
  <c r="AA25" i="16"/>
  <c r="Z25" i="16"/>
  <c r="Y25" i="16"/>
  <c r="AA24" i="16"/>
  <c r="Z24" i="16"/>
  <c r="Y24" i="16"/>
  <c r="AA23" i="16"/>
  <c r="Z23" i="16"/>
  <c r="Y23" i="16"/>
  <c r="AA22" i="16"/>
  <c r="Z22" i="16"/>
  <c r="Y22" i="16"/>
  <c r="AA21" i="16"/>
  <c r="Z21" i="16"/>
  <c r="Y21" i="16"/>
  <c r="AA20" i="16"/>
  <c r="Z20" i="16"/>
  <c r="Y20" i="16"/>
  <c r="AA19" i="16"/>
  <c r="Z19" i="16"/>
  <c r="Y19" i="16"/>
  <c r="AA18" i="16"/>
  <c r="Z18" i="16"/>
  <c r="Y18" i="16"/>
  <c r="AA17" i="16"/>
  <c r="Z17" i="16"/>
  <c r="Y17" i="16"/>
  <c r="AA16" i="16"/>
  <c r="Z16" i="16"/>
  <c r="Y16" i="16"/>
  <c r="AA15" i="16"/>
  <c r="Z15" i="16"/>
  <c r="Y15" i="16"/>
  <c r="AA14" i="16"/>
  <c r="Z14" i="16"/>
  <c r="Y14" i="16"/>
  <c r="AA13" i="16"/>
  <c r="Z13" i="16"/>
  <c r="Y13" i="16"/>
  <c r="AA12" i="16"/>
  <c r="Z12" i="16"/>
  <c r="Y12" i="16"/>
  <c r="AA11" i="16"/>
  <c r="Z11" i="16"/>
  <c r="Y11" i="16"/>
  <c r="AA10" i="16"/>
  <c r="Z10" i="16"/>
  <c r="Y10" i="16"/>
  <c r="AA9" i="16"/>
  <c r="Z9" i="16"/>
  <c r="Y9" i="16"/>
  <c r="AA8" i="16"/>
  <c r="Z8" i="16"/>
  <c r="Y8" i="16"/>
  <c r="AA7" i="16"/>
  <c r="Z7" i="16"/>
  <c r="Y7" i="16"/>
  <c r="AA6" i="16"/>
  <c r="Z6" i="16"/>
  <c r="Y6" i="16"/>
  <c r="AA5" i="16"/>
  <c r="Z5" i="16"/>
  <c r="Y5" i="16"/>
  <c r="AA4" i="16"/>
  <c r="Z4" i="16"/>
  <c r="Y4" i="16"/>
  <c r="AA3" i="16"/>
  <c r="Z3" i="16"/>
  <c r="Y3" i="16"/>
  <c r="AA2" i="16"/>
  <c r="Z2" i="16"/>
  <c r="Y2" i="16"/>
  <c r="AA51" i="16"/>
  <c r="Z51" i="16"/>
  <c r="Y51" i="16"/>
  <c r="AB51" i="16" l="1"/>
  <c r="AB49" i="16"/>
  <c r="AB48" i="16"/>
  <c r="AB47" i="16"/>
  <c r="AB50" i="16"/>
  <c r="AB36" i="16"/>
  <c r="AB40" i="16"/>
  <c r="AB44" i="16"/>
  <c r="AB30" i="16"/>
  <c r="AB5" i="16"/>
  <c r="AB9" i="16"/>
  <c r="AB17" i="16"/>
  <c r="AB33" i="16"/>
  <c r="AB32" i="16"/>
  <c r="AB35" i="16"/>
  <c r="AB43" i="16"/>
  <c r="AB3" i="16"/>
  <c r="AB16" i="16"/>
  <c r="AB41" i="16"/>
  <c r="AB4" i="16"/>
  <c r="AB8" i="16"/>
  <c r="AB25" i="16"/>
  <c r="AB19" i="16"/>
  <c r="AB20" i="16"/>
  <c r="AB24" i="16"/>
  <c r="AB27" i="16"/>
  <c r="AB46" i="16"/>
  <c r="AB21" i="16"/>
  <c r="AB37" i="16"/>
  <c r="AB29" i="16"/>
  <c r="AB45" i="16"/>
  <c r="AB13" i="16"/>
  <c r="AB11" i="16"/>
  <c r="AB12" i="16"/>
  <c r="AB22" i="16"/>
  <c r="AB28" i="16"/>
  <c r="AB38" i="16"/>
  <c r="AB2" i="16"/>
  <c r="AB7" i="16"/>
  <c r="AB10" i="16"/>
  <c r="AB15" i="16"/>
  <c r="AB18" i="16"/>
  <c r="AB23" i="16"/>
  <c r="AB26" i="16"/>
  <c r="AB31" i="16"/>
  <c r="AB34" i="16"/>
  <c r="AB39" i="16"/>
  <c r="AB42" i="16"/>
  <c r="AB6" i="16"/>
  <c r="AB14" i="16"/>
  <c r="AC48" i="16" l="1"/>
  <c r="AC50" i="16"/>
  <c r="AC47" i="16"/>
  <c r="AC51" i="16"/>
  <c r="AC49" i="16"/>
  <c r="AC14" i="16"/>
  <c r="AC35" i="16"/>
  <c r="AC44" i="16"/>
  <c r="AC34" i="16"/>
  <c r="AC8" i="16"/>
  <c r="AC9" i="16"/>
  <c r="AC15" i="16"/>
  <c r="AC16" i="16"/>
  <c r="AC31" i="16"/>
  <c r="AC4" i="16"/>
  <c r="AC39" i="16"/>
  <c r="AC23" i="16"/>
  <c r="AC18" i="16"/>
  <c r="AC11" i="16"/>
  <c r="AC26" i="16"/>
  <c r="AC40" i="16"/>
  <c r="AC7" i="16"/>
  <c r="AC42" i="16"/>
  <c r="AC21" i="16"/>
  <c r="AC6" i="16"/>
  <c r="AC46" i="16"/>
  <c r="AC38" i="16"/>
  <c r="AC27" i="16"/>
  <c r="AC17" i="16"/>
  <c r="AC13" i="16"/>
  <c r="AC12" i="16"/>
  <c r="AC43" i="16"/>
  <c r="AC30" i="16"/>
  <c r="AC33" i="16"/>
  <c r="AC36" i="16"/>
  <c r="AC25" i="16"/>
  <c r="AC29" i="16"/>
  <c r="AC20" i="16"/>
  <c r="AC10" i="16"/>
  <c r="AC19" i="16"/>
  <c r="AC3" i="16"/>
  <c r="AC2" i="16"/>
  <c r="AC41" i="16"/>
  <c r="AC22" i="16"/>
  <c r="AC32" i="16"/>
  <c r="AC24" i="16"/>
  <c r="AC45" i="16"/>
  <c r="AC37" i="16"/>
  <c r="AC28" i="16"/>
  <c r="AC5" i="16"/>
  <c r="AD3" i="16"/>
  <c r="AD4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2" i="16"/>
  <c r="A50" i="10" l="1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J9" i="16"/>
  <c r="J8" i="16"/>
  <c r="J7" i="16"/>
  <c r="J6" i="16"/>
  <c r="J5" i="16"/>
  <c r="J4" i="16"/>
  <c r="J3" i="16"/>
  <c r="J2" i="16"/>
  <c r="G1" i="16"/>
  <c r="F1" i="16" l="1"/>
  <c r="A2" i="10" l="1"/>
  <c r="A6" i="10"/>
  <c r="A10" i="10"/>
  <c r="A14" i="10"/>
  <c r="A18" i="10"/>
  <c r="A22" i="10"/>
  <c r="A26" i="10"/>
  <c r="A30" i="10"/>
  <c r="A34" i="10"/>
  <c r="A38" i="10"/>
  <c r="A42" i="10"/>
  <c r="A46" i="10"/>
  <c r="A3" i="10"/>
  <c r="A7" i="10"/>
  <c r="A11" i="10"/>
  <c r="A15" i="10"/>
  <c r="A19" i="10"/>
  <c r="A23" i="10"/>
  <c r="A27" i="10"/>
  <c r="A31" i="10"/>
  <c r="A35" i="10"/>
  <c r="A39" i="10"/>
  <c r="A43" i="10"/>
  <c r="A47" i="10"/>
  <c r="A51" i="10"/>
  <c r="A37" i="10"/>
  <c r="A45" i="10"/>
  <c r="A4" i="10"/>
  <c r="A8" i="10"/>
  <c r="A12" i="10"/>
  <c r="A16" i="10"/>
  <c r="A20" i="10"/>
  <c r="A24" i="10"/>
  <c r="A28" i="10"/>
  <c r="A32" i="10"/>
  <c r="A36" i="10"/>
  <c r="A40" i="10"/>
  <c r="A44" i="10"/>
  <c r="A48" i="10"/>
  <c r="A5" i="10"/>
  <c r="A9" i="10"/>
  <c r="A13" i="10"/>
  <c r="A17" i="10"/>
  <c r="A21" i="10"/>
  <c r="A25" i="10"/>
  <c r="A29" i="10"/>
  <c r="A33" i="10"/>
  <c r="A41" i="10"/>
  <c r="A49" i="10"/>
  <c r="E1" i="16"/>
  <c r="D19" i="12" l="1"/>
  <c r="C19" i="12"/>
  <c r="E19" i="12"/>
  <c r="F19" i="12"/>
  <c r="B19" i="12"/>
  <c r="D1" i="16"/>
  <c r="C1" i="16" l="1"/>
  <c r="E18" i="12" l="1"/>
  <c r="C18" i="12"/>
  <c r="D18" i="12"/>
  <c r="B18" i="12"/>
  <c r="F18" i="12"/>
  <c r="C5" i="12" l="1"/>
  <c r="D5" i="12"/>
  <c r="E5" i="12"/>
  <c r="F5" i="12"/>
  <c r="B5" i="12"/>
  <c r="B4" i="12"/>
  <c r="C4" i="12"/>
  <c r="D4" i="12"/>
  <c r="E4" i="12"/>
  <c r="F4" i="12"/>
  <c r="E3" i="11" l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E2" i="11"/>
  <c r="D2" i="11"/>
  <c r="C2" i="11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G48" i="11" l="1"/>
  <c r="J48" i="11" s="1"/>
  <c r="G36" i="11"/>
  <c r="L36" i="11" s="1"/>
  <c r="G32" i="11"/>
  <c r="J32" i="11" s="1"/>
  <c r="G28" i="11"/>
  <c r="J28" i="11" s="1"/>
  <c r="G24" i="11"/>
  <c r="L24" i="11" s="1"/>
  <c r="G20" i="11"/>
  <c r="L20" i="11" s="1"/>
  <c r="G40" i="11"/>
  <c r="L40" i="11" s="1"/>
  <c r="G44" i="11"/>
  <c r="J44" i="11" s="1"/>
  <c r="G50" i="11"/>
  <c r="L50" i="11" s="1"/>
  <c r="G46" i="11"/>
  <c r="L46" i="11" s="1"/>
  <c r="G42" i="11"/>
  <c r="L42" i="11" s="1"/>
  <c r="G38" i="11"/>
  <c r="J38" i="11" s="1"/>
  <c r="G34" i="11"/>
  <c r="L34" i="11" s="1"/>
  <c r="G30" i="11"/>
  <c r="L30" i="11" s="1"/>
  <c r="G26" i="11"/>
  <c r="L26" i="11" s="1"/>
  <c r="G22" i="11"/>
  <c r="J22" i="11" s="1"/>
  <c r="G18" i="11"/>
  <c r="L18" i="11" s="1"/>
  <c r="G14" i="11"/>
  <c r="L14" i="11" s="1"/>
  <c r="G10" i="11"/>
  <c r="L10" i="11" s="1"/>
  <c r="G6" i="11"/>
  <c r="J6" i="11" s="1"/>
  <c r="G16" i="11"/>
  <c r="I16" i="11" s="1"/>
  <c r="G12" i="11"/>
  <c r="I12" i="11" s="1"/>
  <c r="G8" i="11"/>
  <c r="L8" i="11" s="1"/>
  <c r="G4" i="11"/>
  <c r="L4" i="11" s="1"/>
  <c r="G51" i="11"/>
  <c r="K51" i="11" s="1"/>
  <c r="G47" i="11"/>
  <c r="K47" i="11" s="1"/>
  <c r="G43" i="11"/>
  <c r="I43" i="11" s="1"/>
  <c r="G39" i="11"/>
  <c r="K39" i="11" s="1"/>
  <c r="G35" i="11"/>
  <c r="K35" i="11" s="1"/>
  <c r="G31" i="11"/>
  <c r="K31" i="11" s="1"/>
  <c r="G27" i="11"/>
  <c r="I27" i="11" s="1"/>
  <c r="G23" i="11"/>
  <c r="K23" i="11" s="1"/>
  <c r="G19" i="11"/>
  <c r="K19" i="11" s="1"/>
  <c r="G15" i="11"/>
  <c r="K15" i="11" s="1"/>
  <c r="G11" i="11"/>
  <c r="I11" i="11" s="1"/>
  <c r="G7" i="11"/>
  <c r="K7" i="11" s="1"/>
  <c r="G3" i="11"/>
  <c r="K3" i="11" s="1"/>
  <c r="G21" i="11"/>
  <c r="J21" i="11" s="1"/>
  <c r="G9" i="11"/>
  <c r="L9" i="11" s="1"/>
  <c r="G5" i="11"/>
  <c r="J5" i="11" s="1"/>
  <c r="F42" i="11"/>
  <c r="F38" i="11"/>
  <c r="F34" i="11"/>
  <c r="F30" i="11"/>
  <c r="F26" i="11"/>
  <c r="F22" i="11"/>
  <c r="F18" i="11"/>
  <c r="F14" i="11"/>
  <c r="F10" i="11"/>
  <c r="F6" i="11"/>
  <c r="F32" i="11"/>
  <c r="M32" i="11" s="1"/>
  <c r="H32" i="11" s="1"/>
  <c r="F28" i="11"/>
  <c r="M28" i="11" s="1"/>
  <c r="H28" i="11" s="1"/>
  <c r="F24" i="11"/>
  <c r="F20" i="11"/>
  <c r="M20" i="11" s="1"/>
  <c r="H20" i="11" s="1"/>
  <c r="F16" i="11"/>
  <c r="F12" i="11"/>
  <c r="F8" i="11"/>
  <c r="F4" i="11"/>
  <c r="G49" i="11"/>
  <c r="I49" i="11" s="1"/>
  <c r="G45" i="11"/>
  <c r="I45" i="11" s="1"/>
  <c r="G41" i="11"/>
  <c r="L41" i="11" s="1"/>
  <c r="G37" i="11"/>
  <c r="J37" i="11" s="1"/>
  <c r="G33" i="11"/>
  <c r="I33" i="11" s="1"/>
  <c r="G29" i="11"/>
  <c r="I29" i="11" s="1"/>
  <c r="G25" i="11"/>
  <c r="L25" i="11" s="1"/>
  <c r="G17" i="11"/>
  <c r="I17" i="11" s="1"/>
  <c r="G13" i="11"/>
  <c r="I13" i="11" s="1"/>
  <c r="F46" i="11"/>
  <c r="G2" i="11"/>
  <c r="J2" i="11" s="1"/>
  <c r="F49" i="11"/>
  <c r="F45" i="11"/>
  <c r="F41" i="11"/>
  <c r="F37" i="11"/>
  <c r="F33" i="11"/>
  <c r="F29" i="11"/>
  <c r="F25" i="11"/>
  <c r="F21" i="11"/>
  <c r="F17" i="11"/>
  <c r="M17" i="11" s="1"/>
  <c r="H17" i="11" s="1"/>
  <c r="F13" i="11"/>
  <c r="M13" i="11" s="1"/>
  <c r="H13" i="11" s="1"/>
  <c r="F9" i="11"/>
  <c r="F5" i="11"/>
  <c r="F48" i="11"/>
  <c r="F44" i="11"/>
  <c r="F40" i="11"/>
  <c r="F36" i="11"/>
  <c r="F51" i="11"/>
  <c r="F47" i="11"/>
  <c r="F43" i="11"/>
  <c r="F39" i="11"/>
  <c r="F35" i="11"/>
  <c r="F31" i="11"/>
  <c r="F27" i="11"/>
  <c r="F23" i="11"/>
  <c r="F19" i="11"/>
  <c r="F15" i="11"/>
  <c r="F11" i="11"/>
  <c r="F7" i="11"/>
  <c r="F3" i="11"/>
  <c r="F50" i="11"/>
  <c r="F2" i="11"/>
  <c r="B51" i="10"/>
  <c r="C51" i="10"/>
  <c r="D51" i="10"/>
  <c r="M50" i="11" l="1"/>
  <c r="H50" i="11" s="1"/>
  <c r="M16" i="11"/>
  <c r="H16" i="11" s="1"/>
  <c r="M18" i="11"/>
  <c r="H18" i="11" s="1"/>
  <c r="M34" i="11"/>
  <c r="H34" i="11" s="1"/>
  <c r="M2" i="11"/>
  <c r="H2" i="11" s="1"/>
  <c r="M3" i="11"/>
  <c r="H3" i="11" s="1"/>
  <c r="M19" i="11"/>
  <c r="H19" i="11" s="1"/>
  <c r="M35" i="11"/>
  <c r="H35" i="11" s="1"/>
  <c r="M48" i="11"/>
  <c r="H48" i="11" s="1"/>
  <c r="M25" i="11"/>
  <c r="H25" i="11" s="1"/>
  <c r="M11" i="11"/>
  <c r="H11" i="11" s="1"/>
  <c r="M27" i="11"/>
  <c r="H27" i="11" s="1"/>
  <c r="M43" i="11"/>
  <c r="H43" i="11" s="1"/>
  <c r="M40" i="11"/>
  <c r="H40" i="11" s="1"/>
  <c r="M9" i="11"/>
  <c r="H9" i="11" s="1"/>
  <c r="M8" i="11"/>
  <c r="H8" i="11" s="1"/>
  <c r="M10" i="11"/>
  <c r="H10" i="11" s="1"/>
  <c r="M26" i="11"/>
  <c r="H26" i="11" s="1"/>
  <c r="M41" i="11"/>
  <c r="H41" i="11" s="1"/>
  <c r="M46" i="11"/>
  <c r="H46" i="11" s="1"/>
  <c r="M12" i="11"/>
  <c r="H12" i="11" s="1"/>
  <c r="M14" i="11"/>
  <c r="H14" i="11" s="1"/>
  <c r="M30" i="11"/>
  <c r="H30" i="11" s="1"/>
  <c r="M42" i="11"/>
  <c r="H42" i="11" s="1"/>
  <c r="M51" i="11"/>
  <c r="H51" i="11" s="1"/>
  <c r="M15" i="11"/>
  <c r="H15" i="11" s="1"/>
  <c r="M31" i="11"/>
  <c r="H31" i="11" s="1"/>
  <c r="M47" i="11"/>
  <c r="H47" i="11" s="1"/>
  <c r="M21" i="11"/>
  <c r="H21" i="11" s="1"/>
  <c r="M37" i="11"/>
  <c r="H37" i="11" s="1"/>
  <c r="I32" i="11"/>
  <c r="M33" i="11"/>
  <c r="H33" i="11" s="1"/>
  <c r="M44" i="11"/>
  <c r="H44" i="11" s="1"/>
  <c r="M29" i="11"/>
  <c r="H29" i="11" s="1"/>
  <c r="M45" i="11"/>
  <c r="H45" i="11" s="1"/>
  <c r="I48" i="11"/>
  <c r="M4" i="11"/>
  <c r="H4" i="11" s="1"/>
  <c r="M6" i="11"/>
  <c r="H6" i="11" s="1"/>
  <c r="M22" i="11"/>
  <c r="H22" i="11" s="1"/>
  <c r="M38" i="11"/>
  <c r="H38" i="11" s="1"/>
  <c r="M7" i="11"/>
  <c r="H7" i="11" s="1"/>
  <c r="M23" i="11"/>
  <c r="H23" i="11" s="1"/>
  <c r="M39" i="11"/>
  <c r="H39" i="11" s="1"/>
  <c r="M36" i="11"/>
  <c r="H36" i="11" s="1"/>
  <c r="M5" i="11"/>
  <c r="H5" i="11" s="1"/>
  <c r="M24" i="11"/>
  <c r="H24" i="11" s="1"/>
  <c r="I24" i="11"/>
  <c r="K28" i="11"/>
  <c r="L13" i="11"/>
  <c r="L29" i="11"/>
  <c r="L45" i="11"/>
  <c r="K12" i="11"/>
  <c r="K44" i="11"/>
  <c r="J11" i="11"/>
  <c r="J27" i="11"/>
  <c r="J43" i="11"/>
  <c r="I6" i="11"/>
  <c r="I22" i="11"/>
  <c r="I38" i="11"/>
  <c r="L6" i="11"/>
  <c r="L22" i="11"/>
  <c r="L38" i="11"/>
  <c r="K5" i="11"/>
  <c r="K21" i="11"/>
  <c r="K37" i="11"/>
  <c r="J4" i="11"/>
  <c r="J20" i="11"/>
  <c r="J36" i="11"/>
  <c r="L2" i="11"/>
  <c r="I15" i="11"/>
  <c r="I31" i="11"/>
  <c r="I47" i="11"/>
  <c r="L11" i="11"/>
  <c r="L27" i="11"/>
  <c r="L43" i="11"/>
  <c r="K10" i="11"/>
  <c r="K26" i="11"/>
  <c r="K42" i="11"/>
  <c r="J9" i="11"/>
  <c r="J25" i="11"/>
  <c r="J41" i="11"/>
  <c r="I4" i="11"/>
  <c r="I40" i="11"/>
  <c r="L12" i="11"/>
  <c r="L28" i="11"/>
  <c r="L44" i="11"/>
  <c r="K11" i="11"/>
  <c r="K27" i="11"/>
  <c r="K43" i="11"/>
  <c r="J10" i="11"/>
  <c r="J26" i="11"/>
  <c r="J42" i="11"/>
  <c r="I5" i="11"/>
  <c r="I21" i="11"/>
  <c r="I37" i="11"/>
  <c r="L17" i="11"/>
  <c r="L33" i="11"/>
  <c r="L49" i="11"/>
  <c r="K16" i="11"/>
  <c r="K32" i="11"/>
  <c r="K48" i="11"/>
  <c r="J15" i="11"/>
  <c r="J31" i="11"/>
  <c r="J47" i="11"/>
  <c r="I10" i="11"/>
  <c r="I26" i="11"/>
  <c r="I42" i="11"/>
  <c r="K9" i="11"/>
  <c r="K25" i="11"/>
  <c r="K41" i="11"/>
  <c r="J8" i="11"/>
  <c r="J24" i="11"/>
  <c r="J40" i="11"/>
  <c r="I3" i="11"/>
  <c r="I19" i="11"/>
  <c r="I35" i="11"/>
  <c r="I51" i="11"/>
  <c r="L15" i="11"/>
  <c r="L31" i="11"/>
  <c r="L47" i="11"/>
  <c r="K14" i="11"/>
  <c r="K30" i="11"/>
  <c r="K46" i="11"/>
  <c r="J13" i="11"/>
  <c r="J29" i="11"/>
  <c r="J45" i="11"/>
  <c r="I8" i="11"/>
  <c r="I44" i="11"/>
  <c r="L16" i="11"/>
  <c r="L32" i="11"/>
  <c r="L48" i="11"/>
  <c r="J14" i="11"/>
  <c r="J30" i="11"/>
  <c r="J46" i="11"/>
  <c r="I9" i="11"/>
  <c r="I25" i="11"/>
  <c r="I41" i="11"/>
  <c r="M49" i="11"/>
  <c r="H49" i="11" s="1"/>
  <c r="I20" i="11"/>
  <c r="I28" i="11"/>
  <c r="I36" i="11"/>
  <c r="L5" i="11"/>
  <c r="L21" i="11"/>
  <c r="L37" i="11"/>
  <c r="K4" i="11"/>
  <c r="K20" i="11"/>
  <c r="K36" i="11"/>
  <c r="J3" i="11"/>
  <c r="J19" i="11"/>
  <c r="J35" i="11"/>
  <c r="J51" i="11"/>
  <c r="I14" i="11"/>
  <c r="I30" i="11"/>
  <c r="I46" i="11"/>
  <c r="K13" i="11"/>
  <c r="K29" i="11"/>
  <c r="K45" i="11"/>
  <c r="J12" i="11"/>
  <c r="I7" i="11"/>
  <c r="I23" i="11"/>
  <c r="I39" i="11"/>
  <c r="L3" i="11"/>
  <c r="L19" i="11"/>
  <c r="L35" i="11"/>
  <c r="L51" i="11"/>
  <c r="K18" i="11"/>
  <c r="K34" i="11"/>
  <c r="K50" i="11"/>
  <c r="J17" i="11"/>
  <c r="J33" i="11"/>
  <c r="J49" i="11"/>
  <c r="J18" i="11"/>
  <c r="J34" i="11"/>
  <c r="J50" i="11"/>
  <c r="K8" i="11"/>
  <c r="K24" i="11"/>
  <c r="K40" i="11"/>
  <c r="J7" i="11"/>
  <c r="J23" i="11"/>
  <c r="J39" i="11"/>
  <c r="I2" i="11"/>
  <c r="I18" i="11"/>
  <c r="I34" i="11"/>
  <c r="I50" i="11"/>
  <c r="K17" i="11"/>
  <c r="K33" i="11"/>
  <c r="K49" i="11"/>
  <c r="J16" i="11"/>
  <c r="L7" i="11"/>
  <c r="L23" i="11"/>
  <c r="L39" i="11"/>
  <c r="K6" i="11"/>
  <c r="K22" i="11"/>
  <c r="K38" i="11"/>
  <c r="K2" i="11"/>
  <c r="E51" i="10"/>
  <c r="C50" i="10" l="1"/>
  <c r="B50" i="10" l="1"/>
  <c r="E50" i="10" s="1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C3" i="10" l="1"/>
  <c r="E3" i="10" s="1"/>
  <c r="C4" i="10"/>
  <c r="E4" i="10" s="1"/>
  <c r="C5" i="10"/>
  <c r="E5" i="10" s="1"/>
  <c r="C6" i="10"/>
  <c r="E6" i="10" s="1"/>
  <c r="C7" i="10"/>
  <c r="E7" i="10" s="1"/>
  <c r="C8" i="10"/>
  <c r="E8" i="10" s="1"/>
  <c r="C9" i="10"/>
  <c r="E9" i="10" s="1"/>
  <c r="C10" i="10"/>
  <c r="E10" i="10" s="1"/>
  <c r="C11" i="10"/>
  <c r="E11" i="10" s="1"/>
  <c r="C12" i="10"/>
  <c r="E12" i="10" s="1"/>
  <c r="C13" i="10"/>
  <c r="E13" i="10" s="1"/>
  <c r="C14" i="10"/>
  <c r="E14" i="10" s="1"/>
  <c r="C15" i="10"/>
  <c r="E15" i="10" s="1"/>
  <c r="C16" i="10"/>
  <c r="E16" i="10" s="1"/>
  <c r="C17" i="10"/>
  <c r="E17" i="10" s="1"/>
  <c r="C18" i="10"/>
  <c r="E18" i="10" s="1"/>
  <c r="C19" i="10"/>
  <c r="E19" i="10" s="1"/>
  <c r="C20" i="10"/>
  <c r="E20" i="10" s="1"/>
  <c r="C21" i="10"/>
  <c r="E21" i="10" s="1"/>
  <c r="C22" i="10"/>
  <c r="E22" i="10" s="1"/>
  <c r="C23" i="10"/>
  <c r="C24" i="10"/>
  <c r="E24" i="10" s="1"/>
  <c r="C25" i="10"/>
  <c r="E25" i="10" s="1"/>
  <c r="C26" i="10"/>
  <c r="E26" i="10" s="1"/>
  <c r="C27" i="10"/>
  <c r="E27" i="10" s="1"/>
  <c r="C28" i="10"/>
  <c r="E28" i="10" s="1"/>
  <c r="C29" i="10"/>
  <c r="E29" i="10" s="1"/>
  <c r="C30" i="10"/>
  <c r="E30" i="10" s="1"/>
  <c r="C31" i="10"/>
  <c r="E31" i="10" s="1"/>
  <c r="C32" i="10"/>
  <c r="E32" i="10" s="1"/>
  <c r="C33" i="10"/>
  <c r="E33" i="10" s="1"/>
  <c r="C34" i="10"/>
  <c r="E34" i="10" s="1"/>
  <c r="C35" i="10"/>
  <c r="E35" i="10" s="1"/>
  <c r="C36" i="10"/>
  <c r="C37" i="10"/>
  <c r="E37" i="10" s="1"/>
  <c r="C38" i="10"/>
  <c r="E38" i="10" s="1"/>
  <c r="C39" i="10"/>
  <c r="E39" i="10" s="1"/>
  <c r="C40" i="10"/>
  <c r="E40" i="10" s="1"/>
  <c r="C41" i="10"/>
  <c r="E41" i="10" s="1"/>
  <c r="C42" i="10"/>
  <c r="E42" i="10" s="1"/>
  <c r="C43" i="10"/>
  <c r="E43" i="10" s="1"/>
  <c r="C44" i="10"/>
  <c r="E44" i="10" s="1"/>
  <c r="C45" i="10"/>
  <c r="E45" i="10" s="1"/>
  <c r="C46" i="10"/>
  <c r="E46" i="10" s="1"/>
  <c r="C47" i="10"/>
  <c r="C48" i="10"/>
  <c r="C49" i="10"/>
  <c r="R40" i="16"/>
  <c r="K36" i="16"/>
  <c r="K18" i="16"/>
  <c r="O48" i="16"/>
  <c r="Q8" i="16"/>
  <c r="R19" i="16"/>
  <c r="T25" i="16"/>
  <c r="C36" i="16"/>
  <c r="P22" i="16"/>
  <c r="T42" i="16"/>
  <c r="O13" i="16"/>
  <c r="D24" i="16"/>
  <c r="P48" i="16"/>
  <c r="R25" i="16"/>
  <c r="L40" i="16"/>
  <c r="M37" i="16"/>
  <c r="M12" i="16"/>
  <c r="S21" i="16"/>
  <c r="F35" i="16"/>
  <c r="P47" i="16"/>
  <c r="N35" i="16"/>
  <c r="S29" i="16"/>
  <c r="T4" i="16"/>
  <c r="E28" i="16"/>
  <c r="G35" i="16"/>
  <c r="L8" i="16"/>
  <c r="K39" i="16"/>
  <c r="S25" i="16"/>
  <c r="R4" i="16"/>
  <c r="Q5" i="16"/>
  <c r="R38" i="16"/>
  <c r="P39" i="16"/>
  <c r="K26" i="16"/>
  <c r="F44" i="16"/>
  <c r="T35" i="16"/>
  <c r="E29" i="16"/>
  <c r="M23" i="16"/>
  <c r="R14" i="16"/>
  <c r="L29" i="16"/>
  <c r="D26" i="16"/>
  <c r="S11" i="16"/>
  <c r="Q51" i="16"/>
  <c r="N39" i="16"/>
  <c r="R34" i="16"/>
  <c r="M21" i="16"/>
  <c r="L4" i="16"/>
  <c r="G3" i="16"/>
  <c r="N32" i="16"/>
  <c r="E17" i="16"/>
  <c r="P28" i="16"/>
  <c r="O28" i="16"/>
  <c r="L21" i="16"/>
  <c r="O19" i="16"/>
  <c r="M42" i="16"/>
  <c r="E21" i="16"/>
  <c r="P6" i="16"/>
  <c r="G51" i="16"/>
  <c r="N21" i="16"/>
  <c r="T7" i="16"/>
  <c r="Q38" i="16"/>
  <c r="P34" i="16"/>
  <c r="E42" i="16"/>
  <c r="P23" i="16"/>
  <c r="E35" i="16"/>
  <c r="D8" i="16"/>
  <c r="P26" i="16"/>
  <c r="K22" i="16"/>
  <c r="K2" i="16"/>
  <c r="N24" i="16"/>
  <c r="R2" i="16"/>
  <c r="Q6" i="16"/>
  <c r="Q12" i="16"/>
  <c r="M44" i="16"/>
  <c r="S50" i="16"/>
  <c r="L39" i="16"/>
  <c r="C34" i="16"/>
  <c r="N44" i="16"/>
  <c r="Q3" i="16"/>
  <c r="K31" i="16"/>
  <c r="Q25" i="16"/>
  <c r="R42" i="16"/>
  <c r="G17" i="16"/>
  <c r="O49" i="16"/>
  <c r="P50" i="16"/>
  <c r="C27" i="16"/>
  <c r="K33" i="16"/>
  <c r="N17" i="16"/>
  <c r="M32" i="16"/>
  <c r="D19" i="16"/>
  <c r="P30" i="16"/>
  <c r="F39" i="16"/>
  <c r="S51" i="16"/>
  <c r="P4" i="16"/>
  <c r="G18" i="16"/>
  <c r="F12" i="16"/>
  <c r="O26" i="16"/>
  <c r="N10" i="16"/>
  <c r="O2" i="16"/>
  <c r="Q20" i="16"/>
  <c r="N42" i="16"/>
  <c r="G47" i="16"/>
  <c r="E38" i="16"/>
  <c r="T16" i="16"/>
  <c r="L34" i="16"/>
  <c r="M35" i="16"/>
  <c r="F31" i="16"/>
  <c r="N14" i="16"/>
  <c r="G23" i="16"/>
  <c r="M24" i="16"/>
  <c r="G33" i="16"/>
  <c r="K12" i="16"/>
  <c r="E6" i="16"/>
  <c r="P25" i="16"/>
  <c r="S44" i="16"/>
  <c r="D30" i="16"/>
  <c r="E16" i="16"/>
  <c r="S7" i="16"/>
  <c r="C32" i="16"/>
  <c r="E12" i="16"/>
  <c r="O11" i="16"/>
  <c r="E2" i="16"/>
  <c r="E10" i="16"/>
  <c r="E4" i="16"/>
  <c r="K46" i="16"/>
  <c r="G16" i="16"/>
  <c r="Q49" i="16"/>
  <c r="T20" i="16"/>
  <c r="E20" i="16"/>
  <c r="D7" i="16"/>
  <c r="D44" i="16"/>
  <c r="E13" i="16"/>
  <c r="L27" i="16"/>
  <c r="D36" i="16"/>
  <c r="P37" i="16"/>
  <c r="E30" i="16"/>
  <c r="N33" i="16"/>
  <c r="C12" i="16"/>
  <c r="N51" i="16"/>
  <c r="T28" i="16"/>
  <c r="O7" i="16"/>
  <c r="P5" i="16"/>
  <c r="O46" i="16"/>
  <c r="D5" i="16"/>
  <c r="F22" i="16"/>
  <c r="N36" i="16"/>
  <c r="N23" i="16"/>
  <c r="M8" i="16"/>
  <c r="K16" i="16"/>
  <c r="M10" i="16"/>
  <c r="G25" i="16"/>
  <c r="P36" i="16"/>
  <c r="O29" i="16"/>
  <c r="K25" i="16"/>
  <c r="O14" i="16"/>
  <c r="P24" i="16"/>
  <c r="T3" i="16"/>
  <c r="L47" i="16"/>
  <c r="G34" i="16"/>
  <c r="N31" i="16"/>
  <c r="N16" i="16"/>
  <c r="K9" i="16"/>
  <c r="D47" i="16"/>
  <c r="C16" i="16"/>
  <c r="T43" i="16"/>
  <c r="C25" i="16"/>
  <c r="T23" i="16"/>
  <c r="M39" i="16"/>
  <c r="M11" i="16"/>
  <c r="P44" i="16"/>
  <c r="Q9" i="16"/>
  <c r="S31" i="16"/>
  <c r="D46" i="16"/>
  <c r="K5" i="16"/>
  <c r="T51" i="16"/>
  <c r="G29" i="16"/>
  <c r="S27" i="16"/>
  <c r="K13" i="16"/>
  <c r="L30" i="16"/>
  <c r="N41" i="16"/>
  <c r="G30" i="16"/>
  <c r="K27" i="16"/>
  <c r="E43" i="16"/>
  <c r="C29" i="16"/>
  <c r="O22" i="16"/>
  <c r="C43" i="16"/>
  <c r="R47" i="16"/>
  <c r="M33" i="16"/>
  <c r="L5" i="16"/>
  <c r="G37" i="16"/>
  <c r="S9" i="16"/>
  <c r="Q29" i="16"/>
  <c r="D39" i="16"/>
  <c r="T32" i="16"/>
  <c r="M5" i="16"/>
  <c r="G39" i="16"/>
  <c r="K43" i="16"/>
  <c r="M30" i="16"/>
  <c r="M13" i="16"/>
  <c r="R33" i="16"/>
  <c r="T21" i="16"/>
  <c r="Q7" i="16"/>
  <c r="C13" i="16"/>
  <c r="T9" i="16"/>
  <c r="L33" i="16"/>
  <c r="G43" i="16"/>
  <c r="C41" i="16"/>
  <c r="S13" i="16"/>
  <c r="O38" i="16"/>
  <c r="K7" i="16"/>
  <c r="S46" i="16"/>
  <c r="S16" i="16"/>
  <c r="G27" i="16"/>
  <c r="P31" i="16"/>
  <c r="L50" i="16"/>
  <c r="S37" i="16"/>
  <c r="R13" i="16"/>
  <c r="S45" i="16"/>
  <c r="S23" i="16"/>
  <c r="N46" i="16"/>
  <c r="T45" i="16"/>
  <c r="P46" i="16"/>
  <c r="D48" i="16"/>
  <c r="N25" i="16"/>
  <c r="R7" i="16"/>
  <c r="P9" i="16"/>
  <c r="Q11" i="16"/>
  <c r="O20" i="16"/>
  <c r="P21" i="16"/>
  <c r="O10" i="16"/>
  <c r="K50" i="16"/>
  <c r="L45" i="16"/>
  <c r="M20" i="16"/>
  <c r="E25" i="16"/>
  <c r="N11" i="16"/>
  <c r="M9" i="16"/>
  <c r="G31" i="16"/>
  <c r="L35" i="16"/>
  <c r="R44" i="16"/>
  <c r="M29" i="16"/>
  <c r="K41" i="16"/>
  <c r="L10" i="16"/>
  <c r="C50" i="16"/>
  <c r="G38" i="16"/>
  <c r="F16" i="16"/>
  <c r="D16" i="16"/>
  <c r="O5" i="16"/>
  <c r="P27" i="16"/>
  <c r="F23" i="16"/>
  <c r="D51" i="16"/>
  <c r="L51" i="16"/>
  <c r="R37" i="16"/>
  <c r="D37" i="16"/>
  <c r="Q47" i="16"/>
  <c r="L41" i="16"/>
  <c r="R30" i="16"/>
  <c r="R39" i="16"/>
  <c r="O30" i="16"/>
  <c r="F29" i="16"/>
  <c r="R20" i="16"/>
  <c r="O6" i="16"/>
  <c r="P3" i="16"/>
  <c r="F48" i="16"/>
  <c r="G50" i="16"/>
  <c r="F5" i="16"/>
  <c r="C7" i="16"/>
  <c r="Q34" i="16"/>
  <c r="F15" i="16"/>
  <c r="T50" i="16"/>
  <c r="O50" i="16"/>
  <c r="L7" i="16"/>
  <c r="E27" i="16"/>
  <c r="M36" i="16"/>
  <c r="S47" i="16"/>
  <c r="F43" i="16"/>
  <c r="N5" i="16"/>
  <c r="P32" i="16"/>
  <c r="F38" i="16"/>
  <c r="N45" i="16"/>
  <c r="G10" i="16"/>
  <c r="L12" i="16"/>
  <c r="R51" i="16"/>
  <c r="R26" i="16"/>
  <c r="T47" i="16"/>
  <c r="M25" i="16"/>
  <c r="K42" i="16"/>
  <c r="C24" i="16"/>
  <c r="P13" i="16"/>
  <c r="L18" i="16"/>
  <c r="N8" i="16"/>
  <c r="L28" i="16"/>
  <c r="M17" i="16"/>
  <c r="K35" i="16"/>
  <c r="F20" i="16"/>
  <c r="P41" i="16"/>
  <c r="O41" i="16"/>
  <c r="M34" i="16"/>
  <c r="P33" i="16"/>
  <c r="T38" i="16"/>
  <c r="K44" i="16"/>
  <c r="F49" i="16"/>
  <c r="K32" i="16"/>
  <c r="E22" i="16"/>
  <c r="S32" i="16"/>
  <c r="S6" i="16"/>
  <c r="L36" i="16"/>
  <c r="K15" i="16"/>
  <c r="E45" i="16"/>
  <c r="L31" i="16"/>
  <c r="N13" i="16"/>
  <c r="O31" i="16"/>
  <c r="R9" i="16"/>
  <c r="S22" i="16"/>
  <c r="T22" i="16"/>
  <c r="L42" i="16"/>
  <c r="L17" i="16"/>
  <c r="N47" i="16"/>
  <c r="S2" i="16"/>
  <c r="M41" i="16"/>
  <c r="L9" i="16"/>
  <c r="O8" i="16"/>
  <c r="M43" i="16"/>
  <c r="S40" i="16"/>
  <c r="M45" i="16"/>
  <c r="N38" i="16"/>
  <c r="N12" i="16"/>
  <c r="F14" i="16"/>
  <c r="T37" i="16"/>
  <c r="K38" i="16"/>
  <c r="E3" i="16"/>
  <c r="K17" i="16"/>
  <c r="R5" i="16"/>
  <c r="S33" i="16"/>
  <c r="Q43" i="16"/>
  <c r="K23" i="16"/>
  <c r="L16" i="16"/>
  <c r="Q27" i="16"/>
  <c r="N28" i="16"/>
  <c r="O17" i="16"/>
  <c r="K29" i="16"/>
  <c r="N3" i="16"/>
  <c r="M49" i="16"/>
  <c r="P38" i="16"/>
  <c r="T11" i="16"/>
  <c r="R6" i="16"/>
  <c r="F9" i="16"/>
  <c r="S35" i="16"/>
  <c r="K45" i="16"/>
  <c r="D11" i="16"/>
  <c r="K11" i="16"/>
  <c r="L43" i="16"/>
  <c r="T33" i="16"/>
  <c r="T26" i="16"/>
  <c r="R50" i="16"/>
  <c r="M2" i="16"/>
  <c r="O37" i="16"/>
  <c r="S48" i="16"/>
  <c r="R12" i="16"/>
  <c r="M19" i="16"/>
  <c r="T18" i="16"/>
  <c r="Q16" i="16"/>
  <c r="L13" i="16"/>
  <c r="L23" i="16"/>
  <c r="O36" i="16"/>
  <c r="K28" i="16"/>
  <c r="P35" i="16"/>
  <c r="T34" i="16"/>
  <c r="R49" i="16"/>
  <c r="K3" i="16"/>
  <c r="M18" i="16"/>
  <c r="T13" i="16"/>
  <c r="S24" i="16"/>
  <c r="P49" i="16"/>
  <c r="Q14" i="16"/>
  <c r="O15" i="16"/>
  <c r="T24" i="16"/>
  <c r="M27" i="16"/>
  <c r="N48" i="16"/>
  <c r="P51" i="16"/>
  <c r="K10" i="16"/>
  <c r="G19" i="16"/>
  <c r="P19" i="16"/>
  <c r="Q31" i="16"/>
  <c r="O51" i="16"/>
  <c r="Q40" i="16"/>
  <c r="Q32" i="16"/>
  <c r="L44" i="16"/>
  <c r="T19" i="16"/>
  <c r="L14" i="16"/>
  <c r="G12" i="16"/>
  <c r="M51" i="16"/>
  <c r="O32" i="16"/>
  <c r="K19" i="16"/>
  <c r="O42" i="16"/>
  <c r="O4" i="16"/>
  <c r="L49" i="16"/>
  <c r="R10" i="16"/>
  <c r="K49" i="16"/>
  <c r="Q22" i="16"/>
  <c r="S15" i="16"/>
  <c r="Q13" i="16"/>
  <c r="S26" i="16"/>
  <c r="Q2" i="16"/>
  <c r="M4" i="16"/>
  <c r="Q35" i="16"/>
  <c r="S14" i="16"/>
  <c r="L19" i="16"/>
  <c r="L32" i="16"/>
  <c r="T40" i="16"/>
  <c r="P45" i="16"/>
  <c r="Q15" i="16"/>
  <c r="M7" i="16"/>
  <c r="T31" i="16"/>
  <c r="Q17" i="16"/>
  <c r="N18" i="16"/>
  <c r="K4" i="16"/>
  <c r="G11" i="16"/>
  <c r="S18" i="16"/>
  <c r="T14" i="16"/>
  <c r="M48" i="16"/>
  <c r="Q33" i="16"/>
  <c r="O27" i="16"/>
  <c r="N34" i="16"/>
  <c r="R41" i="16"/>
  <c r="R28" i="16"/>
  <c r="N2" i="16"/>
  <c r="M26" i="16"/>
  <c r="L38" i="16"/>
  <c r="T15" i="16"/>
  <c r="N4" i="16"/>
  <c r="F47" i="16"/>
  <c r="P17" i="16"/>
  <c r="G41" i="16"/>
  <c r="O40" i="16"/>
  <c r="R29" i="16"/>
  <c r="M6" i="16"/>
  <c r="T17" i="16"/>
  <c r="O9" i="16"/>
  <c r="T12" i="16"/>
  <c r="Q48" i="16"/>
  <c r="M31" i="16"/>
  <c r="D4" i="16"/>
  <c r="L3" i="16"/>
  <c r="P7" i="16"/>
  <c r="S38" i="16"/>
  <c r="L37" i="16"/>
  <c r="R43" i="16"/>
  <c r="N49" i="16"/>
  <c r="G28" i="16"/>
  <c r="R17" i="16"/>
  <c r="N37" i="16"/>
  <c r="R45" i="16"/>
  <c r="P29" i="16"/>
  <c r="S12" i="16"/>
  <c r="S20" i="16"/>
  <c r="Q50" i="16"/>
  <c r="E36" i="16"/>
  <c r="T41" i="16"/>
  <c r="D17" i="16"/>
  <c r="R24" i="16"/>
  <c r="R15" i="16"/>
  <c r="R31" i="16"/>
  <c r="L6" i="16"/>
  <c r="R46" i="16"/>
  <c r="Q4" i="16"/>
  <c r="S4" i="16"/>
  <c r="O34" i="16"/>
  <c r="K34" i="16"/>
  <c r="R22" i="16"/>
  <c r="F41" i="16"/>
  <c r="N29" i="16"/>
  <c r="R8" i="16"/>
  <c r="F7" i="16"/>
  <c r="N7" i="16"/>
  <c r="D3" i="16"/>
  <c r="G21" i="16"/>
  <c r="N50" i="16"/>
  <c r="O23" i="16"/>
  <c r="L24" i="16"/>
  <c r="O25" i="16"/>
  <c r="C2" i="16"/>
  <c r="M40" i="16"/>
  <c r="C11" i="16"/>
  <c r="C6" i="16"/>
  <c r="C26" i="16"/>
  <c r="Q37" i="16"/>
  <c r="O24" i="16"/>
  <c r="D6" i="16"/>
  <c r="M14" i="16"/>
  <c r="M46" i="16"/>
  <c r="P2" i="16"/>
  <c r="E7" i="16"/>
  <c r="T27" i="16"/>
  <c r="T29" i="16"/>
  <c r="T44" i="16"/>
  <c r="O45" i="16"/>
  <c r="G5" i="16"/>
  <c r="C15" i="16"/>
  <c r="T30" i="16"/>
  <c r="F51" i="16"/>
  <c r="Q41" i="16"/>
  <c r="G13" i="16"/>
  <c r="L48" i="16"/>
  <c r="C10" i="16"/>
  <c r="P10" i="16"/>
  <c r="T48" i="16"/>
  <c r="E18" i="16"/>
  <c r="T5" i="16"/>
  <c r="M38" i="16"/>
  <c r="S17" i="16"/>
  <c r="Q18" i="16"/>
  <c r="F42" i="16"/>
  <c r="C31" i="16"/>
  <c r="D45" i="16"/>
  <c r="D2" i="16"/>
  <c r="K47" i="16"/>
  <c r="F28" i="16"/>
  <c r="R32" i="16"/>
  <c r="K8" i="16"/>
  <c r="Q36" i="16"/>
  <c r="E40" i="16"/>
  <c r="Q28" i="16"/>
  <c r="E9" i="16"/>
  <c r="N22" i="16"/>
  <c r="G24" i="16"/>
  <c r="L46" i="16"/>
  <c r="M50" i="16"/>
  <c r="E46" i="16"/>
  <c r="G14" i="16"/>
  <c r="Q10" i="16"/>
  <c r="C19" i="16"/>
  <c r="K51" i="16"/>
  <c r="E26" i="16"/>
  <c r="G44" i="16"/>
  <c r="O33" i="16"/>
  <c r="F21" i="16"/>
  <c r="N30" i="16"/>
  <c r="D33" i="16"/>
  <c r="T6" i="16"/>
  <c r="D34" i="16"/>
  <c r="C9" i="16"/>
  <c r="G2" i="16"/>
  <c r="K40" i="16"/>
  <c r="C44" i="16"/>
  <c r="L2" i="16"/>
  <c r="L22" i="16"/>
  <c r="Q24" i="16"/>
  <c r="C14" i="16"/>
  <c r="C5" i="16"/>
  <c r="T10" i="16"/>
  <c r="P11" i="16"/>
  <c r="F30" i="16"/>
  <c r="D23" i="16"/>
  <c r="R35" i="16"/>
  <c r="O16" i="16"/>
  <c r="N40" i="16"/>
  <c r="G42" i="16"/>
  <c r="L11" i="16"/>
  <c r="N15" i="16"/>
  <c r="G40" i="16"/>
  <c r="F8" i="16"/>
  <c r="F10" i="16"/>
  <c r="E32" i="16"/>
  <c r="P8" i="16"/>
  <c r="E51" i="16"/>
  <c r="D22" i="16"/>
  <c r="C47" i="16"/>
  <c r="R11" i="16"/>
  <c r="N27" i="16"/>
  <c r="G45" i="16"/>
  <c r="R16" i="16"/>
  <c r="E39" i="16"/>
  <c r="F19" i="16"/>
  <c r="C23" i="16"/>
  <c r="Q21" i="16"/>
  <c r="T8" i="16"/>
  <c r="D10" i="16"/>
  <c r="F4" i="16"/>
  <c r="E44" i="16"/>
  <c r="E31" i="16"/>
  <c r="C28" i="16"/>
  <c r="D43" i="16"/>
  <c r="M22" i="16"/>
  <c r="E8" i="16"/>
  <c r="F45" i="16"/>
  <c r="F40" i="16"/>
  <c r="T46" i="16"/>
  <c r="P12" i="16"/>
  <c r="O21" i="16"/>
  <c r="S43" i="16"/>
  <c r="C37" i="16"/>
  <c r="C48" i="16"/>
  <c r="O18" i="16"/>
  <c r="P18" i="16"/>
  <c r="R48" i="16"/>
  <c r="G15" i="16"/>
  <c r="C46" i="16"/>
  <c r="F3" i="16"/>
  <c r="L25" i="16"/>
  <c r="K24" i="16"/>
  <c r="P42" i="16"/>
  <c r="D18" i="16"/>
  <c r="P20" i="16"/>
  <c r="F25" i="16"/>
  <c r="E24" i="16"/>
  <c r="D21" i="16"/>
  <c r="E11" i="16"/>
  <c r="K48" i="16"/>
  <c r="F2" i="16"/>
  <c r="D27" i="16"/>
  <c r="Q39" i="16"/>
  <c r="L15" i="16"/>
  <c r="O39" i="16"/>
  <c r="D20" i="16"/>
  <c r="G49" i="16"/>
  <c r="E48" i="16"/>
  <c r="D29" i="16"/>
  <c r="N9" i="16"/>
  <c r="C38" i="16"/>
  <c r="G48" i="16"/>
  <c r="E5" i="16"/>
  <c r="G7" i="16"/>
  <c r="K30" i="16"/>
  <c r="P15" i="16"/>
  <c r="K20" i="16"/>
  <c r="D12" i="16"/>
  <c r="F6" i="16"/>
  <c r="C49" i="16"/>
  <c r="S8" i="16"/>
  <c r="S34" i="16"/>
  <c r="M3" i="16"/>
  <c r="E15" i="16"/>
  <c r="D31" i="16"/>
  <c r="D28" i="16"/>
  <c r="G36" i="16"/>
  <c r="N20" i="16"/>
  <c r="D50" i="16"/>
  <c r="F27" i="16"/>
  <c r="G6" i="16"/>
  <c r="R36" i="16"/>
  <c r="F24" i="16"/>
  <c r="E47" i="16"/>
  <c r="S28" i="16"/>
  <c r="D40" i="16"/>
  <c r="P16" i="16"/>
  <c r="D9" i="16"/>
  <c r="S10" i="16"/>
  <c r="C17" i="16"/>
  <c r="S39" i="16"/>
  <c r="D38" i="16"/>
  <c r="O44" i="16"/>
  <c r="C45" i="16"/>
  <c r="T2" i="16"/>
  <c r="Q30" i="16"/>
  <c r="F11" i="16"/>
  <c r="T49" i="16"/>
  <c r="F13" i="16"/>
  <c r="R23" i="16"/>
  <c r="C4" i="16"/>
  <c r="P14" i="16"/>
  <c r="F37" i="16"/>
  <c r="G32" i="16"/>
  <c r="F17" i="16"/>
  <c r="Q26" i="16"/>
  <c r="E41" i="16"/>
  <c r="C22" i="16"/>
  <c r="E33" i="16"/>
  <c r="O3" i="16"/>
  <c r="O35" i="16"/>
  <c r="K37" i="16"/>
  <c r="N19" i="16"/>
  <c r="D35" i="16"/>
  <c r="D14" i="16"/>
  <c r="S49" i="16"/>
  <c r="C20" i="16"/>
  <c r="O47" i="16"/>
  <c r="F46" i="16"/>
  <c r="C30" i="16"/>
  <c r="D15" i="16"/>
  <c r="N6" i="16"/>
  <c r="L26" i="16"/>
  <c r="M28" i="16"/>
  <c r="R21" i="16"/>
  <c r="S3" i="16"/>
  <c r="S36" i="16"/>
  <c r="F50" i="16"/>
  <c r="P40" i="16"/>
  <c r="F36" i="16"/>
  <c r="R27" i="16"/>
  <c r="O43" i="16"/>
  <c r="D49" i="16"/>
  <c r="N43" i="16"/>
  <c r="M47" i="16"/>
  <c r="Q23" i="16"/>
  <c r="S42" i="16"/>
  <c r="T39" i="16"/>
  <c r="C33" i="16"/>
  <c r="K21" i="16"/>
  <c r="F18" i="16"/>
  <c r="F32" i="16"/>
  <c r="E23" i="16"/>
  <c r="C40" i="16"/>
  <c r="S19" i="16"/>
  <c r="S5" i="16"/>
  <c r="C51" i="16"/>
  <c r="E19" i="16"/>
  <c r="C18" i="16"/>
  <c r="Q19" i="16"/>
  <c r="C3" i="16"/>
  <c r="F26" i="16"/>
  <c r="Q42" i="16"/>
  <c r="G26" i="16"/>
  <c r="E50" i="16"/>
  <c r="E37" i="16"/>
  <c r="T36" i="16"/>
  <c r="P43" i="16"/>
  <c r="L20" i="16"/>
  <c r="Q46" i="16"/>
  <c r="C21" i="16"/>
  <c r="F34" i="16"/>
  <c r="Q44" i="16"/>
  <c r="G20" i="16"/>
  <c r="D42" i="16"/>
  <c r="R3" i="16"/>
  <c r="D32" i="16"/>
  <c r="D25" i="16"/>
  <c r="C35" i="16"/>
  <c r="D13" i="16"/>
  <c r="O12" i="16"/>
  <c r="C39" i="16"/>
  <c r="F33" i="16"/>
  <c r="Q45" i="16"/>
  <c r="M15" i="16"/>
  <c r="G46" i="16"/>
  <c r="C42" i="16"/>
  <c r="R18" i="16"/>
  <c r="G4" i="16"/>
  <c r="C8" i="16"/>
  <c r="K6" i="16"/>
  <c r="E14" i="16"/>
  <c r="E49" i="16"/>
  <c r="G9" i="16"/>
  <c r="K14" i="16"/>
  <c r="G22" i="16"/>
  <c r="G8" i="16"/>
  <c r="D41" i="16"/>
  <c r="M16" i="16"/>
  <c r="S30" i="16"/>
  <c r="N26" i="16"/>
  <c r="E34" i="16"/>
  <c r="S41" i="16"/>
  <c r="U14" i="16" l="1"/>
  <c r="U6" i="16"/>
  <c r="H8" i="16"/>
  <c r="H42" i="16"/>
  <c r="H39" i="16"/>
  <c r="H35" i="16"/>
  <c r="H21" i="16"/>
  <c r="H3" i="16"/>
  <c r="H18" i="16"/>
  <c r="H51" i="16"/>
  <c r="H40" i="16"/>
  <c r="U21" i="16"/>
  <c r="H33" i="16"/>
  <c r="H30" i="16"/>
  <c r="H20" i="16"/>
  <c r="U37" i="16"/>
  <c r="H22" i="16"/>
  <c r="H4" i="16"/>
  <c r="H45" i="16"/>
  <c r="H17" i="16"/>
  <c r="H49" i="16"/>
  <c r="U20" i="16"/>
  <c r="U30" i="16"/>
  <c r="H38" i="16"/>
  <c r="U48" i="16"/>
  <c r="U24" i="16"/>
  <c r="H46" i="16"/>
  <c r="H48" i="16"/>
  <c r="H37" i="16"/>
  <c r="H28" i="16"/>
  <c r="H23" i="16"/>
  <c r="H47" i="16"/>
  <c r="H5" i="16"/>
  <c r="H14" i="16"/>
  <c r="H44" i="16"/>
  <c r="U40" i="16"/>
  <c r="H9" i="16"/>
  <c r="U51" i="16"/>
  <c r="H19" i="16"/>
  <c r="U8" i="16"/>
  <c r="U47" i="16"/>
  <c r="H31" i="16"/>
  <c r="H10" i="16"/>
  <c r="H15" i="16"/>
  <c r="H26" i="16"/>
  <c r="H6" i="16"/>
  <c r="H11" i="16"/>
  <c r="H2" i="16"/>
  <c r="U34" i="16"/>
  <c r="U4" i="16"/>
  <c r="U49" i="16"/>
  <c r="U19" i="16"/>
  <c r="U10" i="16"/>
  <c r="U3" i="16"/>
  <c r="U28" i="16"/>
  <c r="U11" i="16"/>
  <c r="U45" i="16"/>
  <c r="U29" i="16"/>
  <c r="U23" i="16"/>
  <c r="U17" i="16"/>
  <c r="U38" i="16"/>
  <c r="U15" i="16"/>
  <c r="U32" i="16"/>
  <c r="U44" i="16"/>
  <c r="U35" i="16"/>
  <c r="H24" i="16"/>
  <c r="U42" i="16"/>
  <c r="H7" i="16"/>
  <c r="H50" i="16"/>
  <c r="U41" i="16"/>
  <c r="U50" i="16"/>
  <c r="U7" i="16"/>
  <c r="H41" i="16"/>
  <c r="H13" i="16"/>
  <c r="U43" i="16"/>
  <c r="H43" i="16"/>
  <c r="H29" i="16"/>
  <c r="U27" i="16"/>
  <c r="U13" i="16"/>
  <c r="U5" i="16"/>
  <c r="H25" i="16"/>
  <c r="H16" i="16"/>
  <c r="U9" i="16"/>
  <c r="U25" i="16"/>
  <c r="U16" i="16"/>
  <c r="H12" i="16"/>
  <c r="U46" i="16"/>
  <c r="H32" i="16"/>
  <c r="U12" i="16"/>
  <c r="U33" i="16"/>
  <c r="H27" i="16"/>
  <c r="U31" i="16"/>
  <c r="H34" i="16"/>
  <c r="U2" i="16"/>
  <c r="U22" i="16"/>
  <c r="U26" i="16"/>
  <c r="U39" i="16"/>
  <c r="H36" i="16"/>
  <c r="U18" i="16"/>
  <c r="U36" i="16"/>
  <c r="E36" i="10"/>
  <c r="E49" i="10"/>
  <c r="E48" i="10"/>
  <c r="E47" i="10"/>
  <c r="E23" i="10"/>
  <c r="V48" i="16" l="1"/>
  <c r="I45" i="16"/>
  <c r="I21" i="16"/>
  <c r="V18" i="16"/>
  <c r="I5" i="16"/>
  <c r="I36" i="16"/>
  <c r="V49" i="16"/>
  <c r="I39" i="16"/>
  <c r="I13" i="16"/>
  <c r="V25" i="16"/>
  <c r="I4" i="16"/>
  <c r="I50" i="16"/>
  <c r="V9" i="16"/>
  <c r="I7" i="16"/>
  <c r="V31" i="16"/>
  <c r="V17" i="16"/>
  <c r="V8" i="16"/>
  <c r="I38" i="16"/>
  <c r="V37" i="16"/>
  <c r="I3" i="16"/>
  <c r="V21" i="16"/>
  <c r="V23" i="16"/>
  <c r="V32" i="16"/>
  <c r="V44" i="16"/>
  <c r="V46" i="16"/>
  <c r="V42" i="16"/>
  <c r="V33" i="16"/>
  <c r="V27" i="16"/>
  <c r="I24" i="16"/>
  <c r="I6" i="16"/>
  <c r="V51" i="16"/>
  <c r="V24" i="16"/>
  <c r="I30" i="16"/>
  <c r="I51" i="16"/>
  <c r="I35" i="16"/>
  <c r="V16" i="16"/>
  <c r="V11" i="16"/>
  <c r="I26" i="16"/>
  <c r="I47" i="16"/>
  <c r="V30" i="16"/>
  <c r="I19" i="16"/>
  <c r="I12" i="16"/>
  <c r="V36" i="16"/>
  <c r="V26" i="16"/>
  <c r="I32" i="16"/>
  <c r="V5" i="16"/>
  <c r="I43" i="16"/>
  <c r="V7" i="16"/>
  <c r="V19" i="16"/>
  <c r="I2" i="16"/>
  <c r="I15" i="16"/>
  <c r="V40" i="16"/>
  <c r="I48" i="16"/>
  <c r="I17" i="16"/>
  <c r="I42" i="16"/>
  <c r="I44" i="16"/>
  <c r="V2" i="16"/>
  <c r="I49" i="16"/>
  <c r="I40" i="16"/>
  <c r="I22" i="16"/>
  <c r="I16" i="16"/>
  <c r="V41" i="16"/>
  <c r="V15" i="16"/>
  <c r="V29" i="16"/>
  <c r="V3" i="16"/>
  <c r="V4" i="16"/>
  <c r="I31" i="16"/>
  <c r="I14" i="16"/>
  <c r="I28" i="16"/>
  <c r="V20" i="16"/>
  <c r="V6" i="16"/>
  <c r="V34" i="16"/>
  <c r="I27" i="16"/>
  <c r="V45" i="16"/>
  <c r="V28" i="16"/>
  <c r="I37" i="16"/>
  <c r="I10" i="16"/>
  <c r="V47" i="16"/>
  <c r="V12" i="16"/>
  <c r="V10" i="16"/>
  <c r="V38" i="16"/>
  <c r="V35" i="16"/>
  <c r="V50" i="16"/>
  <c r="V22" i="16"/>
  <c r="V39" i="16"/>
  <c r="I18" i="16"/>
  <c r="I46" i="16"/>
  <c r="I23" i="16"/>
  <c r="V13" i="16"/>
  <c r="V14" i="16"/>
  <c r="I11" i="16"/>
  <c r="I34" i="16"/>
  <c r="I33" i="16"/>
  <c r="V43" i="16"/>
  <c r="I20" i="16"/>
  <c r="I25" i="16"/>
  <c r="I29" i="16"/>
  <c r="I9" i="16"/>
  <c r="I41" i="16"/>
  <c r="I8" i="16"/>
  <c r="B3" i="12"/>
  <c r="B2" i="12" s="1"/>
  <c r="E3" i="12"/>
  <c r="E2" i="12" s="1"/>
  <c r="D3" i="12"/>
  <c r="D2" i="12" s="1"/>
  <c r="C3" i="12"/>
  <c r="C2" i="12" s="1"/>
  <c r="F3" i="12"/>
  <c r="F2" i="12" s="1"/>
  <c r="E40" i="25" l="1"/>
  <c r="E34" i="25"/>
  <c r="V34" i="25" s="1"/>
  <c r="E36" i="25"/>
  <c r="T34" i="25"/>
  <c r="U34" i="25"/>
  <c r="E13" i="25"/>
  <c r="E32" i="25"/>
  <c r="U32" i="25" s="1"/>
  <c r="U40" i="25"/>
  <c r="E35" i="25"/>
  <c r="E28" i="25"/>
  <c r="T28" i="25" s="1"/>
  <c r="E8" i="25"/>
  <c r="S8" i="25" s="1"/>
  <c r="E21" i="25"/>
  <c r="T21" i="25" s="1"/>
  <c r="E47" i="25"/>
  <c r="E18" i="25"/>
  <c r="T40" i="25"/>
  <c r="W40" i="25" s="1"/>
  <c r="E22" i="25"/>
  <c r="S22" i="25" s="1"/>
  <c r="E44" i="25"/>
  <c r="S44" i="25" s="1"/>
  <c r="V40" i="25"/>
  <c r="E4" i="25"/>
  <c r="T4" i="25" s="1"/>
  <c r="E30" i="25"/>
  <c r="V30" i="25" s="1"/>
  <c r="E11" i="25"/>
  <c r="V11" i="25" s="1"/>
  <c r="E23" i="25"/>
  <c r="E7" i="25"/>
  <c r="U7" i="25" s="1"/>
  <c r="E3" i="25"/>
  <c r="T3" i="25" s="1"/>
  <c r="E51" i="25"/>
  <c r="U51" i="25" s="1"/>
  <c r="S18" i="25"/>
  <c r="E45" i="25"/>
  <c r="E2" i="25"/>
  <c r="S2" i="25" s="1"/>
  <c r="E16" i="25"/>
  <c r="T16" i="25" s="1"/>
  <c r="E14" i="25"/>
  <c r="E38" i="25"/>
  <c r="E50" i="25"/>
  <c r="E33" i="25"/>
  <c r="E29" i="25"/>
  <c r="E15" i="25"/>
  <c r="E46" i="25"/>
  <c r="E31" i="25"/>
  <c r="V31" i="25" s="1"/>
  <c r="E10" i="25"/>
  <c r="T10" i="25" s="1"/>
  <c r="E24" i="25"/>
  <c r="E48" i="25"/>
  <c r="E27" i="25"/>
  <c r="U27" i="25" s="1"/>
  <c r="E20" i="25"/>
  <c r="E9" i="25"/>
  <c r="T9" i="25" s="1"/>
  <c r="E6" i="25"/>
  <c r="E12" i="25"/>
  <c r="V12" i="25" s="1"/>
  <c r="E43" i="25"/>
  <c r="S43" i="25" s="1"/>
  <c r="E25" i="25"/>
  <c r="E49" i="25"/>
  <c r="E19" i="25"/>
  <c r="E39" i="25"/>
  <c r="E5" i="25"/>
  <c r="E26" i="25"/>
  <c r="E37" i="25"/>
  <c r="S37" i="25" s="1"/>
  <c r="E42" i="25"/>
  <c r="U42" i="25" s="1"/>
  <c r="E41" i="25"/>
  <c r="E17" i="25"/>
  <c r="T8" i="25"/>
  <c r="U23" i="25"/>
  <c r="V36" i="25"/>
  <c r="T13" i="25"/>
  <c r="T23" i="25"/>
  <c r="S23" i="25"/>
  <c r="U22" i="25"/>
  <c r="T36" i="25"/>
  <c r="U36" i="25"/>
  <c r="U13" i="25"/>
  <c r="V22" i="25"/>
  <c r="V28" i="25"/>
  <c r="T11" i="25"/>
  <c r="T47" i="25"/>
  <c r="S48" i="25"/>
  <c r="U11" i="25"/>
  <c r="U47" i="25"/>
  <c r="V47" i="25"/>
  <c r="V13" i="25"/>
  <c r="T44" i="25"/>
  <c r="V44" i="25"/>
  <c r="U44" i="25"/>
  <c r="B2" i="10"/>
  <c r="E7" i="12"/>
  <c r="F7" i="12"/>
  <c r="C2" i="10"/>
  <c r="G40" i="25"/>
  <c r="K40" i="25"/>
  <c r="L40" i="25"/>
  <c r="O40" i="25"/>
  <c r="N40" i="25"/>
  <c r="F40" i="25"/>
  <c r="M40" i="25"/>
  <c r="I40" i="25"/>
  <c r="H40" i="25"/>
  <c r="J40" i="25"/>
  <c r="F34" i="25"/>
  <c r="K34" i="25"/>
  <c r="N34" i="25"/>
  <c r="I34" i="25"/>
  <c r="G34" i="25"/>
  <c r="M34" i="25"/>
  <c r="O34" i="25"/>
  <c r="J34" i="25"/>
  <c r="H34" i="25"/>
  <c r="L34" i="25"/>
  <c r="I36" i="25"/>
  <c r="F36" i="25"/>
  <c r="K36" i="25"/>
  <c r="N36" i="25"/>
  <c r="G36" i="25"/>
  <c r="O36" i="25"/>
  <c r="J36" i="25"/>
  <c r="M36" i="25"/>
  <c r="H36" i="25"/>
  <c r="L36" i="25"/>
  <c r="H13" i="25"/>
  <c r="G13" i="25"/>
  <c r="O13" i="25"/>
  <c r="N13" i="25"/>
  <c r="F13" i="25"/>
  <c r="L13" i="25"/>
  <c r="J13" i="25"/>
  <c r="M13" i="25"/>
  <c r="I13" i="25"/>
  <c r="K13" i="25"/>
  <c r="G28" i="25"/>
  <c r="I28" i="25"/>
  <c r="O28" i="25"/>
  <c r="M28" i="25"/>
  <c r="L28" i="25"/>
  <c r="H28" i="25"/>
  <c r="N28" i="25"/>
  <c r="J28" i="25"/>
  <c r="K28" i="25"/>
  <c r="F28" i="25"/>
  <c r="H32" i="25"/>
  <c r="I32" i="25"/>
  <c r="M32" i="25"/>
  <c r="G32" i="25"/>
  <c r="O32" i="25"/>
  <c r="F32" i="25"/>
  <c r="L32" i="25"/>
  <c r="N32" i="25"/>
  <c r="K32" i="25"/>
  <c r="J32" i="25"/>
  <c r="M8" i="25"/>
  <c r="H8" i="25"/>
  <c r="I8" i="25"/>
  <c r="O8" i="25"/>
  <c r="L8" i="25"/>
  <c r="N8" i="25"/>
  <c r="K8" i="25"/>
  <c r="G8" i="25"/>
  <c r="J8" i="25"/>
  <c r="F8" i="25"/>
  <c r="J35" i="25"/>
  <c r="L35" i="25"/>
  <c r="O35" i="25"/>
  <c r="H35" i="25"/>
  <c r="F35" i="25"/>
  <c r="N35" i="25"/>
  <c r="M35" i="25"/>
  <c r="K35" i="25"/>
  <c r="G35" i="25"/>
  <c r="I35" i="25"/>
  <c r="F18" i="25"/>
  <c r="N18" i="25"/>
  <c r="L18" i="25"/>
  <c r="H18" i="25"/>
  <c r="G18" i="25"/>
  <c r="O18" i="25"/>
  <c r="M18" i="25"/>
  <c r="K18" i="25"/>
  <c r="I18" i="25"/>
  <c r="J18" i="25"/>
  <c r="L30" i="25"/>
  <c r="H30" i="25"/>
  <c r="K30" i="25"/>
  <c r="G30" i="25"/>
  <c r="J30" i="25"/>
  <c r="F30" i="25"/>
  <c r="M30" i="25"/>
  <c r="I30" i="25"/>
  <c r="O30" i="25"/>
  <c r="N30" i="25"/>
  <c r="K7" i="25"/>
  <c r="I7" i="25"/>
  <c r="J7" i="25"/>
  <c r="F7" i="25"/>
  <c r="H7" i="25"/>
  <c r="L7" i="25"/>
  <c r="O7" i="25"/>
  <c r="G7" i="25"/>
  <c r="M7" i="25"/>
  <c r="N7" i="25"/>
  <c r="L11" i="25"/>
  <c r="J11" i="25"/>
  <c r="G11" i="25"/>
  <c r="F11" i="25"/>
  <c r="O11" i="25"/>
  <c r="N11" i="25"/>
  <c r="H11" i="25"/>
  <c r="I11" i="25"/>
  <c r="M11" i="25"/>
  <c r="K11" i="25"/>
  <c r="H3" i="25"/>
  <c r="K3" i="25"/>
  <c r="N3" i="25"/>
  <c r="G3" i="25"/>
  <c r="F3" i="25"/>
  <c r="M3" i="25"/>
  <c r="J3" i="25"/>
  <c r="O3" i="25"/>
  <c r="I3" i="25"/>
  <c r="L3" i="25"/>
  <c r="G21" i="25"/>
  <c r="H21" i="25"/>
  <c r="N21" i="25"/>
  <c r="I21" i="25"/>
  <c r="O21" i="25"/>
  <c r="J21" i="25"/>
  <c r="L21" i="25"/>
  <c r="F21" i="25"/>
  <c r="K21" i="25"/>
  <c r="M21" i="25"/>
  <c r="K51" i="25"/>
  <c r="H51" i="25"/>
  <c r="N51" i="25"/>
  <c r="O51" i="25"/>
  <c r="G51" i="25"/>
  <c r="M51" i="25"/>
  <c r="I51" i="25"/>
  <c r="F51" i="25"/>
  <c r="J51" i="25"/>
  <c r="L51" i="25"/>
  <c r="M47" i="25"/>
  <c r="G47" i="25"/>
  <c r="F47" i="25"/>
  <c r="O47" i="25"/>
  <c r="I47" i="25"/>
  <c r="N47" i="25"/>
  <c r="L47" i="25"/>
  <c r="H47" i="25"/>
  <c r="K47" i="25"/>
  <c r="J47" i="25"/>
  <c r="G22" i="25"/>
  <c r="F22" i="25"/>
  <c r="L22" i="25"/>
  <c r="J22" i="25"/>
  <c r="I22" i="25"/>
  <c r="M22" i="25"/>
  <c r="K22" i="25"/>
  <c r="N22" i="25"/>
  <c r="O22" i="25"/>
  <c r="H22" i="25"/>
  <c r="K4" i="25"/>
  <c r="N4" i="25"/>
  <c r="I4" i="25"/>
  <c r="G4" i="25"/>
  <c r="O4" i="25"/>
  <c r="L4" i="25"/>
  <c r="F4" i="25"/>
  <c r="H4" i="25"/>
  <c r="J4" i="25"/>
  <c r="M4" i="25"/>
  <c r="L23" i="25"/>
  <c r="J23" i="25"/>
  <c r="I23" i="25"/>
  <c r="F23" i="25"/>
  <c r="H23" i="25"/>
  <c r="G23" i="25"/>
  <c r="O23" i="25"/>
  <c r="K23" i="25"/>
  <c r="N23" i="25"/>
  <c r="M23" i="25"/>
  <c r="I14" i="25"/>
  <c r="N14" i="25"/>
  <c r="K14" i="25"/>
  <c r="L14" i="25"/>
  <c r="F14" i="25"/>
  <c r="G14" i="25"/>
  <c r="H14" i="25"/>
  <c r="J14" i="25"/>
  <c r="O14" i="25"/>
  <c r="M14" i="25"/>
  <c r="G29" i="25"/>
  <c r="I29" i="25"/>
  <c r="O29" i="25"/>
  <c r="H29" i="25"/>
  <c r="L29" i="25"/>
  <c r="F29" i="25"/>
  <c r="M29" i="25"/>
  <c r="J29" i="25"/>
  <c r="N29" i="25"/>
  <c r="K29" i="25"/>
  <c r="H46" i="25"/>
  <c r="I46" i="25"/>
  <c r="G46" i="25"/>
  <c r="M46" i="25"/>
  <c r="J46" i="25"/>
  <c r="O46" i="25"/>
  <c r="L46" i="25"/>
  <c r="K46" i="25"/>
  <c r="F46" i="25"/>
  <c r="N46" i="25"/>
  <c r="I48" i="25"/>
  <c r="J48" i="25"/>
  <c r="L48" i="25"/>
  <c r="N48" i="25"/>
  <c r="H48" i="25"/>
  <c r="F48" i="25"/>
  <c r="G48" i="25"/>
  <c r="O48" i="25"/>
  <c r="K48" i="25"/>
  <c r="M48" i="25"/>
  <c r="O6" i="25"/>
  <c r="G6" i="25"/>
  <c r="I6" i="25"/>
  <c r="M6" i="25"/>
  <c r="K6" i="25"/>
  <c r="J6" i="25"/>
  <c r="N6" i="25"/>
  <c r="H6" i="25"/>
  <c r="L6" i="25"/>
  <c r="F6" i="25"/>
  <c r="J49" i="25"/>
  <c r="M49" i="25"/>
  <c r="G49" i="25"/>
  <c r="F49" i="25"/>
  <c r="N49" i="25"/>
  <c r="I49" i="25"/>
  <c r="L49" i="25"/>
  <c r="H49" i="25"/>
  <c r="O49" i="25"/>
  <c r="K49" i="25"/>
  <c r="K26" i="25"/>
  <c r="J26" i="25"/>
  <c r="F26" i="25"/>
  <c r="L26" i="25"/>
  <c r="M26" i="25"/>
  <c r="N26" i="25"/>
  <c r="I26" i="25"/>
  <c r="H26" i="25"/>
  <c r="G26" i="25"/>
  <c r="O26" i="25"/>
  <c r="J17" i="25"/>
  <c r="H17" i="25"/>
  <c r="N17" i="25"/>
  <c r="I17" i="25"/>
  <c r="L17" i="25"/>
  <c r="K17" i="25"/>
  <c r="G17" i="25"/>
  <c r="O17" i="25"/>
  <c r="F17" i="25"/>
  <c r="M17" i="25"/>
  <c r="J45" i="25"/>
  <c r="F45" i="25"/>
  <c r="G45" i="25"/>
  <c r="I45" i="25"/>
  <c r="K45" i="25"/>
  <c r="L45" i="25"/>
  <c r="N45" i="25"/>
  <c r="O45" i="25"/>
  <c r="M45" i="25"/>
  <c r="H45" i="25"/>
  <c r="N38" i="25"/>
  <c r="J38" i="25"/>
  <c r="F38" i="25"/>
  <c r="M38" i="25"/>
  <c r="I38" i="25"/>
  <c r="G38" i="25"/>
  <c r="O38" i="25"/>
  <c r="H38" i="25"/>
  <c r="K38" i="25"/>
  <c r="L38" i="25"/>
  <c r="O15" i="25"/>
  <c r="K15" i="25"/>
  <c r="N15" i="25"/>
  <c r="M15" i="25"/>
  <c r="I15" i="25"/>
  <c r="G15" i="25"/>
  <c r="J15" i="25"/>
  <c r="L15" i="25"/>
  <c r="F15" i="25"/>
  <c r="H15" i="25"/>
  <c r="L31" i="25"/>
  <c r="F31" i="25"/>
  <c r="O31" i="25"/>
  <c r="M31" i="25"/>
  <c r="J31" i="25"/>
  <c r="N31" i="25"/>
  <c r="I31" i="25"/>
  <c r="K31" i="25"/>
  <c r="G31" i="25"/>
  <c r="H31" i="25"/>
  <c r="K27" i="25"/>
  <c r="M27" i="25"/>
  <c r="F27" i="25"/>
  <c r="O27" i="25"/>
  <c r="J27" i="25"/>
  <c r="I27" i="25"/>
  <c r="G27" i="25"/>
  <c r="N27" i="25"/>
  <c r="H27" i="25"/>
  <c r="L27" i="25"/>
  <c r="G12" i="25"/>
  <c r="F12" i="25"/>
  <c r="L12" i="25"/>
  <c r="N12" i="25"/>
  <c r="K12" i="25"/>
  <c r="J12" i="25"/>
  <c r="H12" i="25"/>
  <c r="I12" i="25"/>
  <c r="O12" i="25"/>
  <c r="M12" i="25"/>
  <c r="G19" i="25"/>
  <c r="N19" i="25"/>
  <c r="K19" i="25"/>
  <c r="M19" i="25"/>
  <c r="H19" i="25"/>
  <c r="J19" i="25"/>
  <c r="L19" i="25"/>
  <c r="I19" i="25"/>
  <c r="O19" i="25"/>
  <c r="F19" i="25"/>
  <c r="I37" i="25"/>
  <c r="G37" i="25"/>
  <c r="O37" i="25"/>
  <c r="M37" i="25"/>
  <c r="N37" i="25"/>
  <c r="K37" i="25"/>
  <c r="L37" i="25"/>
  <c r="J37" i="25"/>
  <c r="F37" i="25"/>
  <c r="H37" i="25"/>
  <c r="L2" i="25"/>
  <c r="J2" i="25"/>
  <c r="F2" i="25"/>
  <c r="G2" i="25"/>
  <c r="M2" i="25"/>
  <c r="I2" i="25"/>
  <c r="K2" i="25"/>
  <c r="H2" i="25"/>
  <c r="N2" i="25"/>
  <c r="O2" i="25"/>
  <c r="H50" i="25"/>
  <c r="K50" i="25"/>
  <c r="G50" i="25"/>
  <c r="I50" i="25"/>
  <c r="F50" i="25"/>
  <c r="N50" i="25"/>
  <c r="L50" i="25"/>
  <c r="J50" i="25"/>
  <c r="O50" i="25"/>
  <c r="M50" i="25"/>
  <c r="I10" i="25"/>
  <c r="J10" i="25"/>
  <c r="G10" i="25"/>
  <c r="L10" i="25"/>
  <c r="H10" i="25"/>
  <c r="K10" i="25"/>
  <c r="N10" i="25"/>
  <c r="M10" i="25"/>
  <c r="O10" i="25"/>
  <c r="F10" i="25"/>
  <c r="M20" i="25"/>
  <c r="K20" i="25"/>
  <c r="I20" i="25"/>
  <c r="F20" i="25"/>
  <c r="J20" i="25"/>
  <c r="N20" i="25"/>
  <c r="G20" i="25"/>
  <c r="O20" i="25"/>
  <c r="L20" i="25"/>
  <c r="H20" i="25"/>
  <c r="M43" i="25"/>
  <c r="I43" i="25"/>
  <c r="J43" i="25"/>
  <c r="H43" i="25"/>
  <c r="G43" i="25"/>
  <c r="K43" i="25"/>
  <c r="F43" i="25"/>
  <c r="N43" i="25"/>
  <c r="O43" i="25"/>
  <c r="L43" i="25"/>
  <c r="L39" i="25"/>
  <c r="F39" i="25"/>
  <c r="N39" i="25"/>
  <c r="O39" i="25"/>
  <c r="I39" i="25"/>
  <c r="M39" i="25"/>
  <c r="K39" i="25"/>
  <c r="H39" i="25"/>
  <c r="J39" i="25"/>
  <c r="G39" i="25"/>
  <c r="M42" i="25"/>
  <c r="L42" i="25"/>
  <c r="G42" i="25"/>
  <c r="J42" i="25"/>
  <c r="O42" i="25"/>
  <c r="I42" i="25"/>
  <c r="N42" i="25"/>
  <c r="H42" i="25"/>
  <c r="F42" i="25"/>
  <c r="K42" i="25"/>
  <c r="M16" i="25"/>
  <c r="N16" i="25"/>
  <c r="L16" i="25"/>
  <c r="F16" i="25"/>
  <c r="J16" i="25"/>
  <c r="O16" i="25"/>
  <c r="G16" i="25"/>
  <c r="H16" i="25"/>
  <c r="K16" i="25"/>
  <c r="I16" i="25"/>
  <c r="J33" i="25"/>
  <c r="L33" i="25"/>
  <c r="H33" i="25"/>
  <c r="F33" i="25"/>
  <c r="N33" i="25"/>
  <c r="M33" i="25"/>
  <c r="G33" i="25"/>
  <c r="O33" i="25"/>
  <c r="K33" i="25"/>
  <c r="I33" i="25"/>
  <c r="M24" i="25"/>
  <c r="O24" i="25"/>
  <c r="K24" i="25"/>
  <c r="J24" i="25"/>
  <c r="G24" i="25"/>
  <c r="L24" i="25"/>
  <c r="N24" i="25"/>
  <c r="F24" i="25"/>
  <c r="H24" i="25"/>
  <c r="I24" i="25"/>
  <c r="N9" i="25"/>
  <c r="I9" i="25"/>
  <c r="M9" i="25"/>
  <c r="L9" i="25"/>
  <c r="O9" i="25"/>
  <c r="K9" i="25"/>
  <c r="H9" i="25"/>
  <c r="J9" i="25"/>
  <c r="F9" i="25"/>
  <c r="G9" i="25"/>
  <c r="G25" i="25"/>
  <c r="I25" i="25"/>
  <c r="L25" i="25"/>
  <c r="J25" i="25"/>
  <c r="M25" i="25"/>
  <c r="F25" i="25"/>
  <c r="O25" i="25"/>
  <c r="H25" i="25"/>
  <c r="N25" i="25"/>
  <c r="K25" i="25"/>
  <c r="G5" i="25"/>
  <c r="I5" i="25"/>
  <c r="O5" i="25"/>
  <c r="M5" i="25"/>
  <c r="H5" i="25"/>
  <c r="F5" i="25"/>
  <c r="J5" i="25"/>
  <c r="K5" i="25"/>
  <c r="L5" i="25"/>
  <c r="N5" i="25"/>
  <c r="K41" i="25"/>
  <c r="N41" i="25"/>
  <c r="I41" i="25"/>
  <c r="M41" i="25"/>
  <c r="J41" i="25"/>
  <c r="F41" i="25"/>
  <c r="O41" i="25"/>
  <c r="H41" i="25"/>
  <c r="G41" i="25"/>
  <c r="L41" i="25"/>
  <c r="F44" i="25"/>
  <c r="O44" i="25"/>
  <c r="M44" i="25"/>
  <c r="I44" i="25"/>
  <c r="L44" i="25"/>
  <c r="N44" i="25"/>
  <c r="J44" i="25"/>
  <c r="G44" i="25"/>
  <c r="H44" i="25"/>
  <c r="K44" i="25"/>
  <c r="P40" i="25" l="1"/>
  <c r="U4" i="25"/>
  <c r="V8" i="25"/>
  <c r="S34" i="25"/>
  <c r="X34" i="25" s="1"/>
  <c r="Z34" i="25" s="1"/>
  <c r="S40" i="25"/>
  <c r="X40" i="25" s="1"/>
  <c r="V4" i="25"/>
  <c r="U21" i="25"/>
  <c r="T31" i="25"/>
  <c r="P36" i="25"/>
  <c r="P34" i="25"/>
  <c r="W34" i="25"/>
  <c r="T30" i="25"/>
  <c r="V21" i="25"/>
  <c r="U8" i="25"/>
  <c r="S32" i="25"/>
  <c r="S36" i="25"/>
  <c r="V32" i="25"/>
  <c r="P41" i="25"/>
  <c r="P5" i="25"/>
  <c r="P25" i="25"/>
  <c r="P9" i="25"/>
  <c r="P24" i="25"/>
  <c r="P33" i="25"/>
  <c r="P16" i="25"/>
  <c r="P42" i="25"/>
  <c r="P39" i="25"/>
  <c r="P23" i="25"/>
  <c r="P4" i="25"/>
  <c r="P22" i="25"/>
  <c r="P47" i="25"/>
  <c r="P51" i="25"/>
  <c r="P21" i="25"/>
  <c r="P3" i="25"/>
  <c r="P11" i="25"/>
  <c r="P7" i="25"/>
  <c r="P30" i="25"/>
  <c r="P35" i="25"/>
  <c r="P8" i="25"/>
  <c r="P32" i="25"/>
  <c r="P28" i="25"/>
  <c r="P13" i="25"/>
  <c r="U35" i="25"/>
  <c r="T35" i="25"/>
  <c r="S10" i="25"/>
  <c r="U10" i="25"/>
  <c r="V2" i="25"/>
  <c r="V35" i="25"/>
  <c r="S35" i="25"/>
  <c r="T32" i="25"/>
  <c r="U28" i="25"/>
  <c r="W28" i="25" s="1"/>
  <c r="S28" i="25"/>
  <c r="S13" i="25"/>
  <c r="P18" i="25"/>
  <c r="W4" i="25"/>
  <c r="T51" i="25"/>
  <c r="W8" i="25"/>
  <c r="S16" i="25"/>
  <c r="V23" i="25"/>
  <c r="W23" i="25" s="1"/>
  <c r="S4" i="25"/>
  <c r="T22" i="25"/>
  <c r="S47" i="25"/>
  <c r="W21" i="25"/>
  <c r="S51" i="25"/>
  <c r="X51" i="25" s="1"/>
  <c r="V51" i="25"/>
  <c r="U3" i="25"/>
  <c r="S3" i="25"/>
  <c r="V3" i="25"/>
  <c r="S11" i="25"/>
  <c r="S21" i="25"/>
  <c r="V7" i="25"/>
  <c r="T7" i="25"/>
  <c r="S7" i="25"/>
  <c r="S30" i="25"/>
  <c r="U30" i="25"/>
  <c r="W30" i="25" s="1"/>
  <c r="T18" i="25"/>
  <c r="V18" i="25"/>
  <c r="U18" i="25"/>
  <c r="P43" i="25"/>
  <c r="P20" i="25"/>
  <c r="P10" i="25"/>
  <c r="P50" i="25"/>
  <c r="P2" i="25"/>
  <c r="P37" i="25"/>
  <c r="P19" i="25"/>
  <c r="P12" i="25"/>
  <c r="P27" i="25"/>
  <c r="P31" i="25"/>
  <c r="P15" i="25"/>
  <c r="P38" i="25"/>
  <c r="P45" i="25"/>
  <c r="P17" i="25"/>
  <c r="P26" i="25"/>
  <c r="P49" i="25"/>
  <c r="P6" i="25"/>
  <c r="P48" i="25"/>
  <c r="P46" i="25"/>
  <c r="P29" i="25"/>
  <c r="P14" i="25"/>
  <c r="S41" i="25"/>
  <c r="U41" i="25"/>
  <c r="V41" i="25"/>
  <c r="T41" i="25"/>
  <c r="S5" i="25"/>
  <c r="V5" i="25"/>
  <c r="T5" i="25"/>
  <c r="U5" i="25"/>
  <c r="S25" i="25"/>
  <c r="T25" i="25"/>
  <c r="U25" i="25"/>
  <c r="S9" i="25"/>
  <c r="U9" i="25"/>
  <c r="V9" i="25"/>
  <c r="V24" i="25"/>
  <c r="U24" i="25"/>
  <c r="S24" i="25"/>
  <c r="T24" i="25"/>
  <c r="U33" i="25"/>
  <c r="S33" i="25"/>
  <c r="V33" i="25"/>
  <c r="T33" i="25"/>
  <c r="U16" i="25"/>
  <c r="V16" i="25"/>
  <c r="V27" i="25"/>
  <c r="S31" i="25"/>
  <c r="V25" i="25"/>
  <c r="T42" i="25"/>
  <c r="S42" i="25"/>
  <c r="X42" i="25" s="1"/>
  <c r="V42" i="25"/>
  <c r="T39" i="25"/>
  <c r="U39" i="25"/>
  <c r="S39" i="25"/>
  <c r="X39" i="25" s="1"/>
  <c r="V39" i="25"/>
  <c r="U43" i="25"/>
  <c r="T43" i="25"/>
  <c r="V43" i="25"/>
  <c r="T20" i="25"/>
  <c r="S20" i="25"/>
  <c r="U20" i="25"/>
  <c r="V20" i="25"/>
  <c r="V10" i="25"/>
  <c r="W10" i="25" s="1"/>
  <c r="V50" i="25"/>
  <c r="T50" i="25"/>
  <c r="W50" i="25" s="1"/>
  <c r="S50" i="25"/>
  <c r="X50" i="25" s="1"/>
  <c r="U50" i="25"/>
  <c r="T2" i="25"/>
  <c r="U2" i="25"/>
  <c r="U37" i="25"/>
  <c r="T37" i="25"/>
  <c r="V37" i="25"/>
  <c r="U19" i="25"/>
  <c r="T19" i="25"/>
  <c r="W19" i="25" s="1"/>
  <c r="V19" i="25"/>
  <c r="S19" i="25"/>
  <c r="U12" i="25"/>
  <c r="S12" i="25"/>
  <c r="X12" i="25" s="1"/>
  <c r="T12" i="25"/>
  <c r="S27" i="25"/>
  <c r="T27" i="25"/>
  <c r="U31" i="25"/>
  <c r="W31" i="25" s="1"/>
  <c r="V15" i="25"/>
  <c r="U15" i="25"/>
  <c r="T15" i="25"/>
  <c r="W15" i="25" s="1"/>
  <c r="S15" i="25"/>
  <c r="X15" i="25" s="1"/>
  <c r="T38" i="25"/>
  <c r="V38" i="25"/>
  <c r="S38" i="25"/>
  <c r="U38" i="25"/>
  <c r="U45" i="25"/>
  <c r="V45" i="25"/>
  <c r="T45" i="25"/>
  <c r="W45" i="25" s="1"/>
  <c r="S45" i="25"/>
  <c r="X45" i="25" s="1"/>
  <c r="X21" i="25"/>
  <c r="V17" i="25"/>
  <c r="U17" i="25"/>
  <c r="S17" i="25"/>
  <c r="T17" i="25"/>
  <c r="V26" i="25"/>
  <c r="S26" i="25"/>
  <c r="U26" i="25"/>
  <c r="T26" i="25"/>
  <c r="S49" i="25"/>
  <c r="T49" i="25"/>
  <c r="U49" i="25"/>
  <c r="V49" i="25"/>
  <c r="S6" i="25"/>
  <c r="U6" i="25"/>
  <c r="T6" i="25"/>
  <c r="V6" i="25"/>
  <c r="U48" i="25"/>
  <c r="V48" i="25"/>
  <c r="T48" i="25"/>
  <c r="T46" i="25"/>
  <c r="U46" i="25"/>
  <c r="S46" i="25"/>
  <c r="V46" i="25"/>
  <c r="S29" i="25"/>
  <c r="V29" i="25"/>
  <c r="U29" i="25"/>
  <c r="T29" i="25"/>
  <c r="U14" i="25"/>
  <c r="V14" i="25"/>
  <c r="S14" i="25"/>
  <c r="T14" i="25"/>
  <c r="W14" i="25" s="1"/>
  <c r="X22" i="25"/>
  <c r="W22" i="25"/>
  <c r="X8" i="25"/>
  <c r="Z8" i="25" s="1"/>
  <c r="W12" i="25"/>
  <c r="X11" i="25"/>
  <c r="W36" i="25"/>
  <c r="X36" i="25"/>
  <c r="Z50" i="25"/>
  <c r="X4" i="25"/>
  <c r="Z4" i="25" s="1"/>
  <c r="X28" i="25"/>
  <c r="X10" i="25"/>
  <c r="W11" i="25"/>
  <c r="Z11" i="25" s="1"/>
  <c r="X47" i="25"/>
  <c r="X9" i="25"/>
  <c r="W9" i="25"/>
  <c r="X27" i="25"/>
  <c r="W27" i="25"/>
  <c r="X44" i="25"/>
  <c r="Z22" i="25"/>
  <c r="W47" i="25"/>
  <c r="Z15" i="25"/>
  <c r="W42" i="25"/>
  <c r="W13" i="25"/>
  <c r="X13" i="25"/>
  <c r="P44" i="25"/>
  <c r="W44" i="25"/>
  <c r="Z40" i="25"/>
  <c r="C6" i="12"/>
  <c r="E2" i="10"/>
  <c r="D7" i="12"/>
  <c r="B7" i="12"/>
  <c r="D6" i="12"/>
  <c r="E6" i="12"/>
  <c r="D2" i="10"/>
  <c r="F6" i="12"/>
  <c r="C7" i="12"/>
  <c r="B6" i="12"/>
  <c r="V52" i="25" l="1"/>
  <c r="Z21" i="25"/>
  <c r="W35" i="25"/>
  <c r="X37" i="25"/>
  <c r="W24" i="25"/>
  <c r="Z24" i="25" s="1"/>
  <c r="W25" i="25"/>
  <c r="X23" i="25"/>
  <c r="Z23" i="25" s="1"/>
  <c r="X24" i="25"/>
  <c r="X25" i="25"/>
  <c r="X5" i="25"/>
  <c r="X41" i="25"/>
  <c r="W7" i="25"/>
  <c r="X46" i="25"/>
  <c r="U52" i="25"/>
  <c r="W49" i="25"/>
  <c r="X26" i="25"/>
  <c r="X16" i="25"/>
  <c r="W41" i="25"/>
  <c r="X35" i="25"/>
  <c r="X14" i="25"/>
  <c r="Z14" i="25" s="1"/>
  <c r="X6" i="25"/>
  <c r="Z45" i="25"/>
  <c r="W43" i="25"/>
  <c r="X33" i="25"/>
  <c r="X30" i="25"/>
  <c r="Z30" i="25" s="1"/>
  <c r="X3" i="25"/>
  <c r="W51" i="25"/>
  <c r="Z51" i="25" s="1"/>
  <c r="Z42" i="25"/>
  <c r="S52" i="25"/>
  <c r="Z10" i="25"/>
  <c r="T52" i="25"/>
  <c r="Z28" i="25"/>
  <c r="X49" i="25"/>
  <c r="X38" i="25"/>
  <c r="Z12" i="25"/>
  <c r="X29" i="25"/>
  <c r="W46" i="25"/>
  <c r="Z46" i="25" s="1"/>
  <c r="W26" i="25"/>
  <c r="Z26" i="25" s="1"/>
  <c r="W17" i="25"/>
  <c r="X19" i="25"/>
  <c r="Z19" i="25" s="1"/>
  <c r="X20" i="25"/>
  <c r="W39" i="25"/>
  <c r="Z39" i="25" s="1"/>
  <c r="W16" i="25"/>
  <c r="W5" i="25"/>
  <c r="Z5" i="25" s="1"/>
  <c r="X7" i="25"/>
  <c r="Z7" i="25" s="1"/>
  <c r="W3" i="25"/>
  <c r="Z3" i="25" s="1"/>
  <c r="W29" i="25"/>
  <c r="W48" i="25"/>
  <c r="W6" i="25"/>
  <c r="Z6" i="25" s="1"/>
  <c r="X17" i="25"/>
  <c r="W38" i="25"/>
  <c r="W37" i="25"/>
  <c r="Z37" i="25" s="1"/>
  <c r="W20" i="25"/>
  <c r="Z20" i="25" s="1"/>
  <c r="X31" i="25"/>
  <c r="Z31" i="25" s="1"/>
  <c r="W33" i="25"/>
  <c r="X43" i="25"/>
  <c r="X48" i="25"/>
  <c r="X32" i="25"/>
  <c r="W32" i="25"/>
  <c r="X18" i="25"/>
  <c r="W18" i="25"/>
  <c r="Z18" i="25" s="1"/>
  <c r="W2" i="25"/>
  <c r="Z2" i="25" s="1"/>
  <c r="X2" i="25"/>
  <c r="Z47" i="25"/>
  <c r="Z36" i="25"/>
  <c r="Z9" i="25"/>
  <c r="W52" i="25"/>
  <c r="S53" i="25" s="1"/>
  <c r="Z27" i="25"/>
  <c r="Z44" i="25"/>
  <c r="Z13" i="25"/>
  <c r="Z35" i="25" l="1"/>
  <c r="Z49" i="25"/>
  <c r="Z41" i="25"/>
  <c r="Z25" i="25"/>
  <c r="Z33" i="25"/>
  <c r="Z29" i="25"/>
  <c r="Z16" i="25"/>
  <c r="Z48" i="25"/>
  <c r="Z32" i="25"/>
  <c r="Z38" i="25"/>
  <c r="Z17" i="25"/>
  <c r="Z43" i="25"/>
  <c r="U53" i="25"/>
  <c r="T53" i="25"/>
  <c r="V53" i="25"/>
</calcChain>
</file>

<file path=xl/sharedStrings.xml><?xml version="1.0" encoding="utf-8"?>
<sst xmlns="http://schemas.openxmlformats.org/spreadsheetml/2006/main" count="31203" uniqueCount="709">
  <si>
    <t>Player</t>
  </si>
  <si>
    <t>Bullsukk</t>
  </si>
  <si>
    <t>Sollo</t>
  </si>
  <si>
    <t>Adam</t>
  </si>
  <si>
    <t>Dede</t>
  </si>
  <si>
    <t>Josh</t>
  </si>
  <si>
    <t>don no 10</t>
  </si>
  <si>
    <t>tgunz</t>
  </si>
  <si>
    <t>Kristina</t>
  </si>
  <si>
    <t>Mine</t>
  </si>
  <si>
    <t>Alexander</t>
  </si>
  <si>
    <t>Probadass</t>
  </si>
  <si>
    <t>Detective Sebas</t>
  </si>
  <si>
    <t>Sanket7</t>
  </si>
  <si>
    <t>MountainMonkey</t>
  </si>
  <si>
    <t>David</t>
  </si>
  <si>
    <t>Zild</t>
  </si>
  <si>
    <t>Pinto</t>
  </si>
  <si>
    <t>JK Wrangler</t>
  </si>
  <si>
    <t xml:space="preserve">Jose </t>
  </si>
  <si>
    <t>Gunblade</t>
  </si>
  <si>
    <t>Ghostreconxx</t>
  </si>
  <si>
    <t>Madafaka</t>
  </si>
  <si>
    <t>Graybush</t>
  </si>
  <si>
    <t>xfarsuperior</t>
  </si>
  <si>
    <t>Vinny Delacruz</t>
  </si>
  <si>
    <t>Destroyer</t>
  </si>
  <si>
    <t>Halt</t>
  </si>
  <si>
    <t>Kickass</t>
  </si>
  <si>
    <t>Dirtywhack</t>
  </si>
  <si>
    <t>ArizzleReich</t>
  </si>
  <si>
    <t>Israel</t>
  </si>
  <si>
    <t>Wolves Fanatic</t>
  </si>
  <si>
    <t>Battles Won</t>
  </si>
  <si>
    <t>Total Attacks</t>
  </si>
  <si>
    <t>Average Destruction</t>
  </si>
  <si>
    <t>Stars</t>
  </si>
  <si>
    <t>King Casey</t>
  </si>
  <si>
    <t>Adibadi</t>
  </si>
  <si>
    <t>crypticfire</t>
  </si>
  <si>
    <t>MrLol</t>
  </si>
  <si>
    <t>Devin (Hyuu)</t>
  </si>
  <si>
    <t>Total Stars</t>
  </si>
  <si>
    <t>Rex Casey</t>
  </si>
  <si>
    <t>Shaggy</t>
  </si>
  <si>
    <t>Qtrav (Newfie)</t>
  </si>
  <si>
    <t>War</t>
  </si>
  <si>
    <t>Attack</t>
  </si>
  <si>
    <t>Damage</t>
  </si>
  <si>
    <t># of Attacks</t>
  </si>
  <si>
    <t>Used Attack?</t>
  </si>
  <si>
    <t>Y</t>
  </si>
  <si>
    <t>N</t>
  </si>
  <si>
    <t>Los Illuminaty</t>
  </si>
  <si>
    <r>
      <rPr>
        <sz val="18"/>
        <color rgb="FFFF0000"/>
        <rFont val="Calibri Light"/>
        <family val="2"/>
        <scheme val="major"/>
      </rPr>
      <t>P.A. United</t>
    </r>
    <r>
      <rPr>
        <sz val="18"/>
        <color theme="3"/>
        <rFont val="Calibri Light"/>
        <family val="2"/>
        <scheme val="major"/>
      </rPr>
      <t xml:space="preserve"> Clan War Analysis</t>
    </r>
  </si>
  <si>
    <t>Purpose: Track and analyze the performance of the members of P.A. United in Clash of Clan's CLAN WARS!</t>
  </si>
  <si>
    <t>Green - Enter data from Clan Wars here</t>
  </si>
  <si>
    <t>Blue - Charts that automatically update to reflect new data</t>
  </si>
  <si>
    <t>On sheets that are colored red / blue only update the cells in light blue unless you are following the instructions to update the tables.</t>
  </si>
  <si>
    <t>Things to remember when using this workbook:</t>
  </si>
  <si>
    <t>PLEASE READ BELOW:</t>
  </si>
  <si>
    <t>Red - Tables/Charts that require some manual updating</t>
  </si>
  <si>
    <t>1)</t>
  </si>
  <si>
    <r>
      <t xml:space="preserve">Example: Only edit cells that are this color. These have restrictions on the input such as: 
only select an option from the dropdown box 
OR
</t>
    </r>
    <r>
      <rPr>
        <sz val="7"/>
        <color theme="1"/>
        <rFont val="Calibri"/>
        <family val="2"/>
        <scheme val="minor"/>
      </rPr>
      <t xml:space="preserve"> enter the # of the Clan War you wish to analyze, enter 0 for all.</t>
    </r>
  </si>
  <si>
    <t>2)</t>
  </si>
  <si>
    <t>Don't change the name of any worksheet, this could mess up some formulas.</t>
  </si>
  <si>
    <t>3)</t>
  </si>
  <si>
    <t>Don't change any cells that contain formulas unless you know what you're changing.</t>
  </si>
  <si>
    <t>4)</t>
  </si>
  <si>
    <t>Any questions or comments, contact me at:</t>
  </si>
  <si>
    <t>Esims Guru Youtube Page</t>
  </si>
  <si>
    <t>Through LINE @ Gunblade</t>
  </si>
  <si>
    <t xml:space="preserve">Sheet Color Meanings: </t>
  </si>
  <si>
    <t>Updated versions of this file may be found at:</t>
  </si>
  <si>
    <t>Esims Guru Website</t>
  </si>
  <si>
    <r>
      <rPr>
        <sz val="11"/>
        <color rgb="FFFFFF00"/>
        <rFont val="Calibri"/>
        <family val="2"/>
        <scheme val="minor"/>
      </rPr>
      <t>Also:</t>
    </r>
    <r>
      <rPr>
        <sz val="11"/>
        <color theme="0"/>
        <rFont val="Calibri"/>
        <family val="2"/>
        <scheme val="minor"/>
      </rPr>
      <t xml:space="preserve"> I will be updating this file on my website as often as I can, and I will be releasing a youtube video soon of how to update all the charts that require manual updating.</t>
    </r>
  </si>
  <si>
    <t>Diindy5</t>
  </si>
  <si>
    <t>De Tutte</t>
  </si>
  <si>
    <t>Cpice098</t>
  </si>
  <si>
    <t>Tank069</t>
  </si>
  <si>
    <t>Fongool</t>
  </si>
  <si>
    <t>TyrusTheGreat</t>
  </si>
  <si>
    <t>Might Fortress</t>
  </si>
  <si>
    <t>y</t>
  </si>
  <si>
    <t>Big Dogs</t>
  </si>
  <si>
    <t>Krazy stabbz</t>
  </si>
  <si>
    <t>Destruction</t>
  </si>
  <si>
    <t>Score (out of 100)</t>
  </si>
  <si>
    <t>Dikilitas</t>
  </si>
  <si>
    <t>Stars Earned</t>
  </si>
  <si>
    <t>Attacks Attempted</t>
  </si>
  <si>
    <t>Rank *based on Score</t>
  </si>
  <si>
    <t>On the 'Snapshot' sheet, be careful not to sort the data as it can mess with the formulas. Instead paste the values for rank and player to a different spreadsheet and sort there, then 'paste values' the player names back in column A.</t>
  </si>
  <si>
    <t>5)</t>
  </si>
  <si>
    <t>Farmers</t>
  </si>
  <si>
    <t>Rservida</t>
  </si>
  <si>
    <t>Bulgaria</t>
  </si>
  <si>
    <t>Charles</t>
  </si>
  <si>
    <t>Benzema</t>
  </si>
  <si>
    <t>Brady</t>
  </si>
  <si>
    <t>Cjames</t>
  </si>
  <si>
    <t># of 0 star attacks</t>
  </si>
  <si>
    <t># of 1 star attacks</t>
  </si>
  <si>
    <t># of 2 star attacks</t>
  </si>
  <si>
    <t># of 3 star attacks</t>
  </si>
  <si>
    <t>Yellow Moon</t>
  </si>
  <si>
    <t>Stars earned % and Destruction % equal less than 50%</t>
  </si>
  <si>
    <t>Player score less than 40 after at least 3 war appearances</t>
  </si>
  <si>
    <t>Having a 75% or lower attacks attempted value (25% missing attacks)</t>
  </si>
  <si>
    <t>Kick Criteria (AT LEAST 2 MUST APPLY)</t>
  </si>
  <si>
    <t>Missed Attacks</t>
  </si>
  <si>
    <t>Player Score</t>
  </si>
  <si>
    <t>Total Stars Earned</t>
  </si>
  <si>
    <t>Total Attacks Made</t>
  </si>
  <si>
    <t>Total Opportunities for attack</t>
  </si>
  <si>
    <t>Reason</t>
  </si>
  <si>
    <t>WeEvil</t>
  </si>
  <si>
    <t>Sam</t>
  </si>
  <si>
    <t>kickass</t>
  </si>
  <si>
    <t>Ethan</t>
  </si>
  <si>
    <t>Goblin Cleaver</t>
  </si>
  <si>
    <t>Hobbit</t>
  </si>
  <si>
    <t>Watchmen</t>
  </si>
  <si>
    <t>Wildcats-8</t>
  </si>
  <si>
    <t>tylerlaurentius</t>
  </si>
  <si>
    <t>Destivirus</t>
  </si>
  <si>
    <t>War #</t>
  </si>
  <si>
    <t>Chaz4888</t>
  </si>
  <si>
    <t>St.John</t>
  </si>
  <si>
    <t>Diego</t>
  </si>
  <si>
    <t>La Famille</t>
  </si>
  <si>
    <t>Lukias7m</t>
  </si>
  <si>
    <t>Death&amp;Life</t>
  </si>
  <si>
    <t>Cannon</t>
  </si>
  <si>
    <t>BH</t>
  </si>
  <si>
    <t>Mortar</t>
  </si>
  <si>
    <t>Archer</t>
  </si>
  <si>
    <t>Tesla</t>
  </si>
  <si>
    <t>Wiz</t>
  </si>
  <si>
    <t>Air</t>
  </si>
  <si>
    <t>B. King</t>
  </si>
  <si>
    <t>G.B</t>
  </si>
  <si>
    <t>E.S</t>
  </si>
  <si>
    <t>D.S</t>
  </si>
  <si>
    <t>G.S</t>
  </si>
  <si>
    <t>RAX</t>
  </si>
  <si>
    <t>B.H</t>
  </si>
  <si>
    <t>Spring Trap</t>
  </si>
  <si>
    <t>Camp</t>
  </si>
  <si>
    <t>C.C</t>
  </si>
  <si>
    <t>Barracks</t>
  </si>
  <si>
    <t>GB</t>
  </si>
  <si>
    <t>Gold</t>
  </si>
  <si>
    <t>Elixir</t>
  </si>
  <si>
    <t>T.H 8</t>
  </si>
  <si>
    <t>mijoeddie</t>
  </si>
  <si>
    <t>Danijael</t>
  </si>
  <si>
    <t>Harsh</t>
  </si>
  <si>
    <t>Bob2424</t>
  </si>
  <si>
    <t>King Killian</t>
  </si>
  <si>
    <t>DTP</t>
  </si>
  <si>
    <t>The 619 Mafia</t>
  </si>
  <si>
    <t>B.K</t>
  </si>
  <si>
    <t>B.King</t>
  </si>
  <si>
    <t>Town Hall 9</t>
  </si>
  <si>
    <t>Storage</t>
  </si>
  <si>
    <t>Air bomb</t>
  </si>
  <si>
    <t>Air mine</t>
  </si>
  <si>
    <t>Spring trap</t>
  </si>
  <si>
    <t>Giant bomb</t>
  </si>
  <si>
    <t>Bomb</t>
  </si>
  <si>
    <t>Cup</t>
  </si>
  <si>
    <t>Kurt</t>
  </si>
  <si>
    <t>Stylz</t>
  </si>
  <si>
    <t>Trey</t>
  </si>
  <si>
    <t>Dan</t>
  </si>
  <si>
    <t>Xbow</t>
  </si>
  <si>
    <t>D.Storage</t>
  </si>
  <si>
    <t>Spell</t>
  </si>
  <si>
    <t>Vietnam</t>
  </si>
  <si>
    <t>Auto Kick if player score drops below 30% after 3 wars</t>
  </si>
  <si>
    <t>CC</t>
  </si>
  <si>
    <t>Bear</t>
  </si>
  <si>
    <t>Eric</t>
  </si>
  <si>
    <t>Hatusmari</t>
  </si>
  <si>
    <t>Pinas Alpha</t>
  </si>
  <si>
    <t>Rax</t>
  </si>
  <si>
    <t>Pump</t>
  </si>
  <si>
    <t>Town Hall 7</t>
  </si>
  <si>
    <t>air mine</t>
  </si>
  <si>
    <t>spring trap</t>
  </si>
  <si>
    <t>bomb</t>
  </si>
  <si>
    <t>giant bomb</t>
  </si>
  <si>
    <t>air bomb</t>
  </si>
  <si>
    <t>Research</t>
  </si>
  <si>
    <t>Dark Rax</t>
  </si>
  <si>
    <t>Research lab</t>
  </si>
  <si>
    <t>giant bomg</t>
  </si>
  <si>
    <t>TH 8</t>
  </si>
  <si>
    <t>D. Drill</t>
  </si>
  <si>
    <t>Place a tesla in a corner</t>
  </si>
  <si>
    <t>Crot72</t>
  </si>
  <si>
    <t>Jeecha</t>
  </si>
  <si>
    <t>Kansas Comeback</t>
  </si>
  <si>
    <t>Hollms</t>
  </si>
  <si>
    <t>UsualAntR</t>
  </si>
  <si>
    <t>Blaizz</t>
  </si>
  <si>
    <t>BookSquad</t>
  </si>
  <si>
    <t>Alden</t>
  </si>
  <si>
    <t>D.Rax</t>
  </si>
  <si>
    <t>Drill</t>
  </si>
  <si>
    <t>Archher</t>
  </si>
  <si>
    <t>TH 9</t>
  </si>
  <si>
    <t>ThatDude</t>
  </si>
  <si>
    <t>Johnny46</t>
  </si>
  <si>
    <t>Rank</t>
  </si>
  <si>
    <t>*Note: blank values mean you were not a part of the clan for that war. Enter a number in cell J1 (highlighted in blue) from 5 to the latest war (see War List sheet). This will automatically update all other values. (No need to type WAR #, just type the #)</t>
  </si>
  <si>
    <t>**The order of the Player names is based on their rank after the most recent war, this order doesn't update when changing the War # in cell J1.</t>
  </si>
  <si>
    <t>5WS</t>
  </si>
  <si>
    <t>Army Camp</t>
  </si>
  <si>
    <t>Elixir Pump</t>
  </si>
  <si>
    <t>B.King or A.Queen</t>
  </si>
  <si>
    <t>Gold Mine</t>
  </si>
  <si>
    <t>Wizard</t>
  </si>
  <si>
    <t>Research Lab</t>
  </si>
  <si>
    <t>TH 9 Anti Hog</t>
  </si>
  <si>
    <t>Dark Barracks</t>
  </si>
  <si>
    <t>D. Storage</t>
  </si>
  <si>
    <t>Legion of Studs</t>
  </si>
  <si>
    <t>fongool</t>
  </si>
  <si>
    <t>bear</t>
  </si>
  <si>
    <t>tank069</t>
  </si>
  <si>
    <t>DeDe</t>
  </si>
  <si>
    <t>Alpine</t>
  </si>
  <si>
    <t>juango27</t>
  </si>
  <si>
    <t>cpice098</t>
  </si>
  <si>
    <t>david</t>
  </si>
  <si>
    <t>xFarSuperior</t>
  </si>
  <si>
    <t>thatdude</t>
  </si>
  <si>
    <t>Obbedh</t>
  </si>
  <si>
    <t>GRAYBUSH</t>
  </si>
  <si>
    <t>trey</t>
  </si>
  <si>
    <t>jeecha</t>
  </si>
  <si>
    <t>vinny delacruz</t>
  </si>
  <si>
    <t>++Johnny*46++</t>
  </si>
  <si>
    <t>cup</t>
  </si>
  <si>
    <t>SeARCHER0115</t>
  </si>
  <si>
    <t>Craig</t>
  </si>
  <si>
    <t>mine</t>
  </si>
  <si>
    <t>Schlon</t>
  </si>
  <si>
    <t>nedstark</t>
  </si>
  <si>
    <t>NOTE: War 23 data is missing from this tracker.</t>
  </si>
  <si>
    <t>ExNihilo</t>
  </si>
  <si>
    <t>Kirito</t>
  </si>
  <si>
    <t>sanket7</t>
  </si>
  <si>
    <t>Samir</t>
  </si>
  <si>
    <t>Sickdragon</t>
  </si>
  <si>
    <t>bullsukk</t>
  </si>
  <si>
    <t>Qtrav (newfie)</t>
  </si>
  <si>
    <t>Gabriel</t>
  </si>
  <si>
    <t>Fungamer</t>
  </si>
  <si>
    <t>Nedstark</t>
  </si>
  <si>
    <t>Utopia</t>
  </si>
  <si>
    <t>Guillotine</t>
  </si>
  <si>
    <t>nickfreee</t>
  </si>
  <si>
    <t>Illuminatus</t>
  </si>
  <si>
    <t>Clan God</t>
  </si>
  <si>
    <t xml:space="preserve">jose </t>
  </si>
  <si>
    <t>spring</t>
  </si>
  <si>
    <t>SirChiefAlot</t>
  </si>
  <si>
    <t>Baby_mama</t>
  </si>
  <si>
    <t>Snakey</t>
  </si>
  <si>
    <t>Robo</t>
  </si>
  <si>
    <t>Courtney</t>
  </si>
  <si>
    <t>FatalSilence</t>
  </si>
  <si>
    <t>Bugs25</t>
  </si>
  <si>
    <t>K-smoove</t>
  </si>
  <si>
    <t>Enchant</t>
  </si>
  <si>
    <t>XBOow</t>
  </si>
  <si>
    <t>B.Queen</t>
  </si>
  <si>
    <t>Spell Factory</t>
  </si>
  <si>
    <t>Dark Storage</t>
  </si>
  <si>
    <t>XBOW</t>
  </si>
  <si>
    <t>Queen</t>
  </si>
  <si>
    <t>CArlos</t>
  </si>
  <si>
    <t>MOTHEROFSATAN</t>
  </si>
  <si>
    <t>King</t>
  </si>
  <si>
    <t>LUKE</t>
  </si>
  <si>
    <t>Zash</t>
  </si>
  <si>
    <t>TheCatRammer</t>
  </si>
  <si>
    <t>GFGHH</t>
  </si>
  <si>
    <t>Lethane</t>
  </si>
  <si>
    <t>TH9</t>
  </si>
  <si>
    <t>JOSH</t>
  </si>
  <si>
    <t>Toyol MLS</t>
  </si>
  <si>
    <t>D Storage</t>
  </si>
  <si>
    <t>D. Rax</t>
  </si>
  <si>
    <t>%0*</t>
  </si>
  <si>
    <t>%1*</t>
  </si>
  <si>
    <t>%2*</t>
  </si>
  <si>
    <t>%3*</t>
  </si>
  <si>
    <t>Ave *</t>
  </si>
  <si>
    <t>Chivas</t>
  </si>
  <si>
    <t>AIR</t>
  </si>
  <si>
    <t>TH 9 War Base</t>
  </si>
  <si>
    <t>josh</t>
  </si>
  <si>
    <t>dede</t>
  </si>
  <si>
    <t>b</t>
  </si>
  <si>
    <t>rahul</t>
  </si>
  <si>
    <t>xlegend</t>
  </si>
  <si>
    <t>repmedic</t>
  </si>
  <si>
    <t>LordGoebba</t>
  </si>
  <si>
    <t>JASONNG</t>
  </si>
  <si>
    <t>Average Stars per hit</t>
  </si>
  <si>
    <t>Past 5 War Rank</t>
  </si>
  <si>
    <t>Overall rank</t>
  </si>
  <si>
    <t>Improving?</t>
  </si>
  <si>
    <t>AD</t>
  </si>
  <si>
    <t>TH8</t>
  </si>
  <si>
    <t>unfinished</t>
  </si>
  <si>
    <t>farm base for DE</t>
  </si>
  <si>
    <t>Loki's Scions</t>
  </si>
  <si>
    <t>MIKE JONES</t>
  </si>
  <si>
    <t>MINE</t>
  </si>
  <si>
    <t>SMOKE98</t>
  </si>
  <si>
    <t>Dark Ra</t>
  </si>
  <si>
    <t>TRACY</t>
  </si>
  <si>
    <t>JANITIITUS</t>
  </si>
  <si>
    <t>Rising Elites</t>
  </si>
  <si>
    <t>Revolution</t>
  </si>
  <si>
    <t>ADAM</t>
  </si>
  <si>
    <t>DEDE</t>
  </si>
  <si>
    <t>ROBO</t>
  </si>
  <si>
    <t>ALPINE</t>
  </si>
  <si>
    <t>KRAZIE</t>
  </si>
  <si>
    <t>QUINN</t>
  </si>
  <si>
    <t>CANINE135</t>
  </si>
  <si>
    <t>GOPAL</t>
  </si>
  <si>
    <t>TREY</t>
  </si>
  <si>
    <t>Lab</t>
  </si>
  <si>
    <t>TH9 minus xbows and queen</t>
  </si>
  <si>
    <t>ERENGER</t>
  </si>
  <si>
    <t>JACKSLAP</t>
  </si>
  <si>
    <t>CUP</t>
  </si>
  <si>
    <t>sollo</t>
  </si>
  <si>
    <t>JEECHA</t>
  </si>
  <si>
    <t>Stoner Paradise</t>
  </si>
  <si>
    <t>MALUS</t>
  </si>
  <si>
    <t>TOMCAT8994</t>
  </si>
  <si>
    <t>YUDY</t>
  </si>
  <si>
    <t>STACY</t>
  </si>
  <si>
    <t>Low.Storage</t>
  </si>
  <si>
    <t>Dong Hoi</t>
  </si>
  <si>
    <t>MAX</t>
  </si>
  <si>
    <t>DKA</t>
  </si>
  <si>
    <t>DAVID</t>
  </si>
  <si>
    <t>CARLOS</t>
  </si>
  <si>
    <t>NICK</t>
  </si>
  <si>
    <t>Infern</t>
  </si>
  <si>
    <t>TH10</t>
  </si>
  <si>
    <t>KING</t>
  </si>
  <si>
    <t>Indonesian Army</t>
  </si>
  <si>
    <t>LEMON</t>
  </si>
  <si>
    <t>TADER</t>
  </si>
  <si>
    <t>MACK</t>
  </si>
  <si>
    <t>D.E</t>
  </si>
  <si>
    <t>War Hawks</t>
  </si>
  <si>
    <t>joe</t>
  </si>
  <si>
    <t>robo</t>
  </si>
  <si>
    <t>mack</t>
  </si>
  <si>
    <t>AUSTIN</t>
  </si>
  <si>
    <t>E.Store</t>
  </si>
  <si>
    <t>G.Store</t>
  </si>
  <si>
    <t>Luke</t>
  </si>
  <si>
    <t>ADRENALINE</t>
  </si>
  <si>
    <t>JOE</t>
  </si>
  <si>
    <t>LOGAN31</t>
  </si>
  <si>
    <t>YoSnoopy</t>
  </si>
  <si>
    <t>WAR BASE NEED TO TEST!</t>
  </si>
  <si>
    <t>LEESANITY</t>
  </si>
  <si>
    <t>LBERBY28</t>
  </si>
  <si>
    <t>Inf</t>
  </si>
  <si>
    <t>TH 10 Farm</t>
  </si>
  <si>
    <t>Russia</t>
  </si>
  <si>
    <t>STEVE SUPER WAR BASE</t>
  </si>
  <si>
    <t>TH 10</t>
  </si>
  <si>
    <t>GIVE TO STEVE</t>
  </si>
  <si>
    <t>4pda.ru</t>
  </si>
  <si>
    <t>adam</t>
  </si>
  <si>
    <t>MUSTANG</t>
  </si>
  <si>
    <t>TGUNZ</t>
  </si>
  <si>
    <t>JAFLIP</t>
  </si>
  <si>
    <t>VIPERBITE55</t>
  </si>
  <si>
    <t>CARTER12899</t>
  </si>
  <si>
    <t>SPHINKTER</t>
  </si>
  <si>
    <t>DEETH</t>
  </si>
  <si>
    <t>th10</t>
  </si>
  <si>
    <t>Gb</t>
  </si>
  <si>
    <t>HUNTERBOMBER</t>
  </si>
  <si>
    <t>Indo Clan 4</t>
  </si>
  <si>
    <t>KENNETH</t>
  </si>
  <si>
    <t>THEARMEDFORCE</t>
  </si>
  <si>
    <t>JOSHC220</t>
  </si>
  <si>
    <t>RyanV1899</t>
  </si>
  <si>
    <t>MOHAMED</t>
  </si>
  <si>
    <t>EDO</t>
  </si>
  <si>
    <t>Hut</t>
  </si>
  <si>
    <t>RAMEEZ</t>
  </si>
  <si>
    <t>MEEPER</t>
  </si>
  <si>
    <t>BRIAN</t>
  </si>
  <si>
    <t>YASHAS</t>
  </si>
  <si>
    <t>Spell Fac</t>
  </si>
  <si>
    <t>PUTRO</t>
  </si>
  <si>
    <t>CJ</t>
  </si>
  <si>
    <t>JONATHANTAN</t>
  </si>
  <si>
    <t>RUDI</t>
  </si>
  <si>
    <t>Korea</t>
  </si>
  <si>
    <t>CROOK</t>
  </si>
  <si>
    <t>ABANOB</t>
  </si>
  <si>
    <t>GOOD BASE NEED TO TRY</t>
  </si>
  <si>
    <t>Reddit Viper</t>
  </si>
  <si>
    <t>UNTESTED. CREATED 9/19/2014</t>
  </si>
  <si>
    <t>BlackCrew</t>
  </si>
  <si>
    <t>the defender</t>
  </si>
  <si>
    <t>WODERWOMAN</t>
  </si>
  <si>
    <t>OWEN160</t>
  </si>
  <si>
    <t>AVO111</t>
  </si>
  <si>
    <t>BOOJAAKA</t>
  </si>
  <si>
    <t>GOZWHA</t>
  </si>
  <si>
    <t>Mockba</t>
  </si>
  <si>
    <t>MOSHGRA</t>
  </si>
  <si>
    <t>DOC</t>
  </si>
  <si>
    <t>CHIEFSLEGHER</t>
  </si>
  <si>
    <t>MONSTER250</t>
  </si>
  <si>
    <t>YASH</t>
  </si>
  <si>
    <t>STARZCOW</t>
  </si>
  <si>
    <t>Ryan</t>
  </si>
  <si>
    <t>IVAN</t>
  </si>
  <si>
    <t>VIKY ARAKAN</t>
  </si>
  <si>
    <t>NYDON</t>
  </si>
  <si>
    <t>JASON</t>
  </si>
  <si>
    <t>RYAN</t>
  </si>
  <si>
    <t>NOAHTITUS</t>
  </si>
  <si>
    <t>SPROK</t>
  </si>
  <si>
    <t>INF</t>
  </si>
  <si>
    <t>tesla</t>
  </si>
  <si>
    <t>D.storage</t>
  </si>
  <si>
    <t>Weird Guys 5.0</t>
  </si>
  <si>
    <t>ONEGIFTEDGOD</t>
  </si>
  <si>
    <t>DEUSMORTEM</t>
  </si>
  <si>
    <t>POTS</t>
  </si>
  <si>
    <t>Lance</t>
  </si>
  <si>
    <t>JETBLACK</t>
  </si>
  <si>
    <t>WILKO</t>
  </si>
  <si>
    <t>BADDAD</t>
  </si>
  <si>
    <t>top TH 10 war base!!!!!!</t>
  </si>
  <si>
    <t>Store.P1</t>
  </si>
  <si>
    <t>Store.P2</t>
  </si>
  <si>
    <t>TH 10 FARM BASE</t>
  </si>
  <si>
    <t>RobertJameson</t>
  </si>
  <si>
    <t xml:space="preserve">JACK </t>
  </si>
  <si>
    <t>JACK</t>
  </si>
  <si>
    <t>QUEEN</t>
  </si>
  <si>
    <t>pots</t>
  </si>
  <si>
    <t>TEAM/COOP</t>
  </si>
  <si>
    <t># of 0*</t>
  </si>
  <si>
    <t># of 1*</t>
  </si>
  <si>
    <t># of 2*</t>
  </si>
  <si>
    <t># of 3*</t>
  </si>
  <si>
    <t>Inferno</t>
  </si>
  <si>
    <t>E. Pump</t>
  </si>
  <si>
    <t>EDMWers</t>
  </si>
  <si>
    <t>RYANPFLEGER</t>
  </si>
  <si>
    <t>SHADOWFIEND</t>
  </si>
  <si>
    <t>KEVIN</t>
  </si>
  <si>
    <t>WHITEBOY</t>
  </si>
  <si>
    <t>JTTURBO</t>
  </si>
  <si>
    <t>STEW</t>
  </si>
  <si>
    <t>M4TTHEW</t>
  </si>
  <si>
    <t>HUMPDAYY</t>
  </si>
  <si>
    <t>DANDADA</t>
  </si>
  <si>
    <t>JEFF</t>
  </si>
  <si>
    <t>MAXWELL</t>
  </si>
  <si>
    <t>EETIGERWARRIOR</t>
  </si>
  <si>
    <t>NOSTOD</t>
  </si>
  <si>
    <t>The Atatsuki QC</t>
  </si>
  <si>
    <t>skeleton</t>
  </si>
  <si>
    <t>Bagota</t>
  </si>
  <si>
    <t>CARTERJNF</t>
  </si>
  <si>
    <t>CARLOSMAN113</t>
  </si>
  <si>
    <t>SUPER WAR BASE</t>
  </si>
  <si>
    <t>Anti-Gowiwi</t>
  </si>
  <si>
    <t>Reddit Apex</t>
  </si>
  <si>
    <t>Jiblin</t>
  </si>
  <si>
    <t>HANY</t>
  </si>
  <si>
    <t>SMD</t>
  </si>
  <si>
    <t>HUGGLEBEAR</t>
  </si>
  <si>
    <t>MUTHERHUCKER</t>
  </si>
  <si>
    <t>RONINGAIJIN</t>
  </si>
  <si>
    <t>handicap</t>
  </si>
  <si>
    <t>order</t>
  </si>
  <si>
    <t>Non-Rank Based Handicaps</t>
  </si>
  <si>
    <t>Handicap</t>
  </si>
  <si>
    <t>Orden Del Fenix</t>
  </si>
  <si>
    <t>War CC Map Donates</t>
  </si>
  <si>
    <t>Use of LINE</t>
  </si>
  <si>
    <t>General Helpfulness</t>
  </si>
  <si>
    <t>Donates</t>
  </si>
  <si>
    <t>JONYMOX</t>
  </si>
  <si>
    <t>DNDANDY</t>
  </si>
  <si>
    <t>THEGOLDENARMY</t>
  </si>
  <si>
    <t>BRANDON</t>
  </si>
  <si>
    <t>ATA</t>
  </si>
  <si>
    <t>xbow</t>
  </si>
  <si>
    <t>D.Stor</t>
  </si>
  <si>
    <t>SUPER FARM BASE</t>
  </si>
  <si>
    <t>Wu Tang</t>
  </si>
  <si>
    <t>WHITEPOWERMEOW</t>
  </si>
  <si>
    <t>try</t>
  </si>
  <si>
    <t>FARMERFOLK</t>
  </si>
  <si>
    <t>EVANH</t>
  </si>
  <si>
    <t>UNITYTWO</t>
  </si>
  <si>
    <t>my war base!</t>
  </si>
  <si>
    <t>gb</t>
  </si>
  <si>
    <t>NEW</t>
  </si>
  <si>
    <t>USMC</t>
  </si>
  <si>
    <t>KABUTO</t>
  </si>
  <si>
    <t>BOOSER</t>
  </si>
  <si>
    <t>Hogs and Kisses</t>
  </si>
  <si>
    <t>ELIYA</t>
  </si>
  <si>
    <t>BIRDMAN</t>
  </si>
  <si>
    <t>New City 2.0</t>
  </si>
  <si>
    <t>WAR_INSTINCTZ</t>
  </si>
  <si>
    <t>KBIZZLED</t>
  </si>
  <si>
    <t>AGUILABLANCA</t>
  </si>
  <si>
    <t>SANDDANCER40Y</t>
  </si>
  <si>
    <t>RomaniaWarClan</t>
  </si>
  <si>
    <t>DannysRevenge</t>
  </si>
  <si>
    <t>ATGAR</t>
  </si>
  <si>
    <t>Reddit Elephino</t>
  </si>
  <si>
    <t>XPL</t>
  </si>
  <si>
    <t>Capacity</t>
  </si>
  <si>
    <t>25 (TH9)</t>
  </si>
  <si>
    <t>25 (TH8)</t>
  </si>
  <si>
    <t>Witch</t>
  </si>
  <si>
    <t>Lee (1)</t>
  </si>
  <si>
    <t>----------------</t>
  </si>
  <si>
    <t>25 (TH9 only)</t>
  </si>
  <si>
    <t>25 (TH8 only)</t>
  </si>
  <si>
    <t>CC CAPACITY</t>
  </si>
  <si>
    <t>***********</t>
  </si>
  <si>
    <t>Steve's TH10 Adaptation for TH9</t>
  </si>
  <si>
    <t>NEW 12/10/14 &amp; UNUSED</t>
  </si>
  <si>
    <t>CRONOS</t>
  </si>
  <si>
    <t>SNAKE</t>
  </si>
  <si>
    <t>Perfectly symmetrical</t>
  </si>
  <si>
    <t>SEAN</t>
  </si>
  <si>
    <t>SACHI</t>
  </si>
  <si>
    <t>TDOG</t>
  </si>
  <si>
    <t>FLAWIUS</t>
  </si>
  <si>
    <t>STEVE</t>
  </si>
  <si>
    <t>BLUEMEANIE</t>
  </si>
  <si>
    <t>Valk</t>
  </si>
  <si>
    <t>1</t>
  </si>
  <si>
    <t>Repmedic (1)</t>
  </si>
  <si>
    <t>Cup (3)</t>
  </si>
  <si>
    <t>Cup (2)</t>
  </si>
  <si>
    <t>Flaw (5)</t>
  </si>
  <si>
    <t>Flaw (4)</t>
  </si>
  <si>
    <t>ZTIAN9</t>
  </si>
  <si>
    <t>Robo (1)</t>
  </si>
  <si>
    <t>Flaw (3)</t>
  </si>
  <si>
    <t>Flaw (2)</t>
  </si>
  <si>
    <t>Cup (4) /Flaw (5)</t>
  </si>
  <si>
    <t>Adam (4)</t>
  </si>
  <si>
    <t>Lee (2)</t>
  </si>
  <si>
    <t>Cup (4)</t>
  </si>
  <si>
    <t>Flaw (1)</t>
  </si>
  <si>
    <t>Platinum Legion</t>
  </si>
  <si>
    <t>Night's Watch</t>
  </si>
  <si>
    <t>DIRTYLOUIS</t>
  </si>
  <si>
    <t>1 (Dawson)</t>
  </si>
  <si>
    <t>Witch (1*+)</t>
  </si>
  <si>
    <t>Wiz (5*+)</t>
  </si>
  <si>
    <t>Archer (6*+)</t>
  </si>
  <si>
    <t>2 (Snake)</t>
  </si>
  <si>
    <t>4 (Brandon)</t>
  </si>
  <si>
    <t>3 (Brandon)</t>
  </si>
  <si>
    <t>5 (Kenny)</t>
  </si>
  <si>
    <t>2 (Dawson) / 2 (Sachi)</t>
  </si>
  <si>
    <t>2 (Snake) / 2 (Brandon)</t>
  </si>
  <si>
    <t>3 (Kenny)</t>
  </si>
  <si>
    <t>4 (Graybush)</t>
  </si>
  <si>
    <t>TH7</t>
  </si>
  <si>
    <t>Golden Cla</t>
  </si>
  <si>
    <t>JEREMY</t>
  </si>
  <si>
    <t>Carlos</t>
  </si>
  <si>
    <t>Club Prive'</t>
  </si>
  <si>
    <t>DirtyLouis</t>
  </si>
  <si>
    <t>Jackslap</t>
  </si>
  <si>
    <t>CarterJNF</t>
  </si>
  <si>
    <t>Malta</t>
  </si>
  <si>
    <t>APRIL</t>
  </si>
  <si>
    <t>A</t>
  </si>
  <si>
    <t>WIZ</t>
  </si>
  <si>
    <t>Pnoy Kings</t>
  </si>
  <si>
    <t>Araton</t>
  </si>
  <si>
    <t>Ten War Score</t>
  </si>
  <si>
    <t>10WS</t>
  </si>
  <si>
    <t>13 new columns added after J</t>
  </si>
  <si>
    <t>Opponent</t>
  </si>
  <si>
    <t>Outcome</t>
  </si>
  <si>
    <t>Size</t>
  </si>
  <si>
    <t>Score</t>
  </si>
  <si>
    <t>Avg. Destruction</t>
  </si>
  <si>
    <t>DELLOHAY</t>
  </si>
  <si>
    <t>Victory</t>
  </si>
  <si>
    <t>*Chinese Symbols*</t>
  </si>
  <si>
    <t>ProV2</t>
  </si>
  <si>
    <t>Bicol Uragon 4</t>
  </si>
  <si>
    <t>Defeat</t>
  </si>
  <si>
    <t>Bukittinggitigo</t>
  </si>
  <si>
    <t>Mato Grosso-BR</t>
  </si>
  <si>
    <t>India Bros.</t>
  </si>
  <si>
    <t>Crazy Ducks</t>
  </si>
  <si>
    <t>Bukittinggiti</t>
  </si>
  <si>
    <t>Global Pinoy</t>
  </si>
  <si>
    <t>Arabic Clan</t>
  </si>
  <si>
    <t>W.Warriors</t>
  </si>
  <si>
    <t>WolfSkult</t>
  </si>
  <si>
    <t>4dpa.ru</t>
  </si>
  <si>
    <t>BE Cool</t>
  </si>
  <si>
    <t>Tie</t>
  </si>
  <si>
    <t>South Dakota</t>
  </si>
  <si>
    <t>JajaHan Malaya</t>
  </si>
  <si>
    <t>PantuurKizM2</t>
  </si>
  <si>
    <t>Desbosciati</t>
  </si>
  <si>
    <t>Iraq</t>
  </si>
  <si>
    <t>Finland</t>
  </si>
  <si>
    <t>Kara Heroes</t>
  </si>
  <si>
    <t>BAWLS Clan</t>
  </si>
  <si>
    <t>Reddit PI</t>
  </si>
  <si>
    <t>AJ. Poland</t>
  </si>
  <si>
    <t>Beast Hunters</t>
  </si>
  <si>
    <t>Christ Alone</t>
  </si>
  <si>
    <t>oops my bad</t>
  </si>
  <si>
    <t>Porky Pig-N-it</t>
  </si>
  <si>
    <t>los cojunud@s</t>
  </si>
  <si>
    <t>the clan 50.2</t>
  </si>
  <si>
    <t>Raid Force</t>
  </si>
  <si>
    <t>10Equillibrium</t>
  </si>
  <si>
    <t>Danish</t>
  </si>
  <si>
    <t>57.Alay</t>
  </si>
  <si>
    <t>Adria</t>
  </si>
  <si>
    <t>Os Especias</t>
  </si>
  <si>
    <t>Reckless Hogs</t>
  </si>
  <si>
    <t>RANDHIN</t>
  </si>
  <si>
    <t>RSERVIDA</t>
  </si>
  <si>
    <t>MATT</t>
  </si>
  <si>
    <t>FINELENA</t>
  </si>
  <si>
    <t>River Plate</t>
  </si>
  <si>
    <t>Malaysia Allies</t>
  </si>
  <si>
    <t>FONZI</t>
  </si>
  <si>
    <t>JEFFERSON</t>
  </si>
  <si>
    <t>AARON</t>
  </si>
  <si>
    <t>RASMUS</t>
  </si>
  <si>
    <t>Reflected Wrath</t>
  </si>
  <si>
    <t>DAKOTA</t>
  </si>
  <si>
    <t>ADRIAN</t>
  </si>
  <si>
    <t>SHORTY</t>
  </si>
  <si>
    <t>Jakarta Timur</t>
  </si>
  <si>
    <t>WHITELIGHTNING</t>
  </si>
  <si>
    <t>JOHNN61</t>
  </si>
  <si>
    <t>MASTER JARON</t>
  </si>
  <si>
    <t>DE</t>
  </si>
  <si>
    <t>TH</t>
  </si>
  <si>
    <t>E.Storage</t>
  </si>
  <si>
    <t>Elixer</t>
  </si>
  <si>
    <t>Northern Viking</t>
  </si>
  <si>
    <t>Chinese Symbols</t>
  </si>
  <si>
    <t>Flawius</t>
  </si>
  <si>
    <t>ARCHIE</t>
  </si>
  <si>
    <t>WES</t>
  </si>
  <si>
    <t>Kingdom DOA</t>
  </si>
  <si>
    <t>WMEACHAM</t>
  </si>
  <si>
    <t>FLIP</t>
  </si>
  <si>
    <t>D.STORAGE</t>
  </si>
  <si>
    <t>Catalanistes</t>
  </si>
  <si>
    <t>Kuvay-I Milliye</t>
  </si>
  <si>
    <t>DATA LOST FOR THIS WAR. THE ENEMY GAVE UP FROM THE START. BULLSUKK, JUANGO, RSERVIDA, GHOST AND JONATHAN TAN MISSED ATTACKS.</t>
  </si>
  <si>
    <t>Dstorage</t>
  </si>
  <si>
    <t>LEGEND</t>
  </si>
  <si>
    <t>AZNPRIDE</t>
  </si>
  <si>
    <t>GAME OF CLANS</t>
  </si>
  <si>
    <t>KESS2686</t>
  </si>
  <si>
    <t>BDAWG</t>
  </si>
  <si>
    <t>TEEGS1124</t>
  </si>
  <si>
    <t>PHENOM</t>
  </si>
  <si>
    <t>THE MULLINS</t>
  </si>
  <si>
    <t>BIGDCARTER</t>
  </si>
  <si>
    <t>JALENB</t>
  </si>
  <si>
    <t>CALIBUZZ</t>
  </si>
  <si>
    <t>BETERTHANU</t>
  </si>
  <si>
    <t>MICHAELTOWN</t>
  </si>
  <si>
    <t>Moon Doongi</t>
  </si>
  <si>
    <t>BTD24</t>
  </si>
  <si>
    <t>New Brandals</t>
  </si>
  <si>
    <t>OMAY</t>
  </si>
  <si>
    <t>skel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</si>
</sst>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&quot;War &quot;##"/>
    <numFmt numFmtId="166" formatCode="0.0%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sz val="18"/>
      <color rgb="FFFF0000"/>
      <name val="Calibri Light"/>
      <family val="2"/>
      <scheme val="maj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0"/>
      <color rgb="FFFFFF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rgb="FFF5C1F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/>
      <diagonal/>
    </border>
    <border>
      <left/>
      <right/>
      <top style="thin">
        <color rgb="FFB2B2B2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/>
      <top/>
      <bottom/>
      <diagonal/>
    </border>
    <border>
      <left/>
      <right style="thin">
        <color rgb="FFB2B2B2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3" fillId="5" borderId="0" applyNumberFormat="0" applyBorder="0" applyAlignment="0" applyProtection="0"/>
    <xf numFmtId="0" fontId="1" fillId="6" borderId="0" applyNumberFormat="0" applyBorder="0" applyAlignment="0" applyProtection="0"/>
    <xf numFmtId="0" fontId="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" fillId="32" borderId="13" applyNumberFormat="0" applyFont="0" applyAlignment="0" applyProtection="0"/>
    <xf numFmtId="0" fontId="16" fillId="0" borderId="19" applyNumberFormat="0" applyFill="0" applyAlignment="0" applyProtection="0"/>
    <xf numFmtId="0" fontId="1" fillId="34" borderId="0" applyNumberFormat="0" applyBorder="0" applyAlignment="0" applyProtection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32" borderId="13" applyNumberFormat="0" applyFont="0" applyAlignment="0" applyProtection="0"/>
  </cellStyleXfs>
  <cellXfs count="659">
    <xf numFmtId="0" fontId="0" fillId="0" borderId="0" xfId="0"/>
    <xf numFmtId="0" fontId="0" fillId="0" borderId="0" xfId="0" applyAlignment="1">
      <alignment horizontal="center"/>
    </xf>
    <xf numFmtId="9" fontId="0" fillId="0" borderId="0" xfId="1" applyFont="1"/>
    <xf numFmtId="0" fontId="0" fillId="0" borderId="2" xfId="0" applyFill="1" applyBorder="1" applyAlignment="1">
      <alignment horizontal="center"/>
    </xf>
    <xf numFmtId="0" fontId="0" fillId="0" borderId="0" xfId="0" applyBorder="1" applyAlignment="1"/>
    <xf numFmtId="0" fontId="0" fillId="0" borderId="0" xfId="0" applyFill="1" applyBorder="1" applyAlignment="1"/>
    <xf numFmtId="0" fontId="0" fillId="0" borderId="0" xfId="0" applyFill="1"/>
    <xf numFmtId="0" fontId="3" fillId="5" borderId="0" xfId="2" applyAlignment="1">
      <alignment horizontal="center"/>
    </xf>
    <xf numFmtId="0" fontId="3" fillId="5" borderId="0" xfId="2"/>
    <xf numFmtId="0" fontId="6" fillId="5" borderId="0" xfId="2" applyFont="1" applyAlignment="1">
      <alignment horizontal="center" vertical="top" wrapText="1"/>
    </xf>
    <xf numFmtId="0" fontId="7" fillId="5" borderId="0" xfId="2" applyFont="1"/>
    <xf numFmtId="0" fontId="8" fillId="5" borderId="0" xfId="2" applyFont="1" applyAlignment="1">
      <alignment vertical="top" wrapText="1"/>
    </xf>
    <xf numFmtId="0" fontId="3" fillId="5" borderId="0" xfId="2" applyAlignment="1"/>
    <xf numFmtId="0" fontId="6" fillId="5" borderId="0" xfId="2" applyFont="1" applyAlignment="1"/>
    <xf numFmtId="0" fontId="11" fillId="5" borderId="0" xfId="5" applyFill="1" applyAlignment="1"/>
    <xf numFmtId="0" fontId="12" fillId="2" borderId="0" xfId="2" applyFont="1" applyFill="1" applyAlignment="1">
      <alignment vertical="top"/>
    </xf>
    <xf numFmtId="0" fontId="6" fillId="2" borderId="0" xfId="2" applyFont="1" applyFill="1" applyAlignment="1">
      <alignment vertical="top"/>
    </xf>
    <xf numFmtId="0" fontId="6" fillId="2" borderId="0" xfId="2" applyFont="1" applyFill="1" applyAlignment="1">
      <alignment vertical="top" wrapText="1"/>
    </xf>
    <xf numFmtId="0" fontId="3" fillId="2" borderId="0" xfId="2" applyFill="1"/>
    <xf numFmtId="0" fontId="11" fillId="5" borderId="0" xfId="5" applyFill="1" applyAlignment="1">
      <alignment horizontal="center"/>
    </xf>
    <xf numFmtId="164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7" fillId="5" borderId="0" xfId="2" applyFont="1" applyAlignment="1">
      <alignment horizontal="left" vertical="center" wrapText="1"/>
    </xf>
    <xf numFmtId="0" fontId="3" fillId="5" borderId="0" xfId="2" applyAlignment="1">
      <alignment horizontal="center"/>
    </xf>
    <xf numFmtId="9" fontId="0" fillId="0" borderId="0" xfId="1" applyFont="1" applyBorder="1"/>
    <xf numFmtId="0" fontId="0" fillId="0" borderId="0" xfId="0" applyBorder="1"/>
    <xf numFmtId="9" fontId="0" fillId="0" borderId="0" xfId="0" applyNumberFormat="1"/>
    <xf numFmtId="0" fontId="0" fillId="0" borderId="0" xfId="0" applyFill="1" applyAlignment="1">
      <alignment horizontal="center"/>
    </xf>
    <xf numFmtId="0" fontId="14" fillId="2" borderId="0" xfId="0" applyFont="1" applyFill="1" applyAlignment="1">
      <alignment horizontal="center"/>
    </xf>
    <xf numFmtId="0" fontId="13" fillId="8" borderId="0" xfId="0" applyFont="1" applyFill="1" applyAlignment="1">
      <alignment horizontal="center"/>
    </xf>
    <xf numFmtId="0" fontId="2" fillId="12" borderId="0" xfId="0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0" fontId="0" fillId="0" borderId="10" xfId="1" applyNumberFormat="1" applyFont="1" applyBorder="1" applyAlignment="1">
      <alignment horizontal="center"/>
    </xf>
    <xf numFmtId="10" fontId="0" fillId="0" borderId="11" xfId="1" applyNumberFormat="1" applyFont="1" applyBorder="1" applyAlignment="1">
      <alignment horizontal="center"/>
    </xf>
    <xf numFmtId="10" fontId="0" fillId="0" borderId="12" xfId="1" applyNumberFormat="1" applyFont="1" applyBorder="1" applyAlignment="1">
      <alignment horizontal="center"/>
    </xf>
    <xf numFmtId="0" fontId="0" fillId="11" borderId="0" xfId="0" applyFill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Fill="1" applyAlignment="1">
      <alignment horizontal="right"/>
    </xf>
    <xf numFmtId="0" fontId="0" fillId="10" borderId="0" xfId="0" applyFill="1" applyAlignment="1">
      <alignment horizontal="right"/>
    </xf>
    <xf numFmtId="0" fontId="15" fillId="0" borderId="0" xfId="0" applyFont="1" applyFill="1" applyAlignment="1">
      <alignment horizontal="right"/>
    </xf>
    <xf numFmtId="9" fontId="0" fillId="0" borderId="0" xfId="1" applyFont="1" applyAlignment="1">
      <alignment horizontal="right"/>
    </xf>
    <xf numFmtId="0" fontId="0" fillId="11" borderId="0" xfId="0" applyFill="1" applyAlignment="1">
      <alignment horizontal="right"/>
    </xf>
    <xf numFmtId="0" fontId="0" fillId="0" borderId="0" xfId="0" applyFill="1" applyAlignment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16" borderId="0" xfId="0" applyFill="1"/>
    <xf numFmtId="0" fontId="0" fillId="8" borderId="0" xfId="0" applyFill="1"/>
    <xf numFmtId="0" fontId="0" fillId="13" borderId="0" xfId="0" applyFill="1"/>
    <xf numFmtId="0" fontId="0" fillId="22" borderId="0" xfId="0" applyFill="1"/>
    <xf numFmtId="0" fontId="0" fillId="27" borderId="0" xfId="0" applyFill="1"/>
    <xf numFmtId="0" fontId="0" fillId="15" borderId="0" xfId="0" applyFill="1"/>
    <xf numFmtId="0" fontId="0" fillId="3" borderId="0" xfId="0" applyFill="1"/>
    <xf numFmtId="0" fontId="0" fillId="24" borderId="0" xfId="0" applyFill="1"/>
    <xf numFmtId="0" fontId="0" fillId="28" borderId="0" xfId="0" applyFill="1"/>
    <xf numFmtId="0" fontId="0" fillId="18" borderId="0" xfId="0" applyFill="1"/>
    <xf numFmtId="0" fontId="0" fillId="14" borderId="0" xfId="0" applyFill="1"/>
    <xf numFmtId="0" fontId="0" fillId="21" borderId="0" xfId="0" applyFill="1"/>
    <xf numFmtId="0" fontId="0" fillId="9" borderId="0" xfId="0" applyFill="1"/>
    <xf numFmtId="0" fontId="0" fillId="2" borderId="0" xfId="0" applyFill="1"/>
    <xf numFmtId="0" fontId="0" fillId="25" borderId="0" xfId="0" applyFill="1"/>
    <xf numFmtId="0" fontId="0" fillId="29" borderId="0" xfId="0" applyFill="1"/>
    <xf numFmtId="0" fontId="0" fillId="7" borderId="0" xfId="0" applyFill="1"/>
    <xf numFmtId="0" fontId="0" fillId="29" borderId="0" xfId="0" applyFill="1" applyBorder="1"/>
    <xf numFmtId="0" fontId="0" fillId="0" borderId="0" xfId="0" applyAlignment="1">
      <alignment horizontal="center"/>
    </xf>
    <xf numFmtId="0" fontId="0" fillId="20" borderId="0" xfId="0" applyFill="1"/>
    <xf numFmtId="0" fontId="0" fillId="20" borderId="0" xfId="0" applyFill="1" applyBorder="1"/>
    <xf numFmtId="0" fontId="0" fillId="0" borderId="0" xfId="0" applyAlignment="1">
      <alignment horizontal="center"/>
    </xf>
    <xf numFmtId="0" fontId="0" fillId="17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0" fillId="30" borderId="0" xfId="0" applyFill="1"/>
    <xf numFmtId="0" fontId="0" fillId="8" borderId="0" xfId="0" applyFill="1" applyAlignment="1"/>
    <xf numFmtId="0" fontId="0" fillId="18" borderId="0" xfId="0" applyFill="1" applyAlignment="1">
      <alignment horizontal="center"/>
    </xf>
    <xf numFmtId="0" fontId="2" fillId="0" borderId="0" xfId="0" applyFont="1" applyAlignment="1">
      <alignment horizontal="center"/>
    </xf>
    <xf numFmtId="165" fontId="2" fillId="7" borderId="0" xfId="0" applyNumberFormat="1" applyFon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3" fillId="20" borderId="0" xfId="2" applyFill="1"/>
    <xf numFmtId="0" fontId="17" fillId="20" borderId="0" xfId="2" applyFont="1" applyFill="1" applyAlignment="1">
      <alignment horizontal="center"/>
    </xf>
    <xf numFmtId="0" fontId="16" fillId="0" borderId="19" xfId="7"/>
    <xf numFmtId="0" fontId="1" fillId="34" borderId="0" xfId="8"/>
    <xf numFmtId="0" fontId="0" fillId="0" borderId="0" xfId="0" applyAlignment="1">
      <alignment horizontal="center"/>
    </xf>
    <xf numFmtId="0" fontId="0" fillId="34" borderId="0" xfId="8" applyFont="1"/>
    <xf numFmtId="0" fontId="0" fillId="0" borderId="0" xfId="0" applyAlignment="1">
      <alignment horizontal="center"/>
    </xf>
    <xf numFmtId="0" fontId="2" fillId="12" borderId="0" xfId="0" applyFont="1" applyFill="1" applyAlignment="1">
      <alignment horizontal="left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wrapText="1"/>
    </xf>
    <xf numFmtId="0" fontId="0" fillId="19" borderId="0" xfId="0" applyFill="1"/>
    <xf numFmtId="0" fontId="0" fillId="18" borderId="0" xfId="0" applyFill="1" applyAlignment="1">
      <alignment horizontal="center"/>
    </xf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18" borderId="0" xfId="0" applyFill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0" xfId="0" applyNumberFormat="1" applyBorder="1"/>
    <xf numFmtId="0" fontId="0" fillId="0" borderId="24" xfId="0" applyBorder="1"/>
    <xf numFmtId="0" fontId="2" fillId="0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0" fillId="8" borderId="0" xfId="0" applyFill="1" applyBorder="1"/>
    <xf numFmtId="0" fontId="0" fillId="11" borderId="0" xfId="0" applyFill="1" applyBorder="1"/>
    <xf numFmtId="0" fontId="0" fillId="39" borderId="0" xfId="0" applyFill="1"/>
    <xf numFmtId="0" fontId="0" fillId="33" borderId="0" xfId="0" applyFill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36" borderId="0" xfId="0" applyFill="1" applyBorder="1"/>
    <xf numFmtId="0" fontId="0" fillId="14" borderId="0" xfId="0" applyFill="1" applyBorder="1"/>
    <xf numFmtId="0" fontId="0" fillId="0" borderId="7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24" borderId="0" xfId="0" applyFill="1" applyBorder="1" applyAlignment="1"/>
    <xf numFmtId="0" fontId="0" fillId="24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14" borderId="1" xfId="0" applyFill="1" applyBorder="1"/>
    <xf numFmtId="0" fontId="0" fillId="8" borderId="1" xfId="0" applyFill="1" applyBorder="1"/>
    <xf numFmtId="0" fontId="0" fillId="11" borderId="1" xfId="0" applyFill="1" applyBorder="1"/>
    <xf numFmtId="0" fontId="0" fillId="24" borderId="1" xfId="0" applyFill="1" applyBorder="1"/>
    <xf numFmtId="0" fontId="0" fillId="18" borderId="1" xfId="0" applyFill="1" applyBorder="1"/>
    <xf numFmtId="0" fontId="0" fillId="0" borderId="1" xfId="0" applyFill="1" applyBorder="1" applyAlignment="1"/>
    <xf numFmtId="0" fontId="0" fillId="24" borderId="0" xfId="0" applyFill="1" applyBorder="1"/>
    <xf numFmtId="0" fontId="0" fillId="0" borderId="1" xfId="0" applyFill="1" applyBorder="1"/>
    <xf numFmtId="0" fontId="0" fillId="0" borderId="2" xfId="0" applyFill="1" applyBorder="1" applyAlignment="1"/>
    <xf numFmtId="0" fontId="0" fillId="0" borderId="4" xfId="0" applyFill="1" applyBorder="1" applyAlignment="1"/>
    <xf numFmtId="0" fontId="0" fillId="14" borderId="6" xfId="0" applyFill="1" applyBorder="1"/>
    <xf numFmtId="0" fontId="0" fillId="25" borderId="0" xfId="0" applyFill="1" applyBorder="1" applyAlignment="1"/>
    <xf numFmtId="0" fontId="0" fillId="2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2" borderId="0" xfId="0" applyFill="1" applyAlignment="1">
      <alignment horizontal="right"/>
    </xf>
    <xf numFmtId="0" fontId="0" fillId="0" borderId="6" xfId="0" applyFill="1" applyBorder="1"/>
    <xf numFmtId="0" fontId="0" fillId="0" borderId="7" xfId="0" applyFill="1" applyBorder="1"/>
    <xf numFmtId="0" fontId="0" fillId="8" borderId="0" xfId="0" applyFill="1" applyBorder="1" applyAlignment="1"/>
    <xf numFmtId="0" fontId="0" fillId="18" borderId="0" xfId="0" applyFill="1" applyBorder="1"/>
    <xf numFmtId="0" fontId="0" fillId="0" borderId="0" xfId="0" applyAlignment="1">
      <alignment horizontal="center"/>
    </xf>
    <xf numFmtId="0" fontId="0" fillId="14" borderId="9" xfId="0" applyFill="1" applyBorder="1"/>
    <xf numFmtId="0" fontId="0" fillId="8" borderId="9" xfId="0" applyFill="1" applyBorder="1" applyAlignment="1"/>
    <xf numFmtId="0" fontId="0" fillId="26" borderId="0" xfId="0" applyFill="1" applyBorder="1" applyAlignment="1"/>
    <xf numFmtId="0" fontId="0" fillId="0" borderId="0" xfId="0" applyAlignment="1">
      <alignment horizontal="center"/>
    </xf>
    <xf numFmtId="0" fontId="0" fillId="14" borderId="0" xfId="0" applyFill="1" applyBorder="1" applyAlignment="1"/>
    <xf numFmtId="0" fontId="0" fillId="0" borderId="3" xfId="0" applyFill="1" applyBorder="1" applyAlignment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7" xfId="0" applyFill="1" applyBorder="1" applyAlignment="1"/>
    <xf numFmtId="0" fontId="0" fillId="0" borderId="0" xfId="0" applyAlignment="1">
      <alignment horizontal="center"/>
    </xf>
    <xf numFmtId="0" fontId="0" fillId="0" borderId="20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Border="1"/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40" borderId="0" xfId="0" applyFill="1" applyAlignment="1"/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14" borderId="7" xfId="0" applyFill="1" applyBorder="1"/>
    <xf numFmtId="0" fontId="0" fillId="0" borderId="0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Font="1" applyFill="1" applyBorder="1"/>
    <xf numFmtId="0" fontId="0" fillId="14" borderId="7" xfId="0" applyFont="1" applyFill="1" applyBorder="1"/>
    <xf numFmtId="0" fontId="0" fillId="0" borderId="7" xfId="0" applyFont="1" applyBorder="1"/>
    <xf numFmtId="0" fontId="0" fillId="0" borderId="7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0" borderId="1" xfId="0" applyFont="1" applyFill="1" applyBorder="1"/>
    <xf numFmtId="0" fontId="0" fillId="8" borderId="0" xfId="0" applyFont="1" applyFill="1" applyBorder="1"/>
    <xf numFmtId="0" fontId="0" fillId="0" borderId="0" xfId="0" applyFont="1" applyBorder="1"/>
    <xf numFmtId="0" fontId="0" fillId="0" borderId="0" xfId="0" applyFont="1" applyFill="1" applyBorder="1" applyAlignment="1"/>
    <xf numFmtId="0" fontId="0" fillId="0" borderId="0" xfId="0" applyFont="1" applyFill="1" applyBorder="1"/>
    <xf numFmtId="0" fontId="0" fillId="0" borderId="0" xfId="0" applyFont="1"/>
    <xf numFmtId="0" fontId="0" fillId="11" borderId="0" xfId="0" applyFont="1" applyFill="1" applyBorder="1"/>
    <xf numFmtId="0" fontId="0" fillId="24" borderId="0" xfId="0" applyFont="1" applyFill="1" applyBorder="1"/>
    <xf numFmtId="0" fontId="0" fillId="18" borderId="0" xfId="0" applyFont="1" applyFill="1" applyBorder="1"/>
    <xf numFmtId="0" fontId="0" fillId="0" borderId="0" xfId="0" applyFont="1" applyFill="1"/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/>
    <xf numFmtId="0" fontId="0" fillId="0" borderId="1" xfId="0" applyFont="1" applyFill="1" applyBorder="1" applyAlignment="1"/>
    <xf numFmtId="0" fontId="0" fillId="0" borderId="0" xfId="0" applyFont="1" applyFill="1" applyAlignment="1"/>
    <xf numFmtId="0" fontId="0" fillId="14" borderId="0" xfId="0" applyFont="1" applyFill="1" applyBorder="1"/>
    <xf numFmtId="0" fontId="0" fillId="0" borderId="3" xfId="0" applyFont="1" applyFill="1" applyBorder="1" applyAlignment="1"/>
    <xf numFmtId="0" fontId="0" fillId="0" borderId="4" xfId="0" applyFont="1" applyFill="1" applyBorder="1" applyAlignment="1"/>
    <xf numFmtId="0" fontId="0" fillId="0" borderId="5" xfId="0" applyFill="1" applyBorder="1" applyAlignment="1"/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23" borderId="0" xfId="0" applyFill="1"/>
    <xf numFmtId="0" fontId="0" fillId="0" borderId="7" xfId="0" applyFont="1" applyFill="1" applyBorder="1"/>
    <xf numFmtId="0" fontId="0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33" borderId="8" xfId="0" applyFont="1" applyFill="1" applyBorder="1" applyAlignment="1">
      <alignment horizontal="center"/>
    </xf>
    <xf numFmtId="0" fontId="0" fillId="33" borderId="0" xfId="0" applyFont="1" applyFill="1" applyBorder="1" applyAlignment="1"/>
    <xf numFmtId="0" fontId="0" fillId="33" borderId="0" xfId="0" applyFont="1" applyFill="1"/>
    <xf numFmtId="0" fontId="0" fillId="33" borderId="0" xfId="0" applyFont="1" applyFill="1" applyAlignment="1"/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/>
    <xf numFmtId="0" fontId="0" fillId="0" borderId="0" xfId="0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30" borderId="0" xfId="0" applyFont="1" applyFill="1"/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21" borderId="0" xfId="0" applyFont="1" applyFill="1" applyBorder="1"/>
    <xf numFmtId="0" fontId="0" fillId="36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2" borderId="0" xfId="0" applyFont="1" applyFill="1" applyBorder="1"/>
    <xf numFmtId="0" fontId="0" fillId="2" borderId="0" xfId="0" applyFont="1" applyFill="1" applyBorder="1" applyAlignment="1"/>
    <xf numFmtId="0" fontId="0" fillId="2" borderId="2" xfId="0" applyFont="1" applyFill="1" applyBorder="1" applyAlignment="1">
      <alignment horizontal="center"/>
    </xf>
    <xf numFmtId="0" fontId="0" fillId="2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4" borderId="0" xfId="0" applyFill="1"/>
    <xf numFmtId="0" fontId="0" fillId="4" borderId="0" xfId="0" applyFill="1" applyAlignment="1"/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5" xfId="0" applyFill="1" applyBorder="1"/>
    <xf numFmtId="0" fontId="0" fillId="14" borderId="26" xfId="0" applyFill="1" applyBorder="1"/>
    <xf numFmtId="0" fontId="0" fillId="0" borderId="26" xfId="0" applyBorder="1"/>
    <xf numFmtId="0" fontId="0" fillId="0" borderId="26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28" xfId="0" applyFill="1" applyBorder="1"/>
    <xf numFmtId="0" fontId="0" fillId="0" borderId="29" xfId="0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9" xfId="0" applyFill="1" applyBorder="1" applyAlignment="1"/>
    <xf numFmtId="0" fontId="0" fillId="0" borderId="28" xfId="0" applyFill="1" applyBorder="1" applyAlignment="1"/>
    <xf numFmtId="0" fontId="0" fillId="0" borderId="30" xfId="0" applyFill="1" applyBorder="1" applyAlignment="1"/>
    <xf numFmtId="0" fontId="0" fillId="0" borderId="31" xfId="0" applyFill="1" applyBorder="1" applyAlignment="1"/>
    <xf numFmtId="0" fontId="0" fillId="0" borderId="31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41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42" borderId="33" xfId="0" applyFill="1" applyBorder="1" applyAlignment="1">
      <alignment horizontal="center"/>
    </xf>
    <xf numFmtId="0" fontId="2" fillId="42" borderId="34" xfId="0" applyFont="1" applyFill="1" applyBorder="1" applyAlignment="1">
      <alignment horizontal="center"/>
    </xf>
    <xf numFmtId="0" fontId="2" fillId="42" borderId="3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12" borderId="0" xfId="0" applyFill="1"/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1" applyNumberFormat="1" applyFont="1" applyAlignment="1">
      <alignment horizontal="right"/>
    </xf>
    <xf numFmtId="0" fontId="0" fillId="8" borderId="0" xfId="0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0" fillId="11" borderId="0" xfId="0" applyFont="1" applyFill="1" applyBorder="1" applyAlignment="1">
      <alignment horizontal="center"/>
    </xf>
    <xf numFmtId="0" fontId="0" fillId="24" borderId="0" xfId="0" applyFont="1" applyFill="1" applyBorder="1" applyAlignment="1">
      <alignment horizontal="center"/>
    </xf>
    <xf numFmtId="0" fontId="0" fillId="21" borderId="0" xfId="0" applyFont="1" applyFill="1" applyBorder="1" applyAlignment="1">
      <alignment horizontal="center"/>
    </xf>
    <xf numFmtId="0" fontId="0" fillId="43" borderId="0" xfId="0" applyFill="1"/>
    <xf numFmtId="0" fontId="0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6" xfId="0" applyFont="1" applyFill="1" applyBorder="1" applyAlignment="1"/>
    <xf numFmtId="0" fontId="0" fillId="0" borderId="7" xfId="0" applyFont="1" applyFill="1" applyBorder="1" applyAlignment="1"/>
    <xf numFmtId="0" fontId="0" fillId="0" borderId="0" xfId="0" applyAlignment="1">
      <alignment horizontal="center"/>
    </xf>
    <xf numFmtId="0" fontId="0" fillId="36" borderId="0" xfId="0" applyFill="1" applyBorder="1" applyAlignment="1"/>
    <xf numFmtId="0" fontId="0" fillId="36" borderId="0" xfId="0" applyFont="1" applyFill="1"/>
    <xf numFmtId="0" fontId="0" fillId="0" borderId="0" xfId="0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15" fillId="0" borderId="0" xfId="0" applyFont="1" applyFill="1" applyBorder="1"/>
    <xf numFmtId="0" fontId="15" fillId="0" borderId="0" xfId="0" applyFont="1" applyFill="1" applyBorder="1" applyAlignment="1"/>
    <xf numFmtId="0" fontId="15" fillId="0" borderId="0" xfId="0" applyFont="1" applyFill="1"/>
    <xf numFmtId="0" fontId="19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Alignment="1"/>
    <xf numFmtId="0" fontId="15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0" fillId="42" borderId="9" xfId="0" applyFont="1" applyFill="1" applyBorder="1" applyAlignment="1">
      <alignment horizontal="center"/>
    </xf>
    <xf numFmtId="0" fontId="2" fillId="41" borderId="9" xfId="0" applyFont="1" applyFill="1" applyBorder="1" applyAlignment="1">
      <alignment horizontal="center"/>
    </xf>
    <xf numFmtId="0" fontId="0" fillId="41" borderId="9" xfId="0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166" fontId="20" fillId="42" borderId="9" xfId="1" applyNumberFormat="1" applyFont="1" applyFill="1" applyBorder="1" applyAlignment="1">
      <alignment horizontal="center"/>
    </xf>
    <xf numFmtId="166" fontId="2" fillId="0" borderId="9" xfId="1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4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0" xfId="0" applyFill="1" applyBorder="1" applyAlignment="1"/>
    <xf numFmtId="0" fontId="0" fillId="0" borderId="0" xfId="0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4" fillId="5" borderId="0" xfId="4" applyFill="1" applyAlignment="1">
      <alignment horizontal="center"/>
    </xf>
    <xf numFmtId="0" fontId="6" fillId="5" borderId="0" xfId="2" applyFont="1" applyAlignment="1">
      <alignment horizontal="center" vertical="top" wrapText="1"/>
    </xf>
    <xf numFmtId="0" fontId="3" fillId="5" borderId="0" xfId="2" applyAlignment="1">
      <alignment horizontal="left" vertical="top" wrapText="1"/>
    </xf>
    <xf numFmtId="0" fontId="8" fillId="5" borderId="0" xfId="2" applyFont="1" applyAlignment="1">
      <alignment horizontal="center" vertical="top" wrapText="1"/>
    </xf>
    <xf numFmtId="0" fontId="9" fillId="6" borderId="0" xfId="3" applyFont="1" applyAlignment="1">
      <alignment horizontal="center" wrapText="1"/>
    </xf>
    <xf numFmtId="0" fontId="7" fillId="5" borderId="0" xfId="2" applyFont="1" applyAlignment="1">
      <alignment horizontal="left" vertical="center" wrapText="1"/>
    </xf>
    <xf numFmtId="0" fontId="2" fillId="0" borderId="9" xfId="0" applyFont="1" applyBorder="1" applyAlignment="1">
      <alignment horizontal="center"/>
    </xf>
    <xf numFmtId="166" fontId="2" fillId="0" borderId="9" xfId="0" applyNumberFormat="1" applyFont="1" applyBorder="1" applyAlignment="1">
      <alignment horizontal="center"/>
    </xf>
    <xf numFmtId="0" fontId="0" fillId="32" borderId="14" xfId="6" applyFont="1" applyBorder="1" applyAlignment="1">
      <alignment horizontal="left" wrapText="1"/>
    </xf>
    <xf numFmtId="0" fontId="0" fillId="32" borderId="15" xfId="6" applyFont="1" applyBorder="1" applyAlignment="1">
      <alignment horizontal="left" wrapText="1"/>
    </xf>
    <xf numFmtId="0" fontId="0" fillId="32" borderId="16" xfId="6" applyFont="1" applyBorder="1" applyAlignment="1">
      <alignment horizontal="left" wrapText="1"/>
    </xf>
    <xf numFmtId="0" fontId="0" fillId="32" borderId="17" xfId="6" applyFont="1" applyBorder="1" applyAlignment="1">
      <alignment horizontal="left" wrapText="1"/>
    </xf>
    <xf numFmtId="0" fontId="0" fillId="32" borderId="0" xfId="6" applyFont="1" applyBorder="1" applyAlignment="1">
      <alignment horizontal="left" wrapText="1"/>
    </xf>
    <xf numFmtId="0" fontId="0" fillId="32" borderId="18" xfId="6" applyFont="1" applyBorder="1" applyAlignment="1">
      <alignment horizontal="left" wrapText="1"/>
    </xf>
    <xf numFmtId="0" fontId="0" fillId="32" borderId="13" xfId="6" applyFont="1" applyAlignment="1">
      <alignment horizontal="left" wrapText="1"/>
    </xf>
    <xf numFmtId="0" fontId="1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Border="1" applyAlignment="1">
      <alignment horizontal="center"/>
    </xf>
    <xf numFmtId="0" fontId="15" fillId="18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18" borderId="0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2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8" borderId="0" xfId="0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18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2" fillId="4" borderId="0" xfId="0" applyFont="1" applyFill="1" applyBorder="1" applyAlignment="1">
      <alignment horizontal="center" wrapText="1"/>
    </xf>
    <xf numFmtId="0" fontId="0" fillId="24" borderId="0" xfId="0" applyFont="1" applyFill="1" applyBorder="1" applyAlignment="1">
      <alignment horizontal="center" wrapText="1"/>
    </xf>
    <xf numFmtId="0" fontId="0" fillId="0" borderId="7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8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33" borderId="0" xfId="0" applyFill="1" applyAlignment="1">
      <alignment horizontal="center"/>
    </xf>
    <xf numFmtId="0" fontId="0" fillId="0" borderId="0" xfId="0" applyAlignment="1">
      <alignment horizontal="center" wrapText="1"/>
    </xf>
    <xf numFmtId="0" fontId="0" fillId="16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0" fillId="31" borderId="0" xfId="0" applyFill="1" applyAlignment="1">
      <alignment horizontal="center" wrapText="1"/>
    </xf>
    <xf numFmtId="0" fontId="0" fillId="2" borderId="0" xfId="0" applyFill="1" applyAlignment="1">
      <alignment horizontal="center"/>
    </xf>
    <xf numFmtId="0" fontId="0" fillId="36" borderId="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8" borderId="7" xfId="0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4" borderId="0" xfId="0" applyFont="1" applyFill="1" applyBorder="1"/>
  </cellXfs>
  <cellStyles count="14">
    <cellStyle name="20% - Accent5" xfId="8" builtinId="46"/>
    <cellStyle name="40% - Accent1" xfId="3" builtinId="31"/>
    <cellStyle name="Accent1" xfId="2" builtinId="29"/>
    <cellStyle name="Heading 3" xfId="7" builtinId="18"/>
    <cellStyle name="Hyperlink" xfId="5" builtinId="8"/>
    <cellStyle name="Normal" xfId="0" builtinId="0"/>
    <cellStyle name="Normal 2" xfId="10"/>
    <cellStyle name="Normal 3" xfId="9"/>
    <cellStyle name="Note" xfId="6" builtinId="10"/>
    <cellStyle name="Note 2" xfId="13"/>
    <cellStyle name="Percent" xfId="1" builtinId="5"/>
    <cellStyle name="Percent 2" xfId="11"/>
    <cellStyle name="Title" xfId="4" builtinId="15"/>
    <cellStyle name="Title 2" xfId="12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solid">
          <bgColor theme="5" tint="0.79998168889431442"/>
        </patternFill>
      </fill>
    </dxf>
    <dxf>
      <font>
        <color theme="5"/>
      </font>
      <fill>
        <patternFill>
          <bgColor theme="7" tint="0.79998168889431442"/>
        </patternFill>
      </fill>
    </dxf>
    <dxf>
      <font>
        <color theme="9" tint="-0.499984740745262"/>
      </font>
      <fill>
        <patternFill>
          <bgColor rgb="FF92D050"/>
        </patternFill>
      </fill>
    </dxf>
    <dxf>
      <font>
        <color rgb="FFFF0000"/>
      </font>
      <fill>
        <patternFill patternType="solid">
          <bgColor theme="5" tint="0.79998168889431442"/>
        </patternFill>
      </fill>
    </dxf>
    <dxf>
      <font>
        <color theme="5"/>
      </font>
      <fill>
        <patternFill>
          <bgColor theme="7" tint="0.79998168889431442"/>
        </patternFill>
      </fill>
    </dxf>
    <dxf>
      <font>
        <color theme="9" tint="-0.499984740745262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5C1F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esimsguru.weebly.com/" TargetMode="External"/><Relationship Id="rId1" Type="http://schemas.openxmlformats.org/officeDocument/2006/relationships/hyperlink" Target="https://www.youtube.com/user/CaiusBallad7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F37"/>
  <sheetViews>
    <sheetView topLeftCell="A19" zoomScale="150" zoomScaleNormal="150" workbookViewId="0">
      <selection sqref="A1:E1"/>
    </sheetView>
  </sheetViews>
  <sheetFormatPr defaultColWidth="0" defaultRowHeight="15"/>
  <cols>
    <col min="1" max="5" width="9.140625" style="8" customWidth="1"/>
    <col min="6" max="6" width="1.42578125" style="8" customWidth="1"/>
    <col min="7" max="16384" width="9.140625" style="8" hidden="1"/>
  </cols>
  <sheetData>
    <row r="1" spans="1:6" ht="23.25">
      <c r="A1" s="599" t="s">
        <v>54</v>
      </c>
      <c r="B1" s="599"/>
      <c r="C1" s="599"/>
      <c r="D1" s="599"/>
      <c r="E1" s="599"/>
    </row>
    <row r="2" spans="1:6">
      <c r="A2" s="90"/>
      <c r="B2" s="90"/>
      <c r="C2" s="91" t="s">
        <v>251</v>
      </c>
      <c r="D2" s="90"/>
      <c r="E2" s="90"/>
      <c r="F2" s="90"/>
    </row>
    <row r="3" spans="1:6" ht="15" customHeight="1">
      <c r="A3" s="600" t="s">
        <v>55</v>
      </c>
      <c r="B3" s="600"/>
      <c r="C3" s="600"/>
      <c r="D3" s="600"/>
      <c r="E3" s="600"/>
    </row>
    <row r="4" spans="1:6">
      <c r="A4" s="600"/>
      <c r="B4" s="600"/>
      <c r="C4" s="600"/>
      <c r="D4" s="600"/>
      <c r="E4" s="600"/>
    </row>
    <row r="5" spans="1:6">
      <c r="A5" s="9"/>
      <c r="B5" s="9"/>
      <c r="C5" s="9"/>
      <c r="D5" s="9"/>
      <c r="E5" s="9"/>
    </row>
    <row r="6" spans="1:6">
      <c r="A6" s="17"/>
      <c r="B6" s="15" t="s">
        <v>60</v>
      </c>
      <c r="C6" s="16"/>
      <c r="D6" s="16"/>
      <c r="E6" s="17"/>
      <c r="F6" s="18"/>
    </row>
    <row r="7" spans="1:6">
      <c r="A7" s="8" t="s">
        <v>72</v>
      </c>
    </row>
    <row r="8" spans="1:6">
      <c r="A8" s="10" t="s">
        <v>56</v>
      </c>
    </row>
    <row r="9" spans="1:6">
      <c r="A9" s="10" t="s">
        <v>61</v>
      </c>
    </row>
    <row r="10" spans="1:6">
      <c r="A10" s="10" t="s">
        <v>57</v>
      </c>
    </row>
    <row r="12" spans="1:6">
      <c r="A12" s="8" t="s">
        <v>59</v>
      </c>
    </row>
    <row r="13" spans="1:6" ht="15" customHeight="1">
      <c r="A13" s="7" t="s">
        <v>62</v>
      </c>
      <c r="B13" s="602" t="s">
        <v>58</v>
      </c>
      <c r="C13" s="602"/>
      <c r="D13" s="602"/>
      <c r="E13" s="602"/>
    </row>
    <row r="14" spans="1:6">
      <c r="A14" s="11"/>
      <c r="B14" s="602"/>
      <c r="C14" s="602"/>
      <c r="D14" s="602"/>
      <c r="E14" s="602"/>
    </row>
    <row r="15" spans="1:6" ht="15" customHeight="1">
      <c r="B15" s="602"/>
      <c r="C15" s="602"/>
      <c r="D15" s="602"/>
      <c r="E15" s="602"/>
    </row>
    <row r="16" spans="1:6" ht="15" customHeight="1">
      <c r="B16" s="603" t="s">
        <v>63</v>
      </c>
      <c r="C16" s="603"/>
      <c r="D16" s="603"/>
      <c r="E16" s="603"/>
    </row>
    <row r="17" spans="1:6">
      <c r="B17" s="603"/>
      <c r="C17" s="603"/>
      <c r="D17" s="603"/>
      <c r="E17" s="603"/>
    </row>
    <row r="18" spans="1:6">
      <c r="B18" s="603"/>
      <c r="C18" s="603"/>
      <c r="D18" s="603"/>
      <c r="E18" s="603"/>
    </row>
    <row r="19" spans="1:6">
      <c r="B19" s="603"/>
      <c r="C19" s="603"/>
      <c r="D19" s="603"/>
      <c r="E19" s="603"/>
    </row>
    <row r="20" spans="1:6">
      <c r="A20" s="7" t="s">
        <v>64</v>
      </c>
      <c r="B20" s="604" t="s">
        <v>65</v>
      </c>
      <c r="C20" s="604"/>
      <c r="D20" s="604"/>
      <c r="E20" s="604"/>
    </row>
    <row r="21" spans="1:6">
      <c r="B21" s="604"/>
      <c r="C21" s="604"/>
      <c r="D21" s="604"/>
      <c r="E21" s="604"/>
    </row>
    <row r="22" spans="1:6">
      <c r="A22" s="7" t="s">
        <v>66</v>
      </c>
      <c r="B22" s="604" t="s">
        <v>67</v>
      </c>
      <c r="C22" s="604"/>
      <c r="D22" s="604"/>
      <c r="E22" s="604"/>
      <c r="F22" s="604"/>
    </row>
    <row r="23" spans="1:6">
      <c r="B23" s="604"/>
      <c r="C23" s="604"/>
      <c r="D23" s="604"/>
      <c r="E23" s="604"/>
      <c r="F23" s="604"/>
    </row>
    <row r="24" spans="1:6" ht="15" customHeight="1">
      <c r="A24" s="24" t="s">
        <v>68</v>
      </c>
      <c r="B24" s="604" t="s">
        <v>92</v>
      </c>
      <c r="C24" s="604"/>
      <c r="D24" s="604"/>
      <c r="E24" s="604"/>
      <c r="F24" s="23"/>
    </row>
    <row r="25" spans="1:6">
      <c r="B25" s="604"/>
      <c r="C25" s="604"/>
      <c r="D25" s="604"/>
      <c r="E25" s="604"/>
      <c r="F25" s="23"/>
    </row>
    <row r="26" spans="1:6">
      <c r="B26" s="604"/>
      <c r="C26" s="604"/>
      <c r="D26" s="604"/>
      <c r="E26" s="604"/>
      <c r="F26" s="23"/>
    </row>
    <row r="27" spans="1:6">
      <c r="B27" s="604"/>
      <c r="C27" s="604"/>
      <c r="D27" s="604"/>
      <c r="E27" s="604"/>
      <c r="F27" s="23"/>
    </row>
    <row r="28" spans="1:6">
      <c r="A28" s="7" t="s">
        <v>93</v>
      </c>
      <c r="B28" s="13" t="s">
        <v>69</v>
      </c>
      <c r="C28" s="12"/>
      <c r="D28" s="12"/>
      <c r="E28" s="12"/>
    </row>
    <row r="29" spans="1:6">
      <c r="B29" s="14" t="s">
        <v>70</v>
      </c>
      <c r="C29" s="12"/>
      <c r="D29" s="12"/>
      <c r="E29" s="12"/>
    </row>
    <row r="30" spans="1:6">
      <c r="B30" s="8" t="s">
        <v>71</v>
      </c>
    </row>
    <row r="32" spans="1:6" hidden="1">
      <c r="A32" s="601" t="s">
        <v>75</v>
      </c>
      <c r="B32" s="601"/>
      <c r="C32" s="601"/>
      <c r="D32" s="601"/>
      <c r="E32" s="601"/>
    </row>
    <row r="33" spans="1:5" hidden="1">
      <c r="A33" s="601"/>
      <c r="B33" s="601"/>
      <c r="C33" s="601"/>
      <c r="D33" s="601"/>
      <c r="E33" s="601"/>
    </row>
    <row r="34" spans="1:5" hidden="1">
      <c r="A34" s="601"/>
      <c r="B34" s="601"/>
      <c r="C34" s="601"/>
      <c r="D34" s="601"/>
      <c r="E34" s="601"/>
    </row>
    <row r="35" spans="1:5" hidden="1">
      <c r="A35" s="601"/>
      <c r="B35" s="601"/>
      <c r="C35" s="601"/>
      <c r="D35" s="601"/>
      <c r="E35" s="601"/>
    </row>
    <row r="36" spans="1:5">
      <c r="A36" s="8" t="s">
        <v>73</v>
      </c>
    </row>
    <row r="37" spans="1:5">
      <c r="C37" s="19" t="s">
        <v>74</v>
      </c>
    </row>
  </sheetData>
  <mergeCells count="8">
    <mergeCell ref="A1:E1"/>
    <mergeCell ref="A3:E4"/>
    <mergeCell ref="A32:E35"/>
    <mergeCell ref="B13:E15"/>
    <mergeCell ref="B16:E19"/>
    <mergeCell ref="B20:E21"/>
    <mergeCell ref="B22:F23"/>
    <mergeCell ref="B24:E27"/>
  </mergeCells>
  <hyperlinks>
    <hyperlink ref="B29" r:id="rId1"/>
    <hyperlink ref="C37" r:id="rId2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EE300"/>
  <sheetViews>
    <sheetView topLeftCell="BQ261" zoomScale="60" zoomScaleNormal="60" workbookViewId="0">
      <selection activeCell="DM282" sqref="DM282:DO284"/>
    </sheetView>
  </sheetViews>
  <sheetFormatPr defaultColWidth="2.85546875" defaultRowHeight="15"/>
  <sheetData>
    <row r="1" spans="6:109">
      <c r="AN1" s="6"/>
      <c r="AO1" s="6"/>
      <c r="AP1" s="6"/>
      <c r="AQ1" s="6"/>
      <c r="AR1" s="5"/>
      <c r="AS1" s="5"/>
      <c r="AT1" s="5"/>
      <c r="AU1" s="5"/>
      <c r="AV1" s="6"/>
      <c r="AW1" s="6"/>
      <c r="AX1" s="6"/>
      <c r="AY1" s="6"/>
      <c r="AZ1" s="6"/>
      <c r="BA1" s="48"/>
      <c r="BB1" s="48"/>
      <c r="BC1" s="48"/>
      <c r="BD1" s="48"/>
      <c r="BE1" s="48"/>
      <c r="BF1" s="6"/>
      <c r="BG1" s="6"/>
      <c r="BH1" s="6"/>
      <c r="BI1" s="6"/>
      <c r="BJ1" s="5"/>
      <c r="BK1" s="5"/>
      <c r="BL1" s="5"/>
      <c r="BM1" s="5"/>
      <c r="BN1" s="5"/>
      <c r="BO1" s="48"/>
      <c r="BP1" s="48"/>
      <c r="BQ1" s="6"/>
      <c r="BR1" s="6"/>
    </row>
    <row r="2" spans="6:109"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</row>
    <row r="3" spans="6:109">
      <c r="AD3" s="616" t="s">
        <v>151</v>
      </c>
      <c r="AE3" s="616"/>
    </row>
    <row r="4" spans="6:109"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v>1</v>
      </c>
      <c r="AD4" s="616"/>
      <c r="AE4" s="616"/>
      <c r="AX4" s="60"/>
      <c r="AY4" s="60"/>
      <c r="BB4" s="60"/>
      <c r="BC4" s="60"/>
      <c r="BY4" s="52"/>
      <c r="CM4" s="616" t="s">
        <v>163</v>
      </c>
      <c r="CN4" s="616"/>
      <c r="CO4" s="616"/>
    </row>
    <row r="5" spans="6:109">
      <c r="L5" s="616"/>
      <c r="M5" s="616"/>
      <c r="N5" s="616"/>
      <c r="O5" s="616"/>
      <c r="P5" s="616"/>
      <c r="Q5">
        <v>1</v>
      </c>
      <c r="R5" s="625" t="s">
        <v>144</v>
      </c>
      <c r="S5" s="625"/>
      <c r="T5" s="625"/>
      <c r="U5" s="625" t="s">
        <v>136</v>
      </c>
      <c r="V5" s="625"/>
      <c r="W5" s="625"/>
      <c r="X5">
        <v>1</v>
      </c>
      <c r="Y5" s="616"/>
      <c r="Z5" s="616"/>
      <c r="AA5" s="616"/>
      <c r="AB5" s="616"/>
      <c r="AC5" s="616"/>
      <c r="AO5" s="55">
        <v>1</v>
      </c>
      <c r="AP5" s="55">
        <v>1</v>
      </c>
      <c r="AQ5" s="55">
        <v>1</v>
      </c>
      <c r="AR5" s="55">
        <v>1</v>
      </c>
      <c r="AS5" s="55">
        <v>1</v>
      </c>
      <c r="AX5" s="60"/>
      <c r="AY5" s="60"/>
      <c r="BA5" s="38"/>
      <c r="BB5" s="60"/>
      <c r="BC5" s="60"/>
      <c r="BH5" s="55">
        <v>1</v>
      </c>
      <c r="BI5" s="55">
        <v>1</v>
      </c>
      <c r="BJ5" s="55">
        <v>1</v>
      </c>
      <c r="BK5" s="55">
        <v>1</v>
      </c>
      <c r="BL5" s="55">
        <v>1</v>
      </c>
      <c r="BN5" s="38"/>
      <c r="BO5" t="s">
        <v>193</v>
      </c>
      <c r="BY5" s="52"/>
      <c r="CE5" s="6"/>
      <c r="CJ5" s="616" t="s">
        <v>146</v>
      </c>
      <c r="CK5" s="616"/>
      <c r="CM5" s="616"/>
      <c r="CN5" s="616"/>
      <c r="CO5" s="616"/>
      <c r="CR5" s="616" t="s">
        <v>146</v>
      </c>
      <c r="CS5" s="616"/>
    </row>
    <row r="6" spans="6:109">
      <c r="L6" s="616"/>
      <c r="M6" s="616"/>
      <c r="N6" s="616"/>
      <c r="O6" s="616"/>
      <c r="P6" s="616"/>
      <c r="Q6">
        <v>1</v>
      </c>
      <c r="R6" s="625"/>
      <c r="S6" s="625"/>
      <c r="T6" s="625"/>
      <c r="U6" s="625"/>
      <c r="V6" s="625"/>
      <c r="W6" s="625"/>
      <c r="X6">
        <v>1</v>
      </c>
      <c r="Y6" s="616"/>
      <c r="Z6" s="616"/>
      <c r="AA6" s="616"/>
      <c r="AB6" s="616"/>
      <c r="AC6" s="616"/>
      <c r="AO6" s="55">
        <v>1</v>
      </c>
      <c r="AP6" s="616" t="s">
        <v>133</v>
      </c>
      <c r="AQ6" s="616"/>
      <c r="AR6" s="616"/>
      <c r="AS6" s="55">
        <v>1</v>
      </c>
      <c r="AT6" s="616" t="s">
        <v>165</v>
      </c>
      <c r="AU6" s="616"/>
      <c r="AV6" s="616"/>
      <c r="AW6" s="55">
        <v>1</v>
      </c>
      <c r="AX6" s="55">
        <v>1</v>
      </c>
      <c r="AY6" s="55">
        <v>1</v>
      </c>
      <c r="AZ6" s="55">
        <v>1</v>
      </c>
      <c r="BA6" s="55">
        <v>1</v>
      </c>
      <c r="BB6" s="55">
        <v>1</v>
      </c>
      <c r="BC6" s="55">
        <v>1</v>
      </c>
      <c r="BD6" s="55">
        <v>1</v>
      </c>
      <c r="BE6" s="616" t="s">
        <v>199</v>
      </c>
      <c r="BF6" s="616"/>
      <c r="BG6" s="616"/>
      <c r="BH6" s="55">
        <v>1</v>
      </c>
      <c r="BI6" s="616" t="s">
        <v>133</v>
      </c>
      <c r="BJ6" s="616"/>
      <c r="BK6" s="616"/>
      <c r="BL6" s="55">
        <v>1</v>
      </c>
      <c r="BN6" s="58"/>
      <c r="BO6" t="s">
        <v>189</v>
      </c>
      <c r="BY6" s="52"/>
      <c r="CE6" s="6"/>
      <c r="CJ6" s="616"/>
      <c r="CK6" s="616"/>
      <c r="CM6" s="616"/>
      <c r="CN6" s="616"/>
      <c r="CO6" s="616"/>
      <c r="CR6" s="616"/>
      <c r="CS6" s="616"/>
    </row>
    <row r="7" spans="6:109">
      <c r="L7" s="616"/>
      <c r="M7" s="616"/>
      <c r="N7" s="616"/>
      <c r="O7" s="616"/>
      <c r="P7" s="616"/>
      <c r="Q7">
        <v>1</v>
      </c>
      <c r="R7" s="625"/>
      <c r="S7" s="625"/>
      <c r="T7" s="625"/>
      <c r="U7" s="625"/>
      <c r="V7" s="625"/>
      <c r="W7" s="625"/>
      <c r="X7">
        <v>1</v>
      </c>
      <c r="Y7" s="616"/>
      <c r="Z7" s="616"/>
      <c r="AA7" s="616"/>
      <c r="AB7" s="616"/>
      <c r="AC7" s="616"/>
      <c r="AO7" s="55">
        <v>1</v>
      </c>
      <c r="AP7" s="616"/>
      <c r="AQ7" s="616"/>
      <c r="AR7" s="616"/>
      <c r="AS7" s="55">
        <v>1</v>
      </c>
      <c r="AT7" s="616"/>
      <c r="AU7" s="616"/>
      <c r="AV7" s="616"/>
      <c r="AW7" s="55">
        <v>1</v>
      </c>
      <c r="AX7" s="616" t="s">
        <v>138</v>
      </c>
      <c r="AY7" s="616"/>
      <c r="AZ7" s="616"/>
      <c r="BA7" s="616" t="s">
        <v>136</v>
      </c>
      <c r="BB7" s="616"/>
      <c r="BC7" s="616"/>
      <c r="BD7" s="55">
        <v>1</v>
      </c>
      <c r="BE7" s="616"/>
      <c r="BF7" s="616"/>
      <c r="BG7" s="616"/>
      <c r="BH7" s="55">
        <v>1</v>
      </c>
      <c r="BI7" s="616"/>
      <c r="BJ7" s="616"/>
      <c r="BK7" s="616"/>
      <c r="BL7" s="55">
        <v>1</v>
      </c>
      <c r="BN7" s="52"/>
      <c r="BO7" t="s">
        <v>190</v>
      </c>
      <c r="BY7" s="52"/>
      <c r="CA7" s="65">
        <v>1</v>
      </c>
      <c r="CB7" s="65">
        <v>1</v>
      </c>
      <c r="CC7" s="65">
        <v>1</v>
      </c>
      <c r="CD7" s="65">
        <v>1</v>
      </c>
      <c r="CE7" s="65">
        <v>1</v>
      </c>
      <c r="CF7" s="65">
        <v>1</v>
      </c>
      <c r="CG7" s="65">
        <v>1</v>
      </c>
      <c r="CK7" s="626"/>
      <c r="CL7" s="626"/>
      <c r="CM7" s="625" t="s">
        <v>196</v>
      </c>
      <c r="CN7" s="625"/>
      <c r="CO7" s="625"/>
      <c r="CP7" s="625"/>
      <c r="CQ7" s="626"/>
      <c r="CR7" s="626"/>
      <c r="CV7" s="65">
        <v>1</v>
      </c>
      <c r="CW7" s="65">
        <v>1</v>
      </c>
      <c r="CX7" s="65">
        <v>1</v>
      </c>
      <c r="CY7" s="65">
        <v>1</v>
      </c>
      <c r="CZ7" s="65">
        <v>1</v>
      </c>
      <c r="DA7" s="65">
        <v>1</v>
      </c>
      <c r="DB7" s="65">
        <v>1</v>
      </c>
      <c r="DC7" s="38"/>
      <c r="DD7" t="s">
        <v>193</v>
      </c>
    </row>
    <row r="8" spans="6:109">
      <c r="L8" s="616"/>
      <c r="M8" s="616"/>
      <c r="N8" s="616"/>
      <c r="O8" s="616"/>
      <c r="P8" s="616"/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 s="616"/>
      <c r="Z8" s="616"/>
      <c r="AA8" s="616"/>
      <c r="AB8" s="616"/>
      <c r="AC8" s="616"/>
      <c r="AO8" s="55">
        <v>1</v>
      </c>
      <c r="AP8" s="616"/>
      <c r="AQ8" s="616"/>
      <c r="AR8" s="616"/>
      <c r="AS8" s="55">
        <v>1</v>
      </c>
      <c r="AT8" s="616"/>
      <c r="AU8" s="616"/>
      <c r="AV8" s="616"/>
      <c r="AW8" s="55">
        <v>1</v>
      </c>
      <c r="AX8" s="616"/>
      <c r="AY8" s="616"/>
      <c r="AZ8" s="616"/>
      <c r="BA8" s="616"/>
      <c r="BB8" s="616"/>
      <c r="BC8" s="616"/>
      <c r="BD8" s="55">
        <v>1</v>
      </c>
      <c r="BE8" s="616"/>
      <c r="BF8" s="616"/>
      <c r="BG8" s="616"/>
      <c r="BH8" s="55">
        <v>1</v>
      </c>
      <c r="BI8" s="616"/>
      <c r="BJ8" s="616"/>
      <c r="BK8" s="616"/>
      <c r="BL8" s="55">
        <v>1</v>
      </c>
      <c r="BN8" s="73"/>
      <c r="BO8" t="s">
        <v>191</v>
      </c>
      <c r="BY8" s="52"/>
      <c r="CA8" s="65">
        <v>1</v>
      </c>
      <c r="CB8" s="616" t="s">
        <v>136</v>
      </c>
      <c r="CC8" s="616"/>
      <c r="CD8" s="616"/>
      <c r="CE8" s="65">
        <v>1</v>
      </c>
      <c r="CF8" s="53"/>
      <c r="CG8" s="65">
        <v>1</v>
      </c>
      <c r="CH8" s="65">
        <v>1</v>
      </c>
      <c r="CI8" s="65">
        <v>1</v>
      </c>
      <c r="CK8" s="626"/>
      <c r="CL8" s="626"/>
      <c r="CM8" s="625"/>
      <c r="CN8" s="625"/>
      <c r="CO8" s="625"/>
      <c r="CP8" s="625"/>
      <c r="CQ8" s="626"/>
      <c r="CR8" s="626"/>
      <c r="CT8" s="65">
        <v>1</v>
      </c>
      <c r="CU8" s="65">
        <v>1</v>
      </c>
      <c r="CV8" s="65">
        <v>1</v>
      </c>
      <c r="CW8" s="53"/>
      <c r="CX8" s="65">
        <v>1</v>
      </c>
      <c r="CY8" s="616" t="s">
        <v>136</v>
      </c>
      <c r="CZ8" s="616"/>
      <c r="DA8" s="616"/>
      <c r="DB8" s="65">
        <v>1</v>
      </c>
      <c r="DC8" s="53"/>
      <c r="DD8" t="s">
        <v>189</v>
      </c>
    </row>
    <row r="9" spans="6:109">
      <c r="L9" s="616"/>
      <c r="M9" s="616"/>
      <c r="N9" s="616"/>
      <c r="O9" s="616"/>
      <c r="P9" s="616"/>
      <c r="Q9">
        <v>1</v>
      </c>
      <c r="R9" s="625" t="s">
        <v>133</v>
      </c>
      <c r="S9" s="625"/>
      <c r="T9" s="625"/>
      <c r="U9" s="625" t="s">
        <v>135</v>
      </c>
      <c r="V9" s="625"/>
      <c r="W9" s="625"/>
      <c r="X9">
        <v>1</v>
      </c>
      <c r="Y9" s="616"/>
      <c r="Z9" s="616"/>
      <c r="AA9" s="616"/>
      <c r="AB9" s="616"/>
      <c r="AC9" s="616"/>
      <c r="AO9" s="55">
        <v>1</v>
      </c>
      <c r="AP9" s="55">
        <v>1</v>
      </c>
      <c r="AQ9" s="55">
        <v>1</v>
      </c>
      <c r="AR9" s="55">
        <v>1</v>
      </c>
      <c r="AS9" s="73"/>
      <c r="AT9" s="55">
        <v>1</v>
      </c>
      <c r="AU9" s="55">
        <v>1</v>
      </c>
      <c r="AV9" s="55">
        <v>1</v>
      </c>
      <c r="AW9" s="55">
        <v>1</v>
      </c>
      <c r="AX9" s="616"/>
      <c r="AY9" s="616"/>
      <c r="AZ9" s="616"/>
      <c r="BA9" s="616"/>
      <c r="BB9" s="616"/>
      <c r="BC9" s="616"/>
      <c r="BD9" s="55">
        <v>1</v>
      </c>
      <c r="BE9" s="55">
        <v>1</v>
      </c>
      <c r="BF9" s="55">
        <v>1</v>
      </c>
      <c r="BG9" s="55">
        <v>1</v>
      </c>
      <c r="BH9" s="73"/>
      <c r="BI9" s="55">
        <v>1</v>
      </c>
      <c r="BJ9" s="55">
        <v>1</v>
      </c>
      <c r="BK9" s="55">
        <v>1</v>
      </c>
      <c r="BL9" s="55">
        <v>1</v>
      </c>
      <c r="BN9" s="60"/>
      <c r="BO9" t="s">
        <v>192</v>
      </c>
      <c r="BY9" s="52"/>
      <c r="CA9" s="65">
        <v>1</v>
      </c>
      <c r="CB9" s="616"/>
      <c r="CC9" s="616"/>
      <c r="CD9" s="616"/>
      <c r="CE9" s="65">
        <v>1</v>
      </c>
      <c r="CF9" s="616" t="s">
        <v>165</v>
      </c>
      <c r="CG9" s="616"/>
      <c r="CH9" s="616"/>
      <c r="CI9" s="65">
        <v>1</v>
      </c>
      <c r="CJ9" s="65">
        <v>1</v>
      </c>
      <c r="CK9" s="65">
        <v>1</v>
      </c>
      <c r="CL9" s="65">
        <v>1</v>
      </c>
      <c r="CM9" s="625"/>
      <c r="CN9" s="625"/>
      <c r="CO9" s="625"/>
      <c r="CP9" s="625"/>
      <c r="CQ9" s="65">
        <v>1</v>
      </c>
      <c r="CR9" s="65">
        <v>1</v>
      </c>
      <c r="CS9" s="65">
        <v>1</v>
      </c>
      <c r="CT9" s="65">
        <v>1</v>
      </c>
      <c r="CU9" s="616" t="s">
        <v>165</v>
      </c>
      <c r="CV9" s="616"/>
      <c r="CW9" s="616"/>
      <c r="CX9" s="65">
        <v>1</v>
      </c>
      <c r="CY9" s="616"/>
      <c r="CZ9" s="616"/>
      <c r="DA9" s="616"/>
      <c r="DB9" s="65">
        <v>1</v>
      </c>
      <c r="DC9" s="57"/>
      <c r="DD9" t="s">
        <v>191</v>
      </c>
    </row>
    <row r="10" spans="6:109">
      <c r="I10">
        <v>1</v>
      </c>
      <c r="J10">
        <v>1</v>
      </c>
      <c r="K10">
        <v>1</v>
      </c>
      <c r="L10">
        <v>1</v>
      </c>
      <c r="M10">
        <v>1</v>
      </c>
      <c r="N10">
        <v>1</v>
      </c>
      <c r="O10">
        <v>1</v>
      </c>
      <c r="P10">
        <v>1</v>
      </c>
      <c r="Q10">
        <v>1</v>
      </c>
      <c r="R10" s="625"/>
      <c r="S10" s="625"/>
      <c r="T10" s="625"/>
      <c r="U10" s="625"/>
      <c r="V10" s="625"/>
      <c r="W10" s="625"/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1</v>
      </c>
      <c r="AF10">
        <v>1</v>
      </c>
      <c r="AR10" s="55">
        <v>1</v>
      </c>
      <c r="AS10" s="55">
        <v>1</v>
      </c>
      <c r="AT10" s="616" t="s">
        <v>136</v>
      </c>
      <c r="AU10" s="616"/>
      <c r="AV10" s="616"/>
      <c r="AW10" s="55">
        <v>1</v>
      </c>
      <c r="AX10" s="55">
        <v>1</v>
      </c>
      <c r="AY10" s="55">
        <v>1</v>
      </c>
      <c r="AZ10" s="55">
        <v>1</v>
      </c>
      <c r="BA10" s="55">
        <v>1</v>
      </c>
      <c r="BB10" s="55">
        <v>1</v>
      </c>
      <c r="BC10" s="55">
        <v>1</v>
      </c>
      <c r="BD10" s="52"/>
      <c r="BE10" s="616" t="s">
        <v>136</v>
      </c>
      <c r="BF10" s="616"/>
      <c r="BG10" s="616"/>
      <c r="BH10" s="55">
        <v>1</v>
      </c>
      <c r="BI10" s="55">
        <v>1</v>
      </c>
      <c r="BY10" s="52"/>
      <c r="CA10" s="65">
        <v>1</v>
      </c>
      <c r="CB10" s="616"/>
      <c r="CC10" s="616"/>
      <c r="CD10" s="616"/>
      <c r="CE10" s="65">
        <v>1</v>
      </c>
      <c r="CF10" s="616"/>
      <c r="CG10" s="616"/>
      <c r="CH10" s="616"/>
      <c r="CI10" s="65">
        <v>1</v>
      </c>
      <c r="CJ10" s="616" t="s">
        <v>137</v>
      </c>
      <c r="CK10" s="616"/>
      <c r="CL10" s="65">
        <v>1</v>
      </c>
      <c r="CM10" s="625"/>
      <c r="CN10" s="625"/>
      <c r="CO10" s="625"/>
      <c r="CP10" s="625"/>
      <c r="CQ10" s="65">
        <v>1</v>
      </c>
      <c r="CR10" s="616" t="s">
        <v>137</v>
      </c>
      <c r="CS10" s="616"/>
      <c r="CT10" s="65">
        <v>1</v>
      </c>
      <c r="CU10" s="616"/>
      <c r="CV10" s="616"/>
      <c r="CW10" s="616"/>
      <c r="CX10" s="65">
        <v>1</v>
      </c>
      <c r="CY10" s="616"/>
      <c r="CZ10" s="616"/>
      <c r="DA10" s="616"/>
      <c r="DB10" s="65">
        <v>1</v>
      </c>
      <c r="DC10" s="55"/>
      <c r="DD10" t="s">
        <v>197</v>
      </c>
      <c r="DE10" s="6"/>
    </row>
    <row r="11" spans="6:109">
      <c r="I11">
        <v>1</v>
      </c>
      <c r="J11" s="625" t="s">
        <v>136</v>
      </c>
      <c r="K11" s="625"/>
      <c r="L11" s="625"/>
      <c r="M11" s="52"/>
      <c r="N11" s="625" t="s">
        <v>138</v>
      </c>
      <c r="O11" s="625"/>
      <c r="P11" s="625"/>
      <c r="Q11">
        <v>1</v>
      </c>
      <c r="R11" s="625"/>
      <c r="S11" s="625"/>
      <c r="T11" s="625"/>
      <c r="U11" s="625"/>
      <c r="V11" s="625"/>
      <c r="W11" s="625"/>
      <c r="X11">
        <v>1</v>
      </c>
      <c r="Y11" s="625" t="s">
        <v>138</v>
      </c>
      <c r="Z11" s="625"/>
      <c r="AA11" s="625"/>
      <c r="AB11" s="52"/>
      <c r="AC11" s="625" t="s">
        <v>136</v>
      </c>
      <c r="AD11" s="625"/>
      <c r="AE11" s="625"/>
      <c r="AF11">
        <v>1</v>
      </c>
      <c r="AP11" s="616" t="s">
        <v>165</v>
      </c>
      <c r="AQ11" s="616"/>
      <c r="AR11" s="616"/>
      <c r="AS11" s="55">
        <v>1</v>
      </c>
      <c r="AT11" s="616"/>
      <c r="AU11" s="616"/>
      <c r="AV11" s="616"/>
      <c r="AW11" s="55">
        <v>1</v>
      </c>
      <c r="AX11" s="616" t="s">
        <v>139</v>
      </c>
      <c r="AY11" s="616"/>
      <c r="AZ11" s="616"/>
      <c r="BA11" s="616" t="s">
        <v>135</v>
      </c>
      <c r="BB11" s="616"/>
      <c r="BC11" s="616"/>
      <c r="BD11" s="55">
        <v>1</v>
      </c>
      <c r="BE11" s="616"/>
      <c r="BF11" s="616"/>
      <c r="BG11" s="616"/>
      <c r="BH11" s="55">
        <v>1</v>
      </c>
      <c r="BI11" s="616" t="s">
        <v>165</v>
      </c>
      <c r="BJ11" s="616"/>
      <c r="BK11" s="616"/>
      <c r="BL11" s="76" t="s">
        <v>200</v>
      </c>
      <c r="BY11" s="52"/>
      <c r="CA11" s="65">
        <v>1</v>
      </c>
      <c r="CB11" s="65">
        <v>1</v>
      </c>
      <c r="CC11" s="65">
        <v>1</v>
      </c>
      <c r="CD11" s="52"/>
      <c r="CE11" s="65">
        <v>1</v>
      </c>
      <c r="CF11" s="616"/>
      <c r="CG11" s="616"/>
      <c r="CH11" s="616"/>
      <c r="CI11" s="65">
        <v>1</v>
      </c>
      <c r="CJ11" s="616"/>
      <c r="CK11" s="616"/>
      <c r="CL11" s="65">
        <v>1</v>
      </c>
      <c r="CM11" s="65">
        <v>1</v>
      </c>
      <c r="CN11" s="65">
        <v>1</v>
      </c>
      <c r="CO11" s="65">
        <v>1</v>
      </c>
      <c r="CP11" s="65">
        <v>1</v>
      </c>
      <c r="CQ11" s="65">
        <v>1</v>
      </c>
      <c r="CR11" s="616"/>
      <c r="CS11" s="616"/>
      <c r="CT11" s="65">
        <v>1</v>
      </c>
      <c r="CU11" s="616"/>
      <c r="CV11" s="616"/>
      <c r="CW11" s="616"/>
      <c r="CX11" s="65">
        <v>1</v>
      </c>
      <c r="CY11" s="52"/>
      <c r="CZ11" s="65">
        <v>1</v>
      </c>
      <c r="DA11" s="65">
        <v>1</v>
      </c>
      <c r="DB11" s="65">
        <v>1</v>
      </c>
      <c r="DC11" s="52"/>
      <c r="DD11" t="s">
        <v>190</v>
      </c>
    </row>
    <row r="12" spans="6:109">
      <c r="I12">
        <v>1</v>
      </c>
      <c r="J12" s="625"/>
      <c r="K12" s="625"/>
      <c r="L12" s="625"/>
      <c r="M12">
        <v>1</v>
      </c>
      <c r="N12" s="625"/>
      <c r="O12" s="625"/>
      <c r="P12" s="625"/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 s="625"/>
      <c r="Z12" s="625"/>
      <c r="AA12" s="625"/>
      <c r="AB12">
        <v>1</v>
      </c>
      <c r="AC12" s="625"/>
      <c r="AD12" s="625"/>
      <c r="AE12" s="625"/>
      <c r="AF12">
        <v>1</v>
      </c>
      <c r="AP12" s="616"/>
      <c r="AQ12" s="616"/>
      <c r="AR12" s="616"/>
      <c r="AS12" s="55">
        <v>1</v>
      </c>
      <c r="AT12" s="616"/>
      <c r="AU12" s="616"/>
      <c r="AV12" s="616"/>
      <c r="AW12" s="55">
        <v>1</v>
      </c>
      <c r="AX12" s="616"/>
      <c r="AY12" s="616"/>
      <c r="AZ12" s="616"/>
      <c r="BA12" s="616"/>
      <c r="BB12" s="616"/>
      <c r="BC12" s="616"/>
      <c r="BD12" s="55">
        <v>1</v>
      </c>
      <c r="BE12" s="616"/>
      <c r="BF12" s="616"/>
      <c r="BG12" s="616"/>
      <c r="BH12" s="55">
        <v>1</v>
      </c>
      <c r="BI12" s="616"/>
      <c r="BJ12" s="616"/>
      <c r="BK12" s="616"/>
      <c r="BY12" s="52"/>
      <c r="CA12" s="65">
        <v>1</v>
      </c>
      <c r="CB12" s="616" t="s">
        <v>133</v>
      </c>
      <c r="CC12" s="616"/>
      <c r="CD12" s="616"/>
      <c r="CE12" s="65">
        <v>1</v>
      </c>
      <c r="CF12" s="616" t="s">
        <v>138</v>
      </c>
      <c r="CG12" s="616"/>
      <c r="CH12" s="616"/>
      <c r="CI12" s="65">
        <v>1</v>
      </c>
      <c r="CK12" s="57"/>
      <c r="CL12" s="65">
        <v>1</v>
      </c>
      <c r="CN12" s="616" t="s">
        <v>177</v>
      </c>
      <c r="CO12" s="616"/>
      <c r="CP12" s="616"/>
      <c r="CQ12" s="65">
        <v>1</v>
      </c>
      <c r="CR12" s="57"/>
      <c r="CT12" s="65">
        <v>1</v>
      </c>
      <c r="CU12" s="616" t="s">
        <v>138</v>
      </c>
      <c r="CV12" s="616"/>
      <c r="CW12" s="616"/>
      <c r="CX12" s="65">
        <v>1</v>
      </c>
      <c r="CY12" s="616" t="s">
        <v>133</v>
      </c>
      <c r="CZ12" s="616"/>
      <c r="DA12" s="616"/>
      <c r="DB12" s="65">
        <v>1</v>
      </c>
    </row>
    <row r="13" spans="6:109">
      <c r="H13" s="38"/>
      <c r="I13">
        <v>1</v>
      </c>
      <c r="J13" s="625"/>
      <c r="K13" s="625"/>
      <c r="L13" s="625"/>
      <c r="M13">
        <v>1</v>
      </c>
      <c r="N13" s="625"/>
      <c r="O13" s="625"/>
      <c r="P13" s="625"/>
      <c r="Q13">
        <v>1</v>
      </c>
      <c r="R13" s="625" t="s">
        <v>144</v>
      </c>
      <c r="S13" s="625"/>
      <c r="T13" s="625"/>
      <c r="U13" s="625" t="s">
        <v>139</v>
      </c>
      <c r="V13" s="625"/>
      <c r="W13" s="625"/>
      <c r="X13">
        <v>1</v>
      </c>
      <c r="Y13" s="625"/>
      <c r="Z13" s="625"/>
      <c r="AA13" s="625"/>
      <c r="AB13">
        <v>1</v>
      </c>
      <c r="AC13" s="625"/>
      <c r="AD13" s="625"/>
      <c r="AE13" s="625"/>
      <c r="AF13">
        <v>1</v>
      </c>
      <c r="AG13" s="38"/>
      <c r="AP13" s="616"/>
      <c r="AQ13" s="616"/>
      <c r="AR13" s="616"/>
      <c r="AS13" s="55">
        <v>1</v>
      </c>
      <c r="AT13" s="52"/>
      <c r="AU13" s="55">
        <v>1</v>
      </c>
      <c r="AV13" s="55">
        <v>1</v>
      </c>
      <c r="AW13" s="55">
        <v>1</v>
      </c>
      <c r="AX13" s="616"/>
      <c r="AY13" s="616"/>
      <c r="AZ13" s="616"/>
      <c r="BA13" s="616"/>
      <c r="BB13" s="616"/>
      <c r="BC13" s="616"/>
      <c r="BD13" s="55">
        <v>1</v>
      </c>
      <c r="BE13" s="55">
        <v>1</v>
      </c>
      <c r="BF13" s="55">
        <v>1</v>
      </c>
      <c r="BG13" s="52"/>
      <c r="BH13" s="55">
        <v>1</v>
      </c>
      <c r="BI13" s="616"/>
      <c r="BJ13" s="616"/>
      <c r="BK13" s="616"/>
      <c r="BY13" s="52"/>
      <c r="CA13" s="65">
        <v>1</v>
      </c>
      <c r="CB13" s="616"/>
      <c r="CC13" s="616"/>
      <c r="CD13" s="616"/>
      <c r="CE13" s="65">
        <v>1</v>
      </c>
      <c r="CF13" s="616"/>
      <c r="CG13" s="616"/>
      <c r="CH13" s="616"/>
      <c r="CI13" s="65">
        <v>1</v>
      </c>
      <c r="CJ13" s="65">
        <v>1</v>
      </c>
      <c r="CK13" s="65">
        <v>1</v>
      </c>
      <c r="CL13" s="65">
        <v>1</v>
      </c>
      <c r="CN13" s="616"/>
      <c r="CO13" s="616"/>
      <c r="CP13" s="616"/>
      <c r="CQ13" s="65">
        <v>1</v>
      </c>
      <c r="CR13" s="65">
        <v>1</v>
      </c>
      <c r="CS13" s="65">
        <v>1</v>
      </c>
      <c r="CT13" s="65">
        <v>1</v>
      </c>
      <c r="CU13" s="616"/>
      <c r="CV13" s="616"/>
      <c r="CW13" s="616"/>
      <c r="CX13" s="65">
        <v>1</v>
      </c>
      <c r="CY13" s="616"/>
      <c r="CZ13" s="616"/>
      <c r="DA13" s="616"/>
      <c r="DB13" s="65">
        <v>1</v>
      </c>
    </row>
    <row r="14" spans="6:109">
      <c r="G14">
        <v>1</v>
      </c>
      <c r="H14">
        <v>1</v>
      </c>
      <c r="I14">
        <v>1</v>
      </c>
      <c r="J14">
        <v>1</v>
      </c>
      <c r="K14">
        <v>1</v>
      </c>
      <c r="L14">
        <v>1</v>
      </c>
      <c r="M14">
        <v>1</v>
      </c>
      <c r="N14">
        <v>1</v>
      </c>
      <c r="O14">
        <v>1</v>
      </c>
      <c r="P14">
        <v>1</v>
      </c>
      <c r="Q14">
        <v>1</v>
      </c>
      <c r="R14" s="625"/>
      <c r="S14" s="625"/>
      <c r="T14" s="625"/>
      <c r="U14" s="625"/>
      <c r="V14" s="625"/>
      <c r="W14" s="625"/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Q14" s="55">
        <v>1</v>
      </c>
      <c r="AR14" s="55">
        <v>1</v>
      </c>
      <c r="AS14" s="55">
        <v>1</v>
      </c>
      <c r="AU14" s="55">
        <v>1</v>
      </c>
      <c r="AV14" s="616" t="s">
        <v>135</v>
      </c>
      <c r="AW14" s="616"/>
      <c r="AX14" s="616"/>
      <c r="AY14" s="616" t="s">
        <v>198</v>
      </c>
      <c r="AZ14" s="616"/>
      <c r="BA14" s="616"/>
      <c r="BB14" s="616"/>
      <c r="BC14" s="616" t="s">
        <v>139</v>
      </c>
      <c r="BD14" s="616"/>
      <c r="BE14" s="616"/>
      <c r="BF14" s="55">
        <v>1</v>
      </c>
      <c r="BG14" s="6"/>
      <c r="BH14" s="55">
        <v>1</v>
      </c>
      <c r="BI14" s="55">
        <v>1</v>
      </c>
      <c r="BJ14" s="55">
        <v>1</v>
      </c>
      <c r="CA14" s="65">
        <v>1</v>
      </c>
      <c r="CB14" s="616"/>
      <c r="CC14" s="616"/>
      <c r="CD14" s="616"/>
      <c r="CE14" s="65">
        <v>1</v>
      </c>
      <c r="CF14" s="616"/>
      <c r="CG14" s="616"/>
      <c r="CH14" s="616"/>
      <c r="CI14" s="65">
        <v>1</v>
      </c>
      <c r="CJ14" s="616" t="s">
        <v>139</v>
      </c>
      <c r="CK14" s="616"/>
      <c r="CL14" s="616"/>
      <c r="CM14" s="52"/>
      <c r="CN14" s="616"/>
      <c r="CO14" s="616"/>
      <c r="CP14" s="616"/>
      <c r="CQ14" s="616" t="s">
        <v>135</v>
      </c>
      <c r="CR14" s="616"/>
      <c r="CS14" s="616"/>
      <c r="CT14" s="65">
        <v>1</v>
      </c>
      <c r="CU14" s="616"/>
      <c r="CV14" s="616"/>
      <c r="CW14" s="616"/>
      <c r="CX14" s="65">
        <v>1</v>
      </c>
      <c r="CY14" s="616"/>
      <c r="CZ14" s="616"/>
      <c r="DA14" s="616"/>
      <c r="DB14" s="65">
        <v>1</v>
      </c>
    </row>
    <row r="15" spans="6:109">
      <c r="F15" s="59"/>
      <c r="G15">
        <v>1</v>
      </c>
      <c r="H15" s="625" t="s">
        <v>133</v>
      </c>
      <c r="I15" s="625"/>
      <c r="J15" s="625"/>
      <c r="K15">
        <v>1</v>
      </c>
      <c r="L15" s="625" t="s">
        <v>140</v>
      </c>
      <c r="M15" s="625"/>
      <c r="N15" s="625"/>
      <c r="O15">
        <v>1</v>
      </c>
      <c r="P15" s="53"/>
      <c r="Q15" s="59"/>
      <c r="R15" s="625"/>
      <c r="S15" s="625"/>
      <c r="T15" s="625"/>
      <c r="U15" s="625"/>
      <c r="V15" s="625"/>
      <c r="W15" s="625"/>
      <c r="X15" s="616" t="s">
        <v>137</v>
      </c>
      <c r="Y15" s="616"/>
      <c r="Z15">
        <v>1</v>
      </c>
      <c r="AA15" s="625" t="s">
        <v>149</v>
      </c>
      <c r="AB15" s="625"/>
      <c r="AC15" s="625"/>
      <c r="AD15">
        <v>1</v>
      </c>
      <c r="AE15" s="625" t="s">
        <v>134</v>
      </c>
      <c r="AF15" s="625"/>
      <c r="AG15">
        <v>1</v>
      </c>
      <c r="AN15" s="55">
        <v>1</v>
      </c>
      <c r="AO15" s="55">
        <v>1</v>
      </c>
      <c r="AP15" s="55">
        <v>1</v>
      </c>
      <c r="AQ15" s="55">
        <v>1</v>
      </c>
      <c r="AR15" s="616" t="s">
        <v>138</v>
      </c>
      <c r="AS15" s="616"/>
      <c r="AT15" s="616"/>
      <c r="AU15" s="55">
        <v>1</v>
      </c>
      <c r="AV15" s="616"/>
      <c r="AW15" s="616"/>
      <c r="AX15" s="616"/>
      <c r="AY15" s="616"/>
      <c r="AZ15" s="616"/>
      <c r="BA15" s="616"/>
      <c r="BB15" s="616"/>
      <c r="BC15" s="616"/>
      <c r="BD15" s="616"/>
      <c r="BE15" s="616"/>
      <c r="BF15" s="55">
        <v>1</v>
      </c>
      <c r="BG15" s="616" t="s">
        <v>138</v>
      </c>
      <c r="BH15" s="616"/>
      <c r="BI15" s="616"/>
      <c r="BJ15" s="55">
        <v>1</v>
      </c>
      <c r="BK15" s="55">
        <v>1</v>
      </c>
      <c r="BL15" s="55">
        <v>1</v>
      </c>
      <c r="BM15" s="55">
        <v>1</v>
      </c>
      <c r="BY15" s="65">
        <v>1</v>
      </c>
      <c r="BZ15" s="65">
        <v>1</v>
      </c>
      <c r="CA15" s="65">
        <v>1</v>
      </c>
      <c r="CB15" s="616" t="s">
        <v>165</v>
      </c>
      <c r="CC15" s="616"/>
      <c r="CD15" s="616"/>
      <c r="CE15" s="65">
        <v>1</v>
      </c>
      <c r="CF15" s="616" t="s">
        <v>135</v>
      </c>
      <c r="CG15" s="616"/>
      <c r="CH15" s="616"/>
      <c r="CI15" s="65">
        <v>1</v>
      </c>
      <c r="CJ15" s="616"/>
      <c r="CK15" s="616"/>
      <c r="CL15" s="616"/>
      <c r="CM15" s="616" t="s">
        <v>198</v>
      </c>
      <c r="CN15" s="616"/>
      <c r="CO15" s="616"/>
      <c r="CP15" s="616"/>
      <c r="CQ15" s="616"/>
      <c r="CR15" s="616"/>
      <c r="CS15" s="616"/>
      <c r="CT15" s="65">
        <v>1</v>
      </c>
      <c r="CU15" s="616" t="s">
        <v>139</v>
      </c>
      <c r="CV15" s="616"/>
      <c r="CW15" s="616"/>
      <c r="CX15" s="65">
        <v>1</v>
      </c>
      <c r="CY15" s="616" t="s">
        <v>165</v>
      </c>
      <c r="CZ15" s="616"/>
      <c r="DA15" s="616"/>
      <c r="DB15" s="65">
        <v>1</v>
      </c>
      <c r="DC15" s="65">
        <v>1</v>
      </c>
      <c r="DD15" s="65">
        <v>1</v>
      </c>
    </row>
    <row r="16" spans="6:109">
      <c r="G16">
        <v>1</v>
      </c>
      <c r="H16" s="625"/>
      <c r="I16" s="625"/>
      <c r="J16" s="625"/>
      <c r="K16">
        <v>1</v>
      </c>
      <c r="L16" s="625"/>
      <c r="M16" s="625"/>
      <c r="N16" s="625"/>
      <c r="O16">
        <v>1</v>
      </c>
      <c r="P16" s="625" t="s">
        <v>142</v>
      </c>
      <c r="Q16" s="625"/>
      <c r="R16" s="625"/>
      <c r="S16" s="616" t="s">
        <v>154</v>
      </c>
      <c r="T16" s="616"/>
      <c r="U16" s="616"/>
      <c r="V16" s="616"/>
      <c r="W16" s="59"/>
      <c r="X16" s="616"/>
      <c r="Y16" s="616"/>
      <c r="Z16">
        <v>1</v>
      </c>
      <c r="AA16" s="625"/>
      <c r="AB16" s="625"/>
      <c r="AC16" s="625"/>
      <c r="AD16">
        <v>1</v>
      </c>
      <c r="AE16" s="625"/>
      <c r="AF16" s="625"/>
      <c r="AG16">
        <v>1</v>
      </c>
      <c r="AH16">
        <v>1</v>
      </c>
      <c r="AO16" s="73"/>
      <c r="AP16" s="38"/>
      <c r="AR16" s="616"/>
      <c r="AS16" s="616"/>
      <c r="AT16" s="616"/>
      <c r="AU16" s="55">
        <v>1</v>
      </c>
      <c r="AV16" s="616"/>
      <c r="AW16" s="616"/>
      <c r="AX16" s="616"/>
      <c r="AY16" s="616"/>
      <c r="AZ16" s="616"/>
      <c r="BA16" s="616"/>
      <c r="BB16" s="616"/>
      <c r="BC16" s="616"/>
      <c r="BD16" s="616"/>
      <c r="BE16" s="616"/>
      <c r="BF16" s="55">
        <v>1</v>
      </c>
      <c r="BG16" s="616"/>
      <c r="BH16" s="616"/>
      <c r="BI16" s="616"/>
      <c r="BK16" s="38"/>
      <c r="BL16" s="73"/>
      <c r="BY16" s="38"/>
      <c r="BZ16" s="57"/>
      <c r="CB16" s="616"/>
      <c r="CC16" s="616"/>
      <c r="CD16" s="616"/>
      <c r="CE16" s="65">
        <v>1</v>
      </c>
      <c r="CF16" s="616"/>
      <c r="CG16" s="616"/>
      <c r="CH16" s="616"/>
      <c r="CI16" s="65">
        <v>1</v>
      </c>
      <c r="CJ16" s="616"/>
      <c r="CK16" s="616"/>
      <c r="CL16" s="616"/>
      <c r="CM16" s="616"/>
      <c r="CN16" s="616"/>
      <c r="CO16" s="616"/>
      <c r="CP16" s="616"/>
      <c r="CQ16" s="616"/>
      <c r="CR16" s="616"/>
      <c r="CS16" s="616"/>
      <c r="CT16" s="65">
        <v>1</v>
      </c>
      <c r="CU16" s="616"/>
      <c r="CV16" s="616"/>
      <c r="CW16" s="616"/>
      <c r="CX16" s="65">
        <v>1</v>
      </c>
      <c r="CY16" s="616"/>
      <c r="CZ16" s="616"/>
      <c r="DA16" s="616"/>
      <c r="DC16" s="57"/>
      <c r="DD16" s="38"/>
    </row>
    <row r="17" spans="6:108">
      <c r="G17">
        <v>1</v>
      </c>
      <c r="H17" s="625"/>
      <c r="I17" s="625"/>
      <c r="J17" s="625"/>
      <c r="K17">
        <v>1</v>
      </c>
      <c r="L17" s="625"/>
      <c r="M17" s="625"/>
      <c r="N17" s="625"/>
      <c r="O17">
        <v>1</v>
      </c>
      <c r="P17" s="625"/>
      <c r="Q17" s="625"/>
      <c r="R17" s="625"/>
      <c r="S17" s="616"/>
      <c r="T17" s="616"/>
      <c r="U17" s="616"/>
      <c r="V17" s="616"/>
      <c r="W17" s="625" t="s">
        <v>142</v>
      </c>
      <c r="X17" s="625"/>
      <c r="Y17" s="625"/>
      <c r="Z17">
        <v>1</v>
      </c>
      <c r="AA17" s="625"/>
      <c r="AB17" s="625"/>
      <c r="AC17" s="625"/>
      <c r="AD17">
        <v>1</v>
      </c>
      <c r="AE17" s="625" t="s">
        <v>137</v>
      </c>
      <c r="AF17" s="625"/>
      <c r="AG17" s="52"/>
      <c r="AH17">
        <v>1</v>
      </c>
      <c r="AN17" s="55">
        <v>1</v>
      </c>
      <c r="AO17" s="55">
        <v>1</v>
      </c>
      <c r="AP17" s="55">
        <v>1</v>
      </c>
      <c r="AQ17" s="55">
        <v>1</v>
      </c>
      <c r="AR17" s="616"/>
      <c r="AS17" s="616"/>
      <c r="AT17" s="616"/>
      <c r="AU17" s="55">
        <v>1</v>
      </c>
      <c r="AV17" s="616" t="s">
        <v>181</v>
      </c>
      <c r="AW17" s="616"/>
      <c r="AX17" s="616"/>
      <c r="AY17" s="616"/>
      <c r="AZ17" s="616"/>
      <c r="BA17" s="616"/>
      <c r="BB17" s="616"/>
      <c r="BC17" s="616" t="s">
        <v>177</v>
      </c>
      <c r="BD17" s="616"/>
      <c r="BE17" s="616"/>
      <c r="BF17" s="55">
        <v>1</v>
      </c>
      <c r="BG17" s="616"/>
      <c r="BH17" s="616"/>
      <c r="BI17" s="616"/>
      <c r="BJ17" s="55">
        <v>1</v>
      </c>
      <c r="BK17" s="55">
        <v>1</v>
      </c>
      <c r="BL17" s="55">
        <v>1</v>
      </c>
      <c r="BM17" s="55">
        <v>1</v>
      </c>
      <c r="BY17" s="65">
        <v>1</v>
      </c>
      <c r="BZ17" s="65">
        <v>1</v>
      </c>
      <c r="CA17" s="65">
        <v>1</v>
      </c>
      <c r="CB17" s="616"/>
      <c r="CC17" s="616"/>
      <c r="CD17" s="616"/>
      <c r="CE17" s="65">
        <v>1</v>
      </c>
      <c r="CF17" s="616"/>
      <c r="CG17" s="616"/>
      <c r="CH17" s="616"/>
      <c r="CI17" s="65">
        <v>1</v>
      </c>
      <c r="CJ17" s="616" t="s">
        <v>149</v>
      </c>
      <c r="CK17" s="616"/>
      <c r="CL17" s="616"/>
      <c r="CM17" s="616"/>
      <c r="CN17" s="616"/>
      <c r="CO17" s="616"/>
      <c r="CP17" s="616"/>
      <c r="CQ17" s="616" t="s">
        <v>138</v>
      </c>
      <c r="CR17" s="616"/>
      <c r="CS17" s="616"/>
      <c r="CT17" s="65">
        <v>1</v>
      </c>
      <c r="CU17" s="616"/>
      <c r="CV17" s="616"/>
      <c r="CW17" s="616"/>
      <c r="CX17" s="65">
        <v>1</v>
      </c>
      <c r="CY17" s="616"/>
      <c r="CZ17" s="616"/>
      <c r="DA17" s="616"/>
      <c r="DB17" s="65">
        <v>1</v>
      </c>
      <c r="DC17" s="65">
        <v>1</v>
      </c>
      <c r="DD17" s="65">
        <v>1</v>
      </c>
    </row>
    <row r="18" spans="6:108">
      <c r="G18">
        <v>1</v>
      </c>
      <c r="H18" s="625" t="s">
        <v>143</v>
      </c>
      <c r="I18" s="625"/>
      <c r="J18" s="625"/>
      <c r="K18">
        <v>1</v>
      </c>
      <c r="L18" s="625" t="s">
        <v>139</v>
      </c>
      <c r="M18" s="625"/>
      <c r="N18" s="625"/>
      <c r="O18">
        <v>1</v>
      </c>
      <c r="P18" s="625"/>
      <c r="Q18" s="625"/>
      <c r="R18" s="625"/>
      <c r="S18" s="616"/>
      <c r="T18" s="616"/>
      <c r="U18" s="616"/>
      <c r="V18" s="616"/>
      <c r="W18" s="625"/>
      <c r="X18" s="625"/>
      <c r="Y18" s="625"/>
      <c r="Z18">
        <v>1</v>
      </c>
      <c r="AA18" s="625" t="s">
        <v>133</v>
      </c>
      <c r="AB18" s="625"/>
      <c r="AC18" s="625"/>
      <c r="AD18">
        <v>1</v>
      </c>
      <c r="AE18" s="625"/>
      <c r="AF18" s="625"/>
      <c r="AG18" s="52"/>
      <c r="AH18">
        <v>1</v>
      </c>
      <c r="AQ18" s="55">
        <v>1</v>
      </c>
      <c r="AR18" s="55">
        <v>1</v>
      </c>
      <c r="AS18" s="55">
        <v>1</v>
      </c>
      <c r="AU18" s="55">
        <v>1</v>
      </c>
      <c r="AV18" s="616"/>
      <c r="AW18" s="616"/>
      <c r="AX18" s="616"/>
      <c r="AY18" s="616" t="s">
        <v>137</v>
      </c>
      <c r="AZ18" s="616"/>
      <c r="BA18" s="616" t="s">
        <v>137</v>
      </c>
      <c r="BB18" s="616"/>
      <c r="BC18" s="616"/>
      <c r="BD18" s="616"/>
      <c r="BE18" s="616"/>
      <c r="BF18" s="55">
        <v>1</v>
      </c>
      <c r="BG18" s="6"/>
      <c r="BH18" s="55">
        <v>1</v>
      </c>
      <c r="BI18" s="55">
        <v>1</v>
      </c>
      <c r="BJ18" s="55">
        <v>1</v>
      </c>
      <c r="CA18" s="65">
        <v>1</v>
      </c>
      <c r="CB18" s="616" t="s">
        <v>133</v>
      </c>
      <c r="CC18" s="616"/>
      <c r="CD18" s="616"/>
      <c r="CE18" s="65">
        <v>1</v>
      </c>
      <c r="CF18" s="616" t="s">
        <v>139</v>
      </c>
      <c r="CG18" s="616"/>
      <c r="CH18" s="616"/>
      <c r="CI18" s="65">
        <v>1</v>
      </c>
      <c r="CJ18" s="616"/>
      <c r="CK18" s="616"/>
      <c r="CL18" s="616"/>
      <c r="CM18" s="616"/>
      <c r="CN18" s="616"/>
      <c r="CO18" s="616"/>
      <c r="CP18" s="616"/>
      <c r="CQ18" s="616"/>
      <c r="CR18" s="616"/>
      <c r="CS18" s="616"/>
      <c r="CT18" s="65">
        <v>1</v>
      </c>
      <c r="CU18" s="616" t="s">
        <v>135</v>
      </c>
      <c r="CV18" s="616"/>
      <c r="CW18" s="616"/>
      <c r="CX18" s="65">
        <v>1</v>
      </c>
      <c r="CY18" s="616" t="s">
        <v>133</v>
      </c>
      <c r="CZ18" s="616"/>
      <c r="DA18" s="616"/>
      <c r="DB18" s="65">
        <v>1</v>
      </c>
    </row>
    <row r="19" spans="6:108">
      <c r="G19">
        <v>1</v>
      </c>
      <c r="H19" s="625"/>
      <c r="I19" s="625"/>
      <c r="J19" s="625"/>
      <c r="K19">
        <v>1</v>
      </c>
      <c r="L19" s="625"/>
      <c r="M19" s="625"/>
      <c r="N19" s="625"/>
      <c r="O19">
        <v>1</v>
      </c>
      <c r="P19" s="616" t="s">
        <v>137</v>
      </c>
      <c r="Q19" s="616"/>
      <c r="R19" s="59"/>
      <c r="S19" s="616"/>
      <c r="T19" s="616"/>
      <c r="U19" s="616"/>
      <c r="V19" s="616"/>
      <c r="W19" s="625"/>
      <c r="X19" s="625"/>
      <c r="Y19" s="625"/>
      <c r="Z19">
        <v>1</v>
      </c>
      <c r="AA19" s="625"/>
      <c r="AB19" s="625"/>
      <c r="AC19" s="625"/>
      <c r="AD19">
        <v>1</v>
      </c>
      <c r="AE19" s="625" t="s">
        <v>134</v>
      </c>
      <c r="AF19" s="625"/>
      <c r="AG19">
        <v>1</v>
      </c>
      <c r="AH19">
        <v>1</v>
      </c>
      <c r="AP19" s="616" t="s">
        <v>165</v>
      </c>
      <c r="AQ19" s="616"/>
      <c r="AR19" s="616"/>
      <c r="AS19" s="55">
        <v>1</v>
      </c>
      <c r="AU19" s="55">
        <v>1</v>
      </c>
      <c r="AV19" s="616"/>
      <c r="AW19" s="616"/>
      <c r="AX19" s="616"/>
      <c r="AY19" s="616"/>
      <c r="AZ19" s="616"/>
      <c r="BA19" s="616"/>
      <c r="BB19" s="616"/>
      <c r="BC19" s="616"/>
      <c r="BD19" s="616"/>
      <c r="BE19" s="616"/>
      <c r="BF19" s="55">
        <v>1</v>
      </c>
      <c r="BH19" s="55">
        <v>1</v>
      </c>
      <c r="BI19" s="616" t="s">
        <v>165</v>
      </c>
      <c r="BJ19" s="616"/>
      <c r="BK19" s="616"/>
      <c r="CA19" s="65">
        <v>1</v>
      </c>
      <c r="CB19" s="616"/>
      <c r="CC19" s="616"/>
      <c r="CD19" s="616"/>
      <c r="CE19" s="65">
        <v>1</v>
      </c>
      <c r="CF19" s="616"/>
      <c r="CG19" s="616"/>
      <c r="CH19" s="616"/>
      <c r="CI19" s="65">
        <v>1</v>
      </c>
      <c r="CJ19" s="616"/>
      <c r="CK19" s="616"/>
      <c r="CL19" s="616"/>
      <c r="CM19" s="65">
        <v>1</v>
      </c>
      <c r="CN19" s="65">
        <v>1</v>
      </c>
      <c r="CO19" s="65">
        <v>1</v>
      </c>
      <c r="CP19" s="65">
        <v>1</v>
      </c>
      <c r="CQ19" s="616"/>
      <c r="CR19" s="616"/>
      <c r="CS19" s="616"/>
      <c r="CT19" s="65">
        <v>1</v>
      </c>
      <c r="CU19" s="616"/>
      <c r="CV19" s="616"/>
      <c r="CW19" s="616"/>
      <c r="CX19" s="65">
        <v>1</v>
      </c>
      <c r="CY19" s="616"/>
      <c r="CZ19" s="616"/>
      <c r="DA19" s="616"/>
      <c r="DB19" s="65">
        <v>1</v>
      </c>
    </row>
    <row r="20" spans="6:108">
      <c r="F20" s="59"/>
      <c r="G20">
        <v>1</v>
      </c>
      <c r="H20" s="625"/>
      <c r="I20" s="625"/>
      <c r="J20" s="625"/>
      <c r="K20">
        <v>1</v>
      </c>
      <c r="L20" s="625"/>
      <c r="M20" s="625"/>
      <c r="N20" s="625"/>
      <c r="O20">
        <v>1</v>
      </c>
      <c r="P20" s="616"/>
      <c r="Q20" s="616"/>
      <c r="R20" s="625" t="s">
        <v>144</v>
      </c>
      <c r="S20" s="625"/>
      <c r="T20" s="625"/>
      <c r="U20" s="625" t="s">
        <v>139</v>
      </c>
      <c r="V20" s="625"/>
      <c r="W20" s="625"/>
      <c r="X20" s="59"/>
      <c r="Y20" s="53"/>
      <c r="Z20">
        <v>1</v>
      </c>
      <c r="AA20" s="625"/>
      <c r="AB20" s="625"/>
      <c r="AC20" s="625"/>
      <c r="AD20">
        <v>1</v>
      </c>
      <c r="AE20" s="625"/>
      <c r="AF20" s="625"/>
      <c r="AG20">
        <v>1</v>
      </c>
      <c r="AP20" s="616"/>
      <c r="AQ20" s="616"/>
      <c r="AR20" s="616"/>
      <c r="AS20" s="55">
        <v>1</v>
      </c>
      <c r="AT20" s="52"/>
      <c r="AU20" s="55">
        <v>1</v>
      </c>
      <c r="AV20" s="55">
        <v>1</v>
      </c>
      <c r="AW20" s="55">
        <v>1</v>
      </c>
      <c r="AX20" s="616" t="s">
        <v>139</v>
      </c>
      <c r="AY20" s="616"/>
      <c r="AZ20" s="616"/>
      <c r="BA20" s="616" t="s">
        <v>135</v>
      </c>
      <c r="BB20" s="616"/>
      <c r="BC20" s="616"/>
      <c r="BD20" s="55">
        <v>1</v>
      </c>
      <c r="BE20" s="55">
        <v>1</v>
      </c>
      <c r="BF20" s="55">
        <v>1</v>
      </c>
      <c r="BG20" s="52"/>
      <c r="BH20" s="55">
        <v>1</v>
      </c>
      <c r="BI20" s="616"/>
      <c r="BJ20" s="616"/>
      <c r="BK20" s="616"/>
      <c r="CA20" s="65">
        <v>1</v>
      </c>
      <c r="CB20" s="616"/>
      <c r="CC20" s="616"/>
      <c r="CD20" s="616"/>
      <c r="CE20" s="65">
        <v>1</v>
      </c>
      <c r="CF20" s="616"/>
      <c r="CG20" s="616"/>
      <c r="CH20" s="616"/>
      <c r="CI20" s="65">
        <v>1</v>
      </c>
      <c r="CJ20" s="65">
        <v>1</v>
      </c>
      <c r="CK20" s="65">
        <v>1</v>
      </c>
      <c r="CL20" s="65">
        <v>1</v>
      </c>
      <c r="CM20" s="65">
        <v>1</v>
      </c>
      <c r="CN20" s="616" t="s">
        <v>137</v>
      </c>
      <c r="CO20" s="616"/>
      <c r="CP20" s="65">
        <v>1</v>
      </c>
      <c r="CQ20" s="65">
        <v>1</v>
      </c>
      <c r="CR20" s="65">
        <v>1</v>
      </c>
      <c r="CS20" s="65">
        <v>1</v>
      </c>
      <c r="CT20" s="65">
        <v>1</v>
      </c>
      <c r="CU20" s="616"/>
      <c r="CV20" s="616"/>
      <c r="CW20" s="616"/>
      <c r="CX20" s="65">
        <v>1</v>
      </c>
      <c r="CY20" s="616"/>
      <c r="CZ20" s="616"/>
      <c r="DA20" s="616"/>
      <c r="DB20" s="65">
        <v>1</v>
      </c>
    </row>
    <row r="21" spans="6:108">
      <c r="G21">
        <v>1</v>
      </c>
      <c r="H21">
        <v>1</v>
      </c>
      <c r="I21">
        <v>1</v>
      </c>
      <c r="J21">
        <v>1</v>
      </c>
      <c r="K21">
        <v>1</v>
      </c>
      <c r="L21">
        <v>1</v>
      </c>
      <c r="M21">
        <v>1</v>
      </c>
      <c r="N21">
        <v>1</v>
      </c>
      <c r="O21">
        <v>1</v>
      </c>
      <c r="P21">
        <v>1</v>
      </c>
      <c r="Q21">
        <v>1</v>
      </c>
      <c r="R21" s="625"/>
      <c r="S21" s="625"/>
      <c r="T21" s="625"/>
      <c r="U21" s="625"/>
      <c r="V21" s="625"/>
      <c r="W21" s="625"/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>
        <v>1</v>
      </c>
      <c r="AE21">
        <v>1</v>
      </c>
      <c r="AF21">
        <v>1</v>
      </c>
      <c r="AG21">
        <v>1</v>
      </c>
      <c r="AP21" s="616"/>
      <c r="AQ21" s="616"/>
      <c r="AR21" s="616"/>
      <c r="AS21" s="55">
        <v>1</v>
      </c>
      <c r="AT21" s="616" t="s">
        <v>136</v>
      </c>
      <c r="AU21" s="616"/>
      <c r="AV21" s="616"/>
      <c r="AW21" s="55">
        <v>1</v>
      </c>
      <c r="AX21" s="616"/>
      <c r="AY21" s="616"/>
      <c r="AZ21" s="616"/>
      <c r="BA21" s="616"/>
      <c r="BB21" s="616"/>
      <c r="BC21" s="616"/>
      <c r="BD21" s="55">
        <v>1</v>
      </c>
      <c r="BE21" s="616" t="s">
        <v>136</v>
      </c>
      <c r="BF21" s="616"/>
      <c r="BG21" s="616"/>
      <c r="BH21" s="55">
        <v>1</v>
      </c>
      <c r="BI21" s="616"/>
      <c r="BJ21" s="616"/>
      <c r="BK21" s="616"/>
      <c r="BY21" s="6"/>
      <c r="BZ21" s="6"/>
      <c r="CA21" s="65">
        <v>1</v>
      </c>
      <c r="CB21" s="65">
        <v>1</v>
      </c>
      <c r="CC21" s="65">
        <v>1</v>
      </c>
      <c r="CD21" s="52"/>
      <c r="CE21" s="65">
        <v>1</v>
      </c>
      <c r="CF21" s="616" t="s">
        <v>165</v>
      </c>
      <c r="CG21" s="616"/>
      <c r="CH21" s="616"/>
      <c r="CI21" s="65">
        <v>1</v>
      </c>
      <c r="CN21" s="616"/>
      <c r="CO21" s="616"/>
      <c r="CT21" s="65">
        <v>1</v>
      </c>
      <c r="CU21" s="616" t="s">
        <v>165</v>
      </c>
      <c r="CV21" s="616"/>
      <c r="CW21" s="616"/>
      <c r="CX21" s="65">
        <v>1</v>
      </c>
      <c r="CY21" s="52"/>
      <c r="CZ21" s="65">
        <v>1</v>
      </c>
      <c r="DA21" s="65">
        <v>1</v>
      </c>
      <c r="DB21" s="65">
        <v>1</v>
      </c>
    </row>
    <row r="22" spans="6:108">
      <c r="H22" s="38"/>
      <c r="I22">
        <v>1</v>
      </c>
      <c r="J22" s="625" t="s">
        <v>136</v>
      </c>
      <c r="K22" s="625"/>
      <c r="L22" s="625"/>
      <c r="M22">
        <v>1</v>
      </c>
      <c r="N22" s="625" t="s">
        <v>135</v>
      </c>
      <c r="O22" s="625"/>
      <c r="P22" s="625"/>
      <c r="Q22">
        <v>1</v>
      </c>
      <c r="R22" s="625"/>
      <c r="S22" s="625"/>
      <c r="T22" s="625"/>
      <c r="U22" s="625"/>
      <c r="V22" s="625"/>
      <c r="W22" s="625"/>
      <c r="X22">
        <v>1</v>
      </c>
      <c r="Y22" s="625" t="s">
        <v>135</v>
      </c>
      <c r="Z22" s="625"/>
      <c r="AA22" s="625"/>
      <c r="AB22">
        <v>1</v>
      </c>
      <c r="AC22" s="625" t="s">
        <v>136</v>
      </c>
      <c r="AD22" s="625"/>
      <c r="AE22" s="625"/>
      <c r="AF22">
        <v>1</v>
      </c>
      <c r="AG22" s="38"/>
      <c r="AR22" s="58"/>
      <c r="AS22" s="55">
        <v>1</v>
      </c>
      <c r="AT22" s="616"/>
      <c r="AU22" s="616"/>
      <c r="AV22" s="616"/>
      <c r="AW22" s="55">
        <v>1</v>
      </c>
      <c r="AX22" s="616"/>
      <c r="AY22" s="616"/>
      <c r="AZ22" s="616"/>
      <c r="BA22" s="616"/>
      <c r="BB22" s="616"/>
      <c r="BC22" s="616"/>
      <c r="BD22" s="55">
        <v>1</v>
      </c>
      <c r="BE22" s="616"/>
      <c r="BF22" s="616"/>
      <c r="BG22" s="616"/>
      <c r="BH22" s="55">
        <v>1</v>
      </c>
      <c r="BI22" s="58"/>
      <c r="CA22" s="65">
        <v>1</v>
      </c>
      <c r="CB22" s="616" t="s">
        <v>136</v>
      </c>
      <c r="CC22" s="616"/>
      <c r="CD22" s="616"/>
      <c r="CE22" s="65">
        <v>1</v>
      </c>
      <c r="CF22" s="616"/>
      <c r="CG22" s="616"/>
      <c r="CH22" s="616"/>
      <c r="CI22" s="65">
        <v>1</v>
      </c>
      <c r="CJ22" s="6"/>
      <c r="CK22" s="65">
        <v>1</v>
      </c>
      <c r="CL22" s="616" t="s">
        <v>133</v>
      </c>
      <c r="CM22" s="616"/>
      <c r="CN22" s="616"/>
      <c r="CO22" s="616" t="s">
        <v>136</v>
      </c>
      <c r="CP22" s="616"/>
      <c r="CQ22" s="616"/>
      <c r="CR22" s="65">
        <v>1</v>
      </c>
      <c r="CT22" s="65">
        <v>1</v>
      </c>
      <c r="CU22" s="616"/>
      <c r="CV22" s="616"/>
      <c r="CW22" s="616"/>
      <c r="CX22" s="65">
        <v>1</v>
      </c>
      <c r="CY22" s="616" t="s">
        <v>136</v>
      </c>
      <c r="CZ22" s="616"/>
      <c r="DA22" s="616"/>
      <c r="DB22" s="65">
        <v>1</v>
      </c>
    </row>
    <row r="23" spans="6:108">
      <c r="I23">
        <v>1</v>
      </c>
      <c r="J23" s="625"/>
      <c r="K23" s="625"/>
      <c r="L23" s="625"/>
      <c r="M23">
        <v>1</v>
      </c>
      <c r="N23" s="625"/>
      <c r="O23" s="625"/>
      <c r="P23" s="625"/>
      <c r="Q23">
        <v>1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 s="625"/>
      <c r="Z23" s="625"/>
      <c r="AA23" s="625"/>
      <c r="AB23">
        <v>1</v>
      </c>
      <c r="AC23" s="625"/>
      <c r="AD23" s="625"/>
      <c r="AE23" s="625"/>
      <c r="AF23">
        <v>1</v>
      </c>
      <c r="AR23" s="55">
        <v>1</v>
      </c>
      <c r="AS23" s="55">
        <v>1</v>
      </c>
      <c r="AT23" s="616"/>
      <c r="AU23" s="616"/>
      <c r="AV23" s="616"/>
      <c r="AW23" s="55">
        <v>1</v>
      </c>
      <c r="AX23" s="55">
        <v>1</v>
      </c>
      <c r="AY23" s="55">
        <v>1</v>
      </c>
      <c r="AZ23" s="55">
        <v>1</v>
      </c>
      <c r="BA23" s="55">
        <v>1</v>
      </c>
      <c r="BB23" s="55">
        <v>1</v>
      </c>
      <c r="BC23" s="55">
        <v>1</v>
      </c>
      <c r="BD23" s="55">
        <v>1</v>
      </c>
      <c r="BE23" s="616"/>
      <c r="BF23" s="616"/>
      <c r="BG23" s="616"/>
      <c r="BH23" s="55">
        <v>1</v>
      </c>
      <c r="BI23" s="55">
        <v>1</v>
      </c>
      <c r="CA23" s="65">
        <v>1</v>
      </c>
      <c r="CB23" s="616"/>
      <c r="CC23" s="616"/>
      <c r="CD23" s="616"/>
      <c r="CE23" s="65">
        <v>1</v>
      </c>
      <c r="CF23" s="616"/>
      <c r="CG23" s="616"/>
      <c r="CH23" s="616"/>
      <c r="CI23" s="65">
        <v>1</v>
      </c>
      <c r="CJ23" s="6"/>
      <c r="CK23" s="65">
        <v>1</v>
      </c>
      <c r="CL23" s="616"/>
      <c r="CM23" s="616"/>
      <c r="CN23" s="616"/>
      <c r="CO23" s="616"/>
      <c r="CP23" s="616"/>
      <c r="CQ23" s="616"/>
      <c r="CR23" s="65">
        <v>1</v>
      </c>
      <c r="CS23" s="6"/>
      <c r="CT23" s="65">
        <v>1</v>
      </c>
      <c r="CU23" s="616"/>
      <c r="CV23" s="616"/>
      <c r="CW23" s="616"/>
      <c r="CX23" s="65">
        <v>1</v>
      </c>
      <c r="CY23" s="616"/>
      <c r="CZ23" s="616"/>
      <c r="DA23" s="616"/>
      <c r="DB23" s="65">
        <v>1</v>
      </c>
    </row>
    <row r="24" spans="6:108">
      <c r="I24">
        <v>1</v>
      </c>
      <c r="J24" s="625"/>
      <c r="K24" s="625"/>
      <c r="L24" s="625"/>
      <c r="M24" s="52"/>
      <c r="N24" s="625"/>
      <c r="O24" s="625"/>
      <c r="P24" s="625"/>
      <c r="Q24">
        <v>1</v>
      </c>
      <c r="R24" s="625" t="s">
        <v>133</v>
      </c>
      <c r="S24" s="625"/>
      <c r="T24" s="625"/>
      <c r="U24" s="625" t="s">
        <v>138</v>
      </c>
      <c r="V24" s="625"/>
      <c r="W24" s="625"/>
      <c r="X24">
        <v>1</v>
      </c>
      <c r="Y24" s="625"/>
      <c r="Z24" s="625"/>
      <c r="AA24" s="625"/>
      <c r="AB24" s="52"/>
      <c r="AC24" s="625"/>
      <c r="AD24" s="625"/>
      <c r="AE24" s="625"/>
      <c r="AF24">
        <v>1</v>
      </c>
      <c r="AO24" s="55">
        <v>1</v>
      </c>
      <c r="AP24" s="55">
        <v>1</v>
      </c>
      <c r="AQ24" s="55">
        <v>1</v>
      </c>
      <c r="AR24" s="55">
        <v>1</v>
      </c>
      <c r="AS24" s="73"/>
      <c r="AT24" s="55">
        <v>1</v>
      </c>
      <c r="AU24" s="55">
        <v>1</v>
      </c>
      <c r="AV24" s="55">
        <v>1</v>
      </c>
      <c r="AW24" s="52"/>
      <c r="AX24" s="616" t="s">
        <v>133</v>
      </c>
      <c r="AY24" s="616"/>
      <c r="AZ24" s="616"/>
      <c r="BA24" s="616" t="s">
        <v>140</v>
      </c>
      <c r="BB24" s="616"/>
      <c r="BC24" s="616"/>
      <c r="BD24" s="55">
        <v>1</v>
      </c>
      <c r="BE24" s="55">
        <v>1</v>
      </c>
      <c r="BF24" s="55">
        <v>1</v>
      </c>
      <c r="BG24" s="55">
        <v>1</v>
      </c>
      <c r="BH24" s="73"/>
      <c r="BI24" s="55">
        <v>1</v>
      </c>
      <c r="BJ24" s="55">
        <v>1</v>
      </c>
      <c r="BK24" s="55">
        <v>1</v>
      </c>
      <c r="BL24" s="55">
        <v>1</v>
      </c>
      <c r="CA24" s="65">
        <v>1</v>
      </c>
      <c r="CB24" s="616"/>
      <c r="CC24" s="616"/>
      <c r="CD24" s="616"/>
      <c r="CE24" s="65">
        <v>1</v>
      </c>
      <c r="CG24" s="65">
        <v>1</v>
      </c>
      <c r="CH24" s="65">
        <v>1</v>
      </c>
      <c r="CI24" s="65">
        <v>1</v>
      </c>
      <c r="CJ24" s="57"/>
      <c r="CK24" s="65">
        <v>1</v>
      </c>
      <c r="CL24" s="616"/>
      <c r="CM24" s="616"/>
      <c r="CN24" s="616"/>
      <c r="CO24" s="616"/>
      <c r="CP24" s="616"/>
      <c r="CQ24" s="616"/>
      <c r="CR24" s="65">
        <v>1</v>
      </c>
      <c r="CS24" s="57"/>
      <c r="CT24" s="65">
        <v>1</v>
      </c>
      <c r="CU24" s="65">
        <v>1</v>
      </c>
      <c r="CV24" s="65">
        <v>1</v>
      </c>
      <c r="CX24" s="65">
        <v>1</v>
      </c>
      <c r="CY24" s="616"/>
      <c r="CZ24" s="616"/>
      <c r="DA24" s="616"/>
      <c r="DB24" s="65">
        <v>1</v>
      </c>
    </row>
    <row r="25" spans="6:108"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 s="625"/>
      <c r="S25" s="625"/>
      <c r="T25" s="625"/>
      <c r="U25" s="625"/>
      <c r="V25" s="625"/>
      <c r="W25" s="625"/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O25" s="55">
        <v>1</v>
      </c>
      <c r="AP25" s="616" t="s">
        <v>133</v>
      </c>
      <c r="AQ25" s="616"/>
      <c r="AR25" s="616"/>
      <c r="AS25" s="55">
        <v>1</v>
      </c>
      <c r="AT25" s="616" t="s">
        <v>178</v>
      </c>
      <c r="AU25" s="616"/>
      <c r="AV25" s="616"/>
      <c r="AW25" s="55">
        <v>1</v>
      </c>
      <c r="AX25" s="616"/>
      <c r="AY25" s="616"/>
      <c r="AZ25" s="616"/>
      <c r="BA25" s="616"/>
      <c r="BB25" s="616"/>
      <c r="BC25" s="616"/>
      <c r="BD25" s="55">
        <v>1</v>
      </c>
      <c r="BE25" s="616" t="s">
        <v>165</v>
      </c>
      <c r="BF25" s="616"/>
      <c r="BG25" s="616"/>
      <c r="BH25" s="55">
        <v>1</v>
      </c>
      <c r="BI25" s="616" t="s">
        <v>133</v>
      </c>
      <c r="BJ25" s="616"/>
      <c r="BK25" s="616"/>
      <c r="BL25" s="55">
        <v>1</v>
      </c>
      <c r="CA25" s="65">
        <v>1</v>
      </c>
      <c r="CB25" s="65">
        <v>1</v>
      </c>
      <c r="CC25" s="65">
        <v>1</v>
      </c>
      <c r="CD25" s="65">
        <v>1</v>
      </c>
      <c r="CE25" s="65">
        <v>1</v>
      </c>
      <c r="CF25" s="65">
        <v>1</v>
      </c>
      <c r="CG25" s="65">
        <v>1</v>
      </c>
      <c r="CH25" s="38"/>
      <c r="CI25" s="6"/>
      <c r="CJ25" s="6"/>
      <c r="CK25" s="65">
        <v>1</v>
      </c>
      <c r="CL25" s="65">
        <v>1</v>
      </c>
      <c r="CM25" s="65">
        <v>1</v>
      </c>
      <c r="CN25" s="52"/>
      <c r="CO25" s="65">
        <v>1</v>
      </c>
      <c r="CP25" s="65">
        <v>1</v>
      </c>
      <c r="CQ25" s="65">
        <v>1</v>
      </c>
      <c r="CR25" s="65">
        <v>1</v>
      </c>
      <c r="CS25" s="6"/>
      <c r="CT25" s="6"/>
      <c r="CU25" s="38"/>
      <c r="CV25" s="65">
        <v>1</v>
      </c>
      <c r="CW25" s="65">
        <v>1</v>
      </c>
      <c r="CX25" s="65">
        <v>1</v>
      </c>
      <c r="CY25" s="65">
        <v>1</v>
      </c>
      <c r="CZ25" s="65">
        <v>1</v>
      </c>
      <c r="DA25" s="65">
        <v>1</v>
      </c>
      <c r="DB25" s="65">
        <v>1</v>
      </c>
    </row>
    <row r="26" spans="6:108">
      <c r="L26" s="616"/>
      <c r="M26" s="616"/>
      <c r="N26" s="616"/>
      <c r="O26" s="616"/>
      <c r="P26" s="616"/>
      <c r="Q26">
        <v>1</v>
      </c>
      <c r="R26" s="625"/>
      <c r="S26" s="625"/>
      <c r="T26" s="625"/>
      <c r="U26" s="625"/>
      <c r="V26" s="625"/>
      <c r="W26" s="625"/>
      <c r="X26">
        <v>1</v>
      </c>
      <c r="Y26" s="616"/>
      <c r="Z26" s="616"/>
      <c r="AA26" s="616"/>
      <c r="AB26" s="616"/>
      <c r="AC26" s="616"/>
      <c r="AO26" s="55">
        <v>1</v>
      </c>
      <c r="AP26" s="616"/>
      <c r="AQ26" s="616"/>
      <c r="AR26" s="616"/>
      <c r="AS26" s="55">
        <v>1</v>
      </c>
      <c r="AT26" s="616"/>
      <c r="AU26" s="616"/>
      <c r="AV26" s="616"/>
      <c r="AW26" s="55">
        <v>1</v>
      </c>
      <c r="AX26" s="616"/>
      <c r="AY26" s="616"/>
      <c r="AZ26" s="616"/>
      <c r="BA26" s="616"/>
      <c r="BB26" s="616"/>
      <c r="BC26" s="616"/>
      <c r="BD26" s="55">
        <v>1</v>
      </c>
      <c r="BE26" s="616"/>
      <c r="BF26" s="616"/>
      <c r="BG26" s="616"/>
      <c r="BH26" s="55">
        <v>1</v>
      </c>
      <c r="BI26" s="616"/>
      <c r="BJ26" s="616"/>
      <c r="BK26" s="616"/>
      <c r="BL26" s="55">
        <v>1</v>
      </c>
      <c r="CE26" s="6"/>
      <c r="CF26" s="6"/>
      <c r="CG26" s="6"/>
      <c r="CH26" s="616" t="s">
        <v>148</v>
      </c>
      <c r="CI26" s="616"/>
      <c r="CJ26" s="616"/>
      <c r="CK26" s="616"/>
      <c r="CL26" s="616"/>
      <c r="CM26" s="65">
        <v>1</v>
      </c>
      <c r="CN26" s="65">
        <v>1</v>
      </c>
      <c r="CP26" s="65">
        <v>1</v>
      </c>
      <c r="CQ26" s="616" t="s">
        <v>148</v>
      </c>
      <c r="CR26" s="616"/>
      <c r="CS26" s="616"/>
      <c r="CT26" s="616"/>
      <c r="CU26" s="616"/>
      <c r="CV26" s="6"/>
    </row>
    <row r="27" spans="6:108">
      <c r="L27" s="616"/>
      <c r="M27" s="616"/>
      <c r="N27" s="616"/>
      <c r="O27" s="616"/>
      <c r="P27" s="616"/>
      <c r="Q27">
        <v>1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 s="616"/>
      <c r="Z27" s="616"/>
      <c r="AA27" s="616"/>
      <c r="AB27" s="616"/>
      <c r="AC27" s="616"/>
      <c r="AO27" s="55">
        <v>1</v>
      </c>
      <c r="AP27" s="616"/>
      <c r="AQ27" s="616"/>
      <c r="AR27" s="616"/>
      <c r="AS27" s="55">
        <v>1</v>
      </c>
      <c r="AT27" s="616"/>
      <c r="AU27" s="616"/>
      <c r="AV27" s="616"/>
      <c r="AW27" s="55">
        <v>1</v>
      </c>
      <c r="AX27" s="55">
        <v>1</v>
      </c>
      <c r="AY27" s="55">
        <v>1</v>
      </c>
      <c r="AZ27" s="55">
        <v>1</v>
      </c>
      <c r="BA27" s="55">
        <v>1</v>
      </c>
      <c r="BB27" s="55">
        <v>1</v>
      </c>
      <c r="BC27" s="55">
        <v>1</v>
      </c>
      <c r="BD27" s="55">
        <v>1</v>
      </c>
      <c r="BE27" s="616"/>
      <c r="BF27" s="616"/>
      <c r="BG27" s="616"/>
      <c r="BH27" s="55">
        <v>1</v>
      </c>
      <c r="BI27" s="616"/>
      <c r="BJ27" s="616"/>
      <c r="BK27" s="616"/>
      <c r="BL27" s="55">
        <v>1</v>
      </c>
      <c r="CE27" s="6"/>
      <c r="CF27" s="6"/>
      <c r="CG27" s="6"/>
      <c r="CH27" s="616"/>
      <c r="CI27" s="616"/>
      <c r="CJ27" s="616"/>
      <c r="CK27" s="616"/>
      <c r="CL27" s="616"/>
      <c r="CM27" s="616" t="s">
        <v>146</v>
      </c>
      <c r="CN27" s="616"/>
      <c r="CO27" s="626"/>
      <c r="CP27" s="626"/>
      <c r="CQ27" s="616"/>
      <c r="CR27" s="616"/>
      <c r="CS27" s="616"/>
      <c r="CT27" s="616"/>
      <c r="CU27" s="616"/>
      <c r="CV27" s="6"/>
      <c r="CW27" s="6"/>
    </row>
    <row r="28" spans="6:108">
      <c r="L28" s="616"/>
      <c r="M28" s="616"/>
      <c r="N28" s="616"/>
      <c r="O28" s="616"/>
      <c r="P28" s="616"/>
      <c r="Q28">
        <v>1</v>
      </c>
      <c r="R28" s="625" t="s">
        <v>142</v>
      </c>
      <c r="S28" s="625"/>
      <c r="T28" s="625"/>
      <c r="U28" s="625" t="s">
        <v>133</v>
      </c>
      <c r="V28" s="625"/>
      <c r="W28" s="625"/>
      <c r="X28">
        <v>1</v>
      </c>
      <c r="Y28" s="616"/>
      <c r="Z28" s="616"/>
      <c r="AA28" s="616"/>
      <c r="AB28" s="616"/>
      <c r="AC28" s="616"/>
      <c r="AO28" s="55">
        <v>1</v>
      </c>
      <c r="AP28" s="55">
        <v>1</v>
      </c>
      <c r="AQ28" s="55">
        <v>1</v>
      </c>
      <c r="AR28" s="55">
        <v>1</v>
      </c>
      <c r="AS28" s="55">
        <v>1</v>
      </c>
      <c r="AX28" s="60"/>
      <c r="AY28" s="60"/>
      <c r="BA28" s="38"/>
      <c r="BH28" s="55">
        <v>1</v>
      </c>
      <c r="BI28" s="55">
        <v>1</v>
      </c>
      <c r="BJ28" s="55">
        <v>1</v>
      </c>
      <c r="BK28" s="55">
        <v>1</v>
      </c>
      <c r="BL28" s="55">
        <v>1</v>
      </c>
      <c r="CH28" s="616"/>
      <c r="CI28" s="616"/>
      <c r="CJ28" s="616"/>
      <c r="CK28" s="616"/>
      <c r="CL28" s="616"/>
      <c r="CM28" s="616"/>
      <c r="CN28" s="616"/>
      <c r="CO28" s="626"/>
      <c r="CP28" s="626"/>
      <c r="CQ28" s="616"/>
      <c r="CR28" s="616"/>
      <c r="CS28" s="616"/>
      <c r="CT28" s="616"/>
      <c r="CU28" s="616"/>
    </row>
    <row r="29" spans="6:108">
      <c r="L29" s="616"/>
      <c r="M29" s="616"/>
      <c r="N29" s="616"/>
      <c r="O29" s="616"/>
      <c r="P29" s="616"/>
      <c r="Q29">
        <v>1</v>
      </c>
      <c r="R29" s="625"/>
      <c r="S29" s="625"/>
      <c r="T29" s="625"/>
      <c r="U29" s="625"/>
      <c r="V29" s="625"/>
      <c r="W29" s="625"/>
      <c r="X29">
        <v>1</v>
      </c>
      <c r="Y29" s="616"/>
      <c r="Z29" s="616"/>
      <c r="AA29" s="616"/>
      <c r="AB29" s="616"/>
      <c r="AC29" s="616"/>
      <c r="AX29" s="60"/>
      <c r="AY29" s="60"/>
      <c r="CH29" s="616"/>
      <c r="CI29" s="616"/>
      <c r="CJ29" s="616"/>
      <c r="CK29" s="616"/>
      <c r="CL29" s="616"/>
      <c r="CM29" s="6"/>
      <c r="CN29" s="6"/>
      <c r="CO29" s="6"/>
      <c r="CP29" s="6"/>
      <c r="CQ29" s="616"/>
      <c r="CR29" s="616"/>
      <c r="CS29" s="616"/>
      <c r="CT29" s="616"/>
      <c r="CU29" s="616"/>
    </row>
    <row r="30" spans="6:108">
      <c r="L30" s="616"/>
      <c r="M30" s="616"/>
      <c r="N30" s="616"/>
      <c r="O30" s="616"/>
      <c r="P30" s="616"/>
      <c r="Q30">
        <v>1</v>
      </c>
      <c r="R30" s="625"/>
      <c r="S30" s="625"/>
      <c r="T30" s="625"/>
      <c r="U30" s="625"/>
      <c r="V30" s="625"/>
      <c r="W30" s="625"/>
      <c r="X30">
        <v>1</v>
      </c>
      <c r="Y30" s="616"/>
      <c r="Z30" s="616"/>
      <c r="AA30" s="616"/>
      <c r="AB30" s="616"/>
      <c r="AC30" s="616"/>
      <c r="CH30" s="616"/>
      <c r="CI30" s="616"/>
      <c r="CJ30" s="616"/>
      <c r="CK30" s="616"/>
      <c r="CL30" s="616"/>
      <c r="CQ30" s="616"/>
      <c r="CR30" s="616"/>
      <c r="CS30" s="616"/>
      <c r="CT30" s="616"/>
      <c r="CU30" s="616"/>
    </row>
    <row r="31" spans="6:108">
      <c r="J31" s="616" t="s">
        <v>151</v>
      </c>
      <c r="K31" s="616"/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AC31" s="616" t="s">
        <v>151</v>
      </c>
      <c r="AD31" s="616"/>
    </row>
    <row r="32" spans="6:108">
      <c r="J32" s="616"/>
      <c r="K32" s="616"/>
      <c r="AC32" s="616"/>
      <c r="AD32" s="616"/>
    </row>
    <row r="34" spans="6:107" s="52" customFormat="1"/>
    <row r="36" spans="6:107"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28"/>
      <c r="CM36" s="628"/>
      <c r="CN36" s="628"/>
      <c r="CO36" s="628"/>
      <c r="CP36" s="628"/>
      <c r="CQ36" s="6"/>
      <c r="CR36" s="6"/>
      <c r="CS36" s="6"/>
      <c r="CT36" s="6"/>
      <c r="CU36" s="6"/>
      <c r="CV36" s="6"/>
      <c r="CW36" s="6"/>
      <c r="CX36" s="6"/>
      <c r="CY36" s="6"/>
      <c r="CZ36" s="6"/>
    </row>
    <row r="37" spans="6:107">
      <c r="BU37" s="62"/>
      <c r="BV37" s="6" t="s">
        <v>191</v>
      </c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25" t="s">
        <v>210</v>
      </c>
      <c r="CI37" s="625"/>
      <c r="CJ37" s="625"/>
      <c r="CK37" s="6"/>
      <c r="CL37" s="628"/>
      <c r="CM37" s="628"/>
      <c r="CN37" s="628"/>
      <c r="CO37" s="628"/>
      <c r="CP37" s="628"/>
      <c r="CQ37" s="6"/>
      <c r="CR37" s="616" t="s">
        <v>152</v>
      </c>
      <c r="CS37" s="616"/>
      <c r="CT37" s="616"/>
      <c r="CU37" s="6"/>
      <c r="CV37" s="6"/>
      <c r="CW37" s="6"/>
      <c r="CX37" s="6"/>
      <c r="CY37" s="6"/>
      <c r="CZ37" s="6"/>
    </row>
    <row r="38" spans="6:107">
      <c r="BU38" s="38"/>
      <c r="BV38" s="6" t="s">
        <v>193</v>
      </c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25"/>
      <c r="CI38" s="625"/>
      <c r="CJ38" s="625"/>
      <c r="CL38" s="628"/>
      <c r="CM38" s="628"/>
      <c r="CN38" s="628"/>
      <c r="CO38" s="628"/>
      <c r="CP38" s="628"/>
      <c r="CR38" s="616"/>
      <c r="CS38" s="616"/>
      <c r="CT38" s="616"/>
      <c r="CU38" s="6"/>
      <c r="CV38" s="6"/>
      <c r="CW38" s="6"/>
      <c r="CX38" s="6"/>
      <c r="CY38" s="6"/>
      <c r="CZ38" s="6"/>
    </row>
    <row r="39" spans="6:107">
      <c r="AS39" s="56">
        <v>1</v>
      </c>
      <c r="AT39" s="56">
        <v>1</v>
      </c>
      <c r="AU39" s="56">
        <v>1</v>
      </c>
      <c r="AV39" s="56">
        <v>1</v>
      </c>
      <c r="AW39" s="56">
        <v>1</v>
      </c>
      <c r="AX39" s="56">
        <v>1</v>
      </c>
      <c r="AY39" s="56">
        <v>1</v>
      </c>
      <c r="AZ39" s="56">
        <v>1</v>
      </c>
      <c r="BA39" s="56">
        <v>1</v>
      </c>
      <c r="BU39" s="52"/>
      <c r="BV39" s="6" t="s">
        <v>268</v>
      </c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25"/>
      <c r="CI39" s="625"/>
      <c r="CJ39" s="625"/>
      <c r="CL39" s="628"/>
      <c r="CM39" s="628"/>
      <c r="CN39" s="628"/>
      <c r="CO39" s="628"/>
      <c r="CP39" s="628"/>
      <c r="CR39" s="616"/>
      <c r="CS39" s="616"/>
      <c r="CT39" s="616"/>
      <c r="CU39" s="6"/>
      <c r="CV39" s="6"/>
      <c r="CW39" s="6"/>
      <c r="CX39" s="6"/>
      <c r="CY39" s="6"/>
      <c r="CZ39" s="6"/>
    </row>
    <row r="40" spans="6:107">
      <c r="AQ40" s="56">
        <v>1</v>
      </c>
      <c r="AR40" s="56">
        <v>1</v>
      </c>
      <c r="AS40" s="56">
        <v>1</v>
      </c>
      <c r="AU40" s="56">
        <v>1</v>
      </c>
      <c r="AV40" s="625" t="s">
        <v>136</v>
      </c>
      <c r="AW40" s="625"/>
      <c r="AX40" s="625"/>
      <c r="AY40" s="56">
        <v>1</v>
      </c>
      <c r="BA40" s="56">
        <v>1</v>
      </c>
      <c r="BB40" s="56">
        <v>1</v>
      </c>
      <c r="BC40" s="56">
        <v>1</v>
      </c>
      <c r="BT40" s="6"/>
      <c r="BU40" s="58"/>
      <c r="BV40" s="6" t="s">
        <v>189</v>
      </c>
      <c r="BZ40" s="6"/>
      <c r="CA40" s="6"/>
      <c r="CB40" s="6"/>
      <c r="CC40" s="6"/>
      <c r="CD40" s="6"/>
      <c r="CE40" s="6"/>
      <c r="CF40" s="6"/>
      <c r="CG40" s="6"/>
      <c r="CH40" s="6"/>
      <c r="CI40" s="6"/>
      <c r="CL40" s="628"/>
      <c r="CM40" s="628"/>
      <c r="CN40" s="628"/>
      <c r="CO40" s="628"/>
      <c r="CP40" s="628"/>
      <c r="CS40" s="6"/>
      <c r="CT40" s="6"/>
      <c r="CU40" s="6"/>
      <c r="CV40" s="6"/>
      <c r="CW40" s="6"/>
      <c r="CX40" s="6"/>
      <c r="CY40" s="6"/>
      <c r="CZ40" s="6"/>
    </row>
    <row r="41" spans="6:107">
      <c r="F41" s="77">
        <v>1</v>
      </c>
      <c r="G41" s="77">
        <v>1</v>
      </c>
      <c r="H41" s="77">
        <v>1</v>
      </c>
      <c r="I41" s="77">
        <v>1</v>
      </c>
      <c r="J41" s="77">
        <v>1</v>
      </c>
      <c r="K41" s="77">
        <v>1</v>
      </c>
      <c r="L41" s="77">
        <v>1</v>
      </c>
      <c r="M41" s="77">
        <v>1</v>
      </c>
      <c r="N41" s="77">
        <v>1</v>
      </c>
      <c r="O41" s="77">
        <v>1</v>
      </c>
      <c r="P41" s="77">
        <v>1</v>
      </c>
      <c r="Q41" s="77">
        <v>1</v>
      </c>
      <c r="R41" s="77">
        <v>1</v>
      </c>
      <c r="S41" s="77">
        <v>1</v>
      </c>
      <c r="T41" s="77">
        <v>1</v>
      </c>
      <c r="U41" s="77">
        <v>1</v>
      </c>
      <c r="AQ41" s="56">
        <v>1</v>
      </c>
      <c r="AR41" s="616" t="s">
        <v>165</v>
      </c>
      <c r="AS41" s="616"/>
      <c r="AT41" s="616"/>
      <c r="AU41" s="56">
        <v>1</v>
      </c>
      <c r="AV41" s="625"/>
      <c r="AW41" s="625"/>
      <c r="AX41" s="625"/>
      <c r="AY41" s="56">
        <v>1</v>
      </c>
      <c r="AZ41" s="616" t="s">
        <v>165</v>
      </c>
      <c r="BA41" s="616"/>
      <c r="BB41" s="616"/>
      <c r="BC41" s="56">
        <v>1</v>
      </c>
      <c r="BD41" s="56">
        <v>1</v>
      </c>
      <c r="BT41" s="6"/>
      <c r="BU41" s="60"/>
      <c r="BV41" s="6" t="s">
        <v>192</v>
      </c>
      <c r="BZ41" s="6"/>
      <c r="CA41" s="6"/>
      <c r="CB41" s="6"/>
      <c r="CC41" s="6"/>
      <c r="CD41" s="6"/>
      <c r="CE41" s="6"/>
      <c r="CF41" s="625" t="s">
        <v>153</v>
      </c>
      <c r="CG41" s="625"/>
      <c r="CH41" s="625"/>
      <c r="CJ41" s="63">
        <v>1</v>
      </c>
      <c r="CK41" s="63">
        <v>1</v>
      </c>
      <c r="CL41" s="63">
        <v>1</v>
      </c>
      <c r="CM41" s="63">
        <v>1</v>
      </c>
      <c r="CN41" s="63">
        <v>1</v>
      </c>
      <c r="CO41" s="63">
        <v>1</v>
      </c>
      <c r="CP41" s="63">
        <v>1</v>
      </c>
      <c r="CQ41" s="63">
        <v>1</v>
      </c>
      <c r="CR41" s="63">
        <v>1</v>
      </c>
      <c r="CT41" s="625" t="s">
        <v>152</v>
      </c>
      <c r="CU41" s="625"/>
      <c r="CV41" s="625"/>
      <c r="CW41" s="6"/>
      <c r="CX41" s="6"/>
      <c r="CY41" s="6"/>
      <c r="CZ41" s="6"/>
    </row>
    <row r="42" spans="6:107">
      <c r="F42" s="77">
        <v>1</v>
      </c>
      <c r="G42" s="616" t="s">
        <v>133</v>
      </c>
      <c r="H42" s="616"/>
      <c r="I42" s="616"/>
      <c r="L42" s="616" t="s">
        <v>136</v>
      </c>
      <c r="M42" s="616"/>
      <c r="N42" s="616"/>
      <c r="O42" s="616" t="s">
        <v>163</v>
      </c>
      <c r="P42" s="616"/>
      <c r="Q42" s="616"/>
      <c r="R42" s="616" t="s">
        <v>133</v>
      </c>
      <c r="S42" s="616"/>
      <c r="T42" s="616"/>
      <c r="U42" s="77">
        <v>1</v>
      </c>
      <c r="V42" s="77">
        <v>1</v>
      </c>
      <c r="X42" s="616" t="s">
        <v>136</v>
      </c>
      <c r="Y42" s="616"/>
      <c r="Z42" s="616"/>
      <c r="AP42" s="56">
        <v>1</v>
      </c>
      <c r="AQ42" s="56">
        <v>1</v>
      </c>
      <c r="AR42" s="616"/>
      <c r="AS42" s="616"/>
      <c r="AT42" s="616"/>
      <c r="AU42" s="56">
        <v>1</v>
      </c>
      <c r="AV42" s="625"/>
      <c r="AW42" s="625"/>
      <c r="AX42" s="625"/>
      <c r="AY42" s="56">
        <v>1</v>
      </c>
      <c r="AZ42" s="616"/>
      <c r="BA42" s="616"/>
      <c r="BB42" s="616"/>
      <c r="BD42" s="56">
        <v>1</v>
      </c>
      <c r="BT42" s="6"/>
      <c r="BU42" s="6"/>
      <c r="BV42" s="6"/>
      <c r="BZ42" s="6"/>
      <c r="CA42" s="6"/>
      <c r="CB42" s="6"/>
      <c r="CC42" s="6"/>
      <c r="CD42" s="6"/>
      <c r="CE42" s="6"/>
      <c r="CF42" s="625"/>
      <c r="CG42" s="625"/>
      <c r="CH42" s="625"/>
      <c r="CJ42" s="63">
        <v>1</v>
      </c>
      <c r="CK42" s="625" t="s">
        <v>133</v>
      </c>
      <c r="CL42" s="625"/>
      <c r="CM42" s="625"/>
      <c r="CN42" s="6"/>
      <c r="CO42" s="625" t="s">
        <v>136</v>
      </c>
      <c r="CP42" s="625"/>
      <c r="CQ42" s="625"/>
      <c r="CR42" s="63">
        <v>1</v>
      </c>
      <c r="CT42" s="625"/>
      <c r="CU42" s="625"/>
      <c r="CV42" s="625"/>
      <c r="CW42" s="6"/>
      <c r="CX42" s="6"/>
      <c r="CY42" s="6"/>
      <c r="CZ42" s="6"/>
    </row>
    <row r="43" spans="6:107">
      <c r="F43" s="77">
        <v>1</v>
      </c>
      <c r="G43" s="616"/>
      <c r="H43" s="616"/>
      <c r="I43" s="616"/>
      <c r="L43" s="616"/>
      <c r="M43" s="616"/>
      <c r="N43" s="616"/>
      <c r="O43" s="616"/>
      <c r="P43" s="616"/>
      <c r="Q43" s="616"/>
      <c r="R43" s="616"/>
      <c r="S43" s="616"/>
      <c r="T43" s="616"/>
      <c r="V43" s="77">
        <v>1</v>
      </c>
      <c r="W43" s="77">
        <v>1</v>
      </c>
      <c r="X43" s="616"/>
      <c r="Y43" s="616"/>
      <c r="Z43" s="616"/>
      <c r="AP43" s="56">
        <v>1</v>
      </c>
      <c r="AR43" s="616"/>
      <c r="AS43" s="616"/>
      <c r="AT43" s="616"/>
      <c r="AU43" s="56">
        <v>1</v>
      </c>
      <c r="AV43" s="56">
        <v>1</v>
      </c>
      <c r="AW43" s="56">
        <v>1</v>
      </c>
      <c r="AX43" s="56">
        <v>1</v>
      </c>
      <c r="AY43" s="56">
        <v>1</v>
      </c>
      <c r="AZ43" s="616"/>
      <c r="BA43" s="616"/>
      <c r="BB43" s="616"/>
      <c r="BD43" s="56">
        <v>1</v>
      </c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25"/>
      <c r="CG43" s="625"/>
      <c r="CH43" s="625"/>
      <c r="CJ43" s="63">
        <v>1</v>
      </c>
      <c r="CK43" s="625"/>
      <c r="CL43" s="625"/>
      <c r="CM43" s="625"/>
      <c r="CN43" s="6"/>
      <c r="CO43" s="625"/>
      <c r="CP43" s="625"/>
      <c r="CQ43" s="625"/>
      <c r="CR43" s="63">
        <v>1</v>
      </c>
      <c r="CT43" s="625"/>
      <c r="CU43" s="625"/>
      <c r="CV43" s="625"/>
      <c r="CW43" s="6"/>
      <c r="CX43" s="6"/>
      <c r="CY43" s="6"/>
      <c r="CZ43" s="6"/>
    </row>
    <row r="44" spans="6:107">
      <c r="F44" s="77">
        <v>1</v>
      </c>
      <c r="G44" s="616"/>
      <c r="H44" s="616"/>
      <c r="I44" s="616"/>
      <c r="L44" s="616"/>
      <c r="M44" s="616"/>
      <c r="N44" s="616"/>
      <c r="O44" s="616"/>
      <c r="P44" s="616"/>
      <c r="Q44" s="616"/>
      <c r="R44" s="616"/>
      <c r="S44" s="616"/>
      <c r="T44" s="616"/>
      <c r="W44" s="77">
        <v>1</v>
      </c>
      <c r="X44" s="616"/>
      <c r="Y44" s="616"/>
      <c r="Z44" s="616"/>
      <c r="AN44" s="56">
        <v>1</v>
      </c>
      <c r="AO44" s="56">
        <v>1</v>
      </c>
      <c r="AP44" s="56">
        <v>1</v>
      </c>
      <c r="AQ44" s="56">
        <v>1</v>
      </c>
      <c r="AR44" s="56">
        <v>1</v>
      </c>
      <c r="AS44" s="56">
        <v>1</v>
      </c>
      <c r="AT44" s="56">
        <v>1</v>
      </c>
      <c r="AU44" s="52"/>
      <c r="AW44" s="616" t="s">
        <v>138</v>
      </c>
      <c r="AX44" s="616"/>
      <c r="AY44" s="616"/>
      <c r="AZ44" s="56">
        <v>1</v>
      </c>
      <c r="BA44" s="56">
        <v>1</v>
      </c>
      <c r="BB44" s="56">
        <v>1</v>
      </c>
      <c r="BC44" s="56">
        <v>1</v>
      </c>
      <c r="BD44" s="56">
        <v>1</v>
      </c>
      <c r="BE44" s="56">
        <v>1</v>
      </c>
      <c r="BF44" s="56">
        <v>1</v>
      </c>
      <c r="BU44" s="6"/>
      <c r="BV44" s="6"/>
      <c r="BW44" s="6"/>
      <c r="CA44" s="6"/>
      <c r="CB44" s="625" t="s">
        <v>186</v>
      </c>
      <c r="CC44" s="625"/>
      <c r="CD44" s="625"/>
      <c r="CE44" s="6"/>
      <c r="CF44" s="6"/>
      <c r="CG44" s="625" t="s">
        <v>144</v>
      </c>
      <c r="CH44" s="625"/>
      <c r="CI44" s="625"/>
      <c r="CJ44" s="63">
        <v>1</v>
      </c>
      <c r="CK44" s="625"/>
      <c r="CL44" s="625"/>
      <c r="CM44" s="625"/>
      <c r="CN44" s="6"/>
      <c r="CO44" s="625"/>
      <c r="CP44" s="625"/>
      <c r="CQ44" s="625"/>
      <c r="CR44" s="63">
        <v>1</v>
      </c>
      <c r="CS44" s="616" t="s">
        <v>142</v>
      </c>
      <c r="CT44" s="616"/>
      <c r="CU44" s="616"/>
      <c r="CX44" s="625" t="s">
        <v>186</v>
      </c>
      <c r="CY44" s="625"/>
      <c r="CZ44" s="625"/>
    </row>
    <row r="45" spans="6:107">
      <c r="F45" s="77">
        <v>1</v>
      </c>
      <c r="N45" s="77">
        <v>1</v>
      </c>
      <c r="O45" s="77">
        <v>1</v>
      </c>
      <c r="P45" s="77">
        <v>1</v>
      </c>
      <c r="Q45" s="77">
        <v>1</v>
      </c>
      <c r="R45" s="77">
        <v>1</v>
      </c>
      <c r="S45" s="77">
        <v>1</v>
      </c>
      <c r="T45" s="77">
        <v>1</v>
      </c>
      <c r="U45" s="77">
        <v>1</v>
      </c>
      <c r="V45" s="77">
        <v>1</v>
      </c>
      <c r="W45" s="77">
        <v>1</v>
      </c>
      <c r="X45" s="77">
        <v>1</v>
      </c>
      <c r="Y45" s="77">
        <v>1</v>
      </c>
      <c r="AL45" s="56">
        <v>1</v>
      </c>
      <c r="AM45" s="56">
        <v>1</v>
      </c>
      <c r="AN45" s="56">
        <v>1</v>
      </c>
      <c r="AP45" s="56">
        <v>1</v>
      </c>
      <c r="AQ45" s="616" t="s">
        <v>133</v>
      </c>
      <c r="AR45" s="616"/>
      <c r="AS45" s="616"/>
      <c r="AT45" s="56">
        <v>1</v>
      </c>
      <c r="AU45" s="616" t="s">
        <v>137</v>
      </c>
      <c r="AV45" s="616"/>
      <c r="AW45" s="616"/>
      <c r="AX45" s="616"/>
      <c r="AY45" s="616"/>
      <c r="AZ45" s="56">
        <v>1</v>
      </c>
      <c r="BA45" s="616" t="s">
        <v>133</v>
      </c>
      <c r="BB45" s="616"/>
      <c r="BC45" s="616"/>
      <c r="BD45" s="56">
        <v>1</v>
      </c>
      <c r="BF45" s="56">
        <v>1</v>
      </c>
      <c r="BG45" s="56">
        <v>1</v>
      </c>
      <c r="BH45" s="56">
        <v>1</v>
      </c>
      <c r="BU45" s="6"/>
      <c r="BV45" s="6"/>
      <c r="BW45" s="6"/>
      <c r="CA45" s="6"/>
      <c r="CB45" s="625"/>
      <c r="CC45" s="625"/>
      <c r="CD45" s="625"/>
      <c r="CF45" s="6"/>
      <c r="CG45" s="625"/>
      <c r="CH45" s="625"/>
      <c r="CI45" s="625"/>
      <c r="CJ45" s="63">
        <v>1</v>
      </c>
      <c r="CK45" s="63">
        <v>1</v>
      </c>
      <c r="CL45" s="63">
        <v>1</v>
      </c>
      <c r="CM45" s="63">
        <v>1</v>
      </c>
      <c r="CN45" s="62"/>
      <c r="CO45" s="63">
        <v>1</v>
      </c>
      <c r="CP45" s="63">
        <v>1</v>
      </c>
      <c r="CQ45" s="63">
        <v>1</v>
      </c>
      <c r="CR45" s="63">
        <v>1</v>
      </c>
      <c r="CS45" s="616"/>
      <c r="CT45" s="616"/>
      <c r="CU45" s="616"/>
      <c r="CX45" s="625"/>
      <c r="CY45" s="625"/>
      <c r="CZ45" s="625"/>
    </row>
    <row r="46" spans="6:107">
      <c r="F46" s="77">
        <v>1</v>
      </c>
      <c r="K46" s="616" t="s">
        <v>138</v>
      </c>
      <c r="L46" s="616"/>
      <c r="M46" s="616"/>
      <c r="N46" s="77">
        <v>1</v>
      </c>
      <c r="O46" s="616" t="s">
        <v>135</v>
      </c>
      <c r="P46" s="616"/>
      <c r="Q46" s="616"/>
      <c r="T46" s="616" t="s">
        <v>139</v>
      </c>
      <c r="U46" s="616"/>
      <c r="V46" s="616"/>
      <c r="W46" s="77">
        <v>1</v>
      </c>
      <c r="Y46" s="77">
        <v>1</v>
      </c>
      <c r="Z46" s="77">
        <v>1</v>
      </c>
      <c r="AD46" s="64" t="s">
        <v>319</v>
      </c>
      <c r="AE46" s="64"/>
      <c r="AF46" s="64"/>
      <c r="AG46" s="64"/>
      <c r="AL46" s="56">
        <v>1</v>
      </c>
      <c r="AM46" s="616" t="s">
        <v>163</v>
      </c>
      <c r="AN46" s="616"/>
      <c r="AO46" s="616"/>
      <c r="AP46" s="56">
        <v>1</v>
      </c>
      <c r="AQ46" s="616"/>
      <c r="AR46" s="616"/>
      <c r="AS46" s="616"/>
      <c r="AT46" s="56">
        <v>1</v>
      </c>
      <c r="AU46" s="616"/>
      <c r="AV46" s="616"/>
      <c r="AW46" s="616"/>
      <c r="AX46" s="616"/>
      <c r="AY46" s="616"/>
      <c r="AZ46" s="56">
        <v>1</v>
      </c>
      <c r="BA46" s="616"/>
      <c r="BB46" s="616"/>
      <c r="BC46" s="616"/>
      <c r="BD46" s="56">
        <v>1</v>
      </c>
      <c r="BE46" s="616" t="s">
        <v>165</v>
      </c>
      <c r="BF46" s="616"/>
      <c r="BG46" s="616"/>
      <c r="BH46" s="56">
        <v>1</v>
      </c>
      <c r="BT46" s="6"/>
      <c r="BU46" s="6"/>
      <c r="BV46" s="6"/>
      <c r="BW46" s="6"/>
      <c r="CA46" s="6"/>
      <c r="CB46" s="625"/>
      <c r="CC46" s="625"/>
      <c r="CD46" s="625"/>
      <c r="CF46" s="6"/>
      <c r="CG46" s="625"/>
      <c r="CH46" s="625"/>
      <c r="CI46" s="625"/>
      <c r="CJ46" s="63">
        <v>1</v>
      </c>
      <c r="CL46" s="625" t="s">
        <v>136</v>
      </c>
      <c r="CM46" s="625"/>
      <c r="CN46" s="625"/>
      <c r="CP46" s="625" t="s">
        <v>146</v>
      </c>
      <c r="CQ46" s="625"/>
      <c r="CR46" s="63">
        <v>1</v>
      </c>
      <c r="CS46" s="616"/>
      <c r="CT46" s="616"/>
      <c r="CU46" s="616"/>
      <c r="CX46" s="625"/>
      <c r="CY46" s="625"/>
      <c r="CZ46" s="625"/>
    </row>
    <row r="47" spans="6:107">
      <c r="F47" s="77">
        <v>1</v>
      </c>
      <c r="G47" s="616" t="s">
        <v>136</v>
      </c>
      <c r="H47" s="616"/>
      <c r="I47" s="616"/>
      <c r="K47" s="616"/>
      <c r="L47" s="616"/>
      <c r="M47" s="616"/>
      <c r="N47" s="77">
        <v>1</v>
      </c>
      <c r="O47" s="616"/>
      <c r="P47" s="616"/>
      <c r="Q47" s="616"/>
      <c r="T47" s="616"/>
      <c r="U47" s="616"/>
      <c r="V47" s="616"/>
      <c r="W47" s="77">
        <v>1</v>
      </c>
      <c r="Z47" s="77">
        <v>1</v>
      </c>
      <c r="AA47" s="77">
        <v>1</v>
      </c>
      <c r="AK47" s="56">
        <v>1</v>
      </c>
      <c r="AL47" s="56">
        <v>1</v>
      </c>
      <c r="AM47" s="616"/>
      <c r="AN47" s="616"/>
      <c r="AO47" s="616"/>
      <c r="AP47" s="56">
        <v>1</v>
      </c>
      <c r="AQ47" s="616"/>
      <c r="AR47" s="616"/>
      <c r="AS47" s="616"/>
      <c r="AT47" s="56">
        <v>1</v>
      </c>
      <c r="AU47" s="616" t="s">
        <v>139</v>
      </c>
      <c r="AV47" s="616"/>
      <c r="AW47" s="616"/>
      <c r="AX47" s="616"/>
      <c r="AY47" s="616"/>
      <c r="AZ47" s="56">
        <v>1</v>
      </c>
      <c r="BA47" s="616"/>
      <c r="BB47" s="616"/>
      <c r="BC47" s="616"/>
      <c r="BD47" s="56">
        <v>1</v>
      </c>
      <c r="BE47" s="616"/>
      <c r="BF47" s="616"/>
      <c r="BG47" s="616"/>
      <c r="BH47" s="56">
        <v>1</v>
      </c>
      <c r="BI47" s="56">
        <v>1</v>
      </c>
      <c r="BT47" s="6"/>
      <c r="BU47" s="6"/>
      <c r="BV47" s="6"/>
      <c r="BW47" s="6"/>
      <c r="BX47" s="6"/>
      <c r="BY47" s="6"/>
      <c r="BZ47" s="6"/>
      <c r="CA47" s="6"/>
      <c r="CB47" s="6"/>
      <c r="CF47" s="63">
        <v>1</v>
      </c>
      <c r="CG47" s="63">
        <v>1</v>
      </c>
      <c r="CH47" s="63">
        <v>1</v>
      </c>
      <c r="CI47" s="63">
        <v>1</v>
      </c>
      <c r="CJ47" s="63">
        <v>1</v>
      </c>
      <c r="CL47" s="625"/>
      <c r="CM47" s="625"/>
      <c r="CN47" s="625"/>
      <c r="CP47" s="625"/>
      <c r="CQ47" s="625"/>
      <c r="CR47" s="63">
        <v>1</v>
      </c>
      <c r="CS47" s="63">
        <v>1</v>
      </c>
      <c r="CT47" s="63">
        <v>1</v>
      </c>
      <c r="CU47" s="63">
        <v>1</v>
      </c>
      <c r="CV47" s="63">
        <v>1</v>
      </c>
    </row>
    <row r="48" spans="6:107">
      <c r="F48" s="77">
        <v>1</v>
      </c>
      <c r="G48" s="616"/>
      <c r="H48" s="616"/>
      <c r="I48" s="616"/>
      <c r="K48" s="616"/>
      <c r="L48" s="616"/>
      <c r="M48" s="616"/>
      <c r="N48" s="77">
        <v>1</v>
      </c>
      <c r="O48" s="616"/>
      <c r="P48" s="616"/>
      <c r="Q48" s="616"/>
      <c r="T48" s="616"/>
      <c r="U48" s="616"/>
      <c r="V48" s="616"/>
      <c r="W48" s="77">
        <v>1</v>
      </c>
      <c r="X48" s="616" t="s">
        <v>133</v>
      </c>
      <c r="Y48" s="616"/>
      <c r="Z48" s="616"/>
      <c r="AA48" s="77">
        <v>1</v>
      </c>
      <c r="AK48" s="56">
        <v>1</v>
      </c>
      <c r="AM48" s="616"/>
      <c r="AN48" s="616"/>
      <c r="AO48" s="616"/>
      <c r="AP48" s="56">
        <v>1</v>
      </c>
      <c r="AQ48" s="56">
        <v>1</v>
      </c>
      <c r="AR48" s="56">
        <v>1</v>
      </c>
      <c r="AS48" s="56">
        <v>1</v>
      </c>
      <c r="AT48" s="56">
        <v>1</v>
      </c>
      <c r="AU48" s="616"/>
      <c r="AV48" s="616"/>
      <c r="AW48" s="616"/>
      <c r="AX48" s="616"/>
      <c r="AY48" s="616"/>
      <c r="AZ48" s="56">
        <v>1</v>
      </c>
      <c r="BA48" s="56">
        <v>1</v>
      </c>
      <c r="BB48" s="56">
        <v>1</v>
      </c>
      <c r="BC48" s="56">
        <v>1</v>
      </c>
      <c r="BD48" s="56">
        <v>1</v>
      </c>
      <c r="BE48" s="616"/>
      <c r="BF48" s="616"/>
      <c r="BG48" s="616"/>
      <c r="BI48" s="56">
        <v>1</v>
      </c>
      <c r="BT48" s="6"/>
      <c r="BU48" s="6"/>
      <c r="BV48" s="6"/>
      <c r="BW48" s="6"/>
      <c r="BX48" s="6"/>
      <c r="BY48" s="625" t="s">
        <v>152</v>
      </c>
      <c r="BZ48" s="625"/>
      <c r="CA48" s="625"/>
      <c r="CB48" s="6"/>
      <c r="CC48" s="6"/>
      <c r="CD48" s="6"/>
      <c r="CE48" s="63">
        <v>1</v>
      </c>
      <c r="CF48" s="63">
        <v>1</v>
      </c>
      <c r="CG48" s="6"/>
      <c r="CH48" s="6"/>
      <c r="CI48" s="6"/>
      <c r="CJ48" s="6"/>
      <c r="CL48" s="625"/>
      <c r="CM48" s="625"/>
      <c r="CN48" s="625"/>
      <c r="CP48" s="38"/>
      <c r="CQ48" s="6"/>
      <c r="CR48" s="6"/>
      <c r="CS48" s="6"/>
      <c r="CT48" s="6"/>
      <c r="CU48" s="58"/>
      <c r="CV48" s="63">
        <v>1</v>
      </c>
      <c r="CW48" s="63">
        <v>1</v>
      </c>
      <c r="CX48" s="6"/>
      <c r="DA48" s="625" t="s">
        <v>153</v>
      </c>
      <c r="DB48" s="625"/>
      <c r="DC48" s="625"/>
    </row>
    <row r="49" spans="6:112">
      <c r="F49" s="77">
        <v>1</v>
      </c>
      <c r="G49" s="616"/>
      <c r="H49" s="616"/>
      <c r="I49" s="616"/>
      <c r="J49" s="77">
        <v>1</v>
      </c>
      <c r="K49" s="77">
        <v>1</v>
      </c>
      <c r="L49" s="77">
        <v>1</v>
      </c>
      <c r="M49" s="77">
        <v>1</v>
      </c>
      <c r="N49" s="77">
        <v>1</v>
      </c>
      <c r="O49" s="77">
        <v>1</v>
      </c>
      <c r="P49" s="77">
        <v>1</v>
      </c>
      <c r="Q49" s="77">
        <v>1</v>
      </c>
      <c r="R49" s="77">
        <v>1</v>
      </c>
      <c r="S49" s="77">
        <v>1</v>
      </c>
      <c r="W49" s="77">
        <v>1</v>
      </c>
      <c r="X49" s="616"/>
      <c r="Y49" s="616"/>
      <c r="Z49" s="616"/>
      <c r="AA49" s="77">
        <v>1</v>
      </c>
      <c r="AK49" s="56">
        <v>1</v>
      </c>
      <c r="AL49" s="56">
        <v>1</v>
      </c>
      <c r="AM49" s="56">
        <v>1</v>
      </c>
      <c r="AN49" s="56">
        <v>1</v>
      </c>
      <c r="AO49" s="56">
        <v>1</v>
      </c>
      <c r="AP49" s="56">
        <v>1</v>
      </c>
      <c r="AS49" s="56">
        <v>1</v>
      </c>
      <c r="AU49" s="616"/>
      <c r="AV49" s="616"/>
      <c r="AW49" s="616"/>
      <c r="AX49" s="616" t="s">
        <v>135</v>
      </c>
      <c r="AY49" s="616"/>
      <c r="AZ49" s="616"/>
      <c r="BA49" s="56">
        <v>1</v>
      </c>
      <c r="BD49" s="56">
        <v>1</v>
      </c>
      <c r="BE49" s="56">
        <v>1</v>
      </c>
      <c r="BF49" s="56">
        <v>1</v>
      </c>
      <c r="BG49" s="56">
        <v>1</v>
      </c>
      <c r="BH49" s="56">
        <v>1</v>
      </c>
      <c r="BI49" s="56">
        <v>1</v>
      </c>
      <c r="BT49" s="6"/>
      <c r="BU49" s="6"/>
      <c r="BV49" s="6"/>
      <c r="BW49" s="6"/>
      <c r="BX49" s="6"/>
      <c r="BY49" s="625"/>
      <c r="BZ49" s="625"/>
      <c r="CA49" s="625"/>
      <c r="CB49" s="625" t="s">
        <v>178</v>
      </c>
      <c r="CC49" s="625"/>
      <c r="CD49" s="625"/>
      <c r="CE49" s="63">
        <v>1</v>
      </c>
      <c r="CF49" s="6"/>
      <c r="CG49" s="52"/>
      <c r="CH49" s="63">
        <v>1</v>
      </c>
      <c r="CI49" s="63">
        <v>1</v>
      </c>
      <c r="CJ49" s="63">
        <v>1</v>
      </c>
      <c r="CK49" s="63">
        <v>1</v>
      </c>
      <c r="CL49" s="63">
        <v>1</v>
      </c>
      <c r="CM49" s="63">
        <v>1</v>
      </c>
      <c r="CN49" s="63">
        <v>1</v>
      </c>
      <c r="CO49" s="63">
        <v>1</v>
      </c>
      <c r="CP49" s="63">
        <v>1</v>
      </c>
      <c r="CQ49" s="63">
        <v>1</v>
      </c>
      <c r="CR49" s="63">
        <v>1</v>
      </c>
      <c r="CS49" s="63">
        <v>1</v>
      </c>
      <c r="CT49" s="63">
        <v>1</v>
      </c>
      <c r="CU49" s="52"/>
      <c r="CV49" s="6"/>
      <c r="CW49" s="63">
        <v>1</v>
      </c>
      <c r="CX49" s="625" t="s">
        <v>144</v>
      </c>
      <c r="CY49" s="625"/>
      <c r="CZ49" s="625"/>
      <c r="DA49" s="625"/>
      <c r="DB49" s="625"/>
      <c r="DC49" s="625"/>
    </row>
    <row r="50" spans="6:112">
      <c r="F50" s="77">
        <v>1</v>
      </c>
      <c r="J50" s="77">
        <v>1</v>
      </c>
      <c r="K50" s="616" t="s">
        <v>139</v>
      </c>
      <c r="L50" s="616"/>
      <c r="M50" s="616"/>
      <c r="N50" s="77">
        <v>1</v>
      </c>
      <c r="O50" s="616" t="s">
        <v>318</v>
      </c>
      <c r="P50" s="616"/>
      <c r="Q50" s="616"/>
      <c r="R50" s="616"/>
      <c r="S50" s="77">
        <v>1</v>
      </c>
      <c r="W50" s="77">
        <v>1</v>
      </c>
      <c r="X50" s="616"/>
      <c r="Y50" s="616"/>
      <c r="Z50" s="616"/>
      <c r="AA50" s="77">
        <v>1</v>
      </c>
      <c r="AK50" s="56">
        <v>1</v>
      </c>
      <c r="AL50" s="625" t="s">
        <v>136</v>
      </c>
      <c r="AM50" s="625"/>
      <c r="AN50" s="625"/>
      <c r="AO50" s="56">
        <v>1</v>
      </c>
      <c r="AP50" s="616" t="s">
        <v>138</v>
      </c>
      <c r="AQ50" s="616"/>
      <c r="AR50" s="616"/>
      <c r="AS50" s="56">
        <v>1</v>
      </c>
      <c r="AT50" s="616" t="s">
        <v>141</v>
      </c>
      <c r="AU50" s="616"/>
      <c r="AV50" s="115"/>
      <c r="AW50" s="115"/>
      <c r="AX50" s="616"/>
      <c r="AY50" s="616"/>
      <c r="AZ50" s="616"/>
      <c r="BA50" s="56">
        <v>1</v>
      </c>
      <c r="BB50" s="616" t="s">
        <v>139</v>
      </c>
      <c r="BC50" s="616"/>
      <c r="BD50" s="616"/>
      <c r="BE50" s="56">
        <v>1</v>
      </c>
      <c r="BF50" s="625" t="s">
        <v>136</v>
      </c>
      <c r="BG50" s="625"/>
      <c r="BH50" s="625"/>
      <c r="BI50" s="56">
        <v>1</v>
      </c>
      <c r="BT50" s="6"/>
      <c r="BU50" s="616" t="s">
        <v>153</v>
      </c>
      <c r="BV50" s="616"/>
      <c r="BW50" s="616"/>
      <c r="BX50" s="6"/>
      <c r="BY50" s="625"/>
      <c r="BZ50" s="625"/>
      <c r="CA50" s="625"/>
      <c r="CB50" s="625"/>
      <c r="CC50" s="625"/>
      <c r="CD50" s="625"/>
      <c r="CE50" s="63">
        <v>1</v>
      </c>
      <c r="CF50" s="6"/>
      <c r="CG50" s="63">
        <v>1</v>
      </c>
      <c r="CH50" s="625" t="s">
        <v>138</v>
      </c>
      <c r="CI50" s="625"/>
      <c r="CJ50" s="625"/>
      <c r="CK50" s="63">
        <v>1</v>
      </c>
      <c r="CL50" s="625" t="s">
        <v>139</v>
      </c>
      <c r="CM50" s="625"/>
      <c r="CN50" s="625"/>
      <c r="CP50" s="6"/>
      <c r="CQ50" s="6"/>
      <c r="CR50" s="625" t="s">
        <v>135</v>
      </c>
      <c r="CS50" s="625"/>
      <c r="CT50" s="625"/>
      <c r="CU50" s="63">
        <v>1</v>
      </c>
      <c r="CV50" s="6"/>
      <c r="CW50" s="63">
        <v>1</v>
      </c>
      <c r="CX50" s="625"/>
      <c r="CY50" s="625"/>
      <c r="CZ50" s="625"/>
      <c r="DA50" s="625"/>
      <c r="DB50" s="625"/>
      <c r="DC50" s="625"/>
      <c r="DE50" s="625" t="s">
        <v>209</v>
      </c>
      <c r="DF50" s="625"/>
      <c r="DG50" s="625"/>
    </row>
    <row r="51" spans="6:112">
      <c r="F51" s="77">
        <v>1</v>
      </c>
      <c r="J51" s="77">
        <v>1</v>
      </c>
      <c r="K51" s="616"/>
      <c r="L51" s="616"/>
      <c r="M51" s="616"/>
      <c r="N51" s="77">
        <v>1</v>
      </c>
      <c r="O51" s="616"/>
      <c r="P51" s="616"/>
      <c r="Q51" s="616"/>
      <c r="R51" s="616"/>
      <c r="S51" s="77">
        <v>1</v>
      </c>
      <c r="T51" s="616" t="s">
        <v>138</v>
      </c>
      <c r="U51" s="616"/>
      <c r="V51" s="616"/>
      <c r="W51" s="77">
        <v>1</v>
      </c>
      <c r="X51" s="616" t="s">
        <v>135</v>
      </c>
      <c r="Y51" s="616"/>
      <c r="Z51" s="616"/>
      <c r="AA51" s="77">
        <v>1</v>
      </c>
      <c r="AK51" s="56">
        <v>1</v>
      </c>
      <c r="AL51" s="625"/>
      <c r="AM51" s="625"/>
      <c r="AN51" s="625"/>
      <c r="AO51" s="56">
        <v>1</v>
      </c>
      <c r="AP51" s="616"/>
      <c r="AQ51" s="616"/>
      <c r="AR51" s="616"/>
      <c r="AS51" s="56">
        <v>1</v>
      </c>
      <c r="AT51" s="616"/>
      <c r="AU51" s="616"/>
      <c r="AV51" s="50"/>
      <c r="AX51" s="616"/>
      <c r="AY51" s="616"/>
      <c r="AZ51" s="616"/>
      <c r="BA51" s="78"/>
      <c r="BB51" s="616"/>
      <c r="BC51" s="616"/>
      <c r="BD51" s="616"/>
      <c r="BE51" s="56">
        <v>1</v>
      </c>
      <c r="BF51" s="625"/>
      <c r="BG51" s="625"/>
      <c r="BH51" s="625"/>
      <c r="BI51" s="56">
        <v>1</v>
      </c>
      <c r="BU51" s="616"/>
      <c r="BV51" s="616"/>
      <c r="BW51" s="616"/>
      <c r="CB51" s="625"/>
      <c r="CC51" s="625"/>
      <c r="CD51" s="625"/>
      <c r="CE51" s="63">
        <v>1</v>
      </c>
      <c r="CF51" s="6"/>
      <c r="CG51" s="63">
        <v>1</v>
      </c>
      <c r="CH51" s="625"/>
      <c r="CI51" s="625"/>
      <c r="CJ51" s="625"/>
      <c r="CK51" s="52"/>
      <c r="CL51" s="625"/>
      <c r="CM51" s="625"/>
      <c r="CN51" s="625"/>
      <c r="CP51" s="627" t="s">
        <v>141</v>
      </c>
      <c r="CQ51" s="627"/>
      <c r="CR51" s="625"/>
      <c r="CS51" s="625"/>
      <c r="CT51" s="625"/>
      <c r="CU51" s="63">
        <v>1</v>
      </c>
      <c r="CV51" s="6"/>
      <c r="CW51" s="63">
        <v>1</v>
      </c>
      <c r="CX51" s="625"/>
      <c r="CY51" s="625"/>
      <c r="CZ51" s="625"/>
      <c r="DE51" s="625"/>
      <c r="DF51" s="625"/>
      <c r="DG51" s="625"/>
    </row>
    <row r="52" spans="6:112">
      <c r="F52" s="77">
        <v>1</v>
      </c>
      <c r="J52" s="77">
        <v>1</v>
      </c>
      <c r="K52" s="616"/>
      <c r="L52" s="616"/>
      <c r="M52" s="616"/>
      <c r="N52" s="77">
        <v>1</v>
      </c>
      <c r="O52" s="616"/>
      <c r="P52" s="616"/>
      <c r="Q52" s="616"/>
      <c r="R52" s="616"/>
      <c r="S52" s="77">
        <v>1</v>
      </c>
      <c r="T52" s="616"/>
      <c r="U52" s="616"/>
      <c r="V52" s="616"/>
      <c r="W52" s="77">
        <v>1</v>
      </c>
      <c r="X52" s="616"/>
      <c r="Y52" s="616"/>
      <c r="Z52" s="616"/>
      <c r="AA52" s="77">
        <v>1</v>
      </c>
      <c r="AK52" s="56">
        <v>1</v>
      </c>
      <c r="AL52" s="625"/>
      <c r="AM52" s="625"/>
      <c r="AN52" s="625"/>
      <c r="AO52" s="56">
        <v>1</v>
      </c>
      <c r="AP52" s="616"/>
      <c r="AQ52" s="616"/>
      <c r="AR52" s="616"/>
      <c r="AS52" s="56">
        <v>1</v>
      </c>
      <c r="AT52" s="616" t="s">
        <v>137</v>
      </c>
      <c r="AU52" s="616"/>
      <c r="AV52" s="616" t="s">
        <v>154</v>
      </c>
      <c r="AW52" s="616"/>
      <c r="AX52" s="616"/>
      <c r="AY52" s="616"/>
      <c r="AZ52" s="616" t="s">
        <v>141</v>
      </c>
      <c r="BA52" s="616"/>
      <c r="BB52" s="616"/>
      <c r="BC52" s="616"/>
      <c r="BD52" s="616"/>
      <c r="BE52" s="56">
        <v>1</v>
      </c>
      <c r="BF52" s="625"/>
      <c r="BG52" s="625"/>
      <c r="BH52" s="625"/>
      <c r="BI52" s="56">
        <v>1</v>
      </c>
      <c r="BU52" s="616"/>
      <c r="BV52" s="616"/>
      <c r="BW52" s="616"/>
      <c r="BY52" s="63">
        <v>1</v>
      </c>
      <c r="BZ52" s="63">
        <v>1</v>
      </c>
      <c r="CA52" s="63">
        <v>1</v>
      </c>
      <c r="CB52" s="63">
        <v>1</v>
      </c>
      <c r="CC52" s="63">
        <v>1</v>
      </c>
      <c r="CD52" s="63">
        <v>1</v>
      </c>
      <c r="CE52" s="63">
        <v>1</v>
      </c>
      <c r="CF52" s="6"/>
      <c r="CG52" s="63">
        <v>1</v>
      </c>
      <c r="CH52" s="625"/>
      <c r="CI52" s="625"/>
      <c r="CJ52" s="625"/>
      <c r="CK52" s="63">
        <v>1</v>
      </c>
      <c r="CL52" s="625"/>
      <c r="CM52" s="625"/>
      <c r="CN52" s="625"/>
      <c r="CP52" s="627"/>
      <c r="CQ52" s="627"/>
      <c r="CR52" s="625"/>
      <c r="CS52" s="625"/>
      <c r="CT52" s="625"/>
      <c r="CU52" s="63">
        <v>1</v>
      </c>
      <c r="CV52" s="6"/>
      <c r="CW52" s="63">
        <v>1</v>
      </c>
      <c r="CX52" s="63">
        <v>1</v>
      </c>
      <c r="CY52" s="63">
        <v>1</v>
      </c>
      <c r="CZ52" s="63">
        <v>1</v>
      </c>
      <c r="DA52" s="63">
        <v>1</v>
      </c>
      <c r="DB52" s="63">
        <v>1</v>
      </c>
      <c r="DC52" s="63">
        <v>1</v>
      </c>
      <c r="DE52" s="625"/>
      <c r="DF52" s="625"/>
      <c r="DG52" s="625"/>
    </row>
    <row r="53" spans="6:112">
      <c r="F53" s="77">
        <v>1</v>
      </c>
      <c r="G53" s="616" t="s">
        <v>133</v>
      </c>
      <c r="H53" s="616"/>
      <c r="I53" s="616"/>
      <c r="J53" s="77">
        <v>1</v>
      </c>
      <c r="N53" s="77">
        <v>1</v>
      </c>
      <c r="O53" s="616"/>
      <c r="P53" s="616"/>
      <c r="Q53" s="616"/>
      <c r="R53" s="616"/>
      <c r="S53" s="77">
        <v>1</v>
      </c>
      <c r="T53" s="616"/>
      <c r="U53" s="616"/>
      <c r="V53" s="616"/>
      <c r="W53" s="77">
        <v>1</v>
      </c>
      <c r="X53" s="616"/>
      <c r="Y53" s="616"/>
      <c r="Z53" s="616"/>
      <c r="AA53" s="77">
        <v>1</v>
      </c>
      <c r="AK53" s="56">
        <v>1</v>
      </c>
      <c r="AL53" s="616" t="s">
        <v>133</v>
      </c>
      <c r="AM53" s="616"/>
      <c r="AN53" s="616"/>
      <c r="AO53" s="56">
        <v>1</v>
      </c>
      <c r="AP53" s="616" t="s">
        <v>135</v>
      </c>
      <c r="AQ53" s="616"/>
      <c r="AR53" s="616"/>
      <c r="AS53" s="78"/>
      <c r="AT53" s="616"/>
      <c r="AU53" s="616"/>
      <c r="AV53" s="616"/>
      <c r="AW53" s="616"/>
      <c r="AX53" s="616"/>
      <c r="AY53" s="616"/>
      <c r="AZ53" s="616"/>
      <c r="BA53" s="616"/>
      <c r="BB53" s="616" t="s">
        <v>135</v>
      </c>
      <c r="BC53" s="616"/>
      <c r="BD53" s="616"/>
      <c r="BE53" s="56">
        <v>1</v>
      </c>
      <c r="BF53" s="616" t="s">
        <v>133</v>
      </c>
      <c r="BG53" s="616"/>
      <c r="BH53" s="616"/>
      <c r="BI53" s="56">
        <v>1</v>
      </c>
      <c r="BY53" s="63">
        <v>1</v>
      </c>
      <c r="BZ53" s="625" t="s">
        <v>136</v>
      </c>
      <c r="CA53" s="625"/>
      <c r="CB53" s="625"/>
      <c r="CC53" s="63">
        <v>1</v>
      </c>
      <c r="CD53" s="625" t="s">
        <v>146</v>
      </c>
      <c r="CE53" s="625"/>
      <c r="CF53" s="6"/>
      <c r="CG53" s="63">
        <v>1</v>
      </c>
      <c r="CH53" s="63">
        <v>1</v>
      </c>
      <c r="CI53" s="63">
        <v>1</v>
      </c>
      <c r="CJ53" s="63">
        <v>1</v>
      </c>
      <c r="CK53" s="63">
        <v>1</v>
      </c>
      <c r="CL53" s="63">
        <v>1</v>
      </c>
      <c r="CM53" s="63">
        <v>1</v>
      </c>
      <c r="CN53" s="63">
        <v>1</v>
      </c>
      <c r="CO53" s="63">
        <v>1</v>
      </c>
      <c r="CP53" s="63">
        <v>1</v>
      </c>
      <c r="CQ53" s="63">
        <v>1</v>
      </c>
      <c r="CR53" s="63">
        <v>1</v>
      </c>
      <c r="CS53" s="63">
        <v>1</v>
      </c>
      <c r="CT53" s="63">
        <v>1</v>
      </c>
      <c r="CU53" s="63">
        <v>1</v>
      </c>
      <c r="CY53" s="63">
        <v>1</v>
      </c>
      <c r="CZ53" s="625" t="s">
        <v>136</v>
      </c>
      <c r="DA53" s="625"/>
      <c r="DB53" s="625"/>
      <c r="DC53" s="63">
        <v>1</v>
      </c>
    </row>
    <row r="54" spans="6:112">
      <c r="F54" s="77">
        <v>1</v>
      </c>
      <c r="G54" s="616"/>
      <c r="H54" s="616"/>
      <c r="I54" s="616"/>
      <c r="J54" s="77">
        <v>1</v>
      </c>
      <c r="N54" s="77">
        <v>1</v>
      </c>
      <c r="O54" s="77">
        <v>1</v>
      </c>
      <c r="P54" s="77">
        <v>1</v>
      </c>
      <c r="Q54" s="77">
        <v>1</v>
      </c>
      <c r="R54" s="77">
        <v>1</v>
      </c>
      <c r="S54" s="77">
        <v>1</v>
      </c>
      <c r="T54" s="77">
        <v>1</v>
      </c>
      <c r="U54" s="77">
        <v>1</v>
      </c>
      <c r="V54" s="77">
        <v>1</v>
      </c>
      <c r="W54" s="77">
        <v>1</v>
      </c>
      <c r="AA54" s="77">
        <v>1</v>
      </c>
      <c r="AK54" s="56">
        <v>1</v>
      </c>
      <c r="AL54" s="616"/>
      <c r="AM54" s="616"/>
      <c r="AN54" s="616"/>
      <c r="AO54" s="56">
        <v>1</v>
      </c>
      <c r="AP54" s="616"/>
      <c r="AQ54" s="616"/>
      <c r="AR54" s="616"/>
      <c r="AS54" s="616" t="s">
        <v>149</v>
      </c>
      <c r="AT54" s="616"/>
      <c r="AU54" s="616"/>
      <c r="AV54" s="616"/>
      <c r="AW54" s="616"/>
      <c r="AX54" s="616"/>
      <c r="AY54" s="616"/>
      <c r="AZ54" s="50"/>
      <c r="BA54" s="56">
        <v>1</v>
      </c>
      <c r="BB54" s="616"/>
      <c r="BC54" s="616"/>
      <c r="BD54" s="616"/>
      <c r="BE54" s="56">
        <v>1</v>
      </c>
      <c r="BF54" s="616"/>
      <c r="BG54" s="616"/>
      <c r="BH54" s="616"/>
      <c r="BI54" s="56">
        <v>1</v>
      </c>
      <c r="BT54" s="628"/>
      <c r="BU54" s="628"/>
      <c r="BV54" s="628"/>
      <c r="BW54" s="628"/>
      <c r="BX54" s="628"/>
      <c r="BY54" s="63">
        <v>1</v>
      </c>
      <c r="BZ54" s="625"/>
      <c r="CA54" s="625"/>
      <c r="CB54" s="625"/>
      <c r="CC54" s="63">
        <v>1</v>
      </c>
      <c r="CD54" s="625"/>
      <c r="CE54" s="625"/>
      <c r="CF54" s="38"/>
      <c r="CG54" s="63">
        <v>1</v>
      </c>
      <c r="CH54" s="625" t="s">
        <v>135</v>
      </c>
      <c r="CI54" s="625"/>
      <c r="CJ54" s="625"/>
      <c r="CO54" s="625" t="s">
        <v>181</v>
      </c>
      <c r="CP54" s="625"/>
      <c r="CQ54" s="625"/>
      <c r="CR54" s="63">
        <v>1</v>
      </c>
      <c r="CS54" s="625" t="s">
        <v>137</v>
      </c>
      <c r="CT54" s="625"/>
      <c r="CU54" s="63">
        <v>1</v>
      </c>
      <c r="CV54" s="616" t="s">
        <v>163</v>
      </c>
      <c r="CW54" s="616"/>
      <c r="CX54" s="616"/>
      <c r="CY54" s="63">
        <v>1</v>
      </c>
      <c r="CZ54" s="625"/>
      <c r="DA54" s="625"/>
      <c r="DB54" s="625"/>
      <c r="DC54" s="63">
        <v>1</v>
      </c>
      <c r="DD54" s="628"/>
      <c r="DE54" s="628"/>
      <c r="DF54" s="628"/>
      <c r="DG54" s="628"/>
      <c r="DH54" s="628"/>
    </row>
    <row r="55" spans="6:112">
      <c r="F55" s="77">
        <v>1</v>
      </c>
      <c r="G55" s="616"/>
      <c r="H55" s="616"/>
      <c r="I55" s="616"/>
      <c r="J55" s="77">
        <v>1</v>
      </c>
      <c r="K55" s="616" t="s">
        <v>138</v>
      </c>
      <c r="L55" s="616"/>
      <c r="M55" s="616"/>
      <c r="P55" s="616" t="s">
        <v>149</v>
      </c>
      <c r="Q55" s="616"/>
      <c r="R55" s="616"/>
      <c r="S55" s="77">
        <v>1</v>
      </c>
      <c r="T55" s="616" t="s">
        <v>139</v>
      </c>
      <c r="U55" s="616"/>
      <c r="V55" s="616"/>
      <c r="AA55" s="77">
        <v>1</v>
      </c>
      <c r="AK55" s="56">
        <v>1</v>
      </c>
      <c r="AL55" s="616"/>
      <c r="AM55" s="616"/>
      <c r="AN55" s="616"/>
      <c r="AO55" s="56">
        <v>1</v>
      </c>
      <c r="AP55" s="616"/>
      <c r="AQ55" s="616"/>
      <c r="AR55" s="616"/>
      <c r="AS55" s="616"/>
      <c r="AT55" s="616"/>
      <c r="AU55" s="616"/>
      <c r="AV55" s="616"/>
      <c r="AW55" s="616"/>
      <c r="AX55" s="616"/>
      <c r="AY55" s="616"/>
      <c r="BA55" s="56">
        <v>1</v>
      </c>
      <c r="BB55" s="616"/>
      <c r="BC55" s="616"/>
      <c r="BD55" s="616"/>
      <c r="BE55" s="56">
        <v>1</v>
      </c>
      <c r="BF55" s="616"/>
      <c r="BG55" s="616"/>
      <c r="BH55" s="616"/>
      <c r="BI55" s="56">
        <v>1</v>
      </c>
      <c r="BT55" s="628"/>
      <c r="BU55" s="628"/>
      <c r="BV55" s="628"/>
      <c r="BW55" s="628"/>
      <c r="BX55" s="628"/>
      <c r="BY55" s="63">
        <v>1</v>
      </c>
      <c r="BZ55" s="625"/>
      <c r="CA55" s="625"/>
      <c r="CB55" s="625"/>
      <c r="CC55" s="63">
        <v>1</v>
      </c>
      <c r="CG55" s="63">
        <v>1</v>
      </c>
      <c r="CH55" s="625"/>
      <c r="CI55" s="625"/>
      <c r="CJ55" s="625"/>
      <c r="CK55" s="616" t="s">
        <v>154</v>
      </c>
      <c r="CL55" s="616"/>
      <c r="CM55" s="616"/>
      <c r="CN55" s="616"/>
      <c r="CO55" s="625"/>
      <c r="CP55" s="625"/>
      <c r="CQ55" s="625"/>
      <c r="CR55" s="62"/>
      <c r="CS55" s="625"/>
      <c r="CT55" s="625"/>
      <c r="CU55" s="63">
        <v>1</v>
      </c>
      <c r="CV55" s="616"/>
      <c r="CW55" s="616"/>
      <c r="CX55" s="616"/>
      <c r="CY55" s="63">
        <v>1</v>
      </c>
      <c r="CZ55" s="625"/>
      <c r="DA55" s="625"/>
      <c r="DB55" s="625"/>
      <c r="DC55" s="63">
        <v>1</v>
      </c>
      <c r="DD55" s="628"/>
      <c r="DE55" s="628"/>
      <c r="DF55" s="628"/>
      <c r="DG55" s="628"/>
      <c r="DH55" s="628"/>
    </row>
    <row r="56" spans="6:112">
      <c r="F56" s="77">
        <v>1</v>
      </c>
      <c r="G56" s="77">
        <v>1</v>
      </c>
      <c r="J56" s="77">
        <v>1</v>
      </c>
      <c r="K56" s="616"/>
      <c r="L56" s="616"/>
      <c r="M56" s="616"/>
      <c r="P56" s="616"/>
      <c r="Q56" s="616"/>
      <c r="R56" s="616"/>
      <c r="S56" s="77">
        <v>1</v>
      </c>
      <c r="T56" s="616"/>
      <c r="U56" s="616"/>
      <c r="V56" s="616"/>
      <c r="AA56" s="77">
        <v>1</v>
      </c>
      <c r="AK56" s="56">
        <v>1</v>
      </c>
      <c r="AL56" s="56">
        <v>1</v>
      </c>
      <c r="AM56" s="56">
        <v>1</v>
      </c>
      <c r="AN56" s="56">
        <v>1</v>
      </c>
      <c r="AO56" s="56">
        <v>1</v>
      </c>
      <c r="AP56" s="56">
        <v>1</v>
      </c>
      <c r="AS56" s="616"/>
      <c r="AT56" s="616"/>
      <c r="AU56" s="616"/>
      <c r="AV56" s="50"/>
      <c r="AW56" s="616" t="s">
        <v>139</v>
      </c>
      <c r="AX56" s="616"/>
      <c r="AY56" s="616"/>
      <c r="BA56" s="56">
        <v>1</v>
      </c>
      <c r="BD56" s="56">
        <v>1</v>
      </c>
      <c r="BE56" s="56">
        <v>1</v>
      </c>
      <c r="BF56" s="56">
        <v>1</v>
      </c>
      <c r="BG56" s="56">
        <v>1</v>
      </c>
      <c r="BH56" s="56">
        <v>1</v>
      </c>
      <c r="BI56" s="56">
        <v>1</v>
      </c>
      <c r="BT56" s="628"/>
      <c r="BU56" s="628"/>
      <c r="BV56" s="628"/>
      <c r="BW56" s="628"/>
      <c r="BX56" s="628"/>
      <c r="BY56" s="63">
        <v>1</v>
      </c>
      <c r="BZ56" s="6"/>
      <c r="CA56" s="6"/>
      <c r="CB56" s="6"/>
      <c r="CC56" s="62"/>
      <c r="CD56" s="625" t="s">
        <v>138</v>
      </c>
      <c r="CE56" s="625"/>
      <c r="CF56" s="625"/>
      <c r="CG56" s="63">
        <v>1</v>
      </c>
      <c r="CH56" s="625"/>
      <c r="CI56" s="625"/>
      <c r="CJ56" s="625"/>
      <c r="CK56" s="616"/>
      <c r="CL56" s="616"/>
      <c r="CM56" s="616"/>
      <c r="CN56" s="616"/>
      <c r="CO56" s="625"/>
      <c r="CP56" s="625"/>
      <c r="CQ56" s="625"/>
      <c r="CR56" s="625" t="s">
        <v>139</v>
      </c>
      <c r="CS56" s="625"/>
      <c r="CT56" s="625"/>
      <c r="CU56" s="63">
        <v>1</v>
      </c>
      <c r="CV56" s="616"/>
      <c r="CW56" s="616"/>
      <c r="CX56" s="616"/>
      <c r="CY56" s="62"/>
      <c r="CZ56" s="6"/>
      <c r="DA56" s="6"/>
      <c r="DB56" s="6"/>
      <c r="DC56" s="63">
        <v>1</v>
      </c>
      <c r="DD56" s="628"/>
      <c r="DE56" s="628"/>
      <c r="DF56" s="628"/>
      <c r="DG56" s="628"/>
      <c r="DH56" s="628"/>
    </row>
    <row r="57" spans="6:112">
      <c r="G57" s="77">
        <v>1</v>
      </c>
      <c r="H57" s="77">
        <v>1</v>
      </c>
      <c r="J57" s="77">
        <v>1</v>
      </c>
      <c r="K57" s="616"/>
      <c r="L57" s="616"/>
      <c r="M57" s="616"/>
      <c r="P57" s="616"/>
      <c r="Q57" s="616"/>
      <c r="R57" s="616"/>
      <c r="S57" s="77">
        <v>1</v>
      </c>
      <c r="T57" s="616"/>
      <c r="U57" s="616"/>
      <c r="V57" s="616"/>
      <c r="AA57" s="77">
        <v>1</v>
      </c>
      <c r="AK57" s="56">
        <v>1</v>
      </c>
      <c r="AM57" s="616" t="s">
        <v>165</v>
      </c>
      <c r="AN57" s="616"/>
      <c r="AO57" s="616"/>
      <c r="AP57" s="56">
        <v>1</v>
      </c>
      <c r="AQ57" s="56">
        <v>1</v>
      </c>
      <c r="AR57" s="56">
        <v>1</v>
      </c>
      <c r="AS57" s="56">
        <v>1</v>
      </c>
      <c r="AT57" s="56">
        <v>1</v>
      </c>
      <c r="AU57" s="616" t="s">
        <v>151</v>
      </c>
      <c r="AV57" s="616"/>
      <c r="AW57" s="616"/>
      <c r="AX57" s="616"/>
      <c r="AY57" s="616"/>
      <c r="AZ57" s="56">
        <v>1</v>
      </c>
      <c r="BA57" s="56">
        <v>1</v>
      </c>
      <c r="BB57" s="56">
        <v>1</v>
      </c>
      <c r="BC57" s="56">
        <v>1</v>
      </c>
      <c r="BD57" s="56">
        <v>1</v>
      </c>
      <c r="BE57" s="616" t="s">
        <v>165</v>
      </c>
      <c r="BF57" s="616"/>
      <c r="BG57" s="616"/>
      <c r="BI57" s="56">
        <v>1</v>
      </c>
      <c r="BT57" s="628"/>
      <c r="BU57" s="628"/>
      <c r="BV57" s="628"/>
      <c r="BW57" s="628"/>
      <c r="BX57" s="628"/>
      <c r="BY57" s="63">
        <v>1</v>
      </c>
      <c r="BZ57" s="625" t="s">
        <v>133</v>
      </c>
      <c r="CA57" s="625"/>
      <c r="CB57" s="625"/>
      <c r="CC57" s="63">
        <v>1</v>
      </c>
      <c r="CD57" s="625"/>
      <c r="CE57" s="625"/>
      <c r="CF57" s="625"/>
      <c r="CG57" s="63">
        <v>1</v>
      </c>
      <c r="CH57" s="616" t="s">
        <v>137</v>
      </c>
      <c r="CI57" s="616"/>
      <c r="CJ57" s="62"/>
      <c r="CK57" s="616"/>
      <c r="CL57" s="616"/>
      <c r="CM57" s="616"/>
      <c r="CN57" s="616"/>
      <c r="CO57" s="627" t="s">
        <v>141</v>
      </c>
      <c r="CP57" s="627"/>
      <c r="CR57" s="625"/>
      <c r="CS57" s="625"/>
      <c r="CT57" s="625"/>
      <c r="CU57" s="63">
        <v>1</v>
      </c>
      <c r="CY57" s="63">
        <v>1</v>
      </c>
      <c r="CZ57" s="625" t="s">
        <v>133</v>
      </c>
      <c r="DA57" s="625"/>
      <c r="DB57" s="625"/>
      <c r="DC57" s="63">
        <v>1</v>
      </c>
      <c r="DD57" s="628"/>
      <c r="DE57" s="628"/>
      <c r="DF57" s="628"/>
      <c r="DG57" s="628"/>
      <c r="DH57" s="628"/>
    </row>
    <row r="58" spans="6:112">
      <c r="H58" s="77">
        <v>1</v>
      </c>
      <c r="I58" s="77">
        <v>1</v>
      </c>
      <c r="J58" s="77">
        <v>1</v>
      </c>
      <c r="K58" s="77">
        <v>1</v>
      </c>
      <c r="L58" s="77">
        <v>1</v>
      </c>
      <c r="M58" s="77">
        <v>1</v>
      </c>
      <c r="N58" s="77">
        <v>1</v>
      </c>
      <c r="O58" s="77">
        <v>1</v>
      </c>
      <c r="P58" s="77">
        <v>1</v>
      </c>
      <c r="Q58" s="77">
        <v>1</v>
      </c>
      <c r="R58" s="77">
        <v>1</v>
      </c>
      <c r="S58" s="77">
        <v>1</v>
      </c>
      <c r="AA58" s="77">
        <v>1</v>
      </c>
      <c r="AK58" s="56">
        <v>1</v>
      </c>
      <c r="AL58" s="56">
        <v>1</v>
      </c>
      <c r="AM58" s="616"/>
      <c r="AN58" s="616"/>
      <c r="AO58" s="616"/>
      <c r="AP58" s="56">
        <v>1</v>
      </c>
      <c r="AQ58" s="625" t="s">
        <v>136</v>
      </c>
      <c r="AR58" s="625"/>
      <c r="AS58" s="625"/>
      <c r="AT58" s="56">
        <v>1</v>
      </c>
      <c r="AU58" s="616"/>
      <c r="AV58" s="616"/>
      <c r="AW58" s="616"/>
      <c r="AX58" s="616"/>
      <c r="AY58" s="616"/>
      <c r="AZ58" s="56">
        <v>1</v>
      </c>
      <c r="BA58" s="625" t="s">
        <v>136</v>
      </c>
      <c r="BB58" s="625"/>
      <c r="BC58" s="625"/>
      <c r="BD58" s="56">
        <v>1</v>
      </c>
      <c r="BE58" s="616"/>
      <c r="BF58" s="616"/>
      <c r="BG58" s="616"/>
      <c r="BH58" s="56">
        <v>1</v>
      </c>
      <c r="BI58" s="56">
        <v>1</v>
      </c>
      <c r="BT58" s="628"/>
      <c r="BU58" s="628"/>
      <c r="BV58" s="628"/>
      <c r="BW58" s="628"/>
      <c r="BX58" s="628"/>
      <c r="BY58" s="63">
        <v>1</v>
      </c>
      <c r="BZ58" s="625"/>
      <c r="CA58" s="625"/>
      <c r="CB58" s="625"/>
      <c r="CC58" s="63">
        <v>1</v>
      </c>
      <c r="CD58" s="625"/>
      <c r="CE58" s="625"/>
      <c r="CF58" s="625"/>
      <c r="CG58" s="63">
        <v>1</v>
      </c>
      <c r="CH58" s="616"/>
      <c r="CI58" s="616"/>
      <c r="CJ58" s="63">
        <v>1</v>
      </c>
      <c r="CK58" s="616"/>
      <c r="CL58" s="616"/>
      <c r="CM58" s="616"/>
      <c r="CN58" s="616"/>
      <c r="CO58" s="627"/>
      <c r="CP58" s="627"/>
      <c r="CR58" s="625"/>
      <c r="CS58" s="625"/>
      <c r="CT58" s="625"/>
      <c r="CU58" s="63">
        <v>1</v>
      </c>
      <c r="CV58" s="38"/>
      <c r="CW58" s="625" t="s">
        <v>146</v>
      </c>
      <c r="CX58" s="625"/>
      <c r="CY58" s="63">
        <v>1</v>
      </c>
      <c r="CZ58" s="625"/>
      <c r="DA58" s="625"/>
      <c r="DB58" s="625"/>
      <c r="DC58" s="63">
        <v>1</v>
      </c>
      <c r="DD58" s="628"/>
      <c r="DE58" s="628"/>
      <c r="DF58" s="628"/>
      <c r="DG58" s="628"/>
      <c r="DH58" s="628"/>
    </row>
    <row r="59" spans="6:112">
      <c r="G59" s="616" t="s">
        <v>136</v>
      </c>
      <c r="H59" s="616"/>
      <c r="I59" s="616"/>
      <c r="J59" s="77">
        <v>1</v>
      </c>
      <c r="M59" s="616" t="s">
        <v>133</v>
      </c>
      <c r="N59" s="616"/>
      <c r="O59" s="616"/>
      <c r="P59" s="616" t="s">
        <v>135</v>
      </c>
      <c r="Q59" s="616"/>
      <c r="R59" s="616"/>
      <c r="X59" s="616" t="s">
        <v>136</v>
      </c>
      <c r="Y59" s="616"/>
      <c r="Z59" s="616"/>
      <c r="AA59" s="77">
        <v>1</v>
      </c>
      <c r="AL59" s="56">
        <v>1</v>
      </c>
      <c r="AM59" s="616"/>
      <c r="AN59" s="616"/>
      <c r="AO59" s="616"/>
      <c r="AP59" s="56">
        <v>1</v>
      </c>
      <c r="AQ59" s="625"/>
      <c r="AR59" s="625"/>
      <c r="AS59" s="625"/>
      <c r="AT59" s="56">
        <v>1</v>
      </c>
      <c r="AU59" s="616" t="s">
        <v>138</v>
      </c>
      <c r="AV59" s="616"/>
      <c r="AW59" s="616"/>
      <c r="AX59" s="616" t="s">
        <v>137</v>
      </c>
      <c r="AY59" s="616"/>
      <c r="AZ59" s="56">
        <v>1</v>
      </c>
      <c r="BA59" s="625"/>
      <c r="BB59" s="625"/>
      <c r="BC59" s="625"/>
      <c r="BD59" s="56">
        <v>1</v>
      </c>
      <c r="BE59" s="616"/>
      <c r="BF59" s="616"/>
      <c r="BG59" s="616"/>
      <c r="BH59" s="56">
        <v>1</v>
      </c>
      <c r="BY59" s="63">
        <v>1</v>
      </c>
      <c r="BZ59" s="625"/>
      <c r="CA59" s="625"/>
      <c r="CB59" s="625"/>
      <c r="CC59" s="63">
        <v>1</v>
      </c>
      <c r="CG59" s="63">
        <v>1</v>
      </c>
      <c r="CH59" s="63">
        <v>1</v>
      </c>
      <c r="CI59" s="63">
        <v>1</v>
      </c>
      <c r="CJ59" s="63">
        <v>1</v>
      </c>
      <c r="CK59" s="63">
        <v>1</v>
      </c>
      <c r="CL59" s="63">
        <v>1</v>
      </c>
      <c r="CM59" s="63">
        <v>1</v>
      </c>
      <c r="CN59" s="63">
        <v>1</v>
      </c>
      <c r="CO59" s="63">
        <v>1</v>
      </c>
      <c r="CP59" s="63">
        <v>1</v>
      </c>
      <c r="CQ59" s="63">
        <v>1</v>
      </c>
      <c r="CR59" s="63">
        <v>1</v>
      </c>
      <c r="CS59" s="63">
        <v>1</v>
      </c>
      <c r="CT59" s="63">
        <v>1</v>
      </c>
      <c r="CU59" s="63">
        <v>1</v>
      </c>
      <c r="CW59" s="625"/>
      <c r="CX59" s="625"/>
      <c r="CY59" s="63">
        <v>1</v>
      </c>
      <c r="CZ59" s="625"/>
      <c r="DA59" s="625"/>
      <c r="DB59" s="625"/>
      <c r="DC59" s="63">
        <v>1</v>
      </c>
    </row>
    <row r="60" spans="6:112">
      <c r="G60" s="616"/>
      <c r="H60" s="616"/>
      <c r="I60" s="616"/>
      <c r="J60" s="77">
        <v>1</v>
      </c>
      <c r="K60" s="77">
        <v>1</v>
      </c>
      <c r="M60" s="616"/>
      <c r="N60" s="616"/>
      <c r="O60" s="616"/>
      <c r="P60" s="616"/>
      <c r="Q60" s="616"/>
      <c r="R60" s="616"/>
      <c r="X60" s="616"/>
      <c r="Y60" s="616"/>
      <c r="Z60" s="616"/>
      <c r="AA60" s="77">
        <v>1</v>
      </c>
      <c r="AL60" s="56">
        <v>1</v>
      </c>
      <c r="AM60" s="56">
        <v>1</v>
      </c>
      <c r="AN60" s="56">
        <v>1</v>
      </c>
      <c r="AP60" s="56">
        <v>1</v>
      </c>
      <c r="AQ60" s="625"/>
      <c r="AR60" s="625"/>
      <c r="AS60" s="625"/>
      <c r="AT60" s="56">
        <v>1</v>
      </c>
      <c r="AU60" s="616"/>
      <c r="AV60" s="616"/>
      <c r="AW60" s="616"/>
      <c r="AX60" s="616"/>
      <c r="AY60" s="616"/>
      <c r="AZ60" s="56">
        <v>1</v>
      </c>
      <c r="BA60" s="625"/>
      <c r="BB60" s="625"/>
      <c r="BC60" s="625"/>
      <c r="BD60" s="56">
        <v>1</v>
      </c>
      <c r="BF60" s="56">
        <v>1</v>
      </c>
      <c r="BG60" s="56">
        <v>1</v>
      </c>
      <c r="BH60" s="56">
        <v>1</v>
      </c>
      <c r="BT60" s="6"/>
      <c r="BU60" s="625" t="s">
        <v>209</v>
      </c>
      <c r="BV60" s="625"/>
      <c r="BW60" s="625"/>
      <c r="BY60" s="63">
        <v>1</v>
      </c>
      <c r="BZ60" s="63">
        <v>1</v>
      </c>
      <c r="CA60" s="63">
        <v>1</v>
      </c>
      <c r="CB60" s="63">
        <v>1</v>
      </c>
      <c r="CC60" s="63">
        <v>1</v>
      </c>
      <c r="CD60" s="63">
        <v>1</v>
      </c>
      <c r="CE60" s="63">
        <v>1</v>
      </c>
      <c r="CF60" s="6"/>
      <c r="CG60" s="63">
        <v>1</v>
      </c>
      <c r="CH60" s="625" t="s">
        <v>139</v>
      </c>
      <c r="CI60" s="625"/>
      <c r="CJ60" s="625"/>
      <c r="CK60" s="627" t="s">
        <v>141</v>
      </c>
      <c r="CL60" s="627"/>
      <c r="CM60" s="616" t="s">
        <v>138</v>
      </c>
      <c r="CN60" s="616"/>
      <c r="CO60" s="616"/>
      <c r="CP60" s="63">
        <v>1</v>
      </c>
      <c r="CQ60" s="52"/>
      <c r="CR60" s="625" t="s">
        <v>135</v>
      </c>
      <c r="CS60" s="625"/>
      <c r="CT60" s="625"/>
      <c r="CU60" s="63">
        <v>1</v>
      </c>
      <c r="CV60" s="6"/>
      <c r="CW60" s="63">
        <v>1</v>
      </c>
      <c r="CX60" s="63">
        <v>1</v>
      </c>
      <c r="CY60" s="63">
        <v>1</v>
      </c>
      <c r="CZ60" s="63">
        <v>1</v>
      </c>
      <c r="DA60" s="63">
        <v>1</v>
      </c>
      <c r="DB60" s="63">
        <v>1</v>
      </c>
      <c r="DC60" s="63">
        <v>1</v>
      </c>
      <c r="DE60" s="616" t="s">
        <v>153</v>
      </c>
      <c r="DF60" s="616"/>
      <c r="DG60" s="616"/>
    </row>
    <row r="61" spans="6:112">
      <c r="G61" s="616"/>
      <c r="H61" s="616"/>
      <c r="I61" s="616"/>
      <c r="K61" s="77">
        <v>1</v>
      </c>
      <c r="L61" s="77">
        <v>1</v>
      </c>
      <c r="M61" s="616"/>
      <c r="N61" s="616"/>
      <c r="O61" s="616"/>
      <c r="P61" s="616"/>
      <c r="Q61" s="616"/>
      <c r="R61" s="616"/>
      <c r="X61" s="616"/>
      <c r="Y61" s="616"/>
      <c r="Z61" s="616"/>
      <c r="AA61" s="77">
        <v>1</v>
      </c>
      <c r="AN61" s="56">
        <v>1</v>
      </c>
      <c r="AO61" s="56">
        <v>1</v>
      </c>
      <c r="AP61" s="56">
        <v>1</v>
      </c>
      <c r="AQ61" s="56">
        <v>1</v>
      </c>
      <c r="AR61" s="56">
        <v>1</v>
      </c>
      <c r="AS61" s="56">
        <v>1</v>
      </c>
      <c r="AT61" s="56">
        <v>1</v>
      </c>
      <c r="AU61" s="616"/>
      <c r="AV61" s="616"/>
      <c r="AW61" s="616"/>
      <c r="AY61" s="52"/>
      <c r="AZ61" s="56">
        <v>1</v>
      </c>
      <c r="BA61" s="56">
        <v>1</v>
      </c>
      <c r="BB61" s="56">
        <v>1</v>
      </c>
      <c r="BC61" s="56">
        <v>1</v>
      </c>
      <c r="BD61" s="56">
        <v>1</v>
      </c>
      <c r="BE61" s="56">
        <v>1</v>
      </c>
      <c r="BF61" s="56">
        <v>1</v>
      </c>
      <c r="BT61" s="6"/>
      <c r="BU61" s="625"/>
      <c r="BV61" s="625"/>
      <c r="BW61" s="625"/>
      <c r="BX61" s="6"/>
      <c r="CB61" s="625" t="s">
        <v>143</v>
      </c>
      <c r="CC61" s="625"/>
      <c r="CD61" s="625"/>
      <c r="CE61" s="63">
        <v>1</v>
      </c>
      <c r="CF61" s="6"/>
      <c r="CG61" s="63">
        <v>1</v>
      </c>
      <c r="CH61" s="625"/>
      <c r="CI61" s="625"/>
      <c r="CJ61" s="625"/>
      <c r="CK61" s="627"/>
      <c r="CL61" s="627"/>
      <c r="CM61" s="616"/>
      <c r="CN61" s="616"/>
      <c r="CO61" s="616"/>
      <c r="CP61" s="616" t="s">
        <v>137</v>
      </c>
      <c r="CQ61" s="616"/>
      <c r="CR61" s="625"/>
      <c r="CS61" s="625"/>
      <c r="CT61" s="625"/>
      <c r="CU61" s="63">
        <v>1</v>
      </c>
      <c r="CV61" s="6"/>
      <c r="CW61" s="63">
        <v>1</v>
      </c>
      <c r="CX61" s="616" t="s">
        <v>142</v>
      </c>
      <c r="CY61" s="616"/>
      <c r="CZ61" s="616"/>
      <c r="DE61" s="616"/>
      <c r="DF61" s="616"/>
      <c r="DG61" s="616"/>
    </row>
    <row r="62" spans="6:112">
      <c r="L62" s="77">
        <v>1</v>
      </c>
      <c r="M62" s="77">
        <v>1</v>
      </c>
      <c r="N62" s="77">
        <v>1</v>
      </c>
      <c r="O62" s="77">
        <v>1</v>
      </c>
      <c r="P62" s="77">
        <v>1</v>
      </c>
      <c r="Q62" s="77">
        <v>1</v>
      </c>
      <c r="R62" s="77">
        <v>1</v>
      </c>
      <c r="S62" s="77">
        <v>1</v>
      </c>
      <c r="T62" s="77">
        <v>1</v>
      </c>
      <c r="U62" s="77">
        <v>1</v>
      </c>
      <c r="V62" s="77">
        <v>1</v>
      </c>
      <c r="W62" s="77">
        <v>1</v>
      </c>
      <c r="X62" s="77">
        <v>1</v>
      </c>
      <c r="Y62" s="77">
        <v>1</v>
      </c>
      <c r="Z62" s="77">
        <v>1</v>
      </c>
      <c r="AA62" s="77">
        <v>1</v>
      </c>
      <c r="AP62" s="56">
        <v>1</v>
      </c>
      <c r="AR62" s="616" t="s">
        <v>165</v>
      </c>
      <c r="AS62" s="616"/>
      <c r="AT62" s="616"/>
      <c r="AU62" s="56">
        <v>1</v>
      </c>
      <c r="AV62" s="56">
        <v>1</v>
      </c>
      <c r="AW62" s="56">
        <v>1</v>
      </c>
      <c r="AX62" s="56">
        <v>1</v>
      </c>
      <c r="AY62" s="56">
        <v>1</v>
      </c>
      <c r="AZ62" s="616" t="s">
        <v>165</v>
      </c>
      <c r="BA62" s="616"/>
      <c r="BB62" s="616"/>
      <c r="BD62" s="56">
        <v>1</v>
      </c>
      <c r="BT62" s="6"/>
      <c r="BU62" s="625"/>
      <c r="BV62" s="625"/>
      <c r="BW62" s="625"/>
      <c r="BX62" s="6"/>
      <c r="BY62" s="625" t="s">
        <v>153</v>
      </c>
      <c r="BZ62" s="625"/>
      <c r="CA62" s="625"/>
      <c r="CB62" s="625"/>
      <c r="CC62" s="625"/>
      <c r="CD62" s="625"/>
      <c r="CE62" s="63">
        <v>1</v>
      </c>
      <c r="CF62" s="6"/>
      <c r="CG62" s="63">
        <v>1</v>
      </c>
      <c r="CH62" s="625"/>
      <c r="CI62" s="625"/>
      <c r="CJ62" s="625"/>
      <c r="CM62" s="616"/>
      <c r="CN62" s="616"/>
      <c r="CO62" s="616"/>
      <c r="CP62" s="616"/>
      <c r="CQ62" s="616"/>
      <c r="CR62" s="625"/>
      <c r="CS62" s="625"/>
      <c r="CT62" s="625"/>
      <c r="CU62" s="63">
        <v>1</v>
      </c>
      <c r="CV62" s="6"/>
      <c r="CW62" s="63">
        <v>1</v>
      </c>
      <c r="CX62" s="616"/>
      <c r="CY62" s="616"/>
      <c r="CZ62" s="616"/>
      <c r="DA62" s="625" t="s">
        <v>152</v>
      </c>
      <c r="DB62" s="625"/>
      <c r="DC62" s="625"/>
      <c r="DE62" s="616"/>
      <c r="DF62" s="616"/>
      <c r="DG62" s="616"/>
    </row>
    <row r="63" spans="6:112">
      <c r="AP63" s="56">
        <v>1</v>
      </c>
      <c r="AQ63" s="56">
        <v>1</v>
      </c>
      <c r="AR63" s="616"/>
      <c r="AS63" s="616"/>
      <c r="AT63" s="616"/>
      <c r="AU63" s="56">
        <v>1</v>
      </c>
      <c r="AV63" s="616" t="s">
        <v>133</v>
      </c>
      <c r="AW63" s="616"/>
      <c r="AX63" s="616"/>
      <c r="AY63" s="56">
        <v>1</v>
      </c>
      <c r="AZ63" s="616"/>
      <c r="BA63" s="616"/>
      <c r="BB63" s="616"/>
      <c r="BC63" s="56">
        <v>1</v>
      </c>
      <c r="BD63" s="56">
        <v>1</v>
      </c>
      <c r="BY63" s="625"/>
      <c r="BZ63" s="625"/>
      <c r="CA63" s="625"/>
      <c r="CB63" s="625"/>
      <c r="CC63" s="625"/>
      <c r="CD63" s="625"/>
      <c r="CE63" s="63">
        <v>1</v>
      </c>
      <c r="CG63" s="52"/>
      <c r="CH63" s="63">
        <v>1</v>
      </c>
      <c r="CI63" s="63">
        <v>1</v>
      </c>
      <c r="CJ63" s="63">
        <v>1</v>
      </c>
      <c r="CK63" s="63">
        <v>1</v>
      </c>
      <c r="CL63" s="63">
        <v>1</v>
      </c>
      <c r="CM63" s="63">
        <v>1</v>
      </c>
      <c r="CN63" s="63">
        <v>1</v>
      </c>
      <c r="CO63" s="63">
        <v>1</v>
      </c>
      <c r="CP63" s="63">
        <v>1</v>
      </c>
      <c r="CQ63" s="63">
        <v>1</v>
      </c>
      <c r="CR63" s="63">
        <v>1</v>
      </c>
      <c r="CS63" s="63">
        <v>1</v>
      </c>
      <c r="CT63" s="63">
        <v>1</v>
      </c>
      <c r="CU63" s="52"/>
      <c r="CW63" s="63">
        <v>1</v>
      </c>
      <c r="CX63" s="616"/>
      <c r="CY63" s="616"/>
      <c r="CZ63" s="616"/>
      <c r="DA63" s="625"/>
      <c r="DB63" s="625"/>
      <c r="DC63" s="625"/>
    </row>
    <row r="64" spans="6:112">
      <c r="AQ64" s="56">
        <v>1</v>
      </c>
      <c r="AR64" s="616"/>
      <c r="AS64" s="616"/>
      <c r="AT64" s="616"/>
      <c r="AU64" s="56">
        <v>1</v>
      </c>
      <c r="AV64" s="616"/>
      <c r="AW64" s="616"/>
      <c r="AX64" s="616"/>
      <c r="AY64" s="56">
        <v>1</v>
      </c>
      <c r="AZ64" s="616"/>
      <c r="BA64" s="616"/>
      <c r="BB64" s="616"/>
      <c r="BC64" s="56">
        <v>1</v>
      </c>
      <c r="BY64" s="625"/>
      <c r="BZ64" s="625"/>
      <c r="CA64" s="625"/>
      <c r="CE64" s="63">
        <v>1</v>
      </c>
      <c r="CF64" s="63">
        <v>1</v>
      </c>
      <c r="CJ64" s="6"/>
      <c r="CK64" s="6"/>
      <c r="CL64" s="38"/>
      <c r="CN64" s="625" t="s">
        <v>133</v>
      </c>
      <c r="CO64" s="625"/>
      <c r="CP64" s="625"/>
      <c r="CR64" s="53"/>
      <c r="CS64" s="58"/>
      <c r="CV64" s="63">
        <v>1</v>
      </c>
      <c r="CW64" s="63">
        <v>1</v>
      </c>
      <c r="DA64" s="625"/>
      <c r="DB64" s="625"/>
      <c r="DC64" s="625"/>
    </row>
    <row r="65" spans="18:119">
      <c r="AQ65" s="56">
        <v>1</v>
      </c>
      <c r="AR65" s="56">
        <v>1</v>
      </c>
      <c r="AS65" s="56">
        <v>1</v>
      </c>
      <c r="AU65" s="56">
        <v>1</v>
      </c>
      <c r="AV65" s="616"/>
      <c r="AW65" s="616"/>
      <c r="AX65" s="616"/>
      <c r="AY65" s="56">
        <v>1</v>
      </c>
      <c r="BA65" s="56">
        <v>1</v>
      </c>
      <c r="BB65" s="56">
        <v>1</v>
      </c>
      <c r="BC65" s="56">
        <v>1</v>
      </c>
      <c r="CF65" s="63">
        <v>1</v>
      </c>
      <c r="CG65" s="63">
        <v>1</v>
      </c>
      <c r="CH65" s="63">
        <v>1</v>
      </c>
      <c r="CI65" s="63">
        <v>1</v>
      </c>
      <c r="CJ65" s="63">
        <v>1</v>
      </c>
      <c r="CK65" s="625" t="s">
        <v>146</v>
      </c>
      <c r="CL65" s="625"/>
      <c r="CN65" s="625"/>
      <c r="CO65" s="625"/>
      <c r="CP65" s="625"/>
      <c r="CR65" s="63">
        <v>1</v>
      </c>
      <c r="CS65" s="63">
        <v>1</v>
      </c>
      <c r="CT65" s="63">
        <v>1</v>
      </c>
      <c r="CU65" s="63">
        <v>1</v>
      </c>
      <c r="CV65" s="63">
        <v>1</v>
      </c>
    </row>
    <row r="66" spans="18:119">
      <c r="AS66" s="56">
        <v>1</v>
      </c>
      <c r="AT66" s="56">
        <v>1</v>
      </c>
      <c r="AU66" s="56">
        <v>1</v>
      </c>
      <c r="AV66" s="56">
        <v>1</v>
      </c>
      <c r="AW66" s="56">
        <v>1</v>
      </c>
      <c r="AX66" s="56">
        <v>1</v>
      </c>
      <c r="AY66" s="56">
        <v>1</v>
      </c>
      <c r="AZ66" s="56">
        <v>1</v>
      </c>
      <c r="BA66" s="56">
        <v>1</v>
      </c>
      <c r="CB66" s="625" t="s">
        <v>186</v>
      </c>
      <c r="CC66" s="625"/>
      <c r="CD66" s="625"/>
      <c r="CG66" s="616" t="s">
        <v>142</v>
      </c>
      <c r="CH66" s="616"/>
      <c r="CI66" s="616"/>
      <c r="CJ66" s="63">
        <v>1</v>
      </c>
      <c r="CK66" s="625"/>
      <c r="CL66" s="625"/>
      <c r="CN66" s="625"/>
      <c r="CO66" s="625"/>
      <c r="CP66" s="625"/>
      <c r="CR66" s="63">
        <v>1</v>
      </c>
      <c r="CS66" s="625" t="s">
        <v>144</v>
      </c>
      <c r="CT66" s="625"/>
      <c r="CU66" s="625"/>
      <c r="CX66" s="625" t="s">
        <v>186</v>
      </c>
      <c r="CY66" s="625"/>
      <c r="CZ66" s="625"/>
    </row>
    <row r="67" spans="18:119">
      <c r="CB67" s="625"/>
      <c r="CC67" s="625"/>
      <c r="CD67" s="625"/>
      <c r="CG67" s="616"/>
      <c r="CH67" s="616"/>
      <c r="CI67" s="616"/>
      <c r="CJ67" s="63">
        <v>1</v>
      </c>
      <c r="CK67" s="63">
        <v>1</v>
      </c>
      <c r="CL67" s="63">
        <v>1</v>
      </c>
      <c r="CM67" s="63">
        <v>1</v>
      </c>
      <c r="CN67" s="62"/>
      <c r="CO67" s="63">
        <v>1</v>
      </c>
      <c r="CP67" s="63">
        <v>1</v>
      </c>
      <c r="CQ67" s="63">
        <v>1</v>
      </c>
      <c r="CR67" s="63">
        <v>1</v>
      </c>
      <c r="CS67" s="625"/>
      <c r="CT67" s="625"/>
      <c r="CU67" s="625"/>
      <c r="CX67" s="625"/>
      <c r="CY67" s="625"/>
      <c r="CZ67" s="625"/>
    </row>
    <row r="68" spans="18:119">
      <c r="CB68" s="625"/>
      <c r="CC68" s="625"/>
      <c r="CD68" s="625"/>
      <c r="CG68" s="616"/>
      <c r="CH68" s="616"/>
      <c r="CI68" s="616"/>
      <c r="CJ68" s="63">
        <v>1</v>
      </c>
      <c r="CK68" s="625" t="s">
        <v>133</v>
      </c>
      <c r="CL68" s="625"/>
      <c r="CM68" s="625"/>
      <c r="CN68" s="6"/>
      <c r="CO68" s="625" t="s">
        <v>136</v>
      </c>
      <c r="CP68" s="625"/>
      <c r="CQ68" s="625"/>
      <c r="CR68" s="63">
        <v>1</v>
      </c>
      <c r="CS68" s="625"/>
      <c r="CT68" s="625"/>
      <c r="CU68" s="625"/>
      <c r="CX68" s="625"/>
      <c r="CY68" s="625"/>
      <c r="CZ68" s="625"/>
    </row>
    <row r="69" spans="18:119">
      <c r="CF69" s="625" t="s">
        <v>152</v>
      </c>
      <c r="CG69" s="625"/>
      <c r="CH69" s="625"/>
      <c r="CJ69" s="63">
        <v>1</v>
      </c>
      <c r="CK69" s="625"/>
      <c r="CL69" s="625"/>
      <c r="CM69" s="625"/>
      <c r="CN69" s="6"/>
      <c r="CO69" s="625"/>
      <c r="CP69" s="625"/>
      <c r="CQ69" s="625"/>
      <c r="CR69" s="63">
        <v>1</v>
      </c>
      <c r="CT69" s="625" t="s">
        <v>153</v>
      </c>
      <c r="CU69" s="625"/>
      <c r="CV69" s="625"/>
    </row>
    <row r="70" spans="18:119">
      <c r="CF70" s="625"/>
      <c r="CG70" s="625"/>
      <c r="CH70" s="625"/>
      <c r="CJ70" s="63">
        <v>1</v>
      </c>
      <c r="CK70" s="625"/>
      <c r="CL70" s="625"/>
      <c r="CM70" s="625"/>
      <c r="CN70" s="6"/>
      <c r="CO70" s="625"/>
      <c r="CP70" s="625"/>
      <c r="CQ70" s="625"/>
      <c r="CR70" s="63">
        <v>1</v>
      </c>
      <c r="CT70" s="625"/>
      <c r="CU70" s="625"/>
      <c r="CV70" s="625"/>
    </row>
    <row r="71" spans="18:119">
      <c r="CF71" s="625"/>
      <c r="CG71" s="625"/>
      <c r="CH71" s="625"/>
      <c r="CJ71" s="63">
        <v>1</v>
      </c>
      <c r="CK71" s="63">
        <v>1</v>
      </c>
      <c r="CL71" s="63">
        <v>1</v>
      </c>
      <c r="CM71" s="63">
        <v>1</v>
      </c>
      <c r="CN71" s="63">
        <v>1</v>
      </c>
      <c r="CO71" s="63">
        <v>1</v>
      </c>
      <c r="CP71" s="63">
        <v>1</v>
      </c>
      <c r="CQ71" s="63">
        <v>1</v>
      </c>
      <c r="CR71" s="63">
        <v>1</v>
      </c>
      <c r="CT71" s="625"/>
      <c r="CU71" s="625"/>
      <c r="CV71" s="625"/>
    </row>
    <row r="72" spans="18:119">
      <c r="CL72" s="628"/>
      <c r="CM72" s="628"/>
      <c r="CN72" s="628"/>
      <c r="CO72" s="628"/>
      <c r="CP72" s="628"/>
    </row>
    <row r="73" spans="18:119">
      <c r="CH73" s="616" t="s">
        <v>152</v>
      </c>
      <c r="CI73" s="616"/>
      <c r="CJ73" s="616"/>
      <c r="CL73" s="628"/>
      <c r="CM73" s="628"/>
      <c r="CN73" s="628"/>
      <c r="CO73" s="628"/>
      <c r="CP73" s="628"/>
      <c r="CR73" s="616" t="s">
        <v>194</v>
      </c>
      <c r="CS73" s="616"/>
      <c r="CT73" s="616"/>
      <c r="CU73" s="616"/>
    </row>
    <row r="74" spans="18:119">
      <c r="CH74" s="616"/>
      <c r="CI74" s="616"/>
      <c r="CJ74" s="616"/>
      <c r="CL74" s="628"/>
      <c r="CM74" s="628"/>
      <c r="CN74" s="628"/>
      <c r="CO74" s="628"/>
      <c r="CP74" s="628"/>
      <c r="CR74" s="616"/>
      <c r="CS74" s="616"/>
      <c r="CT74" s="616"/>
      <c r="CU74" s="616"/>
    </row>
    <row r="75" spans="18:119">
      <c r="CH75" s="616"/>
      <c r="CI75" s="616"/>
      <c r="CJ75" s="616"/>
      <c r="CL75" s="628"/>
      <c r="CM75" s="628"/>
      <c r="CN75" s="628"/>
      <c r="CO75" s="628"/>
      <c r="CP75" s="628"/>
      <c r="CR75" s="616"/>
      <c r="CS75" s="616"/>
      <c r="CT75" s="616"/>
      <c r="CU75" s="616"/>
    </row>
    <row r="76" spans="18:119">
      <c r="CL76" s="628"/>
      <c r="CM76" s="628"/>
      <c r="CN76" s="628"/>
      <c r="CO76" s="628"/>
      <c r="CP76" s="628"/>
      <c r="CR76" s="616"/>
      <c r="CS76" s="616"/>
      <c r="CT76" s="616"/>
      <c r="CU76" s="616"/>
      <c r="DB76" s="52"/>
      <c r="DC76" s="52"/>
      <c r="DD76" s="52"/>
      <c r="DE76" s="52"/>
      <c r="DF76" s="52"/>
      <c r="DG76" s="52"/>
      <c r="DH76" s="52"/>
      <c r="DI76" s="52"/>
    </row>
    <row r="78" spans="18:119" s="52" customFormat="1"/>
    <row r="80" spans="18:119">
      <c r="R80" s="616" t="s">
        <v>150</v>
      </c>
      <c r="S80" s="616"/>
      <c r="T80" s="616"/>
      <c r="Y80" s="616" t="s">
        <v>187</v>
      </c>
      <c r="Z80" s="616"/>
      <c r="AA80" s="616"/>
      <c r="CE80" s="616" t="s">
        <v>194</v>
      </c>
      <c r="CF80" s="616"/>
      <c r="CG80" s="616"/>
      <c r="CH80" s="616"/>
      <c r="CJ80" s="616" t="s">
        <v>186</v>
      </c>
      <c r="CK80" s="616"/>
      <c r="CL80" s="616"/>
      <c r="CO80" s="616" t="s">
        <v>186</v>
      </c>
      <c r="CP80" s="616"/>
      <c r="CQ80" s="616"/>
      <c r="CT80" s="616" t="s">
        <v>195</v>
      </c>
      <c r="CU80" s="616"/>
      <c r="CV80" s="616"/>
      <c r="CW80" s="616" t="s">
        <v>134</v>
      </c>
      <c r="CX80" s="616"/>
      <c r="CY80" s="616" t="s">
        <v>325</v>
      </c>
      <c r="CZ80" s="616"/>
      <c r="DA80" s="616"/>
      <c r="DD80" s="616" t="s">
        <v>186</v>
      </c>
      <c r="DE80" s="616"/>
      <c r="DF80" s="616"/>
      <c r="DG80" s="616" t="s">
        <v>134</v>
      </c>
      <c r="DH80" s="616"/>
      <c r="DI80" s="616" t="s">
        <v>186</v>
      </c>
      <c r="DJ80" s="616"/>
      <c r="DK80" s="616"/>
      <c r="DM80" s="616" t="s">
        <v>210</v>
      </c>
      <c r="DN80" s="616"/>
      <c r="DO80" s="616"/>
    </row>
    <row r="81" spans="5:119">
      <c r="R81" s="616"/>
      <c r="S81" s="616"/>
      <c r="T81" s="616"/>
      <c r="Y81" s="616"/>
      <c r="Z81" s="616"/>
      <c r="AA81" s="616"/>
      <c r="AC81" s="616" t="s">
        <v>134</v>
      </c>
      <c r="AD81" s="616"/>
      <c r="CE81" s="616"/>
      <c r="CF81" s="616"/>
      <c r="CG81" s="616"/>
      <c r="CH81" s="616"/>
      <c r="CJ81" s="616"/>
      <c r="CK81" s="616"/>
      <c r="CL81" s="616"/>
      <c r="CO81" s="616"/>
      <c r="CP81" s="616"/>
      <c r="CQ81" s="616"/>
      <c r="CT81" s="616"/>
      <c r="CU81" s="616"/>
      <c r="CV81" s="616"/>
      <c r="CW81" s="616"/>
      <c r="CX81" s="616"/>
      <c r="CY81" s="616"/>
      <c r="CZ81" s="616"/>
      <c r="DA81" s="616"/>
      <c r="DD81" s="616"/>
      <c r="DE81" s="616"/>
      <c r="DF81" s="616"/>
      <c r="DG81" s="616"/>
      <c r="DH81" s="616"/>
      <c r="DI81" s="616"/>
      <c r="DJ81" s="616"/>
      <c r="DK81" s="616"/>
      <c r="DM81" s="616"/>
      <c r="DN81" s="616"/>
      <c r="DO81" s="616"/>
    </row>
    <row r="82" spans="5:119">
      <c r="R82" s="616"/>
      <c r="S82" s="616"/>
      <c r="T82" s="616"/>
      <c r="Y82" s="616"/>
      <c r="Z82" s="616"/>
      <c r="AA82" s="616"/>
      <c r="AC82" s="616"/>
      <c r="AD82" s="616"/>
      <c r="BC82" s="616" t="s">
        <v>150</v>
      </c>
      <c r="BD82" s="616"/>
      <c r="BE82" s="616"/>
      <c r="BF82" s="59">
        <v>1</v>
      </c>
      <c r="BG82" s="59">
        <v>1</v>
      </c>
      <c r="BH82" s="59">
        <v>1</v>
      </c>
      <c r="BI82" s="59">
        <v>1</v>
      </c>
      <c r="BJ82" s="59">
        <v>1</v>
      </c>
      <c r="BK82" s="59">
        <v>1</v>
      </c>
      <c r="BL82" s="59">
        <v>1</v>
      </c>
      <c r="BM82" s="59">
        <v>1</v>
      </c>
      <c r="BN82" s="59">
        <v>1</v>
      </c>
      <c r="BO82" s="59">
        <v>1</v>
      </c>
      <c r="BP82" s="616" t="s">
        <v>150</v>
      </c>
      <c r="BQ82" s="616"/>
      <c r="BR82" s="616"/>
      <c r="CE82" s="616"/>
      <c r="CF82" s="616"/>
      <c r="CG82" s="616"/>
      <c r="CH82" s="616"/>
      <c r="CJ82" s="616"/>
      <c r="CK82" s="616"/>
      <c r="CL82" s="616"/>
      <c r="CO82" s="616"/>
      <c r="CP82" s="616"/>
      <c r="CQ82" s="616"/>
      <c r="CT82" s="616"/>
      <c r="CU82" s="616"/>
      <c r="CV82" s="616"/>
      <c r="CY82" s="616"/>
      <c r="CZ82" s="616"/>
      <c r="DA82" s="616"/>
      <c r="DD82" s="616"/>
      <c r="DE82" s="616"/>
      <c r="DF82" s="616"/>
      <c r="DI82" s="616"/>
      <c r="DJ82" s="616"/>
      <c r="DK82" s="616"/>
      <c r="DM82" s="616"/>
      <c r="DN82" s="616"/>
      <c r="DO82" s="616"/>
    </row>
    <row r="83" spans="5:119">
      <c r="E83" s="61"/>
      <c r="F83" t="s">
        <v>191</v>
      </c>
      <c r="I83" s="616"/>
      <c r="J83" s="616"/>
      <c r="K83" s="616"/>
      <c r="L83" s="616"/>
      <c r="M83" s="616"/>
      <c r="Q83" s="104">
        <v>1</v>
      </c>
      <c r="R83" s="104">
        <v>1</v>
      </c>
      <c r="S83" s="104">
        <v>1</v>
      </c>
      <c r="T83" s="104">
        <v>1</v>
      </c>
      <c r="U83" s="104">
        <v>1</v>
      </c>
      <c r="X83" s="104">
        <v>1</v>
      </c>
      <c r="Y83" s="104">
        <v>1</v>
      </c>
      <c r="Z83" s="104">
        <v>1</v>
      </c>
      <c r="AA83" s="104">
        <v>1</v>
      </c>
      <c r="AB83" s="104">
        <v>1</v>
      </c>
      <c r="AF83" s="616"/>
      <c r="AG83" s="616"/>
      <c r="AH83" s="616"/>
      <c r="AI83" s="616"/>
      <c r="AJ83" s="616"/>
      <c r="AX83" s="616" t="s">
        <v>148</v>
      </c>
      <c r="AY83" s="616"/>
      <c r="AZ83" s="616"/>
      <c r="BA83" s="616"/>
      <c r="BB83" s="616"/>
      <c r="BC83" s="616"/>
      <c r="BD83" s="616"/>
      <c r="BE83" s="616"/>
      <c r="BF83" s="59">
        <v>1</v>
      </c>
      <c r="BO83" s="59">
        <v>1</v>
      </c>
      <c r="BP83" s="616"/>
      <c r="BQ83" s="616"/>
      <c r="BR83" s="616"/>
      <c r="BS83" s="616" t="s">
        <v>148</v>
      </c>
      <c r="BT83" s="616"/>
      <c r="BU83" s="616"/>
      <c r="BV83" s="616"/>
      <c r="BW83" s="616"/>
      <c r="CE83" s="616"/>
      <c r="CF83" s="616"/>
      <c r="CG83" s="616"/>
      <c r="CH83" s="616"/>
    </row>
    <row r="84" spans="5:119">
      <c r="E84" s="103"/>
      <c r="F84" t="s">
        <v>268</v>
      </c>
      <c r="I84" s="616"/>
      <c r="J84" s="616"/>
      <c r="K84" s="616"/>
      <c r="L84" s="616"/>
      <c r="M84" s="616"/>
      <c r="Q84" s="104">
        <v>1</v>
      </c>
      <c r="R84" s="616" t="s">
        <v>177</v>
      </c>
      <c r="S84" s="616"/>
      <c r="T84" s="616"/>
      <c r="U84" s="104">
        <v>1</v>
      </c>
      <c r="X84" s="104">
        <v>1</v>
      </c>
      <c r="Y84" s="616" t="s">
        <v>136</v>
      </c>
      <c r="Z84" s="616"/>
      <c r="AA84" s="616"/>
      <c r="AB84" s="104">
        <v>1</v>
      </c>
      <c r="AF84" s="616"/>
      <c r="AG84" s="616"/>
      <c r="AH84" s="616"/>
      <c r="AI84" s="616"/>
      <c r="AJ84" s="616"/>
      <c r="AX84" s="616"/>
      <c r="AY84" s="616"/>
      <c r="AZ84" s="616"/>
      <c r="BA84" s="616"/>
      <c r="BB84" s="616"/>
      <c r="BC84" s="616"/>
      <c r="BD84" s="616"/>
      <c r="BE84" s="616"/>
      <c r="BF84" s="59">
        <v>1</v>
      </c>
      <c r="BG84" s="59">
        <v>1</v>
      </c>
      <c r="BH84" s="59">
        <v>1</v>
      </c>
      <c r="BI84" s="59">
        <v>1</v>
      </c>
      <c r="BJ84" s="59">
        <v>1</v>
      </c>
      <c r="BK84" s="59">
        <v>1</v>
      </c>
      <c r="BL84" s="59">
        <v>1</v>
      </c>
      <c r="BM84" s="59">
        <v>1</v>
      </c>
      <c r="BN84" s="59">
        <v>1</v>
      </c>
      <c r="BO84" s="59">
        <v>1</v>
      </c>
      <c r="BP84" s="616"/>
      <c r="BQ84" s="616"/>
      <c r="BR84" s="616"/>
      <c r="BS84" s="616"/>
      <c r="BT84" s="616"/>
      <c r="BU84" s="616"/>
      <c r="BV84" s="616"/>
      <c r="BW84" s="616"/>
      <c r="CD84" s="61"/>
      <c r="CE84" t="s">
        <v>191</v>
      </c>
      <c r="CH84" s="625" t="s">
        <v>187</v>
      </c>
      <c r="CI84" s="625"/>
      <c r="CJ84" s="625"/>
      <c r="CK84" s="6"/>
      <c r="CL84" s="118">
        <v>1</v>
      </c>
      <c r="CM84" s="118">
        <v>1</v>
      </c>
      <c r="CN84" s="118">
        <v>1</v>
      </c>
      <c r="CO84" s="118">
        <v>1</v>
      </c>
      <c r="CP84" s="118">
        <v>1</v>
      </c>
      <c r="CQ84" s="118">
        <v>1</v>
      </c>
      <c r="CR84" s="118">
        <v>1</v>
      </c>
      <c r="CS84" s="118">
        <v>1</v>
      </c>
      <c r="CT84" s="118">
        <v>1</v>
      </c>
      <c r="CU84" s="118">
        <v>1</v>
      </c>
      <c r="CV84" s="118">
        <v>1</v>
      </c>
      <c r="CW84" s="118">
        <v>1</v>
      </c>
      <c r="CX84" s="118">
        <v>1</v>
      </c>
      <c r="CY84" s="118">
        <v>1</v>
      </c>
      <c r="CZ84" s="118">
        <v>1</v>
      </c>
      <c r="DA84" s="118">
        <v>1</v>
      </c>
      <c r="DB84" s="118">
        <v>1</v>
      </c>
      <c r="DC84" s="118">
        <v>1</v>
      </c>
      <c r="DD84" s="118">
        <v>1</v>
      </c>
      <c r="DE84" s="118">
        <v>1</v>
      </c>
      <c r="DF84" s="118">
        <v>1</v>
      </c>
      <c r="DG84" s="118">
        <v>1</v>
      </c>
      <c r="DH84" s="118">
        <v>1</v>
      </c>
      <c r="DI84" s="118">
        <v>1</v>
      </c>
      <c r="DJ84" s="118">
        <v>1</v>
      </c>
      <c r="DK84" s="47"/>
      <c r="DL84" s="625" t="s">
        <v>187</v>
      </c>
      <c r="DM84" s="625"/>
      <c r="DN84" s="625"/>
    </row>
    <row r="85" spans="5:119">
      <c r="E85" s="38"/>
      <c r="F85" t="s">
        <v>193</v>
      </c>
      <c r="I85" s="616"/>
      <c r="J85" s="616"/>
      <c r="K85" s="616"/>
      <c r="L85" s="616"/>
      <c r="M85" s="616"/>
      <c r="N85" s="616" t="s">
        <v>187</v>
      </c>
      <c r="O85" s="616"/>
      <c r="P85" s="616"/>
      <c r="Q85" s="104">
        <v>1</v>
      </c>
      <c r="R85" s="616"/>
      <c r="S85" s="616"/>
      <c r="T85" s="616"/>
      <c r="U85" s="104">
        <v>1</v>
      </c>
      <c r="X85" s="104">
        <v>1</v>
      </c>
      <c r="Y85" s="616"/>
      <c r="Z85" s="616"/>
      <c r="AA85" s="616"/>
      <c r="AB85" s="104">
        <v>1</v>
      </c>
      <c r="AC85" s="616" t="s">
        <v>187</v>
      </c>
      <c r="AD85" s="616"/>
      <c r="AE85" s="616"/>
      <c r="AF85" s="616"/>
      <c r="AG85" s="616"/>
      <c r="AH85" s="616"/>
      <c r="AI85" s="616"/>
      <c r="AJ85" s="616"/>
      <c r="AX85" s="616"/>
      <c r="AY85" s="616"/>
      <c r="AZ85" s="616"/>
      <c r="BA85" s="616"/>
      <c r="BB85" s="616"/>
      <c r="BC85" s="59">
        <v>1</v>
      </c>
      <c r="BD85" s="59">
        <v>1</v>
      </c>
      <c r="BE85" s="59">
        <v>1</v>
      </c>
      <c r="BF85" s="59">
        <v>1</v>
      </c>
      <c r="BG85" s="59">
        <v>1</v>
      </c>
      <c r="BH85" s="616" t="s">
        <v>286</v>
      </c>
      <c r="BI85" s="616"/>
      <c r="BJ85" s="616"/>
      <c r="BK85" s="616" t="s">
        <v>138</v>
      </c>
      <c r="BL85" s="616"/>
      <c r="BM85" s="616"/>
      <c r="BN85" s="59">
        <v>1</v>
      </c>
      <c r="BO85" s="59">
        <v>1</v>
      </c>
      <c r="BP85" s="59">
        <v>1</v>
      </c>
      <c r="BQ85" s="59">
        <v>1</v>
      </c>
      <c r="BR85" s="59">
        <v>1</v>
      </c>
      <c r="BS85" s="616"/>
      <c r="BT85" s="616"/>
      <c r="BU85" s="616"/>
      <c r="BV85" s="616"/>
      <c r="BW85" s="616"/>
      <c r="CD85" s="103"/>
      <c r="CE85" t="s">
        <v>268</v>
      </c>
      <c r="CH85" s="625"/>
      <c r="CI85" s="625"/>
      <c r="CJ85" s="625"/>
      <c r="CK85" s="6"/>
      <c r="CL85" s="118">
        <v>1</v>
      </c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25" t="s">
        <v>133</v>
      </c>
      <c r="CZ85" s="625"/>
      <c r="DA85" s="625"/>
      <c r="DB85" s="6"/>
      <c r="DC85" s="625" t="s">
        <v>136</v>
      </c>
      <c r="DD85" s="625"/>
      <c r="DE85" s="625"/>
      <c r="DF85" s="118">
        <v>1</v>
      </c>
      <c r="DG85" s="625" t="s">
        <v>133</v>
      </c>
      <c r="DH85" s="625"/>
      <c r="DI85" s="625"/>
      <c r="DJ85" s="118">
        <v>1</v>
      </c>
      <c r="DK85" s="47"/>
      <c r="DL85" s="625"/>
      <c r="DM85" s="625"/>
      <c r="DN85" s="625"/>
    </row>
    <row r="86" spans="5:119">
      <c r="E86" s="58"/>
      <c r="F86" t="s">
        <v>189</v>
      </c>
      <c r="I86" s="616"/>
      <c r="J86" s="616"/>
      <c r="K86" s="616"/>
      <c r="L86" s="616"/>
      <c r="M86" s="616"/>
      <c r="N86" s="616"/>
      <c r="O86" s="616"/>
      <c r="P86" s="616"/>
      <c r="Q86" s="104">
        <v>1</v>
      </c>
      <c r="R86" s="616"/>
      <c r="S86" s="616"/>
      <c r="T86" s="616"/>
      <c r="U86" s="104">
        <v>1</v>
      </c>
      <c r="V86" s="104">
        <v>1</v>
      </c>
      <c r="W86" s="104">
        <v>1</v>
      </c>
      <c r="X86" s="104">
        <v>1</v>
      </c>
      <c r="Y86" s="616"/>
      <c r="Z86" s="616"/>
      <c r="AA86" s="616"/>
      <c r="AB86" s="104">
        <v>1</v>
      </c>
      <c r="AC86" s="616"/>
      <c r="AD86" s="616"/>
      <c r="AE86" s="616"/>
      <c r="AF86" s="616"/>
      <c r="AG86" s="616"/>
      <c r="AH86" s="616"/>
      <c r="AI86" s="616"/>
      <c r="AJ86" s="616"/>
      <c r="AX86" s="616"/>
      <c r="AY86" s="616"/>
      <c r="AZ86" s="616"/>
      <c r="BA86" s="616"/>
      <c r="BB86" s="616"/>
      <c r="BC86" s="59">
        <v>1</v>
      </c>
      <c r="BD86" s="616" t="s">
        <v>133</v>
      </c>
      <c r="BE86" s="616"/>
      <c r="BF86" s="616"/>
      <c r="BG86" s="59">
        <v>1</v>
      </c>
      <c r="BH86" s="616"/>
      <c r="BI86" s="616"/>
      <c r="BJ86" s="616"/>
      <c r="BK86" s="616"/>
      <c r="BL86" s="616"/>
      <c r="BM86" s="616"/>
      <c r="BN86" s="59">
        <v>1</v>
      </c>
      <c r="BO86" s="616" t="s">
        <v>133</v>
      </c>
      <c r="BP86" s="616"/>
      <c r="BQ86" s="616"/>
      <c r="BR86" s="59">
        <v>1</v>
      </c>
      <c r="BS86" s="616"/>
      <c r="BT86" s="616"/>
      <c r="BU86" s="616"/>
      <c r="BV86" s="616"/>
      <c r="BW86" s="616"/>
      <c r="CD86" s="38"/>
      <c r="CE86" t="s">
        <v>193</v>
      </c>
      <c r="CH86" s="625"/>
      <c r="CI86" s="625"/>
      <c r="CJ86" s="625"/>
      <c r="CK86" s="6"/>
      <c r="CL86" s="118">
        <v>1</v>
      </c>
      <c r="CM86" s="6"/>
      <c r="CN86" s="118">
        <v>1</v>
      </c>
      <c r="CO86" s="118">
        <v>1</v>
      </c>
      <c r="CP86" s="118">
        <v>1</v>
      </c>
      <c r="CQ86" s="118">
        <v>1</v>
      </c>
      <c r="CR86" s="118">
        <v>1</v>
      </c>
      <c r="CS86" s="118">
        <v>1</v>
      </c>
      <c r="CT86" s="118">
        <v>1</v>
      </c>
      <c r="CU86" s="118">
        <v>1</v>
      </c>
      <c r="CV86" s="118">
        <v>1</v>
      </c>
      <c r="CW86" s="118">
        <v>1</v>
      </c>
      <c r="CX86" s="6"/>
      <c r="CY86" s="625"/>
      <c r="CZ86" s="625"/>
      <c r="DA86" s="625"/>
      <c r="DB86" s="61"/>
      <c r="DC86" s="625"/>
      <c r="DD86" s="625"/>
      <c r="DE86" s="625"/>
      <c r="DF86" s="118">
        <v>1</v>
      </c>
      <c r="DG86" s="625"/>
      <c r="DH86" s="625"/>
      <c r="DI86" s="625"/>
      <c r="DJ86" s="118">
        <v>1</v>
      </c>
      <c r="DK86" s="47"/>
      <c r="DL86" s="625"/>
      <c r="DM86" s="625"/>
      <c r="DN86" s="625"/>
    </row>
    <row r="87" spans="5:119">
      <c r="E87" s="60"/>
      <c r="F87" t="s">
        <v>192</v>
      </c>
      <c r="I87" s="616"/>
      <c r="J87" s="616"/>
      <c r="K87" s="616"/>
      <c r="L87" s="616"/>
      <c r="M87" s="616"/>
      <c r="N87" s="616"/>
      <c r="O87" s="616"/>
      <c r="P87" s="616"/>
      <c r="Q87" s="104">
        <v>1</v>
      </c>
      <c r="R87" s="104">
        <v>1</v>
      </c>
      <c r="S87" s="104">
        <v>1</v>
      </c>
      <c r="T87" s="104">
        <v>1</v>
      </c>
      <c r="U87" s="104">
        <v>1</v>
      </c>
      <c r="V87" s="627" t="s">
        <v>151</v>
      </c>
      <c r="W87" s="627"/>
      <c r="X87" s="104">
        <v>1</v>
      </c>
      <c r="Y87" s="104">
        <v>1</v>
      </c>
      <c r="Z87" s="104">
        <v>1</v>
      </c>
      <c r="AA87" s="104">
        <v>1</v>
      </c>
      <c r="AB87" s="104">
        <v>1</v>
      </c>
      <c r="AC87" s="616"/>
      <c r="AD87" s="616"/>
      <c r="AE87" s="616"/>
      <c r="AF87" s="616"/>
      <c r="AG87" s="616"/>
      <c r="AH87" s="616"/>
      <c r="AI87" s="616"/>
      <c r="AJ87" s="616"/>
      <c r="AX87" s="616"/>
      <c r="AY87" s="616"/>
      <c r="AZ87" s="616"/>
      <c r="BA87" s="616"/>
      <c r="BB87" s="616"/>
      <c r="BC87" s="59">
        <v>1</v>
      </c>
      <c r="BD87" s="616"/>
      <c r="BE87" s="616"/>
      <c r="BF87" s="616"/>
      <c r="BG87" s="59">
        <v>1</v>
      </c>
      <c r="BH87" s="616"/>
      <c r="BI87" s="616"/>
      <c r="BJ87" s="616"/>
      <c r="BK87" s="616"/>
      <c r="BL87" s="616"/>
      <c r="BM87" s="616"/>
      <c r="BN87" s="59">
        <v>1</v>
      </c>
      <c r="BO87" s="616"/>
      <c r="BP87" s="616"/>
      <c r="BQ87" s="616"/>
      <c r="BR87" s="59">
        <v>1</v>
      </c>
      <c r="BS87" s="616"/>
      <c r="BT87" s="616"/>
      <c r="BU87" s="616"/>
      <c r="BV87" s="616"/>
      <c r="BW87" s="616"/>
      <c r="CD87" s="58"/>
      <c r="CE87" t="s">
        <v>189</v>
      </c>
      <c r="CI87" s="6"/>
      <c r="CJ87" s="6"/>
      <c r="CK87" s="6"/>
      <c r="CL87" s="118">
        <v>1</v>
      </c>
      <c r="CM87" s="6"/>
      <c r="CN87" s="118">
        <v>1</v>
      </c>
      <c r="CO87" s="47"/>
      <c r="CP87" s="47"/>
      <c r="CQ87" s="47"/>
      <c r="CR87" s="61"/>
      <c r="CS87" s="47"/>
      <c r="CT87" s="47"/>
      <c r="CU87" s="47"/>
      <c r="CV87" s="6"/>
      <c r="CW87" s="118">
        <v>1</v>
      </c>
      <c r="CX87" s="118">
        <v>1</v>
      </c>
      <c r="CY87" s="625"/>
      <c r="CZ87" s="625"/>
      <c r="DA87" s="625"/>
      <c r="DC87" s="625"/>
      <c r="DD87" s="625"/>
      <c r="DE87" s="625"/>
      <c r="DF87" s="103"/>
      <c r="DG87" s="625"/>
      <c r="DH87" s="625"/>
      <c r="DI87" s="625"/>
      <c r="DJ87" s="118">
        <v>1</v>
      </c>
      <c r="DK87" s="47"/>
      <c r="DL87" s="6"/>
      <c r="DM87" s="6"/>
    </row>
    <row r="88" spans="5:119">
      <c r="K88" s="616" t="s">
        <v>187</v>
      </c>
      <c r="L88" s="616"/>
      <c r="M88" s="616"/>
      <c r="N88" s="616" t="s">
        <v>133</v>
      </c>
      <c r="O88" s="616"/>
      <c r="P88" s="616"/>
      <c r="Q88" s="104">
        <v>1</v>
      </c>
      <c r="R88" s="104">
        <v>1</v>
      </c>
      <c r="S88" s="616" t="s">
        <v>138</v>
      </c>
      <c r="T88" s="616"/>
      <c r="U88" s="616"/>
      <c r="V88" s="627"/>
      <c r="W88" s="627"/>
      <c r="X88" s="616" t="s">
        <v>165</v>
      </c>
      <c r="Y88" s="616"/>
      <c r="Z88" s="616"/>
      <c r="AA88" s="104">
        <v>1</v>
      </c>
      <c r="AC88" s="616" t="s">
        <v>133</v>
      </c>
      <c r="AD88" s="616"/>
      <c r="AE88" s="616"/>
      <c r="AF88" s="616" t="s">
        <v>187</v>
      </c>
      <c r="AG88" s="616"/>
      <c r="AH88" s="616"/>
      <c r="AX88" s="6"/>
      <c r="AY88" s="59">
        <v>1</v>
      </c>
      <c r="AZ88" s="59">
        <v>1</v>
      </c>
      <c r="BA88" s="59">
        <v>1</v>
      </c>
      <c r="BB88" s="59">
        <v>1</v>
      </c>
      <c r="BC88" s="59">
        <v>1</v>
      </c>
      <c r="BD88" s="616"/>
      <c r="BE88" s="616"/>
      <c r="BF88" s="616"/>
      <c r="BG88" s="59">
        <v>1</v>
      </c>
      <c r="BH88" s="59">
        <v>1</v>
      </c>
      <c r="BI88" s="59">
        <v>1</v>
      </c>
      <c r="BJ88" s="59">
        <v>1</v>
      </c>
      <c r="BK88" s="59">
        <v>1</v>
      </c>
      <c r="BL88" s="59">
        <v>1</v>
      </c>
      <c r="BM88" s="59">
        <v>1</v>
      </c>
      <c r="BN88" s="59">
        <v>1</v>
      </c>
      <c r="BO88" s="616"/>
      <c r="BP88" s="616"/>
      <c r="BQ88" s="616"/>
      <c r="BR88" s="59">
        <v>1</v>
      </c>
      <c r="BS88" s="59">
        <v>1</v>
      </c>
      <c r="BT88" s="59">
        <v>1</v>
      </c>
      <c r="BU88" s="59">
        <v>1</v>
      </c>
      <c r="BV88" s="59">
        <v>1</v>
      </c>
      <c r="BW88" s="6"/>
      <c r="CD88" s="60"/>
      <c r="CE88" t="s">
        <v>192</v>
      </c>
      <c r="CI88" s="47"/>
      <c r="CJ88" s="47"/>
      <c r="CK88" s="47"/>
      <c r="CL88" s="118">
        <v>1</v>
      </c>
      <c r="CM88" s="6"/>
      <c r="CN88" s="118">
        <v>1</v>
      </c>
      <c r="CO88" s="625" t="s">
        <v>165</v>
      </c>
      <c r="CP88" s="625"/>
      <c r="CQ88" s="625"/>
      <c r="CR88" s="625" t="s">
        <v>135</v>
      </c>
      <c r="CS88" s="625"/>
      <c r="CT88" s="625"/>
      <c r="CU88" s="625" t="s">
        <v>165</v>
      </c>
      <c r="CV88" s="625"/>
      <c r="CW88" s="625"/>
      <c r="CX88" s="118">
        <v>1</v>
      </c>
      <c r="CY88" s="118">
        <v>1</v>
      </c>
      <c r="CZ88" s="625" t="s">
        <v>138</v>
      </c>
      <c r="DA88" s="625"/>
      <c r="DB88" s="625"/>
      <c r="DC88" s="61"/>
      <c r="DD88" s="6"/>
      <c r="DE88" s="118">
        <v>1</v>
      </c>
      <c r="DF88" s="118">
        <v>1</v>
      </c>
      <c r="DG88" s="118">
        <v>1</v>
      </c>
      <c r="DH88" s="118">
        <v>1</v>
      </c>
      <c r="DI88" s="47"/>
      <c r="DJ88" s="118">
        <v>1</v>
      </c>
      <c r="DK88" s="47"/>
      <c r="DL88" s="6"/>
      <c r="DM88" s="6"/>
    </row>
    <row r="89" spans="5:119">
      <c r="K89" s="616"/>
      <c r="L89" s="616"/>
      <c r="M89" s="616"/>
      <c r="N89" s="616"/>
      <c r="O89" s="616"/>
      <c r="P89" s="616"/>
      <c r="Q89" s="103"/>
      <c r="R89" s="104">
        <v>1</v>
      </c>
      <c r="S89" s="616"/>
      <c r="T89" s="616"/>
      <c r="U89" s="616"/>
      <c r="V89" s="616" t="s">
        <v>137</v>
      </c>
      <c r="W89" s="616"/>
      <c r="X89" s="616"/>
      <c r="Y89" s="616"/>
      <c r="Z89" s="616"/>
      <c r="AA89" s="104">
        <v>1</v>
      </c>
      <c r="AC89" s="616"/>
      <c r="AD89" s="616"/>
      <c r="AE89" s="616"/>
      <c r="AF89" s="616"/>
      <c r="AG89" s="616"/>
      <c r="AH89" s="616"/>
      <c r="AK89" s="616" t="s">
        <v>134</v>
      </c>
      <c r="AL89" s="616"/>
      <c r="AT89" s="61"/>
      <c r="AU89" t="s">
        <v>191</v>
      </c>
      <c r="AX89" s="6"/>
      <c r="AY89" s="59">
        <v>1</v>
      </c>
      <c r="AZ89" s="616" t="s">
        <v>136</v>
      </c>
      <c r="BA89" s="616"/>
      <c r="BB89" s="616"/>
      <c r="BC89" s="616" t="s">
        <v>177</v>
      </c>
      <c r="BD89" s="616"/>
      <c r="BE89" s="616"/>
      <c r="BF89" s="38"/>
      <c r="BG89" s="59">
        <v>1</v>
      </c>
      <c r="BH89" s="616" t="s">
        <v>136</v>
      </c>
      <c r="BI89" s="616"/>
      <c r="BJ89" s="616"/>
      <c r="BK89" s="616" t="s">
        <v>135</v>
      </c>
      <c r="BL89" s="616"/>
      <c r="BM89" s="616"/>
      <c r="BN89" s="59">
        <v>1</v>
      </c>
      <c r="BO89" s="38"/>
      <c r="BP89" s="616" t="s">
        <v>165</v>
      </c>
      <c r="BQ89" s="616"/>
      <c r="BR89" s="616"/>
      <c r="BS89" s="616" t="s">
        <v>136</v>
      </c>
      <c r="BT89" s="616"/>
      <c r="BU89" s="616"/>
      <c r="BV89" s="59">
        <v>1</v>
      </c>
      <c r="BW89" s="6"/>
      <c r="CH89" s="625" t="s">
        <v>187</v>
      </c>
      <c r="CI89" s="625"/>
      <c r="CJ89" s="625"/>
      <c r="CK89" s="47"/>
      <c r="CL89" s="118">
        <v>1</v>
      </c>
      <c r="CM89" s="6"/>
      <c r="CN89" s="118">
        <v>1</v>
      </c>
      <c r="CO89" s="625"/>
      <c r="CP89" s="625"/>
      <c r="CQ89" s="625"/>
      <c r="CR89" s="625"/>
      <c r="CS89" s="625"/>
      <c r="CT89" s="625"/>
      <c r="CU89" s="625"/>
      <c r="CV89" s="625"/>
      <c r="CW89" s="625"/>
      <c r="CX89" s="47"/>
      <c r="CY89" s="118">
        <v>1</v>
      </c>
      <c r="CZ89" s="625"/>
      <c r="DA89" s="625"/>
      <c r="DB89" s="625"/>
      <c r="DD89" s="118">
        <v>1</v>
      </c>
      <c r="DE89" s="118">
        <v>1</v>
      </c>
      <c r="DF89" s="38"/>
      <c r="DG89" s="6"/>
      <c r="DH89" s="118">
        <v>1</v>
      </c>
      <c r="DI89" s="47"/>
      <c r="DJ89" s="118">
        <v>1</v>
      </c>
      <c r="DK89" s="47"/>
      <c r="DL89" s="625" t="s">
        <v>187</v>
      </c>
      <c r="DM89" s="625"/>
      <c r="DN89" s="625"/>
    </row>
    <row r="90" spans="5:119">
      <c r="H90" s="103"/>
      <c r="K90" s="616"/>
      <c r="L90" s="616"/>
      <c r="M90" s="616"/>
      <c r="N90" s="616"/>
      <c r="O90" s="616"/>
      <c r="P90" s="616"/>
      <c r="Q90" s="104">
        <v>1</v>
      </c>
      <c r="R90" s="104">
        <v>1</v>
      </c>
      <c r="S90" s="616"/>
      <c r="T90" s="616"/>
      <c r="U90" s="616"/>
      <c r="V90" s="616"/>
      <c r="W90" s="616"/>
      <c r="X90" s="616"/>
      <c r="Y90" s="616"/>
      <c r="Z90" s="616"/>
      <c r="AA90" s="104">
        <v>1</v>
      </c>
      <c r="AC90" s="616"/>
      <c r="AD90" s="616"/>
      <c r="AE90" s="616"/>
      <c r="AF90" s="616"/>
      <c r="AG90" s="616"/>
      <c r="AH90" s="616"/>
      <c r="AK90" s="616"/>
      <c r="AL90" s="616"/>
      <c r="AT90" s="103"/>
      <c r="AU90" t="s">
        <v>268</v>
      </c>
      <c r="AX90" s="6"/>
      <c r="AY90" s="59">
        <v>1</v>
      </c>
      <c r="AZ90" s="616"/>
      <c r="BA90" s="616"/>
      <c r="BB90" s="616"/>
      <c r="BC90" s="616"/>
      <c r="BD90" s="616"/>
      <c r="BE90" s="616"/>
      <c r="BF90" s="61"/>
      <c r="BG90" s="59">
        <v>1</v>
      </c>
      <c r="BH90" s="616"/>
      <c r="BI90" s="616"/>
      <c r="BJ90" s="616"/>
      <c r="BK90" s="616"/>
      <c r="BL90" s="616"/>
      <c r="BM90" s="616"/>
      <c r="BN90" s="59">
        <v>1</v>
      </c>
      <c r="BO90" s="61"/>
      <c r="BP90" s="616"/>
      <c r="BQ90" s="616"/>
      <c r="BR90" s="616"/>
      <c r="BS90" s="616"/>
      <c r="BT90" s="616"/>
      <c r="BU90" s="616"/>
      <c r="BV90" s="59">
        <v>1</v>
      </c>
      <c r="BW90" s="6"/>
      <c r="CH90" s="625"/>
      <c r="CI90" s="625"/>
      <c r="CJ90" s="625"/>
      <c r="CK90" s="47"/>
      <c r="CL90" s="118">
        <v>1</v>
      </c>
      <c r="CM90" s="6"/>
      <c r="CN90" s="118">
        <v>1</v>
      </c>
      <c r="CO90" s="625"/>
      <c r="CP90" s="625"/>
      <c r="CQ90" s="625"/>
      <c r="CR90" s="625"/>
      <c r="CS90" s="625"/>
      <c r="CT90" s="625"/>
      <c r="CU90" s="625"/>
      <c r="CV90" s="625"/>
      <c r="CW90" s="625"/>
      <c r="CX90" s="61"/>
      <c r="CY90" s="118">
        <v>1</v>
      </c>
      <c r="CZ90" s="625"/>
      <c r="DA90" s="625"/>
      <c r="DB90" s="625"/>
      <c r="DC90" s="118">
        <v>1</v>
      </c>
      <c r="DD90" s="118">
        <v>1</v>
      </c>
      <c r="DE90" s="625" t="s">
        <v>135</v>
      </c>
      <c r="DF90" s="625"/>
      <c r="DG90" s="625"/>
      <c r="DH90" s="118">
        <v>1</v>
      </c>
      <c r="DI90" s="6"/>
      <c r="DJ90" s="118">
        <v>1</v>
      </c>
      <c r="DK90" s="47"/>
      <c r="DL90" s="625"/>
      <c r="DM90" s="625"/>
      <c r="DN90" s="625"/>
    </row>
    <row r="91" spans="5:119">
      <c r="I91" s="104">
        <v>1</v>
      </c>
      <c r="J91" s="104">
        <v>1</v>
      </c>
      <c r="K91" s="104">
        <v>1</v>
      </c>
      <c r="L91" s="104">
        <v>1</v>
      </c>
      <c r="M91" s="104">
        <v>1</v>
      </c>
      <c r="N91" s="104">
        <v>1</v>
      </c>
      <c r="O91" s="104">
        <v>1</v>
      </c>
      <c r="P91" s="104">
        <v>1</v>
      </c>
      <c r="Q91" s="104">
        <v>1</v>
      </c>
      <c r="R91" s="104">
        <v>1</v>
      </c>
      <c r="S91" s="104">
        <v>1</v>
      </c>
      <c r="T91" s="104">
        <v>1</v>
      </c>
      <c r="U91" s="104">
        <v>1</v>
      </c>
      <c r="V91" s="104">
        <v>1</v>
      </c>
      <c r="W91" s="104">
        <v>1</v>
      </c>
      <c r="X91" s="104">
        <v>1</v>
      </c>
      <c r="Y91" s="104">
        <v>1</v>
      </c>
      <c r="Z91" s="104">
        <v>1</v>
      </c>
      <c r="AA91" s="104">
        <v>1</v>
      </c>
      <c r="AB91" s="104">
        <v>1</v>
      </c>
      <c r="AF91" s="104">
        <v>1</v>
      </c>
      <c r="AG91" s="104">
        <v>1</v>
      </c>
      <c r="AH91" s="104">
        <v>1</v>
      </c>
      <c r="AI91" s="104">
        <v>1</v>
      </c>
      <c r="AJ91" s="104">
        <v>1</v>
      </c>
      <c r="AT91" s="38"/>
      <c r="AU91" t="s">
        <v>193</v>
      </c>
      <c r="AX91" s="6"/>
      <c r="AY91" s="59">
        <v>1</v>
      </c>
      <c r="AZ91" s="616"/>
      <c r="BA91" s="616"/>
      <c r="BB91" s="616"/>
      <c r="BC91" s="616"/>
      <c r="BD91" s="616"/>
      <c r="BE91" s="616"/>
      <c r="BF91" s="59">
        <v>1</v>
      </c>
      <c r="BG91" s="59">
        <v>1</v>
      </c>
      <c r="BH91" s="616"/>
      <c r="BI91" s="616"/>
      <c r="BJ91" s="616"/>
      <c r="BK91" s="616"/>
      <c r="BL91" s="616"/>
      <c r="BM91" s="616"/>
      <c r="BN91" s="59">
        <v>1</v>
      </c>
      <c r="BO91" s="59">
        <v>1</v>
      </c>
      <c r="BP91" s="616"/>
      <c r="BQ91" s="616"/>
      <c r="BR91" s="616"/>
      <c r="BS91" s="616"/>
      <c r="BT91" s="616"/>
      <c r="BU91" s="616"/>
      <c r="BV91" s="59">
        <v>1</v>
      </c>
      <c r="BW91" s="6"/>
      <c r="CH91" s="625"/>
      <c r="CI91" s="625"/>
      <c r="CJ91" s="625"/>
      <c r="CK91" s="47"/>
      <c r="CL91" s="118">
        <v>1</v>
      </c>
      <c r="CM91" s="47"/>
      <c r="CN91" s="118">
        <v>1</v>
      </c>
      <c r="CO91" s="625" t="s">
        <v>138</v>
      </c>
      <c r="CP91" s="625"/>
      <c r="CQ91" s="625"/>
      <c r="CR91" s="616" t="s">
        <v>136</v>
      </c>
      <c r="CS91" s="616"/>
      <c r="CT91" s="616"/>
      <c r="CU91" s="625" t="s">
        <v>139</v>
      </c>
      <c r="CV91" s="625"/>
      <c r="CW91" s="625"/>
      <c r="CX91" s="47"/>
      <c r="CY91" s="118">
        <v>1</v>
      </c>
      <c r="CZ91" s="625" t="s">
        <v>137</v>
      </c>
      <c r="DA91" s="625"/>
      <c r="DB91" s="118">
        <v>1</v>
      </c>
      <c r="DC91" s="627" t="s">
        <v>151</v>
      </c>
      <c r="DD91" s="627"/>
      <c r="DE91" s="625"/>
      <c r="DF91" s="625"/>
      <c r="DG91" s="625"/>
      <c r="DH91" s="118">
        <v>1</v>
      </c>
      <c r="DI91" s="6"/>
      <c r="DJ91" s="118">
        <v>1</v>
      </c>
      <c r="DK91" s="47"/>
      <c r="DL91" s="625"/>
      <c r="DM91" s="625"/>
      <c r="DN91" s="625"/>
    </row>
    <row r="92" spans="5:119">
      <c r="F92" s="616" t="s">
        <v>187</v>
      </c>
      <c r="G92" s="616"/>
      <c r="H92" s="616"/>
      <c r="I92" s="104">
        <v>1</v>
      </c>
      <c r="J92" s="616" t="s">
        <v>136</v>
      </c>
      <c r="K92" s="616"/>
      <c r="L92" s="616"/>
      <c r="M92" s="104">
        <v>1</v>
      </c>
      <c r="N92" s="616" t="s">
        <v>210</v>
      </c>
      <c r="O92" s="616"/>
      <c r="P92" s="616"/>
      <c r="Q92" s="104">
        <v>1</v>
      </c>
      <c r="R92" s="616" t="s">
        <v>135</v>
      </c>
      <c r="S92" s="616"/>
      <c r="T92" s="616"/>
      <c r="U92" s="616" t="s">
        <v>181</v>
      </c>
      <c r="V92" s="616"/>
      <c r="W92" s="616"/>
      <c r="X92" s="616" t="s">
        <v>139</v>
      </c>
      <c r="Y92" s="616"/>
      <c r="Z92" s="616"/>
      <c r="AB92" s="104">
        <v>1</v>
      </c>
      <c r="AC92" s="104">
        <v>1</v>
      </c>
      <c r="AD92" s="104">
        <v>1</v>
      </c>
      <c r="AE92" s="104">
        <v>1</v>
      </c>
      <c r="AF92" s="104">
        <v>1</v>
      </c>
      <c r="AG92" s="616" t="s">
        <v>136</v>
      </c>
      <c r="AH92" s="616"/>
      <c r="AI92" s="616"/>
      <c r="AJ92" s="104">
        <v>1</v>
      </c>
      <c r="AK92" s="616" t="s">
        <v>150</v>
      </c>
      <c r="AL92" s="616"/>
      <c r="AM92" s="616"/>
      <c r="AT92" s="58"/>
      <c r="AU92" t="s">
        <v>189</v>
      </c>
      <c r="AX92" s="59">
        <v>1</v>
      </c>
      <c r="AY92" s="59">
        <v>1</v>
      </c>
      <c r="AZ92" s="59">
        <v>1</v>
      </c>
      <c r="BA92" s="61"/>
      <c r="BB92" s="59">
        <v>1</v>
      </c>
      <c r="BC92" s="59">
        <v>1</v>
      </c>
      <c r="BD92" s="59">
        <v>1</v>
      </c>
      <c r="BE92" s="59">
        <v>1</v>
      </c>
      <c r="BF92" s="59">
        <v>1</v>
      </c>
      <c r="BG92" s="103"/>
      <c r="BH92" s="627" t="s">
        <v>151</v>
      </c>
      <c r="BI92" s="627"/>
      <c r="BJ92" s="625" t="s">
        <v>137</v>
      </c>
      <c r="BK92" s="625"/>
      <c r="BL92" s="627" t="s">
        <v>151</v>
      </c>
      <c r="BM92" s="627"/>
      <c r="BN92" s="103"/>
      <c r="BO92" s="59">
        <v>1</v>
      </c>
      <c r="BP92" s="59">
        <v>1</v>
      </c>
      <c r="BQ92" s="59">
        <v>1</v>
      </c>
      <c r="BR92" s="59">
        <v>1</v>
      </c>
      <c r="BS92" s="59">
        <v>1</v>
      </c>
      <c r="BT92" s="103"/>
      <c r="BU92" s="59">
        <v>1</v>
      </c>
      <c r="BV92" s="59">
        <v>1</v>
      </c>
      <c r="BW92" s="59">
        <v>1</v>
      </c>
      <c r="CH92" s="616" t="s">
        <v>134</v>
      </c>
      <c r="CI92" s="616"/>
      <c r="CJ92" s="6"/>
      <c r="CK92" s="47"/>
      <c r="CL92" s="118">
        <v>1</v>
      </c>
      <c r="CM92" s="47"/>
      <c r="CN92" s="118">
        <v>1</v>
      </c>
      <c r="CO92" s="625"/>
      <c r="CP92" s="625"/>
      <c r="CQ92" s="625"/>
      <c r="CR92" s="616"/>
      <c r="CS92" s="616"/>
      <c r="CT92" s="616"/>
      <c r="CU92" s="625"/>
      <c r="CV92" s="625"/>
      <c r="CW92" s="625"/>
      <c r="CX92" s="118">
        <v>1</v>
      </c>
      <c r="CY92" s="118">
        <v>1</v>
      </c>
      <c r="CZ92" s="625"/>
      <c r="DA92" s="625"/>
      <c r="DB92" s="118">
        <v>1</v>
      </c>
      <c r="DC92" s="627"/>
      <c r="DD92" s="627"/>
      <c r="DE92" s="625"/>
      <c r="DF92" s="625"/>
      <c r="DG92" s="625"/>
      <c r="DH92" s="118">
        <v>1</v>
      </c>
      <c r="DI92" s="6"/>
      <c r="DJ92" s="118">
        <v>1</v>
      </c>
      <c r="DK92" s="47"/>
      <c r="DL92" s="47"/>
      <c r="DM92" s="616" t="s">
        <v>134</v>
      </c>
      <c r="DN92" s="616"/>
    </row>
    <row r="93" spans="5:119">
      <c r="F93" s="616"/>
      <c r="G93" s="616"/>
      <c r="H93" s="616"/>
      <c r="I93" s="104">
        <v>1</v>
      </c>
      <c r="J93" s="616"/>
      <c r="K93" s="616"/>
      <c r="L93" s="616"/>
      <c r="M93" s="104">
        <v>1</v>
      </c>
      <c r="N93" s="616"/>
      <c r="O93" s="616"/>
      <c r="P93" s="616"/>
      <c r="Q93" s="104">
        <v>1</v>
      </c>
      <c r="R93" s="616"/>
      <c r="S93" s="616"/>
      <c r="T93" s="616"/>
      <c r="U93" s="616"/>
      <c r="V93" s="616"/>
      <c r="W93" s="616"/>
      <c r="X93" s="616"/>
      <c r="Y93" s="616"/>
      <c r="Z93" s="616"/>
      <c r="AB93" s="104">
        <v>1</v>
      </c>
      <c r="AC93" s="616" t="s">
        <v>165</v>
      </c>
      <c r="AD93" s="616"/>
      <c r="AE93" s="616"/>
      <c r="AF93" s="104">
        <v>1</v>
      </c>
      <c r="AG93" s="616"/>
      <c r="AH93" s="616"/>
      <c r="AI93" s="616"/>
      <c r="AJ93" s="104">
        <v>1</v>
      </c>
      <c r="AK93" s="616"/>
      <c r="AL93" s="616"/>
      <c r="AM93" s="616"/>
      <c r="AT93" s="60"/>
      <c r="AU93" t="s">
        <v>192</v>
      </c>
      <c r="AX93" s="59">
        <v>1</v>
      </c>
      <c r="AY93" s="59">
        <v>1</v>
      </c>
      <c r="AZ93" s="616" t="s">
        <v>138</v>
      </c>
      <c r="BA93" s="616"/>
      <c r="BB93" s="616"/>
      <c r="BC93" s="59">
        <v>1</v>
      </c>
      <c r="BD93" s="616" t="s">
        <v>135</v>
      </c>
      <c r="BE93" s="616"/>
      <c r="BF93" s="616"/>
      <c r="BG93" s="59">
        <v>1</v>
      </c>
      <c r="BH93" s="627"/>
      <c r="BI93" s="627"/>
      <c r="BJ93" s="625"/>
      <c r="BK93" s="625"/>
      <c r="BL93" s="627"/>
      <c r="BM93" s="627"/>
      <c r="BN93" s="59">
        <v>1</v>
      </c>
      <c r="BO93" s="616" t="s">
        <v>139</v>
      </c>
      <c r="BP93" s="616"/>
      <c r="BQ93" s="616"/>
      <c r="BR93" s="59">
        <v>1</v>
      </c>
      <c r="BS93" s="616" t="s">
        <v>165</v>
      </c>
      <c r="BT93" s="616"/>
      <c r="BU93" s="616"/>
      <c r="BV93" s="59">
        <v>1</v>
      </c>
      <c r="BW93" s="59">
        <v>1</v>
      </c>
      <c r="CH93" s="616"/>
      <c r="CI93" s="616"/>
      <c r="CJ93" s="6"/>
      <c r="CK93" s="47"/>
      <c r="CL93" s="118">
        <v>1</v>
      </c>
      <c r="CM93" s="47"/>
      <c r="CN93" s="118">
        <v>1</v>
      </c>
      <c r="CO93" s="625"/>
      <c r="CP93" s="625"/>
      <c r="CQ93" s="625"/>
      <c r="CR93" s="616"/>
      <c r="CS93" s="616"/>
      <c r="CT93" s="616"/>
      <c r="CU93" s="625"/>
      <c r="CV93" s="625"/>
      <c r="CW93" s="625"/>
      <c r="CX93" s="118">
        <v>1</v>
      </c>
      <c r="CY93" s="103"/>
      <c r="CZ93" s="118">
        <v>1</v>
      </c>
      <c r="DA93" s="118">
        <v>1</v>
      </c>
      <c r="DB93" s="625" t="s">
        <v>139</v>
      </c>
      <c r="DC93" s="625"/>
      <c r="DD93" s="625"/>
      <c r="DE93" s="616" t="s">
        <v>165</v>
      </c>
      <c r="DF93" s="616"/>
      <c r="DG93" s="616"/>
      <c r="DH93" s="118">
        <v>1</v>
      </c>
      <c r="DI93" s="6"/>
      <c r="DJ93" s="118">
        <v>1</v>
      </c>
      <c r="DK93" s="6"/>
      <c r="DL93" s="6"/>
      <c r="DM93" s="616"/>
      <c r="DN93" s="616"/>
    </row>
    <row r="94" spans="5:119">
      <c r="F94" s="616"/>
      <c r="G94" s="616"/>
      <c r="H94" s="616"/>
      <c r="I94" s="104">
        <v>1</v>
      </c>
      <c r="J94" s="616"/>
      <c r="K94" s="616"/>
      <c r="L94" s="616"/>
      <c r="M94" s="104">
        <v>1</v>
      </c>
      <c r="N94" s="616"/>
      <c r="O94" s="616"/>
      <c r="P94" s="616"/>
      <c r="Q94" s="104">
        <v>1</v>
      </c>
      <c r="R94" s="616"/>
      <c r="S94" s="616"/>
      <c r="T94" s="616"/>
      <c r="U94" s="616"/>
      <c r="V94" s="616"/>
      <c r="W94" s="616"/>
      <c r="X94" s="616"/>
      <c r="Y94" s="616"/>
      <c r="Z94" s="616"/>
      <c r="AB94" s="104">
        <v>1</v>
      </c>
      <c r="AC94" s="616"/>
      <c r="AD94" s="616"/>
      <c r="AE94" s="616"/>
      <c r="AF94" s="104">
        <v>1</v>
      </c>
      <c r="AG94" s="616"/>
      <c r="AH94" s="616"/>
      <c r="AI94" s="616"/>
      <c r="AJ94" s="104">
        <v>1</v>
      </c>
      <c r="AK94" s="616"/>
      <c r="AL94" s="616"/>
      <c r="AM94" s="616"/>
      <c r="AX94" s="59">
        <v>1</v>
      </c>
      <c r="AY94" s="59">
        <v>1</v>
      </c>
      <c r="AZ94" s="616"/>
      <c r="BA94" s="616"/>
      <c r="BB94" s="616"/>
      <c r="BC94" s="59">
        <v>1</v>
      </c>
      <c r="BD94" s="616"/>
      <c r="BE94" s="616"/>
      <c r="BF94" s="616"/>
      <c r="BG94" s="59">
        <v>1</v>
      </c>
      <c r="BH94" s="58"/>
      <c r="BI94" s="616" t="s">
        <v>198</v>
      </c>
      <c r="BJ94" s="616"/>
      <c r="BK94" s="616"/>
      <c r="BL94" s="616"/>
      <c r="BM94" s="58"/>
      <c r="BN94" s="59">
        <v>1</v>
      </c>
      <c r="BO94" s="616"/>
      <c r="BP94" s="616"/>
      <c r="BQ94" s="616"/>
      <c r="BR94" s="59">
        <v>1</v>
      </c>
      <c r="BS94" s="616"/>
      <c r="BT94" s="616"/>
      <c r="BU94" s="616"/>
      <c r="BV94" s="59">
        <v>1</v>
      </c>
      <c r="BW94" s="59">
        <v>1</v>
      </c>
      <c r="CH94" s="625" t="s">
        <v>187</v>
      </c>
      <c r="CI94" s="625"/>
      <c r="CJ94" s="625"/>
      <c r="CK94" s="47"/>
      <c r="CL94" s="118">
        <v>1</v>
      </c>
      <c r="CM94" s="6"/>
      <c r="CN94" s="118">
        <v>1</v>
      </c>
      <c r="CO94" s="118">
        <v>1</v>
      </c>
      <c r="CP94" s="118">
        <v>1</v>
      </c>
      <c r="CQ94" s="118">
        <v>1</v>
      </c>
      <c r="CR94" s="118">
        <v>1</v>
      </c>
      <c r="CS94" s="118">
        <v>1</v>
      </c>
      <c r="CT94" s="118">
        <v>1</v>
      </c>
      <c r="CU94" s="118">
        <v>1</v>
      </c>
      <c r="CV94" s="118">
        <v>1</v>
      </c>
      <c r="CW94" s="118">
        <v>1</v>
      </c>
      <c r="CX94" s="6"/>
      <c r="CY94" s="118">
        <v>1</v>
      </c>
      <c r="CZ94" s="118">
        <v>1</v>
      </c>
      <c r="DB94" s="625"/>
      <c r="DC94" s="625"/>
      <c r="DD94" s="625"/>
      <c r="DE94" s="616"/>
      <c r="DF94" s="616"/>
      <c r="DG94" s="616"/>
      <c r="DH94" s="118">
        <v>1</v>
      </c>
      <c r="DI94" s="6"/>
      <c r="DJ94" s="118">
        <v>1</v>
      </c>
      <c r="DK94" s="6"/>
      <c r="DL94" s="625" t="s">
        <v>187</v>
      </c>
      <c r="DM94" s="625"/>
      <c r="DN94" s="625"/>
    </row>
    <row r="95" spans="5:119">
      <c r="I95" s="104">
        <v>1</v>
      </c>
      <c r="J95" s="104">
        <v>1</v>
      </c>
      <c r="K95" s="104">
        <v>1</v>
      </c>
      <c r="L95" s="104">
        <v>1</v>
      </c>
      <c r="M95" s="104">
        <v>1</v>
      </c>
      <c r="Q95" s="104">
        <v>1</v>
      </c>
      <c r="R95" s="104">
        <v>1</v>
      </c>
      <c r="S95" s="104">
        <v>1</v>
      </c>
      <c r="T95" s="103"/>
      <c r="U95" s="616" t="s">
        <v>198</v>
      </c>
      <c r="V95" s="616"/>
      <c r="W95" s="616"/>
      <c r="X95" s="616"/>
      <c r="Y95" s="616" t="s">
        <v>135</v>
      </c>
      <c r="Z95" s="616"/>
      <c r="AA95" s="616"/>
      <c r="AB95" s="104">
        <v>1</v>
      </c>
      <c r="AC95" s="616"/>
      <c r="AD95" s="616"/>
      <c r="AE95" s="616"/>
      <c r="AF95" s="104">
        <v>1</v>
      </c>
      <c r="AG95" s="104">
        <v>1</v>
      </c>
      <c r="AH95" s="104">
        <v>1</v>
      </c>
      <c r="AI95" s="104">
        <v>1</v>
      </c>
      <c r="AJ95" s="104">
        <v>1</v>
      </c>
      <c r="AK95" s="616" t="s">
        <v>194</v>
      </c>
      <c r="AL95" s="616"/>
      <c r="AM95" s="616"/>
      <c r="AN95" s="616"/>
      <c r="AX95" s="59">
        <v>1</v>
      </c>
      <c r="AY95" s="59">
        <v>1</v>
      </c>
      <c r="AZ95" s="616"/>
      <c r="BA95" s="616"/>
      <c r="BB95" s="616"/>
      <c r="BC95" s="59">
        <v>1</v>
      </c>
      <c r="BD95" s="616"/>
      <c r="BE95" s="616"/>
      <c r="BF95" s="616"/>
      <c r="BG95" s="59">
        <v>1</v>
      </c>
      <c r="BI95" s="616"/>
      <c r="BJ95" s="616"/>
      <c r="BK95" s="616"/>
      <c r="BL95" s="616"/>
      <c r="BM95" s="50"/>
      <c r="BN95" s="59">
        <v>1</v>
      </c>
      <c r="BO95" s="616"/>
      <c r="BP95" s="616"/>
      <c r="BQ95" s="616"/>
      <c r="BR95" s="59">
        <v>1</v>
      </c>
      <c r="BS95" s="616"/>
      <c r="BT95" s="616"/>
      <c r="BU95" s="616"/>
      <c r="BV95" s="59">
        <v>1</v>
      </c>
      <c r="BW95" s="59">
        <v>1</v>
      </c>
      <c r="CH95" s="625"/>
      <c r="CI95" s="625"/>
      <c r="CJ95" s="625"/>
      <c r="CK95" s="47"/>
      <c r="CL95" s="118">
        <v>1</v>
      </c>
      <c r="CM95" s="6"/>
      <c r="CN95" s="118">
        <v>1</v>
      </c>
      <c r="CO95" s="625" t="s">
        <v>133</v>
      </c>
      <c r="CP95" s="625"/>
      <c r="CQ95" s="625"/>
      <c r="CR95" s="625" t="s">
        <v>181</v>
      </c>
      <c r="CS95" s="625"/>
      <c r="CT95" s="625"/>
      <c r="CU95" s="625" t="s">
        <v>137</v>
      </c>
      <c r="CV95" s="625"/>
      <c r="CW95" s="103"/>
      <c r="CX95" s="118">
        <v>1</v>
      </c>
      <c r="CY95" s="118">
        <v>1</v>
      </c>
      <c r="CZ95" s="6"/>
      <c r="DA95" s="38"/>
      <c r="DB95" s="625"/>
      <c r="DC95" s="625"/>
      <c r="DD95" s="625"/>
      <c r="DE95" s="616"/>
      <c r="DF95" s="616"/>
      <c r="DG95" s="616"/>
      <c r="DH95" s="118">
        <v>1</v>
      </c>
      <c r="DI95" s="6"/>
      <c r="DJ95" s="118">
        <v>1</v>
      </c>
      <c r="DK95" s="6"/>
      <c r="DL95" s="625"/>
      <c r="DM95" s="625"/>
      <c r="DN95" s="625"/>
    </row>
    <row r="96" spans="5:119">
      <c r="F96" s="616" t="s">
        <v>134</v>
      </c>
      <c r="G96" s="616"/>
      <c r="M96" s="104">
        <v>1</v>
      </c>
      <c r="N96" s="616" t="s">
        <v>133</v>
      </c>
      <c r="O96" s="616"/>
      <c r="P96" s="616"/>
      <c r="Q96" s="104">
        <v>1</v>
      </c>
      <c r="R96" s="616" t="s">
        <v>139</v>
      </c>
      <c r="S96" s="616"/>
      <c r="T96" s="616"/>
      <c r="U96" s="616"/>
      <c r="V96" s="616"/>
      <c r="W96" s="616"/>
      <c r="X96" s="616"/>
      <c r="Y96" s="616"/>
      <c r="Z96" s="616"/>
      <c r="AA96" s="616"/>
      <c r="AB96" s="104">
        <v>1</v>
      </c>
      <c r="AC96" s="616" t="s">
        <v>137</v>
      </c>
      <c r="AD96" s="616"/>
      <c r="AE96" s="627" t="s">
        <v>151</v>
      </c>
      <c r="AF96" s="627"/>
      <c r="AG96" s="104">
        <v>1</v>
      </c>
      <c r="AK96" s="616"/>
      <c r="AL96" s="616"/>
      <c r="AM96" s="616"/>
      <c r="AN96" s="616"/>
      <c r="AX96" s="59">
        <v>1</v>
      </c>
      <c r="AY96" s="59">
        <v>1</v>
      </c>
      <c r="AZ96" s="616" t="s">
        <v>165</v>
      </c>
      <c r="BA96" s="616"/>
      <c r="BB96" s="616"/>
      <c r="BC96" s="59">
        <v>1</v>
      </c>
      <c r="BD96" s="616" t="s">
        <v>139</v>
      </c>
      <c r="BE96" s="616"/>
      <c r="BF96" s="616"/>
      <c r="BG96" s="59">
        <v>1</v>
      </c>
      <c r="BI96" s="616"/>
      <c r="BJ96" s="616"/>
      <c r="BK96" s="616"/>
      <c r="BL96" s="616"/>
      <c r="BN96" s="59">
        <v>1</v>
      </c>
      <c r="BO96" s="616" t="s">
        <v>135</v>
      </c>
      <c r="BP96" s="616"/>
      <c r="BQ96" s="616"/>
      <c r="BR96" s="59">
        <v>1</v>
      </c>
      <c r="BS96" s="616" t="s">
        <v>133</v>
      </c>
      <c r="BT96" s="616"/>
      <c r="BU96" s="616"/>
      <c r="BV96" s="59">
        <v>1</v>
      </c>
      <c r="BW96" s="59">
        <v>1</v>
      </c>
      <c r="CH96" s="625"/>
      <c r="CI96" s="625"/>
      <c r="CJ96" s="625"/>
      <c r="CK96" s="47"/>
      <c r="CL96" s="118">
        <v>1</v>
      </c>
      <c r="CM96" s="6"/>
      <c r="CN96" s="118">
        <v>1</v>
      </c>
      <c r="CO96" s="625"/>
      <c r="CP96" s="625"/>
      <c r="CQ96" s="625"/>
      <c r="CR96" s="625"/>
      <c r="CS96" s="625"/>
      <c r="CT96" s="625"/>
      <c r="CU96" s="625"/>
      <c r="CV96" s="625"/>
      <c r="CW96" s="118">
        <v>1</v>
      </c>
      <c r="CX96" s="118">
        <v>1</v>
      </c>
      <c r="CY96" s="118">
        <v>1</v>
      </c>
      <c r="CZ96" s="118">
        <v>1</v>
      </c>
      <c r="DA96" s="118">
        <v>1</v>
      </c>
      <c r="DB96" s="118">
        <v>1</v>
      </c>
      <c r="DC96" s="118">
        <v>1</v>
      </c>
      <c r="DD96" s="118">
        <v>1</v>
      </c>
      <c r="DE96" s="118">
        <v>1</v>
      </c>
      <c r="DF96" s="118">
        <v>1</v>
      </c>
      <c r="DG96" s="118">
        <v>1</v>
      </c>
      <c r="DH96" s="118">
        <v>1</v>
      </c>
      <c r="DI96" s="6"/>
      <c r="DJ96" s="118">
        <v>1</v>
      </c>
      <c r="DK96" s="6"/>
      <c r="DL96" s="625"/>
      <c r="DM96" s="625"/>
      <c r="DN96" s="625"/>
    </row>
    <row r="97" spans="6:119">
      <c r="F97" s="616"/>
      <c r="G97" s="616"/>
      <c r="M97" s="104">
        <v>1</v>
      </c>
      <c r="N97" s="616"/>
      <c r="O97" s="616"/>
      <c r="P97" s="616"/>
      <c r="Q97" s="104">
        <v>1</v>
      </c>
      <c r="R97" s="616"/>
      <c r="S97" s="616"/>
      <c r="T97" s="616"/>
      <c r="U97" s="616"/>
      <c r="V97" s="616"/>
      <c r="W97" s="616"/>
      <c r="X97" s="616"/>
      <c r="Y97" s="616"/>
      <c r="Z97" s="616"/>
      <c r="AA97" s="616"/>
      <c r="AB97" s="104">
        <v>1</v>
      </c>
      <c r="AC97" s="616"/>
      <c r="AD97" s="616"/>
      <c r="AE97" s="627"/>
      <c r="AF97" s="627"/>
      <c r="AG97" s="104">
        <v>1</v>
      </c>
      <c r="AK97" s="616"/>
      <c r="AL97" s="616"/>
      <c r="AM97" s="616"/>
      <c r="AN97" s="616"/>
      <c r="AX97" s="59">
        <v>1</v>
      </c>
      <c r="AY97" s="59">
        <v>1</v>
      </c>
      <c r="AZ97" s="616"/>
      <c r="BA97" s="616"/>
      <c r="BB97" s="616"/>
      <c r="BC97" s="59">
        <v>1</v>
      </c>
      <c r="BD97" s="616"/>
      <c r="BE97" s="616"/>
      <c r="BF97" s="616"/>
      <c r="BG97" s="59">
        <v>1</v>
      </c>
      <c r="BH97" s="59">
        <v>1</v>
      </c>
      <c r="BI97" s="616"/>
      <c r="BJ97" s="616"/>
      <c r="BK97" s="616"/>
      <c r="BL97" s="616"/>
      <c r="BM97" s="59">
        <v>1</v>
      </c>
      <c r="BN97" s="59">
        <v>1</v>
      </c>
      <c r="BO97" s="616"/>
      <c r="BP97" s="616"/>
      <c r="BQ97" s="616"/>
      <c r="BR97" s="59">
        <v>1</v>
      </c>
      <c r="BS97" s="616"/>
      <c r="BT97" s="616"/>
      <c r="BU97" s="616"/>
      <c r="BV97" s="59">
        <v>1</v>
      </c>
      <c r="BW97" s="59">
        <v>1</v>
      </c>
      <c r="CI97" s="6"/>
      <c r="CJ97" s="6"/>
      <c r="CK97" s="6"/>
      <c r="CL97" s="118">
        <v>1</v>
      </c>
      <c r="CM97" s="6"/>
      <c r="CN97" s="118">
        <v>1</v>
      </c>
      <c r="CO97" s="625"/>
      <c r="CP97" s="625"/>
      <c r="CQ97" s="625"/>
      <c r="CR97" s="625"/>
      <c r="CS97" s="625"/>
      <c r="CT97" s="625"/>
      <c r="CU97" s="61"/>
      <c r="CV97" s="118">
        <v>1</v>
      </c>
      <c r="CW97" s="118">
        <v>1</v>
      </c>
      <c r="CX97" s="625" t="s">
        <v>318</v>
      </c>
      <c r="CY97" s="625"/>
      <c r="CZ97" s="625"/>
      <c r="DA97" s="625"/>
      <c r="DB97" s="625" t="s">
        <v>177</v>
      </c>
      <c r="DC97" s="625"/>
      <c r="DD97" s="625"/>
      <c r="DE97" s="616" t="s">
        <v>136</v>
      </c>
      <c r="DF97" s="616"/>
      <c r="DG97" s="616"/>
      <c r="DH97" s="118">
        <v>1</v>
      </c>
      <c r="DI97" s="6"/>
      <c r="DJ97" s="118">
        <v>1</v>
      </c>
      <c r="DK97" s="6"/>
      <c r="DL97" s="6"/>
      <c r="DM97" s="6"/>
    </row>
    <row r="98" spans="6:119">
      <c r="I98" s="104">
        <v>1</v>
      </c>
      <c r="J98" s="104">
        <v>1</v>
      </c>
      <c r="K98" s="104">
        <v>1</v>
      </c>
      <c r="L98" s="104">
        <v>1</v>
      </c>
      <c r="M98" s="104">
        <v>1</v>
      </c>
      <c r="N98" s="616"/>
      <c r="O98" s="616"/>
      <c r="P98" s="616"/>
      <c r="Q98" s="104">
        <v>1</v>
      </c>
      <c r="R98" s="616"/>
      <c r="S98" s="616"/>
      <c r="T98" s="616"/>
      <c r="U98" s="616"/>
      <c r="V98" s="616"/>
      <c r="W98" s="616"/>
      <c r="X98" s="616"/>
      <c r="Y98" s="103"/>
      <c r="Z98" s="104">
        <v>1</v>
      </c>
      <c r="AA98" s="104">
        <v>1</v>
      </c>
      <c r="AB98" s="104">
        <v>1</v>
      </c>
      <c r="AC98" s="616" t="s">
        <v>165</v>
      </c>
      <c r="AD98" s="616"/>
      <c r="AE98" s="616"/>
      <c r="AF98" s="104">
        <v>1</v>
      </c>
      <c r="AG98" s="104">
        <v>1</v>
      </c>
      <c r="AH98" s="104">
        <v>1</v>
      </c>
      <c r="AI98" s="104">
        <v>1</v>
      </c>
      <c r="AJ98" s="104">
        <v>1</v>
      </c>
      <c r="AK98" s="616"/>
      <c r="AL98" s="616"/>
      <c r="AM98" s="616"/>
      <c r="AN98" s="616"/>
      <c r="AX98" s="59">
        <v>1</v>
      </c>
      <c r="AY98" s="59">
        <v>1</v>
      </c>
      <c r="AZ98" s="616"/>
      <c r="BA98" s="616"/>
      <c r="BB98" s="616"/>
      <c r="BC98" s="59">
        <v>1</v>
      </c>
      <c r="BD98" s="616"/>
      <c r="BE98" s="616"/>
      <c r="BF98" s="616"/>
      <c r="BG98" s="625" t="s">
        <v>137</v>
      </c>
      <c r="BH98" s="625"/>
      <c r="BI98" s="50"/>
      <c r="BJ98" s="627" t="s">
        <v>151</v>
      </c>
      <c r="BK98" s="627"/>
      <c r="BL98" s="50"/>
      <c r="BM98" s="625" t="s">
        <v>137</v>
      </c>
      <c r="BN98" s="625"/>
      <c r="BO98" s="616"/>
      <c r="BP98" s="616"/>
      <c r="BQ98" s="616"/>
      <c r="BR98" s="59">
        <v>1</v>
      </c>
      <c r="BS98" s="616"/>
      <c r="BT98" s="616"/>
      <c r="BU98" s="616"/>
      <c r="BV98" s="59">
        <v>1</v>
      </c>
      <c r="BW98" s="59">
        <v>1</v>
      </c>
      <c r="CI98" s="6"/>
      <c r="CJ98" s="6"/>
      <c r="CK98" s="6"/>
      <c r="CL98" s="118">
        <v>1</v>
      </c>
      <c r="CM98" s="6"/>
      <c r="CN98" s="118">
        <v>1</v>
      </c>
      <c r="CO98" s="625" t="s">
        <v>165</v>
      </c>
      <c r="CP98" s="625"/>
      <c r="CQ98" s="625"/>
      <c r="CR98" s="627" t="s">
        <v>151</v>
      </c>
      <c r="CS98" s="627"/>
      <c r="CT98" s="118">
        <v>1</v>
      </c>
      <c r="CU98" s="118">
        <v>1</v>
      </c>
      <c r="CV98" s="118">
        <v>1</v>
      </c>
      <c r="CW98" s="58"/>
      <c r="CX98" s="625"/>
      <c r="CY98" s="625"/>
      <c r="CZ98" s="625"/>
      <c r="DA98" s="625"/>
      <c r="DB98" s="625"/>
      <c r="DC98" s="625"/>
      <c r="DD98" s="625"/>
      <c r="DE98" s="616"/>
      <c r="DF98" s="616"/>
      <c r="DG98" s="616"/>
      <c r="DH98" s="118">
        <v>1</v>
      </c>
      <c r="DI98" s="6"/>
      <c r="DJ98" s="118">
        <v>1</v>
      </c>
      <c r="DK98" s="6"/>
      <c r="DL98" s="6"/>
      <c r="DM98" s="6"/>
    </row>
    <row r="99" spans="6:119">
      <c r="F99" s="616" t="s">
        <v>150</v>
      </c>
      <c r="G99" s="616"/>
      <c r="H99" s="616"/>
      <c r="I99" s="104">
        <v>1</v>
      </c>
      <c r="J99" s="616" t="s">
        <v>136</v>
      </c>
      <c r="K99" s="616"/>
      <c r="L99" s="616"/>
      <c r="M99" s="104">
        <v>1</v>
      </c>
      <c r="N99" s="616" t="s">
        <v>165</v>
      </c>
      <c r="O99" s="616"/>
      <c r="P99" s="616"/>
      <c r="Q99" s="104">
        <v>1</v>
      </c>
      <c r="R99" s="616" t="s">
        <v>135</v>
      </c>
      <c r="S99" s="616"/>
      <c r="T99" s="616"/>
      <c r="U99" s="616" t="s">
        <v>286</v>
      </c>
      <c r="V99" s="616"/>
      <c r="W99" s="616"/>
      <c r="X99" s="616" t="s">
        <v>139</v>
      </c>
      <c r="Y99" s="616"/>
      <c r="Z99" s="616"/>
      <c r="AB99" s="104">
        <v>1</v>
      </c>
      <c r="AC99" s="616"/>
      <c r="AD99" s="616"/>
      <c r="AE99" s="616"/>
      <c r="AF99" s="104">
        <v>1</v>
      </c>
      <c r="AG99" s="616" t="s">
        <v>138</v>
      </c>
      <c r="AH99" s="616"/>
      <c r="AI99" s="616"/>
      <c r="AJ99" s="104">
        <v>1</v>
      </c>
      <c r="AK99" s="616" t="s">
        <v>187</v>
      </c>
      <c r="AL99" s="616"/>
      <c r="AM99" s="616"/>
      <c r="AX99" s="59">
        <v>1</v>
      </c>
      <c r="AY99" s="59">
        <v>1</v>
      </c>
      <c r="AZ99" s="59">
        <v>1</v>
      </c>
      <c r="BA99" s="103"/>
      <c r="BB99" s="59">
        <v>1</v>
      </c>
      <c r="BC99" s="59">
        <v>1</v>
      </c>
      <c r="BD99" s="59">
        <v>1</v>
      </c>
      <c r="BE99" s="59">
        <v>1</v>
      </c>
      <c r="BF99" s="59">
        <v>1</v>
      </c>
      <c r="BG99" s="625"/>
      <c r="BH99" s="625"/>
      <c r="BI99" s="103"/>
      <c r="BJ99" s="627"/>
      <c r="BK99" s="627"/>
      <c r="BL99" s="103"/>
      <c r="BM99" s="625"/>
      <c r="BN99" s="625"/>
      <c r="BO99" s="59">
        <v>1</v>
      </c>
      <c r="BP99" s="59">
        <v>1</v>
      </c>
      <c r="BQ99" s="59">
        <v>1</v>
      </c>
      <c r="BR99" s="59">
        <v>1</v>
      </c>
      <c r="BS99" s="59">
        <v>1</v>
      </c>
      <c r="BT99" s="61"/>
      <c r="BU99" s="59">
        <v>1</v>
      </c>
      <c r="BV99" s="59">
        <v>1</v>
      </c>
      <c r="BW99" s="59">
        <v>1</v>
      </c>
      <c r="CH99" s="625" t="s">
        <v>187</v>
      </c>
      <c r="CI99" s="625"/>
      <c r="CJ99" s="625"/>
      <c r="CK99" s="6"/>
      <c r="CL99" s="118">
        <v>1</v>
      </c>
      <c r="CM99" s="6"/>
      <c r="CN99" s="118">
        <v>1</v>
      </c>
      <c r="CO99" s="625"/>
      <c r="CP99" s="625"/>
      <c r="CQ99" s="625"/>
      <c r="CR99" s="627"/>
      <c r="CS99" s="627"/>
      <c r="CT99" s="118">
        <v>1</v>
      </c>
      <c r="CU99" s="625" t="s">
        <v>139</v>
      </c>
      <c r="CV99" s="625"/>
      <c r="CW99" s="625"/>
      <c r="CX99" s="625"/>
      <c r="CY99" s="625"/>
      <c r="CZ99" s="625"/>
      <c r="DA99" s="625"/>
      <c r="DB99" s="625"/>
      <c r="DC99" s="625"/>
      <c r="DD99" s="625"/>
      <c r="DE99" s="616"/>
      <c r="DF99" s="616"/>
      <c r="DG99" s="616"/>
      <c r="DH99" s="118">
        <v>1</v>
      </c>
      <c r="DI99" s="6"/>
      <c r="DJ99" s="118">
        <v>1</v>
      </c>
      <c r="DK99" s="6"/>
      <c r="DL99" s="625" t="s">
        <v>187</v>
      </c>
      <c r="DM99" s="625"/>
      <c r="DN99" s="625"/>
    </row>
    <row r="100" spans="6:119">
      <c r="F100" s="616"/>
      <c r="G100" s="616"/>
      <c r="H100" s="616"/>
      <c r="I100" s="104">
        <v>1</v>
      </c>
      <c r="J100" s="616"/>
      <c r="K100" s="616"/>
      <c r="L100" s="616"/>
      <c r="M100" s="104">
        <v>1</v>
      </c>
      <c r="N100" s="616"/>
      <c r="O100" s="616"/>
      <c r="P100" s="616"/>
      <c r="Q100" s="104">
        <v>1</v>
      </c>
      <c r="R100" s="616"/>
      <c r="S100" s="616"/>
      <c r="T100" s="616"/>
      <c r="U100" s="616"/>
      <c r="V100" s="616"/>
      <c r="W100" s="616"/>
      <c r="X100" s="616"/>
      <c r="Y100" s="616"/>
      <c r="Z100" s="616"/>
      <c r="AB100" s="104">
        <v>1</v>
      </c>
      <c r="AC100" s="616"/>
      <c r="AD100" s="616"/>
      <c r="AE100" s="616"/>
      <c r="AF100" s="104">
        <v>1</v>
      </c>
      <c r="AG100" s="616"/>
      <c r="AH100" s="616"/>
      <c r="AI100" s="616"/>
      <c r="AJ100" s="104">
        <v>1</v>
      </c>
      <c r="AK100" s="616"/>
      <c r="AL100" s="616"/>
      <c r="AM100" s="616"/>
      <c r="AX100" s="6"/>
      <c r="AY100" s="59">
        <v>1</v>
      </c>
      <c r="AZ100" s="616" t="s">
        <v>136</v>
      </c>
      <c r="BA100" s="616"/>
      <c r="BB100" s="616"/>
      <c r="BC100" s="616" t="s">
        <v>165</v>
      </c>
      <c r="BD100" s="616"/>
      <c r="BE100" s="616"/>
      <c r="BF100" s="59">
        <v>1</v>
      </c>
      <c r="BG100" s="59">
        <v>1</v>
      </c>
      <c r="BH100" s="616" t="s">
        <v>181</v>
      </c>
      <c r="BI100" s="616"/>
      <c r="BJ100" s="616"/>
      <c r="BK100" s="616" t="s">
        <v>139</v>
      </c>
      <c r="BL100" s="616"/>
      <c r="BM100" s="616"/>
      <c r="BN100" s="59">
        <v>1</v>
      </c>
      <c r="BO100" s="59">
        <v>1</v>
      </c>
      <c r="BP100" s="616" t="s">
        <v>165</v>
      </c>
      <c r="BQ100" s="616"/>
      <c r="BR100" s="616"/>
      <c r="BS100" s="616" t="s">
        <v>136</v>
      </c>
      <c r="BT100" s="616"/>
      <c r="BU100" s="616"/>
      <c r="BV100" s="59">
        <v>1</v>
      </c>
      <c r="BW100" s="6"/>
      <c r="CH100" s="625"/>
      <c r="CI100" s="625"/>
      <c r="CJ100" s="625"/>
      <c r="CK100" s="6"/>
      <c r="CL100" s="118">
        <v>1</v>
      </c>
      <c r="CM100" s="6"/>
      <c r="CN100" s="118">
        <v>1</v>
      </c>
      <c r="CO100" s="625"/>
      <c r="CP100" s="625"/>
      <c r="CQ100" s="625"/>
      <c r="CS100" s="118">
        <v>1</v>
      </c>
      <c r="CT100" s="118">
        <v>1</v>
      </c>
      <c r="CU100" s="625"/>
      <c r="CV100" s="625"/>
      <c r="CW100" s="625"/>
      <c r="CX100" s="625"/>
      <c r="CY100" s="625"/>
      <c r="CZ100" s="625"/>
      <c r="DA100" s="625"/>
      <c r="DB100" s="58"/>
      <c r="DC100" s="61"/>
      <c r="DD100" s="118">
        <v>1</v>
      </c>
      <c r="DE100" s="118">
        <v>1</v>
      </c>
      <c r="DF100" s="103"/>
      <c r="DG100" s="118">
        <v>1</v>
      </c>
      <c r="DH100" s="118">
        <v>1</v>
      </c>
      <c r="DI100" s="6"/>
      <c r="DJ100" s="118">
        <v>1</v>
      </c>
      <c r="DK100" s="47"/>
      <c r="DL100" s="625"/>
      <c r="DM100" s="625"/>
      <c r="DN100" s="625"/>
    </row>
    <row r="101" spans="6:119">
      <c r="F101" s="616"/>
      <c r="G101" s="616"/>
      <c r="H101" s="616"/>
      <c r="I101" s="104">
        <v>1</v>
      </c>
      <c r="J101" s="616"/>
      <c r="K101" s="616"/>
      <c r="L101" s="616"/>
      <c r="M101" s="104">
        <v>1</v>
      </c>
      <c r="N101" s="616"/>
      <c r="O101" s="616"/>
      <c r="P101" s="616"/>
      <c r="Q101" s="104">
        <v>1</v>
      </c>
      <c r="R101" s="616"/>
      <c r="S101" s="616"/>
      <c r="T101" s="616"/>
      <c r="U101" s="616"/>
      <c r="V101" s="616"/>
      <c r="W101" s="616"/>
      <c r="X101" s="616"/>
      <c r="Y101" s="616"/>
      <c r="Z101" s="616"/>
      <c r="AB101" s="104">
        <v>1</v>
      </c>
      <c r="AC101" s="104">
        <v>1</v>
      </c>
      <c r="AD101" s="104">
        <v>1</v>
      </c>
      <c r="AE101" s="104">
        <v>1</v>
      </c>
      <c r="AF101" s="104">
        <v>1</v>
      </c>
      <c r="AG101" s="616"/>
      <c r="AH101" s="616"/>
      <c r="AI101" s="616"/>
      <c r="AJ101" s="104">
        <v>1</v>
      </c>
      <c r="AK101" s="616"/>
      <c r="AL101" s="616"/>
      <c r="AM101" s="616"/>
      <c r="AX101" s="6"/>
      <c r="AY101" s="59">
        <v>1</v>
      </c>
      <c r="AZ101" s="616"/>
      <c r="BA101" s="616"/>
      <c r="BB101" s="616"/>
      <c r="BC101" s="616"/>
      <c r="BD101" s="616"/>
      <c r="BE101" s="616"/>
      <c r="BF101" s="38"/>
      <c r="BG101" s="59">
        <v>1</v>
      </c>
      <c r="BH101" s="616"/>
      <c r="BI101" s="616"/>
      <c r="BJ101" s="616"/>
      <c r="BK101" s="616"/>
      <c r="BL101" s="616"/>
      <c r="BM101" s="616"/>
      <c r="BN101" s="59">
        <v>1</v>
      </c>
      <c r="BO101" s="38"/>
      <c r="BP101" s="616"/>
      <c r="BQ101" s="616"/>
      <c r="BR101" s="616"/>
      <c r="BS101" s="616"/>
      <c r="BT101" s="616"/>
      <c r="BU101" s="616"/>
      <c r="BV101" s="59">
        <v>1</v>
      </c>
      <c r="BW101" s="6"/>
      <c r="CH101" s="625"/>
      <c r="CI101" s="625"/>
      <c r="CJ101" s="625"/>
      <c r="CK101" s="6"/>
      <c r="CL101" s="118">
        <v>1</v>
      </c>
      <c r="CM101" s="6"/>
      <c r="CN101" s="118">
        <v>1</v>
      </c>
      <c r="CO101" s="625" t="s">
        <v>136</v>
      </c>
      <c r="CP101" s="625"/>
      <c r="CQ101" s="625"/>
      <c r="CR101" s="118">
        <v>1</v>
      </c>
      <c r="CS101" s="118">
        <v>1</v>
      </c>
      <c r="CT101" s="38"/>
      <c r="CU101" s="625"/>
      <c r="CV101" s="625"/>
      <c r="CW101" s="625"/>
      <c r="CX101" s="616" t="s">
        <v>138</v>
      </c>
      <c r="CY101" s="616"/>
      <c r="CZ101" s="616"/>
      <c r="DA101" s="616" t="s">
        <v>286</v>
      </c>
      <c r="DB101" s="616"/>
      <c r="DC101" s="616"/>
      <c r="DD101" s="118">
        <v>1</v>
      </c>
      <c r="DE101" s="625" t="s">
        <v>133</v>
      </c>
      <c r="DF101" s="625"/>
      <c r="DG101" s="625"/>
      <c r="DH101" s="118">
        <v>1</v>
      </c>
      <c r="DI101" s="6"/>
      <c r="DJ101" s="118">
        <v>1</v>
      </c>
      <c r="DK101" s="47"/>
      <c r="DL101" s="625"/>
      <c r="DM101" s="625"/>
      <c r="DN101" s="625"/>
    </row>
    <row r="102" spans="6:119">
      <c r="I102" s="104">
        <v>1</v>
      </c>
      <c r="J102" s="104">
        <v>1</v>
      </c>
      <c r="K102" s="104">
        <v>1</v>
      </c>
      <c r="L102" s="104">
        <v>1</v>
      </c>
      <c r="M102" s="104">
        <v>1</v>
      </c>
      <c r="N102" s="104">
        <v>1</v>
      </c>
      <c r="O102" s="104">
        <v>1</v>
      </c>
      <c r="P102" s="104">
        <v>1</v>
      </c>
      <c r="Q102" s="104">
        <v>1</v>
      </c>
      <c r="R102" s="104">
        <v>1</v>
      </c>
      <c r="S102" s="104">
        <v>1</v>
      </c>
      <c r="T102" s="104">
        <v>1</v>
      </c>
      <c r="U102" s="104">
        <v>1</v>
      </c>
      <c r="V102" s="104">
        <v>1</v>
      </c>
      <c r="W102" s="104">
        <v>1</v>
      </c>
      <c r="X102" s="104">
        <v>1</v>
      </c>
      <c r="Y102" s="104">
        <v>1</v>
      </c>
      <c r="Z102" s="104">
        <v>1</v>
      </c>
      <c r="AA102" s="104">
        <v>1</v>
      </c>
      <c r="AB102" s="104">
        <v>1</v>
      </c>
      <c r="AC102" s="50"/>
      <c r="AD102" s="50"/>
      <c r="AF102" s="104">
        <v>1</v>
      </c>
      <c r="AG102" s="104">
        <v>1</v>
      </c>
      <c r="AH102" s="104">
        <v>1</v>
      </c>
      <c r="AI102" s="104">
        <v>1</v>
      </c>
      <c r="AJ102" s="104">
        <v>1</v>
      </c>
      <c r="AX102" s="6"/>
      <c r="AY102" s="59">
        <v>1</v>
      </c>
      <c r="AZ102" s="616"/>
      <c r="BA102" s="616"/>
      <c r="BB102" s="616"/>
      <c r="BC102" s="616"/>
      <c r="BD102" s="616"/>
      <c r="BE102" s="616"/>
      <c r="BF102" s="61"/>
      <c r="BG102" s="59">
        <v>1</v>
      </c>
      <c r="BH102" s="616"/>
      <c r="BI102" s="616"/>
      <c r="BJ102" s="616"/>
      <c r="BK102" s="616"/>
      <c r="BL102" s="616"/>
      <c r="BM102" s="616"/>
      <c r="BN102" s="59">
        <v>1</v>
      </c>
      <c r="BO102" s="61"/>
      <c r="BP102" s="616"/>
      <c r="BQ102" s="616"/>
      <c r="BR102" s="616"/>
      <c r="BS102" s="616"/>
      <c r="BT102" s="616"/>
      <c r="BU102" s="616"/>
      <c r="BV102" s="59">
        <v>1</v>
      </c>
      <c r="BW102" s="6"/>
      <c r="CI102" s="6"/>
      <c r="CJ102" s="6"/>
      <c r="CK102" s="6"/>
      <c r="CL102" s="118">
        <v>1</v>
      </c>
      <c r="CM102" s="6"/>
      <c r="CN102" s="118">
        <v>1</v>
      </c>
      <c r="CO102" s="625"/>
      <c r="CP102" s="625"/>
      <c r="CQ102" s="625"/>
      <c r="CR102" s="118">
        <v>1</v>
      </c>
      <c r="CS102" s="625" t="s">
        <v>137</v>
      </c>
      <c r="CT102" s="625"/>
      <c r="CV102" s="627" t="s">
        <v>151</v>
      </c>
      <c r="CW102" s="627"/>
      <c r="CX102" s="616"/>
      <c r="CY102" s="616"/>
      <c r="CZ102" s="616"/>
      <c r="DA102" s="616"/>
      <c r="DB102" s="616"/>
      <c r="DC102" s="616"/>
      <c r="DD102" s="118">
        <v>1</v>
      </c>
      <c r="DE102" s="625"/>
      <c r="DF102" s="625"/>
      <c r="DG102" s="625"/>
      <c r="DH102" s="118">
        <v>1</v>
      </c>
      <c r="DI102" s="6"/>
      <c r="DJ102" s="118">
        <v>1</v>
      </c>
      <c r="DK102" s="47"/>
      <c r="DL102" s="47"/>
      <c r="DM102" s="47"/>
    </row>
    <row r="103" spans="6:119">
      <c r="H103" s="103"/>
      <c r="K103" s="616" t="s">
        <v>187</v>
      </c>
      <c r="L103" s="616"/>
      <c r="M103" s="616"/>
      <c r="N103" s="616" t="s">
        <v>133</v>
      </c>
      <c r="O103" s="616"/>
      <c r="P103" s="616"/>
      <c r="Q103" s="104">
        <v>1</v>
      </c>
      <c r="R103" s="104">
        <v>1</v>
      </c>
      <c r="S103" s="616" t="s">
        <v>138</v>
      </c>
      <c r="T103" s="616"/>
      <c r="U103" s="616"/>
      <c r="V103" s="616" t="s">
        <v>137</v>
      </c>
      <c r="W103" s="616"/>
      <c r="X103" s="616" t="s">
        <v>165</v>
      </c>
      <c r="Y103" s="616"/>
      <c r="Z103" s="616"/>
      <c r="AA103" s="104">
        <v>1</v>
      </c>
      <c r="AC103" s="616" t="s">
        <v>133</v>
      </c>
      <c r="AD103" s="616"/>
      <c r="AE103" s="616"/>
      <c r="AF103" s="616" t="s">
        <v>187</v>
      </c>
      <c r="AG103" s="616"/>
      <c r="AH103" s="616"/>
      <c r="AK103" s="616" t="s">
        <v>134</v>
      </c>
      <c r="AL103" s="616"/>
      <c r="AX103" s="6"/>
      <c r="AY103" s="59">
        <v>1</v>
      </c>
      <c r="AZ103" s="59">
        <v>1</v>
      </c>
      <c r="BA103" s="59">
        <v>1</v>
      </c>
      <c r="BB103" s="59">
        <v>1</v>
      </c>
      <c r="BC103" s="59">
        <v>1</v>
      </c>
      <c r="BD103" s="616" t="s">
        <v>133</v>
      </c>
      <c r="BE103" s="616"/>
      <c r="BF103" s="616"/>
      <c r="BG103" s="59">
        <v>1</v>
      </c>
      <c r="BH103" s="59">
        <v>1</v>
      </c>
      <c r="BI103" s="59">
        <v>1</v>
      </c>
      <c r="BJ103" s="59">
        <v>1</v>
      </c>
      <c r="BK103" s="59">
        <v>1</v>
      </c>
      <c r="BL103" s="59">
        <v>1</v>
      </c>
      <c r="BM103" s="59">
        <v>1</v>
      </c>
      <c r="BN103" s="59">
        <v>1</v>
      </c>
      <c r="BO103" s="616" t="s">
        <v>133</v>
      </c>
      <c r="BP103" s="616"/>
      <c r="BQ103" s="616"/>
      <c r="BR103" s="59">
        <v>1</v>
      </c>
      <c r="BS103" s="59">
        <v>1</v>
      </c>
      <c r="BT103" s="59">
        <v>1</v>
      </c>
      <c r="BU103" s="59">
        <v>1</v>
      </c>
      <c r="BV103" s="59">
        <v>1</v>
      </c>
      <c r="BW103" s="6"/>
      <c r="CI103" s="6"/>
      <c r="CJ103" s="6"/>
      <c r="CK103" s="6"/>
      <c r="CL103" s="118">
        <v>1</v>
      </c>
      <c r="CM103" s="6"/>
      <c r="CN103" s="118">
        <v>1</v>
      </c>
      <c r="CO103" s="625"/>
      <c r="CP103" s="625"/>
      <c r="CQ103" s="625"/>
      <c r="CR103" s="118">
        <v>1</v>
      </c>
      <c r="CS103" s="625"/>
      <c r="CT103" s="625"/>
      <c r="CV103" s="627"/>
      <c r="CW103" s="627"/>
      <c r="CX103" s="616"/>
      <c r="CY103" s="616"/>
      <c r="CZ103" s="616"/>
      <c r="DA103" s="616"/>
      <c r="DB103" s="616"/>
      <c r="DC103" s="616"/>
      <c r="DD103" s="118">
        <v>1</v>
      </c>
      <c r="DE103" s="625"/>
      <c r="DF103" s="625"/>
      <c r="DG103" s="625"/>
      <c r="DH103" s="118">
        <v>1</v>
      </c>
      <c r="DI103" s="47"/>
      <c r="DJ103" s="118">
        <v>1</v>
      </c>
      <c r="DK103" s="47"/>
      <c r="DL103" s="6"/>
      <c r="DM103" s="6"/>
    </row>
    <row r="104" spans="6:119">
      <c r="K104" s="616"/>
      <c r="L104" s="616"/>
      <c r="M104" s="616"/>
      <c r="N104" s="616"/>
      <c r="O104" s="616"/>
      <c r="P104" s="616"/>
      <c r="Q104" s="103"/>
      <c r="R104" s="104">
        <v>1</v>
      </c>
      <c r="S104" s="616"/>
      <c r="T104" s="616"/>
      <c r="U104" s="616"/>
      <c r="V104" s="616"/>
      <c r="W104" s="616"/>
      <c r="X104" s="616"/>
      <c r="Y104" s="616"/>
      <c r="Z104" s="616"/>
      <c r="AA104" s="104">
        <v>1</v>
      </c>
      <c r="AC104" s="616"/>
      <c r="AD104" s="616"/>
      <c r="AE104" s="616"/>
      <c r="AF104" s="616"/>
      <c r="AG104" s="616"/>
      <c r="AH104" s="616"/>
      <c r="AK104" s="616"/>
      <c r="AL104" s="616"/>
      <c r="AX104" s="616" t="s">
        <v>148</v>
      </c>
      <c r="AY104" s="616"/>
      <c r="AZ104" s="616"/>
      <c r="BA104" s="616"/>
      <c r="BB104" s="616"/>
      <c r="BC104" s="59">
        <v>1</v>
      </c>
      <c r="BD104" s="616"/>
      <c r="BE104" s="616"/>
      <c r="BF104" s="616"/>
      <c r="BG104" s="59">
        <v>1</v>
      </c>
      <c r="BH104" s="616" t="s">
        <v>138</v>
      </c>
      <c r="BI104" s="616"/>
      <c r="BJ104" s="616"/>
      <c r="BK104" s="616" t="s">
        <v>165</v>
      </c>
      <c r="BL104" s="616"/>
      <c r="BM104" s="616"/>
      <c r="BN104" s="59">
        <v>1</v>
      </c>
      <c r="BO104" s="616"/>
      <c r="BP104" s="616"/>
      <c r="BQ104" s="616"/>
      <c r="BR104" s="59">
        <v>1</v>
      </c>
      <c r="BS104" s="616" t="s">
        <v>148</v>
      </c>
      <c r="BT104" s="616"/>
      <c r="BU104" s="616"/>
      <c r="BV104" s="616"/>
      <c r="BW104" s="616"/>
      <c r="CH104" s="625" t="s">
        <v>187</v>
      </c>
      <c r="CI104" s="625"/>
      <c r="CJ104" s="625"/>
      <c r="CK104" s="6"/>
      <c r="CL104" s="118">
        <v>1</v>
      </c>
      <c r="CM104" s="6"/>
      <c r="CN104" s="118">
        <v>1</v>
      </c>
      <c r="CO104" s="38"/>
      <c r="CP104" s="118">
        <v>1</v>
      </c>
      <c r="CQ104" s="118">
        <v>1</v>
      </c>
      <c r="CR104" s="625" t="s">
        <v>165</v>
      </c>
      <c r="CS104" s="625"/>
      <c r="CT104" s="625"/>
      <c r="CU104" s="625" t="s">
        <v>135</v>
      </c>
      <c r="CV104" s="625"/>
      <c r="CW104" s="625"/>
      <c r="CX104" s="625" t="s">
        <v>165</v>
      </c>
      <c r="CY104" s="625"/>
      <c r="CZ104" s="625"/>
      <c r="DA104" s="625" t="s">
        <v>133</v>
      </c>
      <c r="DB104" s="625"/>
      <c r="DC104" s="625"/>
      <c r="DD104" s="118">
        <v>1</v>
      </c>
      <c r="DE104" s="625" t="s">
        <v>136</v>
      </c>
      <c r="DF104" s="625"/>
      <c r="DG104" s="625"/>
      <c r="DH104" s="118">
        <v>1</v>
      </c>
      <c r="DI104" s="47"/>
      <c r="DJ104" s="118">
        <v>1</v>
      </c>
      <c r="DK104" s="47"/>
      <c r="DL104" s="625" t="s">
        <v>187</v>
      </c>
      <c r="DM104" s="625"/>
      <c r="DN104" s="625"/>
    </row>
    <row r="105" spans="6:119">
      <c r="K105" s="616"/>
      <c r="L105" s="616"/>
      <c r="M105" s="616"/>
      <c r="N105" s="616"/>
      <c r="O105" s="616"/>
      <c r="P105" s="616"/>
      <c r="Q105" s="104">
        <v>1</v>
      </c>
      <c r="R105" s="104">
        <v>1</v>
      </c>
      <c r="S105" s="616"/>
      <c r="T105" s="616"/>
      <c r="U105" s="616"/>
      <c r="V105" s="627" t="s">
        <v>151</v>
      </c>
      <c r="W105" s="627"/>
      <c r="X105" s="616"/>
      <c r="Y105" s="616"/>
      <c r="Z105" s="616"/>
      <c r="AA105" s="104">
        <v>1</v>
      </c>
      <c r="AC105" s="616"/>
      <c r="AD105" s="616"/>
      <c r="AE105" s="616"/>
      <c r="AF105" s="616"/>
      <c r="AG105" s="616"/>
      <c r="AH105" s="616"/>
      <c r="AX105" s="616"/>
      <c r="AY105" s="616"/>
      <c r="AZ105" s="616"/>
      <c r="BA105" s="616"/>
      <c r="BB105" s="616"/>
      <c r="BC105" s="59">
        <v>1</v>
      </c>
      <c r="BD105" s="616"/>
      <c r="BE105" s="616"/>
      <c r="BF105" s="616"/>
      <c r="BG105" s="59">
        <v>1</v>
      </c>
      <c r="BH105" s="616"/>
      <c r="BI105" s="616"/>
      <c r="BJ105" s="616"/>
      <c r="BK105" s="616"/>
      <c r="BL105" s="616"/>
      <c r="BM105" s="616"/>
      <c r="BN105" s="59">
        <v>1</v>
      </c>
      <c r="BO105" s="616"/>
      <c r="BP105" s="616"/>
      <c r="BQ105" s="616"/>
      <c r="BR105" s="59">
        <v>1</v>
      </c>
      <c r="BS105" s="616"/>
      <c r="BT105" s="616"/>
      <c r="BU105" s="616"/>
      <c r="BV105" s="616"/>
      <c r="BW105" s="616"/>
      <c r="CH105" s="625"/>
      <c r="CI105" s="625"/>
      <c r="CJ105" s="625"/>
      <c r="CK105" s="6"/>
      <c r="CL105" s="118">
        <v>1</v>
      </c>
      <c r="CM105" s="6"/>
      <c r="CN105" s="118">
        <v>1</v>
      </c>
      <c r="CO105" s="118">
        <v>1</v>
      </c>
      <c r="CP105" s="118">
        <v>1</v>
      </c>
      <c r="CR105" s="625"/>
      <c r="CS105" s="625"/>
      <c r="CT105" s="625"/>
      <c r="CU105" s="625"/>
      <c r="CV105" s="625"/>
      <c r="CW105" s="625"/>
      <c r="CX105" s="625"/>
      <c r="CY105" s="625"/>
      <c r="CZ105" s="625"/>
      <c r="DA105" s="625"/>
      <c r="DB105" s="625"/>
      <c r="DC105" s="625"/>
      <c r="DD105" s="118">
        <v>1</v>
      </c>
      <c r="DE105" s="625"/>
      <c r="DF105" s="625"/>
      <c r="DG105" s="625"/>
      <c r="DH105" s="118">
        <v>1</v>
      </c>
      <c r="DI105" s="47"/>
      <c r="DJ105" s="118">
        <v>1</v>
      </c>
      <c r="DK105" s="47"/>
      <c r="DL105" s="625"/>
      <c r="DM105" s="625"/>
      <c r="DN105" s="625"/>
    </row>
    <row r="106" spans="6:119">
      <c r="I106" s="616"/>
      <c r="J106" s="616"/>
      <c r="K106" s="616"/>
      <c r="L106" s="616"/>
      <c r="M106" s="616"/>
      <c r="N106" s="616" t="s">
        <v>187</v>
      </c>
      <c r="O106" s="616"/>
      <c r="P106" s="616"/>
      <c r="Q106" s="104">
        <v>1</v>
      </c>
      <c r="R106" s="104">
        <v>1</v>
      </c>
      <c r="S106" s="104">
        <v>1</v>
      </c>
      <c r="T106" s="104">
        <v>1</v>
      </c>
      <c r="U106" s="104">
        <v>1</v>
      </c>
      <c r="V106" s="627"/>
      <c r="W106" s="627"/>
      <c r="X106" s="104">
        <v>1</v>
      </c>
      <c r="Y106" s="104">
        <v>1</v>
      </c>
      <c r="Z106" s="104">
        <v>1</v>
      </c>
      <c r="AA106" s="104">
        <v>1</v>
      </c>
      <c r="AB106" s="104">
        <v>1</v>
      </c>
      <c r="AC106" s="616" t="s">
        <v>187</v>
      </c>
      <c r="AD106" s="616"/>
      <c r="AE106" s="616"/>
      <c r="AF106" s="616"/>
      <c r="AG106" s="616"/>
      <c r="AH106" s="616"/>
      <c r="AI106" s="616"/>
      <c r="AJ106" s="616"/>
      <c r="AX106" s="616"/>
      <c r="AY106" s="616"/>
      <c r="AZ106" s="616"/>
      <c r="BA106" s="616"/>
      <c r="BB106" s="616"/>
      <c r="BC106" s="59">
        <v>1</v>
      </c>
      <c r="BD106" s="59">
        <v>1</v>
      </c>
      <c r="BE106" s="59">
        <v>1</v>
      </c>
      <c r="BF106" s="59">
        <v>1</v>
      </c>
      <c r="BG106" s="59">
        <v>1</v>
      </c>
      <c r="BH106" s="616"/>
      <c r="BI106" s="616"/>
      <c r="BJ106" s="616"/>
      <c r="BK106" s="616"/>
      <c r="BL106" s="616"/>
      <c r="BM106" s="616"/>
      <c r="BN106" s="59">
        <v>1</v>
      </c>
      <c r="BO106" s="59">
        <v>1</v>
      </c>
      <c r="BP106" s="59">
        <v>1</v>
      </c>
      <c r="BQ106" s="59">
        <v>1</v>
      </c>
      <c r="BR106" s="59">
        <v>1</v>
      </c>
      <c r="BS106" s="616"/>
      <c r="BT106" s="616"/>
      <c r="BU106" s="616"/>
      <c r="BV106" s="616"/>
      <c r="BW106" s="616"/>
      <c r="CH106" s="625"/>
      <c r="CI106" s="625"/>
      <c r="CJ106" s="625"/>
      <c r="CK106" s="6"/>
      <c r="CL106" s="118">
        <v>1</v>
      </c>
      <c r="CM106" s="6"/>
      <c r="CN106" s="103"/>
      <c r="CO106" s="6"/>
      <c r="CR106" s="625"/>
      <c r="CS106" s="625"/>
      <c r="CT106" s="625"/>
      <c r="CU106" s="625"/>
      <c r="CV106" s="625"/>
      <c r="CW106" s="625"/>
      <c r="CX106" s="625"/>
      <c r="CY106" s="625"/>
      <c r="CZ106" s="625"/>
      <c r="DA106" s="625"/>
      <c r="DB106" s="625"/>
      <c r="DC106" s="625"/>
      <c r="DD106" s="118">
        <v>1</v>
      </c>
      <c r="DE106" s="625"/>
      <c r="DF106" s="625"/>
      <c r="DG106" s="625"/>
      <c r="DH106" s="103"/>
      <c r="DI106" s="6"/>
      <c r="DJ106" s="118">
        <v>1</v>
      </c>
      <c r="DK106" s="47"/>
      <c r="DL106" s="625"/>
      <c r="DM106" s="625"/>
      <c r="DN106" s="625"/>
    </row>
    <row r="107" spans="6:119">
      <c r="I107" s="616"/>
      <c r="J107" s="616"/>
      <c r="K107" s="616"/>
      <c r="L107" s="616"/>
      <c r="M107" s="616"/>
      <c r="N107" s="616"/>
      <c r="O107" s="616"/>
      <c r="P107" s="616"/>
      <c r="Q107" s="104">
        <v>1</v>
      </c>
      <c r="R107" s="616" t="s">
        <v>165</v>
      </c>
      <c r="S107" s="616"/>
      <c r="T107" s="616"/>
      <c r="U107" s="104">
        <v>1</v>
      </c>
      <c r="V107" s="104">
        <v>1</v>
      </c>
      <c r="W107" s="104">
        <v>1</v>
      </c>
      <c r="X107" s="104">
        <v>1</v>
      </c>
      <c r="Y107" s="616" t="s">
        <v>136</v>
      </c>
      <c r="Z107" s="616"/>
      <c r="AA107" s="616"/>
      <c r="AB107" s="104">
        <v>1</v>
      </c>
      <c r="AC107" s="616"/>
      <c r="AD107" s="616"/>
      <c r="AE107" s="616"/>
      <c r="AF107" s="616"/>
      <c r="AG107" s="616"/>
      <c r="AH107" s="616"/>
      <c r="AI107" s="616"/>
      <c r="AJ107" s="616"/>
      <c r="AX107" s="616"/>
      <c r="AY107" s="616"/>
      <c r="AZ107" s="616"/>
      <c r="BA107" s="616"/>
      <c r="BB107" s="616"/>
      <c r="BC107" s="616" t="s">
        <v>150</v>
      </c>
      <c r="BD107" s="616"/>
      <c r="BE107" s="616"/>
      <c r="BF107" s="59">
        <v>1</v>
      </c>
      <c r="BG107" s="59">
        <v>1</v>
      </c>
      <c r="BH107" s="59">
        <v>1</v>
      </c>
      <c r="BI107" s="59">
        <v>1</v>
      </c>
      <c r="BJ107" s="59">
        <v>1</v>
      </c>
      <c r="BK107" s="59">
        <v>1</v>
      </c>
      <c r="BL107" s="59">
        <v>1</v>
      </c>
      <c r="BM107" s="59">
        <v>1</v>
      </c>
      <c r="BN107" s="59">
        <v>1</v>
      </c>
      <c r="BO107" s="59">
        <v>1</v>
      </c>
      <c r="BP107" s="616" t="s">
        <v>150</v>
      </c>
      <c r="BQ107" s="616"/>
      <c r="BR107" s="616"/>
      <c r="BS107" s="616"/>
      <c r="BT107" s="616"/>
      <c r="BU107" s="616"/>
      <c r="BV107" s="616"/>
      <c r="BW107" s="616"/>
      <c r="CI107" s="6"/>
      <c r="CJ107" s="6"/>
      <c r="CK107" s="6"/>
      <c r="CL107" s="118">
        <v>1</v>
      </c>
      <c r="CM107" s="118">
        <v>1</v>
      </c>
      <c r="CN107" s="118">
        <v>1</v>
      </c>
      <c r="CO107" s="118">
        <v>1</v>
      </c>
      <c r="CP107" s="118">
        <v>1</v>
      </c>
      <c r="CQ107" s="118">
        <v>1</v>
      </c>
      <c r="CR107" s="118">
        <v>1</v>
      </c>
      <c r="CS107" s="118">
        <v>1</v>
      </c>
      <c r="CT107" s="118">
        <v>1</v>
      </c>
      <c r="CU107" s="118">
        <v>1</v>
      </c>
      <c r="CV107" s="118">
        <v>1</v>
      </c>
      <c r="CW107" s="118">
        <v>1</v>
      </c>
      <c r="CX107" s="118">
        <v>1</v>
      </c>
      <c r="CY107" s="118">
        <v>1</v>
      </c>
      <c r="CZ107" s="118">
        <v>1</v>
      </c>
      <c r="DA107" s="118">
        <v>1</v>
      </c>
      <c r="DB107" s="118">
        <v>1</v>
      </c>
      <c r="DC107" s="118">
        <v>1</v>
      </c>
      <c r="DD107" s="118">
        <v>1</v>
      </c>
      <c r="DE107" s="118">
        <v>1</v>
      </c>
      <c r="DF107" s="118">
        <v>1</v>
      </c>
      <c r="DG107" s="118">
        <v>1</v>
      </c>
      <c r="DH107" s="118">
        <v>1</v>
      </c>
      <c r="DI107" s="118">
        <v>1</v>
      </c>
      <c r="DJ107" s="118">
        <v>1</v>
      </c>
      <c r="DK107" s="47"/>
      <c r="DL107" s="47"/>
      <c r="DM107" s="625" t="s">
        <v>187</v>
      </c>
      <c r="DN107" s="625"/>
      <c r="DO107" s="625"/>
    </row>
    <row r="108" spans="6:119">
      <c r="I108" s="616"/>
      <c r="J108" s="616"/>
      <c r="K108" s="616"/>
      <c r="L108" s="616"/>
      <c r="M108" s="616"/>
      <c r="N108" s="616"/>
      <c r="O108" s="616"/>
      <c r="P108" s="616"/>
      <c r="Q108" s="104">
        <v>1</v>
      </c>
      <c r="R108" s="616"/>
      <c r="S108" s="616"/>
      <c r="T108" s="616"/>
      <c r="U108" s="104">
        <v>1</v>
      </c>
      <c r="X108" s="104">
        <v>1</v>
      </c>
      <c r="Y108" s="616"/>
      <c r="Z108" s="616"/>
      <c r="AA108" s="616"/>
      <c r="AB108" s="104">
        <v>1</v>
      </c>
      <c r="AC108" s="616"/>
      <c r="AD108" s="616"/>
      <c r="AE108" s="616"/>
      <c r="AF108" s="616"/>
      <c r="AG108" s="616"/>
      <c r="AH108" s="616"/>
      <c r="AI108" s="616"/>
      <c r="AJ108" s="616"/>
      <c r="AX108" s="616"/>
      <c r="AY108" s="616"/>
      <c r="AZ108" s="616"/>
      <c r="BA108" s="616"/>
      <c r="BB108" s="616"/>
      <c r="BC108" s="616"/>
      <c r="BD108" s="616"/>
      <c r="BE108" s="616"/>
      <c r="BF108" s="59">
        <v>1</v>
      </c>
      <c r="BO108" s="59">
        <v>1</v>
      </c>
      <c r="BP108" s="616"/>
      <c r="BQ108" s="616"/>
      <c r="BR108" s="616"/>
      <c r="BS108" s="616"/>
      <c r="BT108" s="616"/>
      <c r="BU108" s="616"/>
      <c r="BV108" s="616"/>
      <c r="BW108" s="616"/>
      <c r="CH108" s="616" t="s">
        <v>178</v>
      </c>
      <c r="CI108" s="616"/>
      <c r="CJ108" s="616"/>
      <c r="CK108" s="6"/>
      <c r="CL108" s="625" t="s">
        <v>148</v>
      </c>
      <c r="CM108" s="625"/>
      <c r="CN108" s="625"/>
      <c r="CO108" s="625"/>
      <c r="CP108" s="625"/>
      <c r="CQ108" s="6"/>
      <c r="CR108" s="47"/>
      <c r="CS108" s="625" t="s">
        <v>148</v>
      </c>
      <c r="CT108" s="625"/>
      <c r="CU108" s="625"/>
      <c r="CV108" s="625"/>
      <c r="CW108" s="625"/>
      <c r="CX108" s="6"/>
      <c r="CY108" s="6"/>
      <c r="CZ108" s="625" t="s">
        <v>148</v>
      </c>
      <c r="DA108" s="625"/>
      <c r="DB108" s="625"/>
      <c r="DC108" s="625"/>
      <c r="DD108" s="625"/>
      <c r="DE108" s="6"/>
      <c r="DF108" s="6"/>
      <c r="DG108" s="625" t="s">
        <v>148</v>
      </c>
      <c r="DH108" s="625"/>
      <c r="DI108" s="625"/>
      <c r="DJ108" s="625"/>
      <c r="DK108" s="625"/>
      <c r="DL108" s="47"/>
      <c r="DM108" s="625"/>
      <c r="DN108" s="625"/>
      <c r="DO108" s="625"/>
    </row>
    <row r="109" spans="6:119">
      <c r="I109" s="616"/>
      <c r="J109" s="616"/>
      <c r="K109" s="616"/>
      <c r="L109" s="616"/>
      <c r="M109" s="616"/>
      <c r="Q109" s="104">
        <v>1</v>
      </c>
      <c r="R109" s="616"/>
      <c r="S109" s="616"/>
      <c r="T109" s="616"/>
      <c r="U109" s="104">
        <v>1</v>
      </c>
      <c r="X109" s="104">
        <v>1</v>
      </c>
      <c r="Y109" s="616"/>
      <c r="Z109" s="616"/>
      <c r="AA109" s="616"/>
      <c r="AB109" s="104">
        <v>1</v>
      </c>
      <c r="AF109" s="616"/>
      <c r="AG109" s="616"/>
      <c r="AH109" s="616"/>
      <c r="AI109" s="616"/>
      <c r="AJ109" s="616"/>
      <c r="BC109" s="616"/>
      <c r="BD109" s="616"/>
      <c r="BE109" s="616"/>
      <c r="BF109" s="59">
        <v>1</v>
      </c>
      <c r="BG109" s="59">
        <v>1</v>
      </c>
      <c r="BH109" s="59">
        <v>1</v>
      </c>
      <c r="BI109" s="59">
        <v>1</v>
      </c>
      <c r="BJ109" s="59">
        <v>1</v>
      </c>
      <c r="BK109" s="59">
        <v>1</v>
      </c>
      <c r="BL109" s="59">
        <v>1</v>
      </c>
      <c r="BM109" s="59">
        <v>1</v>
      </c>
      <c r="BN109" s="59">
        <v>1</v>
      </c>
      <c r="BO109" s="59">
        <v>1</v>
      </c>
      <c r="BP109" s="616"/>
      <c r="BQ109" s="616"/>
      <c r="BR109" s="616"/>
      <c r="CH109" s="616"/>
      <c r="CI109" s="616"/>
      <c r="CJ109" s="616"/>
      <c r="CL109" s="625"/>
      <c r="CM109" s="625"/>
      <c r="CN109" s="625"/>
      <c r="CO109" s="625"/>
      <c r="CP109" s="625"/>
      <c r="CQ109" s="6"/>
      <c r="CR109" s="6"/>
      <c r="CS109" s="625"/>
      <c r="CT109" s="625"/>
      <c r="CU109" s="625"/>
      <c r="CV109" s="625"/>
      <c r="CW109" s="625"/>
      <c r="CX109" s="6"/>
      <c r="CY109" s="6"/>
      <c r="CZ109" s="625"/>
      <c r="DA109" s="625"/>
      <c r="DB109" s="625"/>
      <c r="DC109" s="625"/>
      <c r="DD109" s="625"/>
      <c r="DE109" s="6"/>
      <c r="DF109" s="6"/>
      <c r="DG109" s="625"/>
      <c r="DH109" s="625"/>
      <c r="DI109" s="625"/>
      <c r="DJ109" s="625"/>
      <c r="DK109" s="625"/>
      <c r="DL109" s="6"/>
      <c r="DM109" s="625"/>
      <c r="DN109" s="625"/>
      <c r="DO109" s="625"/>
    </row>
    <row r="110" spans="6:119">
      <c r="I110" s="616"/>
      <c r="J110" s="616"/>
      <c r="K110" s="616"/>
      <c r="L110" s="616"/>
      <c r="M110" s="616"/>
      <c r="Q110" s="104">
        <v>1</v>
      </c>
      <c r="R110" s="104">
        <v>1</v>
      </c>
      <c r="S110" s="104">
        <v>1</v>
      </c>
      <c r="T110" s="104">
        <v>1</v>
      </c>
      <c r="U110" s="104">
        <v>1</v>
      </c>
      <c r="X110" s="104">
        <v>1</v>
      </c>
      <c r="Y110" s="104">
        <v>1</v>
      </c>
      <c r="Z110" s="104">
        <v>1</v>
      </c>
      <c r="AA110" s="104">
        <v>1</v>
      </c>
      <c r="AB110" s="104">
        <v>1</v>
      </c>
      <c r="AF110" s="616"/>
      <c r="AG110" s="616"/>
      <c r="AH110" s="616"/>
      <c r="AI110" s="616"/>
      <c r="AJ110" s="616"/>
      <c r="CH110" s="616"/>
      <c r="CI110" s="616"/>
      <c r="CJ110" s="616"/>
      <c r="CL110" s="625"/>
      <c r="CM110" s="625"/>
      <c r="CN110" s="625"/>
      <c r="CO110" s="625"/>
      <c r="CP110" s="625"/>
      <c r="CQ110" s="6"/>
      <c r="CR110" s="6"/>
      <c r="CS110" s="625"/>
      <c r="CT110" s="625"/>
      <c r="CU110" s="625"/>
      <c r="CV110" s="625"/>
      <c r="CW110" s="625"/>
      <c r="CX110" s="6"/>
      <c r="CY110" s="6"/>
      <c r="CZ110" s="625"/>
      <c r="DA110" s="625"/>
      <c r="DB110" s="625"/>
      <c r="DC110" s="625"/>
      <c r="DD110" s="625"/>
      <c r="DE110" s="6"/>
      <c r="DF110" s="6"/>
      <c r="DG110" s="625"/>
      <c r="DH110" s="625"/>
      <c r="DI110" s="625"/>
      <c r="DJ110" s="625"/>
      <c r="DK110" s="625"/>
      <c r="DL110" s="625" t="s">
        <v>187</v>
      </c>
      <c r="DM110" s="625"/>
      <c r="DN110" s="625"/>
    </row>
    <row r="111" spans="6:119">
      <c r="R111" s="616" t="s">
        <v>187</v>
      </c>
      <c r="S111" s="616"/>
      <c r="T111" s="616"/>
      <c r="Y111" s="616" t="s">
        <v>150</v>
      </c>
      <c r="Z111" s="616"/>
      <c r="AA111" s="616"/>
      <c r="AC111" s="616" t="s">
        <v>134</v>
      </c>
      <c r="AD111" s="616"/>
      <c r="CL111" s="625"/>
      <c r="CM111" s="625"/>
      <c r="CN111" s="625"/>
      <c r="CO111" s="625"/>
      <c r="CP111" s="625"/>
      <c r="CS111" s="625"/>
      <c r="CT111" s="625"/>
      <c r="CU111" s="625"/>
      <c r="CV111" s="625"/>
      <c r="CW111" s="625"/>
      <c r="CX111" s="616" t="s">
        <v>134</v>
      </c>
      <c r="CY111" s="616"/>
      <c r="CZ111" s="625"/>
      <c r="DA111" s="625"/>
      <c r="DB111" s="625"/>
      <c r="DC111" s="625"/>
      <c r="DD111" s="625"/>
      <c r="DG111" s="625"/>
      <c r="DH111" s="625"/>
      <c r="DI111" s="625"/>
      <c r="DJ111" s="625"/>
      <c r="DK111" s="625"/>
      <c r="DL111" s="625"/>
      <c r="DM111" s="625"/>
      <c r="DN111" s="625"/>
    </row>
    <row r="112" spans="6:119">
      <c r="R112" s="616"/>
      <c r="S112" s="616"/>
      <c r="T112" s="616"/>
      <c r="Y112" s="616"/>
      <c r="Z112" s="616"/>
      <c r="AA112" s="616"/>
      <c r="AC112" s="616"/>
      <c r="AD112" s="616"/>
      <c r="CL112" s="625"/>
      <c r="CM112" s="625"/>
      <c r="CN112" s="625"/>
      <c r="CO112" s="625"/>
      <c r="CP112" s="625"/>
      <c r="CS112" s="625"/>
      <c r="CT112" s="625"/>
      <c r="CU112" s="625"/>
      <c r="CV112" s="625"/>
      <c r="CW112" s="625"/>
      <c r="CX112" s="616"/>
      <c r="CY112" s="616"/>
      <c r="CZ112" s="625"/>
      <c r="DA112" s="625"/>
      <c r="DB112" s="625"/>
      <c r="DC112" s="625"/>
      <c r="DD112" s="625"/>
      <c r="DG112" s="625"/>
      <c r="DH112" s="625"/>
      <c r="DI112" s="625"/>
      <c r="DJ112" s="625"/>
      <c r="DK112" s="625"/>
      <c r="DL112" s="625"/>
      <c r="DM112" s="625"/>
      <c r="DN112" s="625"/>
    </row>
    <row r="113" spans="7:135">
      <c r="R113" s="616"/>
      <c r="S113" s="616"/>
      <c r="T113" s="616"/>
      <c r="Y113" s="616"/>
      <c r="Z113" s="616"/>
      <c r="AA113" s="616"/>
      <c r="AM113" s="52"/>
      <c r="AN113" s="52"/>
    </row>
    <row r="115" spans="7:135" s="52" customFormat="1"/>
    <row r="117" spans="7:135" ht="15.75" thickBot="1"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</row>
    <row r="118" spans="7:135">
      <c r="G118" s="128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29"/>
      <c r="AX118" s="153"/>
      <c r="AY118" s="154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73"/>
      <c r="BM118" s="173"/>
      <c r="BN118" s="173"/>
      <c r="BO118" s="154"/>
      <c r="BP118" s="154"/>
      <c r="BQ118" s="192"/>
      <c r="BR118" s="192"/>
      <c r="BS118" s="173"/>
      <c r="BT118" s="173"/>
      <c r="BU118" s="173"/>
      <c r="BV118" s="192"/>
      <c r="BW118" s="192"/>
      <c r="BX118" s="173"/>
      <c r="BY118" s="173"/>
      <c r="BZ118" s="173"/>
      <c r="CA118" s="173"/>
      <c r="CB118" s="173"/>
      <c r="CC118" s="192"/>
      <c r="CD118" s="192"/>
      <c r="CE118" s="192"/>
      <c r="CF118" s="192"/>
      <c r="CG118" s="192"/>
      <c r="CH118" s="192"/>
      <c r="CI118" s="192"/>
      <c r="CJ118" s="192"/>
      <c r="CK118" s="129"/>
    </row>
    <row r="119" spans="7:135">
      <c r="G119" s="168"/>
      <c r="H119" s="61"/>
      <c r="I119" t="s">
        <v>191</v>
      </c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6"/>
      <c r="AA119" s="6"/>
      <c r="AB119" s="6"/>
      <c r="AC119" s="6"/>
      <c r="AD119" s="6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9"/>
      <c r="AX119" s="144"/>
      <c r="AY119" s="126"/>
      <c r="AZ119" s="26" t="s">
        <v>191</v>
      </c>
      <c r="BA119" s="48"/>
      <c r="BB119" s="48"/>
      <c r="BC119" s="188"/>
      <c r="BD119" s="188"/>
      <c r="BE119" s="5"/>
      <c r="BF119" s="188"/>
      <c r="BG119" s="188"/>
      <c r="BH119" s="5"/>
      <c r="BI119" s="48"/>
      <c r="BJ119" s="48"/>
      <c r="BK119" s="48"/>
      <c r="BL119" s="5"/>
      <c r="BM119" s="5"/>
      <c r="BN119" s="5"/>
      <c r="BO119" s="48"/>
      <c r="BP119" s="48"/>
      <c r="BQ119" s="5"/>
      <c r="BR119" s="48"/>
      <c r="BS119" s="5"/>
      <c r="BT119" s="5"/>
      <c r="BU119" s="5"/>
      <c r="BV119" s="48"/>
      <c r="BW119" s="5"/>
      <c r="BX119" s="48"/>
      <c r="BY119" s="48"/>
      <c r="BZ119" s="48"/>
      <c r="CA119" s="5"/>
      <c r="CB119" s="5"/>
      <c r="CC119" s="5"/>
      <c r="CD119" s="5"/>
      <c r="CE119" s="5"/>
      <c r="CF119" s="5"/>
      <c r="CG119" s="5"/>
      <c r="CH119" s="48"/>
      <c r="CI119" s="48"/>
      <c r="CJ119" s="48"/>
      <c r="CK119" s="190"/>
    </row>
    <row r="120" spans="7:135">
      <c r="G120" s="168"/>
      <c r="H120" s="52"/>
      <c r="I120" t="s">
        <v>268</v>
      </c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6"/>
      <c r="AA120" s="6"/>
      <c r="AB120" s="6"/>
      <c r="AC120" s="6"/>
      <c r="AD120" s="6"/>
      <c r="AE120" s="165"/>
      <c r="AF120" s="165"/>
      <c r="AG120" s="165"/>
      <c r="AH120" s="165"/>
      <c r="AI120" s="165"/>
      <c r="AJ120" s="165"/>
      <c r="AN120" s="165"/>
      <c r="AO120" s="165"/>
      <c r="AP120" s="165"/>
      <c r="AQ120" s="165"/>
      <c r="AR120" s="165"/>
      <c r="AS120" s="165"/>
      <c r="AT120" s="169"/>
      <c r="AX120" s="144"/>
      <c r="AY120" s="116"/>
      <c r="AZ120" s="26" t="s">
        <v>268</v>
      </c>
      <c r="BP120" s="616" t="s">
        <v>339</v>
      </c>
      <c r="BQ120" s="616"/>
      <c r="BR120" s="616"/>
      <c r="BS120" s="616"/>
      <c r="BZ120" s="48"/>
      <c r="CA120" s="5"/>
      <c r="CB120" s="5"/>
      <c r="CC120" s="5"/>
      <c r="CD120" s="5"/>
      <c r="CE120" s="5"/>
      <c r="CF120" s="5"/>
      <c r="CG120" s="5"/>
      <c r="CH120" s="48"/>
      <c r="CI120" s="48"/>
      <c r="CJ120" s="48"/>
      <c r="CK120" s="190"/>
      <c r="DB120" s="616" t="s">
        <v>186</v>
      </c>
      <c r="DC120" s="616"/>
      <c r="DD120" s="616"/>
      <c r="DF120" s="616" t="s">
        <v>187</v>
      </c>
      <c r="DG120" s="616"/>
      <c r="DH120" s="616"/>
      <c r="DJ120" s="616" t="s">
        <v>148</v>
      </c>
      <c r="DK120" s="616"/>
      <c r="DL120" s="616"/>
      <c r="DM120" s="616"/>
      <c r="DN120" s="616"/>
      <c r="DP120" s="55">
        <v>1</v>
      </c>
      <c r="DQ120" s="55">
        <v>1</v>
      </c>
      <c r="DS120" s="616" t="s">
        <v>148</v>
      </c>
      <c r="DT120" s="616"/>
      <c r="DU120" s="616"/>
      <c r="DV120" s="616"/>
      <c r="DW120" s="616"/>
      <c r="DY120" s="616" t="s">
        <v>187</v>
      </c>
      <c r="DZ120" s="616"/>
      <c r="EA120" s="616"/>
      <c r="EC120" s="616" t="s">
        <v>186</v>
      </c>
      <c r="ED120" s="616"/>
      <c r="EE120" s="616"/>
    </row>
    <row r="121" spans="7:135">
      <c r="G121" s="168"/>
      <c r="H121" s="38"/>
      <c r="I121" t="s">
        <v>193</v>
      </c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6"/>
      <c r="AA121" s="6"/>
      <c r="AB121" s="6"/>
      <c r="AC121" s="6"/>
      <c r="AG121" s="165"/>
      <c r="AH121" s="165"/>
      <c r="AI121" s="165"/>
      <c r="AJ121" s="165"/>
      <c r="AO121" s="165"/>
      <c r="AP121" s="165"/>
      <c r="AQ121" s="165"/>
      <c r="AR121" s="165"/>
      <c r="AS121" s="165"/>
      <c r="AT121" s="169"/>
      <c r="AX121" s="144"/>
      <c r="AY121" s="117"/>
      <c r="AZ121" s="26" t="s">
        <v>193</v>
      </c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25" t="s">
        <v>134</v>
      </c>
      <c r="BM121" s="625"/>
      <c r="BN121" s="6"/>
      <c r="BO121" s="6"/>
      <c r="BP121" s="616"/>
      <c r="BQ121" s="616"/>
      <c r="BR121" s="616"/>
      <c r="BS121" s="616"/>
      <c r="BT121" s="6"/>
      <c r="BU121" s="6"/>
      <c r="BV121" s="625" t="s">
        <v>134</v>
      </c>
      <c r="BW121" s="625"/>
      <c r="BX121" s="6"/>
      <c r="BY121" s="6"/>
      <c r="BZ121" s="48"/>
      <c r="CA121" s="5"/>
      <c r="CB121" s="5"/>
      <c r="CC121" s="5"/>
      <c r="CD121" s="5"/>
      <c r="CE121" s="5"/>
      <c r="CF121" s="5"/>
      <c r="CG121" s="5"/>
      <c r="CH121" s="48"/>
      <c r="CI121" s="48"/>
      <c r="CJ121" s="48"/>
      <c r="CK121" s="190"/>
      <c r="DB121" s="616"/>
      <c r="DC121" s="616"/>
      <c r="DD121" s="616"/>
      <c r="DF121" s="616"/>
      <c r="DG121" s="616"/>
      <c r="DH121" s="616"/>
      <c r="DJ121" s="616"/>
      <c r="DK121" s="616"/>
      <c r="DL121" s="616"/>
      <c r="DM121" s="616"/>
      <c r="DN121" s="616"/>
      <c r="DP121" s="616" t="s">
        <v>146</v>
      </c>
      <c r="DQ121" s="616"/>
      <c r="DS121" s="616"/>
      <c r="DT121" s="616"/>
      <c r="DU121" s="616"/>
      <c r="DV121" s="616"/>
      <c r="DW121" s="616"/>
      <c r="DY121" s="616"/>
      <c r="DZ121" s="616"/>
      <c r="EA121" s="616"/>
      <c r="EC121" s="616"/>
      <c r="ED121" s="616"/>
      <c r="EE121" s="616"/>
    </row>
    <row r="122" spans="7:135">
      <c r="G122" s="168"/>
      <c r="H122" s="58"/>
      <c r="I122" t="s">
        <v>189</v>
      </c>
      <c r="J122" s="165"/>
      <c r="K122" s="165"/>
      <c r="L122" s="165"/>
      <c r="M122" s="165"/>
      <c r="N122" s="165"/>
      <c r="O122" s="165"/>
      <c r="P122" s="165"/>
      <c r="Q122" s="165"/>
      <c r="W122" s="5">
        <v>1</v>
      </c>
      <c r="X122" s="5">
        <v>1</v>
      </c>
      <c r="Y122" s="5">
        <v>1</v>
      </c>
      <c r="Z122" s="5">
        <v>1</v>
      </c>
      <c r="AA122" s="5">
        <v>1</v>
      </c>
      <c r="AB122" s="5">
        <v>1</v>
      </c>
      <c r="AC122" s="5">
        <v>1</v>
      </c>
      <c r="AD122" s="5">
        <v>1</v>
      </c>
      <c r="AJ122" s="165"/>
      <c r="AO122" s="165"/>
      <c r="AP122" s="165"/>
      <c r="AQ122" s="165"/>
      <c r="AR122" s="165"/>
      <c r="AS122" s="165"/>
      <c r="AT122" s="169"/>
      <c r="AX122" s="144"/>
      <c r="AY122" s="125"/>
      <c r="AZ122" s="26" t="s">
        <v>189</v>
      </c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25"/>
      <c r="BM122" s="625"/>
      <c r="BN122" s="6"/>
      <c r="BO122" s="6"/>
      <c r="BP122" s="616"/>
      <c r="BQ122" s="616"/>
      <c r="BR122" s="616"/>
      <c r="BS122" s="616"/>
      <c r="BT122" s="6"/>
      <c r="BU122" s="6"/>
      <c r="BV122" s="625"/>
      <c r="BW122" s="625"/>
      <c r="BX122" s="6"/>
      <c r="BY122" s="6"/>
      <c r="BZ122" s="5"/>
      <c r="CA122" s="5"/>
      <c r="CB122" s="5"/>
      <c r="CC122" s="5"/>
      <c r="CD122" s="5"/>
      <c r="CE122" s="5"/>
      <c r="CF122" s="5"/>
      <c r="CG122" s="48"/>
      <c r="CH122" s="5"/>
      <c r="CI122" s="5"/>
      <c r="CJ122" s="5"/>
      <c r="CK122" s="190"/>
      <c r="DB122" s="616"/>
      <c r="DC122" s="616"/>
      <c r="DD122" s="616"/>
      <c r="DF122" s="616"/>
      <c r="DG122" s="616"/>
      <c r="DH122" s="616"/>
      <c r="DJ122" s="616"/>
      <c r="DK122" s="616"/>
      <c r="DL122" s="616"/>
      <c r="DM122" s="616"/>
      <c r="DN122" s="616"/>
      <c r="DP122" s="616"/>
      <c r="DQ122" s="616"/>
      <c r="DS122" s="616"/>
      <c r="DT122" s="616"/>
      <c r="DU122" s="616"/>
      <c r="DV122" s="616"/>
      <c r="DW122" s="616"/>
      <c r="DY122" s="616"/>
      <c r="DZ122" s="616"/>
      <c r="EA122" s="616"/>
      <c r="EC122" s="616"/>
      <c r="ED122" s="616"/>
      <c r="EE122" s="616"/>
    </row>
    <row r="123" spans="7:135">
      <c r="G123" s="168"/>
      <c r="H123" s="60"/>
      <c r="I123" t="s">
        <v>192</v>
      </c>
      <c r="J123" s="165"/>
      <c r="K123" s="5"/>
      <c r="L123" s="5"/>
      <c r="M123" s="5"/>
      <c r="Q123" s="5"/>
      <c r="W123" s="5">
        <v>1</v>
      </c>
      <c r="X123" s="616" t="s">
        <v>165</v>
      </c>
      <c r="Y123" s="616"/>
      <c r="Z123" s="616"/>
      <c r="AA123" s="616" t="s">
        <v>165</v>
      </c>
      <c r="AB123" s="616"/>
      <c r="AC123" s="616"/>
      <c r="AD123" s="5">
        <v>1</v>
      </c>
      <c r="AJ123" s="5"/>
      <c r="AK123" s="165"/>
      <c r="AO123" s="5"/>
      <c r="AP123" s="5"/>
      <c r="AQ123" s="165"/>
      <c r="AR123" s="165"/>
      <c r="AS123" s="165"/>
      <c r="AT123" s="169"/>
      <c r="AX123" s="144"/>
      <c r="AY123" s="156"/>
      <c r="AZ123" s="26" t="s">
        <v>192</v>
      </c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16"/>
      <c r="BQ123" s="616"/>
      <c r="BR123" s="616"/>
      <c r="BS123" s="61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48"/>
      <c r="CF123" s="48"/>
      <c r="CG123" s="48"/>
      <c r="CH123" s="5"/>
      <c r="CI123" s="5"/>
      <c r="CJ123" s="5"/>
      <c r="CK123" s="190"/>
      <c r="DE123" s="55">
        <v>1</v>
      </c>
      <c r="DF123" s="55">
        <v>1</v>
      </c>
      <c r="DG123" s="55">
        <v>1</v>
      </c>
      <c r="DH123" s="55">
        <v>1</v>
      </c>
      <c r="DI123" s="55">
        <v>1</v>
      </c>
      <c r="DJ123" s="616"/>
      <c r="DK123" s="616"/>
      <c r="DL123" s="616"/>
      <c r="DM123" s="616"/>
      <c r="DN123" s="616"/>
      <c r="DP123" s="625" t="s">
        <v>137</v>
      </c>
      <c r="DQ123" s="625"/>
      <c r="DS123" s="616"/>
      <c r="DT123" s="616"/>
      <c r="DU123" s="616"/>
      <c r="DV123" s="616"/>
      <c r="DW123" s="616"/>
      <c r="DX123" s="55">
        <v>1</v>
      </c>
      <c r="DY123" s="55">
        <v>1</v>
      </c>
      <c r="DZ123" s="55">
        <v>1</v>
      </c>
      <c r="EA123" s="55">
        <v>1</v>
      </c>
      <c r="EB123" s="55">
        <v>1</v>
      </c>
    </row>
    <row r="124" spans="7:135">
      <c r="G124" s="168"/>
      <c r="H124" s="532"/>
      <c r="I124" s="534" t="s">
        <v>486</v>
      </c>
      <c r="J124" s="16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>
        <v>1</v>
      </c>
      <c r="X124" s="616"/>
      <c r="Y124" s="616"/>
      <c r="Z124" s="616"/>
      <c r="AA124" s="616"/>
      <c r="AB124" s="616"/>
      <c r="AC124" s="616"/>
      <c r="AD124" s="5">
        <v>1</v>
      </c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165"/>
      <c r="AR124" s="165"/>
      <c r="AS124" s="165"/>
      <c r="AT124" s="169"/>
      <c r="AX124" s="142"/>
      <c r="AY124" s="48"/>
      <c r="AZ124" s="6"/>
      <c r="BA124" s="6"/>
      <c r="BB124" s="6"/>
      <c r="BC124" s="6"/>
      <c r="BD124" s="6"/>
      <c r="BE124" s="6"/>
      <c r="BF124" s="6"/>
      <c r="BG124" s="6"/>
      <c r="BH124" s="6"/>
      <c r="BI124" s="616" t="s">
        <v>187</v>
      </c>
      <c r="BJ124" s="616"/>
      <c r="BK124" s="616"/>
      <c r="BM124" s="193">
        <v>1</v>
      </c>
      <c r="BN124" s="193">
        <v>1</v>
      </c>
      <c r="BO124" s="193">
        <v>1</v>
      </c>
      <c r="BP124" s="193">
        <v>1</v>
      </c>
      <c r="BQ124" s="193">
        <v>1</v>
      </c>
      <c r="BR124" s="193">
        <v>1</v>
      </c>
      <c r="BS124" s="193">
        <v>1</v>
      </c>
      <c r="BT124" s="193">
        <v>1</v>
      </c>
      <c r="BU124" s="193">
        <v>1</v>
      </c>
      <c r="BV124" s="193">
        <v>1</v>
      </c>
      <c r="BW124" s="193">
        <v>1</v>
      </c>
      <c r="BY124" s="616" t="s">
        <v>187</v>
      </c>
      <c r="BZ124" s="616"/>
      <c r="CA124" s="616"/>
      <c r="CB124" s="6"/>
      <c r="CC124" s="6"/>
      <c r="CD124" s="6"/>
      <c r="CE124" s="5"/>
      <c r="CF124" s="48"/>
      <c r="CG124" s="48"/>
      <c r="CH124" s="5"/>
      <c r="CI124" s="5"/>
      <c r="CJ124" s="5"/>
      <c r="CK124" s="190"/>
      <c r="CX124" s="38"/>
      <c r="CY124" t="s">
        <v>193</v>
      </c>
      <c r="DB124" s="616" t="s">
        <v>9</v>
      </c>
      <c r="DC124" s="616"/>
      <c r="DD124" s="616"/>
      <c r="DE124" s="55">
        <v>1</v>
      </c>
      <c r="DF124" s="616" t="s">
        <v>133</v>
      </c>
      <c r="DG124" s="616"/>
      <c r="DH124" s="616"/>
      <c r="DI124" s="55">
        <v>1</v>
      </c>
      <c r="DJ124" s="616"/>
      <c r="DK124" s="616"/>
      <c r="DL124" s="616"/>
      <c r="DM124" s="616"/>
      <c r="DN124" s="616"/>
      <c r="DP124" s="625"/>
      <c r="DQ124" s="625"/>
      <c r="DS124" s="616"/>
      <c r="DT124" s="616"/>
      <c r="DU124" s="616"/>
      <c r="DV124" s="616"/>
      <c r="DW124" s="616"/>
      <c r="DX124" s="55">
        <v>1</v>
      </c>
      <c r="DY124" s="616" t="s">
        <v>133</v>
      </c>
      <c r="DZ124" s="616"/>
      <c r="EA124" s="616"/>
      <c r="EB124" s="55">
        <v>1</v>
      </c>
      <c r="EC124" s="616" t="s">
        <v>9</v>
      </c>
      <c r="ED124" s="616"/>
      <c r="EE124" s="616"/>
    </row>
    <row r="125" spans="7:135">
      <c r="G125" s="168"/>
      <c r="H125" s="165"/>
      <c r="I125" s="165"/>
      <c r="J125" s="165"/>
      <c r="K125" s="5"/>
      <c r="L125" s="5"/>
      <c r="M125" s="5"/>
      <c r="N125" s="5"/>
      <c r="O125" s="5"/>
      <c r="P125" s="5"/>
      <c r="Q125" s="5">
        <v>1</v>
      </c>
      <c r="R125" s="5">
        <v>1</v>
      </c>
      <c r="S125" s="5">
        <v>1</v>
      </c>
      <c r="T125" s="5">
        <v>1</v>
      </c>
      <c r="U125" s="5">
        <v>1</v>
      </c>
      <c r="V125" s="5">
        <v>1</v>
      </c>
      <c r="W125" s="5">
        <v>1</v>
      </c>
      <c r="X125" s="616"/>
      <c r="Y125" s="616"/>
      <c r="Z125" s="616"/>
      <c r="AA125" s="616"/>
      <c r="AB125" s="616"/>
      <c r="AC125" s="616"/>
      <c r="AD125" s="5">
        <v>1</v>
      </c>
      <c r="AE125" s="5">
        <v>1</v>
      </c>
      <c r="AF125" s="5">
        <v>1</v>
      </c>
      <c r="AG125" s="5">
        <v>1</v>
      </c>
      <c r="AH125" s="5">
        <v>1</v>
      </c>
      <c r="AI125" s="5">
        <v>1</v>
      </c>
      <c r="AJ125" s="5">
        <v>1</v>
      </c>
      <c r="AK125" s="5"/>
      <c r="AL125" s="5"/>
      <c r="AM125" s="5"/>
      <c r="AN125" s="5"/>
      <c r="AO125" s="5"/>
      <c r="AP125" s="5"/>
      <c r="AQ125" s="165"/>
      <c r="AR125" s="165"/>
      <c r="AS125" s="165"/>
      <c r="AT125" s="169"/>
      <c r="AX125" s="189"/>
      <c r="AY125" s="188"/>
      <c r="AZ125" s="6"/>
      <c r="BA125" s="6"/>
      <c r="BB125" s="6"/>
      <c r="BC125" s="6"/>
      <c r="BD125" s="6"/>
      <c r="BE125" s="47"/>
      <c r="BF125" s="47"/>
      <c r="BG125" s="47"/>
      <c r="BH125" s="47"/>
      <c r="BI125" s="616"/>
      <c r="BJ125" s="616"/>
      <c r="BK125" s="616"/>
      <c r="BL125" s="47"/>
      <c r="BM125" s="193">
        <v>1</v>
      </c>
      <c r="BN125" s="625" t="s">
        <v>9</v>
      </c>
      <c r="BO125" s="625"/>
      <c r="BP125" s="625"/>
      <c r="BQ125" s="625" t="s">
        <v>133</v>
      </c>
      <c r="BR125" s="625"/>
      <c r="BS125" s="625"/>
      <c r="BT125" s="625" t="s">
        <v>9</v>
      </c>
      <c r="BU125" s="625"/>
      <c r="BV125" s="625"/>
      <c r="BW125" s="193">
        <v>1</v>
      </c>
      <c r="BX125" s="47"/>
      <c r="BY125" s="616"/>
      <c r="BZ125" s="616"/>
      <c r="CA125" s="616"/>
      <c r="CB125" s="47"/>
      <c r="CC125" s="47"/>
      <c r="CD125" s="47"/>
      <c r="CE125" s="5"/>
      <c r="CF125" s="48"/>
      <c r="CG125" s="48"/>
      <c r="CH125" s="5"/>
      <c r="CI125" s="5"/>
      <c r="CJ125" s="188"/>
      <c r="CK125" s="190"/>
      <c r="CX125" s="58"/>
      <c r="CY125" t="s">
        <v>189</v>
      </c>
      <c r="DB125" s="616"/>
      <c r="DC125" s="616"/>
      <c r="DD125" s="616"/>
      <c r="DE125" s="55">
        <v>1</v>
      </c>
      <c r="DF125" s="616"/>
      <c r="DG125" s="616"/>
      <c r="DH125" s="616"/>
      <c r="DI125" s="55">
        <v>1</v>
      </c>
      <c r="DN125" s="616" t="s">
        <v>178</v>
      </c>
      <c r="DO125" s="616"/>
      <c r="DP125" s="616"/>
      <c r="DQ125" s="616" t="s">
        <v>133</v>
      </c>
      <c r="DR125" s="616"/>
      <c r="DS125" s="616"/>
      <c r="DX125" s="55">
        <v>1</v>
      </c>
      <c r="DY125" s="616"/>
      <c r="DZ125" s="616"/>
      <c r="EA125" s="616"/>
      <c r="EB125" s="55">
        <v>1</v>
      </c>
      <c r="EC125" s="616"/>
      <c r="ED125" s="616"/>
      <c r="EE125" s="616"/>
    </row>
    <row r="126" spans="7:135">
      <c r="G126" s="168"/>
      <c r="H126" s="165"/>
      <c r="I126" s="165"/>
      <c r="J126" s="165"/>
      <c r="K126" s="5"/>
      <c r="L126" s="5"/>
      <c r="M126" s="5"/>
      <c r="N126" s="5"/>
      <c r="O126" s="5"/>
      <c r="P126" s="5"/>
      <c r="Q126" s="5">
        <v>1</v>
      </c>
      <c r="R126" s="619" t="s">
        <v>136</v>
      </c>
      <c r="S126" s="619"/>
      <c r="T126" s="619"/>
      <c r="U126" s="5">
        <v>1</v>
      </c>
      <c r="V126" s="5">
        <v>1</v>
      </c>
      <c r="W126" s="5">
        <v>1</v>
      </c>
      <c r="X126" s="5">
        <v>1</v>
      </c>
      <c r="Y126" s="5">
        <v>1</v>
      </c>
      <c r="Z126" s="5">
        <v>1</v>
      </c>
      <c r="AA126" s="5">
        <v>1</v>
      </c>
      <c r="AB126" s="5">
        <v>1</v>
      </c>
      <c r="AC126" s="5">
        <v>1</v>
      </c>
      <c r="AD126" s="5">
        <v>1</v>
      </c>
      <c r="AE126" s="5">
        <v>1</v>
      </c>
      <c r="AF126" s="5">
        <v>1</v>
      </c>
      <c r="AG126" s="619" t="s">
        <v>136</v>
      </c>
      <c r="AH126" s="619"/>
      <c r="AI126" s="619"/>
      <c r="AJ126" s="5">
        <v>1</v>
      </c>
      <c r="AK126" s="5"/>
      <c r="AL126" s="5"/>
      <c r="AM126" s="5"/>
      <c r="AN126" s="5"/>
      <c r="AO126" s="5"/>
      <c r="AP126" s="5"/>
      <c r="AQ126" s="165"/>
      <c r="AR126" s="165"/>
      <c r="AS126" s="165"/>
      <c r="AT126" s="169"/>
      <c r="AX126" s="189"/>
      <c r="AY126" s="48"/>
      <c r="AZ126" s="6"/>
      <c r="BA126" s="6"/>
      <c r="BB126" s="6"/>
      <c r="BC126" s="6"/>
      <c r="BD126" s="625" t="s">
        <v>148</v>
      </c>
      <c r="BE126" s="625"/>
      <c r="BF126" s="625"/>
      <c r="BG126" s="625"/>
      <c r="BH126" s="625"/>
      <c r="BI126" s="616"/>
      <c r="BJ126" s="616"/>
      <c r="BK126" s="616"/>
      <c r="BL126" s="193">
        <v>1</v>
      </c>
      <c r="BM126" s="193">
        <v>1</v>
      </c>
      <c r="BN126" s="625"/>
      <c r="BO126" s="625"/>
      <c r="BP126" s="625"/>
      <c r="BQ126" s="625"/>
      <c r="BR126" s="625"/>
      <c r="BS126" s="625"/>
      <c r="BT126" s="625"/>
      <c r="BU126" s="625"/>
      <c r="BV126" s="625"/>
      <c r="BW126" s="193">
        <v>1</v>
      </c>
      <c r="BX126" s="193">
        <v>1</v>
      </c>
      <c r="BY126" s="616"/>
      <c r="BZ126" s="616"/>
      <c r="CA126" s="616"/>
      <c r="CB126" s="625" t="s">
        <v>148</v>
      </c>
      <c r="CC126" s="625"/>
      <c r="CD126" s="625"/>
      <c r="CE126" s="625"/>
      <c r="CF126" s="625"/>
      <c r="CG126" s="48"/>
      <c r="CH126" s="48"/>
      <c r="CI126" s="48"/>
      <c r="CJ126" s="188"/>
      <c r="CK126" s="190"/>
      <c r="CX126" s="52"/>
      <c r="CY126" t="s">
        <v>190</v>
      </c>
      <c r="DB126" s="616"/>
      <c r="DC126" s="616"/>
      <c r="DD126" s="616"/>
      <c r="DE126" s="55">
        <v>1</v>
      </c>
      <c r="DF126" s="616"/>
      <c r="DG126" s="616"/>
      <c r="DH126" s="616"/>
      <c r="DI126" s="55">
        <v>1</v>
      </c>
      <c r="DJ126" s="55">
        <v>1</v>
      </c>
      <c r="DM126" s="6"/>
      <c r="DN126" s="616"/>
      <c r="DO126" s="616"/>
      <c r="DP126" s="616"/>
      <c r="DQ126" s="616"/>
      <c r="DR126" s="616"/>
      <c r="DS126" s="616"/>
      <c r="DT126" s="6"/>
      <c r="DW126" s="55">
        <v>1</v>
      </c>
      <c r="DX126" s="55">
        <v>1</v>
      </c>
      <c r="DY126" s="616"/>
      <c r="DZ126" s="616"/>
      <c r="EA126" s="616"/>
      <c r="EB126" s="55">
        <v>1</v>
      </c>
      <c r="EC126" s="616"/>
      <c r="ED126" s="616"/>
      <c r="EE126" s="616"/>
    </row>
    <row r="127" spans="7:135">
      <c r="G127" s="168"/>
      <c r="H127" s="165"/>
      <c r="I127" s="165"/>
      <c r="J127" s="165"/>
      <c r="K127" s="5"/>
      <c r="L127" s="619" t="s">
        <v>148</v>
      </c>
      <c r="M127" s="619"/>
      <c r="N127" s="619"/>
      <c r="O127" s="619"/>
      <c r="P127" s="619"/>
      <c r="Q127" s="5">
        <v>1</v>
      </c>
      <c r="R127" s="619"/>
      <c r="S127" s="619"/>
      <c r="T127" s="619"/>
      <c r="U127" s="5">
        <v>1</v>
      </c>
      <c r="V127" s="619" t="s">
        <v>133</v>
      </c>
      <c r="W127" s="619"/>
      <c r="X127" s="619"/>
      <c r="Y127" s="5">
        <v>1</v>
      </c>
      <c r="Z127" s="5">
        <v>1</v>
      </c>
      <c r="AA127" s="5">
        <v>1</v>
      </c>
      <c r="AB127" s="5">
        <v>1</v>
      </c>
      <c r="AC127" s="619" t="s">
        <v>133</v>
      </c>
      <c r="AD127" s="619"/>
      <c r="AE127" s="619"/>
      <c r="AF127" s="5">
        <v>1</v>
      </c>
      <c r="AG127" s="619"/>
      <c r="AH127" s="619"/>
      <c r="AI127" s="619"/>
      <c r="AJ127" s="5">
        <v>1</v>
      </c>
      <c r="AK127" s="619" t="s">
        <v>148</v>
      </c>
      <c r="AL127" s="619"/>
      <c r="AM127" s="619"/>
      <c r="AN127" s="619"/>
      <c r="AO127" s="619"/>
      <c r="AP127" s="5"/>
      <c r="AQ127" s="165"/>
      <c r="AR127" s="165"/>
      <c r="AS127" s="165"/>
      <c r="AT127" s="169"/>
      <c r="AX127" s="142"/>
      <c r="AY127" s="48"/>
      <c r="AZ127" s="6"/>
      <c r="BA127" s="6"/>
      <c r="BB127" s="6"/>
      <c r="BC127" s="6"/>
      <c r="BD127" s="625"/>
      <c r="BE127" s="625"/>
      <c r="BF127" s="625"/>
      <c r="BG127" s="625"/>
      <c r="BH127" s="625"/>
      <c r="BI127" s="193">
        <v>1</v>
      </c>
      <c r="BJ127" s="193">
        <v>1</v>
      </c>
      <c r="BK127" s="193">
        <v>1</v>
      </c>
      <c r="BL127" s="193">
        <v>1</v>
      </c>
      <c r="BM127" s="126"/>
      <c r="BN127" s="625"/>
      <c r="BO127" s="625"/>
      <c r="BP127" s="625"/>
      <c r="BQ127" s="625"/>
      <c r="BR127" s="625"/>
      <c r="BS127" s="625"/>
      <c r="BT127" s="625"/>
      <c r="BU127" s="625"/>
      <c r="BV127" s="625"/>
      <c r="BW127" s="126"/>
      <c r="BX127" s="193">
        <v>1</v>
      </c>
      <c r="BY127" s="193">
        <v>1</v>
      </c>
      <c r="BZ127" s="193">
        <v>1</v>
      </c>
      <c r="CA127" s="193">
        <v>1</v>
      </c>
      <c r="CB127" s="625"/>
      <c r="CC127" s="625"/>
      <c r="CD127" s="625"/>
      <c r="CE127" s="625"/>
      <c r="CF127" s="625"/>
      <c r="CG127" s="48"/>
      <c r="CH127" s="5"/>
      <c r="CI127" s="5"/>
      <c r="CJ127" s="5"/>
      <c r="CK127" s="190"/>
      <c r="CX127" s="73"/>
      <c r="CY127" t="s">
        <v>191</v>
      </c>
      <c r="DE127" s="55">
        <v>1</v>
      </c>
      <c r="DF127" s="55">
        <v>1</v>
      </c>
      <c r="DG127" s="55">
        <v>1</v>
      </c>
      <c r="DH127" s="55">
        <v>1</v>
      </c>
      <c r="DI127" s="73"/>
      <c r="DJ127" s="55">
        <v>1</v>
      </c>
      <c r="DK127" s="55">
        <v>1</v>
      </c>
      <c r="DL127" s="55">
        <v>1</v>
      </c>
      <c r="DM127" s="55">
        <v>1</v>
      </c>
      <c r="DN127" s="616"/>
      <c r="DO127" s="616"/>
      <c r="DP127" s="616"/>
      <c r="DQ127" s="616"/>
      <c r="DR127" s="616"/>
      <c r="DS127" s="616"/>
      <c r="DT127" s="55">
        <v>1</v>
      </c>
      <c r="DU127" s="55">
        <v>1</v>
      </c>
      <c r="DV127" s="55">
        <v>1</v>
      </c>
      <c r="DW127" s="55">
        <v>1</v>
      </c>
      <c r="DX127" s="73"/>
      <c r="DY127" s="55">
        <v>1</v>
      </c>
      <c r="DZ127" s="55">
        <v>1</v>
      </c>
      <c r="EA127" s="55">
        <v>1</v>
      </c>
      <c r="EB127" s="55">
        <v>1</v>
      </c>
    </row>
    <row r="128" spans="7:135">
      <c r="G128" s="168"/>
      <c r="H128" s="165"/>
      <c r="I128" s="165"/>
      <c r="J128" s="165"/>
      <c r="K128" s="165"/>
      <c r="L128" s="619"/>
      <c r="M128" s="619"/>
      <c r="N128" s="619"/>
      <c r="O128" s="619"/>
      <c r="P128" s="619"/>
      <c r="Q128" s="5">
        <v>1</v>
      </c>
      <c r="R128" s="619"/>
      <c r="S128" s="619"/>
      <c r="T128" s="619"/>
      <c r="U128" s="52"/>
      <c r="V128" s="619"/>
      <c r="W128" s="619"/>
      <c r="X128" s="619"/>
      <c r="Y128" s="58"/>
      <c r="AA128" s="5"/>
      <c r="AC128" s="619"/>
      <c r="AD128" s="619"/>
      <c r="AE128" s="619"/>
      <c r="AF128" s="52"/>
      <c r="AG128" s="619"/>
      <c r="AH128" s="619"/>
      <c r="AI128" s="619"/>
      <c r="AJ128" s="5">
        <v>1</v>
      </c>
      <c r="AK128" s="619"/>
      <c r="AL128" s="619"/>
      <c r="AM128" s="619"/>
      <c r="AN128" s="619"/>
      <c r="AO128" s="619"/>
      <c r="AS128" s="165"/>
      <c r="AT128" s="169"/>
      <c r="AX128" s="189"/>
      <c r="AY128" s="188"/>
      <c r="AZ128" s="6"/>
      <c r="BA128" s="6"/>
      <c r="BB128" s="6"/>
      <c r="BC128" s="6"/>
      <c r="BD128" s="625"/>
      <c r="BE128" s="625"/>
      <c r="BF128" s="625"/>
      <c r="BG128" s="625"/>
      <c r="BH128" s="625"/>
      <c r="BI128" s="193">
        <v>1</v>
      </c>
      <c r="BJ128" s="625" t="s">
        <v>134</v>
      </c>
      <c r="BK128" s="625"/>
      <c r="BL128" s="116"/>
      <c r="BM128" s="193">
        <v>1</v>
      </c>
      <c r="BN128" s="193">
        <v>1</v>
      </c>
      <c r="BO128" s="193">
        <v>1</v>
      </c>
      <c r="BP128" s="193">
        <v>1</v>
      </c>
      <c r="BQ128" s="193">
        <v>1</v>
      </c>
      <c r="BR128" s="193">
        <v>1</v>
      </c>
      <c r="BS128" s="193">
        <v>1</v>
      </c>
      <c r="BT128" s="193">
        <v>1</v>
      </c>
      <c r="BU128" s="193">
        <v>1</v>
      </c>
      <c r="BV128" s="193">
        <v>1</v>
      </c>
      <c r="BW128" s="193">
        <v>1</v>
      </c>
      <c r="BX128" s="116"/>
      <c r="BY128" s="625" t="s">
        <v>134</v>
      </c>
      <c r="BZ128" s="625"/>
      <c r="CA128" s="193">
        <v>1</v>
      </c>
      <c r="CB128" s="625"/>
      <c r="CC128" s="625"/>
      <c r="CD128" s="625"/>
      <c r="CE128" s="625"/>
      <c r="CF128" s="625"/>
      <c r="CG128" s="5"/>
      <c r="CH128" s="5"/>
      <c r="CI128" s="5"/>
      <c r="CJ128" s="5"/>
      <c r="CK128" s="190"/>
      <c r="CX128" s="60"/>
      <c r="CY128" t="s">
        <v>192</v>
      </c>
      <c r="DH128" s="55">
        <v>1</v>
      </c>
      <c r="DI128" s="55">
        <v>1</v>
      </c>
      <c r="DJ128" s="616" t="s">
        <v>136</v>
      </c>
      <c r="DK128" s="616"/>
      <c r="DL128" s="616"/>
      <c r="DM128" s="55">
        <v>1</v>
      </c>
      <c r="DN128" s="55">
        <v>1</v>
      </c>
      <c r="DO128" s="55">
        <v>1</v>
      </c>
      <c r="DP128" s="55">
        <v>1</v>
      </c>
      <c r="DQ128" s="55">
        <v>1</v>
      </c>
      <c r="DR128" s="55">
        <v>1</v>
      </c>
      <c r="DS128" s="55">
        <v>1</v>
      </c>
      <c r="DT128" s="55">
        <v>1</v>
      </c>
      <c r="DU128" s="616" t="s">
        <v>136</v>
      </c>
      <c r="DV128" s="616"/>
      <c r="DW128" s="616"/>
      <c r="DX128" s="55">
        <v>1</v>
      </c>
      <c r="DY128" s="55">
        <v>1</v>
      </c>
    </row>
    <row r="129" spans="7:135">
      <c r="G129" s="168"/>
      <c r="H129" s="165"/>
      <c r="I129" s="165"/>
      <c r="J129" s="165"/>
      <c r="K129" s="5"/>
      <c r="L129" s="619"/>
      <c r="M129" s="619"/>
      <c r="N129" s="619"/>
      <c r="O129" s="619"/>
      <c r="P129" s="619"/>
      <c r="Q129" s="5">
        <v>1</v>
      </c>
      <c r="R129" s="5">
        <v>1</v>
      </c>
      <c r="S129" s="5">
        <v>1</v>
      </c>
      <c r="T129" s="5">
        <v>1</v>
      </c>
      <c r="U129" s="61"/>
      <c r="V129" s="619"/>
      <c r="W129" s="619"/>
      <c r="X129" s="619"/>
      <c r="Y129" s="5">
        <v>1</v>
      </c>
      <c r="Z129" s="5">
        <v>1</v>
      </c>
      <c r="AA129" s="5">
        <v>1</v>
      </c>
      <c r="AB129" s="5">
        <v>1</v>
      </c>
      <c r="AC129" s="619"/>
      <c r="AD129" s="619"/>
      <c r="AE129" s="619"/>
      <c r="AF129" s="61"/>
      <c r="AG129" s="5">
        <v>1</v>
      </c>
      <c r="AH129" s="5">
        <v>1</v>
      </c>
      <c r="AI129" s="5">
        <v>1</v>
      </c>
      <c r="AJ129" s="5">
        <v>1</v>
      </c>
      <c r="AK129" s="619"/>
      <c r="AL129" s="619"/>
      <c r="AM129" s="619"/>
      <c r="AN129" s="619"/>
      <c r="AO129" s="619"/>
      <c r="AS129" s="165"/>
      <c r="AT129" s="169"/>
      <c r="AX129" s="189"/>
      <c r="AY129" s="48"/>
      <c r="AZ129" s="6"/>
      <c r="BA129" s="6"/>
      <c r="BB129" s="6"/>
      <c r="BC129" s="6"/>
      <c r="BD129" s="625"/>
      <c r="BE129" s="625"/>
      <c r="BF129" s="625"/>
      <c r="BG129" s="625"/>
      <c r="BH129" s="625"/>
      <c r="BI129" s="193">
        <v>1</v>
      </c>
      <c r="BJ129" s="625"/>
      <c r="BK129" s="625"/>
      <c r="BL129" s="125"/>
      <c r="BM129" s="193">
        <v>1</v>
      </c>
      <c r="BN129" s="616" t="s">
        <v>135</v>
      </c>
      <c r="BO129" s="616"/>
      <c r="BP129" s="616"/>
      <c r="BQ129" s="625" t="s">
        <v>371</v>
      </c>
      <c r="BR129" s="625"/>
      <c r="BS129" s="625"/>
      <c r="BT129" s="625" t="s">
        <v>139</v>
      </c>
      <c r="BU129" s="625"/>
      <c r="BV129" s="625"/>
      <c r="BW129" s="193">
        <v>1</v>
      </c>
      <c r="BX129" s="125"/>
      <c r="BY129" s="625"/>
      <c r="BZ129" s="625"/>
      <c r="CA129" s="193">
        <v>1</v>
      </c>
      <c r="CB129" s="625"/>
      <c r="CC129" s="625"/>
      <c r="CD129" s="625"/>
      <c r="CE129" s="625"/>
      <c r="CF129" s="625"/>
      <c r="CG129" s="5"/>
      <c r="CH129" s="5"/>
      <c r="CI129" s="5"/>
      <c r="CJ129" s="5"/>
      <c r="CK129" s="190"/>
      <c r="DC129" s="616" t="s">
        <v>9</v>
      </c>
      <c r="DD129" s="616"/>
      <c r="DE129" s="616"/>
      <c r="DF129" s="616" t="s">
        <v>165</v>
      </c>
      <c r="DG129" s="616"/>
      <c r="DH129" s="616"/>
      <c r="DI129" s="55">
        <v>1</v>
      </c>
      <c r="DJ129" s="616"/>
      <c r="DK129" s="616"/>
      <c r="DL129" s="616"/>
      <c r="DM129" s="55">
        <v>1</v>
      </c>
      <c r="DN129" s="616" t="s">
        <v>135</v>
      </c>
      <c r="DO129" s="616"/>
      <c r="DP129" s="616"/>
      <c r="DQ129" s="616" t="s">
        <v>139</v>
      </c>
      <c r="DR129" s="616"/>
      <c r="DS129" s="616"/>
      <c r="DT129" s="55">
        <v>1</v>
      </c>
      <c r="DU129" s="616"/>
      <c r="DV129" s="616"/>
      <c r="DW129" s="616"/>
      <c r="DX129" s="55">
        <v>1</v>
      </c>
      <c r="DY129" s="616" t="s">
        <v>165</v>
      </c>
      <c r="DZ129" s="616"/>
      <c r="EA129" s="616"/>
      <c r="EB129" s="616" t="s">
        <v>194</v>
      </c>
      <c r="EC129" s="616"/>
      <c r="ED129" s="616"/>
      <c r="EE129" s="616"/>
    </row>
    <row r="130" spans="7:135">
      <c r="G130" s="168"/>
      <c r="H130" s="165"/>
      <c r="I130" s="165"/>
      <c r="J130" s="165"/>
      <c r="K130" s="5"/>
      <c r="L130" s="619"/>
      <c r="M130" s="619"/>
      <c r="N130" s="619"/>
      <c r="O130" s="619"/>
      <c r="P130" s="619"/>
      <c r="R130" s="5">
        <v>1</v>
      </c>
      <c r="S130" s="619" t="s">
        <v>165</v>
      </c>
      <c r="T130" s="619"/>
      <c r="U130" s="619"/>
      <c r="V130" s="5">
        <v>1</v>
      </c>
      <c r="W130" s="5">
        <v>1</v>
      </c>
      <c r="X130" s="5">
        <v>1</v>
      </c>
      <c r="Y130" s="5">
        <v>1</v>
      </c>
      <c r="Z130" s="629" t="s">
        <v>151</v>
      </c>
      <c r="AA130" s="629"/>
      <c r="AB130" s="5">
        <v>1</v>
      </c>
      <c r="AC130" s="5">
        <v>1</v>
      </c>
      <c r="AD130" s="5">
        <v>1</v>
      </c>
      <c r="AE130" s="5">
        <v>1</v>
      </c>
      <c r="AF130" s="619" t="s">
        <v>165</v>
      </c>
      <c r="AG130" s="619"/>
      <c r="AH130" s="619"/>
      <c r="AI130" s="5">
        <v>1</v>
      </c>
      <c r="AK130" s="619"/>
      <c r="AL130" s="619"/>
      <c r="AM130" s="619"/>
      <c r="AN130" s="619"/>
      <c r="AO130" s="619"/>
      <c r="AS130" s="165"/>
      <c r="AT130" s="169"/>
      <c r="AX130" s="142"/>
      <c r="AY130" s="48"/>
      <c r="AZ130" s="6"/>
      <c r="BA130" s="6"/>
      <c r="BB130" s="6"/>
      <c r="BC130" s="6"/>
      <c r="BD130" s="625"/>
      <c r="BE130" s="625"/>
      <c r="BF130" s="625"/>
      <c r="BG130" s="625"/>
      <c r="BH130" s="625"/>
      <c r="BI130" s="193">
        <v>1</v>
      </c>
      <c r="BJ130" s="625" t="s">
        <v>133</v>
      </c>
      <c r="BK130" s="625"/>
      <c r="BL130" s="625"/>
      <c r="BM130" s="193">
        <v>1</v>
      </c>
      <c r="BN130" s="616"/>
      <c r="BO130" s="616"/>
      <c r="BP130" s="616"/>
      <c r="BQ130" s="625"/>
      <c r="BR130" s="625"/>
      <c r="BS130" s="625"/>
      <c r="BT130" s="625"/>
      <c r="BU130" s="625"/>
      <c r="BV130" s="625"/>
      <c r="BW130" s="193">
        <v>1</v>
      </c>
      <c r="BX130" s="625" t="s">
        <v>133</v>
      </c>
      <c r="BY130" s="625"/>
      <c r="BZ130" s="625"/>
      <c r="CA130" s="193">
        <v>1</v>
      </c>
      <c r="CB130" s="625"/>
      <c r="CC130" s="625"/>
      <c r="CD130" s="625"/>
      <c r="CE130" s="625"/>
      <c r="CF130" s="625"/>
      <c r="CG130" s="5"/>
      <c r="CH130" s="5"/>
      <c r="CI130" s="5"/>
      <c r="CJ130" s="5"/>
      <c r="CK130" s="190"/>
      <c r="DC130" s="616"/>
      <c r="DD130" s="616"/>
      <c r="DE130" s="616"/>
      <c r="DF130" s="616"/>
      <c r="DG130" s="616"/>
      <c r="DH130" s="616"/>
      <c r="DI130" s="55">
        <v>1</v>
      </c>
      <c r="DJ130" s="616"/>
      <c r="DK130" s="616"/>
      <c r="DL130" s="616"/>
      <c r="DM130" s="55">
        <v>1</v>
      </c>
      <c r="DN130" s="616"/>
      <c r="DO130" s="616"/>
      <c r="DP130" s="616"/>
      <c r="DQ130" s="616"/>
      <c r="DR130" s="616"/>
      <c r="DS130" s="616"/>
      <c r="DT130" s="55">
        <v>1</v>
      </c>
      <c r="DU130" s="616"/>
      <c r="DV130" s="616"/>
      <c r="DW130" s="616"/>
      <c r="DX130" s="55">
        <v>1</v>
      </c>
      <c r="DY130" s="616"/>
      <c r="DZ130" s="616"/>
      <c r="EA130" s="616"/>
      <c r="EB130" s="616"/>
      <c r="EC130" s="616"/>
      <c r="ED130" s="616"/>
      <c r="EE130" s="616"/>
    </row>
    <row r="131" spans="7:135">
      <c r="G131" s="168"/>
      <c r="H131" s="165"/>
      <c r="I131" s="165"/>
      <c r="J131" s="165"/>
      <c r="K131" s="5"/>
      <c r="L131" s="619"/>
      <c r="M131" s="619"/>
      <c r="N131" s="619"/>
      <c r="O131" s="619"/>
      <c r="P131" s="619"/>
      <c r="R131" s="5">
        <v>1</v>
      </c>
      <c r="S131" s="619"/>
      <c r="T131" s="619"/>
      <c r="U131" s="619"/>
      <c r="V131" s="5">
        <v>1</v>
      </c>
      <c r="W131" s="619" t="s">
        <v>139</v>
      </c>
      <c r="X131" s="619"/>
      <c r="Y131" s="619"/>
      <c r="Z131" s="629"/>
      <c r="AA131" s="629"/>
      <c r="AB131" s="616" t="s">
        <v>135</v>
      </c>
      <c r="AC131" s="616"/>
      <c r="AD131" s="616"/>
      <c r="AE131" s="5">
        <v>1</v>
      </c>
      <c r="AF131" s="619"/>
      <c r="AG131" s="619"/>
      <c r="AH131" s="619"/>
      <c r="AI131" s="5">
        <v>1</v>
      </c>
      <c r="AK131" s="619"/>
      <c r="AL131" s="619"/>
      <c r="AM131" s="619"/>
      <c r="AN131" s="619"/>
      <c r="AO131" s="619"/>
      <c r="AR131" s="165"/>
      <c r="AS131" s="165"/>
      <c r="AT131" s="169"/>
      <c r="AX131" s="189"/>
      <c r="AY131" s="48"/>
      <c r="AZ131" s="6"/>
      <c r="BA131" s="6"/>
      <c r="BB131" s="6"/>
      <c r="BC131" s="6"/>
      <c r="BD131" s="6"/>
      <c r="BE131" s="6"/>
      <c r="BF131" s="6"/>
      <c r="BH131" s="193">
        <v>1</v>
      </c>
      <c r="BI131" s="193">
        <v>1</v>
      </c>
      <c r="BJ131" s="625"/>
      <c r="BK131" s="625"/>
      <c r="BL131" s="625"/>
      <c r="BM131" s="193">
        <v>1</v>
      </c>
      <c r="BN131" s="616"/>
      <c r="BO131" s="616"/>
      <c r="BP131" s="616"/>
      <c r="BQ131" s="625"/>
      <c r="BR131" s="625"/>
      <c r="BS131" s="625"/>
      <c r="BT131" s="625"/>
      <c r="BU131" s="625"/>
      <c r="BV131" s="625"/>
      <c r="BW131" s="193">
        <v>1</v>
      </c>
      <c r="BX131" s="625"/>
      <c r="BY131" s="625"/>
      <c r="BZ131" s="625"/>
      <c r="CA131" s="193">
        <v>1</v>
      </c>
      <c r="CB131" s="193">
        <v>1</v>
      </c>
      <c r="CC131" s="6"/>
      <c r="CD131" s="6"/>
      <c r="CE131" s="5"/>
      <c r="CF131" s="48"/>
      <c r="CG131" s="5"/>
      <c r="CH131" s="5"/>
      <c r="CI131" s="5"/>
      <c r="CJ131" s="5"/>
      <c r="CK131" s="190"/>
      <c r="DC131" s="616"/>
      <c r="DD131" s="616"/>
      <c r="DE131" s="616"/>
      <c r="DF131" s="616"/>
      <c r="DG131" s="616"/>
      <c r="DH131" s="616"/>
      <c r="DI131" s="55">
        <v>1</v>
      </c>
      <c r="DJ131" s="52"/>
      <c r="DK131" s="55">
        <v>1</v>
      </c>
      <c r="DL131" s="55">
        <v>1</v>
      </c>
      <c r="DM131" s="55">
        <v>1</v>
      </c>
      <c r="DN131" s="616"/>
      <c r="DO131" s="616"/>
      <c r="DP131" s="616"/>
      <c r="DQ131" s="616"/>
      <c r="DR131" s="616"/>
      <c r="DS131" s="616"/>
      <c r="DT131" s="55">
        <v>1</v>
      </c>
      <c r="DU131" s="55">
        <v>1</v>
      </c>
      <c r="DV131" s="55">
        <v>1</v>
      </c>
      <c r="DW131" s="52"/>
      <c r="DX131" s="55">
        <v>1</v>
      </c>
      <c r="DY131" s="616"/>
      <c r="DZ131" s="616"/>
      <c r="EA131" s="616"/>
      <c r="EB131" s="616"/>
      <c r="EC131" s="616"/>
      <c r="ED131" s="616"/>
      <c r="EE131" s="616"/>
    </row>
    <row r="132" spans="7:135">
      <c r="G132" s="168"/>
      <c r="H132" s="165"/>
      <c r="I132" s="165"/>
      <c r="J132" s="165"/>
      <c r="K132" s="165"/>
      <c r="L132" s="5"/>
      <c r="M132" s="619" t="s">
        <v>186</v>
      </c>
      <c r="N132" s="619"/>
      <c r="O132" s="619"/>
      <c r="P132" s="5">
        <v>1</v>
      </c>
      <c r="Q132" s="5">
        <v>1</v>
      </c>
      <c r="R132" s="5">
        <v>1</v>
      </c>
      <c r="S132" s="619"/>
      <c r="T132" s="619"/>
      <c r="U132" s="619"/>
      <c r="V132" s="5">
        <v>1</v>
      </c>
      <c r="W132" s="619"/>
      <c r="X132" s="619"/>
      <c r="Y132" s="619"/>
      <c r="Z132" s="619" t="s">
        <v>137</v>
      </c>
      <c r="AA132" s="619"/>
      <c r="AB132" s="616"/>
      <c r="AC132" s="616"/>
      <c r="AD132" s="616"/>
      <c r="AE132" s="5">
        <v>1</v>
      </c>
      <c r="AF132" s="619"/>
      <c r="AG132" s="619"/>
      <c r="AH132" s="619"/>
      <c r="AI132" s="5">
        <v>1</v>
      </c>
      <c r="AJ132" s="5">
        <v>1</v>
      </c>
      <c r="AK132" s="5">
        <v>1</v>
      </c>
      <c r="AL132" s="619" t="s">
        <v>186</v>
      </c>
      <c r="AM132" s="619"/>
      <c r="AN132" s="619"/>
      <c r="AR132" s="165"/>
      <c r="AS132" s="165"/>
      <c r="AT132" s="169"/>
      <c r="AX132" s="189"/>
      <c r="AY132" s="48"/>
      <c r="AZ132" s="6"/>
      <c r="BA132" s="6"/>
      <c r="BB132" s="625" t="s">
        <v>186</v>
      </c>
      <c r="BC132" s="625"/>
      <c r="BD132" s="625"/>
      <c r="BE132" s="6"/>
      <c r="BF132" s="6"/>
      <c r="BG132" s="193">
        <v>1</v>
      </c>
      <c r="BH132" s="193">
        <v>1</v>
      </c>
      <c r="BI132" s="116"/>
      <c r="BJ132" s="625"/>
      <c r="BK132" s="625"/>
      <c r="BL132" s="625"/>
      <c r="BM132" s="193">
        <v>1</v>
      </c>
      <c r="BN132" s="193">
        <v>1</v>
      </c>
      <c r="BO132" s="193">
        <v>1</v>
      </c>
      <c r="BP132" s="193">
        <v>1</v>
      </c>
      <c r="BQ132" s="625" t="s">
        <v>181</v>
      </c>
      <c r="BR132" s="625"/>
      <c r="BS132" s="625"/>
      <c r="BT132" s="193">
        <v>1</v>
      </c>
      <c r="BU132" s="193">
        <v>1</v>
      </c>
      <c r="BV132" s="193">
        <v>1</v>
      </c>
      <c r="BW132" s="193">
        <v>1</v>
      </c>
      <c r="BX132" s="625"/>
      <c r="BY132" s="625"/>
      <c r="BZ132" s="625"/>
      <c r="CA132" s="116"/>
      <c r="CB132" s="193">
        <v>1</v>
      </c>
      <c r="CC132" s="193">
        <v>1</v>
      </c>
      <c r="CD132" s="6"/>
      <c r="CE132" s="5"/>
      <c r="CF132" s="625" t="s">
        <v>186</v>
      </c>
      <c r="CG132" s="625"/>
      <c r="CH132" s="625"/>
      <c r="CI132" s="48"/>
      <c r="CJ132" s="188"/>
      <c r="CK132" s="190"/>
      <c r="DG132" s="55">
        <v>1</v>
      </c>
      <c r="DH132" s="55">
        <v>1</v>
      </c>
      <c r="DI132" s="55">
        <v>1</v>
      </c>
      <c r="DK132" s="55">
        <v>1</v>
      </c>
      <c r="DL132" s="616" t="s">
        <v>149</v>
      </c>
      <c r="DM132" s="616"/>
      <c r="DN132" s="616"/>
      <c r="DO132" s="616" t="s">
        <v>188</v>
      </c>
      <c r="DP132" s="616"/>
      <c r="DQ132" s="616"/>
      <c r="DR132" s="616"/>
      <c r="DS132" s="616" t="s">
        <v>135</v>
      </c>
      <c r="DT132" s="616"/>
      <c r="DU132" s="616"/>
      <c r="DV132" s="55">
        <v>1</v>
      </c>
      <c r="DW132" s="6"/>
      <c r="DX132" s="55">
        <v>1</v>
      </c>
      <c r="DY132" s="55">
        <v>1</v>
      </c>
      <c r="DZ132" s="55">
        <v>1</v>
      </c>
      <c r="EB132" s="616"/>
      <c r="EC132" s="616"/>
      <c r="ED132" s="616"/>
      <c r="EE132" s="616"/>
    </row>
    <row r="133" spans="7:135">
      <c r="G133" s="168"/>
      <c r="H133" s="165"/>
      <c r="I133" s="165"/>
      <c r="J133" s="165"/>
      <c r="K133" s="5"/>
      <c r="L133" s="5"/>
      <c r="M133" s="619"/>
      <c r="N133" s="619"/>
      <c r="O133" s="619"/>
      <c r="P133" s="5">
        <v>1</v>
      </c>
      <c r="Q133" s="619" t="s">
        <v>138</v>
      </c>
      <c r="R133" s="619"/>
      <c r="S133" s="619"/>
      <c r="T133" s="5">
        <v>1</v>
      </c>
      <c r="U133" s="5">
        <v>1</v>
      </c>
      <c r="V133" s="5">
        <v>1</v>
      </c>
      <c r="W133" s="619"/>
      <c r="X133" s="619"/>
      <c r="Y133" s="619"/>
      <c r="Z133" s="619"/>
      <c r="AA133" s="619"/>
      <c r="AB133" s="616"/>
      <c r="AC133" s="616"/>
      <c r="AD133" s="616"/>
      <c r="AE133" s="5">
        <v>1</v>
      </c>
      <c r="AF133" s="5">
        <v>1</v>
      </c>
      <c r="AG133" s="5">
        <v>1</v>
      </c>
      <c r="AH133" s="619" t="s">
        <v>138</v>
      </c>
      <c r="AI133" s="619"/>
      <c r="AJ133" s="619"/>
      <c r="AK133" s="5">
        <v>1</v>
      </c>
      <c r="AL133" s="619"/>
      <c r="AM133" s="619"/>
      <c r="AN133" s="619"/>
      <c r="AO133" s="165"/>
      <c r="AP133" s="165"/>
      <c r="AQ133" s="165"/>
      <c r="AR133" s="165"/>
      <c r="AS133" s="165"/>
      <c r="AT133" s="169"/>
      <c r="AX133" s="142"/>
      <c r="AY133" s="48"/>
      <c r="AZ133" s="6"/>
      <c r="BA133" s="6"/>
      <c r="BB133" s="625"/>
      <c r="BC133" s="625"/>
      <c r="BD133" s="625"/>
      <c r="BE133" s="193">
        <v>1</v>
      </c>
      <c r="BF133" s="193">
        <v>1</v>
      </c>
      <c r="BG133" s="193">
        <v>1</v>
      </c>
      <c r="BH133" s="126"/>
      <c r="BI133" s="193">
        <v>1</v>
      </c>
      <c r="BJ133" s="193">
        <v>1</v>
      </c>
      <c r="BK133" s="193">
        <v>1</v>
      </c>
      <c r="BL133" s="193">
        <v>1</v>
      </c>
      <c r="BM133" s="193">
        <v>1</v>
      </c>
      <c r="BN133" s="627" t="s">
        <v>151</v>
      </c>
      <c r="BO133" s="627"/>
      <c r="BP133" s="193">
        <v>1</v>
      </c>
      <c r="BQ133" s="625"/>
      <c r="BR133" s="625"/>
      <c r="BS133" s="625"/>
      <c r="BT133" s="193">
        <v>1</v>
      </c>
      <c r="BU133" s="616" t="s">
        <v>137</v>
      </c>
      <c r="BV133" s="616"/>
      <c r="BW133" s="193">
        <v>1</v>
      </c>
      <c r="BX133" s="193">
        <v>1</v>
      </c>
      <c r="BY133" s="193">
        <v>1</v>
      </c>
      <c r="BZ133" s="193">
        <v>1</v>
      </c>
      <c r="CA133" s="193">
        <v>1</v>
      </c>
      <c r="CB133" s="126"/>
      <c r="CC133" s="193">
        <v>1</v>
      </c>
      <c r="CD133" s="193">
        <v>1</v>
      </c>
      <c r="CE133" s="193">
        <v>1</v>
      </c>
      <c r="CF133" s="625"/>
      <c r="CG133" s="625"/>
      <c r="CH133" s="625"/>
      <c r="CI133" s="5"/>
      <c r="CJ133" s="48"/>
      <c r="CK133" s="190"/>
      <c r="DB133" s="6"/>
      <c r="DC133" s="616" t="s">
        <v>146</v>
      </c>
      <c r="DD133" s="616"/>
      <c r="DE133" s="55">
        <v>1</v>
      </c>
      <c r="DF133" s="55">
        <v>1</v>
      </c>
      <c r="DG133" s="55">
        <v>1</v>
      </c>
      <c r="DH133" s="616" t="s">
        <v>138</v>
      </c>
      <c r="DI133" s="616"/>
      <c r="DJ133" s="616"/>
      <c r="DK133" s="55">
        <v>1</v>
      </c>
      <c r="DL133" s="616"/>
      <c r="DM133" s="616"/>
      <c r="DN133" s="616"/>
      <c r="DO133" s="616"/>
      <c r="DP133" s="616"/>
      <c r="DQ133" s="616"/>
      <c r="DR133" s="616"/>
      <c r="DS133" s="616"/>
      <c r="DT133" s="616"/>
      <c r="DU133" s="616"/>
      <c r="DV133" s="55">
        <v>1</v>
      </c>
      <c r="DW133" s="616" t="s">
        <v>138</v>
      </c>
      <c r="DX133" s="616"/>
      <c r="DY133" s="616"/>
      <c r="DZ133" s="55">
        <v>1</v>
      </c>
      <c r="EA133" s="55">
        <v>1</v>
      </c>
      <c r="EB133" s="55">
        <v>1</v>
      </c>
    </row>
    <row r="134" spans="7:135">
      <c r="G134" s="168"/>
      <c r="H134" s="165"/>
      <c r="I134" s="165"/>
      <c r="J134" s="165"/>
      <c r="K134" s="5"/>
      <c r="L134" s="5"/>
      <c r="M134" s="619"/>
      <c r="N134" s="619"/>
      <c r="O134" s="619"/>
      <c r="P134" s="5">
        <v>1</v>
      </c>
      <c r="Q134" s="619"/>
      <c r="R134" s="619"/>
      <c r="S134" s="619"/>
      <c r="T134" s="5">
        <v>1</v>
      </c>
      <c r="U134" s="619" t="s">
        <v>286</v>
      </c>
      <c r="V134" s="619"/>
      <c r="W134" s="619"/>
      <c r="X134" s="5">
        <v>1</v>
      </c>
      <c r="Y134" s="5">
        <v>1</v>
      </c>
      <c r="Z134" s="5">
        <v>1</v>
      </c>
      <c r="AA134" s="5">
        <v>1</v>
      </c>
      <c r="AB134" s="5">
        <v>1</v>
      </c>
      <c r="AC134" s="5">
        <v>1</v>
      </c>
      <c r="AD134" s="619" t="s">
        <v>139</v>
      </c>
      <c r="AE134" s="619"/>
      <c r="AF134" s="619"/>
      <c r="AG134" s="5">
        <v>1</v>
      </c>
      <c r="AH134" s="619"/>
      <c r="AI134" s="619"/>
      <c r="AJ134" s="619"/>
      <c r="AK134" s="5">
        <v>1</v>
      </c>
      <c r="AL134" s="619"/>
      <c r="AM134" s="619"/>
      <c r="AN134" s="619"/>
      <c r="AO134" s="165"/>
      <c r="AP134" s="165"/>
      <c r="AQ134" s="165"/>
      <c r="AR134" s="165"/>
      <c r="AS134" s="165"/>
      <c r="AT134" s="169"/>
      <c r="AX134" s="142"/>
      <c r="AY134" s="5"/>
      <c r="AZ134" s="6"/>
      <c r="BA134" s="6"/>
      <c r="BB134" s="625"/>
      <c r="BC134" s="625"/>
      <c r="BD134" s="625"/>
      <c r="BE134" s="193">
        <v>1</v>
      </c>
      <c r="BF134" s="625" t="s">
        <v>136</v>
      </c>
      <c r="BG134" s="625"/>
      <c r="BH134" s="625"/>
      <c r="BI134" s="193">
        <v>1</v>
      </c>
      <c r="BJ134" s="625" t="s">
        <v>138</v>
      </c>
      <c r="BK134" s="625"/>
      <c r="BL134" s="625"/>
      <c r="BM134" s="193">
        <v>1</v>
      </c>
      <c r="BN134" s="627"/>
      <c r="BO134" s="627"/>
      <c r="BP134" s="193">
        <v>1</v>
      </c>
      <c r="BQ134" s="625"/>
      <c r="BR134" s="625"/>
      <c r="BS134" s="625"/>
      <c r="BT134" s="193">
        <v>1</v>
      </c>
      <c r="BU134" s="616"/>
      <c r="BV134" s="616"/>
      <c r="BW134" s="193">
        <v>1</v>
      </c>
      <c r="BX134" s="625" t="s">
        <v>138</v>
      </c>
      <c r="BY134" s="625"/>
      <c r="BZ134" s="625"/>
      <c r="CA134" s="193">
        <v>1</v>
      </c>
      <c r="CB134" s="625" t="s">
        <v>136</v>
      </c>
      <c r="CC134" s="625"/>
      <c r="CD134" s="625"/>
      <c r="CE134" s="193">
        <v>1</v>
      </c>
      <c r="CF134" s="625"/>
      <c r="CG134" s="625"/>
      <c r="CH134" s="625"/>
      <c r="CI134" s="5"/>
      <c r="CJ134" s="188"/>
      <c r="CK134" s="190"/>
      <c r="DC134" s="616"/>
      <c r="DD134" s="616"/>
      <c r="DE134" s="38"/>
      <c r="DG134" s="73"/>
      <c r="DH134" s="616"/>
      <c r="DI134" s="616"/>
      <c r="DJ134" s="616"/>
      <c r="DK134" s="55">
        <v>1</v>
      </c>
      <c r="DL134" s="616"/>
      <c r="DM134" s="616"/>
      <c r="DN134" s="616"/>
      <c r="DO134" s="616"/>
      <c r="DP134" s="616"/>
      <c r="DQ134" s="616"/>
      <c r="DR134" s="616"/>
      <c r="DS134" s="616"/>
      <c r="DT134" s="616"/>
      <c r="DU134" s="616"/>
      <c r="DV134" s="55">
        <v>1</v>
      </c>
      <c r="DW134" s="616"/>
      <c r="DX134" s="616"/>
      <c r="DY134" s="616"/>
      <c r="DZ134" s="73"/>
      <c r="EB134" s="38"/>
      <c r="EC134" s="616" t="s">
        <v>146</v>
      </c>
      <c r="ED134" s="616"/>
    </row>
    <row r="135" spans="7:135">
      <c r="G135" s="168"/>
      <c r="H135" s="165"/>
      <c r="I135" s="165"/>
      <c r="J135" s="165"/>
      <c r="K135" s="5"/>
      <c r="L135" s="5"/>
      <c r="M135" s="5"/>
      <c r="N135" s="5"/>
      <c r="O135" s="533"/>
      <c r="P135" s="5">
        <v>1</v>
      </c>
      <c r="Q135" s="619"/>
      <c r="R135" s="619"/>
      <c r="S135" s="619"/>
      <c r="T135" s="5">
        <v>1</v>
      </c>
      <c r="U135" s="619"/>
      <c r="V135" s="619"/>
      <c r="W135" s="619"/>
      <c r="X135" s="5">
        <v>1</v>
      </c>
      <c r="Y135" s="619" t="s">
        <v>318</v>
      </c>
      <c r="Z135" s="619"/>
      <c r="AA135" s="619"/>
      <c r="AB135" s="619"/>
      <c r="AC135" s="5">
        <v>1</v>
      </c>
      <c r="AD135" s="619"/>
      <c r="AE135" s="619"/>
      <c r="AF135" s="619"/>
      <c r="AG135" s="5">
        <v>1</v>
      </c>
      <c r="AH135" s="619"/>
      <c r="AI135" s="619"/>
      <c r="AJ135" s="619"/>
      <c r="AK135" s="5">
        <v>1</v>
      </c>
      <c r="AL135" s="533"/>
      <c r="AM135" s="5"/>
      <c r="AN135" s="5"/>
      <c r="AO135" s="165"/>
      <c r="AP135" s="165"/>
      <c r="AQ135" s="165"/>
      <c r="AR135" s="165"/>
      <c r="AS135" s="165"/>
      <c r="AT135" s="169"/>
      <c r="AX135" s="144"/>
      <c r="AY135" s="48"/>
      <c r="AZ135" s="6"/>
      <c r="BA135" s="6"/>
      <c r="BE135" s="193">
        <v>1</v>
      </c>
      <c r="BF135" s="625"/>
      <c r="BG135" s="625"/>
      <c r="BH135" s="625"/>
      <c r="BI135" s="193">
        <v>1</v>
      </c>
      <c r="BJ135" s="625"/>
      <c r="BK135" s="625"/>
      <c r="BL135" s="625"/>
      <c r="BM135" s="193">
        <v>1</v>
      </c>
      <c r="BN135" s="193">
        <v>1</v>
      </c>
      <c r="BO135" s="193">
        <v>1</v>
      </c>
      <c r="BP135" s="193">
        <v>1</v>
      </c>
      <c r="BQ135" s="193">
        <v>1</v>
      </c>
      <c r="BR135" s="193">
        <v>1</v>
      </c>
      <c r="BS135" s="193">
        <v>1</v>
      </c>
      <c r="BT135" s="193">
        <v>1</v>
      </c>
      <c r="BU135" s="193">
        <v>1</v>
      </c>
      <c r="BV135" s="193">
        <v>1</v>
      </c>
      <c r="BW135" s="193">
        <v>1</v>
      </c>
      <c r="BX135" s="625"/>
      <c r="BY135" s="625"/>
      <c r="BZ135" s="625"/>
      <c r="CA135" s="193">
        <v>1</v>
      </c>
      <c r="CB135" s="625"/>
      <c r="CC135" s="625"/>
      <c r="CD135" s="625"/>
      <c r="CE135" s="193">
        <v>1</v>
      </c>
      <c r="CI135" s="5"/>
      <c r="CJ135" s="48"/>
      <c r="CK135" s="145"/>
      <c r="DE135" s="55">
        <v>1</v>
      </c>
      <c r="DF135" s="55">
        <v>1</v>
      </c>
      <c r="DG135" s="55">
        <v>1</v>
      </c>
      <c r="DH135" s="616"/>
      <c r="DI135" s="616"/>
      <c r="DJ135" s="616"/>
      <c r="DK135" s="55">
        <v>1</v>
      </c>
      <c r="DL135" s="627" t="s">
        <v>141</v>
      </c>
      <c r="DM135" s="627"/>
      <c r="DN135" s="58"/>
      <c r="DO135" s="616"/>
      <c r="DP135" s="616"/>
      <c r="DQ135" s="616"/>
      <c r="DR135" s="616"/>
      <c r="DT135" s="627" t="s">
        <v>141</v>
      </c>
      <c r="DU135" s="627"/>
      <c r="DV135" s="55">
        <v>1</v>
      </c>
      <c r="DW135" s="616"/>
      <c r="DX135" s="616"/>
      <c r="DY135" s="616"/>
      <c r="DZ135" s="55">
        <v>1</v>
      </c>
      <c r="EA135" s="55">
        <v>1</v>
      </c>
      <c r="EB135" s="55">
        <v>1</v>
      </c>
      <c r="EC135" s="616"/>
      <c r="ED135" s="616"/>
    </row>
    <row r="136" spans="7:135">
      <c r="G136" s="168"/>
      <c r="H136" s="165"/>
      <c r="I136" s="165"/>
      <c r="J136" s="165"/>
      <c r="K136" s="165"/>
      <c r="L136" s="5"/>
      <c r="M136" s="619" t="s">
        <v>186</v>
      </c>
      <c r="N136" s="619"/>
      <c r="O136" s="619"/>
      <c r="P136" s="5">
        <v>1</v>
      </c>
      <c r="Q136" s="619" t="s">
        <v>133</v>
      </c>
      <c r="R136" s="619"/>
      <c r="S136" s="619"/>
      <c r="T136" s="5">
        <v>1</v>
      </c>
      <c r="U136" s="619"/>
      <c r="V136" s="619"/>
      <c r="W136" s="619"/>
      <c r="X136" s="5">
        <v>1</v>
      </c>
      <c r="Y136" s="619"/>
      <c r="Z136" s="619"/>
      <c r="AA136" s="619"/>
      <c r="AB136" s="619"/>
      <c r="AC136" s="5">
        <v>1</v>
      </c>
      <c r="AD136" s="619"/>
      <c r="AE136" s="619"/>
      <c r="AF136" s="619"/>
      <c r="AG136" s="5">
        <v>1</v>
      </c>
      <c r="AH136" s="619" t="s">
        <v>133</v>
      </c>
      <c r="AI136" s="619"/>
      <c r="AJ136" s="619"/>
      <c r="AK136" s="5">
        <v>1</v>
      </c>
      <c r="AL136" s="619" t="s">
        <v>186</v>
      </c>
      <c r="AM136" s="619"/>
      <c r="AN136" s="619"/>
      <c r="AO136" s="165"/>
      <c r="AP136" s="165"/>
      <c r="AQ136" s="165"/>
      <c r="AR136" s="165"/>
      <c r="AS136" s="165"/>
      <c r="AT136" s="169"/>
      <c r="AX136" s="144"/>
      <c r="AY136" s="48"/>
      <c r="AZ136" s="6"/>
      <c r="BA136" s="6"/>
      <c r="BE136" s="193">
        <v>1</v>
      </c>
      <c r="BF136" s="625"/>
      <c r="BG136" s="625"/>
      <c r="BH136" s="625"/>
      <c r="BI136" s="193">
        <v>1</v>
      </c>
      <c r="BJ136" s="625"/>
      <c r="BK136" s="625"/>
      <c r="BL136" s="625"/>
      <c r="BM136" s="625" t="s">
        <v>372</v>
      </c>
      <c r="BN136" s="625"/>
      <c r="BO136" s="625"/>
      <c r="BP136" s="193">
        <v>1</v>
      </c>
      <c r="BQ136" s="625" t="s">
        <v>177</v>
      </c>
      <c r="BR136" s="625"/>
      <c r="BS136" s="625"/>
      <c r="BT136" s="193">
        <v>1</v>
      </c>
      <c r="BU136" s="625" t="s">
        <v>372</v>
      </c>
      <c r="BV136" s="625"/>
      <c r="BW136" s="625"/>
      <c r="BX136" s="625"/>
      <c r="BY136" s="625"/>
      <c r="BZ136" s="625"/>
      <c r="CA136" s="193">
        <v>1</v>
      </c>
      <c r="CB136" s="625"/>
      <c r="CC136" s="625"/>
      <c r="CD136" s="625"/>
      <c r="CE136" s="193">
        <v>1</v>
      </c>
      <c r="CI136" s="5"/>
      <c r="CJ136" s="48"/>
      <c r="CK136" s="145"/>
      <c r="DG136" s="55">
        <v>1</v>
      </c>
      <c r="DH136" s="55">
        <v>1</v>
      </c>
      <c r="DI136" s="55">
        <v>1</v>
      </c>
      <c r="DK136" s="55">
        <v>1</v>
      </c>
      <c r="DL136" s="627"/>
      <c r="DM136" s="627"/>
      <c r="DN136" s="616" t="s">
        <v>139</v>
      </c>
      <c r="DO136" s="616"/>
      <c r="DP136" s="616"/>
      <c r="DQ136" s="616" t="s">
        <v>135</v>
      </c>
      <c r="DR136" s="616"/>
      <c r="DS136" s="616"/>
      <c r="DT136" s="627"/>
      <c r="DU136" s="627"/>
      <c r="DV136" s="55">
        <v>1</v>
      </c>
      <c r="DW136" s="6"/>
      <c r="DX136" s="55">
        <v>1</v>
      </c>
      <c r="DY136" s="55">
        <v>1</v>
      </c>
      <c r="DZ136" s="55">
        <v>1</v>
      </c>
    </row>
    <row r="137" spans="7:135">
      <c r="G137" s="168"/>
      <c r="H137" s="165"/>
      <c r="I137" s="165"/>
      <c r="J137" s="165"/>
      <c r="K137" s="165"/>
      <c r="L137" s="5"/>
      <c r="M137" s="619"/>
      <c r="N137" s="619"/>
      <c r="O137" s="619"/>
      <c r="P137" s="5">
        <v>1</v>
      </c>
      <c r="Q137" s="619"/>
      <c r="R137" s="619"/>
      <c r="S137" s="619"/>
      <c r="T137" s="5">
        <v>1</v>
      </c>
      <c r="U137" s="616" t="s">
        <v>135</v>
      </c>
      <c r="V137" s="616"/>
      <c r="W137" s="616"/>
      <c r="X137" s="5">
        <v>1</v>
      </c>
      <c r="Y137" s="619"/>
      <c r="Z137" s="619"/>
      <c r="AA137" s="619"/>
      <c r="AB137" s="619"/>
      <c r="AC137" s="5">
        <v>1</v>
      </c>
      <c r="AD137" s="619" t="s">
        <v>181</v>
      </c>
      <c r="AE137" s="619"/>
      <c r="AF137" s="619"/>
      <c r="AG137" s="5">
        <v>1</v>
      </c>
      <c r="AH137" s="619"/>
      <c r="AI137" s="619"/>
      <c r="AJ137" s="619"/>
      <c r="AK137" s="5">
        <v>1</v>
      </c>
      <c r="AL137" s="619"/>
      <c r="AM137" s="619"/>
      <c r="AN137" s="619"/>
      <c r="AO137" s="165"/>
      <c r="AP137" s="165"/>
      <c r="AQ137" s="165"/>
      <c r="AR137" s="165"/>
      <c r="AS137" s="165"/>
      <c r="AT137" s="169"/>
      <c r="AX137" s="144"/>
      <c r="AY137" s="48"/>
      <c r="AZ137" s="6"/>
      <c r="BA137" s="6"/>
      <c r="BB137" s="625" t="s">
        <v>209</v>
      </c>
      <c r="BC137" s="625"/>
      <c r="BD137" s="625"/>
      <c r="BE137" s="193">
        <v>1</v>
      </c>
      <c r="BF137" s="625" t="s">
        <v>9</v>
      </c>
      <c r="BG137" s="625"/>
      <c r="BH137" s="625"/>
      <c r="BI137" s="193">
        <v>1</v>
      </c>
      <c r="BJ137" s="625" t="s">
        <v>135</v>
      </c>
      <c r="BK137" s="625"/>
      <c r="BL137" s="625"/>
      <c r="BM137" s="625"/>
      <c r="BN137" s="625"/>
      <c r="BO137" s="625"/>
      <c r="BP137" s="193">
        <v>1</v>
      </c>
      <c r="BQ137" s="625"/>
      <c r="BR137" s="625"/>
      <c r="BS137" s="625"/>
      <c r="BT137" s="193">
        <v>1</v>
      </c>
      <c r="BU137" s="625"/>
      <c r="BV137" s="625"/>
      <c r="BW137" s="625"/>
      <c r="BX137" s="625" t="s">
        <v>135</v>
      </c>
      <c r="BY137" s="625"/>
      <c r="BZ137" s="625"/>
      <c r="CA137" s="193">
        <v>1</v>
      </c>
      <c r="CB137" s="625" t="s">
        <v>9</v>
      </c>
      <c r="CC137" s="625"/>
      <c r="CD137" s="625"/>
      <c r="CE137" s="193">
        <v>1</v>
      </c>
      <c r="CF137" s="625" t="s">
        <v>209</v>
      </c>
      <c r="CG137" s="625"/>
      <c r="CH137" s="625"/>
      <c r="CI137" s="5"/>
      <c r="CJ137" s="48"/>
      <c r="CK137" s="145"/>
      <c r="DC137" s="616" t="s">
        <v>195</v>
      </c>
      <c r="DD137" s="616"/>
      <c r="DE137" s="616"/>
      <c r="DF137" s="616" t="s">
        <v>165</v>
      </c>
      <c r="DG137" s="616"/>
      <c r="DH137" s="616"/>
      <c r="DI137" s="55">
        <v>1</v>
      </c>
      <c r="DJ137" s="52"/>
      <c r="DK137" s="55">
        <v>1</v>
      </c>
      <c r="DL137" s="55">
        <v>1</v>
      </c>
      <c r="DM137" s="55">
        <v>1</v>
      </c>
      <c r="DN137" s="616"/>
      <c r="DO137" s="616"/>
      <c r="DP137" s="616"/>
      <c r="DQ137" s="616"/>
      <c r="DR137" s="616"/>
      <c r="DS137" s="616"/>
      <c r="DT137" s="55">
        <v>1</v>
      </c>
      <c r="DU137" s="55">
        <v>1</v>
      </c>
      <c r="DV137" s="55">
        <v>1</v>
      </c>
      <c r="DW137" s="52"/>
      <c r="DX137" s="55">
        <v>1</v>
      </c>
      <c r="DY137" s="616" t="s">
        <v>165</v>
      </c>
      <c r="DZ137" s="616"/>
      <c r="EA137" s="616"/>
      <c r="EB137" s="616" t="s">
        <v>187</v>
      </c>
      <c r="EC137" s="616"/>
      <c r="ED137" s="616"/>
    </row>
    <row r="138" spans="7:135">
      <c r="G138" s="168"/>
      <c r="H138" s="165"/>
      <c r="I138" s="165"/>
      <c r="J138" s="165"/>
      <c r="K138" s="165"/>
      <c r="L138" s="5"/>
      <c r="M138" s="619"/>
      <c r="N138" s="619"/>
      <c r="O138" s="619"/>
      <c r="P138" s="5">
        <v>1</v>
      </c>
      <c r="Q138" s="619"/>
      <c r="R138" s="619"/>
      <c r="S138" s="619"/>
      <c r="T138" s="5">
        <v>1</v>
      </c>
      <c r="U138" s="616"/>
      <c r="V138" s="616"/>
      <c r="W138" s="616"/>
      <c r="X138" s="5">
        <v>1</v>
      </c>
      <c r="Y138" s="619"/>
      <c r="Z138" s="619"/>
      <c r="AA138" s="619"/>
      <c r="AB138" s="619"/>
      <c r="AC138" s="5">
        <v>1</v>
      </c>
      <c r="AD138" s="619"/>
      <c r="AE138" s="619"/>
      <c r="AF138" s="619"/>
      <c r="AG138" s="5">
        <v>1</v>
      </c>
      <c r="AH138" s="619"/>
      <c r="AI138" s="619"/>
      <c r="AJ138" s="619"/>
      <c r="AK138" s="5">
        <v>1</v>
      </c>
      <c r="AL138" s="619"/>
      <c r="AM138" s="619"/>
      <c r="AN138" s="619"/>
      <c r="AO138" s="165"/>
      <c r="AP138" s="165"/>
      <c r="AQ138" s="165"/>
      <c r="AR138" s="165"/>
      <c r="AS138" s="165"/>
      <c r="AT138" s="169"/>
      <c r="AX138" s="144"/>
      <c r="AY138" s="48"/>
      <c r="AZ138" s="6"/>
      <c r="BA138" s="6"/>
      <c r="BB138" s="625"/>
      <c r="BC138" s="625"/>
      <c r="BD138" s="625"/>
      <c r="BE138" s="193">
        <v>1</v>
      </c>
      <c r="BF138" s="625"/>
      <c r="BG138" s="625"/>
      <c r="BH138" s="625"/>
      <c r="BI138" s="193">
        <v>1</v>
      </c>
      <c r="BJ138" s="625"/>
      <c r="BK138" s="625"/>
      <c r="BL138" s="625"/>
      <c r="BM138" s="625"/>
      <c r="BN138" s="625"/>
      <c r="BO138" s="625"/>
      <c r="BP138" s="193">
        <v>1</v>
      </c>
      <c r="BQ138" s="625"/>
      <c r="BR138" s="625"/>
      <c r="BS138" s="625"/>
      <c r="BT138" s="193">
        <v>1</v>
      </c>
      <c r="BU138" s="625"/>
      <c r="BV138" s="625"/>
      <c r="BW138" s="625"/>
      <c r="BX138" s="625"/>
      <c r="BY138" s="625"/>
      <c r="BZ138" s="625"/>
      <c r="CA138" s="193">
        <v>1</v>
      </c>
      <c r="CB138" s="625"/>
      <c r="CC138" s="625"/>
      <c r="CD138" s="625"/>
      <c r="CE138" s="193">
        <v>1</v>
      </c>
      <c r="CF138" s="625"/>
      <c r="CG138" s="625"/>
      <c r="CH138" s="625"/>
      <c r="CI138" s="48"/>
      <c r="CJ138" s="188"/>
      <c r="CK138" s="190"/>
      <c r="DC138" s="616"/>
      <c r="DD138" s="616"/>
      <c r="DE138" s="616"/>
      <c r="DF138" s="616"/>
      <c r="DG138" s="616"/>
      <c r="DH138" s="616"/>
      <c r="DI138" s="55">
        <v>1</v>
      </c>
      <c r="DJ138" s="616" t="s">
        <v>136</v>
      </c>
      <c r="DK138" s="616"/>
      <c r="DL138" s="616"/>
      <c r="DM138" s="55">
        <v>1</v>
      </c>
      <c r="DN138" s="616"/>
      <c r="DO138" s="616"/>
      <c r="DP138" s="616"/>
      <c r="DQ138" s="616"/>
      <c r="DR138" s="616"/>
      <c r="DS138" s="616"/>
      <c r="DT138" s="55">
        <v>1</v>
      </c>
      <c r="DU138" s="616" t="s">
        <v>136</v>
      </c>
      <c r="DV138" s="616"/>
      <c r="DW138" s="616"/>
      <c r="DX138" s="55">
        <v>1</v>
      </c>
      <c r="DY138" s="616"/>
      <c r="DZ138" s="616"/>
      <c r="EA138" s="616"/>
      <c r="EB138" s="616"/>
      <c r="EC138" s="616"/>
      <c r="ED138" s="616"/>
    </row>
    <row r="139" spans="7:135">
      <c r="G139" s="168"/>
      <c r="H139" s="165"/>
      <c r="I139" s="165"/>
      <c r="J139" s="165"/>
      <c r="K139" s="165"/>
      <c r="L139" s="5"/>
      <c r="M139" s="5"/>
      <c r="N139" s="5"/>
      <c r="O139" s="5">
        <v>1</v>
      </c>
      <c r="P139" s="5">
        <v>1</v>
      </c>
      <c r="Q139" s="5">
        <v>1</v>
      </c>
      <c r="R139" s="52"/>
      <c r="S139" s="5">
        <v>1</v>
      </c>
      <c r="T139" s="5">
        <v>1</v>
      </c>
      <c r="U139" s="616"/>
      <c r="V139" s="616"/>
      <c r="W139" s="616"/>
      <c r="X139" s="5">
        <v>1</v>
      </c>
      <c r="Y139" s="5">
        <v>1</v>
      </c>
      <c r="Z139" s="5">
        <v>1</v>
      </c>
      <c r="AA139" s="5">
        <v>1</v>
      </c>
      <c r="AB139" s="5">
        <v>1</v>
      </c>
      <c r="AC139" s="5">
        <v>1</v>
      </c>
      <c r="AD139" s="619"/>
      <c r="AE139" s="619"/>
      <c r="AF139" s="619"/>
      <c r="AG139" s="5">
        <v>1</v>
      </c>
      <c r="AH139" s="5">
        <v>1</v>
      </c>
      <c r="AI139" s="52"/>
      <c r="AJ139" s="5">
        <v>1</v>
      </c>
      <c r="AK139" s="5">
        <v>1</v>
      </c>
      <c r="AL139" s="5">
        <v>1</v>
      </c>
      <c r="AM139" s="5"/>
      <c r="AN139" s="5"/>
      <c r="AO139" s="165"/>
      <c r="AP139" s="165"/>
      <c r="AQ139" s="165"/>
      <c r="AR139" s="165"/>
      <c r="AS139" s="165"/>
      <c r="AT139" s="169"/>
      <c r="AX139" s="142"/>
      <c r="AY139" s="5"/>
      <c r="AZ139" s="6"/>
      <c r="BA139" s="6"/>
      <c r="BB139" s="625"/>
      <c r="BC139" s="625"/>
      <c r="BD139" s="625"/>
      <c r="BE139" s="193">
        <v>1</v>
      </c>
      <c r="BF139" s="625"/>
      <c r="BG139" s="625"/>
      <c r="BH139" s="625"/>
      <c r="BI139" s="193">
        <v>1</v>
      </c>
      <c r="BJ139" s="625"/>
      <c r="BK139" s="625"/>
      <c r="BL139" s="625"/>
      <c r="BM139" s="193">
        <v>1</v>
      </c>
      <c r="BN139" s="193">
        <v>1</v>
      </c>
      <c r="BO139" s="193">
        <v>1</v>
      </c>
      <c r="BP139" s="193">
        <v>1</v>
      </c>
      <c r="BQ139" s="193">
        <v>1</v>
      </c>
      <c r="BR139" s="193">
        <v>1</v>
      </c>
      <c r="BS139" s="193">
        <v>1</v>
      </c>
      <c r="BT139" s="193">
        <v>1</v>
      </c>
      <c r="BU139" s="193">
        <v>1</v>
      </c>
      <c r="BV139" s="193">
        <v>1</v>
      </c>
      <c r="BW139" s="193">
        <v>1</v>
      </c>
      <c r="BX139" s="625"/>
      <c r="BY139" s="625"/>
      <c r="BZ139" s="625"/>
      <c r="CA139" s="193">
        <v>1</v>
      </c>
      <c r="CB139" s="625"/>
      <c r="CC139" s="625"/>
      <c r="CD139" s="625"/>
      <c r="CE139" s="193">
        <v>1</v>
      </c>
      <c r="CF139" s="625"/>
      <c r="CG139" s="625"/>
      <c r="CH139" s="625"/>
      <c r="CI139" s="48"/>
      <c r="CJ139" s="188"/>
      <c r="CK139" s="190"/>
      <c r="DC139" s="616"/>
      <c r="DD139" s="616"/>
      <c r="DE139" s="616"/>
      <c r="DF139" s="616"/>
      <c r="DG139" s="616"/>
      <c r="DH139" s="616"/>
      <c r="DI139" s="55">
        <v>1</v>
      </c>
      <c r="DJ139" s="616"/>
      <c r="DK139" s="616"/>
      <c r="DL139" s="616"/>
      <c r="DM139" s="55">
        <v>1</v>
      </c>
      <c r="DN139" s="55">
        <v>1</v>
      </c>
      <c r="DO139" s="55">
        <v>1</v>
      </c>
      <c r="DP139" s="55">
        <v>1</v>
      </c>
      <c r="DQ139" s="55">
        <v>1</v>
      </c>
      <c r="DR139" s="55">
        <v>1</v>
      </c>
      <c r="DS139" s="55">
        <v>1</v>
      </c>
      <c r="DT139" s="55">
        <v>1</v>
      </c>
      <c r="DU139" s="616"/>
      <c r="DV139" s="616"/>
      <c r="DW139" s="616"/>
      <c r="DX139" s="55">
        <v>1</v>
      </c>
      <c r="DY139" s="616"/>
      <c r="DZ139" s="616"/>
      <c r="EA139" s="616"/>
      <c r="EB139" s="616"/>
      <c r="EC139" s="616"/>
      <c r="ED139" s="616"/>
    </row>
    <row r="140" spans="7:135">
      <c r="G140" s="168"/>
      <c r="H140" s="165"/>
      <c r="I140" s="165"/>
      <c r="J140" s="165"/>
      <c r="M140" s="5"/>
      <c r="N140" s="5"/>
      <c r="O140" s="5">
        <v>1</v>
      </c>
      <c r="P140" s="619" t="s">
        <v>136</v>
      </c>
      <c r="Q140" s="619"/>
      <c r="R140" s="619"/>
      <c r="S140" s="5">
        <v>1</v>
      </c>
      <c r="T140" s="619" t="s">
        <v>137</v>
      </c>
      <c r="U140" s="619"/>
      <c r="V140" s="629" t="s">
        <v>151</v>
      </c>
      <c r="W140" s="629"/>
      <c r="X140" s="619" t="s">
        <v>139</v>
      </c>
      <c r="Y140" s="619"/>
      <c r="Z140" s="619"/>
      <c r="AA140" s="616" t="s">
        <v>135</v>
      </c>
      <c r="AB140" s="616"/>
      <c r="AC140" s="616"/>
      <c r="AD140" s="629" t="s">
        <v>151</v>
      </c>
      <c r="AE140" s="629"/>
      <c r="AF140" s="619" t="s">
        <v>137</v>
      </c>
      <c r="AG140" s="619"/>
      <c r="AH140" s="5">
        <v>1</v>
      </c>
      <c r="AI140" s="619" t="s">
        <v>136</v>
      </c>
      <c r="AJ140" s="619"/>
      <c r="AK140" s="619"/>
      <c r="AL140" s="5">
        <v>1</v>
      </c>
      <c r="AM140" s="5"/>
      <c r="AN140" s="5"/>
      <c r="AO140" s="165"/>
      <c r="AR140" s="165"/>
      <c r="AS140" s="165"/>
      <c r="AT140" s="169"/>
      <c r="AX140" s="142"/>
      <c r="AY140" s="5"/>
      <c r="AZ140" s="6"/>
      <c r="BA140" s="6"/>
      <c r="BB140" s="6"/>
      <c r="BC140" s="6"/>
      <c r="BD140" s="6"/>
      <c r="BE140" s="193">
        <v>1</v>
      </c>
      <c r="BF140" s="625" t="s">
        <v>9</v>
      </c>
      <c r="BG140" s="625"/>
      <c r="BH140" s="625"/>
      <c r="BI140" s="193">
        <v>1</v>
      </c>
      <c r="BJ140" s="193">
        <v>1</v>
      </c>
      <c r="BK140" s="193">
        <v>1</v>
      </c>
      <c r="BL140" s="193">
        <v>1</v>
      </c>
      <c r="BM140" s="193">
        <v>1</v>
      </c>
      <c r="BN140" s="616" t="s">
        <v>137</v>
      </c>
      <c r="BO140" s="616"/>
      <c r="BP140" s="193">
        <v>1</v>
      </c>
      <c r="BQ140" s="625" t="s">
        <v>372</v>
      </c>
      <c r="BR140" s="625"/>
      <c r="BS140" s="625"/>
      <c r="BT140" s="193">
        <v>1</v>
      </c>
      <c r="BU140" s="616" t="s">
        <v>137</v>
      </c>
      <c r="BV140" s="616"/>
      <c r="BW140" s="193">
        <v>1</v>
      </c>
      <c r="BX140" s="193">
        <v>1</v>
      </c>
      <c r="BY140" s="193">
        <v>1</v>
      </c>
      <c r="BZ140" s="193">
        <v>1</v>
      </c>
      <c r="CA140" s="193">
        <v>1</v>
      </c>
      <c r="CB140" s="625" t="s">
        <v>9</v>
      </c>
      <c r="CC140" s="625"/>
      <c r="CD140" s="625"/>
      <c r="CE140" s="193">
        <v>1</v>
      </c>
      <c r="CF140" s="48"/>
      <c r="CG140" s="48"/>
      <c r="CH140" s="48"/>
      <c r="CI140" s="48"/>
      <c r="CJ140" s="48"/>
      <c r="CK140" s="190"/>
      <c r="DH140" s="55">
        <v>1</v>
      </c>
      <c r="DI140" s="55">
        <v>1</v>
      </c>
      <c r="DJ140" s="616"/>
      <c r="DK140" s="616"/>
      <c r="DL140" s="616"/>
      <c r="DM140" s="55">
        <v>1</v>
      </c>
      <c r="DN140" s="616" t="s">
        <v>177</v>
      </c>
      <c r="DO140" s="616"/>
      <c r="DP140" s="616"/>
      <c r="DQ140" s="616" t="s">
        <v>162</v>
      </c>
      <c r="DR140" s="616"/>
      <c r="DS140" s="616"/>
      <c r="DT140" s="55">
        <v>1</v>
      </c>
      <c r="DU140" s="616"/>
      <c r="DV140" s="616"/>
      <c r="DW140" s="616"/>
      <c r="DX140" s="55">
        <v>1</v>
      </c>
      <c r="DY140" s="55">
        <v>1</v>
      </c>
    </row>
    <row r="141" spans="7:135">
      <c r="G141" s="168"/>
      <c r="H141" s="165"/>
      <c r="I141" s="165"/>
      <c r="J141" s="165"/>
      <c r="M141" s="5"/>
      <c r="N141" s="5"/>
      <c r="O141" s="5">
        <v>1</v>
      </c>
      <c r="P141" s="619"/>
      <c r="Q141" s="619"/>
      <c r="R141" s="619"/>
      <c r="S141" s="5">
        <v>1</v>
      </c>
      <c r="T141" s="619"/>
      <c r="U141" s="619"/>
      <c r="V141" s="629"/>
      <c r="W141" s="629"/>
      <c r="X141" s="619"/>
      <c r="Y141" s="619"/>
      <c r="Z141" s="619"/>
      <c r="AA141" s="616"/>
      <c r="AB141" s="616"/>
      <c r="AC141" s="616"/>
      <c r="AD141" s="629"/>
      <c r="AE141" s="629"/>
      <c r="AF141" s="619"/>
      <c r="AG141" s="619"/>
      <c r="AH141" s="5">
        <v>1</v>
      </c>
      <c r="AI141" s="619"/>
      <c r="AJ141" s="619"/>
      <c r="AK141" s="619"/>
      <c r="AL141" s="5">
        <v>1</v>
      </c>
      <c r="AM141" s="5"/>
      <c r="AN141" s="5"/>
      <c r="AO141" s="165"/>
      <c r="AR141" s="165"/>
      <c r="AS141" s="165"/>
      <c r="AT141" s="169"/>
      <c r="AX141" s="142"/>
      <c r="AY141" s="5"/>
      <c r="AZ141" s="6"/>
      <c r="BA141" s="6"/>
      <c r="BB141" s="6"/>
      <c r="BC141" s="6"/>
      <c r="BD141" s="6"/>
      <c r="BE141" s="193">
        <v>1</v>
      </c>
      <c r="BF141" s="625"/>
      <c r="BG141" s="625"/>
      <c r="BH141" s="625"/>
      <c r="BI141" s="193">
        <v>1</v>
      </c>
      <c r="BJ141" s="126"/>
      <c r="BK141" s="627" t="s">
        <v>151</v>
      </c>
      <c r="BL141" s="627"/>
      <c r="BM141" s="193">
        <v>1</v>
      </c>
      <c r="BN141" s="616"/>
      <c r="BO141" s="616"/>
      <c r="BP141" s="193">
        <v>1</v>
      </c>
      <c r="BQ141" s="625"/>
      <c r="BR141" s="625"/>
      <c r="BS141" s="625"/>
      <c r="BT141" s="193">
        <v>1</v>
      </c>
      <c r="BU141" s="616"/>
      <c r="BV141" s="616"/>
      <c r="BW141" s="193">
        <v>1</v>
      </c>
      <c r="BX141" s="627" t="s">
        <v>151</v>
      </c>
      <c r="BY141" s="627"/>
      <c r="BZ141" s="126"/>
      <c r="CA141" s="193">
        <v>1</v>
      </c>
      <c r="CB141" s="625"/>
      <c r="CC141" s="625"/>
      <c r="CD141" s="625"/>
      <c r="CE141" s="193">
        <v>1</v>
      </c>
      <c r="CF141" s="48"/>
      <c r="CG141" s="6"/>
      <c r="CH141" s="6"/>
      <c r="CI141" s="6"/>
      <c r="CJ141" s="48"/>
      <c r="CK141" s="145"/>
      <c r="DE141" s="55">
        <v>1</v>
      </c>
      <c r="DF141" s="55">
        <v>1</v>
      </c>
      <c r="DG141" s="55">
        <v>1</v>
      </c>
      <c r="DH141" s="55">
        <v>1</v>
      </c>
      <c r="DI141" s="73"/>
      <c r="DJ141" s="55">
        <v>1</v>
      </c>
      <c r="DK141" s="55">
        <v>1</v>
      </c>
      <c r="DL141" s="55">
        <v>1</v>
      </c>
      <c r="DM141" s="55">
        <v>1</v>
      </c>
      <c r="DN141" s="616"/>
      <c r="DO141" s="616"/>
      <c r="DP141" s="616"/>
      <c r="DQ141" s="616"/>
      <c r="DR141" s="616"/>
      <c r="DS141" s="616"/>
      <c r="DT141" s="55">
        <v>1</v>
      </c>
      <c r="DU141" s="55">
        <v>1</v>
      </c>
      <c r="DV141" s="55">
        <v>1</v>
      </c>
      <c r="DW141" s="55">
        <v>1</v>
      </c>
      <c r="DX141" s="73"/>
      <c r="DY141" s="55">
        <v>1</v>
      </c>
      <c r="DZ141" s="55">
        <v>1</v>
      </c>
      <c r="EA141" s="55">
        <v>1</v>
      </c>
      <c r="EB141" s="55">
        <v>1</v>
      </c>
    </row>
    <row r="142" spans="7:135">
      <c r="G142" s="168"/>
      <c r="H142" s="165"/>
      <c r="I142" s="165"/>
      <c r="J142" s="165"/>
      <c r="K142" s="165"/>
      <c r="L142" s="5"/>
      <c r="M142" s="5"/>
      <c r="N142" s="5"/>
      <c r="O142" s="5">
        <v>1</v>
      </c>
      <c r="P142" s="619"/>
      <c r="Q142" s="619"/>
      <c r="R142" s="619"/>
      <c r="S142" s="5">
        <v>1</v>
      </c>
      <c r="T142" s="5">
        <v>1</v>
      </c>
      <c r="U142" s="5">
        <v>1</v>
      </c>
      <c r="V142" s="5">
        <v>1</v>
      </c>
      <c r="W142" s="5">
        <v>1</v>
      </c>
      <c r="X142" s="619"/>
      <c r="Y142" s="619"/>
      <c r="Z142" s="619"/>
      <c r="AA142" s="616"/>
      <c r="AB142" s="616"/>
      <c r="AC142" s="616"/>
      <c r="AD142" s="5">
        <v>1</v>
      </c>
      <c r="AE142" s="5">
        <v>1</v>
      </c>
      <c r="AF142" s="5">
        <v>1</v>
      </c>
      <c r="AG142" s="5">
        <v>1</v>
      </c>
      <c r="AH142" s="5">
        <v>1</v>
      </c>
      <c r="AI142" s="619"/>
      <c r="AJ142" s="619"/>
      <c r="AK142" s="619"/>
      <c r="AL142" s="5">
        <v>1</v>
      </c>
      <c r="AM142" s="5"/>
      <c r="AN142" s="5"/>
      <c r="AO142" s="165"/>
      <c r="AP142" s="165"/>
      <c r="AQ142" s="165"/>
      <c r="AR142" s="165"/>
      <c r="AS142" s="165"/>
      <c r="AT142" s="169"/>
      <c r="AX142" s="142"/>
      <c r="AY142" s="48"/>
      <c r="AZ142" s="6"/>
      <c r="BA142" s="6"/>
      <c r="BB142" s="625" t="s">
        <v>186</v>
      </c>
      <c r="BC142" s="625"/>
      <c r="BD142" s="625"/>
      <c r="BE142" s="193">
        <v>1</v>
      </c>
      <c r="BF142" s="625"/>
      <c r="BG142" s="625"/>
      <c r="BH142" s="625"/>
      <c r="BI142" s="193">
        <v>1</v>
      </c>
      <c r="BJ142" s="117"/>
      <c r="BK142" s="627"/>
      <c r="BL142" s="627"/>
      <c r="BM142" s="193">
        <v>1</v>
      </c>
      <c r="BN142" s="193">
        <v>1</v>
      </c>
      <c r="BO142" s="193">
        <v>1</v>
      </c>
      <c r="BP142" s="193">
        <v>1</v>
      </c>
      <c r="BQ142" s="625"/>
      <c r="BR142" s="625"/>
      <c r="BS142" s="625"/>
      <c r="BT142" s="193">
        <v>1</v>
      </c>
      <c r="BU142" s="193">
        <v>1</v>
      </c>
      <c r="BV142" s="193">
        <v>1</v>
      </c>
      <c r="BW142" s="193">
        <v>1</v>
      </c>
      <c r="BX142" s="627"/>
      <c r="BY142" s="627"/>
      <c r="BZ142" s="117"/>
      <c r="CA142" s="193">
        <v>1</v>
      </c>
      <c r="CB142" s="625"/>
      <c r="CC142" s="625"/>
      <c r="CD142" s="625"/>
      <c r="CE142" s="193">
        <v>1</v>
      </c>
      <c r="CF142" s="625" t="s">
        <v>186</v>
      </c>
      <c r="CG142" s="625"/>
      <c r="CH142" s="625"/>
      <c r="CI142" s="6"/>
      <c r="CJ142" s="5"/>
      <c r="CK142" s="145"/>
      <c r="DB142" s="616" t="s">
        <v>9</v>
      </c>
      <c r="DC142" s="616"/>
      <c r="DD142" s="616"/>
      <c r="DE142" s="55">
        <v>1</v>
      </c>
      <c r="DF142" s="616" t="s">
        <v>133</v>
      </c>
      <c r="DG142" s="616"/>
      <c r="DH142" s="616"/>
      <c r="DI142" s="55">
        <v>1</v>
      </c>
      <c r="DJ142" s="55">
        <v>1</v>
      </c>
      <c r="DK142" s="6"/>
      <c r="DL142" s="6"/>
      <c r="DM142" s="6"/>
      <c r="DN142" s="616"/>
      <c r="DO142" s="616"/>
      <c r="DP142" s="616"/>
      <c r="DQ142" s="616"/>
      <c r="DR142" s="616"/>
      <c r="DS142" s="616"/>
      <c r="DW142" s="55">
        <v>1</v>
      </c>
      <c r="DX142" s="55">
        <v>1</v>
      </c>
      <c r="DY142" s="616" t="s">
        <v>133</v>
      </c>
      <c r="DZ142" s="616"/>
      <c r="EA142" s="616"/>
      <c r="EB142" s="55">
        <v>1</v>
      </c>
      <c r="EC142" s="616" t="s">
        <v>9</v>
      </c>
      <c r="ED142" s="616"/>
      <c r="EE142" s="616"/>
    </row>
    <row r="143" spans="7:135">
      <c r="G143" s="168"/>
      <c r="H143" s="165"/>
      <c r="I143" s="165"/>
      <c r="J143" s="165"/>
      <c r="K143" s="165"/>
      <c r="L143" s="5"/>
      <c r="M143" s="5"/>
      <c r="N143" s="5"/>
      <c r="O143" s="5">
        <v>1</v>
      </c>
      <c r="P143" s="5">
        <v>1</v>
      </c>
      <c r="Q143" s="5">
        <v>1</v>
      </c>
      <c r="R143" s="38"/>
      <c r="S143" s="61"/>
      <c r="T143" s="619" t="s">
        <v>165</v>
      </c>
      <c r="U143" s="619"/>
      <c r="V143" s="619"/>
      <c r="W143" s="5">
        <v>1</v>
      </c>
      <c r="X143" s="5">
        <v>1</v>
      </c>
      <c r="Y143" s="5">
        <v>1</v>
      </c>
      <c r="Z143" s="5">
        <v>1</v>
      </c>
      <c r="AA143" s="5">
        <v>1</v>
      </c>
      <c r="AB143" s="5">
        <v>1</v>
      </c>
      <c r="AC143" s="5">
        <v>1</v>
      </c>
      <c r="AD143" s="5">
        <v>1</v>
      </c>
      <c r="AE143" s="619" t="s">
        <v>165</v>
      </c>
      <c r="AF143" s="619"/>
      <c r="AG143" s="619"/>
      <c r="AH143" s="61"/>
      <c r="AI143" s="38"/>
      <c r="AJ143" s="5">
        <v>1</v>
      </c>
      <c r="AK143" s="5">
        <v>1</v>
      </c>
      <c r="AL143" s="5">
        <v>1</v>
      </c>
      <c r="AM143" s="5"/>
      <c r="AN143" s="5"/>
      <c r="AO143" s="165"/>
      <c r="AP143" s="165"/>
      <c r="AQ143" s="165"/>
      <c r="AR143" s="165"/>
      <c r="AS143" s="165"/>
      <c r="AT143" s="169"/>
      <c r="AX143" s="189"/>
      <c r="AY143" s="48"/>
      <c r="AZ143" s="6"/>
      <c r="BA143" s="6"/>
      <c r="BB143" s="625"/>
      <c r="BC143" s="625"/>
      <c r="BD143" s="625"/>
      <c r="BE143" s="193">
        <v>1</v>
      </c>
      <c r="BF143" s="625" t="s">
        <v>136</v>
      </c>
      <c r="BG143" s="625"/>
      <c r="BH143" s="625"/>
      <c r="BI143" s="193">
        <v>1</v>
      </c>
      <c r="BJ143" s="625" t="s">
        <v>371</v>
      </c>
      <c r="BK143" s="625"/>
      <c r="BL143" s="625"/>
      <c r="BM143" s="616" t="s">
        <v>139</v>
      </c>
      <c r="BN143" s="616"/>
      <c r="BO143" s="616"/>
      <c r="BP143" s="193">
        <v>1</v>
      </c>
      <c r="BQ143" s="625" t="s">
        <v>135</v>
      </c>
      <c r="BR143" s="625"/>
      <c r="BS143" s="625"/>
      <c r="BT143" s="193">
        <v>1</v>
      </c>
      <c r="BU143" s="616" t="s">
        <v>139</v>
      </c>
      <c r="BV143" s="616"/>
      <c r="BW143" s="616"/>
      <c r="BX143" s="625" t="s">
        <v>371</v>
      </c>
      <c r="BY143" s="625"/>
      <c r="BZ143" s="625"/>
      <c r="CA143" s="193">
        <v>1</v>
      </c>
      <c r="CB143" s="625" t="s">
        <v>136</v>
      </c>
      <c r="CC143" s="625"/>
      <c r="CD143" s="625"/>
      <c r="CE143" s="193">
        <v>1</v>
      </c>
      <c r="CF143" s="625"/>
      <c r="CG143" s="625"/>
      <c r="CH143" s="625"/>
      <c r="CI143" s="6"/>
      <c r="CJ143" s="5"/>
      <c r="CK143" s="145"/>
      <c r="DB143" s="616"/>
      <c r="DC143" s="616"/>
      <c r="DD143" s="616"/>
      <c r="DE143" s="55">
        <v>1</v>
      </c>
      <c r="DF143" s="616"/>
      <c r="DG143" s="616"/>
      <c r="DH143" s="616"/>
      <c r="DI143" s="55">
        <v>1</v>
      </c>
      <c r="DJ143" s="616" t="s">
        <v>148</v>
      </c>
      <c r="DK143" s="616"/>
      <c r="DL143" s="616"/>
      <c r="DM143" s="616"/>
      <c r="DN143" s="616"/>
      <c r="DP143" s="616" t="s">
        <v>137</v>
      </c>
      <c r="DQ143" s="616"/>
      <c r="DS143" s="616" t="s">
        <v>148</v>
      </c>
      <c r="DT143" s="616"/>
      <c r="DU143" s="616"/>
      <c r="DV143" s="616"/>
      <c r="DW143" s="616"/>
      <c r="DX143" s="55">
        <v>1</v>
      </c>
      <c r="DY143" s="616"/>
      <c r="DZ143" s="616"/>
      <c r="EA143" s="616"/>
      <c r="EB143" s="55">
        <v>1</v>
      </c>
      <c r="EC143" s="616"/>
      <c r="ED143" s="616"/>
      <c r="EE143" s="616"/>
    </row>
    <row r="144" spans="7:135">
      <c r="G144" s="168"/>
      <c r="H144" s="165"/>
      <c r="I144" s="165"/>
      <c r="J144" s="165"/>
      <c r="K144" s="165"/>
      <c r="L144" s="5"/>
      <c r="M144" s="5"/>
      <c r="N144" s="5"/>
      <c r="Q144" s="5">
        <v>1</v>
      </c>
      <c r="R144" s="5">
        <v>1</v>
      </c>
      <c r="S144" s="5">
        <v>1</v>
      </c>
      <c r="T144" s="619"/>
      <c r="U144" s="619"/>
      <c r="V144" s="619"/>
      <c r="W144" s="619" t="s">
        <v>138</v>
      </c>
      <c r="X144" s="619"/>
      <c r="Y144" s="619"/>
      <c r="Z144" s="5">
        <v>1</v>
      </c>
      <c r="AA144" s="5">
        <v>1</v>
      </c>
      <c r="AB144" s="619" t="s">
        <v>133</v>
      </c>
      <c r="AC144" s="619"/>
      <c r="AD144" s="619"/>
      <c r="AE144" s="619"/>
      <c r="AF144" s="619"/>
      <c r="AG144" s="619"/>
      <c r="AH144" s="5">
        <v>1</v>
      </c>
      <c r="AI144" s="5">
        <v>1</v>
      </c>
      <c r="AJ144" s="5">
        <v>1</v>
      </c>
      <c r="AM144" s="5"/>
      <c r="AN144" s="5"/>
      <c r="AO144" s="165"/>
      <c r="AP144" s="165"/>
      <c r="AQ144" s="165"/>
      <c r="AR144" s="165"/>
      <c r="AS144" s="165"/>
      <c r="AT144" s="169"/>
      <c r="AX144" s="189"/>
      <c r="AY144" s="5"/>
      <c r="AZ144" s="6"/>
      <c r="BA144" s="6"/>
      <c r="BB144" s="625"/>
      <c r="BC144" s="625"/>
      <c r="BD144" s="625"/>
      <c r="BE144" s="193">
        <v>1</v>
      </c>
      <c r="BF144" s="625"/>
      <c r="BG144" s="625"/>
      <c r="BH144" s="625"/>
      <c r="BI144" s="193">
        <v>1</v>
      </c>
      <c r="BJ144" s="625"/>
      <c r="BK144" s="625"/>
      <c r="BL144" s="625"/>
      <c r="BM144" s="616"/>
      <c r="BN144" s="616"/>
      <c r="BO144" s="616"/>
      <c r="BP144" s="193">
        <v>1</v>
      </c>
      <c r="BQ144" s="625"/>
      <c r="BR144" s="625"/>
      <c r="BS144" s="625"/>
      <c r="BT144" s="193">
        <v>1</v>
      </c>
      <c r="BU144" s="616"/>
      <c r="BV144" s="616"/>
      <c r="BW144" s="616"/>
      <c r="BX144" s="625"/>
      <c r="BY144" s="625"/>
      <c r="BZ144" s="625"/>
      <c r="CA144" s="193">
        <v>1</v>
      </c>
      <c r="CB144" s="625"/>
      <c r="CC144" s="625"/>
      <c r="CD144" s="625"/>
      <c r="CE144" s="193">
        <v>1</v>
      </c>
      <c r="CF144" s="625"/>
      <c r="CG144" s="625"/>
      <c r="CH144" s="625"/>
      <c r="CI144" s="48"/>
      <c r="CJ144" s="188"/>
      <c r="CK144" s="190"/>
      <c r="DB144" s="616"/>
      <c r="DC144" s="616"/>
      <c r="DD144" s="616"/>
      <c r="DE144" s="55">
        <v>1</v>
      </c>
      <c r="DF144" s="616"/>
      <c r="DG144" s="616"/>
      <c r="DH144" s="616"/>
      <c r="DI144" s="55">
        <v>1</v>
      </c>
      <c r="DJ144" s="616"/>
      <c r="DK144" s="616"/>
      <c r="DL144" s="616"/>
      <c r="DM144" s="616"/>
      <c r="DN144" s="616"/>
      <c r="DP144" s="616"/>
      <c r="DQ144" s="616"/>
      <c r="DS144" s="616"/>
      <c r="DT144" s="616"/>
      <c r="DU144" s="616"/>
      <c r="DV144" s="616"/>
      <c r="DW144" s="616"/>
      <c r="DX144" s="55">
        <v>1</v>
      </c>
      <c r="DY144" s="616"/>
      <c r="DZ144" s="616"/>
      <c r="EA144" s="616"/>
      <c r="EB144" s="55">
        <v>1</v>
      </c>
      <c r="EC144" s="616"/>
      <c r="ED144" s="616"/>
      <c r="EE144" s="616"/>
    </row>
    <row r="145" spans="7:135">
      <c r="G145" s="168"/>
      <c r="H145" s="165"/>
      <c r="I145" s="165"/>
      <c r="J145" s="165"/>
      <c r="K145" s="165"/>
      <c r="L145" s="5"/>
      <c r="M145" s="5"/>
      <c r="N145" s="5"/>
      <c r="O145" s="5"/>
      <c r="P145" s="5"/>
      <c r="Q145" s="5"/>
      <c r="R145" s="5"/>
      <c r="S145" s="5">
        <v>1</v>
      </c>
      <c r="T145" s="619"/>
      <c r="U145" s="619"/>
      <c r="V145" s="619"/>
      <c r="W145" s="619"/>
      <c r="X145" s="619"/>
      <c r="Y145" s="619"/>
      <c r="Z145" s="5">
        <v>1</v>
      </c>
      <c r="AA145" s="58"/>
      <c r="AB145" s="619"/>
      <c r="AC145" s="619"/>
      <c r="AD145" s="619"/>
      <c r="AE145" s="619"/>
      <c r="AF145" s="619"/>
      <c r="AG145" s="619"/>
      <c r="AH145" s="5">
        <v>1</v>
      </c>
      <c r="AI145" s="5"/>
      <c r="AJ145" s="5"/>
      <c r="AK145" s="5"/>
      <c r="AL145" s="5"/>
      <c r="AM145" s="5"/>
      <c r="AN145" s="5"/>
      <c r="AO145" s="165"/>
      <c r="AP145" s="165"/>
      <c r="AQ145" s="165"/>
      <c r="AR145" s="165"/>
      <c r="AS145" s="165"/>
      <c r="AT145" s="169"/>
      <c r="AX145" s="142"/>
      <c r="AY145" s="5"/>
      <c r="AZ145" s="6"/>
      <c r="BA145" s="6"/>
      <c r="BB145" s="6"/>
      <c r="BC145" s="6"/>
      <c r="BD145" s="6"/>
      <c r="BE145" s="193">
        <v>1</v>
      </c>
      <c r="BF145" s="625"/>
      <c r="BG145" s="625"/>
      <c r="BH145" s="625"/>
      <c r="BI145" s="193">
        <v>1</v>
      </c>
      <c r="BJ145" s="625"/>
      <c r="BK145" s="625"/>
      <c r="BL145" s="625"/>
      <c r="BM145" s="616"/>
      <c r="BN145" s="616"/>
      <c r="BO145" s="616"/>
      <c r="BP145" s="193">
        <v>1</v>
      </c>
      <c r="BQ145" s="625"/>
      <c r="BR145" s="625"/>
      <c r="BS145" s="625"/>
      <c r="BT145" s="193">
        <v>1</v>
      </c>
      <c r="BU145" s="616"/>
      <c r="BV145" s="616"/>
      <c r="BW145" s="616"/>
      <c r="BX145" s="625"/>
      <c r="BY145" s="625"/>
      <c r="BZ145" s="625"/>
      <c r="CA145" s="193">
        <v>1</v>
      </c>
      <c r="CB145" s="625"/>
      <c r="CC145" s="625"/>
      <c r="CD145" s="625"/>
      <c r="CE145" s="193">
        <v>1</v>
      </c>
      <c r="CH145" s="48"/>
      <c r="CI145" s="48"/>
      <c r="CJ145" s="5"/>
      <c r="CK145" s="190"/>
      <c r="DE145" s="55">
        <v>1</v>
      </c>
      <c r="DF145" s="55">
        <v>1</v>
      </c>
      <c r="DG145" s="55">
        <v>1</v>
      </c>
      <c r="DH145" s="55">
        <v>1</v>
      </c>
      <c r="DI145" s="55">
        <v>1</v>
      </c>
      <c r="DJ145" s="616"/>
      <c r="DK145" s="616"/>
      <c r="DL145" s="616"/>
      <c r="DM145" s="616"/>
      <c r="DN145" s="616"/>
      <c r="DP145" s="616" t="s">
        <v>146</v>
      </c>
      <c r="DQ145" s="616"/>
      <c r="DS145" s="616"/>
      <c r="DT145" s="616"/>
      <c r="DU145" s="616"/>
      <c r="DV145" s="616"/>
      <c r="DW145" s="616"/>
      <c r="DX145" s="55">
        <v>1</v>
      </c>
      <c r="DY145" s="55">
        <v>1</v>
      </c>
      <c r="DZ145" s="55">
        <v>1</v>
      </c>
      <c r="EA145" s="55">
        <v>1</v>
      </c>
      <c r="EB145" s="55">
        <v>1</v>
      </c>
    </row>
    <row r="146" spans="7:135">
      <c r="G146" s="168"/>
      <c r="H146" s="165"/>
      <c r="I146" s="165"/>
      <c r="J146" s="165"/>
      <c r="K146" s="5"/>
      <c r="L146" s="5"/>
      <c r="M146" s="5"/>
      <c r="N146" s="5"/>
      <c r="O146" s="5"/>
      <c r="P146" s="5"/>
      <c r="Q146" s="5"/>
      <c r="R146" s="5"/>
      <c r="S146" s="5">
        <v>1</v>
      </c>
      <c r="T146" s="5">
        <v>1</v>
      </c>
      <c r="U146" s="5">
        <v>1</v>
      </c>
      <c r="V146" s="5">
        <v>1</v>
      </c>
      <c r="W146" s="619"/>
      <c r="X146" s="619"/>
      <c r="Y146" s="619"/>
      <c r="Z146" s="52"/>
      <c r="AA146" s="52"/>
      <c r="AB146" s="619"/>
      <c r="AC146" s="619"/>
      <c r="AD146" s="619"/>
      <c r="AE146" s="5">
        <v>1</v>
      </c>
      <c r="AF146" s="5">
        <v>1</v>
      </c>
      <c r="AG146" s="5">
        <v>1</v>
      </c>
      <c r="AH146" s="5">
        <v>1</v>
      </c>
      <c r="AI146" s="5"/>
      <c r="AJ146" s="5"/>
      <c r="AK146" s="5"/>
      <c r="AL146" s="5"/>
      <c r="AM146" s="5"/>
      <c r="AN146" s="5"/>
      <c r="AO146" s="5"/>
      <c r="AP146" s="5"/>
      <c r="AQ146" s="165"/>
      <c r="AR146" s="165"/>
      <c r="AS146" s="165"/>
      <c r="AT146" s="169"/>
      <c r="AX146" s="189"/>
      <c r="AY146" s="5"/>
      <c r="AZ146" s="6"/>
      <c r="BA146" s="6"/>
      <c r="BB146" s="6"/>
      <c r="BC146" s="6"/>
      <c r="BD146" s="6"/>
      <c r="BE146" s="193">
        <v>1</v>
      </c>
      <c r="BF146" s="193">
        <v>1</v>
      </c>
      <c r="BG146" s="193">
        <v>1</v>
      </c>
      <c r="BH146" s="193">
        <v>1</v>
      </c>
      <c r="BI146" s="193">
        <v>1</v>
      </c>
      <c r="BJ146" s="193">
        <v>1</v>
      </c>
      <c r="BK146" s="193">
        <v>1</v>
      </c>
      <c r="BL146" s="193">
        <v>1</v>
      </c>
      <c r="BM146" s="193">
        <v>1</v>
      </c>
      <c r="BN146" s="193">
        <v>1</v>
      </c>
      <c r="BO146" s="193">
        <v>1</v>
      </c>
      <c r="BP146" s="193">
        <v>1</v>
      </c>
      <c r="BQ146" s="625" t="s">
        <v>138</v>
      </c>
      <c r="BR146" s="625"/>
      <c r="BS146" s="625"/>
      <c r="BT146" s="193">
        <v>1</v>
      </c>
      <c r="BU146" s="193">
        <v>1</v>
      </c>
      <c r="BV146" s="193">
        <v>1</v>
      </c>
      <c r="BW146" s="193">
        <v>1</v>
      </c>
      <c r="BX146" s="193">
        <v>1</v>
      </c>
      <c r="BY146" s="193">
        <v>1</v>
      </c>
      <c r="BZ146" s="193">
        <v>1</v>
      </c>
      <c r="CA146" s="193">
        <v>1</v>
      </c>
      <c r="CB146" s="193">
        <v>1</v>
      </c>
      <c r="CC146" s="193">
        <v>1</v>
      </c>
      <c r="CD146" s="193">
        <v>1</v>
      </c>
      <c r="CE146" s="193">
        <v>1</v>
      </c>
      <c r="CF146" s="48"/>
      <c r="CG146" s="5"/>
      <c r="CH146" s="5"/>
      <c r="CI146" s="5"/>
      <c r="CJ146" s="5"/>
      <c r="CK146" s="190"/>
      <c r="DB146" s="616" t="s">
        <v>186</v>
      </c>
      <c r="DC146" s="616"/>
      <c r="DD146" s="616"/>
      <c r="DF146" s="616" t="s">
        <v>187</v>
      </c>
      <c r="DG146" s="616"/>
      <c r="DH146" s="616"/>
      <c r="DJ146" s="616"/>
      <c r="DK146" s="616"/>
      <c r="DL146" s="616"/>
      <c r="DM146" s="616"/>
      <c r="DN146" s="616"/>
      <c r="DP146" s="616"/>
      <c r="DQ146" s="616"/>
      <c r="DS146" s="616"/>
      <c r="DT146" s="616"/>
      <c r="DU146" s="616"/>
      <c r="DV146" s="616"/>
      <c r="DW146" s="616"/>
      <c r="DY146" s="616" t="s">
        <v>187</v>
      </c>
      <c r="DZ146" s="616"/>
      <c r="EA146" s="616"/>
      <c r="EC146" s="616" t="s">
        <v>186</v>
      </c>
      <c r="ED146" s="616"/>
      <c r="EE146" s="616"/>
    </row>
    <row r="147" spans="7:135">
      <c r="G147" s="168"/>
      <c r="H147" s="165"/>
      <c r="I147" s="165"/>
      <c r="J147" s="16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>
        <v>1</v>
      </c>
      <c r="W147" s="5">
        <v>1</v>
      </c>
      <c r="X147" s="5">
        <v>1</v>
      </c>
      <c r="Y147" s="5">
        <v>1</v>
      </c>
      <c r="Z147" s="5">
        <v>1</v>
      </c>
      <c r="AA147" s="5">
        <v>1</v>
      </c>
      <c r="AB147" s="5">
        <v>1</v>
      </c>
      <c r="AC147" s="5">
        <v>1</v>
      </c>
      <c r="AD147" s="5">
        <v>1</v>
      </c>
      <c r="AE147" s="5">
        <v>1</v>
      </c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165"/>
      <c r="AR147" s="165"/>
      <c r="AS147" s="165"/>
      <c r="AT147" s="169"/>
      <c r="AX147" s="189"/>
      <c r="AY147" s="5"/>
      <c r="AZ147" s="6"/>
      <c r="BA147" s="6"/>
      <c r="BB147" s="6"/>
      <c r="BC147" s="6"/>
      <c r="BD147" s="616" t="s">
        <v>187</v>
      </c>
      <c r="BE147" s="616"/>
      <c r="BF147" s="616"/>
      <c r="BI147" s="616" t="s">
        <v>187</v>
      </c>
      <c r="BJ147" s="616"/>
      <c r="BK147" s="616"/>
      <c r="BL147" s="193">
        <v>1</v>
      </c>
      <c r="BM147" s="625" t="s">
        <v>133</v>
      </c>
      <c r="BN147" s="625"/>
      <c r="BO147" s="625"/>
      <c r="BP147" s="193">
        <v>1</v>
      </c>
      <c r="BQ147" s="625"/>
      <c r="BR147" s="625"/>
      <c r="BS147" s="625"/>
      <c r="BT147" s="193">
        <v>1</v>
      </c>
      <c r="BU147" s="625" t="s">
        <v>133</v>
      </c>
      <c r="BV147" s="625"/>
      <c r="BW147" s="625"/>
      <c r="BX147" s="193">
        <v>1</v>
      </c>
      <c r="BY147" s="616" t="s">
        <v>187</v>
      </c>
      <c r="BZ147" s="616"/>
      <c r="CA147" s="616"/>
      <c r="CD147" s="616" t="s">
        <v>187</v>
      </c>
      <c r="CE147" s="616"/>
      <c r="CF147" s="616"/>
      <c r="CG147" s="5"/>
      <c r="CH147" s="5"/>
      <c r="CI147" s="5"/>
      <c r="CJ147" s="5"/>
      <c r="CK147" s="190"/>
      <c r="DB147" s="616"/>
      <c r="DC147" s="616"/>
      <c r="DD147" s="616"/>
      <c r="DF147" s="616"/>
      <c r="DG147" s="616"/>
      <c r="DH147" s="616"/>
      <c r="DJ147" s="616"/>
      <c r="DK147" s="616"/>
      <c r="DL147" s="616"/>
      <c r="DM147" s="616"/>
      <c r="DN147" s="616"/>
      <c r="DP147" s="55">
        <v>1</v>
      </c>
      <c r="DQ147" s="55">
        <v>1</v>
      </c>
      <c r="DS147" s="616"/>
      <c r="DT147" s="616"/>
      <c r="DU147" s="616"/>
      <c r="DV147" s="616"/>
      <c r="DW147" s="616"/>
      <c r="DY147" s="616"/>
      <c r="DZ147" s="616"/>
      <c r="EA147" s="616"/>
      <c r="EC147" s="616"/>
      <c r="ED147" s="616"/>
      <c r="EE147" s="616"/>
    </row>
    <row r="148" spans="7:135">
      <c r="G148" s="168"/>
      <c r="H148" s="165"/>
      <c r="I148" s="165"/>
      <c r="J148" s="165"/>
      <c r="K148" s="5"/>
      <c r="L148" s="5"/>
      <c r="M148" s="5"/>
      <c r="N148" s="5"/>
      <c r="O148" s="5"/>
      <c r="P148" s="5"/>
      <c r="Q148" s="619" t="s">
        <v>148</v>
      </c>
      <c r="R148" s="619"/>
      <c r="S148" s="619"/>
      <c r="T148" s="619"/>
      <c r="U148" s="619"/>
      <c r="V148" s="5"/>
      <c r="W148" s="5">
        <v>1</v>
      </c>
      <c r="X148" s="616" t="s">
        <v>177</v>
      </c>
      <c r="Y148" s="616"/>
      <c r="Z148" s="616"/>
      <c r="AA148" s="619" t="s">
        <v>136</v>
      </c>
      <c r="AB148" s="619"/>
      <c r="AC148" s="619"/>
      <c r="AD148" s="5">
        <v>1</v>
      </c>
      <c r="AE148" s="5"/>
      <c r="AF148" s="619" t="s">
        <v>148</v>
      </c>
      <c r="AG148" s="619"/>
      <c r="AH148" s="619"/>
      <c r="AI148" s="619"/>
      <c r="AJ148" s="619"/>
      <c r="AK148" s="5"/>
      <c r="AL148" s="5"/>
      <c r="AM148" s="5"/>
      <c r="AN148" s="5"/>
      <c r="AO148" s="5"/>
      <c r="AP148" s="5"/>
      <c r="AQ148" s="165"/>
      <c r="AR148" s="165"/>
      <c r="AS148" s="165"/>
      <c r="AT148" s="169"/>
      <c r="AX148" s="142"/>
      <c r="AY148" s="5"/>
      <c r="AZ148" s="6"/>
      <c r="BA148" s="6"/>
      <c r="BB148" s="6"/>
      <c r="BC148" s="6"/>
      <c r="BD148" s="616"/>
      <c r="BE148" s="616"/>
      <c r="BF148" s="616"/>
      <c r="BI148" s="616"/>
      <c r="BJ148" s="616"/>
      <c r="BK148" s="616"/>
      <c r="BL148" s="193">
        <v>1</v>
      </c>
      <c r="BM148" s="625"/>
      <c r="BN148" s="625"/>
      <c r="BO148" s="625"/>
      <c r="BP148" s="193">
        <v>1</v>
      </c>
      <c r="BQ148" s="625"/>
      <c r="BR148" s="625"/>
      <c r="BS148" s="625"/>
      <c r="BT148" s="193">
        <v>1</v>
      </c>
      <c r="BU148" s="625"/>
      <c r="BV148" s="625"/>
      <c r="BW148" s="625"/>
      <c r="BX148" s="193">
        <v>1</v>
      </c>
      <c r="BY148" s="616"/>
      <c r="BZ148" s="616"/>
      <c r="CA148" s="616"/>
      <c r="CD148" s="616"/>
      <c r="CE148" s="616"/>
      <c r="CF148" s="616"/>
      <c r="CG148" s="5"/>
      <c r="CH148" s="5"/>
      <c r="CI148" s="5"/>
      <c r="CJ148" s="188"/>
      <c r="CK148" s="190"/>
      <c r="DB148" s="616"/>
      <c r="DC148" s="616"/>
      <c r="DD148" s="616"/>
      <c r="DF148" s="616"/>
      <c r="DG148" s="616"/>
      <c r="DH148" s="616"/>
      <c r="DY148" s="616"/>
      <c r="DZ148" s="616"/>
      <c r="EA148" s="616"/>
      <c r="EC148" s="616"/>
      <c r="ED148" s="616"/>
      <c r="EE148" s="616"/>
    </row>
    <row r="149" spans="7:135">
      <c r="G149" s="168"/>
      <c r="H149" s="165"/>
      <c r="I149" s="165"/>
      <c r="J149" s="165"/>
      <c r="K149" s="165"/>
      <c r="L149" s="5"/>
      <c r="M149" s="5"/>
      <c r="N149" s="5"/>
      <c r="O149" s="5"/>
      <c r="P149" s="5"/>
      <c r="Q149" s="619"/>
      <c r="R149" s="619"/>
      <c r="S149" s="619"/>
      <c r="T149" s="619"/>
      <c r="U149" s="619"/>
      <c r="V149" s="5"/>
      <c r="W149" s="5">
        <v>1</v>
      </c>
      <c r="X149" s="616"/>
      <c r="Y149" s="616"/>
      <c r="Z149" s="616"/>
      <c r="AA149" s="619"/>
      <c r="AB149" s="619"/>
      <c r="AC149" s="619"/>
      <c r="AD149" s="5">
        <v>1</v>
      </c>
      <c r="AE149" s="5"/>
      <c r="AF149" s="619"/>
      <c r="AG149" s="619"/>
      <c r="AH149" s="619"/>
      <c r="AI149" s="619"/>
      <c r="AJ149" s="619"/>
      <c r="AK149" s="5"/>
      <c r="AL149" s="5"/>
      <c r="AM149" s="5"/>
      <c r="AN149" s="5"/>
      <c r="AO149" s="6"/>
      <c r="AP149" s="165"/>
      <c r="AQ149" s="165"/>
      <c r="AR149" s="165"/>
      <c r="AS149" s="165"/>
      <c r="AT149" s="169"/>
      <c r="AX149" s="189"/>
      <c r="AY149" s="188"/>
      <c r="AZ149" s="188"/>
      <c r="BA149" s="48"/>
      <c r="BB149" s="188"/>
      <c r="BC149" s="48"/>
      <c r="BD149" s="616"/>
      <c r="BE149" s="616"/>
      <c r="BF149" s="616"/>
      <c r="BI149" s="616"/>
      <c r="BJ149" s="616"/>
      <c r="BK149" s="616"/>
      <c r="BL149" s="193">
        <v>1</v>
      </c>
      <c r="BM149" s="625"/>
      <c r="BN149" s="625"/>
      <c r="BO149" s="625"/>
      <c r="BP149" s="193">
        <v>1</v>
      </c>
      <c r="BQ149" s="193">
        <v>1</v>
      </c>
      <c r="BR149" s="193">
        <v>1</v>
      </c>
      <c r="BS149" s="193">
        <v>1</v>
      </c>
      <c r="BT149" s="193">
        <v>1</v>
      </c>
      <c r="BU149" s="625"/>
      <c r="BV149" s="625"/>
      <c r="BW149" s="625"/>
      <c r="BX149" s="193">
        <v>1</v>
      </c>
      <c r="BY149" s="616"/>
      <c r="BZ149" s="616"/>
      <c r="CA149" s="616"/>
      <c r="CD149" s="616"/>
      <c r="CE149" s="616"/>
      <c r="CF149" s="616"/>
      <c r="CG149" s="48"/>
      <c r="CH149" s="48"/>
      <c r="CI149" s="48"/>
      <c r="CJ149" s="188"/>
      <c r="CK149" s="190"/>
    </row>
    <row r="150" spans="7:135">
      <c r="G150" s="168"/>
      <c r="H150" s="165"/>
      <c r="I150" s="165"/>
      <c r="J150" s="165"/>
      <c r="K150" s="5"/>
      <c r="L150" s="5"/>
      <c r="M150" s="5"/>
      <c r="N150" s="5"/>
      <c r="O150" s="5"/>
      <c r="P150" s="5"/>
      <c r="Q150" s="619"/>
      <c r="R150" s="619"/>
      <c r="S150" s="619"/>
      <c r="T150" s="619"/>
      <c r="U150" s="619"/>
      <c r="V150" s="5"/>
      <c r="W150" s="5">
        <v>1</v>
      </c>
      <c r="X150" s="616"/>
      <c r="Y150" s="616"/>
      <c r="Z150" s="616"/>
      <c r="AA150" s="619"/>
      <c r="AB150" s="619"/>
      <c r="AC150" s="619"/>
      <c r="AD150" s="5">
        <v>1</v>
      </c>
      <c r="AE150" s="5"/>
      <c r="AF150" s="619"/>
      <c r="AG150" s="619"/>
      <c r="AH150" s="619"/>
      <c r="AI150" s="619"/>
      <c r="AJ150" s="619"/>
      <c r="AK150" s="5"/>
      <c r="AL150" s="5"/>
      <c r="AM150" s="5"/>
      <c r="AN150" s="5"/>
      <c r="AO150" s="5"/>
      <c r="AP150" s="5"/>
      <c r="AQ150" s="165"/>
      <c r="AR150" s="165"/>
      <c r="AS150" s="165"/>
      <c r="AT150" s="169"/>
      <c r="AX150" s="189"/>
      <c r="AY150" s="188"/>
      <c r="AZ150" s="5"/>
      <c r="BA150" s="5"/>
      <c r="BB150" s="5"/>
      <c r="BC150" s="48"/>
      <c r="BD150" s="5"/>
      <c r="BE150" s="47"/>
      <c r="BF150" s="47"/>
      <c r="BG150" s="625" t="s">
        <v>148</v>
      </c>
      <c r="BH150" s="625"/>
      <c r="BI150" s="625"/>
      <c r="BJ150" s="625"/>
      <c r="BK150" s="625"/>
      <c r="BL150" s="193">
        <v>1</v>
      </c>
      <c r="BM150" s="193">
        <v>1</v>
      </c>
      <c r="BN150" s="193">
        <v>1</v>
      </c>
      <c r="BO150" s="116"/>
      <c r="BP150" s="625" t="s">
        <v>136</v>
      </c>
      <c r="BQ150" s="625"/>
      <c r="BR150" s="625"/>
      <c r="BS150" s="616" t="s">
        <v>286</v>
      </c>
      <c r="BT150" s="616"/>
      <c r="BU150" s="616"/>
      <c r="BV150" s="116"/>
      <c r="BW150" s="193">
        <v>1</v>
      </c>
      <c r="BX150" s="193">
        <v>1</v>
      </c>
      <c r="BY150" s="625" t="s">
        <v>148</v>
      </c>
      <c r="BZ150" s="625"/>
      <c r="CA150" s="625"/>
      <c r="CB150" s="625"/>
      <c r="CC150" s="625"/>
      <c r="CE150" s="5"/>
      <c r="CF150" s="48"/>
      <c r="CG150" s="5"/>
      <c r="CH150" s="5"/>
      <c r="CI150" s="5"/>
      <c r="CJ150" s="5"/>
      <c r="CK150" s="190"/>
    </row>
    <row r="151" spans="7:135">
      <c r="G151" s="168"/>
      <c r="H151" s="165"/>
      <c r="I151" s="165"/>
      <c r="J151" s="165"/>
      <c r="K151" s="5"/>
      <c r="L151" s="5"/>
      <c r="M151" s="5"/>
      <c r="N151" s="5"/>
      <c r="O151" s="5"/>
      <c r="P151" s="5"/>
      <c r="Q151" s="619"/>
      <c r="R151" s="619"/>
      <c r="S151" s="619"/>
      <c r="T151" s="619"/>
      <c r="U151" s="619"/>
      <c r="V151" s="5"/>
      <c r="W151" s="5">
        <v>1</v>
      </c>
      <c r="X151" s="5">
        <v>1</v>
      </c>
      <c r="Y151" s="5">
        <v>1</v>
      </c>
      <c r="Z151" s="5">
        <v>1</v>
      </c>
      <c r="AA151" s="5">
        <v>1</v>
      </c>
      <c r="AB151" s="5">
        <v>1</v>
      </c>
      <c r="AC151" s="5">
        <v>1</v>
      </c>
      <c r="AD151" s="5">
        <v>1</v>
      </c>
      <c r="AE151" s="5"/>
      <c r="AF151" s="619"/>
      <c r="AG151" s="619"/>
      <c r="AH151" s="619"/>
      <c r="AI151" s="619"/>
      <c r="AJ151" s="619"/>
      <c r="AK151" s="5"/>
      <c r="AL151" s="5"/>
      <c r="AM151" s="5"/>
      <c r="AN151" s="5"/>
      <c r="AO151" s="5"/>
      <c r="AP151" s="5"/>
      <c r="AQ151" s="165"/>
      <c r="AR151" s="165"/>
      <c r="AS151" s="165"/>
      <c r="AT151" s="169"/>
      <c r="AX151" s="142"/>
      <c r="AY151" s="188"/>
      <c r="AZ151" s="5"/>
      <c r="BA151" s="5"/>
      <c r="BB151" s="48"/>
      <c r="BC151" s="48"/>
      <c r="BD151" s="48"/>
      <c r="BE151" s="6"/>
      <c r="BF151" s="6"/>
      <c r="BG151" s="625"/>
      <c r="BH151" s="625"/>
      <c r="BI151" s="625"/>
      <c r="BJ151" s="625"/>
      <c r="BK151" s="625"/>
      <c r="BN151" s="47">
        <v>1</v>
      </c>
      <c r="BO151" s="193">
        <v>1</v>
      </c>
      <c r="BP151" s="625"/>
      <c r="BQ151" s="625"/>
      <c r="BR151" s="625"/>
      <c r="BS151" s="616"/>
      <c r="BT151" s="616"/>
      <c r="BU151" s="616"/>
      <c r="BV151" s="193">
        <v>1</v>
      </c>
      <c r="BW151" s="193">
        <v>1</v>
      </c>
      <c r="BY151" s="625"/>
      <c r="BZ151" s="625"/>
      <c r="CA151" s="625"/>
      <c r="CB151" s="625"/>
      <c r="CC151" s="625"/>
      <c r="CE151" s="48"/>
      <c r="CF151" s="48"/>
      <c r="CJ151" s="5"/>
      <c r="CK151" s="190"/>
    </row>
    <row r="152" spans="7:135">
      <c r="G152" s="168"/>
      <c r="H152" s="165"/>
      <c r="I152" s="165"/>
      <c r="J152" s="165"/>
      <c r="K152" s="5"/>
      <c r="L152" s="5"/>
      <c r="M152" s="5"/>
      <c r="N152" s="5"/>
      <c r="O152" s="5"/>
      <c r="P152" s="5"/>
      <c r="Q152" s="619"/>
      <c r="R152" s="619"/>
      <c r="S152" s="619"/>
      <c r="T152" s="619"/>
      <c r="U152" s="619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619"/>
      <c r="AG152" s="619"/>
      <c r="AH152" s="619"/>
      <c r="AI152" s="619"/>
      <c r="AJ152" s="619"/>
      <c r="AK152" s="5"/>
      <c r="AL152" s="5"/>
      <c r="AM152" s="5"/>
      <c r="AN152" s="5"/>
      <c r="AO152" s="5"/>
      <c r="AP152" s="5"/>
      <c r="AQ152" s="165"/>
      <c r="AR152" s="165"/>
      <c r="AS152" s="165"/>
      <c r="AT152" s="169"/>
      <c r="AX152" s="189"/>
      <c r="AY152" s="188"/>
      <c r="AZ152" s="5"/>
      <c r="BA152" s="5"/>
      <c r="BB152" s="48"/>
      <c r="BC152" s="48"/>
      <c r="BD152" s="48"/>
      <c r="BE152" s="5"/>
      <c r="BF152" s="5"/>
      <c r="BG152" s="625"/>
      <c r="BH152" s="625"/>
      <c r="BI152" s="625"/>
      <c r="BJ152" s="625"/>
      <c r="BK152" s="625"/>
      <c r="BL152" s="616" t="s">
        <v>210</v>
      </c>
      <c r="BM152" s="616"/>
      <c r="BN152" s="616"/>
      <c r="BO152" s="193">
        <v>1</v>
      </c>
      <c r="BP152" s="625"/>
      <c r="BQ152" s="625"/>
      <c r="BR152" s="625"/>
      <c r="BS152" s="616"/>
      <c r="BT152" s="616"/>
      <c r="BU152" s="616"/>
      <c r="BV152" s="193">
        <v>1</v>
      </c>
      <c r="BW152" s="625" t="s">
        <v>134</v>
      </c>
      <c r="BX152" s="625"/>
      <c r="BY152" s="625"/>
      <c r="BZ152" s="625"/>
      <c r="CA152" s="625"/>
      <c r="CB152" s="625"/>
      <c r="CC152" s="625"/>
      <c r="CE152" s="5"/>
      <c r="CF152" s="5"/>
      <c r="CJ152" s="5"/>
      <c r="CK152" s="190"/>
    </row>
    <row r="153" spans="7:135">
      <c r="G153" s="168"/>
      <c r="H153" s="165"/>
      <c r="I153" s="165"/>
      <c r="J153" s="16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165"/>
      <c r="AR153" s="165"/>
      <c r="AS153" s="165"/>
      <c r="AT153" s="169"/>
      <c r="AX153" s="189"/>
      <c r="AY153" s="188"/>
      <c r="BC153" s="48"/>
      <c r="BD153" s="48"/>
      <c r="BE153" s="5"/>
      <c r="BF153" s="5"/>
      <c r="BG153" s="625"/>
      <c r="BH153" s="625"/>
      <c r="BI153" s="625"/>
      <c r="BJ153" s="625"/>
      <c r="BK153" s="625"/>
      <c r="BL153" s="616"/>
      <c r="BM153" s="616"/>
      <c r="BN153" s="616"/>
      <c r="BO153" s="193">
        <v>1</v>
      </c>
      <c r="BP153" s="193">
        <v>1</v>
      </c>
      <c r="BQ153" s="193">
        <v>1</v>
      </c>
      <c r="BR153" s="193">
        <v>1</v>
      </c>
      <c r="BS153" s="193">
        <v>1</v>
      </c>
      <c r="BT153" s="193">
        <v>1</v>
      </c>
      <c r="BU153" s="193">
        <v>1</v>
      </c>
      <c r="BV153" s="193">
        <v>1</v>
      </c>
      <c r="BW153" s="625"/>
      <c r="BX153" s="625"/>
      <c r="BY153" s="625"/>
      <c r="BZ153" s="625"/>
      <c r="CA153" s="625"/>
      <c r="CB153" s="625"/>
      <c r="CC153" s="625"/>
      <c r="CD153" s="5"/>
      <c r="CE153" s="5"/>
      <c r="CF153" s="5"/>
      <c r="CJ153" s="188"/>
      <c r="CK153" s="190"/>
    </row>
    <row r="154" spans="7:135">
      <c r="G154" s="168"/>
      <c r="H154" s="165"/>
      <c r="I154" s="165"/>
      <c r="J154" s="165"/>
      <c r="K154" s="5"/>
      <c r="L154" s="5"/>
      <c r="M154" s="5"/>
      <c r="N154" s="5"/>
      <c r="O154" s="5"/>
      <c r="P154" s="165"/>
      <c r="Q154" s="5"/>
      <c r="R154" s="5"/>
      <c r="S154" s="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5"/>
      <c r="AI154" s="5"/>
      <c r="AJ154" s="5"/>
      <c r="AK154" s="165"/>
      <c r="AL154" s="5"/>
      <c r="AM154" s="5"/>
      <c r="AN154" s="5"/>
      <c r="AO154" s="5"/>
      <c r="AP154" s="5"/>
      <c r="AQ154" s="165"/>
      <c r="AR154" s="165"/>
      <c r="AS154" s="165"/>
      <c r="AT154" s="169"/>
      <c r="AX154" s="142"/>
      <c r="AY154" s="48"/>
      <c r="BC154" s="48"/>
      <c r="BD154" s="48"/>
      <c r="BE154" s="5"/>
      <c r="BF154" s="5"/>
      <c r="BG154" s="625"/>
      <c r="BH154" s="625"/>
      <c r="BI154" s="625"/>
      <c r="BJ154" s="625"/>
      <c r="BK154" s="625"/>
      <c r="BL154" s="616"/>
      <c r="BM154" s="616"/>
      <c r="BN154" s="616"/>
      <c r="BO154" s="5"/>
      <c r="BP154" s="5"/>
      <c r="BQ154" s="5"/>
      <c r="BR154" s="619" t="s">
        <v>178</v>
      </c>
      <c r="BS154" s="619"/>
      <c r="BT154" s="619"/>
      <c r="BU154" s="5"/>
      <c r="BV154" s="48"/>
      <c r="BW154" s="48"/>
      <c r="BX154" s="48"/>
      <c r="BY154" s="625"/>
      <c r="BZ154" s="625"/>
      <c r="CA154" s="625"/>
      <c r="CB154" s="625"/>
      <c r="CC154" s="625"/>
      <c r="CD154" s="48"/>
      <c r="CE154" s="48"/>
      <c r="CF154" s="48"/>
      <c r="CG154" s="5"/>
      <c r="CH154" s="188"/>
      <c r="CI154" s="188"/>
      <c r="CJ154" s="188"/>
      <c r="CK154" s="190"/>
    </row>
    <row r="155" spans="7:135">
      <c r="G155" s="168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9"/>
      <c r="AX155" s="189"/>
      <c r="AY155" s="48"/>
      <c r="BC155" s="188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619"/>
      <c r="BS155" s="619"/>
      <c r="BT155" s="619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188"/>
      <c r="CJ155" s="188"/>
      <c r="CK155" s="190"/>
    </row>
    <row r="156" spans="7:135">
      <c r="G156" s="168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9"/>
      <c r="AX156" s="189"/>
      <c r="AY156" s="48"/>
      <c r="AZ156" s="5"/>
      <c r="BA156" s="5"/>
      <c r="BB156" s="5"/>
      <c r="BC156" s="5"/>
      <c r="BD156" s="188"/>
      <c r="BE156" s="5"/>
      <c r="BF156" s="5"/>
      <c r="BG156" s="5"/>
      <c r="BH156" s="5"/>
      <c r="BI156" s="5"/>
      <c r="BJ156" s="48"/>
      <c r="BK156" s="48"/>
      <c r="BL156" s="5"/>
      <c r="BM156" s="5"/>
      <c r="BN156" s="5"/>
      <c r="BO156" s="188"/>
      <c r="BP156" s="188"/>
      <c r="BQ156" s="5"/>
      <c r="BR156" s="619"/>
      <c r="BS156" s="619"/>
      <c r="BT156" s="619"/>
      <c r="BU156" s="48"/>
      <c r="BV156" s="5"/>
      <c r="BW156" s="5"/>
      <c r="BX156" s="5"/>
      <c r="BY156" s="48"/>
      <c r="BZ156" s="48"/>
      <c r="CA156" s="5"/>
      <c r="CB156" s="5"/>
      <c r="CC156" s="5"/>
      <c r="CD156" s="48"/>
      <c r="CE156" s="48"/>
      <c r="CF156" s="48"/>
      <c r="CG156" s="48"/>
      <c r="CH156" s="48"/>
      <c r="CI156" s="48"/>
      <c r="CJ156" s="48"/>
      <c r="CK156" s="170"/>
    </row>
    <row r="157" spans="7:135">
      <c r="G157" s="168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9"/>
      <c r="AX157" s="142"/>
      <c r="AY157" s="48"/>
      <c r="AZ157" s="5"/>
      <c r="BA157" s="5"/>
      <c r="BB157" s="5"/>
      <c r="BC157" s="188"/>
      <c r="BD157" s="188"/>
      <c r="BE157" s="5"/>
      <c r="BF157" s="5"/>
      <c r="BG157" s="5"/>
      <c r="BH157" s="5"/>
      <c r="BI157" s="5"/>
      <c r="BJ157" s="188"/>
      <c r="BK157" s="188"/>
      <c r="BL157" s="5"/>
      <c r="BM157" s="5"/>
      <c r="BN157" s="5"/>
      <c r="BO157" s="188"/>
      <c r="BP157" s="188"/>
      <c r="BQ157" s="5"/>
      <c r="BR157" s="5"/>
      <c r="BS157" s="5"/>
      <c r="BT157" s="188"/>
      <c r="BU157" s="188"/>
      <c r="BV157" s="5"/>
      <c r="BW157" s="5"/>
      <c r="BX157" s="5"/>
      <c r="BY157" s="188"/>
      <c r="BZ157" s="188"/>
      <c r="CA157" s="5"/>
      <c r="CB157" s="5"/>
      <c r="CC157" s="5"/>
      <c r="CD157" s="188"/>
      <c r="CE157" s="188"/>
      <c r="CF157" s="48"/>
      <c r="CG157" s="48"/>
      <c r="CH157" s="48"/>
      <c r="CI157" s="48"/>
      <c r="CJ157" s="48"/>
      <c r="CK157" s="170"/>
    </row>
    <row r="158" spans="7:135" ht="15.75" thickBot="1">
      <c r="G158" s="131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33"/>
      <c r="AX158" s="131"/>
      <c r="AY158" s="191"/>
      <c r="AZ158" s="146"/>
      <c r="BA158" s="191"/>
      <c r="BB158" s="191"/>
      <c r="BC158" s="146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1"/>
      <c r="CC158" s="191"/>
      <c r="CD158" s="191"/>
      <c r="CE158" s="191"/>
      <c r="CF158" s="191"/>
      <c r="CG158" s="191"/>
      <c r="CH158" s="191"/>
      <c r="CI158" s="171"/>
      <c r="CJ158" s="171"/>
      <c r="CK158" s="172"/>
    </row>
    <row r="160" spans="7:135" s="52" customFormat="1"/>
    <row r="162" spans="7:133" ht="15.75" thickBot="1"/>
    <row r="163" spans="7:133">
      <c r="G163" s="153"/>
      <c r="H163" s="61"/>
      <c r="I163" t="s">
        <v>191</v>
      </c>
      <c r="J163" s="357"/>
      <c r="K163" s="357"/>
      <c r="L163" s="357"/>
      <c r="M163" s="357"/>
      <c r="N163" s="357"/>
      <c r="O163" s="357"/>
      <c r="P163" s="357"/>
      <c r="Q163" s="357"/>
      <c r="R163" s="357"/>
      <c r="S163" s="357"/>
      <c r="T163" s="357"/>
      <c r="U163" s="357"/>
      <c r="V163" s="357"/>
      <c r="W163" s="357"/>
      <c r="X163" s="357"/>
      <c r="Y163" s="357"/>
      <c r="Z163" s="357"/>
      <c r="AA163" s="357"/>
      <c r="AB163" s="357"/>
      <c r="AC163" s="357"/>
      <c r="AD163" s="357"/>
      <c r="AE163" s="357"/>
      <c r="AF163" s="357"/>
      <c r="AG163" s="357"/>
      <c r="AH163" s="357"/>
      <c r="AI163" s="357"/>
      <c r="AJ163" s="357"/>
      <c r="AK163" s="357"/>
      <c r="AL163" s="357"/>
      <c r="AM163" s="357"/>
      <c r="AN163" s="357"/>
      <c r="AO163" s="357"/>
      <c r="AP163" s="357"/>
      <c r="AQ163" s="357"/>
      <c r="AR163" s="357"/>
      <c r="AS163" s="357"/>
      <c r="AT163" s="129"/>
      <c r="AX163" s="224"/>
      <c r="AY163" s="253"/>
      <c r="AZ163" s="253"/>
      <c r="BA163" s="253"/>
      <c r="BB163" s="227"/>
      <c r="BC163" s="227"/>
      <c r="BD163" s="227"/>
      <c r="BE163" s="227"/>
      <c r="BF163" s="227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  <c r="BX163" s="226"/>
      <c r="BY163" s="226"/>
      <c r="BZ163" s="226"/>
      <c r="CA163" s="226"/>
      <c r="CB163" s="226"/>
      <c r="CC163" s="226"/>
      <c r="CD163" s="226"/>
      <c r="CE163" s="226"/>
      <c r="CF163" s="226"/>
      <c r="CG163" s="226"/>
      <c r="CH163" s="226"/>
      <c r="CI163" s="227"/>
      <c r="CJ163" s="227"/>
      <c r="CK163" s="228"/>
      <c r="CP163" s="224"/>
      <c r="CQ163" s="253"/>
      <c r="CR163" s="253"/>
      <c r="CS163" s="253"/>
      <c r="CT163" s="227"/>
      <c r="CU163" s="227"/>
      <c r="CV163" s="227"/>
      <c r="CW163" s="227"/>
      <c r="CX163" s="227"/>
      <c r="CY163" s="226"/>
      <c r="CZ163" s="226"/>
      <c r="DA163" s="226"/>
      <c r="DB163" s="226"/>
      <c r="DC163" s="226"/>
      <c r="DD163" s="226"/>
      <c r="DE163" s="226"/>
      <c r="DF163" s="226"/>
      <c r="DG163" s="226"/>
      <c r="DH163" s="226"/>
      <c r="DI163" s="226"/>
      <c r="DJ163" s="226"/>
      <c r="DK163" s="226"/>
      <c r="DL163" s="226"/>
      <c r="DM163" s="226"/>
      <c r="DN163" s="226"/>
      <c r="DO163" s="226"/>
      <c r="DP163" s="226"/>
      <c r="DQ163" s="226"/>
      <c r="DR163" s="226"/>
      <c r="DS163" s="226"/>
      <c r="DT163" s="226"/>
      <c r="DU163" s="226"/>
      <c r="DV163" s="226"/>
      <c r="DW163" s="226"/>
      <c r="DX163" s="226"/>
      <c r="DY163" s="226"/>
      <c r="DZ163" s="226"/>
      <c r="EA163" s="227"/>
      <c r="EB163" s="227"/>
      <c r="EC163" s="228"/>
    </row>
    <row r="164" spans="7:133">
      <c r="G164" s="144"/>
      <c r="H164" s="52"/>
      <c r="I164" t="s">
        <v>268</v>
      </c>
      <c r="J164" s="352"/>
      <c r="K164" s="352"/>
      <c r="L164" s="352"/>
      <c r="M164" s="5"/>
      <c r="N164" s="352"/>
      <c r="O164" s="352"/>
      <c r="P164" s="352"/>
      <c r="Q164" s="352"/>
      <c r="R164" s="48"/>
      <c r="S164" s="5"/>
      <c r="T164" s="48"/>
      <c r="U164" s="48"/>
      <c r="V164" s="48"/>
      <c r="W164" s="48"/>
      <c r="X164" s="352"/>
      <c r="Y164" s="5"/>
      <c r="Z164" s="48"/>
      <c r="AA164" s="48"/>
      <c r="AB164" s="5"/>
      <c r="AC164" s="48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355"/>
      <c r="AX164" s="229"/>
      <c r="AY164" s="233"/>
      <c r="AZ164" s="233"/>
      <c r="BA164" s="233"/>
      <c r="BB164" s="276"/>
      <c r="BC164" s="276"/>
      <c r="BD164" s="232"/>
      <c r="BE164" s="232"/>
      <c r="BF164" s="232"/>
      <c r="BG164" s="232"/>
      <c r="BH164" s="232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8"/>
      <c r="BU164" s="234"/>
      <c r="BV164" s="234"/>
      <c r="BW164" s="234"/>
      <c r="BX164" s="234"/>
      <c r="BY164" s="234"/>
      <c r="BZ164" s="233"/>
      <c r="CA164" s="233"/>
      <c r="CB164" s="233"/>
      <c r="CC164" s="233"/>
      <c r="CD164" s="233"/>
      <c r="CE164" s="233"/>
      <c r="CF164" s="233"/>
      <c r="CG164" s="233"/>
      <c r="CH164" s="233"/>
      <c r="CI164" s="232"/>
      <c r="CJ164" s="232"/>
      <c r="CK164" s="277"/>
      <c r="CP164" s="229"/>
      <c r="CQ164" s="233"/>
      <c r="CR164" s="233"/>
      <c r="CS164" s="233"/>
      <c r="CT164" s="305"/>
      <c r="CU164" s="305"/>
      <c r="CV164" s="232"/>
      <c r="CW164" s="232"/>
      <c r="CX164" s="232"/>
      <c r="CY164" s="232"/>
      <c r="CZ164" s="232"/>
      <c r="DA164" s="233"/>
      <c r="DB164" s="233"/>
      <c r="DC164" s="233"/>
      <c r="DD164" s="233"/>
      <c r="DE164" s="233"/>
      <c r="DF164" s="233"/>
      <c r="DG164" s="233"/>
      <c r="DH164" s="233"/>
      <c r="DI164" s="233"/>
      <c r="DJ164" s="233"/>
      <c r="DK164" s="233"/>
      <c r="DL164" s="238"/>
      <c r="DM164" s="234"/>
      <c r="DN164" s="234"/>
      <c r="DO164" s="234"/>
      <c r="DP164" s="234"/>
      <c r="DQ164" s="234"/>
      <c r="DR164" s="320"/>
      <c r="DS164" s="320"/>
      <c r="DT164" s="320"/>
      <c r="DU164" s="320"/>
      <c r="DV164" s="320" t="s">
        <v>490</v>
      </c>
      <c r="DW164" s="320"/>
      <c r="DX164" s="320"/>
      <c r="DY164" s="320"/>
      <c r="DZ164" s="320"/>
      <c r="EA164" s="321"/>
      <c r="EB164" s="321"/>
      <c r="EC164" s="322"/>
    </row>
    <row r="165" spans="7:133">
      <c r="G165" s="144"/>
      <c r="H165" s="38"/>
      <c r="I165" t="s">
        <v>193</v>
      </c>
      <c r="J165" s="48"/>
      <c r="K165" s="48"/>
      <c r="L165" s="48"/>
      <c r="M165" s="48"/>
      <c r="N165" s="48"/>
      <c r="O165" s="48"/>
      <c r="P165" s="48"/>
      <c r="Q165" s="6"/>
      <c r="R165" s="6"/>
      <c r="S165" s="6"/>
      <c r="T165" s="6"/>
      <c r="X165" s="48"/>
      <c r="Y165" s="6"/>
      <c r="AC165" s="48"/>
      <c r="AD165" s="5"/>
      <c r="AE165" s="5"/>
      <c r="AF165" s="5"/>
      <c r="AG165" s="5"/>
      <c r="AH165" s="5"/>
      <c r="AI165" s="5"/>
      <c r="AJ165" s="5"/>
      <c r="AK165" s="5"/>
      <c r="AQ165" s="5"/>
      <c r="AR165" s="6"/>
      <c r="AS165" s="5"/>
      <c r="AT165" s="355"/>
      <c r="AX165" s="229"/>
      <c r="AY165" s="238"/>
      <c r="AZ165" s="238"/>
      <c r="BA165" s="238"/>
      <c r="BB165" s="238"/>
      <c r="BC165" s="238"/>
      <c r="BD165" s="234"/>
      <c r="BE165" s="234"/>
      <c r="BF165" s="234"/>
      <c r="BG165" s="232"/>
      <c r="BH165" s="232"/>
      <c r="BI165" s="238"/>
      <c r="BJ165" s="238"/>
      <c r="BK165" s="238"/>
      <c r="BL165" s="238"/>
      <c r="BM165" s="238"/>
      <c r="BN165" s="234"/>
      <c r="BO165" s="234"/>
      <c r="BP165" s="234"/>
      <c r="BQ165" s="234"/>
      <c r="BR165" s="234"/>
      <c r="BS165" s="234"/>
      <c r="BT165" s="238"/>
      <c r="BU165" s="234"/>
      <c r="BV165" s="234"/>
      <c r="BW165" s="234"/>
      <c r="BX165" s="234"/>
      <c r="BY165" s="234"/>
      <c r="BZ165" s="238"/>
      <c r="CA165" s="238"/>
      <c r="CB165" s="238"/>
      <c r="CC165" s="234"/>
      <c r="CD165" s="234"/>
      <c r="CE165" s="234"/>
      <c r="CF165" s="238"/>
      <c r="CG165" s="238"/>
      <c r="CH165" s="238"/>
      <c r="CI165" s="238"/>
      <c r="CJ165" s="238"/>
      <c r="CK165" s="277"/>
      <c r="CP165" s="229"/>
      <c r="CQ165" s="238"/>
      <c r="CR165" s="238"/>
      <c r="CS165" s="238"/>
      <c r="CT165" s="238"/>
      <c r="CU165" s="238"/>
      <c r="CV165" s="234"/>
      <c r="CW165" s="234"/>
      <c r="CX165" s="234"/>
      <c r="CY165" s="232"/>
      <c r="CZ165" s="232"/>
      <c r="DA165" s="238"/>
      <c r="DB165" s="238"/>
      <c r="DC165" s="238"/>
      <c r="DD165" s="238"/>
      <c r="DE165" s="238"/>
      <c r="DF165" s="234"/>
      <c r="DG165" s="234"/>
      <c r="DH165" s="234"/>
      <c r="DI165" s="234"/>
      <c r="DJ165" s="234"/>
      <c r="DK165" s="234"/>
      <c r="DL165" s="238"/>
      <c r="DM165" s="234"/>
      <c r="DN165" s="234"/>
      <c r="DO165" s="234"/>
      <c r="DP165" s="234"/>
      <c r="DQ165" s="234"/>
      <c r="DR165" s="323"/>
      <c r="DS165" s="323"/>
      <c r="DT165" s="323"/>
      <c r="DU165" s="323"/>
      <c r="DV165" s="323"/>
      <c r="DW165" s="323"/>
      <c r="DX165" s="323"/>
      <c r="DY165" s="323"/>
      <c r="DZ165" s="323"/>
      <c r="EA165" s="323"/>
      <c r="EB165" s="323"/>
      <c r="EC165" s="322"/>
    </row>
    <row r="166" spans="7:133">
      <c r="G166" s="144"/>
      <c r="H166" s="58"/>
      <c r="I166" t="s">
        <v>189</v>
      </c>
      <c r="J166" s="5"/>
      <c r="K166" s="5"/>
      <c r="L166" s="48"/>
      <c r="M166" s="48"/>
      <c r="N166" s="48"/>
      <c r="O166" s="6"/>
      <c r="P166" s="6"/>
      <c r="Q166" s="6"/>
      <c r="R166" s="6"/>
      <c r="S166" s="6"/>
      <c r="T166" s="6"/>
      <c r="AC166" s="48"/>
      <c r="AD166" s="6"/>
      <c r="AE166" s="6"/>
      <c r="AF166" s="6"/>
      <c r="AG166" s="6"/>
      <c r="AH166" s="6"/>
      <c r="AI166" s="6"/>
      <c r="AQ166" s="6"/>
      <c r="AR166" s="6"/>
      <c r="AS166" s="5"/>
      <c r="AT166" s="355"/>
      <c r="AX166" s="229"/>
      <c r="AY166" s="233"/>
      <c r="AZ166" s="233"/>
      <c r="BA166" s="276"/>
      <c r="BB166" s="233"/>
      <c r="BC166" s="234"/>
      <c r="BD166" s="234"/>
      <c r="BE166" s="234"/>
      <c r="BF166" s="234"/>
      <c r="BG166" s="232"/>
      <c r="BH166" s="234"/>
      <c r="BI166" s="234"/>
      <c r="BJ166" s="234"/>
      <c r="BK166" s="234"/>
      <c r="BL166" s="234"/>
      <c r="BM166" s="234"/>
      <c r="BN166" s="234"/>
      <c r="BO166" s="234"/>
      <c r="BP166" s="234"/>
      <c r="BQ166" s="234"/>
      <c r="BR166" s="234"/>
      <c r="BS166" s="234"/>
      <c r="BT166" s="234"/>
      <c r="BU166" s="234"/>
      <c r="BV166" s="234"/>
      <c r="BW166" s="234"/>
      <c r="BX166" s="234"/>
      <c r="BY166" s="234"/>
      <c r="BZ166" s="233"/>
      <c r="CA166" s="233"/>
      <c r="CB166" s="233"/>
      <c r="CC166" s="234"/>
      <c r="CD166" s="234"/>
      <c r="CE166" s="234"/>
      <c r="CF166" s="233"/>
      <c r="CG166" s="233"/>
      <c r="CH166" s="233"/>
      <c r="CI166" s="232"/>
      <c r="CJ166" s="233"/>
      <c r="CK166" s="277"/>
      <c r="CP166" s="229"/>
      <c r="CQ166" s="233"/>
      <c r="CR166" s="233"/>
      <c r="CS166" s="305"/>
      <c r="CT166" s="233"/>
      <c r="CU166" s="234"/>
      <c r="CV166" s="234"/>
      <c r="CW166" s="234"/>
      <c r="CX166" s="234"/>
      <c r="CY166" s="232"/>
      <c r="CZ166" s="234"/>
      <c r="DA166" s="234"/>
      <c r="DB166" s="234"/>
      <c r="DC166" s="234"/>
      <c r="DD166" s="234"/>
      <c r="DE166" s="234"/>
      <c r="DF166" s="234"/>
      <c r="DG166" s="234"/>
      <c r="DH166" s="234"/>
      <c r="DI166" s="234"/>
      <c r="DJ166" s="234"/>
      <c r="DK166" s="234"/>
      <c r="DL166" s="234"/>
      <c r="DM166" s="234"/>
      <c r="DN166" s="234"/>
      <c r="DO166" s="234"/>
      <c r="DP166" s="234"/>
      <c r="DQ166" s="234"/>
      <c r="DR166" s="233"/>
      <c r="DS166" s="233"/>
      <c r="DT166" s="233"/>
      <c r="DU166" s="234"/>
      <c r="DV166" s="234"/>
      <c r="DW166" s="234"/>
      <c r="DX166" s="233"/>
      <c r="DY166" s="233"/>
      <c r="DZ166" s="233"/>
      <c r="EA166" s="232"/>
      <c r="EB166" s="233"/>
      <c r="EC166" s="306"/>
    </row>
    <row r="167" spans="7:133">
      <c r="G167" s="144"/>
      <c r="H167" s="60"/>
      <c r="I167" s="6" t="s">
        <v>523</v>
      </c>
      <c r="J167" s="5"/>
      <c r="K167" s="5"/>
      <c r="L167" s="48"/>
      <c r="M167" s="5"/>
      <c r="N167" s="47"/>
      <c r="O167" s="47"/>
      <c r="P167" s="47"/>
      <c r="Q167" s="47"/>
      <c r="R167" s="47"/>
      <c r="S167" s="6"/>
      <c r="T167" s="6"/>
      <c r="AC167" s="5"/>
      <c r="AD167" s="5"/>
      <c r="AE167" s="5"/>
      <c r="AF167" s="5"/>
      <c r="AG167" s="5"/>
      <c r="AH167" s="6"/>
      <c r="AI167" s="6"/>
      <c r="AQ167" s="6"/>
      <c r="AR167" s="6"/>
      <c r="AS167" s="48"/>
      <c r="AT167" s="355"/>
      <c r="AX167" s="229"/>
      <c r="AY167" s="233"/>
      <c r="AZ167" s="233"/>
      <c r="BA167" s="276"/>
      <c r="BB167" s="233"/>
      <c r="BC167" s="234"/>
      <c r="BD167" s="234"/>
      <c r="BE167" s="234"/>
      <c r="BF167" s="234"/>
      <c r="BG167" s="232"/>
      <c r="BH167" s="234"/>
      <c r="BI167" s="234"/>
      <c r="BJ167" s="234"/>
      <c r="BK167" s="234"/>
      <c r="BL167" s="234"/>
      <c r="BM167" s="234"/>
      <c r="BN167" s="234"/>
      <c r="BO167" s="234"/>
      <c r="BP167" s="234"/>
      <c r="BQ167" s="234"/>
      <c r="BR167" s="234"/>
      <c r="BS167" s="234"/>
      <c r="BT167" s="234"/>
      <c r="BU167" s="234"/>
      <c r="BV167" s="234"/>
      <c r="BW167" s="234"/>
      <c r="BX167" s="234"/>
      <c r="BY167" s="234"/>
      <c r="BZ167" s="233"/>
      <c r="CA167" s="233"/>
      <c r="CB167" s="233"/>
      <c r="CC167" s="234"/>
      <c r="CD167" s="234"/>
      <c r="CE167" s="234"/>
      <c r="CF167" s="234"/>
      <c r="CG167" s="234"/>
      <c r="CH167" s="234"/>
      <c r="CI167" s="232"/>
      <c r="CJ167" s="232"/>
      <c r="CK167" s="277"/>
      <c r="CP167" s="229"/>
      <c r="CQ167" s="233"/>
      <c r="CR167" s="233"/>
      <c r="CS167" s="305"/>
      <c r="CT167" s="233"/>
      <c r="CU167" s="238"/>
      <c r="CV167" s="238"/>
      <c r="CW167" s="238"/>
      <c r="CX167" s="238"/>
      <c r="CY167" s="232"/>
      <c r="CZ167" s="238"/>
      <c r="DA167" s="238"/>
      <c r="DB167" s="238"/>
      <c r="DC167" s="238"/>
      <c r="DD167" s="238"/>
      <c r="DE167" s="238"/>
      <c r="DF167" s="238"/>
      <c r="DG167" s="238"/>
      <c r="DH167" s="238"/>
      <c r="DI167" s="238"/>
      <c r="DJ167" s="238"/>
      <c r="DK167" s="238"/>
      <c r="DL167" s="238"/>
      <c r="DM167" s="238"/>
      <c r="DN167" s="238"/>
      <c r="DO167" s="238"/>
      <c r="DP167" s="238"/>
      <c r="DQ167" s="238"/>
      <c r="DR167" s="233"/>
      <c r="DS167" s="233"/>
      <c r="DT167" s="233"/>
      <c r="DU167" s="238"/>
      <c r="DV167" s="238"/>
      <c r="DW167" s="238"/>
      <c r="DX167" s="238"/>
      <c r="DY167" s="238"/>
      <c r="DZ167" s="238"/>
      <c r="EA167" s="232"/>
      <c r="EB167" s="232"/>
      <c r="EC167" s="306"/>
    </row>
    <row r="168" spans="7:133">
      <c r="G168" s="353"/>
      <c r="H168" s="359"/>
      <c r="I168" s="48" t="s">
        <v>486</v>
      </c>
      <c r="J168" s="5"/>
      <c r="K168" s="5"/>
      <c r="L168" s="5"/>
      <c r="M168" s="5"/>
      <c r="T168" s="6"/>
      <c r="AA168" s="47"/>
      <c r="AB168" s="47"/>
      <c r="AC168" s="47"/>
      <c r="AD168" s="5"/>
      <c r="AE168" s="5"/>
      <c r="AF168" s="5"/>
      <c r="AG168" s="5"/>
      <c r="AH168" s="6"/>
      <c r="AI168" s="6"/>
      <c r="AQ168" s="6"/>
      <c r="AR168" s="6"/>
      <c r="AS168" s="48"/>
      <c r="AT168" s="355"/>
      <c r="AX168" s="239"/>
      <c r="AY168" s="233"/>
      <c r="AZ168" s="233"/>
      <c r="BA168" s="233"/>
      <c r="BB168" s="233"/>
      <c r="BC168" s="234"/>
      <c r="BD168" s="234"/>
      <c r="BE168" s="234"/>
      <c r="BF168" s="232"/>
      <c r="BG168" s="232"/>
      <c r="BH168" s="234"/>
      <c r="BI168" s="234"/>
      <c r="BJ168" s="234"/>
      <c r="BK168" s="234"/>
      <c r="BL168" s="234"/>
      <c r="BM168" s="234"/>
      <c r="BN168" s="234"/>
      <c r="BO168" s="234"/>
      <c r="BP168" s="234"/>
      <c r="BQ168" s="234"/>
      <c r="BR168" s="234"/>
      <c r="BS168" s="234"/>
      <c r="BT168" s="234"/>
      <c r="BU168" s="234"/>
      <c r="BV168" s="234"/>
      <c r="BW168" s="232"/>
      <c r="BX168" s="234"/>
      <c r="BY168" s="233"/>
      <c r="BZ168" s="233"/>
      <c r="CA168" s="233"/>
      <c r="CB168" s="233"/>
      <c r="CC168" s="233"/>
      <c r="CD168" s="233"/>
      <c r="CE168" s="233"/>
      <c r="CF168" s="234"/>
      <c r="CG168" s="234"/>
      <c r="CH168" s="234"/>
      <c r="CI168" s="233"/>
      <c r="CJ168" s="233"/>
      <c r="CK168" s="277"/>
      <c r="CP168" s="239"/>
      <c r="CQ168" s="233"/>
      <c r="CR168" s="233"/>
      <c r="CS168" s="233"/>
      <c r="CT168" s="233"/>
      <c r="CU168" s="238"/>
      <c r="CV168" s="238"/>
      <c r="CW168" s="238"/>
      <c r="CX168" s="232"/>
      <c r="CY168" s="632" t="s">
        <v>148</v>
      </c>
      <c r="CZ168" s="632"/>
      <c r="DA168" s="632"/>
      <c r="DB168" s="632"/>
      <c r="DC168" s="632"/>
      <c r="DD168" s="238"/>
      <c r="DE168" s="238"/>
      <c r="DF168" s="238"/>
      <c r="DG168" s="238">
        <v>1</v>
      </c>
      <c r="DH168" s="238">
        <v>1</v>
      </c>
      <c r="DI168" s="238">
        <v>1</v>
      </c>
      <c r="DJ168" s="238">
        <v>1</v>
      </c>
      <c r="DK168" s="238">
        <v>1</v>
      </c>
      <c r="DL168" s="238">
        <v>1</v>
      </c>
      <c r="DM168" s="238">
        <v>1</v>
      </c>
      <c r="DN168" s="238">
        <v>1</v>
      </c>
      <c r="DO168" s="238">
        <v>1</v>
      </c>
      <c r="DP168" s="238">
        <v>1</v>
      </c>
      <c r="DQ168" s="238">
        <v>1</v>
      </c>
      <c r="DR168" s="238">
        <v>1</v>
      </c>
      <c r="DS168" s="233"/>
      <c r="DT168" s="233"/>
      <c r="DU168" s="233"/>
      <c r="DV168" s="233"/>
      <c r="DW168" s="233"/>
      <c r="DX168" s="238"/>
      <c r="DY168" s="238"/>
      <c r="DZ168" s="238"/>
      <c r="EA168" s="233"/>
      <c r="EB168" s="233"/>
      <c r="EC168" s="306"/>
    </row>
    <row r="169" spans="7:133">
      <c r="G169" s="353"/>
      <c r="H169" s="48"/>
      <c r="I169" s="48"/>
      <c r="J169" s="5"/>
      <c r="K169" s="5"/>
      <c r="L169" s="5"/>
      <c r="M169" s="5"/>
      <c r="N169" s="616" t="s">
        <v>148</v>
      </c>
      <c r="O169" s="616"/>
      <c r="P169" s="616"/>
      <c r="Q169" s="616"/>
      <c r="R169" s="616"/>
      <c r="W169" s="6">
        <v>1</v>
      </c>
      <c r="X169" s="6">
        <v>1</v>
      </c>
      <c r="Y169" s="6">
        <v>1</v>
      </c>
      <c r="Z169" s="6">
        <v>1</v>
      </c>
      <c r="AA169" s="6">
        <v>1</v>
      </c>
      <c r="AB169" s="6">
        <v>1</v>
      </c>
      <c r="AC169" s="6">
        <v>1</v>
      </c>
      <c r="AD169" s="6">
        <v>1</v>
      </c>
      <c r="AE169" s="6">
        <v>1</v>
      </c>
      <c r="AF169" s="5"/>
      <c r="AG169" s="5"/>
      <c r="AH169" s="5"/>
      <c r="AI169" s="6"/>
      <c r="AJ169" s="6"/>
      <c r="AQ169" s="6"/>
      <c r="AR169" s="6"/>
      <c r="AS169" s="5"/>
      <c r="AT169" s="355"/>
      <c r="AX169" s="239"/>
      <c r="AY169" s="233"/>
      <c r="AZ169" s="233"/>
      <c r="BA169" s="232"/>
      <c r="BB169" s="233"/>
      <c r="BC169" s="233"/>
      <c r="BD169" s="232"/>
      <c r="BE169" s="232"/>
      <c r="BF169" s="232"/>
      <c r="BG169" s="232"/>
      <c r="BH169" s="234"/>
      <c r="BI169" s="234"/>
      <c r="BJ169" s="234"/>
      <c r="BK169" s="234"/>
      <c r="BL169" s="234"/>
      <c r="BM169" s="232"/>
      <c r="BN169" s="234"/>
      <c r="BO169" s="234"/>
      <c r="BP169" s="234"/>
      <c r="BQ169" s="234"/>
      <c r="BR169" s="234"/>
      <c r="BS169" s="234"/>
      <c r="BT169" s="234"/>
      <c r="BU169" s="232"/>
      <c r="BV169" s="232"/>
      <c r="BW169" s="232"/>
      <c r="BX169" s="234"/>
      <c r="BY169" s="232"/>
      <c r="BZ169" s="232"/>
      <c r="CA169" s="232"/>
      <c r="CB169" s="232"/>
      <c r="CC169" s="232"/>
      <c r="CD169" s="232"/>
      <c r="CE169" s="232"/>
      <c r="CF169" s="234"/>
      <c r="CG169" s="234"/>
      <c r="CH169" s="234"/>
      <c r="CI169" s="232"/>
      <c r="CJ169" s="232"/>
      <c r="CK169" s="277"/>
      <c r="CP169" s="239"/>
      <c r="CQ169" s="233"/>
      <c r="CR169" s="233"/>
      <c r="CS169" s="232"/>
      <c r="CT169" s="233"/>
      <c r="CU169" s="233"/>
      <c r="CV169" s="232"/>
      <c r="CW169" s="232"/>
      <c r="CX169" s="232"/>
      <c r="CY169" s="632"/>
      <c r="CZ169" s="632"/>
      <c r="DA169" s="632"/>
      <c r="DB169" s="632"/>
      <c r="DC169" s="632"/>
      <c r="DD169" s="234"/>
      <c r="DE169" s="234"/>
      <c r="DF169" s="234"/>
      <c r="DG169" s="238">
        <v>1</v>
      </c>
      <c r="DH169" s="630" t="s">
        <v>136</v>
      </c>
      <c r="DI169" s="630"/>
      <c r="DJ169" s="630"/>
      <c r="DK169" s="238"/>
      <c r="DL169" s="632" t="s">
        <v>133</v>
      </c>
      <c r="DM169" s="632"/>
      <c r="DN169" s="632"/>
      <c r="DO169" s="238">
        <v>1</v>
      </c>
      <c r="DP169" s="238"/>
      <c r="DQ169" s="232"/>
      <c r="DR169" s="238">
        <v>1</v>
      </c>
      <c r="DS169" s="232"/>
      <c r="DT169" s="232"/>
      <c r="DU169" s="232"/>
      <c r="DV169" s="232"/>
      <c r="DW169" s="232"/>
      <c r="DX169" s="238"/>
      <c r="DY169" s="238"/>
      <c r="DZ169" s="238"/>
      <c r="EA169" s="232"/>
      <c r="EB169" s="232"/>
      <c r="EC169" s="306"/>
    </row>
    <row r="170" spans="7:133">
      <c r="G170" s="353"/>
      <c r="H170" s="48"/>
      <c r="I170" s="48"/>
      <c r="J170" s="5"/>
      <c r="K170" s="5"/>
      <c r="N170" s="616"/>
      <c r="O170" s="616"/>
      <c r="P170" s="616"/>
      <c r="Q170" s="616"/>
      <c r="R170" s="616"/>
      <c r="W170" s="6">
        <v>1</v>
      </c>
      <c r="X170" s="616" t="s">
        <v>136</v>
      </c>
      <c r="Y170" s="616"/>
      <c r="Z170" s="616"/>
      <c r="AA170" s="50"/>
      <c r="AB170" s="616" t="s">
        <v>133</v>
      </c>
      <c r="AC170" s="616"/>
      <c r="AD170" s="616"/>
      <c r="AE170" s="6">
        <v>1</v>
      </c>
      <c r="AF170" s="5"/>
      <c r="AG170" s="6"/>
      <c r="AH170" s="5"/>
      <c r="AI170" s="5"/>
      <c r="AJ170" s="616" t="s">
        <v>148</v>
      </c>
      <c r="AK170" s="616"/>
      <c r="AL170" s="616"/>
      <c r="AM170" s="616"/>
      <c r="AN170" s="616"/>
      <c r="AS170" s="352"/>
      <c r="AT170" s="355"/>
      <c r="AX170" s="239"/>
      <c r="AY170" s="233"/>
      <c r="AZ170" s="233"/>
      <c r="BA170" s="232"/>
      <c r="BB170" s="232"/>
      <c r="BC170" s="232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81">
        <v>1</v>
      </c>
      <c r="BV170" s="281">
        <v>1</v>
      </c>
      <c r="BW170" s="281">
        <v>1</v>
      </c>
      <c r="BX170" s="281">
        <v>1</v>
      </c>
      <c r="BY170" s="281">
        <v>1</v>
      </c>
      <c r="BZ170" s="281">
        <v>1</v>
      </c>
      <c r="CA170" s="281">
        <v>1</v>
      </c>
      <c r="CB170" s="281">
        <v>1</v>
      </c>
      <c r="CC170" s="281">
        <v>1</v>
      </c>
      <c r="CD170" s="232"/>
      <c r="CE170" s="232"/>
      <c r="CF170" s="234"/>
      <c r="CG170" s="234"/>
      <c r="CH170" s="234"/>
      <c r="CI170" s="234"/>
      <c r="CJ170" s="232"/>
      <c r="CK170" s="277"/>
      <c r="CP170" s="239"/>
      <c r="CQ170" s="233"/>
      <c r="CR170" s="233"/>
      <c r="CS170" s="232"/>
      <c r="CT170" s="232"/>
      <c r="CU170" s="232"/>
      <c r="CV170" s="238"/>
      <c r="CW170" s="238"/>
      <c r="CX170" s="238"/>
      <c r="CY170" s="632"/>
      <c r="CZ170" s="632"/>
      <c r="DA170" s="632"/>
      <c r="DB170" s="632"/>
      <c r="DC170" s="632"/>
      <c r="DD170" s="234"/>
      <c r="DE170" s="234"/>
      <c r="DF170" s="234"/>
      <c r="DG170" s="238">
        <v>1</v>
      </c>
      <c r="DH170" s="630"/>
      <c r="DI170" s="630"/>
      <c r="DJ170" s="630"/>
      <c r="DK170" s="230"/>
      <c r="DL170" s="632"/>
      <c r="DM170" s="632"/>
      <c r="DN170" s="632"/>
      <c r="DO170" s="238">
        <v>1</v>
      </c>
      <c r="DP170" s="234"/>
      <c r="DQ170" s="238"/>
      <c r="DR170" s="238">
        <v>1</v>
      </c>
      <c r="DS170" s="238"/>
      <c r="DT170" s="238"/>
      <c r="DU170" s="238"/>
      <c r="DV170" s="232"/>
      <c r="DW170" s="232"/>
      <c r="DX170" s="238"/>
      <c r="DY170" s="238"/>
      <c r="DZ170" s="238"/>
      <c r="EA170" s="234"/>
      <c r="EB170" s="232"/>
      <c r="EC170" s="306"/>
    </row>
    <row r="171" spans="7:133">
      <c r="G171" s="353"/>
      <c r="H171" s="48"/>
      <c r="I171" s="5"/>
      <c r="J171" s="5"/>
      <c r="K171" s="5"/>
      <c r="N171" s="616"/>
      <c r="O171" s="616"/>
      <c r="P171" s="616"/>
      <c r="Q171" s="616"/>
      <c r="R171" s="616"/>
      <c r="S171" s="619" t="s">
        <v>165</v>
      </c>
      <c r="T171" s="619"/>
      <c r="U171" s="619"/>
      <c r="W171" s="6">
        <v>1</v>
      </c>
      <c r="X171" s="616"/>
      <c r="Y171" s="616"/>
      <c r="Z171" s="616"/>
      <c r="AA171" s="50"/>
      <c r="AB171" s="616"/>
      <c r="AC171" s="616"/>
      <c r="AD171" s="616"/>
      <c r="AE171" s="6">
        <v>1</v>
      </c>
      <c r="AF171" s="6">
        <v>1</v>
      </c>
      <c r="AG171" s="6">
        <v>1</v>
      </c>
      <c r="AH171" s="6">
        <v>1</v>
      </c>
      <c r="AI171" s="6">
        <v>1</v>
      </c>
      <c r="AJ171" s="616"/>
      <c r="AK171" s="616"/>
      <c r="AL171" s="616"/>
      <c r="AM171" s="616"/>
      <c r="AN171" s="616"/>
      <c r="AS171" s="48"/>
      <c r="AT171" s="355"/>
      <c r="AX171" s="239"/>
      <c r="AY171" s="233"/>
      <c r="AZ171" s="233"/>
      <c r="BA171" s="234"/>
      <c r="BB171" s="234"/>
      <c r="BC171" s="234"/>
      <c r="BD171" s="238"/>
      <c r="BE171" s="281">
        <v>1</v>
      </c>
      <c r="BF171" s="281">
        <v>1</v>
      </c>
      <c r="BG171" s="281">
        <v>1</v>
      </c>
      <c r="BH171" s="281">
        <v>1</v>
      </c>
      <c r="BI171" s="281">
        <v>1</v>
      </c>
      <c r="BJ171" s="234"/>
      <c r="BK171" s="234"/>
      <c r="BL171" s="234"/>
      <c r="BM171" s="238"/>
      <c r="BN171" s="234"/>
      <c r="BO171" s="234"/>
      <c r="BP171" s="234"/>
      <c r="BQ171" s="234"/>
      <c r="BR171" s="234"/>
      <c r="BS171" s="234"/>
      <c r="BT171" s="234"/>
      <c r="BU171" s="281">
        <v>1</v>
      </c>
      <c r="BV171" s="617" t="s">
        <v>133</v>
      </c>
      <c r="BW171" s="617"/>
      <c r="BX171" s="617"/>
      <c r="BY171" s="234"/>
      <c r="BZ171" s="630" t="s">
        <v>138</v>
      </c>
      <c r="CA171" s="630"/>
      <c r="CB171" s="630"/>
      <c r="CC171" s="281">
        <v>1</v>
      </c>
      <c r="CD171" s="234"/>
      <c r="CE171" s="234"/>
      <c r="CF171" s="232"/>
      <c r="CG171" s="234"/>
      <c r="CH171" s="234"/>
      <c r="CI171" s="234"/>
      <c r="CJ171" s="232"/>
      <c r="CK171" s="277"/>
      <c r="CP171" s="239"/>
      <c r="CQ171" s="233"/>
      <c r="CR171" s="233"/>
      <c r="CS171" s="234"/>
      <c r="CT171" s="234"/>
      <c r="CU171" s="238"/>
      <c r="CV171" s="238"/>
      <c r="CW171" s="238"/>
      <c r="CX171" s="238"/>
      <c r="CY171" s="632"/>
      <c r="CZ171" s="632"/>
      <c r="DA171" s="632"/>
      <c r="DB171" s="632"/>
      <c r="DC171" s="632"/>
      <c r="DD171" s="234">
        <v>1</v>
      </c>
      <c r="DE171" s="238">
        <v>1</v>
      </c>
      <c r="DF171" s="238">
        <v>1</v>
      </c>
      <c r="DG171" s="238">
        <v>1</v>
      </c>
      <c r="DH171" s="630"/>
      <c r="DI171" s="630"/>
      <c r="DJ171" s="630"/>
      <c r="DK171" s="238"/>
      <c r="DL171" s="632"/>
      <c r="DM171" s="632"/>
      <c r="DN171" s="632"/>
      <c r="DO171" s="238">
        <v>1</v>
      </c>
      <c r="DP171" s="238">
        <v>1</v>
      </c>
      <c r="DQ171" s="238">
        <v>1</v>
      </c>
      <c r="DR171" s="238">
        <v>1</v>
      </c>
      <c r="DS171" s="632" t="s">
        <v>148</v>
      </c>
      <c r="DT171" s="632"/>
      <c r="DU171" s="632"/>
      <c r="DV171" s="632"/>
      <c r="DW171" s="632"/>
      <c r="DX171" s="232"/>
      <c r="DY171" s="238"/>
      <c r="DZ171" s="238"/>
      <c r="EA171" s="234"/>
      <c r="EB171" s="232"/>
      <c r="EC171" s="306"/>
    </row>
    <row r="172" spans="7:133">
      <c r="G172" s="353"/>
      <c r="H172" s="48"/>
      <c r="I172" s="48"/>
      <c r="J172" s="5"/>
      <c r="K172" s="5"/>
      <c r="N172" s="616"/>
      <c r="O172" s="616"/>
      <c r="P172" s="616"/>
      <c r="Q172" s="616"/>
      <c r="R172" s="616"/>
      <c r="S172" s="619"/>
      <c r="T172" s="619"/>
      <c r="U172" s="619"/>
      <c r="W172" s="6">
        <v>1</v>
      </c>
      <c r="X172" s="616"/>
      <c r="Y172" s="616"/>
      <c r="Z172" s="616"/>
      <c r="AA172" s="50"/>
      <c r="AB172" s="616"/>
      <c r="AC172" s="616"/>
      <c r="AD172" s="616"/>
      <c r="AE172" s="6">
        <v>1</v>
      </c>
      <c r="AF172" s="625" t="s">
        <v>227</v>
      </c>
      <c r="AG172" s="625"/>
      <c r="AH172" s="625"/>
      <c r="AI172" s="6">
        <v>1</v>
      </c>
      <c r="AJ172" s="616"/>
      <c r="AK172" s="616"/>
      <c r="AL172" s="616"/>
      <c r="AM172" s="616"/>
      <c r="AN172" s="616"/>
      <c r="AS172" s="352"/>
      <c r="AT172" s="355"/>
      <c r="AX172" s="239"/>
      <c r="AY172" s="233"/>
      <c r="AZ172" s="232"/>
      <c r="BA172" s="234"/>
      <c r="BB172" s="234"/>
      <c r="BC172" s="234"/>
      <c r="BD172" s="238"/>
      <c r="BE172" s="281">
        <v>1</v>
      </c>
      <c r="BF172" s="630" t="s">
        <v>138</v>
      </c>
      <c r="BG172" s="630"/>
      <c r="BH172" s="630"/>
      <c r="BI172" s="281">
        <v>1</v>
      </c>
      <c r="BJ172" s="281">
        <v>1</v>
      </c>
      <c r="BK172" s="281">
        <v>1</v>
      </c>
      <c r="BL172" s="281">
        <v>1</v>
      </c>
      <c r="BM172" s="281">
        <v>1</v>
      </c>
      <c r="BN172" s="234"/>
      <c r="BO172" s="234"/>
      <c r="BP172" s="234"/>
      <c r="BQ172" s="234"/>
      <c r="BR172" s="632" t="s">
        <v>165</v>
      </c>
      <c r="BS172" s="632"/>
      <c r="BT172" s="632"/>
      <c r="BU172" s="281">
        <v>1</v>
      </c>
      <c r="BV172" s="617"/>
      <c r="BW172" s="617"/>
      <c r="BX172" s="617"/>
      <c r="BY172" s="243"/>
      <c r="BZ172" s="630"/>
      <c r="CA172" s="630"/>
      <c r="CB172" s="630"/>
      <c r="CC172" s="281">
        <v>1</v>
      </c>
      <c r="CD172" s="234"/>
      <c r="CE172" s="234"/>
      <c r="CF172" s="234"/>
      <c r="CG172" s="234"/>
      <c r="CH172" s="234"/>
      <c r="CI172" s="234"/>
      <c r="CJ172" s="232"/>
      <c r="CK172" s="277"/>
      <c r="CP172" s="239"/>
      <c r="CQ172" s="233"/>
      <c r="CR172" s="232"/>
      <c r="CS172" s="234"/>
      <c r="CT172" s="234"/>
      <c r="CU172" s="238"/>
      <c r="CV172" s="238"/>
      <c r="CW172" s="238"/>
      <c r="CX172" s="242"/>
      <c r="CY172" s="632"/>
      <c r="CZ172" s="632"/>
      <c r="DA172" s="632"/>
      <c r="DB172" s="632"/>
      <c r="DC172" s="632"/>
      <c r="DD172" s="234">
        <v>1</v>
      </c>
      <c r="DE172" s="632" t="s">
        <v>137</v>
      </c>
      <c r="DF172" s="632"/>
      <c r="DG172" s="238">
        <v>1</v>
      </c>
      <c r="DH172" s="238">
        <v>1</v>
      </c>
      <c r="DI172" s="238">
        <v>1</v>
      </c>
      <c r="DJ172" s="238">
        <v>1</v>
      </c>
      <c r="DK172" s="238">
        <v>1</v>
      </c>
      <c r="DL172" s="238">
        <v>1</v>
      </c>
      <c r="DM172" s="238">
        <v>1</v>
      </c>
      <c r="DN172" s="238">
        <v>1</v>
      </c>
      <c r="DO172" s="238">
        <v>1</v>
      </c>
      <c r="DP172" s="234"/>
      <c r="DQ172" s="233"/>
      <c r="DR172" s="238">
        <v>1</v>
      </c>
      <c r="DS172" s="632"/>
      <c r="DT172" s="632"/>
      <c r="DU172" s="632"/>
      <c r="DV172" s="632"/>
      <c r="DW172" s="632"/>
      <c r="DX172" s="238"/>
      <c r="DY172" s="238"/>
      <c r="DZ172" s="238"/>
      <c r="EA172" s="234"/>
      <c r="EB172" s="232"/>
      <c r="EC172" s="306"/>
    </row>
    <row r="173" spans="7:133">
      <c r="G173" s="353"/>
      <c r="H173" s="48"/>
      <c r="I173" s="48"/>
      <c r="J173" s="48"/>
      <c r="K173" s="5"/>
      <c r="L173" s="5"/>
      <c r="M173" s="5"/>
      <c r="N173" s="616"/>
      <c r="O173" s="616"/>
      <c r="P173" s="616"/>
      <c r="Q173" s="616"/>
      <c r="R173" s="616"/>
      <c r="S173" s="619"/>
      <c r="T173" s="619"/>
      <c r="U173" s="619"/>
      <c r="V173" s="6">
        <v>1</v>
      </c>
      <c r="W173" s="6">
        <v>1</v>
      </c>
      <c r="X173" s="6">
        <v>1</v>
      </c>
      <c r="Y173" s="6">
        <v>1</v>
      </c>
      <c r="Z173" s="6">
        <v>1</v>
      </c>
      <c r="AA173" s="6">
        <v>1</v>
      </c>
      <c r="AB173" s="6">
        <v>1</v>
      </c>
      <c r="AC173" s="6">
        <v>1</v>
      </c>
      <c r="AD173" s="6">
        <v>1</v>
      </c>
      <c r="AE173" s="6">
        <v>1</v>
      </c>
      <c r="AF173" s="625"/>
      <c r="AG173" s="625"/>
      <c r="AH173" s="625"/>
      <c r="AI173" s="6">
        <v>1</v>
      </c>
      <c r="AJ173" s="616"/>
      <c r="AK173" s="616"/>
      <c r="AL173" s="616"/>
      <c r="AM173" s="616"/>
      <c r="AN173" s="616"/>
      <c r="AS173" s="5"/>
      <c r="AT173" s="145"/>
      <c r="AX173" s="239"/>
      <c r="AY173" s="233"/>
      <c r="AZ173" s="233"/>
      <c r="BA173" s="234"/>
      <c r="BB173" s="234"/>
      <c r="BC173" s="234"/>
      <c r="BD173" s="238"/>
      <c r="BE173" s="281">
        <v>1</v>
      </c>
      <c r="BF173" s="630"/>
      <c r="BG173" s="630"/>
      <c r="BH173" s="630"/>
      <c r="BI173" s="281">
        <v>1</v>
      </c>
      <c r="BJ173" s="630" t="s">
        <v>136</v>
      </c>
      <c r="BK173" s="630"/>
      <c r="BL173" s="630"/>
      <c r="BM173" s="281">
        <v>1</v>
      </c>
      <c r="BN173" s="630" t="s">
        <v>177</v>
      </c>
      <c r="BO173" s="630"/>
      <c r="BP173" s="630"/>
      <c r="BQ173" s="234"/>
      <c r="BR173" s="632"/>
      <c r="BS173" s="632"/>
      <c r="BT173" s="632"/>
      <c r="BU173" s="281">
        <v>1</v>
      </c>
      <c r="BV173" s="617"/>
      <c r="BW173" s="617"/>
      <c r="BX173" s="617"/>
      <c r="BY173" s="234"/>
      <c r="BZ173" s="630"/>
      <c r="CA173" s="630"/>
      <c r="CB173" s="630"/>
      <c r="CC173" s="281">
        <v>1</v>
      </c>
      <c r="CD173" s="234"/>
      <c r="CE173" s="234"/>
      <c r="CF173" s="234"/>
      <c r="CG173" s="234"/>
      <c r="CH173" s="234"/>
      <c r="CI173" s="232"/>
      <c r="CJ173" s="232"/>
      <c r="CK173" s="240"/>
      <c r="CP173" s="239"/>
      <c r="CQ173" s="233"/>
      <c r="CR173" s="233"/>
      <c r="CS173" s="234"/>
      <c r="CT173" s="234"/>
      <c r="CU173" s="238"/>
      <c r="CV173" s="238">
        <v>1</v>
      </c>
      <c r="CW173" s="238">
        <v>1</v>
      </c>
      <c r="CX173" s="238">
        <v>1</v>
      </c>
      <c r="CY173" s="238">
        <v>1</v>
      </c>
      <c r="CZ173" s="238">
        <v>1</v>
      </c>
      <c r="DA173" s="238">
        <v>1</v>
      </c>
      <c r="DB173" s="238">
        <v>1</v>
      </c>
      <c r="DC173" s="238">
        <v>1</v>
      </c>
      <c r="DD173" s="238">
        <v>1</v>
      </c>
      <c r="DE173" s="632"/>
      <c r="DF173" s="632"/>
      <c r="DG173" s="632" t="s">
        <v>177</v>
      </c>
      <c r="DH173" s="632"/>
      <c r="DI173" s="632"/>
      <c r="DJ173" s="632" t="s">
        <v>286</v>
      </c>
      <c r="DK173" s="632"/>
      <c r="DL173" s="632"/>
      <c r="DM173" s="630" t="s">
        <v>136</v>
      </c>
      <c r="DN173" s="630"/>
      <c r="DO173" s="630"/>
      <c r="DP173" s="232"/>
      <c r="DQ173" s="238"/>
      <c r="DR173" s="238">
        <v>1</v>
      </c>
      <c r="DS173" s="632"/>
      <c r="DT173" s="632"/>
      <c r="DU173" s="632"/>
      <c r="DV173" s="632"/>
      <c r="DW173" s="632"/>
      <c r="DX173" s="238"/>
      <c r="DY173" s="238"/>
      <c r="DZ173" s="238"/>
      <c r="EA173" s="232"/>
      <c r="EB173" s="232"/>
      <c r="EC173" s="240"/>
    </row>
    <row r="174" spans="7:133">
      <c r="G174" s="142"/>
      <c r="H174" s="5"/>
      <c r="I174" s="5"/>
      <c r="J174" s="48"/>
      <c r="K174" s="5"/>
      <c r="N174" s="6"/>
      <c r="O174" s="6">
        <v>1</v>
      </c>
      <c r="P174" s="6">
        <v>1</v>
      </c>
      <c r="Q174" s="6">
        <v>1</v>
      </c>
      <c r="R174" s="6">
        <v>1</v>
      </c>
      <c r="S174" s="6">
        <v>1</v>
      </c>
      <c r="T174" s="6">
        <v>1</v>
      </c>
      <c r="U174" s="6">
        <v>1</v>
      </c>
      <c r="V174" s="6">
        <v>1</v>
      </c>
      <c r="W174" s="5"/>
      <c r="X174" s="47"/>
      <c r="Y174" s="359"/>
      <c r="Z174" s="47"/>
      <c r="AA174" s="5"/>
      <c r="AB174" s="5"/>
      <c r="AC174" s="5"/>
      <c r="AE174" s="6">
        <v>1</v>
      </c>
      <c r="AF174" s="625"/>
      <c r="AG174" s="625"/>
      <c r="AH174" s="625"/>
      <c r="AI174" s="6">
        <v>1</v>
      </c>
      <c r="AJ174" s="616"/>
      <c r="AK174" s="616"/>
      <c r="AL174" s="616"/>
      <c r="AM174" s="616"/>
      <c r="AN174" s="616"/>
      <c r="AS174" s="5"/>
      <c r="AT174" s="145"/>
      <c r="AX174" s="241"/>
      <c r="AY174" s="233"/>
      <c r="AZ174" s="233"/>
      <c r="BA174" s="234"/>
      <c r="BB174" s="234"/>
      <c r="BC174" s="238"/>
      <c r="BD174" s="238"/>
      <c r="BE174" s="281">
        <v>1</v>
      </c>
      <c r="BF174" s="630"/>
      <c r="BG174" s="630"/>
      <c r="BH174" s="630"/>
      <c r="BI174" s="281">
        <v>1</v>
      </c>
      <c r="BJ174" s="630"/>
      <c r="BK174" s="630"/>
      <c r="BL174" s="630"/>
      <c r="BM174" s="281">
        <v>1</v>
      </c>
      <c r="BN174" s="630"/>
      <c r="BO174" s="630"/>
      <c r="BP174" s="630"/>
      <c r="BQ174" s="243"/>
      <c r="BR174" s="632"/>
      <c r="BS174" s="632"/>
      <c r="BT174" s="632"/>
      <c r="BU174" s="281">
        <v>1</v>
      </c>
      <c r="BV174" s="281">
        <v>1</v>
      </c>
      <c r="BW174" s="281">
        <v>1</v>
      </c>
      <c r="BX174" s="281">
        <v>1</v>
      </c>
      <c r="BY174" s="281">
        <v>1</v>
      </c>
      <c r="BZ174" s="234"/>
      <c r="CA174" s="243"/>
      <c r="CB174" s="234"/>
      <c r="CC174" s="281">
        <v>1</v>
      </c>
      <c r="CD174" s="234"/>
      <c r="CE174" s="234"/>
      <c r="CF174" s="234"/>
      <c r="CG174" s="234"/>
      <c r="CH174" s="234"/>
      <c r="CI174" s="233"/>
      <c r="CJ174" s="233"/>
      <c r="CK174" s="240"/>
      <c r="CP174" s="241"/>
      <c r="CQ174" s="233"/>
      <c r="CR174" s="233"/>
      <c r="CS174" s="234"/>
      <c r="CT174" s="234"/>
      <c r="CU174" s="238"/>
      <c r="CV174" s="238">
        <v>1</v>
      </c>
      <c r="CW174" s="234"/>
      <c r="CX174" s="242"/>
      <c r="CY174" s="238">
        <v>1</v>
      </c>
      <c r="CZ174" s="235"/>
      <c r="DA174" s="238"/>
      <c r="DB174" s="242"/>
      <c r="DC174" s="243"/>
      <c r="DD174" s="234">
        <v>1</v>
      </c>
      <c r="DE174" s="631" t="s">
        <v>151</v>
      </c>
      <c r="DF174" s="631"/>
      <c r="DG174" s="632"/>
      <c r="DH174" s="632"/>
      <c r="DI174" s="632"/>
      <c r="DJ174" s="632"/>
      <c r="DK174" s="632"/>
      <c r="DL174" s="632"/>
      <c r="DM174" s="630"/>
      <c r="DN174" s="630"/>
      <c r="DO174" s="630"/>
      <c r="DP174" s="238"/>
      <c r="DQ174" s="238"/>
      <c r="DR174" s="238">
        <v>1</v>
      </c>
      <c r="DS174" s="632"/>
      <c r="DT174" s="632"/>
      <c r="DU174" s="632"/>
      <c r="DV174" s="632"/>
      <c r="DW174" s="632"/>
      <c r="DX174" s="238"/>
      <c r="DY174" s="238"/>
      <c r="DZ174" s="238"/>
      <c r="EA174" s="233"/>
      <c r="EB174" s="233"/>
      <c r="EC174" s="240"/>
    </row>
    <row r="175" spans="7:133">
      <c r="G175" s="142"/>
      <c r="H175" s="5"/>
      <c r="I175" s="5"/>
      <c r="J175" s="48"/>
      <c r="K175" s="5"/>
      <c r="O175" s="6">
        <v>1</v>
      </c>
      <c r="P175" s="619" t="s">
        <v>165</v>
      </c>
      <c r="Q175" s="619"/>
      <c r="R175" s="619"/>
      <c r="S175" s="625" t="s">
        <v>135</v>
      </c>
      <c r="T175" s="625"/>
      <c r="U175" s="625"/>
      <c r="V175" s="6">
        <v>1</v>
      </c>
      <c r="W175" s="616" t="s">
        <v>181</v>
      </c>
      <c r="X175" s="616"/>
      <c r="Y175" s="616"/>
      <c r="Z175" s="61"/>
      <c r="AA175" s="61"/>
      <c r="AB175" s="616" t="s">
        <v>286</v>
      </c>
      <c r="AC175" s="616"/>
      <c r="AD175" s="616"/>
      <c r="AE175" s="6">
        <v>1</v>
      </c>
      <c r="AF175" s="625" t="s">
        <v>135</v>
      </c>
      <c r="AG175" s="625"/>
      <c r="AH175" s="625"/>
      <c r="AI175" s="6">
        <v>1</v>
      </c>
      <c r="AJ175" s="616" t="s">
        <v>136</v>
      </c>
      <c r="AK175" s="616"/>
      <c r="AL175" s="616"/>
      <c r="AM175" s="47"/>
      <c r="AS175" s="5"/>
      <c r="AT175" s="145"/>
      <c r="AX175" s="241"/>
      <c r="AY175" s="234"/>
      <c r="AZ175" s="234"/>
      <c r="BA175" s="234"/>
      <c r="BB175" s="238"/>
      <c r="BC175" s="238"/>
      <c r="BD175" s="238"/>
      <c r="BE175" s="281">
        <v>1</v>
      </c>
      <c r="BF175" s="281">
        <v>1</v>
      </c>
      <c r="BG175" s="281">
        <v>1</v>
      </c>
      <c r="BH175" s="281">
        <v>1</v>
      </c>
      <c r="BI175" s="230"/>
      <c r="BJ175" s="630"/>
      <c r="BK175" s="630"/>
      <c r="BL175" s="630"/>
      <c r="BM175" s="281">
        <v>1</v>
      </c>
      <c r="BN175" s="630"/>
      <c r="BO175" s="630"/>
      <c r="BP175" s="630"/>
      <c r="BQ175" s="281">
        <v>1</v>
      </c>
      <c r="BR175" s="281">
        <v>1</v>
      </c>
      <c r="BS175" s="281">
        <v>1</v>
      </c>
      <c r="BT175" s="281">
        <v>1</v>
      </c>
      <c r="BU175" s="281">
        <v>1</v>
      </c>
      <c r="BV175" s="238"/>
      <c r="BW175" s="238"/>
      <c r="BX175" s="235"/>
      <c r="BY175" s="281">
        <v>1</v>
      </c>
      <c r="BZ175" s="630" t="s">
        <v>136</v>
      </c>
      <c r="CA175" s="630"/>
      <c r="CB175" s="630"/>
      <c r="CC175" s="281">
        <v>1</v>
      </c>
      <c r="CD175" s="234"/>
      <c r="CE175" s="234"/>
      <c r="CF175" s="234"/>
      <c r="CG175" s="234"/>
      <c r="CH175" s="234"/>
      <c r="CI175" s="233"/>
      <c r="CJ175" s="233"/>
      <c r="CK175" s="240"/>
      <c r="CP175" s="241"/>
      <c r="CQ175" s="234"/>
      <c r="CR175" s="234"/>
      <c r="CS175" s="234"/>
      <c r="CT175" s="238"/>
      <c r="CU175" s="238"/>
      <c r="CV175" s="238">
        <v>1</v>
      </c>
      <c r="CW175" s="234"/>
      <c r="CX175" s="238"/>
      <c r="CY175" s="238">
        <v>1</v>
      </c>
      <c r="CZ175" s="238"/>
      <c r="DA175" s="234"/>
      <c r="DB175" s="242"/>
      <c r="DC175" s="243"/>
      <c r="DD175" s="234">
        <v>1</v>
      </c>
      <c r="DE175" s="631"/>
      <c r="DF175" s="631"/>
      <c r="DG175" s="632"/>
      <c r="DH175" s="632"/>
      <c r="DI175" s="632"/>
      <c r="DJ175" s="632"/>
      <c r="DK175" s="632"/>
      <c r="DL175" s="632"/>
      <c r="DM175" s="630"/>
      <c r="DN175" s="630"/>
      <c r="DO175" s="630"/>
      <c r="DP175" s="243"/>
      <c r="DQ175" s="243"/>
      <c r="DR175" s="238">
        <v>1</v>
      </c>
      <c r="DS175" s="632"/>
      <c r="DT175" s="632"/>
      <c r="DU175" s="632"/>
      <c r="DV175" s="632"/>
      <c r="DW175" s="632"/>
      <c r="DX175" s="238"/>
      <c r="DY175" s="238"/>
      <c r="DZ175" s="238"/>
      <c r="EA175" s="233"/>
      <c r="EB175" s="233"/>
      <c r="EC175" s="240"/>
    </row>
    <row r="176" spans="7:133">
      <c r="G176" s="142"/>
      <c r="H176" s="5"/>
      <c r="I176" s="5"/>
      <c r="J176" s="48"/>
      <c r="K176" s="5"/>
      <c r="M176" s="6"/>
      <c r="O176" s="6">
        <v>1</v>
      </c>
      <c r="P176" s="619"/>
      <c r="Q176" s="619"/>
      <c r="R176" s="619"/>
      <c r="S176" s="625"/>
      <c r="T176" s="625"/>
      <c r="U176" s="625"/>
      <c r="V176" s="6">
        <v>1</v>
      </c>
      <c r="W176" s="616"/>
      <c r="X176" s="616"/>
      <c r="Y176" s="616"/>
      <c r="Z176" s="61"/>
      <c r="AA176" s="61"/>
      <c r="AB176" s="616"/>
      <c r="AC176" s="616"/>
      <c r="AD176" s="616"/>
      <c r="AE176" s="6">
        <v>1</v>
      </c>
      <c r="AF176" s="625"/>
      <c r="AG176" s="625"/>
      <c r="AH176" s="625"/>
      <c r="AI176" s="6">
        <v>1</v>
      </c>
      <c r="AJ176" s="616"/>
      <c r="AK176" s="616"/>
      <c r="AL176" s="616"/>
      <c r="AS176" s="5"/>
      <c r="AT176" s="145"/>
      <c r="AX176" s="241"/>
      <c r="AY176" s="234"/>
      <c r="AZ176" s="234"/>
      <c r="BA176" s="234"/>
      <c r="BB176" s="234"/>
      <c r="BC176" s="238"/>
      <c r="BD176" s="238"/>
      <c r="BE176" s="234"/>
      <c r="BF176" s="281">
        <v>1</v>
      </c>
      <c r="BG176" s="617" t="s">
        <v>133</v>
      </c>
      <c r="BH176" s="617"/>
      <c r="BI176" s="617"/>
      <c r="BJ176" s="281">
        <v>1</v>
      </c>
      <c r="BK176" s="281">
        <v>1</v>
      </c>
      <c r="BL176" s="281">
        <v>1</v>
      </c>
      <c r="BM176" s="281">
        <v>1</v>
      </c>
      <c r="BN176" s="281">
        <v>1</v>
      </c>
      <c r="BO176" s="281">
        <v>1</v>
      </c>
      <c r="BP176" s="281">
        <v>1</v>
      </c>
      <c r="BQ176" s="281">
        <v>1</v>
      </c>
      <c r="BR176" s="631" t="s">
        <v>151</v>
      </c>
      <c r="BS176" s="631"/>
      <c r="BT176" s="230"/>
      <c r="BU176" s="281">
        <v>1</v>
      </c>
      <c r="BV176" s="281">
        <v>1</v>
      </c>
      <c r="BW176" s="281">
        <v>1</v>
      </c>
      <c r="BX176" s="238"/>
      <c r="BY176" s="281">
        <v>1</v>
      </c>
      <c r="BZ176" s="630"/>
      <c r="CA176" s="630"/>
      <c r="CB176" s="630"/>
      <c r="CC176" s="281">
        <v>1</v>
      </c>
      <c r="CD176" s="234"/>
      <c r="CE176" s="234"/>
      <c r="CF176" s="234"/>
      <c r="CG176" s="234"/>
      <c r="CH176" s="234"/>
      <c r="CI176" s="232"/>
      <c r="CJ176" s="232"/>
      <c r="CK176" s="240"/>
      <c r="CP176" s="241"/>
      <c r="CQ176" s="234"/>
      <c r="CR176" s="234"/>
      <c r="CS176" s="234"/>
      <c r="CT176" s="234"/>
      <c r="CU176" s="238"/>
      <c r="CV176" s="238">
        <v>1</v>
      </c>
      <c r="CW176" s="238">
        <v>1</v>
      </c>
      <c r="CX176" s="238">
        <v>1</v>
      </c>
      <c r="CY176" s="238">
        <v>1</v>
      </c>
      <c r="CZ176" s="238">
        <v>1</v>
      </c>
      <c r="DA176" s="630" t="s">
        <v>138</v>
      </c>
      <c r="DB176" s="630"/>
      <c r="DC176" s="630"/>
      <c r="DD176" s="234">
        <v>1</v>
      </c>
      <c r="DE176" s="617" t="s">
        <v>135</v>
      </c>
      <c r="DF176" s="617"/>
      <c r="DG176" s="617"/>
      <c r="DH176" s="238">
        <v>1</v>
      </c>
      <c r="DI176" s="238">
        <v>1</v>
      </c>
      <c r="DJ176" s="238">
        <v>1</v>
      </c>
      <c r="DK176" s="238">
        <v>1</v>
      </c>
      <c r="DL176" s="238">
        <v>1</v>
      </c>
      <c r="DM176" s="238">
        <v>1</v>
      </c>
      <c r="DN176" s="238">
        <v>1</v>
      </c>
      <c r="DO176" s="238">
        <v>1</v>
      </c>
      <c r="DP176" s="238">
        <v>1</v>
      </c>
      <c r="DQ176" s="238">
        <v>1</v>
      </c>
      <c r="DR176" s="238">
        <v>1</v>
      </c>
      <c r="DS176" s="238">
        <v>1</v>
      </c>
      <c r="DT176" s="238">
        <v>1</v>
      </c>
      <c r="DU176" s="632" t="s">
        <v>133</v>
      </c>
      <c r="DV176" s="632"/>
      <c r="DW176" s="632"/>
      <c r="DX176" s="238"/>
      <c r="DY176" s="238"/>
      <c r="DZ176" s="238"/>
      <c r="EA176" s="232"/>
      <c r="EB176" s="232"/>
      <c r="EC176" s="240"/>
    </row>
    <row r="177" spans="7:133">
      <c r="G177" s="142"/>
      <c r="H177" s="5"/>
      <c r="I177" s="5"/>
      <c r="J177" s="48"/>
      <c r="K177" s="5"/>
      <c r="O177" s="6">
        <v>1</v>
      </c>
      <c r="P177" s="619"/>
      <c r="Q177" s="619"/>
      <c r="R177" s="619"/>
      <c r="S177" s="625"/>
      <c r="T177" s="625"/>
      <c r="U177" s="625"/>
      <c r="V177" s="6">
        <v>1</v>
      </c>
      <c r="W177" s="616"/>
      <c r="X177" s="616"/>
      <c r="Y177" s="616"/>
      <c r="Z177" s="61"/>
      <c r="AA177" s="61"/>
      <c r="AB177" s="616"/>
      <c r="AC177" s="616"/>
      <c r="AD177" s="616"/>
      <c r="AE177" s="6">
        <v>1</v>
      </c>
      <c r="AF177" s="625"/>
      <c r="AG177" s="625"/>
      <c r="AH177" s="625"/>
      <c r="AI177" s="6">
        <v>1</v>
      </c>
      <c r="AJ177" s="616"/>
      <c r="AK177" s="616"/>
      <c r="AL177" s="616"/>
      <c r="AS177" s="5"/>
      <c r="AT177" s="145"/>
      <c r="AX177" s="241"/>
      <c r="AY177" s="234"/>
      <c r="AZ177" s="234"/>
      <c r="BA177" s="234"/>
      <c r="BB177" s="234"/>
      <c r="BC177" s="232"/>
      <c r="BD177" s="238"/>
      <c r="BE177" s="234"/>
      <c r="BF177" s="281">
        <v>1</v>
      </c>
      <c r="BG177" s="617"/>
      <c r="BH177" s="617"/>
      <c r="BI177" s="617"/>
      <c r="BJ177" s="281">
        <v>1</v>
      </c>
      <c r="BK177" s="630" t="s">
        <v>135</v>
      </c>
      <c r="BL177" s="630"/>
      <c r="BM177" s="630"/>
      <c r="BN177" s="281">
        <v>1</v>
      </c>
      <c r="BO177" s="630" t="s">
        <v>163</v>
      </c>
      <c r="BP177" s="630"/>
      <c r="BQ177" s="630"/>
      <c r="BR177" s="631"/>
      <c r="BS177" s="631"/>
      <c r="BT177" s="630" t="s">
        <v>139</v>
      </c>
      <c r="BU177" s="630"/>
      <c r="BV177" s="630"/>
      <c r="BW177" s="281">
        <v>1</v>
      </c>
      <c r="BX177" s="238"/>
      <c r="BY177" s="281">
        <v>1</v>
      </c>
      <c r="BZ177" s="630"/>
      <c r="CA177" s="630"/>
      <c r="CB177" s="630"/>
      <c r="CC177" s="281">
        <v>1</v>
      </c>
      <c r="CD177" s="234"/>
      <c r="CE177" s="234"/>
      <c r="CF177" s="234"/>
      <c r="CG177" s="234"/>
      <c r="CH177" s="234"/>
      <c r="CI177" s="233"/>
      <c r="CJ177" s="233"/>
      <c r="CK177" s="240"/>
      <c r="CP177" s="241"/>
      <c r="CQ177" s="234"/>
      <c r="CR177" s="234"/>
      <c r="CS177" s="234"/>
      <c r="CT177" s="234"/>
      <c r="CU177" s="232"/>
      <c r="CV177" s="238">
        <v>1</v>
      </c>
      <c r="CW177" s="632" t="s">
        <v>133</v>
      </c>
      <c r="CX177" s="632"/>
      <c r="CY177" s="632"/>
      <c r="CZ177" s="238">
        <v>1</v>
      </c>
      <c r="DA177" s="630"/>
      <c r="DB177" s="630"/>
      <c r="DC177" s="630"/>
      <c r="DD177" s="234">
        <v>1</v>
      </c>
      <c r="DE177" s="617"/>
      <c r="DF177" s="617"/>
      <c r="DG177" s="617"/>
      <c r="DH177" s="238">
        <v>1</v>
      </c>
      <c r="DI177" s="632" t="s">
        <v>181</v>
      </c>
      <c r="DJ177" s="632"/>
      <c r="DK177" s="632"/>
      <c r="DL177" s="238">
        <v>1</v>
      </c>
      <c r="DM177" s="617" t="s">
        <v>135</v>
      </c>
      <c r="DN177" s="617"/>
      <c r="DO177" s="617"/>
      <c r="DP177" s="230"/>
      <c r="DQ177" s="234"/>
      <c r="DR177" s="234"/>
      <c r="DS177" s="234"/>
      <c r="DT177" s="238">
        <v>1</v>
      </c>
      <c r="DU177" s="632"/>
      <c r="DV177" s="632"/>
      <c r="DW177" s="632"/>
      <c r="DX177" s="238"/>
      <c r="DY177" s="238"/>
      <c r="DZ177" s="238"/>
      <c r="EA177" s="233"/>
      <c r="EB177" s="233"/>
      <c r="EC177" s="240"/>
    </row>
    <row r="178" spans="7:133">
      <c r="G178" s="142"/>
      <c r="H178" s="5"/>
      <c r="I178" s="5"/>
      <c r="J178" s="5"/>
      <c r="K178" s="5"/>
      <c r="M178" s="6">
        <v>1</v>
      </c>
      <c r="N178" s="6">
        <v>1</v>
      </c>
      <c r="O178" s="6">
        <v>1</v>
      </c>
      <c r="P178" s="6"/>
      <c r="Q178" s="6">
        <v>1</v>
      </c>
      <c r="R178" s="6">
        <v>1</v>
      </c>
      <c r="S178" s="6">
        <v>1</v>
      </c>
      <c r="T178" s="6">
        <v>1</v>
      </c>
      <c r="U178" s="6">
        <v>1</v>
      </c>
      <c r="V178" s="6">
        <v>1</v>
      </c>
      <c r="W178" s="6">
        <v>1</v>
      </c>
      <c r="X178" s="6">
        <v>1</v>
      </c>
      <c r="Y178" s="6">
        <v>1</v>
      </c>
      <c r="Z178" s="6">
        <v>1</v>
      </c>
      <c r="AA178" s="6">
        <v>1</v>
      </c>
      <c r="AB178" s="6">
        <v>1</v>
      </c>
      <c r="AC178" s="6">
        <v>1</v>
      </c>
      <c r="AD178" s="6">
        <v>1</v>
      </c>
      <c r="AE178" s="6">
        <v>1</v>
      </c>
      <c r="AF178" s="6">
        <v>1</v>
      </c>
      <c r="AG178" s="6">
        <v>1</v>
      </c>
      <c r="AH178" s="6">
        <v>1</v>
      </c>
      <c r="AI178" s="6">
        <v>1</v>
      </c>
      <c r="AJ178" s="6">
        <v>1</v>
      </c>
      <c r="AN178" s="6"/>
      <c r="AP178" s="5"/>
      <c r="AQ178" s="5"/>
      <c r="AR178" s="5"/>
      <c r="AS178" s="5"/>
      <c r="AT178" s="145"/>
      <c r="AX178" s="241"/>
      <c r="AY178" s="232"/>
      <c r="AZ178" s="234"/>
      <c r="BA178" s="234"/>
      <c r="BB178" s="234"/>
      <c r="BC178" s="232"/>
      <c r="BD178" s="238"/>
      <c r="BE178" s="234"/>
      <c r="BF178" s="281">
        <v>1</v>
      </c>
      <c r="BG178" s="617"/>
      <c r="BH178" s="617"/>
      <c r="BI178" s="617"/>
      <c r="BJ178" s="281">
        <v>1</v>
      </c>
      <c r="BK178" s="630"/>
      <c r="BL178" s="630"/>
      <c r="BM178" s="630"/>
      <c r="BN178" s="281">
        <v>1</v>
      </c>
      <c r="BO178" s="630"/>
      <c r="BP178" s="630"/>
      <c r="BQ178" s="630"/>
      <c r="BR178" s="630" t="s">
        <v>137</v>
      </c>
      <c r="BS178" s="630"/>
      <c r="BT178" s="630"/>
      <c r="BU178" s="630"/>
      <c r="BV178" s="630"/>
      <c r="BW178" s="281">
        <v>1</v>
      </c>
      <c r="BX178" s="238"/>
      <c r="BY178" s="281">
        <v>1</v>
      </c>
      <c r="BZ178" s="281">
        <v>1</v>
      </c>
      <c r="CA178" s="281">
        <v>1</v>
      </c>
      <c r="CB178" s="281">
        <v>1</v>
      </c>
      <c r="CC178" s="281">
        <v>1</v>
      </c>
      <c r="CD178" s="234"/>
      <c r="CE178" s="234"/>
      <c r="CF178" s="234"/>
      <c r="CG178" s="234"/>
      <c r="CH178" s="234"/>
      <c r="CI178" s="233"/>
      <c r="CJ178" s="233"/>
      <c r="CK178" s="240"/>
      <c r="CP178" s="241"/>
      <c r="CQ178" s="232"/>
      <c r="CR178" s="234"/>
      <c r="CS178" s="234"/>
      <c r="CT178" s="234"/>
      <c r="CU178" s="232"/>
      <c r="CV178" s="238">
        <v>1</v>
      </c>
      <c r="CW178" s="632"/>
      <c r="CX178" s="632"/>
      <c r="CY178" s="632"/>
      <c r="CZ178" s="238">
        <v>1</v>
      </c>
      <c r="DA178" s="630"/>
      <c r="DB178" s="630"/>
      <c r="DC178" s="630"/>
      <c r="DD178" s="234">
        <v>1</v>
      </c>
      <c r="DE178" s="617"/>
      <c r="DF178" s="617"/>
      <c r="DG178" s="617"/>
      <c r="DH178" s="238">
        <v>1</v>
      </c>
      <c r="DI178" s="632"/>
      <c r="DJ178" s="632"/>
      <c r="DK178" s="632"/>
      <c r="DL178" s="238">
        <v>1</v>
      </c>
      <c r="DM178" s="617"/>
      <c r="DN178" s="617"/>
      <c r="DO178" s="617"/>
      <c r="DP178" s="230"/>
      <c r="DQ178" s="234"/>
      <c r="DR178" s="234"/>
      <c r="DS178" s="234"/>
      <c r="DT178" s="238">
        <v>1</v>
      </c>
      <c r="DU178" s="632"/>
      <c r="DV178" s="632"/>
      <c r="DW178" s="632"/>
      <c r="DX178" s="238"/>
      <c r="DY178" s="238"/>
      <c r="DZ178" s="238"/>
      <c r="EA178" s="233"/>
      <c r="EB178" s="233"/>
      <c r="EC178" s="240"/>
    </row>
    <row r="179" spans="7:133">
      <c r="G179" s="142"/>
      <c r="H179" s="5"/>
      <c r="I179" s="5"/>
      <c r="J179" s="6"/>
      <c r="K179" s="6"/>
      <c r="M179" s="6">
        <v>1</v>
      </c>
      <c r="N179" s="616" t="s">
        <v>133</v>
      </c>
      <c r="O179" s="616"/>
      <c r="P179" s="616"/>
      <c r="Q179" s="6">
        <v>1</v>
      </c>
      <c r="S179" s="619" t="s">
        <v>139</v>
      </c>
      <c r="T179" s="619"/>
      <c r="U179" s="619"/>
      <c r="V179" s="6">
        <v>1</v>
      </c>
      <c r="W179" s="5"/>
      <c r="X179" s="5"/>
      <c r="Y179" s="6"/>
      <c r="Z179" s="58"/>
      <c r="AA179" s="6"/>
      <c r="AC179" s="6"/>
      <c r="AD179" s="6"/>
      <c r="AE179" s="6">
        <v>1</v>
      </c>
      <c r="AF179" s="625" t="s">
        <v>138</v>
      </c>
      <c r="AG179" s="625"/>
      <c r="AH179" s="625"/>
      <c r="AJ179" s="6">
        <v>1</v>
      </c>
      <c r="AK179" s="6">
        <v>1</v>
      </c>
      <c r="AL179" s="6">
        <v>1</v>
      </c>
      <c r="AM179" s="6">
        <v>1</v>
      </c>
      <c r="AN179" s="6">
        <v>1</v>
      </c>
      <c r="AP179" s="5"/>
      <c r="AQ179" s="6"/>
      <c r="AR179" s="6"/>
      <c r="AS179" s="5"/>
      <c r="AT179" s="355"/>
      <c r="AX179" s="241"/>
      <c r="AY179" s="232"/>
      <c r="AZ179" s="234"/>
      <c r="BA179" s="234"/>
      <c r="BB179" s="234"/>
      <c r="BC179" s="242"/>
      <c r="BD179" s="238"/>
      <c r="BE179" s="238"/>
      <c r="BF179" s="281">
        <v>1</v>
      </c>
      <c r="BG179" s="281">
        <v>1</v>
      </c>
      <c r="BH179" s="281">
        <v>1</v>
      </c>
      <c r="BI179" s="235"/>
      <c r="BJ179" s="281">
        <v>1</v>
      </c>
      <c r="BK179" s="630"/>
      <c r="BL179" s="630"/>
      <c r="BM179" s="630"/>
      <c r="BN179" s="281">
        <v>1</v>
      </c>
      <c r="BO179" s="630"/>
      <c r="BP179" s="630"/>
      <c r="BQ179" s="630"/>
      <c r="BR179" s="630"/>
      <c r="BS179" s="630"/>
      <c r="BT179" s="630"/>
      <c r="BU179" s="630"/>
      <c r="BV179" s="630"/>
      <c r="BW179" s="281">
        <v>1</v>
      </c>
      <c r="BX179" s="242"/>
      <c r="BY179" s="281">
        <v>1</v>
      </c>
      <c r="BZ179" s="632" t="s">
        <v>165</v>
      </c>
      <c r="CA179" s="632"/>
      <c r="CB179" s="632"/>
      <c r="CC179" s="238"/>
      <c r="CD179" s="234"/>
      <c r="CE179" s="234"/>
      <c r="CF179" s="234"/>
      <c r="CG179" s="234"/>
      <c r="CH179" s="234"/>
      <c r="CI179" s="233"/>
      <c r="CJ179" s="233"/>
      <c r="CK179" s="277"/>
      <c r="CP179" s="241"/>
      <c r="CQ179" s="232"/>
      <c r="CR179" s="234"/>
      <c r="CS179" s="234"/>
      <c r="CT179" s="234"/>
      <c r="CU179" s="242"/>
      <c r="CV179" s="238">
        <v>1</v>
      </c>
      <c r="CW179" s="632"/>
      <c r="CX179" s="632"/>
      <c r="CY179" s="632"/>
      <c r="CZ179" s="238">
        <v>1</v>
      </c>
      <c r="DA179" s="632" t="s">
        <v>165</v>
      </c>
      <c r="DB179" s="632"/>
      <c r="DC179" s="632"/>
      <c r="DD179" s="238">
        <v>1</v>
      </c>
      <c r="DE179" s="238">
        <v>1</v>
      </c>
      <c r="DF179" s="238">
        <v>1</v>
      </c>
      <c r="DG179" s="238">
        <v>1</v>
      </c>
      <c r="DH179" s="238">
        <v>1</v>
      </c>
      <c r="DI179" s="632"/>
      <c r="DJ179" s="632"/>
      <c r="DK179" s="632"/>
      <c r="DL179" s="238">
        <v>1</v>
      </c>
      <c r="DM179" s="617"/>
      <c r="DN179" s="617"/>
      <c r="DO179" s="617"/>
      <c r="DP179" s="632" t="s">
        <v>165</v>
      </c>
      <c r="DQ179" s="632"/>
      <c r="DR179" s="632"/>
      <c r="DS179" s="238">
        <v>1</v>
      </c>
      <c r="DT179" s="238">
        <v>1</v>
      </c>
      <c r="DU179" s="238">
        <v>1</v>
      </c>
      <c r="DV179" s="238">
        <v>1</v>
      </c>
      <c r="DW179" s="238">
        <v>1</v>
      </c>
      <c r="DX179" s="238"/>
      <c r="DY179" s="238"/>
      <c r="DZ179" s="238"/>
      <c r="EA179" s="233"/>
      <c r="EB179" s="233"/>
      <c r="EC179" s="306"/>
    </row>
    <row r="180" spans="7:133">
      <c r="G180" s="353"/>
      <c r="H180" s="5"/>
      <c r="J180" s="5"/>
      <c r="K180" s="5"/>
      <c r="M180" s="6">
        <v>1</v>
      </c>
      <c r="N180" s="616"/>
      <c r="O180" s="616"/>
      <c r="P180" s="616"/>
      <c r="Q180" s="6">
        <v>1</v>
      </c>
      <c r="S180" s="619"/>
      <c r="T180" s="619"/>
      <c r="U180" s="619"/>
      <c r="V180" s="6">
        <v>1</v>
      </c>
      <c r="W180" s="5"/>
      <c r="X180" s="6">
        <v>1</v>
      </c>
      <c r="Y180" s="6">
        <v>1</v>
      </c>
      <c r="Z180" s="6">
        <v>1</v>
      </c>
      <c r="AA180" s="6">
        <v>1</v>
      </c>
      <c r="AB180" s="6">
        <v>1</v>
      </c>
      <c r="AC180" s="6">
        <v>1</v>
      </c>
      <c r="AD180" s="6"/>
      <c r="AE180" s="6">
        <v>1</v>
      </c>
      <c r="AF180" s="625"/>
      <c r="AG180" s="625"/>
      <c r="AH180" s="625"/>
      <c r="AI180" s="47"/>
      <c r="AJ180" s="6">
        <v>1</v>
      </c>
      <c r="AK180" s="616" t="s">
        <v>136</v>
      </c>
      <c r="AL180" s="616"/>
      <c r="AM180" s="616"/>
      <c r="AN180" s="6">
        <v>1</v>
      </c>
      <c r="AP180" s="5"/>
      <c r="AQ180" s="6"/>
      <c r="AR180" s="6"/>
      <c r="AS180" s="48"/>
      <c r="AT180" s="355"/>
      <c r="AX180" s="239"/>
      <c r="AY180" s="232"/>
      <c r="AZ180" s="234"/>
      <c r="BA180" s="234"/>
      <c r="BB180" s="234"/>
      <c r="BC180" s="242"/>
      <c r="BD180" s="238"/>
      <c r="BE180" s="632" t="s">
        <v>165</v>
      </c>
      <c r="BF180" s="632"/>
      <c r="BG180" s="632"/>
      <c r="BH180" s="281">
        <v>1</v>
      </c>
      <c r="BI180" s="242"/>
      <c r="BJ180" s="281">
        <v>1</v>
      </c>
      <c r="BK180" s="281">
        <v>1</v>
      </c>
      <c r="BL180" s="281">
        <v>1</v>
      </c>
      <c r="BM180" s="281">
        <v>1</v>
      </c>
      <c r="BN180" s="281">
        <v>1</v>
      </c>
      <c r="BO180" s="281">
        <v>1</v>
      </c>
      <c r="BP180" s="281">
        <v>1</v>
      </c>
      <c r="BQ180" s="281">
        <v>1</v>
      </c>
      <c r="BR180" s="281">
        <v>1</v>
      </c>
      <c r="BS180" s="281">
        <v>1</v>
      </c>
      <c r="BT180" s="236"/>
      <c r="BU180" s="631" t="s">
        <v>151</v>
      </c>
      <c r="BV180" s="631"/>
      <c r="BW180" s="281">
        <v>1</v>
      </c>
      <c r="BX180" s="242"/>
      <c r="BY180" s="281">
        <v>1</v>
      </c>
      <c r="BZ180" s="632"/>
      <c r="CA180" s="632"/>
      <c r="CB180" s="632"/>
      <c r="CC180" s="238"/>
      <c r="CD180" s="234"/>
      <c r="CE180" s="234"/>
      <c r="CF180" s="234"/>
      <c r="CG180" s="234"/>
      <c r="CH180" s="234"/>
      <c r="CI180" s="233"/>
      <c r="CJ180" s="232"/>
      <c r="CK180" s="277"/>
      <c r="CP180" s="239"/>
      <c r="CQ180" s="232"/>
      <c r="CR180" s="234"/>
      <c r="CS180" s="234"/>
      <c r="CT180" s="234"/>
      <c r="CU180" s="242"/>
      <c r="CV180" s="238">
        <v>1</v>
      </c>
      <c r="CW180" s="242"/>
      <c r="CX180" s="230"/>
      <c r="CY180" s="310"/>
      <c r="CZ180" s="238">
        <v>1</v>
      </c>
      <c r="DA180" s="632"/>
      <c r="DB180" s="632"/>
      <c r="DC180" s="632"/>
      <c r="DD180" s="238">
        <v>1</v>
      </c>
      <c r="DE180" s="617" t="s">
        <v>139</v>
      </c>
      <c r="DF180" s="617"/>
      <c r="DG180" s="617"/>
      <c r="DH180" s="632" t="s">
        <v>198</v>
      </c>
      <c r="DI180" s="632"/>
      <c r="DJ180" s="632"/>
      <c r="DK180" s="632"/>
      <c r="DL180" s="238">
        <v>1</v>
      </c>
      <c r="DM180" s="238">
        <v>1</v>
      </c>
      <c r="DN180" s="238">
        <v>1</v>
      </c>
      <c r="DO180" s="238">
        <v>1</v>
      </c>
      <c r="DP180" s="632"/>
      <c r="DQ180" s="632"/>
      <c r="DR180" s="632"/>
      <c r="DS180" s="238">
        <v>1</v>
      </c>
      <c r="DT180" s="630" t="s">
        <v>136</v>
      </c>
      <c r="DU180" s="630"/>
      <c r="DV180" s="630"/>
      <c r="DW180" s="238">
        <v>1</v>
      </c>
      <c r="DX180" s="238"/>
      <c r="DY180" s="238"/>
      <c r="DZ180" s="238"/>
      <c r="EA180" s="233"/>
      <c r="EB180" s="232"/>
      <c r="EC180" s="306"/>
    </row>
    <row r="181" spans="7:133">
      <c r="G181" s="353"/>
      <c r="H181" s="5"/>
      <c r="J181" s="5"/>
      <c r="K181" s="5"/>
      <c r="L181" s="6"/>
      <c r="M181" s="6">
        <v>1</v>
      </c>
      <c r="N181" s="616"/>
      <c r="O181" s="616"/>
      <c r="P181" s="616"/>
      <c r="Q181" s="6">
        <v>1</v>
      </c>
      <c r="R181" s="52"/>
      <c r="S181" s="619"/>
      <c r="T181" s="619"/>
      <c r="U181" s="619"/>
      <c r="V181" s="6">
        <v>1</v>
      </c>
      <c r="W181" s="5"/>
      <c r="X181" s="6">
        <v>1</v>
      </c>
      <c r="Y181" s="625" t="s">
        <v>318</v>
      </c>
      <c r="Z181" s="625"/>
      <c r="AA181" s="625"/>
      <c r="AB181" s="625"/>
      <c r="AC181" s="6">
        <v>1</v>
      </c>
      <c r="AD181" s="58"/>
      <c r="AE181" s="6">
        <v>1</v>
      </c>
      <c r="AF181" s="625"/>
      <c r="AG181" s="625"/>
      <c r="AH181" s="625"/>
      <c r="AI181" s="358"/>
      <c r="AJ181" s="6">
        <v>1</v>
      </c>
      <c r="AK181" s="616"/>
      <c r="AL181" s="616"/>
      <c r="AM181" s="616"/>
      <c r="AN181" s="6">
        <v>1</v>
      </c>
      <c r="AO181" s="47"/>
      <c r="AP181" s="5"/>
      <c r="AQ181" s="6"/>
      <c r="AR181" s="6"/>
      <c r="AS181" s="48"/>
      <c r="AT181" s="355"/>
      <c r="AX181" s="239"/>
      <c r="AY181" s="232"/>
      <c r="AZ181" s="234"/>
      <c r="BA181" s="234"/>
      <c r="BB181" s="234"/>
      <c r="BC181" s="242"/>
      <c r="BD181" s="238"/>
      <c r="BE181" s="632"/>
      <c r="BF181" s="632"/>
      <c r="BG181" s="632"/>
      <c r="BH181" s="281">
        <v>1</v>
      </c>
      <c r="BI181" s="242"/>
      <c r="BJ181" s="281">
        <v>1</v>
      </c>
      <c r="BK181" s="630" t="s">
        <v>139</v>
      </c>
      <c r="BL181" s="630"/>
      <c r="BM181" s="630"/>
      <c r="BN181" s="281">
        <v>1</v>
      </c>
      <c r="BO181" s="630" t="s">
        <v>318</v>
      </c>
      <c r="BP181" s="630"/>
      <c r="BQ181" s="630"/>
      <c r="BR181" s="630"/>
      <c r="BS181" s="281">
        <v>1</v>
      </c>
      <c r="BT181" s="230"/>
      <c r="BU181" s="631"/>
      <c r="BV181" s="631"/>
      <c r="BW181" s="281">
        <v>1</v>
      </c>
      <c r="BX181" s="242"/>
      <c r="BY181" s="281">
        <v>1</v>
      </c>
      <c r="BZ181" s="632"/>
      <c r="CA181" s="632"/>
      <c r="CB181" s="632"/>
      <c r="CC181" s="238"/>
      <c r="CD181" s="234"/>
      <c r="CE181" s="234"/>
      <c r="CF181" s="234"/>
      <c r="CG181" s="234"/>
      <c r="CH181" s="234"/>
      <c r="CI181" s="233"/>
      <c r="CJ181" s="233"/>
      <c r="CK181" s="277"/>
      <c r="CP181" s="239"/>
      <c r="CQ181" s="232"/>
      <c r="CR181" s="234"/>
      <c r="CS181" s="234"/>
      <c r="CT181" s="234"/>
      <c r="CU181" s="242"/>
      <c r="CV181" s="238">
        <v>1</v>
      </c>
      <c r="CW181" s="630" t="s">
        <v>136</v>
      </c>
      <c r="CX181" s="630"/>
      <c r="CY181" s="630"/>
      <c r="CZ181" s="238">
        <v>1</v>
      </c>
      <c r="DA181" s="632"/>
      <c r="DB181" s="632"/>
      <c r="DC181" s="632"/>
      <c r="DD181" s="238">
        <v>1</v>
      </c>
      <c r="DE181" s="617"/>
      <c r="DF181" s="617"/>
      <c r="DG181" s="617"/>
      <c r="DH181" s="632"/>
      <c r="DI181" s="632"/>
      <c r="DJ181" s="632"/>
      <c r="DK181" s="632"/>
      <c r="DL181" s="617" t="s">
        <v>139</v>
      </c>
      <c r="DM181" s="617"/>
      <c r="DN181" s="617"/>
      <c r="DO181" s="238">
        <v>1</v>
      </c>
      <c r="DP181" s="632"/>
      <c r="DQ181" s="632"/>
      <c r="DR181" s="632"/>
      <c r="DS181" s="238">
        <v>1</v>
      </c>
      <c r="DT181" s="630"/>
      <c r="DU181" s="630"/>
      <c r="DV181" s="630"/>
      <c r="DW181" s="238">
        <v>1</v>
      </c>
      <c r="DX181" s="238"/>
      <c r="DY181" s="238"/>
      <c r="DZ181" s="238"/>
      <c r="EA181" s="233"/>
      <c r="EB181" s="233"/>
      <c r="EC181" s="306"/>
    </row>
    <row r="182" spans="7:133">
      <c r="G182" s="142"/>
      <c r="H182" s="48"/>
      <c r="J182" s="5"/>
      <c r="K182" s="5"/>
      <c r="L182" s="6"/>
      <c r="M182" s="6">
        <v>1</v>
      </c>
      <c r="N182" s="5"/>
      <c r="O182" s="52"/>
      <c r="P182" s="5"/>
      <c r="Q182" s="6">
        <v>1</v>
      </c>
      <c r="R182" s="619" t="s">
        <v>137</v>
      </c>
      <c r="S182" s="619"/>
      <c r="T182" s="629" t="s">
        <v>151</v>
      </c>
      <c r="U182" s="629"/>
      <c r="V182" s="6">
        <v>1</v>
      </c>
      <c r="W182" s="5"/>
      <c r="X182" s="6">
        <v>1</v>
      </c>
      <c r="Y182" s="625"/>
      <c r="Z182" s="625"/>
      <c r="AA182" s="625"/>
      <c r="AB182" s="625"/>
      <c r="AC182" s="6">
        <v>1</v>
      </c>
      <c r="AD182" s="6"/>
      <c r="AE182" s="6">
        <v>1</v>
      </c>
      <c r="AF182" s="629" t="s">
        <v>151</v>
      </c>
      <c r="AG182" s="629"/>
      <c r="AH182" s="619" t="s">
        <v>137</v>
      </c>
      <c r="AI182" s="619"/>
      <c r="AJ182" s="6">
        <v>1</v>
      </c>
      <c r="AK182" s="616"/>
      <c r="AL182" s="616"/>
      <c r="AM182" s="616"/>
      <c r="AN182" s="6">
        <v>1</v>
      </c>
      <c r="AO182" s="47"/>
      <c r="AP182" s="5"/>
      <c r="AQ182" s="5"/>
      <c r="AR182" s="48"/>
      <c r="AS182" s="352"/>
      <c r="AT182" s="355"/>
      <c r="AX182" s="241"/>
      <c r="AY182" s="232"/>
      <c r="AZ182" s="234"/>
      <c r="BA182" s="234"/>
      <c r="BB182" s="234"/>
      <c r="BC182" s="232"/>
      <c r="BD182" s="238"/>
      <c r="BE182" s="632"/>
      <c r="BF182" s="632"/>
      <c r="BG182" s="632"/>
      <c r="BH182" s="281">
        <v>1</v>
      </c>
      <c r="BI182" s="242"/>
      <c r="BJ182" s="281">
        <v>1</v>
      </c>
      <c r="BK182" s="630"/>
      <c r="BL182" s="630"/>
      <c r="BM182" s="630"/>
      <c r="BN182" s="281">
        <v>1</v>
      </c>
      <c r="BO182" s="630"/>
      <c r="BP182" s="630"/>
      <c r="BQ182" s="630"/>
      <c r="BR182" s="630"/>
      <c r="BS182" s="281">
        <v>1</v>
      </c>
      <c r="BT182" s="630" t="s">
        <v>135</v>
      </c>
      <c r="BU182" s="630"/>
      <c r="BV182" s="630"/>
      <c r="BW182" s="281">
        <v>1</v>
      </c>
      <c r="BX182" s="238"/>
      <c r="BY182" s="281">
        <v>1</v>
      </c>
      <c r="BZ182" s="234"/>
      <c r="CA182" s="234"/>
      <c r="CB182" s="234"/>
      <c r="CC182" s="238"/>
      <c r="CD182" s="234"/>
      <c r="CE182" s="234"/>
      <c r="CF182" s="234"/>
      <c r="CG182" s="234"/>
      <c r="CH182" s="234"/>
      <c r="CI182" s="233"/>
      <c r="CJ182" s="233"/>
      <c r="CK182" s="277"/>
      <c r="CP182" s="241"/>
      <c r="CQ182" s="232"/>
      <c r="CR182" s="234"/>
      <c r="CS182" s="234"/>
      <c r="CT182" s="234"/>
      <c r="CU182" s="232"/>
      <c r="CV182" s="238">
        <v>1</v>
      </c>
      <c r="CW182" s="630"/>
      <c r="CX182" s="630"/>
      <c r="CY182" s="630"/>
      <c r="CZ182" s="238">
        <v>1</v>
      </c>
      <c r="DA182" s="632" t="s">
        <v>165</v>
      </c>
      <c r="DB182" s="632"/>
      <c r="DC182" s="632"/>
      <c r="DD182" s="238">
        <v>1</v>
      </c>
      <c r="DE182" s="617"/>
      <c r="DF182" s="617"/>
      <c r="DG182" s="617"/>
      <c r="DH182" s="632"/>
      <c r="DI182" s="632"/>
      <c r="DJ182" s="632"/>
      <c r="DK182" s="632"/>
      <c r="DL182" s="617"/>
      <c r="DM182" s="617"/>
      <c r="DN182" s="617"/>
      <c r="DO182" s="238">
        <v>1</v>
      </c>
      <c r="DP182" s="632" t="s">
        <v>165</v>
      </c>
      <c r="DQ182" s="632"/>
      <c r="DR182" s="632"/>
      <c r="DS182" s="238">
        <v>1</v>
      </c>
      <c r="DT182" s="630"/>
      <c r="DU182" s="630"/>
      <c r="DV182" s="630"/>
      <c r="DW182" s="238">
        <v>1</v>
      </c>
      <c r="DX182" s="238"/>
      <c r="DY182" s="238"/>
      <c r="DZ182" s="238"/>
      <c r="EA182" s="233"/>
      <c r="EB182" s="233"/>
      <c r="EC182" s="306"/>
    </row>
    <row r="183" spans="7:133">
      <c r="G183" s="142"/>
      <c r="H183" s="48"/>
      <c r="I183" s="48"/>
      <c r="J183" s="5"/>
      <c r="M183" s="6">
        <v>1</v>
      </c>
      <c r="N183" s="616" t="s">
        <v>136</v>
      </c>
      <c r="O183" s="616"/>
      <c r="P183" s="616"/>
      <c r="Q183" s="6">
        <v>1</v>
      </c>
      <c r="R183" s="619"/>
      <c r="S183" s="619"/>
      <c r="T183" s="629"/>
      <c r="U183" s="629"/>
      <c r="V183" s="6">
        <v>1</v>
      </c>
      <c r="W183" s="5"/>
      <c r="X183" s="6">
        <v>1</v>
      </c>
      <c r="Y183" s="625"/>
      <c r="Z183" s="625"/>
      <c r="AA183" s="625"/>
      <c r="AB183" s="625"/>
      <c r="AC183" s="6">
        <v>1</v>
      </c>
      <c r="AD183" s="6"/>
      <c r="AE183" s="6">
        <v>1</v>
      </c>
      <c r="AF183" s="629"/>
      <c r="AG183" s="629"/>
      <c r="AH183" s="619"/>
      <c r="AI183" s="619"/>
      <c r="AJ183" s="6">
        <v>1</v>
      </c>
      <c r="AK183" s="5"/>
      <c r="AL183" s="52"/>
      <c r="AM183" s="5"/>
      <c r="AN183" s="6">
        <v>1</v>
      </c>
      <c r="AO183" s="6"/>
      <c r="AP183" s="5"/>
      <c r="AQ183" s="5"/>
      <c r="AR183" s="48"/>
      <c r="AS183" s="352"/>
      <c r="AT183" s="355"/>
      <c r="AX183" s="241"/>
      <c r="AY183" s="234"/>
      <c r="AZ183" s="234"/>
      <c r="BA183" s="234"/>
      <c r="BB183" s="234"/>
      <c r="BC183" s="234"/>
      <c r="BD183" s="238"/>
      <c r="BE183" s="234"/>
      <c r="BF183" s="234"/>
      <c r="BG183" s="234"/>
      <c r="BH183" s="281">
        <v>1</v>
      </c>
      <c r="BI183" s="242"/>
      <c r="BJ183" s="281">
        <v>1</v>
      </c>
      <c r="BK183" s="630"/>
      <c r="BL183" s="630"/>
      <c r="BM183" s="630"/>
      <c r="BN183" s="281">
        <v>1</v>
      </c>
      <c r="BO183" s="630"/>
      <c r="BP183" s="630"/>
      <c r="BQ183" s="630"/>
      <c r="BR183" s="630"/>
      <c r="BS183" s="281">
        <v>1</v>
      </c>
      <c r="BT183" s="630"/>
      <c r="BU183" s="630"/>
      <c r="BV183" s="630"/>
      <c r="BW183" s="281">
        <v>1</v>
      </c>
      <c r="BX183" s="238"/>
      <c r="BY183" s="281">
        <v>1</v>
      </c>
      <c r="BZ183" s="632" t="s">
        <v>165</v>
      </c>
      <c r="CA183" s="632"/>
      <c r="CB183" s="632"/>
      <c r="CC183" s="238"/>
      <c r="CD183" s="234"/>
      <c r="CE183" s="234"/>
      <c r="CF183" s="234"/>
      <c r="CG183" s="234"/>
      <c r="CH183" s="234"/>
      <c r="CI183" s="233"/>
      <c r="CJ183" s="276"/>
      <c r="CK183" s="277"/>
      <c r="CP183" s="241"/>
      <c r="CQ183" s="234"/>
      <c r="CR183" s="234"/>
      <c r="CS183" s="234"/>
      <c r="CT183" s="234"/>
      <c r="CU183" s="238"/>
      <c r="CV183" s="238">
        <v>1</v>
      </c>
      <c r="CW183" s="630"/>
      <c r="CX183" s="630"/>
      <c r="CY183" s="630"/>
      <c r="CZ183" s="238">
        <v>1</v>
      </c>
      <c r="DA183" s="632"/>
      <c r="DB183" s="632"/>
      <c r="DC183" s="632"/>
      <c r="DD183" s="238">
        <v>1</v>
      </c>
      <c r="DE183" s="238">
        <v>1</v>
      </c>
      <c r="DF183" s="238">
        <v>1</v>
      </c>
      <c r="DG183" s="238">
        <v>1</v>
      </c>
      <c r="DH183" s="632"/>
      <c r="DI183" s="632"/>
      <c r="DJ183" s="632"/>
      <c r="DK183" s="632"/>
      <c r="DL183" s="617"/>
      <c r="DM183" s="617"/>
      <c r="DN183" s="617"/>
      <c r="DO183" s="238">
        <v>1</v>
      </c>
      <c r="DP183" s="632"/>
      <c r="DQ183" s="632"/>
      <c r="DR183" s="632"/>
      <c r="DS183" s="238">
        <v>1</v>
      </c>
      <c r="DT183" s="310"/>
      <c r="DU183" s="230"/>
      <c r="DV183" s="234"/>
      <c r="DW183" s="238">
        <v>1</v>
      </c>
      <c r="DX183" s="238"/>
      <c r="DY183" s="238"/>
      <c r="DZ183" s="238"/>
      <c r="EA183" s="233"/>
      <c r="EB183" s="305"/>
      <c r="EC183" s="306"/>
    </row>
    <row r="184" spans="7:133">
      <c r="G184" s="142"/>
      <c r="H184" s="48"/>
      <c r="I184" s="48"/>
      <c r="J184" s="5"/>
      <c r="K184" s="5"/>
      <c r="L184" s="5"/>
      <c r="M184" s="6">
        <v>1</v>
      </c>
      <c r="N184" s="616"/>
      <c r="O184" s="616"/>
      <c r="P184" s="616"/>
      <c r="Q184" s="6">
        <v>1</v>
      </c>
      <c r="R184" s="38"/>
      <c r="S184" s="625" t="s">
        <v>138</v>
      </c>
      <c r="T184" s="625"/>
      <c r="U184" s="625"/>
      <c r="V184" s="6">
        <v>1</v>
      </c>
      <c r="W184" s="5"/>
      <c r="X184" s="6">
        <v>1</v>
      </c>
      <c r="Y184" s="625"/>
      <c r="Z184" s="625"/>
      <c r="AA184" s="625"/>
      <c r="AB184" s="625"/>
      <c r="AC184" s="6">
        <v>1</v>
      </c>
      <c r="AD184" s="6"/>
      <c r="AE184" s="6">
        <v>1</v>
      </c>
      <c r="AF184" s="619" t="s">
        <v>139</v>
      </c>
      <c r="AG184" s="619"/>
      <c r="AH184" s="619"/>
      <c r="AI184" s="52"/>
      <c r="AJ184" s="6">
        <v>1</v>
      </c>
      <c r="AK184" s="616" t="s">
        <v>133</v>
      </c>
      <c r="AL184" s="616"/>
      <c r="AM184" s="616"/>
      <c r="AN184" s="6">
        <v>1</v>
      </c>
      <c r="AO184" s="6"/>
      <c r="AP184" s="5"/>
      <c r="AQ184" s="5"/>
      <c r="AR184" s="48"/>
      <c r="AS184" s="352"/>
      <c r="AT184" s="355"/>
      <c r="AX184" s="241"/>
      <c r="AY184" s="234"/>
      <c r="AZ184" s="234"/>
      <c r="BA184" s="234"/>
      <c r="BB184" s="234"/>
      <c r="BC184" s="234"/>
      <c r="BD184" s="238"/>
      <c r="BE184" s="632" t="s">
        <v>165</v>
      </c>
      <c r="BF184" s="632"/>
      <c r="BG184" s="632"/>
      <c r="BH184" s="281">
        <v>1</v>
      </c>
      <c r="BI184" s="242"/>
      <c r="BJ184" s="281">
        <v>1</v>
      </c>
      <c r="BK184" s="630" t="s">
        <v>137</v>
      </c>
      <c r="BL184" s="630"/>
      <c r="BM184" s="230"/>
      <c r="BN184" s="281">
        <v>1</v>
      </c>
      <c r="BO184" s="630"/>
      <c r="BP184" s="630"/>
      <c r="BQ184" s="630"/>
      <c r="BR184" s="630"/>
      <c r="BS184" s="281">
        <v>1</v>
      </c>
      <c r="BT184" s="630"/>
      <c r="BU184" s="630"/>
      <c r="BV184" s="630"/>
      <c r="BW184" s="281">
        <v>1</v>
      </c>
      <c r="BX184" s="238"/>
      <c r="BY184" s="281">
        <v>1</v>
      </c>
      <c r="BZ184" s="632"/>
      <c r="CA184" s="632"/>
      <c r="CB184" s="632"/>
      <c r="CC184" s="238"/>
      <c r="CD184" s="232"/>
      <c r="CE184" s="232"/>
      <c r="CF184" s="234"/>
      <c r="CG184" s="234"/>
      <c r="CH184" s="234"/>
      <c r="CI184" s="233"/>
      <c r="CJ184" s="276"/>
      <c r="CK184" s="277"/>
      <c r="CP184" s="241"/>
      <c r="CQ184" s="234"/>
      <c r="CR184" s="234"/>
      <c r="CS184" s="234"/>
      <c r="CT184" s="234"/>
      <c r="CU184" s="238"/>
      <c r="CV184" s="238">
        <v>1</v>
      </c>
      <c r="CW184" s="238">
        <v>1</v>
      </c>
      <c r="CX184" s="238">
        <v>1</v>
      </c>
      <c r="CY184" s="238">
        <v>1</v>
      </c>
      <c r="CZ184" s="238">
        <v>1</v>
      </c>
      <c r="DA184" s="632"/>
      <c r="DB184" s="632"/>
      <c r="DC184" s="632"/>
      <c r="DD184" s="617" t="s">
        <v>135</v>
      </c>
      <c r="DE184" s="617"/>
      <c r="DF184" s="617"/>
      <c r="DG184" s="238">
        <v>1</v>
      </c>
      <c r="DH184" s="617" t="s">
        <v>139</v>
      </c>
      <c r="DI184" s="617"/>
      <c r="DJ184" s="617"/>
      <c r="DK184" s="238">
        <v>1</v>
      </c>
      <c r="DL184" s="238">
        <v>1</v>
      </c>
      <c r="DM184" s="238">
        <v>1</v>
      </c>
      <c r="DN184" s="238">
        <v>1</v>
      </c>
      <c r="DO184" s="238">
        <v>1</v>
      </c>
      <c r="DP184" s="632"/>
      <c r="DQ184" s="632"/>
      <c r="DR184" s="632"/>
      <c r="DS184" s="238">
        <v>1</v>
      </c>
      <c r="DT184" s="632" t="s">
        <v>133</v>
      </c>
      <c r="DU184" s="632"/>
      <c r="DV184" s="632"/>
      <c r="DW184" s="238">
        <v>1</v>
      </c>
      <c r="DX184" s="238"/>
      <c r="DY184" s="238"/>
      <c r="DZ184" s="238"/>
      <c r="EA184" s="233"/>
      <c r="EB184" s="305"/>
      <c r="EC184" s="306"/>
    </row>
    <row r="185" spans="7:133">
      <c r="G185" s="142"/>
      <c r="H185" s="5"/>
      <c r="I185" s="5"/>
      <c r="J185" s="5"/>
      <c r="K185" s="5"/>
      <c r="L185" s="5"/>
      <c r="M185" s="6">
        <v>1</v>
      </c>
      <c r="N185" s="616"/>
      <c r="O185" s="616"/>
      <c r="P185" s="616"/>
      <c r="Q185" s="6">
        <v>1</v>
      </c>
      <c r="R185" s="47"/>
      <c r="S185" s="625"/>
      <c r="T185" s="625"/>
      <c r="U185" s="625"/>
      <c r="V185" s="6">
        <v>1</v>
      </c>
      <c r="W185" s="5"/>
      <c r="X185" s="6">
        <v>1</v>
      </c>
      <c r="Y185" s="6">
        <v>1</v>
      </c>
      <c r="Z185" s="6">
        <v>1</v>
      </c>
      <c r="AA185" s="6">
        <v>1</v>
      </c>
      <c r="AB185" s="6">
        <v>1</v>
      </c>
      <c r="AC185" s="6">
        <v>1</v>
      </c>
      <c r="AD185" s="5"/>
      <c r="AE185" s="6">
        <v>1</v>
      </c>
      <c r="AF185" s="619"/>
      <c r="AG185" s="619"/>
      <c r="AH185" s="619"/>
      <c r="AJ185" s="6">
        <v>1</v>
      </c>
      <c r="AK185" s="616"/>
      <c r="AL185" s="616"/>
      <c r="AM185" s="616"/>
      <c r="AN185" s="6">
        <v>1</v>
      </c>
      <c r="AO185" s="6"/>
      <c r="AP185" s="5"/>
      <c r="AQ185" s="6"/>
      <c r="AR185" s="48"/>
      <c r="AS185" s="352"/>
      <c r="AT185" s="355"/>
      <c r="AX185" s="241"/>
      <c r="AY185" s="233"/>
      <c r="AZ185" s="233"/>
      <c r="BA185" s="234"/>
      <c r="BB185" s="234"/>
      <c r="BC185" s="234"/>
      <c r="BD185" s="238"/>
      <c r="BE185" s="632"/>
      <c r="BF185" s="632"/>
      <c r="BG185" s="632"/>
      <c r="BH185" s="281">
        <v>1</v>
      </c>
      <c r="BI185" s="242"/>
      <c r="BJ185" s="281">
        <v>1</v>
      </c>
      <c r="BK185" s="630"/>
      <c r="BL185" s="630"/>
      <c r="BM185" s="236"/>
      <c r="BN185" s="281">
        <v>1</v>
      </c>
      <c r="BO185" s="281">
        <v>1</v>
      </c>
      <c r="BP185" s="281">
        <v>1</v>
      </c>
      <c r="BQ185" s="281">
        <v>1</v>
      </c>
      <c r="BR185" s="281">
        <v>1</v>
      </c>
      <c r="BS185" s="281">
        <v>1</v>
      </c>
      <c r="BT185" s="281">
        <v>1</v>
      </c>
      <c r="BU185" s="281">
        <v>1</v>
      </c>
      <c r="BV185" s="281">
        <v>1</v>
      </c>
      <c r="BW185" s="281">
        <v>1</v>
      </c>
      <c r="BX185" s="238"/>
      <c r="BY185" s="281">
        <v>1</v>
      </c>
      <c r="BZ185" s="632"/>
      <c r="CA185" s="632"/>
      <c r="CB185" s="632"/>
      <c r="CC185" s="238"/>
      <c r="CD185" s="232"/>
      <c r="CE185" s="232"/>
      <c r="CF185" s="234"/>
      <c r="CG185" s="234"/>
      <c r="CH185" s="234"/>
      <c r="CI185" s="233"/>
      <c r="CJ185" s="276"/>
      <c r="CK185" s="277"/>
      <c r="CP185" s="241"/>
      <c r="CQ185" s="233"/>
      <c r="CR185" s="233"/>
      <c r="CS185" s="234"/>
      <c r="CT185" s="234"/>
      <c r="CU185" s="238"/>
      <c r="CV185" s="632" t="s">
        <v>177</v>
      </c>
      <c r="CW185" s="632"/>
      <c r="CX185" s="632"/>
      <c r="CY185" s="238">
        <v>1</v>
      </c>
      <c r="CZ185" s="632" t="s">
        <v>137</v>
      </c>
      <c r="DA185" s="632"/>
      <c r="DB185" s="631" t="s">
        <v>151</v>
      </c>
      <c r="DC185" s="631"/>
      <c r="DD185" s="617"/>
      <c r="DE185" s="617"/>
      <c r="DF185" s="617"/>
      <c r="DG185" s="238">
        <v>1</v>
      </c>
      <c r="DH185" s="617"/>
      <c r="DI185" s="617"/>
      <c r="DJ185" s="617"/>
      <c r="DK185" s="238">
        <v>1</v>
      </c>
      <c r="DL185" s="617" t="s">
        <v>135</v>
      </c>
      <c r="DM185" s="617"/>
      <c r="DN185" s="617"/>
      <c r="DO185" s="238">
        <v>1</v>
      </c>
      <c r="DP185" s="630" t="s">
        <v>138</v>
      </c>
      <c r="DQ185" s="630"/>
      <c r="DR185" s="630"/>
      <c r="DS185" s="238">
        <v>1</v>
      </c>
      <c r="DT185" s="632"/>
      <c r="DU185" s="632"/>
      <c r="DV185" s="632"/>
      <c r="DW185" s="238">
        <v>1</v>
      </c>
      <c r="DX185" s="238"/>
      <c r="DY185" s="238"/>
      <c r="DZ185" s="238"/>
      <c r="EA185" s="233"/>
      <c r="EB185" s="305"/>
      <c r="EC185" s="306"/>
    </row>
    <row r="186" spans="7:133">
      <c r="G186" s="142"/>
      <c r="H186" s="5"/>
      <c r="I186" s="5"/>
      <c r="J186" s="48"/>
      <c r="K186" s="5"/>
      <c r="L186" s="5"/>
      <c r="M186" s="6">
        <v>1</v>
      </c>
      <c r="N186" s="6">
        <v>1</v>
      </c>
      <c r="O186" s="6">
        <v>1</v>
      </c>
      <c r="P186" s="6">
        <v>1</v>
      </c>
      <c r="Q186" s="6">
        <v>1</v>
      </c>
      <c r="R186" s="5"/>
      <c r="S186" s="625"/>
      <c r="T186" s="625"/>
      <c r="U186" s="625"/>
      <c r="V186" s="6">
        <v>1</v>
      </c>
      <c r="W186" s="5"/>
      <c r="X186" s="5"/>
      <c r="Y186" s="5"/>
      <c r="Z186" s="5"/>
      <c r="AA186" s="5"/>
      <c r="AB186" s="5"/>
      <c r="AC186" s="5"/>
      <c r="AD186" s="5"/>
      <c r="AE186" s="6">
        <v>1</v>
      </c>
      <c r="AF186" s="619"/>
      <c r="AG186" s="619"/>
      <c r="AH186" s="619"/>
      <c r="AJ186" s="6">
        <v>1</v>
      </c>
      <c r="AK186" s="616"/>
      <c r="AL186" s="616"/>
      <c r="AM186" s="616"/>
      <c r="AN186" s="6">
        <v>1</v>
      </c>
      <c r="AO186" s="6"/>
      <c r="AP186" s="5"/>
      <c r="AQ186" s="6"/>
      <c r="AR186" s="5"/>
      <c r="AS186" s="5"/>
      <c r="AT186" s="145"/>
      <c r="AX186" s="241"/>
      <c r="AY186" s="232"/>
      <c r="AZ186" s="234"/>
      <c r="BA186" s="234"/>
      <c r="BB186" s="234"/>
      <c r="BC186" s="233"/>
      <c r="BD186" s="234"/>
      <c r="BE186" s="632"/>
      <c r="BF186" s="632"/>
      <c r="BG186" s="632"/>
      <c r="BH186" s="281">
        <v>1</v>
      </c>
      <c r="BI186" s="242"/>
      <c r="BJ186" s="281">
        <v>1</v>
      </c>
      <c r="BK186" s="630" t="s">
        <v>135</v>
      </c>
      <c r="BL186" s="630"/>
      <c r="BM186" s="630"/>
      <c r="BN186" s="630" t="s">
        <v>137</v>
      </c>
      <c r="BO186" s="630"/>
      <c r="BP186" s="630" t="s">
        <v>149</v>
      </c>
      <c r="BQ186" s="630"/>
      <c r="BR186" s="630"/>
      <c r="BS186" s="281">
        <v>1</v>
      </c>
      <c r="BT186" s="630" t="s">
        <v>139</v>
      </c>
      <c r="BU186" s="630"/>
      <c r="BV186" s="630"/>
      <c r="BW186" s="281">
        <v>1</v>
      </c>
      <c r="BX186" s="235"/>
      <c r="BY186" s="281">
        <v>1</v>
      </c>
      <c r="BZ186" s="281">
        <v>1</v>
      </c>
      <c r="CA186" s="281">
        <v>1</v>
      </c>
      <c r="CB186" s="238"/>
      <c r="CC186" s="234"/>
      <c r="CD186" s="232"/>
      <c r="CE186" s="234"/>
      <c r="CF186" s="234"/>
      <c r="CG186" s="234"/>
      <c r="CH186" s="234"/>
      <c r="CI186" s="233"/>
      <c r="CJ186" s="276"/>
      <c r="CK186" s="240"/>
      <c r="CP186" s="241"/>
      <c r="CQ186" s="232"/>
      <c r="CR186" s="234"/>
      <c r="CS186" s="234"/>
      <c r="CT186" s="234"/>
      <c r="CU186" s="233"/>
      <c r="CV186" s="632"/>
      <c r="CW186" s="632"/>
      <c r="CX186" s="632"/>
      <c r="CY186" s="238">
        <v>1</v>
      </c>
      <c r="CZ186" s="632"/>
      <c r="DA186" s="632"/>
      <c r="DB186" s="631"/>
      <c r="DC186" s="631"/>
      <c r="DD186" s="617"/>
      <c r="DE186" s="617"/>
      <c r="DF186" s="617"/>
      <c r="DG186" s="238">
        <v>1</v>
      </c>
      <c r="DH186" s="617"/>
      <c r="DI186" s="617"/>
      <c r="DJ186" s="617"/>
      <c r="DK186" s="238">
        <v>1</v>
      </c>
      <c r="DL186" s="617"/>
      <c r="DM186" s="617"/>
      <c r="DN186" s="617"/>
      <c r="DO186" s="238">
        <v>1</v>
      </c>
      <c r="DP186" s="630"/>
      <c r="DQ186" s="630"/>
      <c r="DR186" s="630"/>
      <c r="DS186" s="238">
        <v>1</v>
      </c>
      <c r="DT186" s="632"/>
      <c r="DU186" s="632"/>
      <c r="DV186" s="632"/>
      <c r="DW186" s="238">
        <v>1</v>
      </c>
      <c r="DX186" s="238"/>
      <c r="DY186" s="238"/>
      <c r="DZ186" s="238"/>
      <c r="EA186" s="233"/>
      <c r="EB186" s="305"/>
      <c r="EC186" s="240"/>
    </row>
    <row r="187" spans="7:133">
      <c r="G187" s="142"/>
      <c r="H187" s="5"/>
      <c r="I187" s="5"/>
      <c r="J187" s="48"/>
      <c r="K187" s="5"/>
      <c r="L187" s="5"/>
      <c r="N187" s="619" t="s">
        <v>165</v>
      </c>
      <c r="O187" s="619"/>
      <c r="P187" s="619"/>
      <c r="Q187" s="6">
        <v>1</v>
      </c>
      <c r="R187" s="6">
        <v>1</v>
      </c>
      <c r="S187" s="6">
        <v>1</v>
      </c>
      <c r="T187" s="6">
        <v>1</v>
      </c>
      <c r="U187" s="6">
        <v>1</v>
      </c>
      <c r="V187" s="6">
        <v>1</v>
      </c>
      <c r="W187" s="6">
        <v>1</v>
      </c>
      <c r="X187" s="6">
        <v>1</v>
      </c>
      <c r="Y187" s="6">
        <v>1</v>
      </c>
      <c r="Z187" s="6">
        <v>1</v>
      </c>
      <c r="AA187" s="6">
        <v>1</v>
      </c>
      <c r="AB187" s="6">
        <v>1</v>
      </c>
      <c r="AC187" s="6">
        <v>1</v>
      </c>
      <c r="AD187" s="6">
        <v>1</v>
      </c>
      <c r="AE187" s="6">
        <v>1</v>
      </c>
      <c r="AF187" s="6">
        <v>1</v>
      </c>
      <c r="AG187" s="6">
        <v>1</v>
      </c>
      <c r="AH187" s="6">
        <v>1</v>
      </c>
      <c r="AI187" s="6">
        <v>1</v>
      </c>
      <c r="AJ187" s="6">
        <v>1</v>
      </c>
      <c r="AK187" s="6"/>
      <c r="AL187" s="6">
        <v>1</v>
      </c>
      <c r="AM187" s="6">
        <v>1</v>
      </c>
      <c r="AN187" s="6">
        <v>1</v>
      </c>
      <c r="AO187" s="6"/>
      <c r="AP187" s="5"/>
      <c r="AQ187" s="6"/>
      <c r="AR187" s="5"/>
      <c r="AS187" s="5"/>
      <c r="AT187" s="145"/>
      <c r="AX187" s="241"/>
      <c r="AY187" s="232"/>
      <c r="AZ187" s="234"/>
      <c r="BA187" s="234"/>
      <c r="BB187" s="234"/>
      <c r="BC187" s="232"/>
      <c r="BD187" s="281">
        <v>1</v>
      </c>
      <c r="BE187" s="281">
        <v>1</v>
      </c>
      <c r="BF187" s="281">
        <v>1</v>
      </c>
      <c r="BG187" s="281">
        <v>1</v>
      </c>
      <c r="BH187" s="281">
        <v>1</v>
      </c>
      <c r="BI187" s="238"/>
      <c r="BJ187" s="281">
        <v>1</v>
      </c>
      <c r="BK187" s="630"/>
      <c r="BL187" s="630"/>
      <c r="BM187" s="630"/>
      <c r="BN187" s="630"/>
      <c r="BO187" s="630"/>
      <c r="BP187" s="630"/>
      <c r="BQ187" s="630"/>
      <c r="BR187" s="630"/>
      <c r="BS187" s="281">
        <v>1</v>
      </c>
      <c r="BT187" s="630"/>
      <c r="BU187" s="630"/>
      <c r="BV187" s="630"/>
      <c r="BW187" s="281">
        <v>1</v>
      </c>
      <c r="BX187" s="630" t="s">
        <v>136</v>
      </c>
      <c r="BY187" s="630"/>
      <c r="BZ187" s="630"/>
      <c r="CA187" s="281">
        <v>1</v>
      </c>
      <c r="CB187" s="234"/>
      <c r="CC187" s="234"/>
      <c r="CD187" s="232"/>
      <c r="CE187" s="234"/>
      <c r="CF187" s="234"/>
      <c r="CG187" s="234"/>
      <c r="CH187" s="234"/>
      <c r="CI187" s="233"/>
      <c r="CJ187" s="232"/>
      <c r="CK187" s="240"/>
      <c r="CP187" s="241"/>
      <c r="CQ187" s="232"/>
      <c r="CR187" s="234"/>
      <c r="CS187" s="234"/>
      <c r="CT187" s="234"/>
      <c r="CU187" s="232"/>
      <c r="CV187" s="632"/>
      <c r="CW187" s="632"/>
      <c r="CX187" s="632"/>
      <c r="CY187" s="238">
        <v>1</v>
      </c>
      <c r="CZ187" s="238">
        <v>1</v>
      </c>
      <c r="DA187" s="238">
        <v>1</v>
      </c>
      <c r="DB187" s="238">
        <v>1</v>
      </c>
      <c r="DC187" s="238">
        <v>1</v>
      </c>
      <c r="DD187" s="238">
        <v>1</v>
      </c>
      <c r="DE187" s="238">
        <v>1</v>
      </c>
      <c r="DF187" s="238">
        <v>1</v>
      </c>
      <c r="DG187" s="238">
        <v>1</v>
      </c>
      <c r="DH187" s="238">
        <v>1</v>
      </c>
      <c r="DI187" s="238">
        <v>1</v>
      </c>
      <c r="DJ187" s="238">
        <v>1</v>
      </c>
      <c r="DK187" s="238">
        <v>1</v>
      </c>
      <c r="DL187" s="617"/>
      <c r="DM187" s="617"/>
      <c r="DN187" s="617"/>
      <c r="DO187" s="238">
        <v>1</v>
      </c>
      <c r="DP187" s="630"/>
      <c r="DQ187" s="630"/>
      <c r="DR187" s="630"/>
      <c r="DS187" s="238">
        <v>1</v>
      </c>
      <c r="DT187" s="238">
        <v>1</v>
      </c>
      <c r="DU187" s="238">
        <v>1</v>
      </c>
      <c r="DV187" s="238">
        <v>1</v>
      </c>
      <c r="DW187" s="238">
        <v>1</v>
      </c>
      <c r="DX187" s="238"/>
      <c r="DY187" s="238"/>
      <c r="DZ187" s="238"/>
      <c r="EA187" s="233"/>
      <c r="EB187" s="232"/>
      <c r="EC187" s="240"/>
    </row>
    <row r="188" spans="7:133">
      <c r="G188" s="142"/>
      <c r="H188" s="5"/>
      <c r="I188" s="5"/>
      <c r="J188" s="48"/>
      <c r="K188" s="5"/>
      <c r="L188" s="5"/>
      <c r="M188" s="5"/>
      <c r="N188" s="619"/>
      <c r="O188" s="619"/>
      <c r="P188" s="619"/>
      <c r="R188" s="6">
        <v>1</v>
      </c>
      <c r="S188" s="625" t="s">
        <v>135</v>
      </c>
      <c r="T188" s="625"/>
      <c r="U188" s="625"/>
      <c r="V188" s="6">
        <v>1</v>
      </c>
      <c r="W188" s="619" t="s">
        <v>139</v>
      </c>
      <c r="X188" s="619"/>
      <c r="Y188" s="619"/>
      <c r="Z188" s="629" t="s">
        <v>151</v>
      </c>
      <c r="AA188" s="629"/>
      <c r="AB188" s="625" t="s">
        <v>138</v>
      </c>
      <c r="AC188" s="625"/>
      <c r="AD188" s="625"/>
      <c r="AE188" s="6">
        <v>1</v>
      </c>
      <c r="AF188" s="625" t="s">
        <v>135</v>
      </c>
      <c r="AG188" s="625"/>
      <c r="AH188" s="625"/>
      <c r="AI188" s="619" t="s">
        <v>165</v>
      </c>
      <c r="AJ188" s="619"/>
      <c r="AK188" s="619"/>
      <c r="AL188" s="6">
        <v>1</v>
      </c>
      <c r="AM188" s="6"/>
      <c r="AN188" s="6"/>
      <c r="AO188" s="6"/>
      <c r="AP188" s="5"/>
      <c r="AQ188" s="6"/>
      <c r="AR188" s="5"/>
      <c r="AS188" s="5"/>
      <c r="AT188" s="145"/>
      <c r="AX188" s="241"/>
      <c r="AY188" s="232"/>
      <c r="AZ188" s="234"/>
      <c r="BA188" s="234"/>
      <c r="BB188" s="234"/>
      <c r="BC188" s="232"/>
      <c r="BD188" s="281">
        <v>1</v>
      </c>
      <c r="BE188" s="630" t="s">
        <v>136</v>
      </c>
      <c r="BF188" s="630"/>
      <c r="BG188" s="630"/>
      <c r="BH188" s="281">
        <v>1</v>
      </c>
      <c r="BI188" s="238"/>
      <c r="BJ188" s="281">
        <v>1</v>
      </c>
      <c r="BK188" s="630"/>
      <c r="BL188" s="630"/>
      <c r="BM188" s="630"/>
      <c r="BN188" s="631" t="s">
        <v>151</v>
      </c>
      <c r="BO188" s="631"/>
      <c r="BP188" s="630"/>
      <c r="BQ188" s="630"/>
      <c r="BR188" s="630"/>
      <c r="BS188" s="281">
        <v>1</v>
      </c>
      <c r="BT188" s="630"/>
      <c r="BU188" s="630"/>
      <c r="BV188" s="630"/>
      <c r="BW188" s="281">
        <v>1</v>
      </c>
      <c r="BX188" s="630"/>
      <c r="BY188" s="630"/>
      <c r="BZ188" s="630"/>
      <c r="CA188" s="281">
        <v>1</v>
      </c>
      <c r="CB188" s="234"/>
      <c r="CC188" s="234"/>
      <c r="CD188" s="232"/>
      <c r="CE188" s="234"/>
      <c r="CF188" s="234"/>
      <c r="CG188" s="234"/>
      <c r="CH188" s="234"/>
      <c r="CI188" s="234"/>
      <c r="CJ188" s="232"/>
      <c r="CK188" s="240"/>
      <c r="CP188" s="241"/>
      <c r="CQ188" s="232"/>
      <c r="CR188" s="234"/>
      <c r="CS188" s="234"/>
      <c r="CT188" s="234"/>
      <c r="CU188" s="232"/>
      <c r="CV188" s="632" t="s">
        <v>148</v>
      </c>
      <c r="CW188" s="632"/>
      <c r="CX188" s="632"/>
      <c r="CY188" s="632"/>
      <c r="CZ188" s="632"/>
      <c r="DA188" s="238">
        <v>1</v>
      </c>
      <c r="DB188" s="243"/>
      <c r="DC188" s="236"/>
      <c r="DD188" s="630" t="s">
        <v>138</v>
      </c>
      <c r="DE188" s="630"/>
      <c r="DF188" s="630"/>
      <c r="DG188" s="632" t="s">
        <v>165</v>
      </c>
      <c r="DH188" s="632"/>
      <c r="DI188" s="632"/>
      <c r="DJ188" s="632" t="s">
        <v>165</v>
      </c>
      <c r="DK188" s="632"/>
      <c r="DL188" s="632"/>
      <c r="DM188" s="631" t="s">
        <v>151</v>
      </c>
      <c r="DN188" s="631"/>
      <c r="DO188" s="238">
        <v>1</v>
      </c>
      <c r="DP188" s="236"/>
      <c r="DQ188" s="234"/>
      <c r="DR188" s="242"/>
      <c r="DS188" s="238"/>
      <c r="DT188" s="238">
        <v>1</v>
      </c>
      <c r="DU188" s="238"/>
      <c r="DV188" s="232"/>
      <c r="DW188" s="238">
        <v>1</v>
      </c>
      <c r="DX188" s="238"/>
      <c r="DY188" s="238"/>
      <c r="DZ188" s="238"/>
      <c r="EA188" s="234"/>
      <c r="EB188" s="232"/>
      <c r="EC188" s="240"/>
    </row>
    <row r="189" spans="7:133">
      <c r="G189" s="142"/>
      <c r="H189" s="5"/>
      <c r="I189" s="5"/>
      <c r="M189" s="5"/>
      <c r="N189" s="619"/>
      <c r="O189" s="619"/>
      <c r="P189" s="619"/>
      <c r="R189" s="6">
        <v>1</v>
      </c>
      <c r="S189" s="625"/>
      <c r="T189" s="625"/>
      <c r="U189" s="625"/>
      <c r="V189" s="6">
        <v>1</v>
      </c>
      <c r="W189" s="619"/>
      <c r="X189" s="619"/>
      <c r="Y189" s="619"/>
      <c r="Z189" s="629"/>
      <c r="AA189" s="629"/>
      <c r="AB189" s="625"/>
      <c r="AC189" s="625"/>
      <c r="AD189" s="625"/>
      <c r="AE189" s="6">
        <v>1</v>
      </c>
      <c r="AF189" s="625"/>
      <c r="AG189" s="625"/>
      <c r="AH189" s="625"/>
      <c r="AI189" s="619"/>
      <c r="AJ189" s="619"/>
      <c r="AK189" s="619"/>
      <c r="AL189" s="6">
        <v>1</v>
      </c>
      <c r="AO189" s="6"/>
      <c r="AP189" s="5"/>
      <c r="AQ189" s="6"/>
      <c r="AR189" s="5"/>
      <c r="AS189" s="5"/>
      <c r="AT189" s="145"/>
      <c r="AX189" s="241"/>
      <c r="AY189" s="232"/>
      <c r="AZ189" s="232"/>
      <c r="BA189" s="232"/>
      <c r="BB189" s="232"/>
      <c r="BC189" s="232"/>
      <c r="BD189" s="281">
        <v>1</v>
      </c>
      <c r="BE189" s="630"/>
      <c r="BF189" s="630"/>
      <c r="BG189" s="630"/>
      <c r="BH189" s="281">
        <v>1</v>
      </c>
      <c r="BI189" s="238"/>
      <c r="BJ189" s="281">
        <v>1</v>
      </c>
      <c r="BK189" s="281">
        <v>1</v>
      </c>
      <c r="BL189" s="281">
        <v>1</v>
      </c>
      <c r="BM189" s="230"/>
      <c r="BN189" s="631"/>
      <c r="BO189" s="631"/>
      <c r="BP189" s="281">
        <v>1</v>
      </c>
      <c r="BQ189" s="281">
        <v>1</v>
      </c>
      <c r="BR189" s="281">
        <v>1</v>
      </c>
      <c r="BS189" s="281">
        <v>1</v>
      </c>
      <c r="BT189" s="281">
        <v>1</v>
      </c>
      <c r="BU189" s="281">
        <v>1</v>
      </c>
      <c r="BV189" s="281">
        <v>1</v>
      </c>
      <c r="BW189" s="281">
        <v>1</v>
      </c>
      <c r="BX189" s="630"/>
      <c r="BY189" s="630"/>
      <c r="BZ189" s="630"/>
      <c r="CA189" s="281">
        <v>1</v>
      </c>
      <c r="CB189" s="234"/>
      <c r="CC189" s="234"/>
      <c r="CD189" s="232"/>
      <c r="CE189" s="232"/>
      <c r="CF189" s="233"/>
      <c r="CG189" s="234"/>
      <c r="CH189" s="234"/>
      <c r="CI189" s="234"/>
      <c r="CJ189" s="232"/>
      <c r="CK189" s="240"/>
      <c r="CP189" s="241"/>
      <c r="CQ189" s="232"/>
      <c r="CR189" s="232"/>
      <c r="CS189" s="232"/>
      <c r="CT189" s="232"/>
      <c r="CU189" s="232"/>
      <c r="CV189" s="632"/>
      <c r="CW189" s="632"/>
      <c r="CX189" s="632"/>
      <c r="CY189" s="632"/>
      <c r="CZ189" s="632"/>
      <c r="DA189" s="238">
        <v>1</v>
      </c>
      <c r="DB189" s="234"/>
      <c r="DC189" s="238"/>
      <c r="DD189" s="630"/>
      <c r="DE189" s="630"/>
      <c r="DF189" s="630"/>
      <c r="DG189" s="632"/>
      <c r="DH189" s="632"/>
      <c r="DI189" s="632"/>
      <c r="DJ189" s="632"/>
      <c r="DK189" s="632"/>
      <c r="DL189" s="632"/>
      <c r="DM189" s="631"/>
      <c r="DN189" s="631"/>
      <c r="DO189" s="238">
        <v>1</v>
      </c>
      <c r="DP189" s="243"/>
      <c r="DQ189" s="242"/>
      <c r="DR189" s="242"/>
      <c r="DS189" s="235"/>
      <c r="DT189" s="238">
        <v>1</v>
      </c>
      <c r="DU189" s="238"/>
      <c r="DV189" s="232"/>
      <c r="DW189" s="238">
        <v>1</v>
      </c>
      <c r="DX189" s="233"/>
      <c r="DY189" s="238"/>
      <c r="DZ189" s="238"/>
      <c r="EA189" s="234"/>
      <c r="EB189" s="232"/>
      <c r="EC189" s="240"/>
    </row>
    <row r="190" spans="7:133">
      <c r="G190" s="142"/>
      <c r="M190" s="47"/>
      <c r="N190" s="5"/>
      <c r="O190" s="616" t="s">
        <v>133</v>
      </c>
      <c r="P190" s="616"/>
      <c r="Q190" s="616"/>
      <c r="R190" s="6">
        <v>1</v>
      </c>
      <c r="S190" s="625"/>
      <c r="T190" s="625"/>
      <c r="U190" s="625"/>
      <c r="V190" s="6">
        <v>1</v>
      </c>
      <c r="W190" s="619"/>
      <c r="X190" s="619"/>
      <c r="Y190" s="619"/>
      <c r="Z190" s="619" t="s">
        <v>137</v>
      </c>
      <c r="AA190" s="619"/>
      <c r="AB190" s="625"/>
      <c r="AC190" s="625"/>
      <c r="AD190" s="625"/>
      <c r="AE190" s="6">
        <v>1</v>
      </c>
      <c r="AF190" s="625"/>
      <c r="AG190" s="625"/>
      <c r="AH190" s="625"/>
      <c r="AI190" s="619"/>
      <c r="AJ190" s="619"/>
      <c r="AK190" s="619"/>
      <c r="AL190" s="6">
        <v>1</v>
      </c>
      <c r="AO190" s="6"/>
      <c r="AP190" s="6"/>
      <c r="AQ190" s="6"/>
      <c r="AR190" s="5"/>
      <c r="AS190" s="5"/>
      <c r="AT190" s="145"/>
      <c r="AX190" s="241"/>
      <c r="AY190" s="232"/>
      <c r="AZ190" s="232"/>
      <c r="BA190" s="232"/>
      <c r="BB190" s="232"/>
      <c r="BC190" s="232"/>
      <c r="BD190" s="281">
        <v>1</v>
      </c>
      <c r="BE190" s="630"/>
      <c r="BF190" s="630"/>
      <c r="BG190" s="630"/>
      <c r="BH190" s="281">
        <v>1</v>
      </c>
      <c r="BI190" s="235"/>
      <c r="BJ190" s="238"/>
      <c r="BK190" s="238"/>
      <c r="BL190" s="281">
        <v>1</v>
      </c>
      <c r="BM190" s="281">
        <v>1</v>
      </c>
      <c r="BN190" s="281">
        <v>1</v>
      </c>
      <c r="BO190" s="281">
        <v>1</v>
      </c>
      <c r="BP190" s="281">
        <v>1</v>
      </c>
      <c r="BQ190" s="632" t="s">
        <v>165</v>
      </c>
      <c r="BR190" s="632"/>
      <c r="BS190" s="632"/>
      <c r="BT190" s="281">
        <v>1</v>
      </c>
      <c r="BU190" s="617" t="s">
        <v>133</v>
      </c>
      <c r="BV190" s="617"/>
      <c r="BW190" s="617"/>
      <c r="BX190" s="230"/>
      <c r="BY190" s="281">
        <v>1</v>
      </c>
      <c r="BZ190" s="281">
        <v>1</v>
      </c>
      <c r="CA190" s="281">
        <v>1</v>
      </c>
      <c r="CB190" s="281">
        <v>1</v>
      </c>
      <c r="CC190" s="234"/>
      <c r="CD190" s="232"/>
      <c r="CE190" s="232"/>
      <c r="CF190" s="233"/>
      <c r="CG190" s="234"/>
      <c r="CH190" s="234"/>
      <c r="CI190" s="234"/>
      <c r="CJ190" s="232"/>
      <c r="CK190" s="240"/>
      <c r="CP190" s="241"/>
      <c r="CQ190" s="232"/>
      <c r="CR190" s="232"/>
      <c r="CS190" s="232"/>
      <c r="CT190" s="232"/>
      <c r="CU190" s="232"/>
      <c r="CV190" s="632"/>
      <c r="CW190" s="632"/>
      <c r="CX190" s="632"/>
      <c r="CY190" s="632"/>
      <c r="CZ190" s="632"/>
      <c r="DA190" s="238">
        <v>1</v>
      </c>
      <c r="DB190" s="234"/>
      <c r="DC190" s="238"/>
      <c r="DD190" s="630"/>
      <c r="DE190" s="630"/>
      <c r="DF190" s="630"/>
      <c r="DG190" s="632"/>
      <c r="DH190" s="632"/>
      <c r="DI190" s="632"/>
      <c r="DJ190" s="632"/>
      <c r="DK190" s="632"/>
      <c r="DL190" s="632"/>
      <c r="DM190" s="617" t="s">
        <v>137</v>
      </c>
      <c r="DN190" s="617"/>
      <c r="DO190" s="238">
        <v>1</v>
      </c>
      <c r="DP190" s="238">
        <v>1</v>
      </c>
      <c r="DQ190" s="238">
        <v>1</v>
      </c>
      <c r="DR190" s="238">
        <v>1</v>
      </c>
      <c r="DS190" s="238">
        <v>1</v>
      </c>
      <c r="DT190" s="238">
        <v>1</v>
      </c>
      <c r="DU190" s="238">
        <v>1</v>
      </c>
      <c r="DV190" s="238">
        <v>1</v>
      </c>
      <c r="DW190" s="238">
        <v>1</v>
      </c>
      <c r="DX190" s="233"/>
      <c r="DY190" s="238"/>
      <c r="DZ190" s="238"/>
      <c r="EA190" s="234"/>
      <c r="EB190" s="232"/>
      <c r="EC190" s="240"/>
    </row>
    <row r="191" spans="7:133">
      <c r="G191" s="142"/>
      <c r="O191" s="616"/>
      <c r="P191" s="616"/>
      <c r="Q191" s="616"/>
      <c r="R191" s="6">
        <v>1</v>
      </c>
      <c r="S191" s="619" t="s">
        <v>165</v>
      </c>
      <c r="T191" s="619"/>
      <c r="U191" s="619"/>
      <c r="V191" s="6">
        <v>1</v>
      </c>
      <c r="Y191" s="52"/>
      <c r="Z191" s="619"/>
      <c r="AA191" s="619"/>
      <c r="AB191" s="38"/>
      <c r="AC191" s="5"/>
      <c r="AD191" s="47"/>
      <c r="AE191" s="6">
        <v>1</v>
      </c>
      <c r="AF191" s="6">
        <v>1</v>
      </c>
      <c r="AG191" s="6">
        <v>1</v>
      </c>
      <c r="AH191" s="6">
        <v>1</v>
      </c>
      <c r="AI191" s="6">
        <v>1</v>
      </c>
      <c r="AJ191" s="6">
        <v>1</v>
      </c>
      <c r="AK191" s="6">
        <v>1</v>
      </c>
      <c r="AL191" s="6">
        <v>1</v>
      </c>
      <c r="AM191" s="6"/>
      <c r="AN191" s="6"/>
      <c r="AO191" s="6"/>
      <c r="AP191" s="6"/>
      <c r="AQ191" s="6"/>
      <c r="AR191" s="5"/>
      <c r="AS191" s="5"/>
      <c r="AT191" s="145"/>
      <c r="AX191" s="241"/>
      <c r="AY191" s="232"/>
      <c r="AZ191" s="232"/>
      <c r="BA191" s="232"/>
      <c r="BB191" s="232"/>
      <c r="BC191" s="232"/>
      <c r="BD191" s="281">
        <v>1</v>
      </c>
      <c r="BE191" s="232"/>
      <c r="BF191" s="243"/>
      <c r="BG191" s="238"/>
      <c r="BH191" s="281">
        <v>1</v>
      </c>
      <c r="BI191" s="281">
        <v>1</v>
      </c>
      <c r="BJ191" s="281">
        <v>1</v>
      </c>
      <c r="BK191" s="281">
        <v>1</v>
      </c>
      <c r="BL191" s="281">
        <v>1</v>
      </c>
      <c r="BM191" s="617" t="s">
        <v>133</v>
      </c>
      <c r="BN191" s="617"/>
      <c r="BO191" s="617"/>
      <c r="BP191" s="243"/>
      <c r="BQ191" s="632"/>
      <c r="BR191" s="632"/>
      <c r="BS191" s="632"/>
      <c r="BT191" s="281">
        <v>1</v>
      </c>
      <c r="BU191" s="617"/>
      <c r="BV191" s="617"/>
      <c r="BW191" s="617"/>
      <c r="BX191" s="281">
        <v>1</v>
      </c>
      <c r="BY191" s="630" t="s">
        <v>138</v>
      </c>
      <c r="BZ191" s="630"/>
      <c r="CA191" s="630"/>
      <c r="CB191" s="281">
        <v>1</v>
      </c>
      <c r="CC191" s="234"/>
      <c r="CD191" s="232"/>
      <c r="CE191" s="232"/>
      <c r="CF191" s="233"/>
      <c r="CG191" s="233"/>
      <c r="CH191" s="233"/>
      <c r="CI191" s="232"/>
      <c r="CJ191" s="232"/>
      <c r="CK191" s="240"/>
      <c r="CP191" s="241"/>
      <c r="CQ191" s="232"/>
      <c r="CR191" s="232"/>
      <c r="CS191" s="232"/>
      <c r="CT191" s="232"/>
      <c r="CU191" s="232"/>
      <c r="CV191" s="632"/>
      <c r="CW191" s="632"/>
      <c r="CX191" s="632"/>
      <c r="CY191" s="632"/>
      <c r="CZ191" s="632"/>
      <c r="DA191" s="238">
        <v>1</v>
      </c>
      <c r="DB191" s="235"/>
      <c r="DC191" s="238"/>
      <c r="DD191" s="238">
        <v>1</v>
      </c>
      <c r="DE191" s="238">
        <v>1</v>
      </c>
      <c r="DF191" s="238">
        <v>1</v>
      </c>
      <c r="DG191" s="238">
        <v>1</v>
      </c>
      <c r="DH191" s="238">
        <v>1</v>
      </c>
      <c r="DI191" s="238">
        <v>1</v>
      </c>
      <c r="DJ191" s="238">
        <v>1</v>
      </c>
      <c r="DK191" s="238">
        <v>1</v>
      </c>
      <c r="DL191" s="238">
        <v>1</v>
      </c>
      <c r="DM191" s="617"/>
      <c r="DN191" s="617"/>
      <c r="DO191" s="238">
        <v>1</v>
      </c>
      <c r="DP191" s="632" t="s">
        <v>148</v>
      </c>
      <c r="DQ191" s="632"/>
      <c r="DR191" s="632"/>
      <c r="DS191" s="632"/>
      <c r="DT191" s="632"/>
      <c r="DU191" s="238"/>
      <c r="DV191" s="232"/>
      <c r="DW191" s="232"/>
      <c r="DX191" s="233"/>
      <c r="DY191" s="233"/>
      <c r="DZ191" s="233"/>
      <c r="EA191" s="232"/>
      <c r="EB191" s="232"/>
      <c r="EC191" s="240"/>
    </row>
    <row r="192" spans="7:133">
      <c r="G192" s="142"/>
      <c r="O192" s="616"/>
      <c r="P192" s="616"/>
      <c r="Q192" s="616"/>
      <c r="R192" s="6">
        <v>1</v>
      </c>
      <c r="S192" s="619"/>
      <c r="T192" s="619"/>
      <c r="U192" s="619"/>
      <c r="V192" s="6">
        <v>1</v>
      </c>
      <c r="W192" s="6">
        <v>1</v>
      </c>
      <c r="X192" s="6">
        <v>1</v>
      </c>
      <c r="Y192" s="6">
        <v>1</v>
      </c>
      <c r="Z192" s="6">
        <v>1</v>
      </c>
      <c r="AA192" s="6">
        <v>1</v>
      </c>
      <c r="AB192" s="6">
        <v>1</v>
      </c>
      <c r="AC192" s="6">
        <v>1</v>
      </c>
      <c r="AD192" s="6">
        <v>1</v>
      </c>
      <c r="AE192" s="6">
        <v>1</v>
      </c>
      <c r="AF192" s="619" t="s">
        <v>165</v>
      </c>
      <c r="AG192" s="619"/>
      <c r="AH192" s="619"/>
      <c r="AI192" s="616" t="s">
        <v>148</v>
      </c>
      <c r="AJ192" s="616"/>
      <c r="AK192" s="616"/>
      <c r="AL192" s="616"/>
      <c r="AM192" s="616"/>
      <c r="AN192" s="47"/>
      <c r="AO192" s="47"/>
      <c r="AP192" s="5"/>
      <c r="AQ192" s="5"/>
      <c r="AR192" s="5"/>
      <c r="AS192" s="5"/>
      <c r="AT192" s="355"/>
      <c r="AX192" s="241"/>
      <c r="AY192" s="232"/>
      <c r="AZ192" s="232"/>
      <c r="BA192" s="232"/>
      <c r="BB192" s="232"/>
      <c r="BC192" s="232"/>
      <c r="BD192" s="281">
        <v>1</v>
      </c>
      <c r="BE192" s="617" t="s">
        <v>133</v>
      </c>
      <c r="BF192" s="617"/>
      <c r="BG192" s="617"/>
      <c r="BH192" s="238"/>
      <c r="BI192" s="630" t="s">
        <v>136</v>
      </c>
      <c r="BJ192" s="630"/>
      <c r="BK192" s="630"/>
      <c r="BL192" s="281">
        <v>1</v>
      </c>
      <c r="BM192" s="617"/>
      <c r="BN192" s="617"/>
      <c r="BO192" s="617"/>
      <c r="BP192" s="234"/>
      <c r="BQ192" s="632"/>
      <c r="BR192" s="632"/>
      <c r="BS192" s="632"/>
      <c r="BT192" s="281">
        <v>1</v>
      </c>
      <c r="BU192" s="617"/>
      <c r="BV192" s="617"/>
      <c r="BW192" s="617"/>
      <c r="BX192" s="281">
        <v>1</v>
      </c>
      <c r="BY192" s="630"/>
      <c r="BZ192" s="630"/>
      <c r="CA192" s="630"/>
      <c r="CB192" s="281">
        <v>1</v>
      </c>
      <c r="CC192" s="234"/>
      <c r="CD192" s="232"/>
      <c r="CE192" s="232"/>
      <c r="CF192" s="233"/>
      <c r="CG192" s="233"/>
      <c r="CH192" s="232"/>
      <c r="CI192" s="232"/>
      <c r="CJ192" s="232"/>
      <c r="CK192" s="277"/>
      <c r="CP192" s="241"/>
      <c r="CQ192" s="232"/>
      <c r="CR192" s="232"/>
      <c r="CS192" s="232"/>
      <c r="CT192" s="232"/>
      <c r="CU192" s="232"/>
      <c r="CV192" s="632"/>
      <c r="CW192" s="632"/>
      <c r="CX192" s="632"/>
      <c r="CY192" s="632"/>
      <c r="CZ192" s="632"/>
      <c r="DA192" s="238">
        <v>1</v>
      </c>
      <c r="DB192" s="238">
        <v>1</v>
      </c>
      <c r="DC192" s="238">
        <v>1</v>
      </c>
      <c r="DD192" s="238">
        <v>1</v>
      </c>
      <c r="DE192" s="632" t="s">
        <v>133</v>
      </c>
      <c r="DF192" s="632"/>
      <c r="DG192" s="632"/>
      <c r="DH192" s="235"/>
      <c r="DI192" s="630" t="s">
        <v>136</v>
      </c>
      <c r="DJ192" s="630"/>
      <c r="DK192" s="630"/>
      <c r="DL192" s="238">
        <v>1</v>
      </c>
      <c r="DM192" s="238">
        <v>1</v>
      </c>
      <c r="DN192" s="238">
        <v>1</v>
      </c>
      <c r="DO192" s="238">
        <v>1</v>
      </c>
      <c r="DP192" s="632"/>
      <c r="DQ192" s="632"/>
      <c r="DR192" s="632"/>
      <c r="DS192" s="632"/>
      <c r="DT192" s="632"/>
      <c r="DU192" s="238"/>
      <c r="DV192" s="232"/>
      <c r="DW192" s="232"/>
      <c r="DX192" s="233"/>
      <c r="DY192" s="233"/>
      <c r="DZ192" s="232"/>
      <c r="EA192" s="232"/>
      <c r="EB192" s="232"/>
      <c r="EC192" s="306"/>
    </row>
    <row r="193" spans="7:133">
      <c r="G193" s="353"/>
      <c r="H193" s="48"/>
      <c r="I193" s="352"/>
      <c r="M193" s="616" t="s">
        <v>148</v>
      </c>
      <c r="N193" s="616"/>
      <c r="O193" s="616"/>
      <c r="P193" s="616"/>
      <c r="Q193" s="616"/>
      <c r="R193" s="6">
        <v>1</v>
      </c>
      <c r="S193" s="619"/>
      <c r="T193" s="619"/>
      <c r="U193" s="619"/>
      <c r="V193" s="6"/>
      <c r="W193" s="616" t="s">
        <v>133</v>
      </c>
      <c r="X193" s="616"/>
      <c r="Y193" s="616"/>
      <c r="Z193" s="5"/>
      <c r="AA193" s="616" t="s">
        <v>136</v>
      </c>
      <c r="AB193" s="616"/>
      <c r="AC193" s="616"/>
      <c r="AD193" s="6">
        <v>1</v>
      </c>
      <c r="AF193" s="619"/>
      <c r="AG193" s="619"/>
      <c r="AH193" s="619"/>
      <c r="AI193" s="616"/>
      <c r="AJ193" s="616"/>
      <c r="AK193" s="616"/>
      <c r="AL193" s="616"/>
      <c r="AM193" s="616"/>
      <c r="AN193" s="47"/>
      <c r="AO193" s="47"/>
      <c r="AP193" s="6"/>
      <c r="AQ193" s="6"/>
      <c r="AR193" s="6"/>
      <c r="AS193" s="5"/>
      <c r="AT193" s="355"/>
      <c r="AX193" s="239"/>
      <c r="AY193" s="232"/>
      <c r="AZ193" s="232"/>
      <c r="BA193" s="232"/>
      <c r="BB193" s="232"/>
      <c r="BC193" s="232"/>
      <c r="BD193" s="281">
        <v>1</v>
      </c>
      <c r="BE193" s="617"/>
      <c r="BF193" s="617"/>
      <c r="BG193" s="617"/>
      <c r="BH193" s="243"/>
      <c r="BI193" s="630"/>
      <c r="BJ193" s="630"/>
      <c r="BK193" s="630"/>
      <c r="BL193" s="281">
        <v>1</v>
      </c>
      <c r="BM193" s="617"/>
      <c r="BN193" s="617"/>
      <c r="BO193" s="617"/>
      <c r="BP193" s="234"/>
      <c r="BQ193" s="234"/>
      <c r="BR193" s="234"/>
      <c r="BS193" s="234"/>
      <c r="BT193" s="281">
        <v>1</v>
      </c>
      <c r="BU193" s="281">
        <v>1</v>
      </c>
      <c r="BV193" s="281">
        <v>1</v>
      </c>
      <c r="BW193" s="281">
        <v>1</v>
      </c>
      <c r="BX193" s="281">
        <v>1</v>
      </c>
      <c r="BY193" s="630"/>
      <c r="BZ193" s="630"/>
      <c r="CA193" s="630"/>
      <c r="CB193" s="281">
        <v>1</v>
      </c>
      <c r="CC193" s="234"/>
      <c r="CD193" s="232"/>
      <c r="CE193" s="232"/>
      <c r="CF193" s="233"/>
      <c r="CG193" s="233"/>
      <c r="CH193" s="233"/>
      <c r="CI193" s="233"/>
      <c r="CJ193" s="232"/>
      <c r="CK193" s="277"/>
      <c r="CP193" s="239"/>
      <c r="CQ193" s="232"/>
      <c r="CR193" s="232"/>
      <c r="CS193" s="232"/>
      <c r="CT193" s="232"/>
      <c r="CU193" s="232"/>
      <c r="CV193" s="238"/>
      <c r="CW193" s="232"/>
      <c r="CX193" s="232"/>
      <c r="CY193" s="232"/>
      <c r="CZ193" s="233"/>
      <c r="DA193" s="242"/>
      <c r="DB193" s="242"/>
      <c r="DC193" s="242"/>
      <c r="DD193" s="238">
        <v>1</v>
      </c>
      <c r="DE193" s="632"/>
      <c r="DF193" s="632"/>
      <c r="DG193" s="632"/>
      <c r="DH193" s="230"/>
      <c r="DI193" s="630"/>
      <c r="DJ193" s="630"/>
      <c r="DK193" s="630"/>
      <c r="DL193" s="238">
        <v>1</v>
      </c>
      <c r="DM193" s="238"/>
      <c r="DN193" s="238"/>
      <c r="DO193" s="238"/>
      <c r="DP193" s="632"/>
      <c r="DQ193" s="632"/>
      <c r="DR193" s="632"/>
      <c r="DS193" s="632"/>
      <c r="DT193" s="632"/>
      <c r="DU193" s="238"/>
      <c r="DV193" s="232"/>
      <c r="DW193" s="232"/>
      <c r="DX193" s="233"/>
      <c r="DY193" s="233"/>
      <c r="DZ193" s="233"/>
      <c r="EA193" s="233"/>
      <c r="EB193" s="232"/>
      <c r="EC193" s="306"/>
    </row>
    <row r="194" spans="7:133">
      <c r="G194" s="353"/>
      <c r="H194" s="352"/>
      <c r="I194" s="352"/>
      <c r="M194" s="616"/>
      <c r="N194" s="616"/>
      <c r="O194" s="616"/>
      <c r="P194" s="616"/>
      <c r="Q194" s="616"/>
      <c r="R194" s="6">
        <v>1</v>
      </c>
      <c r="S194" s="6">
        <v>1</v>
      </c>
      <c r="T194" s="6">
        <v>1</v>
      </c>
      <c r="U194" s="6">
        <v>1</v>
      </c>
      <c r="V194" s="6">
        <v>1</v>
      </c>
      <c r="W194" s="616"/>
      <c r="X194" s="616"/>
      <c r="Y194" s="616"/>
      <c r="Z194" s="52"/>
      <c r="AA194" s="616"/>
      <c r="AB194" s="616"/>
      <c r="AC194" s="616"/>
      <c r="AD194" s="6">
        <v>1</v>
      </c>
      <c r="AF194" s="619"/>
      <c r="AG194" s="619"/>
      <c r="AH194" s="619"/>
      <c r="AI194" s="616"/>
      <c r="AJ194" s="616"/>
      <c r="AK194" s="616"/>
      <c r="AL194" s="616"/>
      <c r="AM194" s="616"/>
      <c r="AN194" s="47"/>
      <c r="AO194" s="47"/>
      <c r="AP194" s="6"/>
      <c r="AQ194" s="6"/>
      <c r="AR194" s="6"/>
      <c r="AS194" s="48"/>
      <c r="AT194" s="355"/>
      <c r="AX194" s="239"/>
      <c r="AY194" s="232"/>
      <c r="AZ194" s="232"/>
      <c r="BA194" s="232"/>
      <c r="BB194" s="232"/>
      <c r="BC194" s="232"/>
      <c r="BD194" s="281">
        <v>1</v>
      </c>
      <c r="BE194" s="617"/>
      <c r="BF194" s="617"/>
      <c r="BG194" s="617"/>
      <c r="BH194" s="232"/>
      <c r="BI194" s="630"/>
      <c r="BJ194" s="630"/>
      <c r="BK194" s="630"/>
      <c r="BL194" s="281">
        <v>1</v>
      </c>
      <c r="BM194" s="234"/>
      <c r="BN194" s="234"/>
      <c r="BO194" s="234"/>
      <c r="BP194" s="234"/>
      <c r="BQ194" s="234"/>
      <c r="BR194" s="234"/>
      <c r="BS194" s="234"/>
      <c r="BT194" s="238"/>
      <c r="BU194" s="238"/>
      <c r="BV194" s="238"/>
      <c r="BW194" s="238"/>
      <c r="BX194" s="281">
        <v>1</v>
      </c>
      <c r="BY194" s="281">
        <v>1</v>
      </c>
      <c r="BZ194" s="281">
        <v>1</v>
      </c>
      <c r="CA194" s="281">
        <v>1</v>
      </c>
      <c r="CB194" s="281">
        <v>1</v>
      </c>
      <c r="CC194" s="238"/>
      <c r="CD194" s="232"/>
      <c r="CE194" s="232"/>
      <c r="CF194" s="233"/>
      <c r="CG194" s="233"/>
      <c r="CH194" s="233"/>
      <c r="CI194" s="233"/>
      <c r="CJ194" s="232"/>
      <c r="CK194" s="277"/>
      <c r="CP194" s="239"/>
      <c r="CQ194" s="232"/>
      <c r="CR194" s="232"/>
      <c r="CS194" s="232"/>
      <c r="CT194" s="232"/>
      <c r="CU194" s="232"/>
      <c r="CV194" s="238"/>
      <c r="CW194" s="232"/>
      <c r="CX194" s="232"/>
      <c r="CY194" s="232"/>
      <c r="CZ194" s="232"/>
      <c r="DA194" s="242"/>
      <c r="DB194" s="242"/>
      <c r="DC194" s="242"/>
      <c r="DD194" s="238">
        <v>1</v>
      </c>
      <c r="DE194" s="632"/>
      <c r="DF194" s="632"/>
      <c r="DG194" s="632"/>
      <c r="DH194" s="238"/>
      <c r="DI194" s="630"/>
      <c r="DJ194" s="630"/>
      <c r="DK194" s="630"/>
      <c r="DL194" s="238">
        <v>1</v>
      </c>
      <c r="DM194" s="238"/>
      <c r="DN194" s="238"/>
      <c r="DO194" s="238"/>
      <c r="DP194" s="632"/>
      <c r="DQ194" s="632"/>
      <c r="DR194" s="632"/>
      <c r="DS194" s="632"/>
      <c r="DT194" s="632"/>
      <c r="DU194" s="238"/>
      <c r="DV194" s="232"/>
      <c r="DW194" s="232"/>
      <c r="DX194" s="233"/>
      <c r="DY194" s="233"/>
      <c r="DZ194" s="233"/>
      <c r="EA194" s="233"/>
      <c r="EB194" s="232"/>
      <c r="EC194" s="306"/>
    </row>
    <row r="195" spans="7:133">
      <c r="G195" s="142"/>
      <c r="H195" s="48"/>
      <c r="I195" s="352"/>
      <c r="J195" s="6"/>
      <c r="M195" s="616"/>
      <c r="N195" s="616"/>
      <c r="O195" s="616"/>
      <c r="P195" s="616"/>
      <c r="Q195" s="616"/>
      <c r="R195" s="6"/>
      <c r="V195" s="6">
        <v>1</v>
      </c>
      <c r="W195" s="616"/>
      <c r="X195" s="616"/>
      <c r="Y195" s="616"/>
      <c r="Z195" s="5"/>
      <c r="AA195" s="616"/>
      <c r="AB195" s="616"/>
      <c r="AC195" s="616"/>
      <c r="AD195" s="6">
        <v>1</v>
      </c>
      <c r="AI195" s="616"/>
      <c r="AJ195" s="616"/>
      <c r="AK195" s="616"/>
      <c r="AL195" s="616"/>
      <c r="AM195" s="616"/>
      <c r="AN195" s="47"/>
      <c r="AO195" s="47"/>
      <c r="AP195" s="6"/>
      <c r="AQ195" s="6"/>
      <c r="AR195" s="6"/>
      <c r="AS195" s="48"/>
      <c r="AT195" s="145"/>
      <c r="AX195" s="241"/>
      <c r="AY195" s="276"/>
      <c r="AZ195" s="276"/>
      <c r="BA195" s="232"/>
      <c r="BB195" s="232"/>
      <c r="BC195" s="232"/>
      <c r="BD195" s="281">
        <v>1</v>
      </c>
      <c r="BE195" s="281">
        <v>1</v>
      </c>
      <c r="BF195" s="281">
        <v>1</v>
      </c>
      <c r="BG195" s="281">
        <v>1</v>
      </c>
      <c r="BH195" s="281">
        <v>1</v>
      </c>
      <c r="BI195" s="281">
        <v>1</v>
      </c>
      <c r="BJ195" s="281">
        <v>1</v>
      </c>
      <c r="BK195" s="281">
        <v>1</v>
      </c>
      <c r="BL195" s="281">
        <v>1</v>
      </c>
      <c r="BM195" s="234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2"/>
      <c r="CE195" s="232"/>
      <c r="CF195" s="231"/>
      <c r="CG195" s="231"/>
      <c r="CH195" s="233"/>
      <c r="CI195" s="233"/>
      <c r="CJ195" s="233"/>
      <c r="CK195" s="240"/>
      <c r="CP195" s="241"/>
      <c r="CQ195" s="305"/>
      <c r="CR195" s="305"/>
      <c r="CS195" s="232"/>
      <c r="CT195" s="232"/>
      <c r="CU195" s="232"/>
      <c r="CV195" s="238"/>
      <c r="CW195" s="238"/>
      <c r="CX195" s="238"/>
      <c r="CY195" s="238"/>
      <c r="CZ195" s="238"/>
      <c r="DA195" s="238"/>
      <c r="DB195" s="238"/>
      <c r="DC195" s="238"/>
      <c r="DD195" s="238">
        <v>1</v>
      </c>
      <c r="DE195" s="238">
        <v>1</v>
      </c>
      <c r="DF195" s="238">
        <v>1</v>
      </c>
      <c r="DG195" s="238">
        <v>1</v>
      </c>
      <c r="DH195" s="238">
        <v>1</v>
      </c>
      <c r="DI195" s="238">
        <v>1</v>
      </c>
      <c r="DJ195" s="238">
        <v>1</v>
      </c>
      <c r="DK195" s="238">
        <v>1</v>
      </c>
      <c r="DL195" s="238">
        <v>1</v>
      </c>
      <c r="DM195" s="238"/>
      <c r="DN195" s="238"/>
      <c r="DO195" s="238"/>
      <c r="DP195" s="632"/>
      <c r="DQ195" s="632"/>
      <c r="DR195" s="632"/>
      <c r="DS195" s="632"/>
      <c r="DT195" s="632"/>
      <c r="DU195" s="238"/>
      <c r="DV195" s="232"/>
      <c r="DW195" s="232"/>
      <c r="DX195" s="233"/>
      <c r="DY195" s="233"/>
      <c r="DZ195" s="233"/>
      <c r="EA195" s="233"/>
      <c r="EB195" s="233"/>
      <c r="EC195" s="240"/>
    </row>
    <row r="196" spans="7:133">
      <c r="G196" s="353"/>
      <c r="H196" s="352"/>
      <c r="M196" s="616"/>
      <c r="N196" s="616"/>
      <c r="O196" s="616"/>
      <c r="P196" s="616"/>
      <c r="Q196" s="616"/>
      <c r="R196" s="6"/>
      <c r="U196" s="6"/>
      <c r="V196" s="6">
        <v>1</v>
      </c>
      <c r="W196" s="6">
        <v>1</v>
      </c>
      <c r="X196" s="6">
        <v>1</v>
      </c>
      <c r="Y196" s="6">
        <v>1</v>
      </c>
      <c r="Z196" s="6">
        <v>1</v>
      </c>
      <c r="AA196" s="6">
        <v>1</v>
      </c>
      <c r="AB196" s="6">
        <v>1</v>
      </c>
      <c r="AC196" s="6">
        <v>1</v>
      </c>
      <c r="AD196" s="6">
        <v>1</v>
      </c>
      <c r="AE196" s="6"/>
      <c r="AI196" s="616"/>
      <c r="AJ196" s="616"/>
      <c r="AK196" s="616"/>
      <c r="AL196" s="616"/>
      <c r="AM196" s="616"/>
      <c r="AN196" s="47"/>
      <c r="AO196" s="47"/>
      <c r="AP196" s="6"/>
      <c r="AQ196" s="6"/>
      <c r="AR196" s="352"/>
      <c r="AS196" s="352"/>
      <c r="AT196" s="355"/>
      <c r="AX196" s="239"/>
      <c r="AY196" s="233"/>
      <c r="AZ196" s="276"/>
      <c r="BA196" s="232"/>
      <c r="BB196" s="232"/>
      <c r="BC196" s="232"/>
      <c r="BD196" s="232"/>
      <c r="BE196" s="254"/>
      <c r="BF196" s="254"/>
      <c r="BG196" s="254"/>
      <c r="BH196" s="254"/>
      <c r="BI196" s="232"/>
      <c r="BJ196" s="232"/>
      <c r="BK196" s="232"/>
      <c r="BL196" s="238"/>
      <c r="BM196" s="238"/>
      <c r="BN196" s="238"/>
      <c r="BO196" s="234"/>
      <c r="BP196" s="234"/>
      <c r="BQ196" s="234"/>
      <c r="BR196" s="234"/>
      <c r="BS196" s="234"/>
      <c r="BT196" s="232"/>
      <c r="BU196" s="232"/>
      <c r="BV196" s="232"/>
      <c r="BW196" s="232"/>
      <c r="BX196" s="232"/>
      <c r="BY196" s="232"/>
      <c r="BZ196" s="232"/>
      <c r="CA196" s="232"/>
      <c r="CB196" s="232"/>
      <c r="CC196" s="232"/>
      <c r="CD196" s="232"/>
      <c r="CE196" s="232"/>
      <c r="CF196" s="234"/>
      <c r="CG196" s="234"/>
      <c r="CH196" s="234"/>
      <c r="CI196" s="233"/>
      <c r="CJ196" s="233"/>
      <c r="CK196" s="277"/>
      <c r="CP196" s="239"/>
      <c r="CQ196" s="310"/>
      <c r="CR196" s="311" t="s">
        <v>486</v>
      </c>
      <c r="CS196" s="232"/>
      <c r="CT196" s="232"/>
      <c r="CU196" s="232"/>
      <c r="CV196" s="232"/>
      <c r="CW196" s="232"/>
      <c r="CX196" s="232"/>
      <c r="CY196" s="232"/>
      <c r="CZ196" s="232"/>
      <c r="DA196" s="232"/>
      <c r="DB196" s="232"/>
      <c r="DC196" s="232"/>
      <c r="DD196" s="238"/>
      <c r="DE196" s="238"/>
      <c r="DF196" s="238"/>
      <c r="DG196" s="238"/>
      <c r="DH196" s="238"/>
      <c r="DI196" s="238"/>
      <c r="DJ196" s="238"/>
      <c r="DK196" s="238"/>
      <c r="DL196" s="232"/>
      <c r="DM196" s="232"/>
      <c r="DN196" s="232"/>
      <c r="DO196" s="232"/>
      <c r="DP196" s="232"/>
      <c r="DQ196" s="232"/>
      <c r="DR196" s="232"/>
      <c r="DS196" s="232"/>
      <c r="DT196" s="232"/>
      <c r="DU196" s="232"/>
      <c r="DV196" s="232"/>
      <c r="DW196" s="232"/>
      <c r="DX196" s="238"/>
      <c r="DY196" s="238"/>
      <c r="DZ196" s="238"/>
      <c r="EA196" s="233"/>
      <c r="EB196" s="233"/>
      <c r="EC196" s="306"/>
    </row>
    <row r="197" spans="7:133">
      <c r="G197" s="353"/>
      <c r="H197" s="48"/>
      <c r="M197" s="616"/>
      <c r="N197" s="616"/>
      <c r="O197" s="616"/>
      <c r="P197" s="616"/>
      <c r="Q197" s="616"/>
      <c r="R197" s="6"/>
      <c r="V197" s="6"/>
      <c r="W197" s="6"/>
      <c r="X197" s="6"/>
      <c r="Y197" s="6"/>
      <c r="Z197" s="6"/>
      <c r="AA197" s="5"/>
      <c r="AB197" s="5"/>
      <c r="AC197" s="5"/>
      <c r="AD197" s="5"/>
      <c r="AE197" s="5"/>
      <c r="AL197" s="5"/>
      <c r="AM197" s="6"/>
      <c r="AN197" s="6"/>
      <c r="AO197" s="6"/>
      <c r="AP197" s="6"/>
      <c r="AQ197" s="6"/>
      <c r="AR197" s="352"/>
      <c r="AS197" s="352"/>
      <c r="AT197" s="355"/>
      <c r="AX197" s="239"/>
      <c r="AY197" s="243"/>
      <c r="AZ197" s="231" t="s">
        <v>191</v>
      </c>
      <c r="BA197" s="233"/>
      <c r="BB197" s="233"/>
      <c r="BC197" s="232"/>
      <c r="BD197" s="232"/>
      <c r="BE197" s="231"/>
      <c r="BF197" s="232"/>
      <c r="BG197" s="234"/>
      <c r="BH197" s="234"/>
      <c r="BI197" s="234"/>
      <c r="BJ197" s="234"/>
      <c r="BK197" s="234"/>
      <c r="BL197" s="234"/>
      <c r="BM197" s="234"/>
      <c r="BN197" s="234"/>
      <c r="BO197" s="234"/>
      <c r="BP197" s="234"/>
      <c r="BQ197" s="234"/>
      <c r="BR197" s="234"/>
      <c r="BS197" s="234"/>
      <c r="BT197" s="234"/>
      <c r="BU197" s="234"/>
      <c r="BV197" s="234"/>
      <c r="BW197" s="232"/>
      <c r="BX197" s="232"/>
      <c r="BY197" s="232"/>
      <c r="BZ197" s="232"/>
      <c r="CA197" s="254"/>
      <c r="CB197" s="254"/>
      <c r="CC197" s="254"/>
      <c r="CD197" s="254"/>
      <c r="CE197" s="254"/>
      <c r="CF197" s="234"/>
      <c r="CG197" s="234"/>
      <c r="CH197" s="234"/>
      <c r="CI197" s="276"/>
      <c r="CJ197" s="276"/>
      <c r="CK197" s="277"/>
      <c r="CP197" s="239"/>
      <c r="CQ197" s="243"/>
      <c r="CR197" s="231" t="s">
        <v>191</v>
      </c>
      <c r="CS197" s="233"/>
      <c r="CT197" s="233"/>
      <c r="CU197" s="232"/>
      <c r="CV197" s="232"/>
      <c r="CW197" s="231"/>
      <c r="CX197" s="232"/>
      <c r="CY197" s="234"/>
      <c r="CZ197" s="234"/>
      <c r="DA197" s="234"/>
      <c r="DB197" s="234"/>
      <c r="DC197" s="234"/>
      <c r="DD197" s="234"/>
      <c r="DE197" s="234"/>
      <c r="DF197" s="234"/>
      <c r="DG197" s="234"/>
      <c r="DH197" s="234"/>
      <c r="DI197" s="234"/>
      <c r="DJ197" s="234"/>
      <c r="DK197" s="234"/>
      <c r="DL197" s="234"/>
      <c r="DM197" s="234"/>
      <c r="DN197" s="234"/>
      <c r="DO197" s="232"/>
      <c r="DP197" s="232"/>
      <c r="DQ197" s="232"/>
      <c r="DR197" s="232"/>
      <c r="DS197" s="254"/>
      <c r="DT197" s="254"/>
      <c r="DU197" s="254"/>
      <c r="DV197" s="254"/>
      <c r="DW197" s="254"/>
      <c r="DX197" s="234"/>
      <c r="DY197" s="234"/>
      <c r="DZ197" s="234"/>
      <c r="EA197" s="305"/>
      <c r="EB197" s="305"/>
      <c r="EC197" s="306"/>
    </row>
    <row r="198" spans="7:133">
      <c r="G198" s="142"/>
      <c r="H198" s="5"/>
      <c r="AA198" s="6"/>
      <c r="AB198" s="6"/>
      <c r="AC198" s="352"/>
      <c r="AD198" s="352"/>
      <c r="AE198" s="352"/>
      <c r="AL198" s="48"/>
      <c r="AQ198" s="5"/>
      <c r="AR198" s="5"/>
      <c r="AS198" s="352"/>
      <c r="AT198" s="355"/>
      <c r="AX198" s="241"/>
      <c r="AY198" s="230"/>
      <c r="AZ198" s="231" t="s">
        <v>268</v>
      </c>
      <c r="BA198" s="233"/>
      <c r="BB198" s="233"/>
      <c r="BC198" s="233"/>
      <c r="BD198" s="232"/>
      <c r="BE198" s="233"/>
      <c r="BF198" s="233"/>
      <c r="BG198" s="234"/>
      <c r="BH198" s="234"/>
      <c r="BI198" s="234"/>
      <c r="BJ198" s="234"/>
      <c r="BK198" s="234"/>
      <c r="BL198" s="234"/>
      <c r="BM198" s="234"/>
      <c r="BN198" s="234"/>
      <c r="BO198" s="234"/>
      <c r="BP198" s="234"/>
      <c r="BQ198" s="234"/>
      <c r="BR198" s="234"/>
      <c r="BS198" s="234"/>
      <c r="BT198" s="234"/>
      <c r="BU198" s="234"/>
      <c r="BV198" s="234"/>
      <c r="BW198" s="234"/>
      <c r="BX198" s="234"/>
      <c r="BY198" s="234"/>
      <c r="BZ198" s="234"/>
      <c r="CA198" s="254"/>
      <c r="CB198" s="254"/>
      <c r="CC198" s="254"/>
      <c r="CD198" s="254"/>
      <c r="CE198" s="234"/>
      <c r="CF198" s="234"/>
      <c r="CG198" s="234"/>
      <c r="CH198" s="234"/>
      <c r="CI198" s="276"/>
      <c r="CJ198" s="276"/>
      <c r="CK198" s="277"/>
      <c r="CP198" s="241"/>
      <c r="CQ198" s="230"/>
      <c r="CR198" s="231" t="s">
        <v>268</v>
      </c>
      <c r="CS198" s="233"/>
      <c r="CT198" s="233"/>
      <c r="CU198" s="233"/>
      <c r="CV198" s="232"/>
      <c r="CW198" s="233"/>
      <c r="CX198" s="233"/>
      <c r="CY198" s="234"/>
      <c r="CZ198" s="234"/>
      <c r="DA198" s="234"/>
      <c r="DB198" s="234"/>
      <c r="DC198" s="234"/>
      <c r="DD198" s="234"/>
      <c r="DE198" s="234"/>
      <c r="DF198" s="234"/>
      <c r="DG198" s="234"/>
      <c r="DH198" s="234"/>
      <c r="DI198" s="234"/>
      <c r="DJ198" s="234"/>
      <c r="DK198" s="234"/>
      <c r="DL198" s="234"/>
      <c r="DM198" s="234"/>
      <c r="DN198" s="234"/>
      <c r="DO198" s="234"/>
      <c r="DP198" s="234"/>
      <c r="DQ198" s="234"/>
      <c r="DR198" s="234"/>
      <c r="DS198" s="254"/>
      <c r="DT198" s="254"/>
      <c r="DU198" s="254"/>
      <c r="DV198" s="254"/>
      <c r="DW198" s="234"/>
      <c r="DX198" s="234"/>
      <c r="DY198" s="234"/>
      <c r="DZ198" s="234"/>
      <c r="EA198" s="305"/>
      <c r="EB198" s="305"/>
      <c r="EC198" s="306"/>
    </row>
    <row r="199" spans="7:133">
      <c r="G199" s="142"/>
      <c r="H199" s="5"/>
      <c r="I199" s="352"/>
      <c r="J199" s="352"/>
      <c r="V199" s="5"/>
      <c r="W199" s="5"/>
      <c r="X199" s="5"/>
      <c r="Y199" s="5"/>
      <c r="Z199" s="5"/>
      <c r="AA199" s="5"/>
      <c r="AB199" s="5"/>
      <c r="AD199" s="5"/>
      <c r="AE199" s="5"/>
      <c r="AL199" s="48"/>
      <c r="AQ199" s="5"/>
      <c r="AR199" s="5"/>
      <c r="AS199" s="352"/>
      <c r="AT199" s="355"/>
      <c r="AX199" s="241"/>
      <c r="AY199" s="235"/>
      <c r="AZ199" s="231" t="s">
        <v>193</v>
      </c>
      <c r="BA199" s="233"/>
      <c r="BB199" s="233"/>
      <c r="BC199" s="233"/>
      <c r="BD199" s="232"/>
      <c r="BE199" s="233"/>
      <c r="BF199" s="233"/>
      <c r="BG199" s="234"/>
      <c r="BH199" s="234"/>
      <c r="BI199" s="234"/>
      <c r="BJ199" s="234"/>
      <c r="BK199" s="234"/>
      <c r="BL199" s="234"/>
      <c r="BM199" s="234"/>
      <c r="BN199" s="234"/>
      <c r="BO199" s="234"/>
      <c r="BP199" s="234"/>
      <c r="BQ199" s="234"/>
      <c r="BR199" s="234"/>
      <c r="BS199" s="234"/>
      <c r="BT199" s="234"/>
      <c r="BU199" s="234"/>
      <c r="BV199" s="234"/>
      <c r="BW199" s="234"/>
      <c r="BX199" s="234"/>
      <c r="BY199" s="234"/>
      <c r="BZ199" s="234"/>
      <c r="CA199" s="254"/>
      <c r="CB199" s="254"/>
      <c r="CC199" s="254"/>
      <c r="CD199" s="254"/>
      <c r="CE199" s="234"/>
      <c r="CF199" s="234"/>
      <c r="CG199" s="234"/>
      <c r="CH199" s="232"/>
      <c r="CI199" s="232"/>
      <c r="CJ199" s="276"/>
      <c r="CK199" s="277"/>
      <c r="CP199" s="241"/>
      <c r="CQ199" s="235"/>
      <c r="CR199" s="231" t="s">
        <v>193</v>
      </c>
      <c r="CS199" s="233"/>
      <c r="CT199" s="233"/>
      <c r="CU199" s="233"/>
      <c r="CV199" s="232"/>
      <c r="CW199" s="233"/>
      <c r="CX199" s="233"/>
      <c r="CY199" s="234"/>
      <c r="CZ199" s="234"/>
      <c r="DA199" s="234"/>
      <c r="DB199" s="234"/>
      <c r="DC199" s="234"/>
      <c r="DD199" s="234"/>
      <c r="DE199" s="234"/>
      <c r="DF199" s="234"/>
      <c r="DG199" s="234"/>
      <c r="DH199" s="234"/>
      <c r="DI199" s="234"/>
      <c r="DJ199" s="234"/>
      <c r="DK199" s="234"/>
      <c r="DL199" s="234"/>
      <c r="DM199" s="234"/>
      <c r="DN199" s="234"/>
      <c r="DO199" s="234"/>
      <c r="DP199" s="234"/>
      <c r="DQ199" s="234"/>
      <c r="DR199" s="234"/>
      <c r="DS199" s="254"/>
      <c r="DT199" s="254"/>
      <c r="DU199" s="254"/>
      <c r="DV199" s="254"/>
      <c r="DW199" s="234"/>
      <c r="DX199" s="234"/>
      <c r="DY199" s="234"/>
      <c r="DZ199" s="232"/>
      <c r="EA199" s="232"/>
      <c r="EB199" s="305"/>
      <c r="EC199" s="306"/>
    </row>
    <row r="200" spans="7:133">
      <c r="G200" s="142"/>
      <c r="H200" s="5"/>
      <c r="I200" s="352"/>
      <c r="J200" s="352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48"/>
      <c r="AH200" s="48"/>
      <c r="AI200" s="5"/>
      <c r="AJ200" s="5"/>
      <c r="AK200" s="5"/>
      <c r="AL200" s="48"/>
      <c r="AM200" s="48"/>
      <c r="AN200" s="48"/>
      <c r="AO200" s="48"/>
      <c r="AP200" s="5"/>
      <c r="AQ200" s="5"/>
      <c r="AR200" s="5"/>
      <c r="AS200" s="352"/>
      <c r="AT200" s="355"/>
      <c r="AX200" s="241"/>
      <c r="AY200" s="236"/>
      <c r="AZ200" s="231" t="s">
        <v>189</v>
      </c>
      <c r="BA200" s="276"/>
      <c r="BB200" s="232"/>
      <c r="BC200" s="232"/>
      <c r="BD200" s="232"/>
      <c r="BE200" s="233"/>
      <c r="BF200" s="233"/>
      <c r="BG200" s="233"/>
      <c r="BH200" s="233"/>
      <c r="BI200" s="233"/>
      <c r="BJ200" s="234"/>
      <c r="BK200" s="234"/>
      <c r="BL200" s="234"/>
      <c r="BM200" s="234"/>
      <c r="BN200" s="234"/>
      <c r="BO200" s="231"/>
      <c r="BP200" s="231"/>
      <c r="BQ200" s="234"/>
      <c r="BR200" s="234"/>
      <c r="BS200" s="234"/>
      <c r="BT200" s="231"/>
      <c r="BU200" s="234"/>
      <c r="BV200" s="234"/>
      <c r="BW200" s="234"/>
      <c r="BX200" s="234"/>
      <c r="BY200" s="234"/>
      <c r="BZ200" s="234"/>
      <c r="CA200" s="231"/>
      <c r="CB200" s="231"/>
      <c r="CC200" s="231"/>
      <c r="CD200" s="231"/>
      <c r="CE200" s="234"/>
      <c r="CF200" s="234"/>
      <c r="CG200" s="234"/>
      <c r="CH200" s="232"/>
      <c r="CI200" s="232"/>
      <c r="CJ200" s="276"/>
      <c r="CK200" s="277"/>
      <c r="CP200" s="241"/>
      <c r="CQ200" s="236"/>
      <c r="CR200" s="231" t="s">
        <v>189</v>
      </c>
      <c r="CS200" s="305"/>
      <c r="CT200" s="232"/>
      <c r="CU200" s="232"/>
      <c r="CV200" s="232"/>
      <c r="CW200" s="233"/>
      <c r="CX200" s="233"/>
      <c r="CY200" s="233"/>
      <c r="CZ200" s="233"/>
      <c r="DA200" s="233"/>
      <c r="DB200" s="234"/>
      <c r="DC200" s="234"/>
      <c r="DD200" s="234"/>
      <c r="DE200" s="234"/>
      <c r="DF200" s="234"/>
      <c r="DG200" s="231"/>
      <c r="DH200" s="231"/>
      <c r="DI200" s="234"/>
      <c r="DJ200" s="234"/>
      <c r="DK200" s="234"/>
      <c r="DL200" s="231"/>
      <c r="DM200" s="234"/>
      <c r="DN200" s="234"/>
      <c r="DO200" s="234"/>
      <c r="DP200" s="234"/>
      <c r="DQ200" s="234"/>
      <c r="DR200" s="234"/>
      <c r="DS200" s="231"/>
      <c r="DT200" s="231"/>
      <c r="DU200" s="231"/>
      <c r="DV200" s="231"/>
      <c r="DW200" s="234"/>
      <c r="DX200" s="234"/>
      <c r="DY200" s="234"/>
      <c r="DZ200" s="232"/>
      <c r="EA200" s="232"/>
      <c r="EB200" s="305"/>
      <c r="EC200" s="306"/>
    </row>
    <row r="201" spans="7:133">
      <c r="G201" s="142"/>
      <c r="H201" s="5"/>
      <c r="I201" s="352"/>
      <c r="J201" s="352"/>
      <c r="P201" s="352"/>
      <c r="Q201" s="352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48"/>
      <c r="AH201" s="48"/>
      <c r="AI201" s="5"/>
      <c r="AJ201" s="5"/>
      <c r="AK201" s="5"/>
      <c r="AL201" s="352"/>
      <c r="AM201" s="48"/>
      <c r="AN201" s="48"/>
      <c r="AO201" s="48"/>
      <c r="AP201" s="352"/>
      <c r="AQ201" s="352"/>
      <c r="AR201" s="352"/>
      <c r="AS201" s="352"/>
      <c r="AT201" s="355"/>
      <c r="AX201" s="241"/>
      <c r="AY201" s="237"/>
      <c r="AZ201" s="231" t="s">
        <v>192</v>
      </c>
      <c r="BA201" s="276"/>
      <c r="BB201" s="276"/>
      <c r="BC201" s="276"/>
      <c r="BD201" s="276"/>
      <c r="BE201" s="276"/>
      <c r="BF201" s="233"/>
      <c r="BG201" s="233"/>
      <c r="BH201" s="233"/>
      <c r="BI201" s="233"/>
      <c r="BJ201" s="233"/>
      <c r="BK201" s="233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231"/>
      <c r="BX201" s="234"/>
      <c r="BY201" s="234"/>
      <c r="BZ201" s="234"/>
      <c r="CA201" s="231"/>
      <c r="CB201" s="231"/>
      <c r="CC201" s="231"/>
      <c r="CD201" s="231"/>
      <c r="CE201" s="231"/>
      <c r="CF201" s="231"/>
      <c r="CG201" s="231"/>
      <c r="CH201" s="232"/>
      <c r="CI201" s="232"/>
      <c r="CJ201" s="276"/>
      <c r="CK201" s="277"/>
      <c r="CP201" s="241"/>
      <c r="CQ201" s="237"/>
      <c r="CR201" s="231" t="s">
        <v>192</v>
      </c>
      <c r="CS201" s="305"/>
      <c r="CT201" s="305"/>
      <c r="CU201" s="305"/>
      <c r="CV201" s="305"/>
      <c r="CW201" s="305"/>
      <c r="CX201" s="233"/>
      <c r="CY201" s="233"/>
      <c r="CZ201" s="233"/>
      <c r="DA201" s="233"/>
      <c r="DB201" s="233"/>
      <c r="DC201" s="233"/>
      <c r="DD201" s="231"/>
      <c r="DE201" s="231"/>
      <c r="DF201" s="231"/>
      <c r="DG201" s="231"/>
      <c r="DH201" s="231"/>
      <c r="DI201" s="231"/>
      <c r="DJ201" s="231"/>
      <c r="DK201" s="231"/>
      <c r="DL201" s="231"/>
      <c r="DM201" s="231"/>
      <c r="DN201" s="231"/>
      <c r="DO201" s="231"/>
      <c r="DP201" s="234"/>
      <c r="DQ201" s="234"/>
      <c r="DR201" s="234"/>
      <c r="DS201" s="231"/>
      <c r="DT201" s="231"/>
      <c r="DU201" s="231"/>
      <c r="DV201" s="231"/>
      <c r="DW201" s="231"/>
      <c r="DX201" s="231"/>
      <c r="DY201" s="231"/>
      <c r="DZ201" s="232"/>
      <c r="EA201" s="232"/>
      <c r="EB201" s="305"/>
      <c r="EC201" s="306"/>
    </row>
    <row r="202" spans="7:133">
      <c r="G202" s="142"/>
      <c r="H202" s="5"/>
      <c r="I202" s="5"/>
      <c r="J202" s="5"/>
      <c r="K202" s="5"/>
      <c r="L202" s="5"/>
      <c r="M202" s="48"/>
      <c r="N202" s="352"/>
      <c r="O202" s="48"/>
      <c r="P202" s="352"/>
      <c r="Q202" s="48"/>
      <c r="R202" s="352"/>
      <c r="S202" s="48"/>
      <c r="T202" s="352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352"/>
      <c r="AH202" s="352"/>
      <c r="AI202" s="352"/>
      <c r="AJ202" s="352"/>
      <c r="AK202" s="352"/>
      <c r="AL202" s="352"/>
      <c r="AM202" s="5"/>
      <c r="AN202" s="352"/>
      <c r="AO202" s="352"/>
      <c r="AP202" s="352"/>
      <c r="AQ202" s="352"/>
      <c r="AR202" s="352"/>
      <c r="AS202" s="352"/>
      <c r="AT202" s="355"/>
      <c r="AX202" s="241"/>
      <c r="AY202" s="232"/>
      <c r="AZ202" s="276"/>
      <c r="BA202" s="276"/>
      <c r="BB202" s="276"/>
      <c r="BC202" s="276"/>
      <c r="BD202" s="276"/>
      <c r="BE202" s="276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2"/>
      <c r="BU202" s="232"/>
      <c r="BV202" s="232"/>
      <c r="BW202" s="232"/>
      <c r="BX202" s="234"/>
      <c r="BY202" s="234"/>
      <c r="BZ202" s="234"/>
      <c r="CA202" s="232"/>
      <c r="CB202" s="232"/>
      <c r="CC202" s="276"/>
      <c r="CD202" s="233"/>
      <c r="CE202" s="233"/>
      <c r="CF202" s="233"/>
      <c r="CG202" s="276"/>
      <c r="CH202" s="276"/>
      <c r="CI202" s="276"/>
      <c r="CJ202" s="276"/>
      <c r="CK202" s="277"/>
      <c r="CP202" s="241"/>
      <c r="CQ202" s="232"/>
      <c r="CR202" s="305"/>
      <c r="CS202" s="305"/>
      <c r="CT202" s="305"/>
      <c r="CU202" s="305"/>
      <c r="CV202" s="305"/>
      <c r="CW202" s="305"/>
      <c r="CX202" s="233"/>
      <c r="CY202" s="233"/>
      <c r="CZ202" s="233"/>
      <c r="DA202" s="233"/>
      <c r="DB202" s="233"/>
      <c r="DC202" s="233"/>
      <c r="DD202" s="233"/>
      <c r="DE202" s="233"/>
      <c r="DF202" s="233"/>
      <c r="DG202" s="233"/>
      <c r="DH202" s="233"/>
      <c r="DI202" s="233"/>
      <c r="DJ202" s="233"/>
      <c r="DK202" s="233"/>
      <c r="DL202" s="232"/>
      <c r="DM202" s="232"/>
      <c r="DN202" s="232"/>
      <c r="DO202" s="232"/>
      <c r="DP202" s="234"/>
      <c r="DQ202" s="234"/>
      <c r="DR202" s="234"/>
      <c r="DS202" s="232"/>
      <c r="DT202" s="232"/>
      <c r="DU202" s="305"/>
      <c r="DV202" s="233"/>
      <c r="DW202" s="233"/>
      <c r="DX202" s="233"/>
      <c r="DY202" s="305"/>
      <c r="DZ202" s="305"/>
      <c r="EA202" s="305"/>
      <c r="EB202" s="305"/>
      <c r="EC202" s="306"/>
    </row>
    <row r="203" spans="7:133" ht="15.75" thickBot="1">
      <c r="G203" s="163"/>
      <c r="H203" s="146"/>
      <c r="I203" s="146"/>
      <c r="J203" s="146"/>
      <c r="K203" s="146"/>
      <c r="L203" s="146"/>
      <c r="M203" s="146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146"/>
      <c r="Y203" s="146"/>
      <c r="Z203" s="146"/>
      <c r="AA203" s="146"/>
      <c r="AB203" s="146"/>
      <c r="AC203" s="354"/>
      <c r="AD203" s="354"/>
      <c r="AE203" s="354"/>
      <c r="AF203" s="354"/>
      <c r="AG203" s="354"/>
      <c r="AH203" s="354"/>
      <c r="AI203" s="354"/>
      <c r="AJ203" s="354"/>
      <c r="AK203" s="354"/>
      <c r="AL203" s="354"/>
      <c r="AM203" s="354"/>
      <c r="AN203" s="354"/>
      <c r="AO203" s="354"/>
      <c r="AP203" s="354"/>
      <c r="AQ203" s="354"/>
      <c r="AR203" s="354"/>
      <c r="AS203" s="354"/>
      <c r="AT203" s="356"/>
      <c r="AX203" s="244"/>
      <c r="AY203" s="245"/>
      <c r="AZ203" s="245"/>
      <c r="BA203" s="245"/>
      <c r="BB203" s="245"/>
      <c r="BC203" s="245"/>
      <c r="BD203" s="245"/>
      <c r="BE203" s="278"/>
      <c r="BF203" s="278"/>
      <c r="BG203" s="278"/>
      <c r="BH203" s="278"/>
      <c r="BI203" s="278"/>
      <c r="BJ203" s="278"/>
      <c r="BK203" s="278"/>
      <c r="BL203" s="278"/>
      <c r="BM203" s="278"/>
      <c r="BN203" s="278"/>
      <c r="BO203" s="245"/>
      <c r="BP203" s="245"/>
      <c r="BQ203" s="245"/>
      <c r="BR203" s="245"/>
      <c r="BS203" s="245"/>
      <c r="BT203" s="278"/>
      <c r="BU203" s="278"/>
      <c r="BV203" s="278"/>
      <c r="BW203" s="278"/>
      <c r="BX203" s="278"/>
      <c r="BY203" s="278"/>
      <c r="BZ203" s="278"/>
      <c r="CA203" s="278"/>
      <c r="CB203" s="278"/>
      <c r="CC203" s="278"/>
      <c r="CD203" s="278"/>
      <c r="CE203" s="278"/>
      <c r="CF203" s="278"/>
      <c r="CG203" s="278"/>
      <c r="CH203" s="278"/>
      <c r="CI203" s="278"/>
      <c r="CJ203" s="278"/>
      <c r="CK203" s="279"/>
      <c r="CP203" s="244"/>
      <c r="CQ203" s="245"/>
      <c r="CR203" s="245"/>
      <c r="CS203" s="245"/>
      <c r="CT203" s="245"/>
      <c r="CU203" s="245"/>
      <c r="CV203" s="245"/>
      <c r="CW203" s="307"/>
      <c r="CX203" s="307"/>
      <c r="CY203" s="307"/>
      <c r="CZ203" s="307"/>
      <c r="DA203" s="307"/>
      <c r="DB203" s="307"/>
      <c r="DC203" s="307"/>
      <c r="DD203" s="307"/>
      <c r="DE203" s="307"/>
      <c r="DF203" s="307"/>
      <c r="DG203" s="245"/>
      <c r="DH203" s="245"/>
      <c r="DI203" s="245"/>
      <c r="DJ203" s="245"/>
      <c r="DK203" s="245"/>
      <c r="DL203" s="307"/>
      <c r="DM203" s="307"/>
      <c r="DN203" s="307"/>
      <c r="DO203" s="307"/>
      <c r="DP203" s="307"/>
      <c r="DQ203" s="307"/>
      <c r="DR203" s="307"/>
      <c r="DS203" s="307"/>
      <c r="DT203" s="307"/>
      <c r="DU203" s="307"/>
      <c r="DV203" s="307"/>
      <c r="DW203" s="307"/>
      <c r="DX203" s="307"/>
      <c r="DY203" s="307"/>
      <c r="DZ203" s="307"/>
      <c r="EA203" s="307"/>
      <c r="EB203" s="307"/>
      <c r="EC203" s="308"/>
    </row>
    <row r="205" spans="7:133" ht="15.75" thickBot="1"/>
    <row r="206" spans="7:133">
      <c r="AX206" s="621" t="s">
        <v>406</v>
      </c>
      <c r="AY206" s="622"/>
      <c r="AZ206" s="253"/>
      <c r="BA206" s="253"/>
      <c r="BB206" s="227"/>
      <c r="BC206" s="227"/>
      <c r="BD206" s="227"/>
      <c r="BE206" s="227"/>
      <c r="BF206" s="227"/>
      <c r="BG206" s="226"/>
      <c r="BH206" s="226"/>
      <c r="BI206" s="226"/>
      <c r="BJ206" s="226"/>
      <c r="BK206" s="226"/>
      <c r="BL206" s="226"/>
      <c r="BM206" s="226"/>
      <c r="BN206" s="226"/>
      <c r="BO206" s="226"/>
      <c r="BP206" s="226"/>
      <c r="BQ206" s="226"/>
      <c r="BR206" s="226"/>
      <c r="BS206" s="226"/>
      <c r="BT206" s="226"/>
      <c r="BU206" s="226"/>
      <c r="BV206" s="226"/>
      <c r="BW206" s="226"/>
      <c r="BX206" s="226"/>
      <c r="BY206" s="226"/>
      <c r="BZ206" s="226"/>
      <c r="CA206" s="226"/>
      <c r="CB206" s="226"/>
      <c r="CC206" s="226"/>
      <c r="CD206" s="226"/>
      <c r="CE206" s="226"/>
      <c r="CF206" s="226"/>
      <c r="CG206" s="226"/>
      <c r="CH206" s="226"/>
      <c r="CI206" s="227"/>
      <c r="CJ206" s="227"/>
      <c r="CK206" s="228"/>
      <c r="CP206" s="464"/>
      <c r="CQ206" s="465"/>
      <c r="CR206" s="253"/>
      <c r="CS206" s="253"/>
      <c r="CT206" s="459"/>
      <c r="CU206" s="459"/>
      <c r="CV206" s="459"/>
      <c r="CW206" s="459"/>
      <c r="CX206" s="459"/>
      <c r="CY206" s="253"/>
      <c r="CZ206" s="253"/>
      <c r="DA206" s="253"/>
      <c r="DB206" s="253"/>
      <c r="DC206" s="253"/>
      <c r="DD206" s="253"/>
      <c r="DE206" s="253"/>
      <c r="DF206" s="253"/>
      <c r="DG206" s="253"/>
      <c r="DH206" s="253"/>
      <c r="DI206" s="253"/>
      <c r="DJ206" s="253"/>
      <c r="DK206" s="253"/>
      <c r="DL206" s="253"/>
      <c r="DM206" s="253"/>
      <c r="DN206" s="253"/>
      <c r="DO206" s="253"/>
      <c r="DP206" s="253"/>
      <c r="DQ206" s="253"/>
      <c r="DR206" s="253"/>
      <c r="DS206" s="253"/>
      <c r="DT206" s="253"/>
      <c r="DU206" s="253"/>
      <c r="DV206" s="253"/>
      <c r="DW206" s="253"/>
      <c r="DX206" s="253"/>
      <c r="DY206" s="226"/>
      <c r="DZ206" s="226"/>
      <c r="EA206" s="459"/>
      <c r="EB206" s="459"/>
      <c r="EC206" s="228"/>
    </row>
    <row r="207" spans="7:133"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  <c r="Y207" s="234"/>
      <c r="Z207" s="234"/>
      <c r="AA207" s="234"/>
      <c r="AB207" s="234"/>
      <c r="AC207" s="234"/>
      <c r="AD207" s="234"/>
      <c r="AE207" s="234"/>
      <c r="AF207" s="234"/>
      <c r="AG207" s="234"/>
      <c r="AH207" s="234"/>
      <c r="AI207" s="234"/>
      <c r="AJ207" s="234"/>
      <c r="AK207" s="234"/>
      <c r="AL207" s="234"/>
      <c r="AM207" s="234"/>
      <c r="AN207" s="234"/>
      <c r="AO207" s="234"/>
      <c r="AP207" s="234"/>
      <c r="AQ207" s="234"/>
      <c r="AR207" s="234"/>
      <c r="AS207" s="234"/>
      <c r="AT207" s="234"/>
      <c r="AU207" s="234"/>
      <c r="AX207" s="623"/>
      <c r="AY207" s="617"/>
      <c r="AZ207" s="233"/>
      <c r="BA207" s="233"/>
      <c r="BB207" s="454"/>
      <c r="BC207" s="454"/>
      <c r="BD207" s="232"/>
      <c r="BE207" s="232"/>
      <c r="BF207" s="232"/>
      <c r="BG207" s="232"/>
      <c r="BH207" s="232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32"/>
      <c r="CJ207" s="232"/>
      <c r="CK207" s="455"/>
      <c r="CP207" s="241"/>
      <c r="CQ207" s="232"/>
      <c r="CR207" s="233"/>
      <c r="CS207" s="233"/>
      <c r="CT207" s="458"/>
      <c r="CU207" s="458"/>
      <c r="CV207" s="232"/>
      <c r="CW207" s="232"/>
      <c r="CX207" s="232"/>
      <c r="CY207" s="232"/>
      <c r="CZ207" s="232"/>
      <c r="DA207" s="233"/>
      <c r="DB207" s="233"/>
      <c r="DC207" s="233"/>
      <c r="DD207" s="233"/>
      <c r="DE207" s="233"/>
      <c r="DF207" s="233"/>
      <c r="DG207" s="233"/>
      <c r="DH207" s="233"/>
      <c r="DI207" s="233"/>
      <c r="DJ207" s="233"/>
      <c r="DK207" s="233"/>
      <c r="DL207" s="233"/>
      <c r="DM207" s="233"/>
      <c r="DN207" s="233"/>
      <c r="DO207" s="233"/>
      <c r="DP207" s="233"/>
      <c r="DQ207" s="233"/>
      <c r="DR207" s="233"/>
      <c r="DS207" s="233"/>
      <c r="DT207" s="233"/>
      <c r="DU207" s="233"/>
      <c r="DV207" s="233"/>
      <c r="DW207" s="233"/>
      <c r="DX207" s="233"/>
      <c r="DY207" s="233"/>
      <c r="DZ207" s="233"/>
      <c r="EA207" s="232"/>
      <c r="EB207" s="232"/>
      <c r="EC207" s="461"/>
    </row>
    <row r="208" spans="7:133">
      <c r="AO208" s="52"/>
      <c r="AX208" s="229"/>
      <c r="AY208" s="233"/>
      <c r="AZ208" s="617" t="s">
        <v>137</v>
      </c>
      <c r="BA208" s="617"/>
      <c r="BB208" s="233"/>
      <c r="BC208" s="233"/>
      <c r="BD208" s="233"/>
      <c r="BE208" s="233"/>
      <c r="BF208" s="233"/>
      <c r="BG208" s="232"/>
      <c r="BH208" s="232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33"/>
      <c r="CE208" s="233"/>
      <c r="CF208" s="233"/>
      <c r="CG208" s="233"/>
      <c r="CH208" s="233"/>
      <c r="CI208" s="233"/>
      <c r="CJ208" s="233"/>
      <c r="CK208" s="455"/>
      <c r="CP208" s="229"/>
      <c r="CQ208" s="233"/>
      <c r="CR208" s="232"/>
      <c r="CS208" s="232"/>
      <c r="CT208" s="233"/>
      <c r="CU208" s="233"/>
      <c r="CV208" s="233"/>
      <c r="CW208" s="233"/>
      <c r="CX208" s="233"/>
      <c r="CY208" s="232"/>
      <c r="CZ208" s="232"/>
      <c r="DA208" s="233"/>
      <c r="DB208" s="233"/>
      <c r="DC208" s="233"/>
      <c r="DD208" s="233"/>
      <c r="DE208" s="233"/>
      <c r="DF208" s="233"/>
      <c r="DG208" s="233"/>
      <c r="DH208" s="233"/>
      <c r="DI208" s="233"/>
      <c r="DJ208" s="233"/>
      <c r="DK208" s="233"/>
      <c r="DL208" s="233"/>
      <c r="DM208" s="233"/>
      <c r="DN208" s="233"/>
      <c r="DO208" s="233"/>
      <c r="DP208" s="233"/>
      <c r="DQ208" s="233"/>
      <c r="DR208" s="233"/>
      <c r="DS208" s="233"/>
      <c r="DT208" s="233"/>
      <c r="DU208" s="233"/>
      <c r="DV208" s="233"/>
      <c r="DW208" s="233"/>
      <c r="DX208" s="233"/>
      <c r="DY208" s="233"/>
      <c r="DZ208" s="233"/>
      <c r="EA208" s="233"/>
      <c r="EB208" s="233"/>
      <c r="EC208" s="461"/>
    </row>
    <row r="209" spans="7:133">
      <c r="AO209" s="52"/>
      <c r="AP209" s="52"/>
      <c r="AQ209" s="52"/>
      <c r="AR209" s="52"/>
      <c r="AS209" s="52"/>
      <c r="AT209" s="52"/>
      <c r="AU209" s="52"/>
      <c r="AX209" s="229"/>
      <c r="AY209" s="233"/>
      <c r="AZ209" s="617"/>
      <c r="BA209" s="617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33"/>
      <c r="CF209" s="233"/>
      <c r="CG209" s="233"/>
      <c r="CH209" s="233"/>
      <c r="CI209" s="232"/>
      <c r="CJ209" s="233"/>
      <c r="CK209" s="455"/>
      <c r="CP209" s="229"/>
      <c r="CQ209" s="233"/>
      <c r="CR209" s="232"/>
      <c r="CS209" s="232"/>
      <c r="CT209" s="233"/>
      <c r="CU209" s="233"/>
      <c r="CV209" s="233"/>
      <c r="CW209" s="233"/>
      <c r="CX209" s="233"/>
      <c r="CY209" s="233"/>
      <c r="CZ209" s="233"/>
      <c r="DA209" s="233"/>
      <c r="DB209" s="233"/>
      <c r="DC209" s="233"/>
      <c r="DD209" s="233"/>
      <c r="DE209" s="233"/>
      <c r="DF209" s="233"/>
      <c r="DG209" s="233"/>
      <c r="DH209" s="233"/>
      <c r="DI209" s="233"/>
      <c r="DJ209" s="233"/>
      <c r="DK209" s="233"/>
      <c r="DL209" s="233"/>
      <c r="DM209" s="233"/>
      <c r="DN209" s="233"/>
      <c r="DO209" s="233"/>
      <c r="DP209" s="233"/>
      <c r="DQ209" s="233"/>
      <c r="DR209" s="233"/>
      <c r="DS209" s="233"/>
      <c r="DT209" s="233"/>
      <c r="DU209" s="233"/>
      <c r="DV209" s="233"/>
      <c r="DW209" s="233"/>
      <c r="DX209" s="233"/>
      <c r="DY209" s="233"/>
      <c r="DZ209" s="233"/>
      <c r="EA209" s="232"/>
      <c r="EB209" s="233"/>
      <c r="EC209" s="461"/>
    </row>
    <row r="210" spans="7:133"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28"/>
      <c r="Z210" s="628"/>
      <c r="AA210" s="628"/>
      <c r="AB210" s="628"/>
      <c r="AC210" s="628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X210" s="229"/>
      <c r="AY210" s="233"/>
      <c r="AZ210" s="233"/>
      <c r="BA210" s="233"/>
      <c r="BB210" s="233"/>
      <c r="BE210" s="233"/>
      <c r="BF210" s="233"/>
      <c r="BG210" s="232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CA210" s="233"/>
      <c r="CB210" s="233"/>
      <c r="CC210" s="233"/>
      <c r="CD210" s="233"/>
      <c r="CE210" s="233"/>
      <c r="CF210" s="233"/>
      <c r="CG210" s="233"/>
      <c r="CH210" s="233"/>
      <c r="CI210" s="232"/>
      <c r="CJ210" s="232"/>
      <c r="CK210" s="455"/>
      <c r="CP210" s="229"/>
      <c r="CQ210" s="233"/>
      <c r="CR210" s="233"/>
      <c r="CS210" s="233"/>
      <c r="CT210" s="233"/>
      <c r="CU210" s="6"/>
      <c r="CV210" s="6"/>
      <c r="CW210" s="233"/>
      <c r="DA210" s="233"/>
      <c r="DB210" s="233"/>
      <c r="DC210" s="233"/>
      <c r="DD210" s="233"/>
      <c r="DE210" s="233"/>
      <c r="DF210" s="233"/>
      <c r="DG210" s="233"/>
      <c r="DH210" s="233"/>
      <c r="DI210" s="233"/>
      <c r="DJ210" s="233"/>
      <c r="DK210" s="233"/>
      <c r="DL210" s="233"/>
      <c r="DM210" s="233"/>
      <c r="DN210" s="233"/>
      <c r="DO210" s="233"/>
      <c r="DP210" s="6"/>
      <c r="DQ210" s="6"/>
      <c r="DR210" s="6"/>
      <c r="DS210" s="233"/>
      <c r="DT210" s="233"/>
      <c r="DU210" s="233"/>
      <c r="DV210" s="233"/>
      <c r="DW210" s="233"/>
      <c r="DX210" s="233"/>
      <c r="DY210" s="233"/>
      <c r="DZ210" s="233"/>
      <c r="EA210" s="232"/>
      <c r="EB210" s="232"/>
      <c r="EC210" s="461"/>
    </row>
    <row r="211" spans="7:133">
      <c r="H211" s="62"/>
      <c r="I211" s="6" t="s">
        <v>191</v>
      </c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25" t="s">
        <v>210</v>
      </c>
      <c r="V211" s="625"/>
      <c r="W211" s="625"/>
      <c r="X211" s="6"/>
      <c r="Y211" s="628"/>
      <c r="Z211" s="628"/>
      <c r="AA211" s="628"/>
      <c r="AB211" s="628"/>
      <c r="AC211" s="628"/>
      <c r="AD211" s="6"/>
      <c r="AE211" s="616" t="s">
        <v>152</v>
      </c>
      <c r="AF211" s="616"/>
      <c r="AG211" s="616"/>
      <c r="AH211" s="6"/>
      <c r="AI211" s="6"/>
      <c r="AJ211" s="6"/>
      <c r="AK211" s="6"/>
      <c r="AL211" s="6"/>
      <c r="AM211" s="6"/>
      <c r="AX211" s="239"/>
      <c r="AY211" s="233"/>
      <c r="AZ211" s="233"/>
      <c r="BA211" s="233"/>
      <c r="BB211" s="233"/>
      <c r="BD211" s="233">
        <v>1</v>
      </c>
      <c r="BE211" s="233">
        <v>1</v>
      </c>
      <c r="BF211" s="233">
        <v>1</v>
      </c>
      <c r="BG211" s="233">
        <v>1</v>
      </c>
      <c r="BH211" s="233">
        <v>1</v>
      </c>
      <c r="BI211" s="233"/>
      <c r="BJ211" s="232"/>
      <c r="BK211" s="232"/>
      <c r="BL211" s="233"/>
      <c r="BM211" s="233"/>
      <c r="BN211" s="233"/>
      <c r="BO211" s="233"/>
      <c r="BP211" s="233">
        <v>1</v>
      </c>
      <c r="BQ211" s="233">
        <v>1</v>
      </c>
      <c r="BR211" s="233">
        <v>1</v>
      </c>
      <c r="BS211" s="233">
        <v>1</v>
      </c>
      <c r="BT211" s="233">
        <v>1</v>
      </c>
      <c r="BU211" s="233"/>
      <c r="BV211" s="233"/>
      <c r="BW211" s="233"/>
      <c r="CA211" s="233"/>
      <c r="CB211" s="233"/>
      <c r="CC211" s="233"/>
      <c r="CD211" s="233"/>
      <c r="CE211" s="233"/>
      <c r="CF211" s="233"/>
      <c r="CG211" s="233"/>
      <c r="CH211" s="233"/>
      <c r="CI211" s="233"/>
      <c r="CJ211" s="233"/>
      <c r="CK211" s="455"/>
      <c r="CP211" s="460"/>
      <c r="CQ211" s="233"/>
      <c r="CR211" s="233"/>
      <c r="CS211" s="233"/>
      <c r="CT211" s="233"/>
      <c r="CU211" s="6"/>
      <c r="CV211" s="233"/>
      <c r="DA211" s="233"/>
      <c r="DB211" s="232"/>
      <c r="DC211" s="232"/>
      <c r="DD211" s="233"/>
      <c r="DE211" s="233"/>
      <c r="DF211" s="233"/>
      <c r="DG211" s="233"/>
      <c r="DH211" s="233"/>
      <c r="DI211" s="233"/>
      <c r="DJ211" s="233"/>
      <c r="DK211" s="233"/>
      <c r="DL211" s="233"/>
      <c r="DM211" s="233"/>
      <c r="DN211" s="233"/>
      <c r="DO211" s="233"/>
      <c r="DP211" s="6"/>
      <c r="DQ211" s="6"/>
      <c r="DR211" s="6"/>
      <c r="DS211" s="233"/>
      <c r="DT211" s="233"/>
      <c r="DU211" s="233"/>
      <c r="DV211" s="233"/>
      <c r="DW211" s="233"/>
      <c r="DX211" s="233"/>
      <c r="DY211" s="233"/>
      <c r="DZ211" s="233"/>
      <c r="EA211" s="233"/>
      <c r="EB211" s="233"/>
      <c r="EC211" s="461"/>
    </row>
    <row r="212" spans="7:133">
      <c r="H212" s="38"/>
      <c r="I212" s="6" t="s">
        <v>193</v>
      </c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25"/>
      <c r="V212" s="625"/>
      <c r="W212" s="625"/>
      <c r="Y212" s="628"/>
      <c r="Z212" s="628"/>
      <c r="AA212" s="628"/>
      <c r="AB212" s="628"/>
      <c r="AC212" s="628"/>
      <c r="AE212" s="616"/>
      <c r="AF212" s="616"/>
      <c r="AG212" s="616"/>
      <c r="AH212" s="6"/>
      <c r="AI212" s="6"/>
      <c r="AJ212" s="6"/>
      <c r="AK212" s="6"/>
      <c r="AL212" s="6"/>
      <c r="AM212" s="6"/>
      <c r="AX212" s="239"/>
      <c r="AY212" s="233"/>
      <c r="BB212" s="233"/>
      <c r="BC212" s="26"/>
      <c r="BD212" s="233">
        <v>1</v>
      </c>
      <c r="BE212" s="617" t="s">
        <v>136</v>
      </c>
      <c r="BF212" s="617"/>
      <c r="BG212" s="617"/>
      <c r="BH212" s="233">
        <v>1</v>
      </c>
      <c r="BI212" s="232"/>
      <c r="BJ212" s="232"/>
      <c r="BK212" s="232"/>
      <c r="BL212" s="233"/>
      <c r="BM212" s="26"/>
      <c r="BN212" s="26"/>
      <c r="BO212" s="26"/>
      <c r="BP212" s="233">
        <v>1</v>
      </c>
      <c r="BQ212" s="617" t="s">
        <v>136</v>
      </c>
      <c r="BR212" s="617"/>
      <c r="BS212" s="617"/>
      <c r="BT212" s="233">
        <v>1</v>
      </c>
      <c r="BU212" s="232"/>
      <c r="BV212" s="232"/>
      <c r="BW212" s="233"/>
      <c r="CA212" s="232"/>
      <c r="CB212" s="232"/>
      <c r="CC212" s="232"/>
      <c r="CD212" s="232"/>
      <c r="CE212" s="232"/>
      <c r="CI212" s="232"/>
      <c r="CJ212" s="232"/>
      <c r="CK212" s="455"/>
      <c r="CP212" s="460"/>
      <c r="CQ212" s="233"/>
      <c r="CR212" s="6"/>
      <c r="CS212" s="6"/>
      <c r="CT212" s="233"/>
      <c r="CU212" s="48"/>
      <c r="CV212" s="233"/>
      <c r="DA212" s="232"/>
      <c r="DB212" s="232"/>
      <c r="DC212" s="232"/>
      <c r="DD212" s="233"/>
      <c r="DE212" s="48"/>
      <c r="DF212" s="48"/>
      <c r="DG212" s="48"/>
      <c r="DH212" s="233"/>
      <c r="DI212" s="232"/>
      <c r="DJ212" s="232"/>
      <c r="DK212" s="232"/>
      <c r="DL212" s="233"/>
      <c r="DM212" s="232"/>
      <c r="DN212" s="232"/>
      <c r="DO212" s="233"/>
      <c r="DP212" s="6"/>
      <c r="DQ212" s="6"/>
      <c r="DR212" s="6"/>
      <c r="DS212" s="232"/>
      <c r="DT212" s="232"/>
      <c r="DX212" s="6"/>
      <c r="EA212" s="232"/>
      <c r="EB212" s="232"/>
      <c r="EC212" s="461"/>
    </row>
    <row r="213" spans="7:133">
      <c r="H213" s="52"/>
      <c r="I213" s="6" t="s">
        <v>268</v>
      </c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25"/>
      <c r="V213" s="625"/>
      <c r="W213" s="625"/>
      <c r="Y213" s="628"/>
      <c r="Z213" s="628"/>
      <c r="AA213" s="628"/>
      <c r="AB213" s="628"/>
      <c r="AC213" s="628"/>
      <c r="AE213" s="616"/>
      <c r="AF213" s="616"/>
      <c r="AG213" s="616"/>
      <c r="AH213" s="6"/>
      <c r="AI213" s="6"/>
      <c r="AJ213" s="6"/>
      <c r="AK213" s="6"/>
      <c r="AL213" s="6"/>
      <c r="AM213" s="6"/>
      <c r="AX213" s="239"/>
      <c r="AY213" s="233"/>
      <c r="BB213" s="233"/>
      <c r="BC213" s="26"/>
      <c r="BD213" s="233">
        <v>1</v>
      </c>
      <c r="BE213" s="617"/>
      <c r="BF213" s="617"/>
      <c r="BG213" s="617"/>
      <c r="BH213" s="233">
        <v>1</v>
      </c>
      <c r="BI213" s="232"/>
      <c r="BJ213" s="232"/>
      <c r="BK213" s="232"/>
      <c r="BL213" s="233"/>
      <c r="BM213" s="26"/>
      <c r="BN213" s="26"/>
      <c r="BO213" s="26"/>
      <c r="BP213" s="233">
        <v>1</v>
      </c>
      <c r="BQ213" s="617"/>
      <c r="BR213" s="617"/>
      <c r="BS213" s="617"/>
      <c r="BT213" s="233">
        <v>1</v>
      </c>
      <c r="BU213" s="232"/>
      <c r="BV213" s="232"/>
      <c r="BW213" s="233"/>
      <c r="BX213" s="26"/>
      <c r="BY213" s="26"/>
      <c r="BZ213" s="26"/>
      <c r="CA213" s="233"/>
      <c r="CB213" s="233"/>
      <c r="CC213" s="233"/>
      <c r="CD213" s="232"/>
      <c r="CI213" s="233"/>
      <c r="CJ213" s="232"/>
      <c r="CK213" s="455"/>
      <c r="CP213" s="460"/>
      <c r="CQ213" s="233"/>
      <c r="CR213" s="6"/>
      <c r="CS213" s="6"/>
      <c r="CT213" s="233"/>
      <c r="CU213" s="48"/>
      <c r="CV213" s="233"/>
      <c r="CZ213" s="233"/>
      <c r="DA213" s="232"/>
      <c r="DB213" s="232"/>
      <c r="DC213" s="232"/>
      <c r="DD213" s="233"/>
      <c r="DE213" s="48"/>
      <c r="DF213" s="48"/>
      <c r="DG213" s="48"/>
      <c r="DH213" s="233"/>
      <c r="DI213" s="232"/>
      <c r="DJ213" s="232"/>
      <c r="DK213" s="232"/>
      <c r="DL213" s="232"/>
      <c r="DM213" s="232"/>
      <c r="DN213" s="232"/>
      <c r="DO213" s="232"/>
      <c r="DP213" s="232"/>
      <c r="DQ213" s="48"/>
      <c r="DR213" s="48"/>
      <c r="DS213" s="233"/>
      <c r="DT213" s="233"/>
      <c r="DX213" s="6"/>
      <c r="EA213" s="233"/>
      <c r="EB213" s="232"/>
      <c r="EC213" s="461"/>
    </row>
    <row r="214" spans="7:133">
      <c r="G214" s="6"/>
      <c r="H214" s="58"/>
      <c r="I214" s="6" t="s">
        <v>189</v>
      </c>
      <c r="M214" s="6"/>
      <c r="N214" s="6"/>
      <c r="O214" s="6"/>
      <c r="P214" s="6"/>
      <c r="Q214" s="6"/>
      <c r="R214" s="6"/>
      <c r="S214" s="6"/>
      <c r="T214" s="6"/>
      <c r="U214" s="6"/>
      <c r="V214" s="6"/>
      <c r="Y214" s="628"/>
      <c r="Z214" s="628"/>
      <c r="AA214" s="628"/>
      <c r="AB214" s="628"/>
      <c r="AC214" s="628"/>
      <c r="AF214" s="6"/>
      <c r="AG214" s="6"/>
      <c r="AH214" s="6"/>
      <c r="AI214" s="6"/>
      <c r="AJ214" s="6"/>
      <c r="AK214" s="6"/>
      <c r="AL214" s="6"/>
      <c r="AM214" s="6"/>
      <c r="AX214" s="239"/>
      <c r="AY214" s="233"/>
      <c r="AZ214" s="233"/>
      <c r="BA214" s="231"/>
      <c r="BB214" s="233"/>
      <c r="BC214" s="233"/>
      <c r="BD214" s="233">
        <v>1</v>
      </c>
      <c r="BE214" s="617"/>
      <c r="BF214" s="617"/>
      <c r="BG214" s="617"/>
      <c r="BH214" s="233">
        <v>1</v>
      </c>
      <c r="BI214" s="232"/>
      <c r="BJ214" s="232"/>
      <c r="BK214" s="232"/>
      <c r="BL214" s="233">
        <v>1</v>
      </c>
      <c r="BM214" s="233">
        <v>1</v>
      </c>
      <c r="BN214" s="233">
        <v>1</v>
      </c>
      <c r="BO214" s="233">
        <v>1</v>
      </c>
      <c r="BP214" s="233">
        <v>1</v>
      </c>
      <c r="BQ214" s="617"/>
      <c r="BR214" s="617"/>
      <c r="BS214" s="617"/>
      <c r="BT214" s="233">
        <v>1</v>
      </c>
      <c r="BU214" s="233">
        <v>1</v>
      </c>
      <c r="BV214" s="233">
        <v>1</v>
      </c>
      <c r="BW214" s="233">
        <v>1</v>
      </c>
      <c r="BX214" s="233">
        <v>1</v>
      </c>
      <c r="BY214" s="233">
        <v>1</v>
      </c>
      <c r="BZ214" s="233">
        <v>1</v>
      </c>
      <c r="CA214" s="233">
        <v>1</v>
      </c>
      <c r="CB214" s="233">
        <v>1</v>
      </c>
      <c r="CC214" s="232"/>
      <c r="CD214" s="232"/>
      <c r="CI214" s="233"/>
      <c r="CJ214" s="232"/>
      <c r="CK214" s="455"/>
      <c r="CP214" s="460"/>
      <c r="CQ214" s="233"/>
      <c r="CR214" s="233"/>
      <c r="CS214" s="233"/>
      <c r="CT214" s="233"/>
      <c r="CU214" s="233"/>
      <c r="CV214" s="233"/>
      <c r="CW214" s="232"/>
      <c r="CX214" s="232"/>
      <c r="CY214" s="232"/>
      <c r="CZ214" s="233"/>
      <c r="DA214" s="232"/>
      <c r="DB214" s="232"/>
      <c r="DC214" s="232"/>
      <c r="DD214" s="232">
        <v>1</v>
      </c>
      <c r="DE214" s="232">
        <v>1</v>
      </c>
      <c r="DF214" s="232">
        <v>1</v>
      </c>
      <c r="DG214" s="232">
        <v>1</v>
      </c>
      <c r="DH214" s="232">
        <v>1</v>
      </c>
      <c r="DI214" s="232">
        <v>1</v>
      </c>
      <c r="DJ214" s="232">
        <v>1</v>
      </c>
      <c r="DK214" s="232">
        <v>1</v>
      </c>
      <c r="DL214" s="232">
        <v>1</v>
      </c>
      <c r="DM214" s="233"/>
      <c r="DN214" s="233"/>
      <c r="DO214" s="233"/>
      <c r="DP214" s="232">
        <v>1</v>
      </c>
      <c r="DQ214" s="232">
        <v>1</v>
      </c>
      <c r="DR214" s="232">
        <v>1</v>
      </c>
      <c r="DS214" s="232">
        <v>1</v>
      </c>
      <c r="DT214" s="232">
        <v>1</v>
      </c>
      <c r="DU214" s="232">
        <v>1</v>
      </c>
      <c r="DX214" s="6"/>
      <c r="EA214" s="233"/>
      <c r="EB214" s="232"/>
      <c r="EC214" s="461"/>
    </row>
    <row r="215" spans="7:133">
      <c r="G215" s="6"/>
      <c r="H215" s="60"/>
      <c r="I215" s="6" t="s">
        <v>192</v>
      </c>
      <c r="M215" s="6"/>
      <c r="N215" s="6"/>
      <c r="O215" s="6"/>
      <c r="P215" s="6"/>
      <c r="Q215" s="6"/>
      <c r="R215" s="6"/>
      <c r="S215" s="625" t="s">
        <v>153</v>
      </c>
      <c r="T215" s="625"/>
      <c r="U215" s="625"/>
      <c r="W215" s="63">
        <v>1</v>
      </c>
      <c r="X215" s="63">
        <v>1</v>
      </c>
      <c r="Y215" s="63">
        <v>1</v>
      </c>
      <c r="Z215" s="63">
        <v>1</v>
      </c>
      <c r="AA215" s="63">
        <v>1</v>
      </c>
      <c r="AB215" s="63">
        <v>1</v>
      </c>
      <c r="AC215" s="63">
        <v>1</v>
      </c>
      <c r="AD215" s="63">
        <v>1</v>
      </c>
      <c r="AE215" s="63">
        <v>1</v>
      </c>
      <c r="AG215" s="625" t="s">
        <v>152</v>
      </c>
      <c r="AH215" s="625"/>
      <c r="AI215" s="625"/>
      <c r="AJ215" s="6"/>
      <c r="AK215" s="6"/>
      <c r="AL215" s="6"/>
      <c r="AM215" s="6"/>
      <c r="AX215" s="239"/>
      <c r="AY215" s="233"/>
      <c r="AZ215" s="232"/>
      <c r="BA215" s="231"/>
      <c r="BB215" s="233"/>
      <c r="BC215" s="233"/>
      <c r="BD215" s="233">
        <v>1</v>
      </c>
      <c r="BE215" s="233">
        <v>1</v>
      </c>
      <c r="BF215" s="233">
        <v>1</v>
      </c>
      <c r="BG215" s="233">
        <v>1</v>
      </c>
      <c r="BH215" s="233">
        <v>1</v>
      </c>
      <c r="BI215" s="233">
        <v>1</v>
      </c>
      <c r="BJ215" s="233">
        <v>1</v>
      </c>
      <c r="BK215" s="233">
        <v>1</v>
      </c>
      <c r="BL215" s="233">
        <v>1</v>
      </c>
      <c r="BM215" s="617" t="s">
        <v>133</v>
      </c>
      <c r="BN215" s="617"/>
      <c r="BO215" s="617"/>
      <c r="BP215" s="233">
        <v>1</v>
      </c>
      <c r="BQ215" s="233"/>
      <c r="BR215" s="230"/>
      <c r="BS215" s="233"/>
      <c r="BT215" s="233">
        <v>1</v>
      </c>
      <c r="BU215" s="617" t="s">
        <v>165</v>
      </c>
      <c r="BV215" s="617"/>
      <c r="BW215" s="617"/>
      <c r="BX215" s="233"/>
      <c r="BY215" s="624" t="s">
        <v>135</v>
      </c>
      <c r="BZ215" s="624"/>
      <c r="CA215" s="624"/>
      <c r="CB215" s="233">
        <v>1</v>
      </c>
      <c r="CC215" s="232"/>
      <c r="CD215" s="232"/>
      <c r="CH215" s="233"/>
      <c r="CI215" s="233"/>
      <c r="CJ215" s="232"/>
      <c r="CK215" s="455"/>
      <c r="CP215" s="460"/>
      <c r="CQ215" s="233"/>
      <c r="CR215" s="232"/>
      <c r="CS215" s="233"/>
      <c r="CT215" s="233"/>
      <c r="CU215" s="233"/>
      <c r="CV215" s="233"/>
      <c r="CW215" s="233"/>
      <c r="CX215" s="233"/>
      <c r="CY215" s="233"/>
      <c r="CZ215" s="233"/>
      <c r="DA215" s="619" t="s">
        <v>446</v>
      </c>
      <c r="DB215" s="619"/>
      <c r="DC215" s="619"/>
      <c r="DD215" s="232">
        <v>1</v>
      </c>
      <c r="DE215" s="617" t="s">
        <v>136</v>
      </c>
      <c r="DF215" s="617"/>
      <c r="DG215" s="617"/>
      <c r="DH215" s="233"/>
      <c r="DI215" s="617" t="s">
        <v>133</v>
      </c>
      <c r="DJ215" s="617"/>
      <c r="DK215" s="617"/>
      <c r="DL215" s="232">
        <v>1</v>
      </c>
      <c r="DM215" s="232">
        <v>1</v>
      </c>
      <c r="DN215" s="232">
        <v>1</v>
      </c>
      <c r="DO215" s="232">
        <v>1</v>
      </c>
      <c r="DP215" s="232">
        <v>1</v>
      </c>
      <c r="DQ215" s="5"/>
      <c r="DR215" s="617" t="s">
        <v>136</v>
      </c>
      <c r="DS215" s="617"/>
      <c r="DT215" s="617"/>
      <c r="DU215" s="232">
        <v>1</v>
      </c>
      <c r="DV215" s="232"/>
      <c r="DW215" s="6"/>
      <c r="DX215" s="6"/>
      <c r="DZ215" s="233"/>
      <c r="EA215" s="233"/>
      <c r="EB215" s="232"/>
      <c r="EC215" s="461"/>
    </row>
    <row r="216" spans="7:133">
      <c r="G216" s="6"/>
      <c r="H216" s="6"/>
      <c r="I216" s="6"/>
      <c r="M216" s="6"/>
      <c r="N216" s="6"/>
      <c r="O216" s="6"/>
      <c r="P216" s="6"/>
      <c r="Q216" s="6"/>
      <c r="R216" s="6"/>
      <c r="S216" s="625"/>
      <c r="T216" s="625"/>
      <c r="U216" s="625"/>
      <c r="W216" s="63">
        <v>1</v>
      </c>
      <c r="X216" s="625" t="s">
        <v>133</v>
      </c>
      <c r="Y216" s="625"/>
      <c r="Z216" s="625"/>
      <c r="AA216" s="6"/>
      <c r="AB216" s="625" t="s">
        <v>136</v>
      </c>
      <c r="AC216" s="625"/>
      <c r="AD216" s="625"/>
      <c r="AE216" s="63">
        <v>1</v>
      </c>
      <c r="AG216" s="625"/>
      <c r="AH216" s="625"/>
      <c r="AI216" s="625"/>
      <c r="AJ216" s="6"/>
      <c r="AK216" s="6"/>
      <c r="AL216" s="6"/>
      <c r="AM216" s="6"/>
      <c r="AX216" s="239"/>
      <c r="AY216" s="233"/>
      <c r="AZ216" s="233"/>
      <c r="BD216" s="233"/>
      <c r="BE216" s="26"/>
      <c r="BF216" s="26"/>
      <c r="BG216" s="233"/>
      <c r="BH216" s="233">
        <v>1</v>
      </c>
      <c r="BI216" s="624" t="s">
        <v>177</v>
      </c>
      <c r="BJ216" s="624"/>
      <c r="BK216" s="624"/>
      <c r="BL216" s="26"/>
      <c r="BM216" s="617"/>
      <c r="BN216" s="617"/>
      <c r="BO216" s="617"/>
      <c r="BP216" s="233">
        <v>1</v>
      </c>
      <c r="BQ216" s="617" t="s">
        <v>138</v>
      </c>
      <c r="BR216" s="617"/>
      <c r="BS216" s="617"/>
      <c r="BT216" s="233">
        <v>1</v>
      </c>
      <c r="BU216" s="617"/>
      <c r="BV216" s="617"/>
      <c r="BW216" s="617"/>
      <c r="BX216" s="232"/>
      <c r="BY216" s="624"/>
      <c r="BZ216" s="624"/>
      <c r="CA216" s="624"/>
      <c r="CB216" s="233">
        <v>1</v>
      </c>
      <c r="CC216" s="233">
        <v>1</v>
      </c>
      <c r="CD216" s="233">
        <v>1</v>
      </c>
      <c r="CE216" s="233">
        <v>1</v>
      </c>
      <c r="CF216" s="233">
        <v>1</v>
      </c>
      <c r="CG216" s="233"/>
      <c r="CH216" s="233"/>
      <c r="CI216" s="232"/>
      <c r="CJ216" s="232"/>
      <c r="CK216" s="240"/>
      <c r="CP216" s="460"/>
      <c r="CQ216" s="233"/>
      <c r="CR216" s="233"/>
      <c r="CS216" s="6"/>
      <c r="CT216" s="6"/>
      <c r="CU216" s="6"/>
      <c r="CV216" s="233"/>
      <c r="CW216" s="48"/>
      <c r="CX216" s="48"/>
      <c r="CY216" s="233"/>
      <c r="CZ216" s="233"/>
      <c r="DA216" s="619"/>
      <c r="DB216" s="619"/>
      <c r="DC216" s="619"/>
      <c r="DD216" s="232">
        <v>1</v>
      </c>
      <c r="DE216" s="617"/>
      <c r="DF216" s="617"/>
      <c r="DG216" s="617"/>
      <c r="DH216" s="243"/>
      <c r="DI216" s="617"/>
      <c r="DJ216" s="617"/>
      <c r="DK216" s="617"/>
      <c r="DL216" s="232">
        <v>1</v>
      </c>
      <c r="DM216" s="617" t="s">
        <v>165</v>
      </c>
      <c r="DN216" s="617"/>
      <c r="DO216" s="617"/>
      <c r="DP216" s="232">
        <v>1</v>
      </c>
      <c r="DR216" s="617"/>
      <c r="DS216" s="617"/>
      <c r="DT216" s="617"/>
      <c r="DU216" s="232">
        <v>1</v>
      </c>
      <c r="DV216" s="233"/>
      <c r="DW216" s="233"/>
      <c r="DX216" s="233"/>
      <c r="DY216" s="233"/>
      <c r="DZ216" s="233"/>
      <c r="EA216" s="232"/>
      <c r="EB216" s="232"/>
      <c r="EC216" s="240"/>
    </row>
    <row r="217" spans="7:133"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25"/>
      <c r="T217" s="625"/>
      <c r="U217" s="625"/>
      <c r="W217" s="63">
        <v>1</v>
      </c>
      <c r="X217" s="625"/>
      <c r="Y217" s="625"/>
      <c r="Z217" s="625"/>
      <c r="AA217" s="6"/>
      <c r="AB217" s="625"/>
      <c r="AC217" s="625"/>
      <c r="AD217" s="625"/>
      <c r="AE217" s="63">
        <v>1</v>
      </c>
      <c r="AG217" s="625"/>
      <c r="AH217" s="625"/>
      <c r="AI217" s="625"/>
      <c r="AJ217" s="6"/>
      <c r="AK217" s="6"/>
      <c r="AL217" s="6"/>
      <c r="AM217" s="6"/>
      <c r="AX217" s="241"/>
      <c r="AY217" s="233"/>
      <c r="BD217" s="4"/>
      <c r="BE217" s="26"/>
      <c r="BF217" s="26"/>
      <c r="BG217" s="233"/>
      <c r="BH217" s="233">
        <v>1</v>
      </c>
      <c r="BI217" s="624"/>
      <c r="BJ217" s="624"/>
      <c r="BK217" s="624"/>
      <c r="BL217" s="26"/>
      <c r="BM217" s="617"/>
      <c r="BN217" s="617"/>
      <c r="BO217" s="617"/>
      <c r="BP217" s="233">
        <v>1</v>
      </c>
      <c r="BQ217" s="617"/>
      <c r="BR217" s="617"/>
      <c r="BS217" s="617"/>
      <c r="BT217" s="233">
        <v>1</v>
      </c>
      <c r="BU217" s="617"/>
      <c r="BV217" s="617"/>
      <c r="BW217" s="617"/>
      <c r="BX217" s="243"/>
      <c r="BY217" s="624"/>
      <c r="BZ217" s="624"/>
      <c r="CA217" s="624"/>
      <c r="CB217" s="233">
        <v>1</v>
      </c>
      <c r="CC217" s="617" t="s">
        <v>136</v>
      </c>
      <c r="CD217" s="617"/>
      <c r="CE217" s="617"/>
      <c r="CF217" s="233">
        <v>1</v>
      </c>
      <c r="CG217" s="233"/>
      <c r="CH217" s="233"/>
      <c r="CI217" s="233"/>
      <c r="CJ217" s="233"/>
      <c r="CK217" s="240"/>
      <c r="CP217" s="241"/>
      <c r="CQ217" s="233"/>
      <c r="CR217" s="6"/>
      <c r="CS217" s="6"/>
      <c r="CT217" s="6"/>
      <c r="CU217" s="6"/>
      <c r="CV217" s="5"/>
      <c r="CW217" s="48"/>
      <c r="CX217" s="48"/>
      <c r="CY217" s="233"/>
      <c r="CZ217" s="233"/>
      <c r="DA217" s="619"/>
      <c r="DB217" s="619"/>
      <c r="DC217" s="619"/>
      <c r="DD217" s="232">
        <v>1</v>
      </c>
      <c r="DE217" s="617"/>
      <c r="DF217" s="617"/>
      <c r="DG217" s="617"/>
      <c r="DH217" s="233"/>
      <c r="DI217" s="617"/>
      <c r="DJ217" s="617"/>
      <c r="DK217" s="617"/>
      <c r="DL217" s="232">
        <v>1</v>
      </c>
      <c r="DM217" s="617"/>
      <c r="DN217" s="617"/>
      <c r="DO217" s="617"/>
      <c r="DP217" s="232">
        <v>1</v>
      </c>
      <c r="DQ217" s="243"/>
      <c r="DR217" s="617"/>
      <c r="DS217" s="617"/>
      <c r="DT217" s="617"/>
      <c r="DU217" s="232">
        <v>1</v>
      </c>
      <c r="DV217" s="232"/>
      <c r="DW217" s="232"/>
      <c r="DX217" s="233"/>
      <c r="DY217" s="233"/>
      <c r="DZ217" s="233"/>
      <c r="EA217" s="233"/>
      <c r="EB217" s="233"/>
      <c r="EC217" s="240"/>
    </row>
    <row r="218" spans="7:133">
      <c r="H218" s="6"/>
      <c r="I218" s="6"/>
      <c r="J218" s="6"/>
      <c r="N218" s="6"/>
      <c r="O218" s="625" t="s">
        <v>186</v>
      </c>
      <c r="P218" s="625"/>
      <c r="Q218" s="625"/>
      <c r="R218" s="6"/>
      <c r="S218" s="6"/>
      <c r="T218" s="625" t="s">
        <v>144</v>
      </c>
      <c r="U218" s="625"/>
      <c r="V218" s="625"/>
      <c r="W218" s="63">
        <v>1</v>
      </c>
      <c r="X218" s="625"/>
      <c r="Y218" s="625"/>
      <c r="Z218" s="625"/>
      <c r="AA218" s="6"/>
      <c r="AB218" s="625"/>
      <c r="AC218" s="625"/>
      <c r="AD218" s="625"/>
      <c r="AE218" s="63">
        <v>1</v>
      </c>
      <c r="AF218" s="616" t="s">
        <v>142</v>
      </c>
      <c r="AG218" s="616"/>
      <c r="AH218" s="616"/>
      <c r="AK218" s="625" t="s">
        <v>186</v>
      </c>
      <c r="AL218" s="625"/>
      <c r="AM218" s="625"/>
      <c r="AX218" s="241"/>
      <c r="AY218" s="231"/>
      <c r="BD218" s="26"/>
      <c r="BE218" s="26"/>
      <c r="BF218" s="26"/>
      <c r="BG218" s="233"/>
      <c r="BH218" s="233">
        <v>1</v>
      </c>
      <c r="BI218" s="624"/>
      <c r="BJ218" s="624"/>
      <c r="BK218" s="624"/>
      <c r="BL218" s="26"/>
      <c r="BM218" s="230"/>
      <c r="BN218" s="232"/>
      <c r="BO218" s="233"/>
      <c r="BP218" s="233">
        <v>1</v>
      </c>
      <c r="BQ218" s="617"/>
      <c r="BR218" s="617"/>
      <c r="BS218" s="617"/>
      <c r="BT218" s="233">
        <v>1</v>
      </c>
      <c r="BU218" s="233">
        <v>1</v>
      </c>
      <c r="BV218" s="233">
        <v>1</v>
      </c>
      <c r="BW218" s="233">
        <v>1</v>
      </c>
      <c r="BX218" s="233">
        <v>1</v>
      </c>
      <c r="BY218" s="243"/>
      <c r="BZ218" s="233"/>
      <c r="CA218" s="232"/>
      <c r="CB218" s="233">
        <v>1</v>
      </c>
      <c r="CC218" s="617"/>
      <c r="CD218" s="617"/>
      <c r="CE218" s="617"/>
      <c r="CF218" s="233">
        <v>1</v>
      </c>
      <c r="CG218" s="233"/>
      <c r="CH218" s="233"/>
      <c r="CI218" s="233"/>
      <c r="CJ218" s="233"/>
      <c r="CK218" s="240"/>
      <c r="CP218" s="241"/>
      <c r="CQ218" s="233"/>
      <c r="CR218" s="6"/>
      <c r="CS218" s="6"/>
      <c r="CT218" s="6"/>
      <c r="CU218" s="6"/>
      <c r="CV218" s="48"/>
      <c r="CW218" s="48"/>
      <c r="CX218" s="48"/>
      <c r="CY218" s="233"/>
      <c r="CZ218" s="232">
        <v>1</v>
      </c>
      <c r="DA218" s="232">
        <v>1</v>
      </c>
      <c r="DB218" s="232">
        <v>1</v>
      </c>
      <c r="DC218" s="232">
        <v>1</v>
      </c>
      <c r="DD218" s="232">
        <v>1</v>
      </c>
      <c r="DE218" s="232">
        <v>1</v>
      </c>
      <c r="DF218" s="232">
        <v>1</v>
      </c>
      <c r="DG218" s="232">
        <v>1</v>
      </c>
      <c r="DH218" s="232">
        <v>1</v>
      </c>
      <c r="DI218" s="232">
        <v>1</v>
      </c>
      <c r="DJ218" s="232">
        <v>1</v>
      </c>
      <c r="DK218" s="232">
        <v>1</v>
      </c>
      <c r="DL218" s="232">
        <v>1</v>
      </c>
      <c r="DM218" s="617"/>
      <c r="DN218" s="617"/>
      <c r="DO218" s="617"/>
      <c r="DP218" s="232">
        <v>1</v>
      </c>
      <c r="DQ218" s="232">
        <v>1</v>
      </c>
      <c r="DR218" s="235"/>
      <c r="DT218" s="233"/>
      <c r="DU218" s="232">
        <v>1</v>
      </c>
      <c r="DV218" s="232"/>
      <c r="DW218" s="232"/>
      <c r="DX218" s="233"/>
      <c r="DY218" s="233"/>
      <c r="DZ218" s="233"/>
      <c r="EA218" s="233"/>
      <c r="EB218" s="233"/>
      <c r="EC218" s="240"/>
    </row>
    <row r="219" spans="7:133">
      <c r="H219" s="6"/>
      <c r="I219" s="6"/>
      <c r="J219" s="6"/>
      <c r="N219" s="6"/>
      <c r="O219" s="625"/>
      <c r="P219" s="625"/>
      <c r="Q219" s="625"/>
      <c r="S219" s="6"/>
      <c r="T219" s="625"/>
      <c r="U219" s="625"/>
      <c r="V219" s="625"/>
      <c r="W219" s="63">
        <v>1</v>
      </c>
      <c r="X219" s="63">
        <v>1</v>
      </c>
      <c r="Y219" s="63">
        <v>1</v>
      </c>
      <c r="Z219" s="63">
        <v>1</v>
      </c>
      <c r="AA219" s="62"/>
      <c r="AB219" s="63">
        <v>1</v>
      </c>
      <c r="AC219" s="63">
        <v>1</v>
      </c>
      <c r="AD219" s="63">
        <v>1</v>
      </c>
      <c r="AE219" s="63">
        <v>1</v>
      </c>
      <c r="AF219" s="616"/>
      <c r="AG219" s="616"/>
      <c r="AH219" s="616"/>
      <c r="AK219" s="625"/>
      <c r="AL219" s="625"/>
      <c r="AM219" s="625"/>
      <c r="AX219" s="241"/>
      <c r="AY219" s="231"/>
      <c r="AZ219" s="231"/>
      <c r="BA219" s="231"/>
      <c r="BD219" s="233"/>
      <c r="BE219" s="233"/>
      <c r="BF219" s="233"/>
      <c r="BG219" s="233">
        <v>1</v>
      </c>
      <c r="BH219" s="233">
        <v>1</v>
      </c>
      <c r="BI219" s="232"/>
      <c r="BJ219" s="232"/>
      <c r="BK219" s="232"/>
      <c r="BL219" s="624" t="s">
        <v>135</v>
      </c>
      <c r="BM219" s="624"/>
      <c r="BN219" s="624"/>
      <c r="BO219" s="233">
        <v>1</v>
      </c>
      <c r="BP219" s="233">
        <v>1</v>
      </c>
      <c r="BQ219" s="233">
        <v>1</v>
      </c>
      <c r="BR219" s="233">
        <v>1</v>
      </c>
      <c r="BS219" s="233">
        <v>1</v>
      </c>
      <c r="BT219" s="233">
        <v>1</v>
      </c>
      <c r="BU219" s="617" t="s">
        <v>139</v>
      </c>
      <c r="BV219" s="617"/>
      <c r="BW219" s="617"/>
      <c r="BX219" s="233">
        <v>1</v>
      </c>
      <c r="BY219" s="617" t="s">
        <v>165</v>
      </c>
      <c r="BZ219" s="617"/>
      <c r="CA219" s="617"/>
      <c r="CB219" s="233">
        <v>1</v>
      </c>
      <c r="CC219" s="617"/>
      <c r="CD219" s="617"/>
      <c r="CE219" s="617"/>
      <c r="CF219" s="233">
        <v>1</v>
      </c>
      <c r="CG219" s="233"/>
      <c r="CH219" s="233"/>
      <c r="CI219" s="232"/>
      <c r="CJ219" s="232"/>
      <c r="CK219" s="240"/>
      <c r="CP219" s="241"/>
      <c r="CQ219" s="233"/>
      <c r="CR219" s="233"/>
      <c r="CS219" s="233"/>
      <c r="CT219" s="6"/>
      <c r="CU219" s="6"/>
      <c r="CV219" s="233"/>
      <c r="CW219" s="233"/>
      <c r="CX219" s="233"/>
      <c r="CY219" s="233"/>
      <c r="CZ219" s="232">
        <v>1</v>
      </c>
      <c r="DA219" s="617" t="s">
        <v>136</v>
      </c>
      <c r="DB219" s="617"/>
      <c r="DC219" s="617"/>
      <c r="DD219" s="232">
        <v>1</v>
      </c>
      <c r="DE219" s="616" t="s">
        <v>135</v>
      </c>
      <c r="DF219" s="616"/>
      <c r="DG219" s="616"/>
      <c r="DH219" s="233"/>
      <c r="DI219" s="233"/>
      <c r="DJ219" s="616" t="s">
        <v>135</v>
      </c>
      <c r="DK219" s="616"/>
      <c r="DL219" s="616"/>
      <c r="DN219" s="617" t="s">
        <v>317</v>
      </c>
      <c r="DO219" s="617"/>
      <c r="DP219" s="617"/>
      <c r="DQ219" s="232">
        <v>1</v>
      </c>
      <c r="DR219" s="232">
        <v>1</v>
      </c>
      <c r="DS219" s="232">
        <v>1</v>
      </c>
      <c r="DT219" s="232">
        <v>1</v>
      </c>
      <c r="DU219" s="232">
        <v>1</v>
      </c>
      <c r="DV219" s="232"/>
      <c r="DW219" s="232"/>
      <c r="DX219" s="233"/>
      <c r="DY219" s="233"/>
      <c r="DZ219" s="233"/>
      <c r="EA219" s="232"/>
      <c r="EB219" s="232"/>
      <c r="EC219" s="240"/>
    </row>
    <row r="220" spans="7:133">
      <c r="G220" s="6"/>
      <c r="H220" s="6"/>
      <c r="I220" s="6"/>
      <c r="J220" s="6"/>
      <c r="N220" s="6"/>
      <c r="O220" s="625"/>
      <c r="P220" s="625"/>
      <c r="Q220" s="625"/>
      <c r="S220" s="6"/>
      <c r="T220" s="625"/>
      <c r="U220" s="625"/>
      <c r="V220" s="625"/>
      <c r="W220" s="63">
        <v>1</v>
      </c>
      <c r="Y220" s="625" t="s">
        <v>136</v>
      </c>
      <c r="Z220" s="625"/>
      <c r="AA220" s="625"/>
      <c r="AC220" s="625" t="s">
        <v>146</v>
      </c>
      <c r="AD220" s="625"/>
      <c r="AE220" s="63">
        <v>1</v>
      </c>
      <c r="AF220" s="616"/>
      <c r="AG220" s="616"/>
      <c r="AH220" s="616"/>
      <c r="AK220" s="625"/>
      <c r="AL220" s="625"/>
      <c r="AM220" s="625"/>
      <c r="AX220" s="241"/>
      <c r="AY220" s="231"/>
      <c r="AZ220" s="231"/>
      <c r="BA220" s="231"/>
      <c r="BE220" s="232"/>
      <c r="BF220" s="232"/>
      <c r="BG220" s="233">
        <v>1</v>
      </c>
      <c r="BH220" s="617" t="s">
        <v>133</v>
      </c>
      <c r="BI220" s="617"/>
      <c r="BJ220" s="617"/>
      <c r="BK220" s="230"/>
      <c r="BL220" s="624"/>
      <c r="BM220" s="624"/>
      <c r="BN220" s="624"/>
      <c r="BO220" s="233">
        <v>1</v>
      </c>
      <c r="BP220" s="617" t="s">
        <v>286</v>
      </c>
      <c r="BQ220" s="617"/>
      <c r="BR220" s="617"/>
      <c r="BS220" s="617" t="s">
        <v>151</v>
      </c>
      <c r="BT220" s="617"/>
      <c r="BU220" s="617"/>
      <c r="BV220" s="617"/>
      <c r="BW220" s="617"/>
      <c r="BX220" s="233">
        <v>1</v>
      </c>
      <c r="BY220" s="617"/>
      <c r="BZ220" s="617"/>
      <c r="CA220" s="617"/>
      <c r="CB220" s="233">
        <v>1</v>
      </c>
      <c r="CF220" s="233">
        <v>1</v>
      </c>
      <c r="CG220" s="233"/>
      <c r="CH220" s="233"/>
      <c r="CI220" s="233"/>
      <c r="CJ220" s="233"/>
      <c r="CK220" s="240"/>
      <c r="CP220" s="241"/>
      <c r="CQ220" s="233"/>
      <c r="CR220" s="233"/>
      <c r="CS220" s="233"/>
      <c r="CT220" s="6"/>
      <c r="CU220" s="6"/>
      <c r="CV220" s="6"/>
      <c r="CW220" s="232"/>
      <c r="CX220" s="232"/>
      <c r="CY220" s="233"/>
      <c r="CZ220" s="232">
        <v>1</v>
      </c>
      <c r="DA220" s="617"/>
      <c r="DB220" s="617"/>
      <c r="DC220" s="617"/>
      <c r="DD220" s="232">
        <v>1</v>
      </c>
      <c r="DE220" s="616"/>
      <c r="DF220" s="616"/>
      <c r="DG220" s="616"/>
      <c r="DH220" s="617" t="s">
        <v>137</v>
      </c>
      <c r="DI220" s="617"/>
      <c r="DJ220" s="616"/>
      <c r="DK220" s="616"/>
      <c r="DL220" s="616"/>
      <c r="DM220" s="230"/>
      <c r="DN220" s="617"/>
      <c r="DO220" s="617"/>
      <c r="DP220" s="617"/>
      <c r="DQ220" s="617" t="s">
        <v>165</v>
      </c>
      <c r="DR220" s="617"/>
      <c r="DS220" s="617"/>
      <c r="DT220" s="232">
        <v>1</v>
      </c>
      <c r="DU220" s="6"/>
      <c r="DV220" s="232"/>
      <c r="DW220" s="6"/>
      <c r="DX220" s="233"/>
      <c r="DY220" s="233"/>
      <c r="DZ220" s="233"/>
      <c r="EA220" s="233"/>
      <c r="EB220" s="233"/>
      <c r="EC220" s="240"/>
    </row>
    <row r="221" spans="7:133">
      <c r="G221" s="6"/>
      <c r="H221" s="6"/>
      <c r="I221" s="6"/>
      <c r="J221" s="6"/>
      <c r="K221" s="6"/>
      <c r="L221" s="6"/>
      <c r="M221" s="6"/>
      <c r="N221" s="6"/>
      <c r="O221" s="6"/>
      <c r="S221" s="63">
        <v>1</v>
      </c>
      <c r="T221" s="63">
        <v>1</v>
      </c>
      <c r="U221" s="63">
        <v>1</v>
      </c>
      <c r="V221" s="63">
        <v>1</v>
      </c>
      <c r="W221" s="63">
        <v>1</v>
      </c>
      <c r="Y221" s="625"/>
      <c r="Z221" s="625"/>
      <c r="AA221" s="625"/>
      <c r="AC221" s="625"/>
      <c r="AD221" s="625"/>
      <c r="AE221" s="63">
        <v>1</v>
      </c>
      <c r="AF221" s="63">
        <v>1</v>
      </c>
      <c r="AG221" s="63">
        <v>1</v>
      </c>
      <c r="AH221" s="63">
        <v>1</v>
      </c>
      <c r="AI221" s="63">
        <v>1</v>
      </c>
      <c r="AX221" s="241"/>
      <c r="AY221" s="232"/>
      <c r="AZ221" s="231"/>
      <c r="BA221" s="231"/>
      <c r="BE221" s="232"/>
      <c r="BF221" s="232"/>
      <c r="BG221" s="233">
        <v>1</v>
      </c>
      <c r="BH221" s="617"/>
      <c r="BI221" s="617"/>
      <c r="BJ221" s="617"/>
      <c r="BK221" s="232"/>
      <c r="BL221" s="624"/>
      <c r="BM221" s="624"/>
      <c r="BN221" s="624"/>
      <c r="BO221" s="233">
        <v>1</v>
      </c>
      <c r="BP221" s="617"/>
      <c r="BQ221" s="617"/>
      <c r="BR221" s="617"/>
      <c r="BS221" s="617"/>
      <c r="BT221" s="617"/>
      <c r="BU221" s="617"/>
      <c r="BV221" s="617"/>
      <c r="BW221" s="617"/>
      <c r="BX221" s="233">
        <v>1</v>
      </c>
      <c r="BY221" s="617"/>
      <c r="BZ221" s="617"/>
      <c r="CA221" s="617"/>
      <c r="CB221" s="233">
        <v>1</v>
      </c>
      <c r="CC221" s="233">
        <v>1</v>
      </c>
      <c r="CD221" s="232"/>
      <c r="CE221" s="232"/>
      <c r="CF221" s="233"/>
      <c r="CG221" s="26"/>
      <c r="CH221" s="26"/>
      <c r="CI221" s="26"/>
      <c r="CJ221" s="233"/>
      <c r="CK221" s="240"/>
      <c r="CP221" s="241"/>
      <c r="CQ221" s="232"/>
      <c r="CR221" s="233"/>
      <c r="CS221" s="233"/>
      <c r="CT221" s="6"/>
      <c r="CU221" s="6"/>
      <c r="CV221" s="6"/>
      <c r="CW221" s="232"/>
      <c r="CX221" s="232"/>
      <c r="CY221" s="233"/>
      <c r="CZ221" s="232">
        <v>1</v>
      </c>
      <c r="DA221" s="617"/>
      <c r="DB221" s="617"/>
      <c r="DC221" s="617"/>
      <c r="DD221" s="232">
        <v>1</v>
      </c>
      <c r="DE221" s="616"/>
      <c r="DF221" s="616"/>
      <c r="DG221" s="616"/>
      <c r="DH221" s="617"/>
      <c r="DI221" s="617"/>
      <c r="DJ221" s="616"/>
      <c r="DK221" s="616"/>
      <c r="DL221" s="616"/>
      <c r="DM221" s="233">
        <v>1</v>
      </c>
      <c r="DN221" s="617"/>
      <c r="DO221" s="617"/>
      <c r="DP221" s="617"/>
      <c r="DQ221" s="617"/>
      <c r="DR221" s="617"/>
      <c r="DS221" s="617"/>
      <c r="DT221" s="232">
        <v>1</v>
      </c>
      <c r="DU221" s="233"/>
      <c r="DV221" s="232"/>
      <c r="DW221" s="232"/>
      <c r="DX221" s="233"/>
      <c r="DY221" s="26"/>
      <c r="DZ221" s="26"/>
      <c r="EA221" s="26"/>
      <c r="EB221" s="233"/>
      <c r="EC221" s="240"/>
    </row>
    <row r="222" spans="7:133">
      <c r="G222" s="6"/>
      <c r="H222" s="6"/>
      <c r="I222" s="6"/>
      <c r="J222" s="6"/>
      <c r="K222" s="6"/>
      <c r="L222" s="625" t="s">
        <v>152</v>
      </c>
      <c r="M222" s="625"/>
      <c r="N222" s="625"/>
      <c r="O222" s="6"/>
      <c r="P222" s="6"/>
      <c r="Q222" s="6"/>
      <c r="R222" s="63">
        <v>1</v>
      </c>
      <c r="S222" s="63">
        <v>1</v>
      </c>
      <c r="T222" s="6"/>
      <c r="U222" s="6"/>
      <c r="V222" s="6"/>
      <c r="W222" s="6"/>
      <c r="Y222" s="625"/>
      <c r="Z222" s="625"/>
      <c r="AA222" s="625"/>
      <c r="AC222" s="38"/>
      <c r="AD222" s="6"/>
      <c r="AE222" s="6"/>
      <c r="AF222" s="6"/>
      <c r="AG222" s="6"/>
      <c r="AH222" s="58"/>
      <c r="AI222" s="63">
        <v>1</v>
      </c>
      <c r="AJ222" s="63">
        <v>1</v>
      </c>
      <c r="AK222" s="6"/>
      <c r="AN222" s="625" t="s">
        <v>153</v>
      </c>
      <c r="AO222" s="625"/>
      <c r="AP222" s="625"/>
      <c r="AX222" s="241"/>
      <c r="AY222" s="232"/>
      <c r="AZ222" s="231"/>
      <c r="BA222" s="231"/>
      <c r="BE222" s="232"/>
      <c r="BF222" s="232"/>
      <c r="BG222" s="233">
        <v>1</v>
      </c>
      <c r="BH222" s="617"/>
      <c r="BI222" s="617"/>
      <c r="BJ222" s="617"/>
      <c r="BK222" s="233"/>
      <c r="BL222" s="233">
        <v>1</v>
      </c>
      <c r="BM222" s="233">
        <v>1</v>
      </c>
      <c r="BN222" s="233">
        <v>1</v>
      </c>
      <c r="BO222" s="233">
        <v>1</v>
      </c>
      <c r="BP222" s="617"/>
      <c r="BQ222" s="617"/>
      <c r="BR222" s="617"/>
      <c r="BS222" s="310"/>
      <c r="BT222" s="233">
        <v>1</v>
      </c>
      <c r="BU222" s="233">
        <v>1</v>
      </c>
      <c r="BV222" s="233">
        <v>1</v>
      </c>
      <c r="BW222" s="233">
        <v>1</v>
      </c>
      <c r="BX222" s="233">
        <v>1</v>
      </c>
      <c r="BY222" s="236"/>
      <c r="BZ222" s="617" t="s">
        <v>133</v>
      </c>
      <c r="CA222" s="617"/>
      <c r="CB222" s="617"/>
      <c r="CC222" s="233">
        <v>1</v>
      </c>
      <c r="CD222" s="233"/>
      <c r="CE222" s="233"/>
      <c r="CF222" s="233"/>
      <c r="CG222" s="26"/>
      <c r="CH222" s="26"/>
      <c r="CI222" s="26"/>
      <c r="CJ222" s="233"/>
      <c r="CK222" s="455"/>
      <c r="CP222" s="241"/>
      <c r="CQ222" s="232"/>
      <c r="CR222" s="233"/>
      <c r="CS222" s="233"/>
      <c r="CT222" s="6"/>
      <c r="CU222" s="6"/>
      <c r="CV222" s="6"/>
      <c r="CW222" s="232"/>
      <c r="CX222" s="232"/>
      <c r="CY222" s="233"/>
      <c r="CZ222" s="232">
        <v>1</v>
      </c>
      <c r="DA222" s="232"/>
      <c r="DB222" s="243"/>
      <c r="DC222" s="233"/>
      <c r="DD222" s="232">
        <v>1</v>
      </c>
      <c r="DE222" s="233"/>
      <c r="DF222" s="620" t="s">
        <v>151</v>
      </c>
      <c r="DG222" s="620"/>
      <c r="DH222" s="233">
        <v>1</v>
      </c>
      <c r="DI222" s="233">
        <v>1</v>
      </c>
      <c r="DJ222" s="233">
        <v>1</v>
      </c>
      <c r="DK222" s="233">
        <v>1</v>
      </c>
      <c r="DL222" s="233">
        <v>1</v>
      </c>
      <c r="DM222" s="233">
        <v>1</v>
      </c>
      <c r="DN222" s="233">
        <v>1</v>
      </c>
      <c r="DO222" s="230"/>
      <c r="DP222" s="236"/>
      <c r="DQ222" s="617"/>
      <c r="DR222" s="617"/>
      <c r="DS222" s="617"/>
      <c r="DT222" s="232">
        <v>1</v>
      </c>
      <c r="DU222" s="233"/>
      <c r="DV222" s="232"/>
      <c r="DW222" s="233"/>
      <c r="DX222" s="233"/>
      <c r="DY222" s="26"/>
      <c r="DZ222" s="26"/>
      <c r="EA222" s="26"/>
      <c r="EB222" s="233"/>
      <c r="EC222" s="461"/>
    </row>
    <row r="223" spans="7:133">
      <c r="G223" s="6"/>
      <c r="H223" s="6"/>
      <c r="I223" s="6"/>
      <c r="J223" s="6"/>
      <c r="K223" s="6"/>
      <c r="L223" s="625"/>
      <c r="M223" s="625"/>
      <c r="N223" s="625"/>
      <c r="O223" s="625" t="s">
        <v>178</v>
      </c>
      <c r="P223" s="625"/>
      <c r="Q223" s="625"/>
      <c r="R223" s="63">
        <v>1</v>
      </c>
      <c r="S223" s="6"/>
      <c r="T223" s="52"/>
      <c r="U223" s="63">
        <v>1</v>
      </c>
      <c r="V223" s="63">
        <v>1</v>
      </c>
      <c r="W223" s="63">
        <v>1</v>
      </c>
      <c r="X223" s="63">
        <v>1</v>
      </c>
      <c r="Y223" s="63">
        <v>1</v>
      </c>
      <c r="Z223" s="63">
        <v>1</v>
      </c>
      <c r="AA223" s="63">
        <v>1</v>
      </c>
      <c r="AB223" s="63">
        <v>1</v>
      </c>
      <c r="AC223" s="63">
        <v>1</v>
      </c>
      <c r="AD223" s="63">
        <v>1</v>
      </c>
      <c r="AE223" s="63">
        <v>1</v>
      </c>
      <c r="AF223" s="63">
        <v>1</v>
      </c>
      <c r="AG223" s="63">
        <v>1</v>
      </c>
      <c r="AH223" s="52"/>
      <c r="AI223" s="6"/>
      <c r="AJ223" s="63">
        <v>1</v>
      </c>
      <c r="AK223" s="625" t="s">
        <v>144</v>
      </c>
      <c r="AL223" s="625"/>
      <c r="AM223" s="625"/>
      <c r="AN223" s="625"/>
      <c r="AO223" s="625"/>
      <c r="AP223" s="625"/>
      <c r="AX223" s="239"/>
      <c r="AY223" s="232"/>
      <c r="AZ223" s="231"/>
      <c r="BA223" s="231"/>
      <c r="BB223" s="231"/>
      <c r="BC223" s="232"/>
      <c r="BD223" s="233">
        <v>1</v>
      </c>
      <c r="BE223" s="233">
        <v>1</v>
      </c>
      <c r="BF223" s="233">
        <v>1</v>
      </c>
      <c r="BG223" s="233">
        <v>1</v>
      </c>
      <c r="BH223" s="233">
        <v>1</v>
      </c>
      <c r="BI223" s="233">
        <v>1</v>
      </c>
      <c r="BJ223" s="233">
        <v>1</v>
      </c>
      <c r="BK223" s="233">
        <v>1</v>
      </c>
      <c r="BL223" s="233">
        <v>1</v>
      </c>
      <c r="BM223" s="617" t="s">
        <v>181</v>
      </c>
      <c r="BN223" s="617"/>
      <c r="BO223" s="617"/>
      <c r="BP223" s="617"/>
      <c r="BQ223" s="617"/>
      <c r="BR223" s="617"/>
      <c r="BS223" s="617"/>
      <c r="BT223" s="233">
        <v>1</v>
      </c>
      <c r="BU223" s="233"/>
      <c r="BV223" s="233"/>
      <c r="BW223" s="233">
        <v>1</v>
      </c>
      <c r="BX223" s="233"/>
      <c r="BZ223" s="617"/>
      <c r="CA223" s="617"/>
      <c r="CB223" s="617"/>
      <c r="CC223" s="233">
        <v>1</v>
      </c>
      <c r="CD223" s="232"/>
      <c r="CE223" s="233"/>
      <c r="CF223" s="233"/>
      <c r="CG223" s="26"/>
      <c r="CH223" s="26"/>
      <c r="CI223" s="26"/>
      <c r="CJ223" s="232"/>
      <c r="CK223" s="455"/>
      <c r="CP223" s="460"/>
      <c r="CQ223" s="232"/>
      <c r="CR223" s="233"/>
      <c r="CS223" s="233"/>
      <c r="CT223" s="233"/>
      <c r="CU223" s="232"/>
      <c r="CV223" s="233"/>
      <c r="CW223" s="233"/>
      <c r="CX223" s="233"/>
      <c r="CY223" s="233"/>
      <c r="CZ223" s="232">
        <v>1</v>
      </c>
      <c r="DA223" s="617" t="s">
        <v>133</v>
      </c>
      <c r="DB223" s="617"/>
      <c r="DC223" s="617"/>
      <c r="DD223" s="232">
        <v>1</v>
      </c>
      <c r="DE223" s="232"/>
      <c r="DF223" s="620"/>
      <c r="DG223" s="620"/>
      <c r="DH223" s="233">
        <v>1</v>
      </c>
      <c r="DI223" s="617" t="s">
        <v>593</v>
      </c>
      <c r="DJ223" s="617"/>
      <c r="DK223" s="617"/>
      <c r="DL223" s="617"/>
      <c r="DM223" s="233">
        <v>1</v>
      </c>
      <c r="DN223" s="617" t="s">
        <v>138</v>
      </c>
      <c r="DO223" s="617"/>
      <c r="DP223" s="617"/>
      <c r="DQ223" s="232">
        <v>1</v>
      </c>
      <c r="DR223" s="232">
        <v>1</v>
      </c>
      <c r="DS223" s="232">
        <v>1</v>
      </c>
      <c r="DT223" s="232">
        <v>1</v>
      </c>
      <c r="DU223" s="232">
        <v>1</v>
      </c>
      <c r="DV223" s="232"/>
      <c r="DW223" s="233"/>
      <c r="DX223" s="233"/>
      <c r="DY223" s="26"/>
      <c r="DZ223" s="26"/>
      <c r="EA223" s="26"/>
      <c r="EB223" s="232"/>
      <c r="EC223" s="461"/>
    </row>
    <row r="224" spans="7:133">
      <c r="G224" s="6"/>
      <c r="H224" s="616" t="s">
        <v>153</v>
      </c>
      <c r="I224" s="616"/>
      <c r="J224" s="616"/>
      <c r="K224" s="6"/>
      <c r="L224" s="625"/>
      <c r="M224" s="625"/>
      <c r="N224" s="625"/>
      <c r="O224" s="625"/>
      <c r="P224" s="625"/>
      <c r="Q224" s="625"/>
      <c r="R224" s="63">
        <v>1</v>
      </c>
      <c r="S224" s="6"/>
      <c r="T224" s="63">
        <v>1</v>
      </c>
      <c r="U224" s="625" t="s">
        <v>138</v>
      </c>
      <c r="V224" s="625"/>
      <c r="W224" s="625"/>
      <c r="X224" s="63">
        <v>1</v>
      </c>
      <c r="Y224" s="625" t="s">
        <v>139</v>
      </c>
      <c r="Z224" s="625"/>
      <c r="AA224" s="625"/>
      <c r="AC224" s="6"/>
      <c r="AD224" s="6"/>
      <c r="AE224" s="625" t="s">
        <v>135</v>
      </c>
      <c r="AF224" s="625"/>
      <c r="AG224" s="625"/>
      <c r="AH224" s="63">
        <v>1</v>
      </c>
      <c r="AI224" s="6"/>
      <c r="AJ224" s="63">
        <v>1</v>
      </c>
      <c r="AK224" s="625"/>
      <c r="AL224" s="625"/>
      <c r="AM224" s="625"/>
      <c r="AN224" s="625"/>
      <c r="AO224" s="625"/>
      <c r="AP224" s="625"/>
      <c r="AR224" s="625" t="s">
        <v>209</v>
      </c>
      <c r="AS224" s="625"/>
      <c r="AT224" s="625"/>
      <c r="AX224" s="239"/>
      <c r="AY224" s="232"/>
      <c r="AZ224" s="231"/>
      <c r="BA224" s="231"/>
      <c r="BB224" s="231"/>
      <c r="BC224" s="232"/>
      <c r="BD224" s="233">
        <v>1</v>
      </c>
      <c r="BE224" s="617" t="s">
        <v>136</v>
      </c>
      <c r="BF224" s="617"/>
      <c r="BG224" s="617"/>
      <c r="BH224" s="233"/>
      <c r="BI224" s="617" t="s">
        <v>138</v>
      </c>
      <c r="BJ224" s="617"/>
      <c r="BK224" s="617"/>
      <c r="BL224" s="233">
        <v>1</v>
      </c>
      <c r="BM224" s="617"/>
      <c r="BN224" s="617"/>
      <c r="BO224" s="617"/>
      <c r="BP224" s="617"/>
      <c r="BQ224" s="617"/>
      <c r="BR224" s="617"/>
      <c r="BS224" s="617"/>
      <c r="BT224" s="233">
        <v>1</v>
      </c>
      <c r="BU224" s="617" t="s">
        <v>406</v>
      </c>
      <c r="BV224" s="617"/>
      <c r="BW224" s="233">
        <v>1</v>
      </c>
      <c r="BX224" s="617" t="s">
        <v>137</v>
      </c>
      <c r="BY224" s="617"/>
      <c r="BZ224" s="617"/>
      <c r="CA224" s="617"/>
      <c r="CB224" s="617"/>
      <c r="CC224" s="233">
        <v>1</v>
      </c>
      <c r="CD224" s="232"/>
      <c r="CE224" s="233"/>
      <c r="CF224" s="233"/>
      <c r="CG224" s="233"/>
      <c r="CH224" s="233"/>
      <c r="CI224" s="233"/>
      <c r="CJ224" s="233"/>
      <c r="CK224" s="455"/>
      <c r="CP224" s="460"/>
      <c r="CQ224" s="232"/>
      <c r="CR224" s="233"/>
      <c r="CS224" s="233"/>
      <c r="CT224" s="233"/>
      <c r="CU224" s="232"/>
      <c r="CV224" s="233"/>
      <c r="CW224" s="232"/>
      <c r="CX224" s="232"/>
      <c r="CY224" s="232"/>
      <c r="CZ224" s="232">
        <v>1</v>
      </c>
      <c r="DA224" s="617"/>
      <c r="DB224" s="617"/>
      <c r="DC224" s="617"/>
      <c r="DD224" s="232">
        <v>1</v>
      </c>
      <c r="DE224" s="617" t="s">
        <v>138</v>
      </c>
      <c r="DF224" s="617"/>
      <c r="DG224" s="617"/>
      <c r="DH224" s="233">
        <v>1</v>
      </c>
      <c r="DI224" s="617"/>
      <c r="DJ224" s="617"/>
      <c r="DK224" s="617"/>
      <c r="DL224" s="617"/>
      <c r="DM224" s="233">
        <v>1</v>
      </c>
      <c r="DN224" s="617"/>
      <c r="DO224" s="617"/>
      <c r="DP224" s="617"/>
      <c r="DQ224" s="232">
        <v>1</v>
      </c>
      <c r="DR224" s="617" t="s">
        <v>133</v>
      </c>
      <c r="DS224" s="617"/>
      <c r="DT224" s="617"/>
      <c r="DU224" s="232">
        <v>1</v>
      </c>
      <c r="DV224" s="232"/>
      <c r="DW224" s="233"/>
      <c r="DX224" s="233"/>
      <c r="DY224" s="233"/>
      <c r="DZ224" s="233"/>
      <c r="EA224" s="233"/>
      <c r="EB224" s="233"/>
      <c r="EC224" s="461"/>
    </row>
    <row r="225" spans="7:133">
      <c r="H225" s="616"/>
      <c r="I225" s="616"/>
      <c r="J225" s="616"/>
      <c r="O225" s="625"/>
      <c r="P225" s="625"/>
      <c r="Q225" s="625"/>
      <c r="R225" s="63">
        <v>1</v>
      </c>
      <c r="S225" s="6"/>
      <c r="T225" s="63">
        <v>1</v>
      </c>
      <c r="U225" s="625"/>
      <c r="V225" s="625"/>
      <c r="W225" s="625"/>
      <c r="X225" s="52"/>
      <c r="Y225" s="625"/>
      <c r="Z225" s="625"/>
      <c r="AA225" s="625"/>
      <c r="AC225" s="627" t="s">
        <v>141</v>
      </c>
      <c r="AD225" s="627"/>
      <c r="AE225" s="625"/>
      <c r="AF225" s="625"/>
      <c r="AG225" s="625"/>
      <c r="AH225" s="63">
        <v>1</v>
      </c>
      <c r="AI225" s="6"/>
      <c r="AJ225" s="63">
        <v>1</v>
      </c>
      <c r="AK225" s="625"/>
      <c r="AL225" s="625"/>
      <c r="AM225" s="625"/>
      <c r="AR225" s="625"/>
      <c r="AS225" s="625"/>
      <c r="AT225" s="625"/>
      <c r="AX225" s="241"/>
      <c r="AY225" s="232"/>
      <c r="AZ225" s="231"/>
      <c r="BA225" s="231"/>
      <c r="BB225" s="231"/>
      <c r="BC225" s="232"/>
      <c r="BD225" s="233">
        <v>1</v>
      </c>
      <c r="BE225" s="617"/>
      <c r="BF225" s="617"/>
      <c r="BG225" s="617"/>
      <c r="BH225" s="230"/>
      <c r="BI225" s="617"/>
      <c r="BJ225" s="617"/>
      <c r="BK225" s="617"/>
      <c r="BL225" s="233">
        <v>1</v>
      </c>
      <c r="BM225" s="617"/>
      <c r="BN225" s="617"/>
      <c r="BO225" s="617"/>
      <c r="BP225" s="617"/>
      <c r="BQ225" s="617"/>
      <c r="BR225" s="617"/>
      <c r="BS225" s="617"/>
      <c r="BT225" s="233">
        <v>1</v>
      </c>
      <c r="BU225" s="617"/>
      <c r="BV225" s="617"/>
      <c r="BW225" s="233">
        <v>1</v>
      </c>
      <c r="BX225" s="617"/>
      <c r="BY225" s="617"/>
      <c r="BZ225" s="243"/>
      <c r="CA225" s="233"/>
      <c r="CC225" s="233">
        <v>1</v>
      </c>
      <c r="CD225" s="232"/>
      <c r="CE225" s="233"/>
      <c r="CF225" s="233"/>
      <c r="CG225" s="232"/>
      <c r="CH225" s="232"/>
      <c r="CI225" s="232"/>
      <c r="CJ225" s="233"/>
      <c r="CK225" s="455"/>
      <c r="CP225" s="241"/>
      <c r="CQ225" s="232"/>
      <c r="CR225" s="233"/>
      <c r="CS225" s="233"/>
      <c r="CT225" s="233"/>
      <c r="CU225" s="232"/>
      <c r="CV225" s="233"/>
      <c r="CW225" s="232"/>
      <c r="CX225" s="232"/>
      <c r="CY225" s="232"/>
      <c r="CZ225" s="232">
        <v>1</v>
      </c>
      <c r="DA225" s="617"/>
      <c r="DB225" s="617"/>
      <c r="DC225" s="617"/>
      <c r="DD225" s="232">
        <v>1</v>
      </c>
      <c r="DE225" s="617"/>
      <c r="DF225" s="617"/>
      <c r="DG225" s="617"/>
      <c r="DH225" s="233">
        <v>1</v>
      </c>
      <c r="DI225" s="617"/>
      <c r="DJ225" s="617"/>
      <c r="DK225" s="617"/>
      <c r="DL225" s="617"/>
      <c r="DM225" s="233">
        <v>1</v>
      </c>
      <c r="DN225" s="617"/>
      <c r="DO225" s="617"/>
      <c r="DP225" s="617"/>
      <c r="DQ225" s="232">
        <v>1</v>
      </c>
      <c r="DR225" s="617"/>
      <c r="DS225" s="617"/>
      <c r="DT225" s="617"/>
      <c r="DU225" s="232">
        <v>1</v>
      </c>
      <c r="DV225" s="232"/>
      <c r="DW225" s="233"/>
      <c r="DX225" s="233"/>
      <c r="DY225" s="232"/>
      <c r="DZ225" s="232"/>
      <c r="EA225" s="232"/>
      <c r="EB225" s="233"/>
      <c r="EC225" s="461"/>
    </row>
    <row r="226" spans="7:133">
      <c r="H226" s="616"/>
      <c r="I226" s="616"/>
      <c r="J226" s="616"/>
      <c r="L226" s="63">
        <v>1</v>
      </c>
      <c r="M226" s="63">
        <v>1</v>
      </c>
      <c r="N226" s="63">
        <v>1</v>
      </c>
      <c r="O226" s="63">
        <v>1</v>
      </c>
      <c r="P226" s="63">
        <v>1</v>
      </c>
      <c r="Q226" s="63">
        <v>1</v>
      </c>
      <c r="R226" s="63">
        <v>1</v>
      </c>
      <c r="S226" s="6"/>
      <c r="T226" s="63">
        <v>1</v>
      </c>
      <c r="U226" s="625"/>
      <c r="V226" s="625"/>
      <c r="W226" s="625"/>
      <c r="X226" s="63">
        <v>1</v>
      </c>
      <c r="Y226" s="625"/>
      <c r="Z226" s="625"/>
      <c r="AA226" s="625"/>
      <c r="AC226" s="627"/>
      <c r="AD226" s="627"/>
      <c r="AE226" s="625"/>
      <c r="AF226" s="625"/>
      <c r="AG226" s="625"/>
      <c r="AH226" s="63">
        <v>1</v>
      </c>
      <c r="AI226" s="6"/>
      <c r="AJ226" s="63">
        <v>1</v>
      </c>
      <c r="AK226" s="63">
        <v>1</v>
      </c>
      <c r="AL226" s="63">
        <v>1</v>
      </c>
      <c r="AM226" s="63">
        <v>1</v>
      </c>
      <c r="AN226" s="63">
        <v>1</v>
      </c>
      <c r="AO226" s="63">
        <v>1</v>
      </c>
      <c r="AP226" s="63">
        <v>1</v>
      </c>
      <c r="AR226" s="625"/>
      <c r="AS226" s="625"/>
      <c r="AT226" s="625"/>
      <c r="AX226" s="241"/>
      <c r="AY226" s="231"/>
      <c r="AZ226" s="231"/>
      <c r="BA226" s="231"/>
      <c r="BB226" s="231"/>
      <c r="BC226" s="233"/>
      <c r="BD226" s="233">
        <v>1</v>
      </c>
      <c r="BE226" s="617"/>
      <c r="BF226" s="617"/>
      <c r="BG226" s="617"/>
      <c r="BH226" s="233"/>
      <c r="BI226" s="617"/>
      <c r="BJ226" s="617"/>
      <c r="BK226" s="617"/>
      <c r="BL226" s="233">
        <v>1</v>
      </c>
      <c r="BM226" s="617" t="s">
        <v>151</v>
      </c>
      <c r="BN226" s="617"/>
      <c r="BO226" s="310"/>
      <c r="BP226" s="617"/>
      <c r="BQ226" s="617"/>
      <c r="BR226" s="617"/>
      <c r="BS226" s="617"/>
      <c r="BT226" s="233">
        <v>1</v>
      </c>
      <c r="BU226" s="232"/>
      <c r="BV226" s="235"/>
      <c r="BW226" s="233">
        <v>1</v>
      </c>
      <c r="BX226" s="233"/>
      <c r="BY226" s="617" t="s">
        <v>165</v>
      </c>
      <c r="BZ226" s="617"/>
      <c r="CA226" s="617"/>
      <c r="CC226" s="233">
        <v>1</v>
      </c>
      <c r="CD226" s="233"/>
      <c r="CE226" s="26"/>
      <c r="CF226" s="26"/>
      <c r="CG226" s="232"/>
      <c r="CH226" s="232"/>
      <c r="CI226" s="232"/>
      <c r="CJ226" s="454"/>
      <c r="CK226" s="455"/>
      <c r="CP226" s="241"/>
      <c r="CQ226" s="233"/>
      <c r="CR226" s="233"/>
      <c r="CS226" s="233"/>
      <c r="CT226" s="233"/>
      <c r="CU226" s="233"/>
      <c r="CV226" s="233"/>
      <c r="CW226" s="232"/>
      <c r="CX226" s="232"/>
      <c r="CY226" s="232"/>
      <c r="CZ226" s="232">
        <v>1</v>
      </c>
      <c r="DA226" s="232">
        <v>1</v>
      </c>
      <c r="DB226" s="232">
        <v>1</v>
      </c>
      <c r="DC226" s="232">
        <v>1</v>
      </c>
      <c r="DD226" s="232">
        <v>1</v>
      </c>
      <c r="DE226" s="617"/>
      <c r="DF226" s="617"/>
      <c r="DG226" s="617"/>
      <c r="DH226" s="233">
        <v>1</v>
      </c>
      <c r="DI226" s="617"/>
      <c r="DJ226" s="617"/>
      <c r="DK226" s="617"/>
      <c r="DL226" s="617"/>
      <c r="DM226" s="233">
        <v>1</v>
      </c>
      <c r="DN226" s="620" t="s">
        <v>151</v>
      </c>
      <c r="DO226" s="620"/>
      <c r="DQ226" s="232">
        <v>1</v>
      </c>
      <c r="DR226" s="617"/>
      <c r="DS226" s="617"/>
      <c r="DT226" s="617"/>
      <c r="DU226" s="232">
        <v>1</v>
      </c>
      <c r="DW226" s="48"/>
      <c r="DX226" s="48"/>
      <c r="DY226" s="232"/>
      <c r="DZ226" s="232"/>
      <c r="EA226" s="232"/>
      <c r="EB226" s="458"/>
      <c r="EC226" s="461"/>
    </row>
    <row r="227" spans="7:133">
      <c r="L227" s="63">
        <v>1</v>
      </c>
      <c r="M227" s="625" t="s">
        <v>136</v>
      </c>
      <c r="N227" s="625"/>
      <c r="O227" s="625"/>
      <c r="P227" s="63">
        <v>1</v>
      </c>
      <c r="Q227" s="625" t="s">
        <v>146</v>
      </c>
      <c r="R227" s="625"/>
      <c r="S227" s="6"/>
      <c r="T227" s="63">
        <v>1</v>
      </c>
      <c r="U227" s="63">
        <v>1</v>
      </c>
      <c r="V227" s="63">
        <v>1</v>
      </c>
      <c r="W227" s="63">
        <v>1</v>
      </c>
      <c r="X227" s="63">
        <v>1</v>
      </c>
      <c r="Y227" s="63">
        <v>1</v>
      </c>
      <c r="Z227" s="63">
        <v>1</v>
      </c>
      <c r="AA227" s="63">
        <v>1</v>
      </c>
      <c r="AB227" s="63">
        <v>1</v>
      </c>
      <c r="AC227" s="63">
        <v>1</v>
      </c>
      <c r="AD227" s="63">
        <v>1</v>
      </c>
      <c r="AE227" s="63">
        <v>1</v>
      </c>
      <c r="AF227" s="63">
        <v>1</v>
      </c>
      <c r="AG227" s="63">
        <v>1</v>
      </c>
      <c r="AH227" s="63">
        <v>1</v>
      </c>
      <c r="AL227" s="63">
        <v>1</v>
      </c>
      <c r="AM227" s="625" t="s">
        <v>136</v>
      </c>
      <c r="AN227" s="625"/>
      <c r="AO227" s="625"/>
      <c r="AP227" s="63">
        <v>1</v>
      </c>
      <c r="AX227" s="241"/>
      <c r="AY227" s="231"/>
      <c r="AZ227" s="231"/>
      <c r="BA227" s="231"/>
      <c r="BB227" s="231"/>
      <c r="BC227" s="233"/>
      <c r="BD227" s="233">
        <v>1</v>
      </c>
      <c r="BE227" s="233">
        <v>1</v>
      </c>
      <c r="BF227" s="233">
        <v>1</v>
      </c>
      <c r="BG227" s="233">
        <v>1</v>
      </c>
      <c r="BH227" s="233">
        <v>1</v>
      </c>
      <c r="BI227" s="233">
        <v>1</v>
      </c>
      <c r="BJ227" s="233">
        <v>1</v>
      </c>
      <c r="BK227" s="233">
        <v>1</v>
      </c>
      <c r="BL227" s="233">
        <v>1</v>
      </c>
      <c r="BM227" s="617"/>
      <c r="BN227" s="617"/>
      <c r="BO227" s="233">
        <v>1</v>
      </c>
      <c r="BP227" s="233">
        <v>1</v>
      </c>
      <c r="BQ227" s="233">
        <v>1</v>
      </c>
      <c r="BR227" s="233">
        <v>1</v>
      </c>
      <c r="BS227" s="233">
        <v>1</v>
      </c>
      <c r="BT227" s="233">
        <v>1</v>
      </c>
      <c r="BU227" s="233">
        <v>1</v>
      </c>
      <c r="BV227" s="233">
        <v>1</v>
      </c>
      <c r="BW227" s="233">
        <v>1</v>
      </c>
      <c r="BX227" s="233">
        <v>1</v>
      </c>
      <c r="BY227" s="617"/>
      <c r="BZ227" s="617"/>
      <c r="CA227" s="617"/>
      <c r="CC227" s="233">
        <v>1</v>
      </c>
      <c r="CD227" s="232"/>
      <c r="CE227" s="26"/>
      <c r="CF227" s="26"/>
      <c r="CG227" s="232"/>
      <c r="CH227" s="232"/>
      <c r="CI227" s="232"/>
      <c r="CJ227" s="454"/>
      <c r="CK227" s="455"/>
      <c r="CP227" s="241"/>
      <c r="CQ227" s="233"/>
      <c r="CR227" s="233"/>
      <c r="CS227" s="233"/>
      <c r="CT227" s="233"/>
      <c r="CU227" s="233"/>
      <c r="CV227" s="233"/>
      <c r="CW227" s="233"/>
      <c r="CX227" s="233"/>
      <c r="CY227" s="232"/>
      <c r="CZ227" s="233"/>
      <c r="DA227" s="232">
        <v>1</v>
      </c>
      <c r="DB227" s="617" t="s">
        <v>165</v>
      </c>
      <c r="DC227" s="617"/>
      <c r="DD227" s="617"/>
      <c r="DE227" s="232"/>
      <c r="DF227" s="230"/>
      <c r="DG227" s="233">
        <v>1</v>
      </c>
      <c r="DH227" s="233">
        <v>1</v>
      </c>
      <c r="DI227" s="233">
        <v>1</v>
      </c>
      <c r="DJ227" s="233">
        <v>1</v>
      </c>
      <c r="DK227" s="233">
        <v>1</v>
      </c>
      <c r="DL227" s="233">
        <v>1</v>
      </c>
      <c r="DM227" s="233">
        <v>1</v>
      </c>
      <c r="DN227" s="620"/>
      <c r="DO227" s="620"/>
      <c r="DQ227" s="232">
        <v>1</v>
      </c>
      <c r="DR227" s="616" t="s">
        <v>150</v>
      </c>
      <c r="DS227" s="616"/>
      <c r="DT227" s="616"/>
      <c r="DU227" s="232">
        <v>1</v>
      </c>
      <c r="DW227" s="48"/>
      <c r="DX227" s="48"/>
      <c r="DY227" s="232"/>
      <c r="DZ227" s="232"/>
      <c r="EA227" s="232"/>
      <c r="EB227" s="458"/>
      <c r="EC227" s="461"/>
    </row>
    <row r="228" spans="7:133">
      <c r="G228" s="628"/>
      <c r="H228" s="628"/>
      <c r="I228" s="628"/>
      <c r="J228" s="628"/>
      <c r="K228" s="628"/>
      <c r="L228" s="63">
        <v>1</v>
      </c>
      <c r="M228" s="625"/>
      <c r="N228" s="625"/>
      <c r="O228" s="625"/>
      <c r="P228" s="63">
        <v>1</v>
      </c>
      <c r="Q228" s="625"/>
      <c r="R228" s="625"/>
      <c r="S228" s="38"/>
      <c r="T228" s="63">
        <v>1</v>
      </c>
      <c r="U228" s="625" t="s">
        <v>135</v>
      </c>
      <c r="V228" s="625"/>
      <c r="W228" s="625"/>
      <c r="AB228" s="625" t="s">
        <v>181</v>
      </c>
      <c r="AC228" s="625"/>
      <c r="AD228" s="625"/>
      <c r="AE228" s="63">
        <v>1</v>
      </c>
      <c r="AF228" s="625" t="s">
        <v>137</v>
      </c>
      <c r="AG228" s="625"/>
      <c r="AH228" s="63">
        <v>1</v>
      </c>
      <c r="AI228" s="616" t="s">
        <v>163</v>
      </c>
      <c r="AJ228" s="616"/>
      <c r="AK228" s="616"/>
      <c r="AL228" s="63">
        <v>1</v>
      </c>
      <c r="AM228" s="625"/>
      <c r="AN228" s="625"/>
      <c r="AO228" s="625"/>
      <c r="AP228" s="63">
        <v>1</v>
      </c>
      <c r="AQ228" s="628"/>
      <c r="AR228" s="628"/>
      <c r="AS228" s="628"/>
      <c r="AT228" s="628"/>
      <c r="AU228" s="628"/>
      <c r="AX228" s="241"/>
      <c r="AY228" s="233"/>
      <c r="AZ228" s="233"/>
      <c r="BA228" s="231"/>
      <c r="BB228" s="231"/>
      <c r="BC228" s="233"/>
      <c r="BD228" s="232"/>
      <c r="BE228" s="232"/>
      <c r="BF228" s="232"/>
      <c r="BG228" s="233">
        <v>1</v>
      </c>
      <c r="BH228" s="617" t="s">
        <v>165</v>
      </c>
      <c r="BI228" s="617"/>
      <c r="BJ228" s="617"/>
      <c r="BK228" s="233">
        <v>1</v>
      </c>
      <c r="BL228" s="617" t="s">
        <v>139</v>
      </c>
      <c r="BM228" s="617"/>
      <c r="BN228" s="617"/>
      <c r="BO228" s="233">
        <v>1</v>
      </c>
      <c r="BP228" s="26"/>
      <c r="BQ228" s="624" t="s">
        <v>406</v>
      </c>
      <c r="BR228" s="624"/>
      <c r="BS228" s="233"/>
      <c r="BT228" s="233">
        <v>1</v>
      </c>
      <c r="BU228" s="617" t="s">
        <v>139</v>
      </c>
      <c r="BV228" s="617"/>
      <c r="BW228" s="617"/>
      <c r="BX228" s="233">
        <v>1</v>
      </c>
      <c r="BY228" s="617"/>
      <c r="BZ228" s="617"/>
      <c r="CA228" s="617"/>
      <c r="CB228" s="233">
        <v>1</v>
      </c>
      <c r="CC228" s="233">
        <v>1</v>
      </c>
      <c r="CD228" s="232"/>
      <c r="CE228" s="26"/>
      <c r="CF228" s="26"/>
      <c r="CG228" s="26"/>
      <c r="CH228" s="26"/>
      <c r="CI228" s="233"/>
      <c r="CJ228" s="454"/>
      <c r="CK228" s="455"/>
      <c r="CP228" s="241"/>
      <c r="CQ228" s="233"/>
      <c r="CR228" s="233"/>
      <c r="CS228" s="233"/>
      <c r="CT228" s="233"/>
      <c r="CU228" s="233"/>
      <c r="CV228" s="232"/>
      <c r="CW228" s="232"/>
      <c r="CX228" s="232"/>
      <c r="CY228" s="232"/>
      <c r="CZ228" s="232"/>
      <c r="DA228" s="232">
        <v>1</v>
      </c>
      <c r="DB228" s="617"/>
      <c r="DC228" s="617"/>
      <c r="DD228" s="617"/>
      <c r="DE228" s="617" t="s">
        <v>317</v>
      </c>
      <c r="DF228" s="617"/>
      <c r="DG228" s="617"/>
      <c r="DH228" s="233">
        <v>1</v>
      </c>
      <c r="DI228" s="616" t="s">
        <v>135</v>
      </c>
      <c r="DJ228" s="616"/>
      <c r="DK228" s="616"/>
      <c r="DL228" s="617" t="s">
        <v>137</v>
      </c>
      <c r="DM228" s="617"/>
      <c r="DN228" s="617" t="s">
        <v>181</v>
      </c>
      <c r="DO228" s="617"/>
      <c r="DP228" s="617"/>
      <c r="DQ228" s="232">
        <v>1</v>
      </c>
      <c r="DR228" s="616"/>
      <c r="DS228" s="616"/>
      <c r="DT228" s="616"/>
      <c r="DU228" s="232">
        <v>1</v>
      </c>
      <c r="DW228" s="48"/>
      <c r="DX228" s="48"/>
      <c r="DY228" s="26"/>
      <c r="DZ228" s="26"/>
      <c r="EA228" s="233"/>
      <c r="EB228" s="458"/>
      <c r="EC228" s="461"/>
    </row>
    <row r="229" spans="7:133">
      <c r="G229" s="628"/>
      <c r="H229" s="628"/>
      <c r="I229" s="628"/>
      <c r="J229" s="628"/>
      <c r="K229" s="628"/>
      <c r="L229" s="63">
        <v>1</v>
      </c>
      <c r="M229" s="625"/>
      <c r="N229" s="625"/>
      <c r="O229" s="625"/>
      <c r="P229" s="63">
        <v>1</v>
      </c>
      <c r="T229" s="63">
        <v>1</v>
      </c>
      <c r="U229" s="625"/>
      <c r="V229" s="625"/>
      <c r="W229" s="625"/>
      <c r="X229" s="616" t="s">
        <v>154</v>
      </c>
      <c r="Y229" s="616"/>
      <c r="Z229" s="616"/>
      <c r="AA229" s="616"/>
      <c r="AB229" s="625"/>
      <c r="AC229" s="625"/>
      <c r="AD229" s="625"/>
      <c r="AE229" s="62"/>
      <c r="AF229" s="625"/>
      <c r="AG229" s="625"/>
      <c r="AH229" s="63">
        <v>1</v>
      </c>
      <c r="AI229" s="616"/>
      <c r="AJ229" s="616"/>
      <c r="AK229" s="616"/>
      <c r="AL229" s="63">
        <v>1</v>
      </c>
      <c r="AM229" s="625"/>
      <c r="AN229" s="625"/>
      <c r="AO229" s="625"/>
      <c r="AP229" s="63">
        <v>1</v>
      </c>
      <c r="AQ229" s="628"/>
      <c r="AR229" s="628"/>
      <c r="AS229" s="628"/>
      <c r="AT229" s="628"/>
      <c r="AU229" s="628"/>
      <c r="AX229" s="241"/>
      <c r="AY229" s="232"/>
      <c r="AZ229" s="231"/>
      <c r="BA229" s="231"/>
      <c r="BB229" s="231"/>
      <c r="BC229" s="233"/>
      <c r="BD229" s="232"/>
      <c r="BE229" s="232"/>
      <c r="BF229" s="232"/>
      <c r="BG229" s="233">
        <v>1</v>
      </c>
      <c r="BH229" s="617"/>
      <c r="BI229" s="617"/>
      <c r="BJ229" s="617"/>
      <c r="BK229" s="233">
        <v>1</v>
      </c>
      <c r="BL229" s="617"/>
      <c r="BM229" s="617"/>
      <c r="BN229" s="617"/>
      <c r="BO229" s="233">
        <v>1</v>
      </c>
      <c r="BP229" s="26"/>
      <c r="BQ229" s="624"/>
      <c r="BR229" s="624"/>
      <c r="BS229" s="235"/>
      <c r="BT229" s="233">
        <v>1</v>
      </c>
      <c r="BU229" s="617"/>
      <c r="BV229" s="617"/>
      <c r="BW229" s="617"/>
      <c r="BX229" s="233">
        <v>1</v>
      </c>
      <c r="BY229" s="26"/>
      <c r="BZ229" s="617" t="s">
        <v>138</v>
      </c>
      <c r="CA229" s="617"/>
      <c r="CB229" s="617"/>
      <c r="CC229" s="233">
        <v>1</v>
      </c>
      <c r="CD229" s="232"/>
      <c r="CE229" s="233"/>
      <c r="CF229" s="233"/>
      <c r="CG229" s="233"/>
      <c r="CH229" s="233"/>
      <c r="CI229" s="233"/>
      <c r="CJ229" s="454"/>
      <c r="CK229" s="240"/>
      <c r="CP229" s="241"/>
      <c r="CQ229" s="232"/>
      <c r="CR229" s="233"/>
      <c r="CS229" s="233"/>
      <c r="CT229" s="233"/>
      <c r="CU229" s="233"/>
      <c r="CV229" s="232"/>
      <c r="CW229" s="232"/>
      <c r="CX229" s="232"/>
      <c r="CY229" s="232"/>
      <c r="CZ229" s="232"/>
      <c r="DA229" s="232">
        <v>1</v>
      </c>
      <c r="DB229" s="617"/>
      <c r="DC229" s="617"/>
      <c r="DD229" s="617"/>
      <c r="DE229" s="617"/>
      <c r="DF229" s="617"/>
      <c r="DG229" s="617"/>
      <c r="DH229" s="230"/>
      <c r="DI229" s="616"/>
      <c r="DJ229" s="616"/>
      <c r="DK229" s="616"/>
      <c r="DL229" s="617"/>
      <c r="DM229" s="617"/>
      <c r="DN229" s="617"/>
      <c r="DO229" s="617"/>
      <c r="DP229" s="617"/>
      <c r="DQ229" s="232">
        <v>1</v>
      </c>
      <c r="DR229" s="616"/>
      <c r="DS229" s="616"/>
      <c r="DT229" s="616"/>
      <c r="DU229" s="232">
        <v>1</v>
      </c>
      <c r="DV229" s="232">
        <v>1</v>
      </c>
      <c r="DW229" s="233"/>
      <c r="DX229" s="233"/>
      <c r="DY229" s="233"/>
      <c r="DZ229" s="233"/>
      <c r="EA229" s="233"/>
      <c r="EB229" s="458"/>
      <c r="EC229" s="240"/>
    </row>
    <row r="230" spans="7:133">
      <c r="G230" s="628"/>
      <c r="H230" s="628"/>
      <c r="I230" s="628"/>
      <c r="J230" s="628"/>
      <c r="K230" s="628"/>
      <c r="L230" s="63">
        <v>1</v>
      </c>
      <c r="M230" s="6"/>
      <c r="N230" s="6"/>
      <c r="O230" s="6"/>
      <c r="P230" s="62"/>
      <c r="Q230" s="625" t="s">
        <v>138</v>
      </c>
      <c r="R230" s="625"/>
      <c r="S230" s="625"/>
      <c r="T230" s="63">
        <v>1</v>
      </c>
      <c r="U230" s="625"/>
      <c r="V230" s="625"/>
      <c r="W230" s="625"/>
      <c r="X230" s="616"/>
      <c r="Y230" s="616"/>
      <c r="Z230" s="616"/>
      <c r="AA230" s="616"/>
      <c r="AB230" s="625"/>
      <c r="AC230" s="625"/>
      <c r="AD230" s="625"/>
      <c r="AE230" s="625" t="s">
        <v>139</v>
      </c>
      <c r="AF230" s="625"/>
      <c r="AG230" s="625"/>
      <c r="AH230" s="63">
        <v>1</v>
      </c>
      <c r="AI230" s="616"/>
      <c r="AJ230" s="616"/>
      <c r="AK230" s="616"/>
      <c r="AL230" s="62"/>
      <c r="AM230" s="6"/>
      <c r="AN230" s="6"/>
      <c r="AO230" s="6"/>
      <c r="AP230" s="63">
        <v>1</v>
      </c>
      <c r="AQ230" s="628"/>
      <c r="AR230" s="628"/>
      <c r="AS230" s="628"/>
      <c r="AT230" s="628"/>
      <c r="AU230" s="628"/>
      <c r="AX230" s="241"/>
      <c r="AY230" s="232"/>
      <c r="AZ230" s="231"/>
      <c r="BA230" s="231"/>
      <c r="BB230" s="231"/>
      <c r="BC230" s="232"/>
      <c r="BD230" s="26"/>
      <c r="BE230" s="26"/>
      <c r="BF230" s="26"/>
      <c r="BG230" s="233">
        <v>1</v>
      </c>
      <c r="BH230" s="617"/>
      <c r="BI230" s="617"/>
      <c r="BJ230" s="617"/>
      <c r="BK230" s="233">
        <v>1</v>
      </c>
      <c r="BL230" s="617"/>
      <c r="BM230" s="617"/>
      <c r="BN230" s="617"/>
      <c r="BO230" s="233">
        <v>1</v>
      </c>
      <c r="BP230" s="233">
        <v>1</v>
      </c>
      <c r="BQ230" s="233">
        <v>1</v>
      </c>
      <c r="BR230" s="233">
        <v>1</v>
      </c>
      <c r="BS230" s="233">
        <v>1</v>
      </c>
      <c r="BT230" s="233">
        <v>1</v>
      </c>
      <c r="BU230" s="617"/>
      <c r="BV230" s="617"/>
      <c r="BW230" s="617"/>
      <c r="BX230" s="233">
        <v>1</v>
      </c>
      <c r="BY230" s="230"/>
      <c r="BZ230" s="617"/>
      <c r="CA230" s="617"/>
      <c r="CB230" s="617"/>
      <c r="CC230" s="233">
        <v>1</v>
      </c>
      <c r="CD230" s="233"/>
      <c r="CE230" s="233"/>
      <c r="CF230" s="233"/>
      <c r="CG230" s="233"/>
      <c r="CH230" s="233"/>
      <c r="CI230" s="233"/>
      <c r="CJ230" s="232"/>
      <c r="CK230" s="240"/>
      <c r="CP230" s="241"/>
      <c r="CQ230" s="232"/>
      <c r="CR230" s="233"/>
      <c r="CS230" s="233"/>
      <c r="CT230" s="233"/>
      <c r="CU230" s="232"/>
      <c r="CV230" s="48"/>
      <c r="CW230" s="48"/>
      <c r="CX230" s="48"/>
      <c r="CY230" s="232"/>
      <c r="CZ230" s="232">
        <v>1</v>
      </c>
      <c r="DA230" s="232">
        <v>1</v>
      </c>
      <c r="DB230" s="232">
        <v>1</v>
      </c>
      <c r="DC230" s="232">
        <v>1</v>
      </c>
      <c r="DD230" s="232">
        <v>1</v>
      </c>
      <c r="DE230" s="617"/>
      <c r="DF230" s="617"/>
      <c r="DG230" s="617"/>
      <c r="DH230" s="233"/>
      <c r="DI230" s="616"/>
      <c r="DJ230" s="616"/>
      <c r="DK230" s="616"/>
      <c r="DN230" s="617"/>
      <c r="DO230" s="617"/>
      <c r="DP230" s="617"/>
      <c r="DQ230" s="232">
        <v>1</v>
      </c>
      <c r="DS230" s="232"/>
      <c r="DT230" s="232"/>
      <c r="DU230" s="232"/>
      <c r="DV230" s="232">
        <v>1</v>
      </c>
      <c r="DW230" s="233"/>
      <c r="DX230" s="233"/>
      <c r="DY230" s="233"/>
      <c r="DZ230" s="233"/>
      <c r="EA230" s="233"/>
      <c r="EB230" s="232"/>
      <c r="EC230" s="240"/>
    </row>
    <row r="231" spans="7:133">
      <c r="G231" s="628"/>
      <c r="H231" s="628"/>
      <c r="I231" s="628"/>
      <c r="J231" s="628"/>
      <c r="K231" s="628"/>
      <c r="L231" s="63">
        <v>1</v>
      </c>
      <c r="M231" s="625" t="s">
        <v>133</v>
      </c>
      <c r="N231" s="625"/>
      <c r="O231" s="625"/>
      <c r="P231" s="63">
        <v>1</v>
      </c>
      <c r="Q231" s="625"/>
      <c r="R231" s="625"/>
      <c r="S231" s="625"/>
      <c r="T231" s="63">
        <v>1</v>
      </c>
      <c r="U231" s="616" t="s">
        <v>137</v>
      </c>
      <c r="V231" s="616"/>
      <c r="W231" s="62"/>
      <c r="X231" s="616"/>
      <c r="Y231" s="616"/>
      <c r="Z231" s="616"/>
      <c r="AA231" s="616"/>
      <c r="AB231" s="627" t="s">
        <v>141</v>
      </c>
      <c r="AC231" s="627"/>
      <c r="AE231" s="625"/>
      <c r="AF231" s="625"/>
      <c r="AG231" s="625"/>
      <c r="AH231" s="63">
        <v>1</v>
      </c>
      <c r="AL231" s="63">
        <v>1</v>
      </c>
      <c r="AM231" s="625" t="s">
        <v>133</v>
      </c>
      <c r="AN231" s="625"/>
      <c r="AO231" s="625"/>
      <c r="AP231" s="63">
        <v>1</v>
      </c>
      <c r="AQ231" s="628"/>
      <c r="AR231" s="628"/>
      <c r="AS231" s="628"/>
      <c r="AT231" s="628"/>
      <c r="AU231" s="628"/>
      <c r="AX231" s="241"/>
      <c r="AY231" s="232"/>
      <c r="AZ231" s="231"/>
      <c r="BA231" s="231"/>
      <c r="BB231" s="231"/>
      <c r="BC231" s="232"/>
      <c r="BD231" s="26"/>
      <c r="BE231" s="26"/>
      <c r="BF231" s="26"/>
      <c r="BG231" s="233">
        <v>1</v>
      </c>
      <c r="BH231" s="232"/>
      <c r="BI231" s="233"/>
      <c r="BJ231" s="243"/>
      <c r="BK231" s="233">
        <v>1</v>
      </c>
      <c r="BL231" s="233">
        <v>1</v>
      </c>
      <c r="BM231" s="233">
        <v>1</v>
      </c>
      <c r="BN231" s="233">
        <v>1</v>
      </c>
      <c r="BO231" s="233">
        <v>1</v>
      </c>
      <c r="BP231" s="233"/>
      <c r="BQ231" s="617" t="s">
        <v>137</v>
      </c>
      <c r="BR231" s="617"/>
      <c r="BS231" s="233"/>
      <c r="BT231" s="233">
        <v>1</v>
      </c>
      <c r="BU231" s="233">
        <v>1</v>
      </c>
      <c r="BV231" s="233">
        <v>1</v>
      </c>
      <c r="BW231" s="233">
        <v>1</v>
      </c>
      <c r="BX231" s="233">
        <v>1</v>
      </c>
      <c r="BY231" s="233"/>
      <c r="BZ231" s="617"/>
      <c r="CA231" s="617"/>
      <c r="CB231" s="617"/>
      <c r="CC231" s="233">
        <v>1</v>
      </c>
      <c r="CD231" s="26"/>
      <c r="CE231" s="26"/>
      <c r="CF231" s="233"/>
      <c r="CG231" s="233"/>
      <c r="CH231" s="233"/>
      <c r="CI231" s="233"/>
      <c r="CJ231" s="232"/>
      <c r="CK231" s="240"/>
      <c r="CP231" s="241"/>
      <c r="CQ231" s="232"/>
      <c r="CR231" s="233"/>
      <c r="CS231" s="233"/>
      <c r="CT231" s="233"/>
      <c r="CX231" s="48"/>
      <c r="CY231" s="233"/>
      <c r="CZ231" s="232">
        <v>1</v>
      </c>
      <c r="DA231" s="233"/>
      <c r="DC231" s="235"/>
      <c r="DD231" s="232">
        <v>1</v>
      </c>
      <c r="DE231" s="232">
        <v>1</v>
      </c>
      <c r="DF231" s="617" t="s">
        <v>165</v>
      </c>
      <c r="DG231" s="617"/>
      <c r="DH231" s="617"/>
      <c r="DI231" s="232">
        <v>1</v>
      </c>
      <c r="DJ231" s="232">
        <v>1</v>
      </c>
      <c r="DK231" s="232">
        <v>1</v>
      </c>
      <c r="DL231" s="232">
        <v>1</v>
      </c>
      <c r="DM231" s="232">
        <v>1</v>
      </c>
      <c r="DN231" s="232">
        <v>1</v>
      </c>
      <c r="DO231" s="232">
        <v>1</v>
      </c>
      <c r="DP231" s="232">
        <v>1</v>
      </c>
      <c r="DQ231" s="232">
        <v>1</v>
      </c>
      <c r="DR231" s="243"/>
      <c r="DT231" s="232"/>
      <c r="DU231" s="232"/>
      <c r="DV231" s="232">
        <v>1</v>
      </c>
      <c r="DW231" s="48"/>
      <c r="DX231" s="233"/>
      <c r="DY231" s="233"/>
      <c r="DZ231" s="233"/>
      <c r="EA231" s="233"/>
      <c r="EB231" s="232"/>
      <c r="EC231" s="240"/>
    </row>
    <row r="232" spans="7:133">
      <c r="G232" s="628"/>
      <c r="H232" s="628"/>
      <c r="I232" s="628"/>
      <c r="J232" s="628"/>
      <c r="K232" s="628"/>
      <c r="L232" s="63">
        <v>1</v>
      </c>
      <c r="M232" s="625"/>
      <c r="N232" s="625"/>
      <c r="O232" s="625"/>
      <c r="P232" s="63">
        <v>1</v>
      </c>
      <c r="Q232" s="625"/>
      <c r="R232" s="625"/>
      <c r="S232" s="625"/>
      <c r="T232" s="63">
        <v>1</v>
      </c>
      <c r="U232" s="616"/>
      <c r="V232" s="616"/>
      <c r="W232" s="63">
        <v>1</v>
      </c>
      <c r="X232" s="616"/>
      <c r="Y232" s="616"/>
      <c r="Z232" s="616"/>
      <c r="AA232" s="616"/>
      <c r="AB232" s="627"/>
      <c r="AC232" s="627"/>
      <c r="AE232" s="625"/>
      <c r="AF232" s="625"/>
      <c r="AG232" s="625"/>
      <c r="AH232" s="63">
        <v>1</v>
      </c>
      <c r="AI232" s="38"/>
      <c r="AJ232" s="625" t="s">
        <v>146</v>
      </c>
      <c r="AK232" s="625"/>
      <c r="AL232" s="63">
        <v>1</v>
      </c>
      <c r="AM232" s="625"/>
      <c r="AN232" s="625"/>
      <c r="AO232" s="625"/>
      <c r="AP232" s="63">
        <v>1</v>
      </c>
      <c r="AQ232" s="628"/>
      <c r="AR232" s="628"/>
      <c r="AS232" s="628"/>
      <c r="AT232" s="628"/>
      <c r="AU232" s="628"/>
      <c r="AX232" s="241"/>
      <c r="AY232" s="232"/>
      <c r="AZ232" s="232"/>
      <c r="BA232" s="232"/>
      <c r="BB232" s="232"/>
      <c r="BC232" s="232"/>
      <c r="BD232" s="26"/>
      <c r="BE232" s="26"/>
      <c r="BF232" s="26"/>
      <c r="BG232" s="233">
        <v>1</v>
      </c>
      <c r="BH232" s="624" t="s">
        <v>135</v>
      </c>
      <c r="BI232" s="624"/>
      <c r="BJ232" s="624"/>
      <c r="BK232" s="243"/>
      <c r="BL232" s="617" t="s">
        <v>165</v>
      </c>
      <c r="BM232" s="617"/>
      <c r="BN232" s="617"/>
      <c r="BO232" s="236"/>
      <c r="BQ232" s="617"/>
      <c r="BR232" s="617"/>
      <c r="BS232" s="617" t="s">
        <v>165</v>
      </c>
      <c r="BT232" s="617"/>
      <c r="BU232" s="617"/>
      <c r="BV232" s="26"/>
      <c r="BW232" s="230"/>
      <c r="BX232" s="26"/>
      <c r="BY232" s="617" t="s">
        <v>151</v>
      </c>
      <c r="BZ232" s="617"/>
      <c r="CA232" s="26"/>
      <c r="CB232" s="233"/>
      <c r="CC232" s="233">
        <v>1</v>
      </c>
      <c r="CD232" s="26"/>
      <c r="CE232" s="26"/>
      <c r="CF232" s="233"/>
      <c r="CG232" s="233"/>
      <c r="CH232" s="233"/>
      <c r="CI232" s="233"/>
      <c r="CJ232" s="232"/>
      <c r="CK232" s="240"/>
      <c r="CP232" s="241"/>
      <c r="CQ232" s="232"/>
      <c r="CR232" s="232"/>
      <c r="CS232" s="232"/>
      <c r="CT232" s="232"/>
      <c r="CX232" s="48"/>
      <c r="CY232" s="233"/>
      <c r="CZ232" s="232">
        <v>1</v>
      </c>
      <c r="DA232" s="617" t="s">
        <v>136</v>
      </c>
      <c r="DB232" s="617"/>
      <c r="DC232" s="617"/>
      <c r="DD232" s="243"/>
      <c r="DE232" s="232">
        <v>1</v>
      </c>
      <c r="DF232" s="617"/>
      <c r="DG232" s="617"/>
      <c r="DH232" s="617"/>
      <c r="DI232" s="232">
        <v>1</v>
      </c>
      <c r="DJ232" s="617" t="s">
        <v>133</v>
      </c>
      <c r="DK232" s="617"/>
      <c r="DL232" s="617"/>
      <c r="DM232" s="616" t="s">
        <v>150</v>
      </c>
      <c r="DN232" s="616"/>
      <c r="DO232" s="616"/>
      <c r="DP232" s="233"/>
      <c r="DQ232" s="243"/>
      <c r="DR232" s="617" t="s">
        <v>133</v>
      </c>
      <c r="DS232" s="617"/>
      <c r="DT232" s="617"/>
      <c r="DU232" s="232">
        <v>1</v>
      </c>
      <c r="DV232" s="232">
        <v>1</v>
      </c>
      <c r="DW232" s="48"/>
      <c r="DX232" s="233"/>
      <c r="DY232" s="233"/>
      <c r="DZ232" s="233"/>
      <c r="EA232" s="233"/>
      <c r="EB232" s="232"/>
      <c r="EC232" s="240"/>
    </row>
    <row r="233" spans="7:133">
      <c r="L233" s="63">
        <v>1</v>
      </c>
      <c r="M233" s="625"/>
      <c r="N233" s="625"/>
      <c r="O233" s="625"/>
      <c r="P233" s="63">
        <v>1</v>
      </c>
      <c r="T233" s="63">
        <v>1</v>
      </c>
      <c r="U233" s="63">
        <v>1</v>
      </c>
      <c r="V233" s="63">
        <v>1</v>
      </c>
      <c r="W233" s="63">
        <v>1</v>
      </c>
      <c r="X233" s="63">
        <v>1</v>
      </c>
      <c r="Y233" s="63">
        <v>1</v>
      </c>
      <c r="Z233" s="63">
        <v>1</v>
      </c>
      <c r="AA233" s="63">
        <v>1</v>
      </c>
      <c r="AB233" s="63">
        <v>1</v>
      </c>
      <c r="AC233" s="63">
        <v>1</v>
      </c>
      <c r="AD233" s="63">
        <v>1</v>
      </c>
      <c r="AE233" s="63">
        <v>1</v>
      </c>
      <c r="AF233" s="63">
        <v>1</v>
      </c>
      <c r="AG233" s="63">
        <v>1</v>
      </c>
      <c r="AH233" s="63">
        <v>1</v>
      </c>
      <c r="AJ233" s="625"/>
      <c r="AK233" s="625"/>
      <c r="AL233" s="63">
        <v>1</v>
      </c>
      <c r="AM233" s="625"/>
      <c r="AN233" s="625"/>
      <c r="AO233" s="625"/>
      <c r="AP233" s="63">
        <v>1</v>
      </c>
      <c r="AX233" s="241"/>
      <c r="AY233" s="232"/>
      <c r="AZ233" s="232"/>
      <c r="BA233" s="232"/>
      <c r="BB233" s="232"/>
      <c r="BC233" s="232"/>
      <c r="BD233" s="232"/>
      <c r="BE233" s="232"/>
      <c r="BF233" s="232"/>
      <c r="BG233" s="233">
        <v>1</v>
      </c>
      <c r="BH233" s="624"/>
      <c r="BI233" s="624"/>
      <c r="BJ233" s="624"/>
      <c r="BK233" s="233"/>
      <c r="BL233" s="617"/>
      <c r="BM233" s="617"/>
      <c r="BN233" s="617"/>
      <c r="BO233" s="617" t="s">
        <v>133</v>
      </c>
      <c r="BP233" s="617"/>
      <c r="BQ233" s="617"/>
      <c r="BR233" s="243"/>
      <c r="BS233" s="617"/>
      <c r="BT233" s="617"/>
      <c r="BU233" s="617"/>
      <c r="BV233" s="624" t="s">
        <v>135</v>
      </c>
      <c r="BW233" s="624"/>
      <c r="BX233" s="624"/>
      <c r="BY233" s="617"/>
      <c r="BZ233" s="617"/>
      <c r="CA233" s="26"/>
      <c r="CB233" s="233"/>
      <c r="CC233" s="233">
        <v>1</v>
      </c>
      <c r="CD233" s="233">
        <v>1</v>
      </c>
      <c r="CE233" s="26"/>
      <c r="CF233" s="233"/>
      <c r="CG233" s="233"/>
      <c r="CH233" s="233"/>
      <c r="CI233" s="233"/>
      <c r="CJ233" s="232"/>
      <c r="CK233" s="240"/>
      <c r="CP233" s="241"/>
      <c r="CQ233" s="232"/>
      <c r="CR233" s="232"/>
      <c r="CS233" s="232"/>
      <c r="CT233" s="232"/>
      <c r="CX233" s="232"/>
      <c r="CY233" s="233"/>
      <c r="CZ233" s="232">
        <v>1</v>
      </c>
      <c r="DA233" s="617"/>
      <c r="DB233" s="617"/>
      <c r="DC233" s="617"/>
      <c r="DE233" s="232">
        <v>1</v>
      </c>
      <c r="DF233" s="617"/>
      <c r="DG233" s="617"/>
      <c r="DH233" s="617"/>
      <c r="DI233" s="232">
        <v>1</v>
      </c>
      <c r="DJ233" s="617"/>
      <c r="DK233" s="617"/>
      <c r="DL233" s="617"/>
      <c r="DM233" s="616"/>
      <c r="DN233" s="616"/>
      <c r="DO233" s="616"/>
      <c r="DP233" s="5"/>
      <c r="DR233" s="617"/>
      <c r="DS233" s="617"/>
      <c r="DT233" s="617"/>
      <c r="DU233" s="232">
        <v>1</v>
      </c>
      <c r="DV233" s="233"/>
      <c r="DW233" s="48"/>
      <c r="DX233" s="233"/>
      <c r="DY233" s="233"/>
      <c r="DZ233" s="233"/>
      <c r="EA233" s="233"/>
      <c r="EB233" s="232"/>
      <c r="EC233" s="240"/>
    </row>
    <row r="234" spans="7:133">
      <c r="G234" s="6"/>
      <c r="H234" s="625" t="s">
        <v>209</v>
      </c>
      <c r="I234" s="625"/>
      <c r="J234" s="625"/>
      <c r="L234" s="63">
        <v>1</v>
      </c>
      <c r="M234" s="63">
        <v>1</v>
      </c>
      <c r="N234" s="63">
        <v>1</v>
      </c>
      <c r="O234" s="63">
        <v>1</v>
      </c>
      <c r="P234" s="63">
        <v>1</v>
      </c>
      <c r="Q234" s="63">
        <v>1</v>
      </c>
      <c r="R234" s="63">
        <v>1</v>
      </c>
      <c r="S234" s="6"/>
      <c r="T234" s="63">
        <v>1</v>
      </c>
      <c r="U234" s="625" t="s">
        <v>139</v>
      </c>
      <c r="V234" s="625"/>
      <c r="W234" s="625"/>
      <c r="X234" s="627" t="s">
        <v>141</v>
      </c>
      <c r="Y234" s="627"/>
      <c r="Z234" s="616" t="s">
        <v>138</v>
      </c>
      <c r="AA234" s="616"/>
      <c r="AB234" s="616"/>
      <c r="AC234" s="63">
        <v>1</v>
      </c>
      <c r="AD234" s="52"/>
      <c r="AE234" s="625" t="s">
        <v>135</v>
      </c>
      <c r="AF234" s="625"/>
      <c r="AG234" s="625"/>
      <c r="AH234" s="63">
        <v>1</v>
      </c>
      <c r="AI234" s="6"/>
      <c r="AJ234" s="63">
        <v>1</v>
      </c>
      <c r="AK234" s="63">
        <v>1</v>
      </c>
      <c r="AL234" s="63">
        <v>1</v>
      </c>
      <c r="AM234" s="63">
        <v>1</v>
      </c>
      <c r="AN234" s="63">
        <v>1</v>
      </c>
      <c r="AO234" s="63">
        <v>1</v>
      </c>
      <c r="AP234" s="63">
        <v>1</v>
      </c>
      <c r="AR234" s="616" t="s">
        <v>153</v>
      </c>
      <c r="AS234" s="616"/>
      <c r="AT234" s="616"/>
      <c r="AX234" s="241"/>
      <c r="AY234" s="232"/>
      <c r="AZ234" s="232"/>
      <c r="BA234" s="232"/>
      <c r="BB234" s="232"/>
      <c r="BC234" s="232"/>
      <c r="BD234" s="232"/>
      <c r="BE234" s="232"/>
      <c r="BF234" s="232"/>
      <c r="BG234" s="233">
        <v>1</v>
      </c>
      <c r="BH234" s="624"/>
      <c r="BI234" s="624"/>
      <c r="BJ234" s="624"/>
      <c r="BK234" s="233"/>
      <c r="BL234" s="617"/>
      <c r="BM234" s="617"/>
      <c r="BN234" s="617"/>
      <c r="BO234" s="617"/>
      <c r="BP234" s="617"/>
      <c r="BQ234" s="617"/>
      <c r="BR234" s="233"/>
      <c r="BS234" s="617"/>
      <c r="BT234" s="617"/>
      <c r="BU234" s="617"/>
      <c r="BV234" s="624"/>
      <c r="BW234" s="624"/>
      <c r="BX234" s="624"/>
      <c r="BY234" s="26"/>
      <c r="BZ234" s="26"/>
      <c r="CA234" s="617" t="s">
        <v>133</v>
      </c>
      <c r="CB234" s="617"/>
      <c r="CC234" s="617"/>
      <c r="CD234" s="233">
        <v>1</v>
      </c>
      <c r="CE234" s="232"/>
      <c r="CF234" s="233"/>
      <c r="CG234" s="233"/>
      <c r="CH234" s="233"/>
      <c r="CI234" s="232"/>
      <c r="CJ234" s="232"/>
      <c r="CK234" s="240"/>
      <c r="CP234" s="241"/>
      <c r="CQ234" s="232"/>
      <c r="CR234" s="232"/>
      <c r="CS234" s="232"/>
      <c r="CT234" s="232"/>
      <c r="CU234" s="232"/>
      <c r="CV234" s="232"/>
      <c r="CW234" s="232"/>
      <c r="CX234" s="232"/>
      <c r="CY234" s="233"/>
      <c r="CZ234" s="232">
        <v>1</v>
      </c>
      <c r="DA234" s="617"/>
      <c r="DB234" s="617"/>
      <c r="DC234" s="617"/>
      <c r="DD234" s="232"/>
      <c r="DE234" s="232">
        <v>1</v>
      </c>
      <c r="DF234" s="232">
        <v>1</v>
      </c>
      <c r="DG234" s="232">
        <v>1</v>
      </c>
      <c r="DH234" s="232">
        <v>1</v>
      </c>
      <c r="DI234" s="232">
        <v>1</v>
      </c>
      <c r="DJ234" s="617"/>
      <c r="DK234" s="617"/>
      <c r="DL234" s="617"/>
      <c r="DM234" s="616"/>
      <c r="DN234" s="616"/>
      <c r="DO234" s="616"/>
      <c r="DP234" s="232"/>
      <c r="DQ234" s="232"/>
      <c r="DR234" s="617"/>
      <c r="DS234" s="617"/>
      <c r="DT234" s="617"/>
      <c r="DU234" s="232">
        <v>1</v>
      </c>
      <c r="DV234" s="233"/>
      <c r="DW234" s="232"/>
      <c r="DX234" s="233"/>
      <c r="DY234" s="233"/>
      <c r="DZ234" s="233"/>
      <c r="EA234" s="232"/>
      <c r="EB234" s="232"/>
      <c r="EC234" s="240"/>
    </row>
    <row r="235" spans="7:133">
      <c r="G235" s="6"/>
      <c r="H235" s="625"/>
      <c r="I235" s="625"/>
      <c r="J235" s="625"/>
      <c r="K235" s="6"/>
      <c r="O235" s="625" t="s">
        <v>143</v>
      </c>
      <c r="P235" s="625"/>
      <c r="Q235" s="625"/>
      <c r="R235" s="63">
        <v>1</v>
      </c>
      <c r="S235" s="6"/>
      <c r="T235" s="63">
        <v>1</v>
      </c>
      <c r="U235" s="625"/>
      <c r="V235" s="625"/>
      <c r="W235" s="625"/>
      <c r="X235" s="627"/>
      <c r="Y235" s="627"/>
      <c r="Z235" s="616"/>
      <c r="AA235" s="616"/>
      <c r="AB235" s="616"/>
      <c r="AC235" s="616" t="s">
        <v>137</v>
      </c>
      <c r="AD235" s="616"/>
      <c r="AE235" s="625"/>
      <c r="AF235" s="625"/>
      <c r="AG235" s="625"/>
      <c r="AH235" s="63">
        <v>1</v>
      </c>
      <c r="AI235" s="6"/>
      <c r="AJ235" s="63">
        <v>1</v>
      </c>
      <c r="AK235" s="616" t="s">
        <v>142</v>
      </c>
      <c r="AL235" s="616"/>
      <c r="AM235" s="616"/>
      <c r="AR235" s="616"/>
      <c r="AS235" s="616"/>
      <c r="AT235" s="616"/>
      <c r="AX235" s="241"/>
      <c r="AY235" s="232"/>
      <c r="AZ235" s="232"/>
      <c r="BA235" s="232"/>
      <c r="BB235" s="232"/>
      <c r="BC235" s="232"/>
      <c r="BD235" s="232"/>
      <c r="BE235" s="232"/>
      <c r="BF235" s="232"/>
      <c r="BG235" s="233">
        <v>1</v>
      </c>
      <c r="BH235" s="233">
        <v>1</v>
      </c>
      <c r="BI235" s="233">
        <v>1</v>
      </c>
      <c r="BJ235" s="233">
        <v>1</v>
      </c>
      <c r="BK235" s="233">
        <v>1</v>
      </c>
      <c r="BL235" s="233">
        <v>1</v>
      </c>
      <c r="BM235" s="233">
        <v>1</v>
      </c>
      <c r="BN235" s="233">
        <v>1</v>
      </c>
      <c r="BO235" s="617"/>
      <c r="BP235" s="617"/>
      <c r="BQ235" s="617"/>
      <c r="BV235" s="624"/>
      <c r="BW235" s="624"/>
      <c r="BX235" s="624"/>
      <c r="BY235" s="232"/>
      <c r="BZ235" s="232"/>
      <c r="CA235" s="617"/>
      <c r="CB235" s="617"/>
      <c r="CC235" s="617"/>
      <c r="CD235" s="233">
        <v>1</v>
      </c>
      <c r="CE235" s="232"/>
      <c r="CF235" s="233"/>
      <c r="CG235" s="233"/>
      <c r="CH235" s="232"/>
      <c r="CI235" s="232"/>
      <c r="CJ235" s="232"/>
      <c r="CK235" s="455"/>
      <c r="CP235" s="241"/>
      <c r="CQ235" s="232"/>
      <c r="CR235" s="232"/>
      <c r="CS235" s="232"/>
      <c r="CT235" s="232"/>
      <c r="CU235" s="232"/>
      <c r="CV235" s="232"/>
      <c r="CW235" s="232"/>
      <c r="CX235" s="232"/>
      <c r="CY235" s="233"/>
      <c r="CZ235" s="232">
        <v>1</v>
      </c>
      <c r="DA235" s="232">
        <v>1</v>
      </c>
      <c r="DB235" s="232">
        <v>1</v>
      </c>
      <c r="DC235" s="232">
        <v>1</v>
      </c>
      <c r="DD235" s="232">
        <v>1</v>
      </c>
      <c r="DE235" s="232">
        <v>1</v>
      </c>
      <c r="DF235" s="233"/>
      <c r="DG235" s="232"/>
      <c r="DH235" s="232"/>
      <c r="DI235" s="232">
        <v>1</v>
      </c>
      <c r="DJ235" s="232">
        <v>1</v>
      </c>
      <c r="DK235" s="232">
        <v>1</v>
      </c>
      <c r="DL235" s="232">
        <v>1</v>
      </c>
      <c r="DM235" s="232">
        <v>1</v>
      </c>
      <c r="DN235" s="232">
        <v>1</v>
      </c>
      <c r="DO235" s="232">
        <v>1</v>
      </c>
      <c r="DP235" s="232"/>
      <c r="DQ235" s="232"/>
      <c r="DR235" s="232">
        <v>1</v>
      </c>
      <c r="DS235" s="232">
        <v>1</v>
      </c>
      <c r="DT235" s="232">
        <v>1</v>
      </c>
      <c r="DU235" s="232">
        <v>1</v>
      </c>
      <c r="DV235" s="233"/>
      <c r="DW235" s="232"/>
      <c r="DX235" s="233"/>
      <c r="DY235" s="233"/>
      <c r="DZ235" s="232"/>
      <c r="EA235" s="232"/>
      <c r="EB235" s="232"/>
      <c r="EC235" s="461"/>
    </row>
    <row r="236" spans="7:133">
      <c r="G236" s="6"/>
      <c r="H236" s="625"/>
      <c r="I236" s="625"/>
      <c r="J236" s="625"/>
      <c r="K236" s="6"/>
      <c r="L236" s="625" t="s">
        <v>153</v>
      </c>
      <c r="M236" s="625"/>
      <c r="N236" s="625"/>
      <c r="O236" s="625"/>
      <c r="P236" s="625"/>
      <c r="Q236" s="625"/>
      <c r="R236" s="63">
        <v>1</v>
      </c>
      <c r="S236" s="6"/>
      <c r="T236" s="63">
        <v>1</v>
      </c>
      <c r="U236" s="625"/>
      <c r="V236" s="625"/>
      <c r="W236" s="625"/>
      <c r="Z236" s="616"/>
      <c r="AA236" s="616"/>
      <c r="AB236" s="616"/>
      <c r="AC236" s="616"/>
      <c r="AD236" s="616"/>
      <c r="AE236" s="625"/>
      <c r="AF236" s="625"/>
      <c r="AG236" s="625"/>
      <c r="AH236" s="63">
        <v>1</v>
      </c>
      <c r="AI236" s="6"/>
      <c r="AJ236" s="63">
        <v>1</v>
      </c>
      <c r="AK236" s="616"/>
      <c r="AL236" s="616"/>
      <c r="AM236" s="616"/>
      <c r="AN236" s="625" t="s">
        <v>152</v>
      </c>
      <c r="AO236" s="625"/>
      <c r="AP236" s="625"/>
      <c r="AR236" s="616"/>
      <c r="AS236" s="616"/>
      <c r="AT236" s="616"/>
      <c r="AX236" s="239"/>
      <c r="AY236" s="232"/>
      <c r="AZ236" s="232"/>
      <c r="BA236" s="232"/>
      <c r="BB236" s="232"/>
      <c r="BC236" s="232"/>
      <c r="BD236" s="233"/>
      <c r="BE236" s="232"/>
      <c r="BF236" s="232"/>
      <c r="BG236" s="232"/>
      <c r="BH236" s="233"/>
      <c r="BI236" s="233">
        <v>1</v>
      </c>
      <c r="BJ236" s="617" t="s">
        <v>136</v>
      </c>
      <c r="BK236" s="617"/>
      <c r="BL236" s="617"/>
      <c r="BN236" s="233">
        <v>1</v>
      </c>
      <c r="BO236" s="233">
        <v>1</v>
      </c>
      <c r="BP236" s="233">
        <v>1</v>
      </c>
      <c r="BQ236" s="233">
        <v>1</v>
      </c>
      <c r="BR236" s="233">
        <v>1</v>
      </c>
      <c r="BS236" s="233">
        <v>1</v>
      </c>
      <c r="BT236" s="233">
        <v>1</v>
      </c>
      <c r="BU236" s="233">
        <v>1</v>
      </c>
      <c r="BV236" s="233">
        <v>1</v>
      </c>
      <c r="BW236" s="233">
        <v>1</v>
      </c>
      <c r="BX236" s="233">
        <v>1</v>
      </c>
      <c r="BY236" s="233">
        <v>1</v>
      </c>
      <c r="BZ236" s="233">
        <v>1</v>
      </c>
      <c r="CA236" s="617"/>
      <c r="CB236" s="617"/>
      <c r="CC236" s="617"/>
      <c r="CD236" s="233">
        <v>1</v>
      </c>
      <c r="CE236" s="232"/>
      <c r="CF236" s="233"/>
      <c r="CG236" s="233"/>
      <c r="CH236" s="233"/>
      <c r="CI236" s="233"/>
      <c r="CJ236" s="232"/>
      <c r="CK236" s="455"/>
      <c r="CP236" s="460"/>
      <c r="CQ236" s="232"/>
      <c r="CR236" s="232"/>
      <c r="CS236" s="232"/>
      <c r="CT236" s="232"/>
      <c r="CU236" s="232"/>
      <c r="CV236" s="233"/>
      <c r="CW236" s="232"/>
      <c r="CX236" s="232"/>
      <c r="CY236" s="232"/>
      <c r="CZ236" s="233"/>
      <c r="DA236" s="233"/>
      <c r="DB236" s="232"/>
      <c r="DC236" s="232"/>
      <c r="DD236" s="232"/>
      <c r="DE236" s="232"/>
      <c r="DF236" s="232"/>
      <c r="DG236" s="232"/>
      <c r="DH236" s="232"/>
      <c r="DI236" s="232"/>
      <c r="DJ236" s="233"/>
      <c r="DK236" s="233"/>
      <c r="DN236" s="232"/>
      <c r="DO236" s="232">
        <v>1</v>
      </c>
      <c r="DP236" s="232">
        <v>1</v>
      </c>
      <c r="DQ236" s="232">
        <v>1</v>
      </c>
      <c r="DR236" s="232">
        <v>1</v>
      </c>
      <c r="DS236" s="232"/>
      <c r="DT236" s="232"/>
      <c r="DU236" s="232"/>
      <c r="DV236" s="233"/>
      <c r="DW236" s="232"/>
      <c r="DX236" s="233"/>
      <c r="DY236" s="233"/>
      <c r="DZ236" s="233"/>
      <c r="EA236" s="233"/>
      <c r="EB236" s="232"/>
      <c r="EC236" s="461"/>
    </row>
    <row r="237" spans="7:133">
      <c r="L237" s="625"/>
      <c r="M237" s="625"/>
      <c r="N237" s="625"/>
      <c r="O237" s="625"/>
      <c r="P237" s="625"/>
      <c r="Q237" s="625"/>
      <c r="R237" s="63">
        <v>1</v>
      </c>
      <c r="T237" s="52"/>
      <c r="U237" s="63">
        <v>1</v>
      </c>
      <c r="V237" s="63">
        <v>1</v>
      </c>
      <c r="W237" s="63">
        <v>1</v>
      </c>
      <c r="X237" s="63">
        <v>1</v>
      </c>
      <c r="Y237" s="63">
        <v>1</v>
      </c>
      <c r="Z237" s="63">
        <v>1</v>
      </c>
      <c r="AA237" s="63">
        <v>1</v>
      </c>
      <c r="AB237" s="63">
        <v>1</v>
      </c>
      <c r="AC237" s="63">
        <v>1</v>
      </c>
      <c r="AD237" s="63">
        <v>1</v>
      </c>
      <c r="AE237" s="63">
        <v>1</v>
      </c>
      <c r="AF237" s="63">
        <v>1</v>
      </c>
      <c r="AG237" s="63">
        <v>1</v>
      </c>
      <c r="AH237" s="52"/>
      <c r="AJ237" s="63">
        <v>1</v>
      </c>
      <c r="AK237" s="616"/>
      <c r="AL237" s="616"/>
      <c r="AM237" s="616"/>
      <c r="AN237" s="625"/>
      <c r="AO237" s="625"/>
      <c r="AP237" s="625"/>
      <c r="AX237" s="239"/>
      <c r="AY237" s="232"/>
      <c r="AZ237" s="232"/>
      <c r="BA237" s="232"/>
      <c r="BB237" s="232"/>
      <c r="BC237" s="232"/>
      <c r="BD237" s="233"/>
      <c r="BE237" s="232"/>
      <c r="BF237" s="232"/>
      <c r="BG237" s="232"/>
      <c r="BH237" s="232"/>
      <c r="BI237" s="233">
        <v>1</v>
      </c>
      <c r="BJ237" s="617"/>
      <c r="BK237" s="617"/>
      <c r="BL237" s="617"/>
      <c r="BN237" s="232"/>
      <c r="BO237" s="26"/>
      <c r="BP237" s="26"/>
      <c r="BQ237" s="26"/>
      <c r="BR237" s="26"/>
      <c r="BS237" s="232"/>
      <c r="BT237" s="233"/>
      <c r="BU237" s="233"/>
      <c r="BV237" s="233"/>
      <c r="BW237" s="26"/>
      <c r="BX237" s="26"/>
      <c r="BY237" s="26"/>
      <c r="BZ237" s="233">
        <v>1</v>
      </c>
      <c r="CA237" s="233">
        <v>1</v>
      </c>
      <c r="CB237" s="233">
        <v>1</v>
      </c>
      <c r="CC237" s="233">
        <v>1</v>
      </c>
      <c r="CD237" s="233">
        <v>1</v>
      </c>
      <c r="CE237" s="232"/>
      <c r="CF237" s="233"/>
      <c r="CG237" s="233"/>
      <c r="CH237" s="233"/>
      <c r="CI237" s="233"/>
      <c r="CJ237" s="232"/>
      <c r="CK237" s="455"/>
      <c r="CP237" s="460"/>
      <c r="CQ237" s="232"/>
      <c r="CR237" s="232"/>
      <c r="CS237" s="232"/>
      <c r="CT237" s="232"/>
      <c r="CU237" s="232"/>
      <c r="CV237" s="233"/>
      <c r="CW237" s="232"/>
      <c r="CX237" s="232"/>
      <c r="CY237" s="232"/>
      <c r="CZ237" s="232"/>
      <c r="DA237" s="233"/>
      <c r="DB237" s="232"/>
      <c r="DC237" s="232"/>
      <c r="DD237" s="232"/>
      <c r="DE237" s="6"/>
      <c r="DF237" s="232"/>
      <c r="DG237" s="48"/>
      <c r="DH237" s="48"/>
      <c r="DI237" s="48"/>
      <c r="DJ237" s="48"/>
      <c r="DK237" s="232"/>
      <c r="DL237" s="233"/>
      <c r="DM237" s="233"/>
      <c r="DN237" s="233"/>
      <c r="DO237" s="48"/>
      <c r="DP237" s="48"/>
      <c r="DT237" s="233"/>
      <c r="DU237" s="233"/>
      <c r="DV237" s="233"/>
      <c r="DW237" s="232"/>
      <c r="DX237" s="233"/>
      <c r="DY237" s="233"/>
      <c r="DZ237" s="233"/>
      <c r="EA237" s="233"/>
      <c r="EB237" s="232"/>
      <c r="EC237" s="461"/>
    </row>
    <row r="238" spans="7:133">
      <c r="L238" s="625"/>
      <c r="M238" s="625"/>
      <c r="N238" s="625"/>
      <c r="R238" s="63">
        <v>1</v>
      </c>
      <c r="S238" s="63">
        <v>1</v>
      </c>
      <c r="W238" s="6"/>
      <c r="X238" s="6"/>
      <c r="Y238" s="38"/>
      <c r="AA238" s="625" t="s">
        <v>133</v>
      </c>
      <c r="AB238" s="625"/>
      <c r="AC238" s="625"/>
      <c r="AE238" s="53"/>
      <c r="AF238" s="58"/>
      <c r="AI238" s="63">
        <v>1</v>
      </c>
      <c r="AJ238" s="63">
        <v>1</v>
      </c>
      <c r="AN238" s="625"/>
      <c r="AO238" s="625"/>
      <c r="AP238" s="625"/>
      <c r="AX238" s="241"/>
      <c r="AY238" s="454"/>
      <c r="AZ238" s="454"/>
      <c r="BA238" s="232"/>
      <c r="BB238" s="232"/>
      <c r="BC238" s="232"/>
      <c r="BD238" s="233"/>
      <c r="BE238" s="233"/>
      <c r="BF238" s="233"/>
      <c r="BG238" s="233"/>
      <c r="BH238" s="233"/>
      <c r="BI238" s="233">
        <v>1</v>
      </c>
      <c r="BJ238" s="617"/>
      <c r="BK238" s="617"/>
      <c r="BL238" s="617"/>
      <c r="BN238" s="233"/>
      <c r="BO238" s="26"/>
      <c r="BP238" s="26"/>
      <c r="BQ238" s="26"/>
      <c r="BR238" s="26"/>
      <c r="BS238" s="26"/>
      <c r="BT238" s="26"/>
      <c r="BU238" s="233"/>
      <c r="BV238" s="233"/>
      <c r="BW238" s="26"/>
      <c r="BX238" s="26"/>
      <c r="BY238" s="26"/>
      <c r="BZ238" s="26"/>
      <c r="CA238" s="232"/>
      <c r="CB238" s="232"/>
      <c r="CC238" s="233"/>
      <c r="CD238" s="232"/>
      <c r="CE238" s="232"/>
      <c r="CF238" s="233"/>
      <c r="CG238" s="26"/>
      <c r="CH238" s="26"/>
      <c r="CI238" s="26"/>
      <c r="CJ238" s="233"/>
      <c r="CK238" s="240"/>
      <c r="CP238" s="241"/>
      <c r="CQ238" s="458"/>
      <c r="CR238" s="458"/>
      <c r="CS238" s="232"/>
      <c r="CT238" s="232"/>
      <c r="CU238" s="232"/>
      <c r="CV238" s="233"/>
      <c r="CW238" s="233"/>
      <c r="CX238" s="233"/>
      <c r="CY238" s="233"/>
      <c r="CZ238" s="233"/>
      <c r="DA238" s="233"/>
      <c r="DB238" s="232"/>
      <c r="DC238" s="232"/>
      <c r="DD238" s="232"/>
      <c r="DE238" s="6"/>
      <c r="DF238" s="233"/>
      <c r="DG238" s="48"/>
      <c r="DH238" s="48"/>
      <c r="DI238" s="48"/>
      <c r="DJ238" s="48"/>
      <c r="DK238" s="48"/>
      <c r="DL238" s="48"/>
      <c r="DM238" s="233"/>
      <c r="DN238" s="233"/>
      <c r="DO238" s="48"/>
      <c r="DP238" s="48"/>
      <c r="DT238" s="232"/>
      <c r="DU238" s="233"/>
      <c r="DV238" s="232"/>
      <c r="DW238" s="232"/>
      <c r="DX238" s="233"/>
      <c r="DY238" s="26"/>
      <c r="DZ238" s="26"/>
      <c r="EA238" s="26"/>
      <c r="EB238" s="233"/>
      <c r="EC238" s="240"/>
    </row>
    <row r="239" spans="7:133">
      <c r="S239" s="63">
        <v>1</v>
      </c>
      <c r="T239" s="63">
        <v>1</v>
      </c>
      <c r="U239" s="63">
        <v>1</v>
      </c>
      <c r="V239" s="63">
        <v>1</v>
      </c>
      <c r="W239" s="63">
        <v>1</v>
      </c>
      <c r="X239" s="625" t="s">
        <v>146</v>
      </c>
      <c r="Y239" s="625"/>
      <c r="AA239" s="625"/>
      <c r="AB239" s="625"/>
      <c r="AC239" s="625"/>
      <c r="AE239" s="63">
        <v>1</v>
      </c>
      <c r="AF239" s="63">
        <v>1</v>
      </c>
      <c r="AG239" s="63">
        <v>1</v>
      </c>
      <c r="AH239" s="63">
        <v>1</v>
      </c>
      <c r="AI239" s="63">
        <v>1</v>
      </c>
      <c r="AX239" s="239"/>
      <c r="AY239" s="310"/>
      <c r="AZ239" s="311" t="s">
        <v>486</v>
      </c>
      <c r="BA239" s="232"/>
      <c r="BB239" s="232"/>
      <c r="BC239" s="232"/>
      <c r="BD239" s="232"/>
      <c r="BE239" s="232"/>
      <c r="BF239" s="232"/>
      <c r="BG239" s="232"/>
      <c r="BH239" s="232"/>
      <c r="BI239" s="233">
        <v>1</v>
      </c>
      <c r="BJ239" s="233">
        <v>1</v>
      </c>
      <c r="BK239" s="233">
        <v>1</v>
      </c>
      <c r="BL239" s="233">
        <v>1</v>
      </c>
      <c r="BM239" s="233">
        <v>1</v>
      </c>
      <c r="BN239" s="233"/>
      <c r="BO239" s="233"/>
      <c r="BP239" s="26"/>
      <c r="BQ239" s="26"/>
      <c r="BR239" s="26"/>
      <c r="BS239" s="26"/>
      <c r="BT239" s="26"/>
      <c r="BU239" s="232"/>
      <c r="BV239" s="232"/>
      <c r="BW239" s="26"/>
      <c r="BX239" s="26"/>
      <c r="BY239" s="26"/>
      <c r="BZ239" s="232"/>
      <c r="CA239" s="232"/>
      <c r="CB239" s="232"/>
      <c r="CC239" s="232"/>
      <c r="CD239" s="232"/>
      <c r="CE239" s="232"/>
      <c r="CF239" s="233"/>
      <c r="CG239" s="26"/>
      <c r="CH239" s="26"/>
      <c r="CI239" s="26"/>
      <c r="CJ239" s="233"/>
      <c r="CK239" s="455"/>
      <c r="CP239" s="460"/>
      <c r="CQ239" s="233"/>
      <c r="CR239" s="311"/>
      <c r="CS239" s="232"/>
      <c r="CT239" s="232"/>
      <c r="CU239" s="232"/>
      <c r="CV239" s="232"/>
      <c r="CW239" s="232"/>
      <c r="CX239" s="232"/>
      <c r="CY239" s="232"/>
      <c r="CZ239" s="232"/>
      <c r="DA239" s="233"/>
      <c r="DB239" s="233"/>
      <c r="DC239" s="233"/>
      <c r="DD239" s="233"/>
      <c r="DE239" s="233"/>
      <c r="DF239" s="233"/>
      <c r="DG239" s="233"/>
      <c r="DH239" s="48"/>
      <c r="DI239" s="48"/>
      <c r="DJ239" s="48"/>
      <c r="DK239" s="48"/>
      <c r="DL239" s="48"/>
      <c r="DM239" s="232"/>
      <c r="DN239" s="232"/>
      <c r="DO239" s="48"/>
      <c r="DP239" s="48"/>
      <c r="DT239" s="232"/>
      <c r="DU239" s="232"/>
      <c r="DV239" s="232"/>
      <c r="DW239" s="232"/>
      <c r="DX239" s="233"/>
      <c r="DY239" s="26"/>
      <c r="DZ239" s="26"/>
      <c r="EA239" s="26"/>
      <c r="EB239" s="233"/>
      <c r="EC239" s="461"/>
    </row>
    <row r="240" spans="7:133">
      <c r="O240" s="625" t="s">
        <v>186</v>
      </c>
      <c r="P240" s="625"/>
      <c r="Q240" s="625"/>
      <c r="T240" s="616" t="s">
        <v>142</v>
      </c>
      <c r="U240" s="616"/>
      <c r="V240" s="616"/>
      <c r="W240" s="63">
        <v>1</v>
      </c>
      <c r="X240" s="625"/>
      <c r="Y240" s="625"/>
      <c r="AA240" s="625"/>
      <c r="AB240" s="625"/>
      <c r="AC240" s="625"/>
      <c r="AE240" s="63">
        <v>1</v>
      </c>
      <c r="AF240" s="625" t="s">
        <v>144</v>
      </c>
      <c r="AG240" s="625"/>
      <c r="AH240" s="625"/>
      <c r="AK240" s="625" t="s">
        <v>186</v>
      </c>
      <c r="AL240" s="625"/>
      <c r="AM240" s="625"/>
      <c r="AX240" s="239"/>
      <c r="AY240" s="243"/>
      <c r="AZ240" s="231" t="s">
        <v>191</v>
      </c>
      <c r="BA240" s="233"/>
      <c r="BB240" s="233"/>
      <c r="BC240" s="232"/>
      <c r="BD240" s="232"/>
      <c r="BE240" s="233"/>
      <c r="BF240" s="232"/>
      <c r="BJ240" s="233"/>
      <c r="BK240" s="233"/>
      <c r="BL240" s="233"/>
      <c r="BM240" s="233"/>
      <c r="BN240" s="233"/>
      <c r="BO240" s="233"/>
      <c r="BP240" s="233"/>
      <c r="BQ240" s="233"/>
      <c r="BR240" s="26"/>
      <c r="BS240" s="232"/>
      <c r="BT240" s="232"/>
      <c r="BU240" s="232"/>
      <c r="BV240" s="233"/>
      <c r="BW240" s="232"/>
      <c r="BX240" s="232"/>
      <c r="BY240" s="232"/>
      <c r="BZ240" s="232"/>
      <c r="CA240" s="232"/>
      <c r="CB240" s="232"/>
      <c r="CC240" s="232"/>
      <c r="CD240" s="232"/>
      <c r="CE240" s="232"/>
      <c r="CF240" s="233"/>
      <c r="CG240" s="26"/>
      <c r="CH240" s="26"/>
      <c r="CI240" s="26"/>
      <c r="CJ240" s="454"/>
      <c r="CK240" s="455"/>
      <c r="CP240" s="460"/>
      <c r="CQ240" s="243"/>
      <c r="CR240" s="231" t="s">
        <v>191</v>
      </c>
      <c r="CS240" s="233"/>
      <c r="CT240" s="233"/>
      <c r="CU240" s="232"/>
      <c r="CV240" s="232"/>
      <c r="CW240" s="233"/>
      <c r="CX240" s="232"/>
      <c r="DB240" s="233"/>
      <c r="DC240" s="233"/>
      <c r="DD240" s="233"/>
      <c r="DE240" s="233"/>
      <c r="DF240" s="233"/>
      <c r="DG240" s="233"/>
      <c r="DH240" s="233"/>
      <c r="DI240" s="233"/>
      <c r="DJ240" s="26"/>
      <c r="DK240" s="232"/>
      <c r="DL240" s="232"/>
      <c r="DM240" s="232"/>
      <c r="DN240" s="233"/>
      <c r="DO240" s="232"/>
      <c r="DP240" s="232"/>
      <c r="DQ240" s="232"/>
      <c r="DR240" s="232"/>
      <c r="DS240" s="232"/>
      <c r="DT240" s="232"/>
      <c r="DU240" s="232"/>
      <c r="DV240" s="232"/>
      <c r="DW240" s="232"/>
      <c r="DX240" s="233"/>
      <c r="DY240" s="26"/>
      <c r="DZ240" s="26"/>
      <c r="EA240" s="26"/>
      <c r="EB240" s="458"/>
      <c r="EC240" s="461"/>
    </row>
    <row r="241" spans="7:133">
      <c r="O241" s="625"/>
      <c r="P241" s="625"/>
      <c r="Q241" s="625"/>
      <c r="T241" s="616"/>
      <c r="U241" s="616"/>
      <c r="V241" s="616"/>
      <c r="W241" s="63">
        <v>1</v>
      </c>
      <c r="X241" s="63">
        <v>1</v>
      </c>
      <c r="Y241" s="63">
        <v>1</v>
      </c>
      <c r="Z241" s="63">
        <v>1</v>
      </c>
      <c r="AA241" s="62"/>
      <c r="AB241" s="63">
        <v>1</v>
      </c>
      <c r="AC241" s="63">
        <v>1</v>
      </c>
      <c r="AD241" s="63">
        <v>1</v>
      </c>
      <c r="AE241" s="63">
        <v>1</v>
      </c>
      <c r="AF241" s="625"/>
      <c r="AG241" s="625"/>
      <c r="AH241" s="625"/>
      <c r="AK241" s="625"/>
      <c r="AL241" s="625"/>
      <c r="AM241" s="625"/>
      <c r="AX241" s="241"/>
      <c r="AY241" s="230"/>
      <c r="AZ241" s="231" t="s">
        <v>268</v>
      </c>
      <c r="BA241" s="233"/>
      <c r="BB241" s="233"/>
      <c r="BC241" s="233"/>
      <c r="BD241" s="232"/>
      <c r="BE241" s="233"/>
      <c r="BF241" s="233"/>
      <c r="BL241" s="231"/>
      <c r="BM241" s="231"/>
      <c r="BN241" s="231"/>
      <c r="BO241" s="231"/>
      <c r="BP241" s="231"/>
      <c r="BQ241" s="26"/>
      <c r="BR241" s="26"/>
      <c r="BS241" s="232"/>
      <c r="BT241" s="232"/>
      <c r="BU241" s="232"/>
      <c r="BV241" s="231"/>
      <c r="BW241" s="231"/>
      <c r="BX241" s="231"/>
      <c r="BY241" s="231"/>
      <c r="BZ241" s="231"/>
      <c r="CA241" s="254"/>
      <c r="CB241" s="254"/>
      <c r="CC241" s="254"/>
      <c r="CD241" s="254"/>
      <c r="CE241" s="231"/>
      <c r="CF241" s="231"/>
      <c r="CG241" s="231"/>
      <c r="CH241" s="231"/>
      <c r="CI241" s="454"/>
      <c r="CJ241" s="454"/>
      <c r="CK241" s="455"/>
      <c r="CP241" s="241"/>
      <c r="CQ241" s="230"/>
      <c r="CR241" s="231" t="s">
        <v>268</v>
      </c>
      <c r="CS241" s="233"/>
      <c r="CT241" s="233"/>
      <c r="CU241" s="233"/>
      <c r="CV241" s="232"/>
      <c r="CW241" s="233"/>
      <c r="CX241" s="233"/>
      <c r="DD241" s="231"/>
      <c r="DE241" s="231"/>
      <c r="DF241" s="231"/>
      <c r="DG241" s="231"/>
      <c r="DH241" s="231"/>
      <c r="DI241" s="26"/>
      <c r="DJ241" s="26"/>
      <c r="DK241" s="232"/>
      <c r="DL241" s="232"/>
      <c r="DM241" s="232"/>
      <c r="DN241" s="231"/>
      <c r="DO241" s="231"/>
      <c r="DP241" s="231"/>
      <c r="DQ241" s="231"/>
      <c r="DR241" s="231"/>
      <c r="DS241" s="254"/>
      <c r="DT241" s="254"/>
      <c r="DU241" s="254"/>
      <c r="DV241" s="254"/>
      <c r="DW241" s="231"/>
      <c r="DX241" s="231"/>
      <c r="DY241" s="231"/>
      <c r="DZ241" s="231"/>
      <c r="EA241" s="458"/>
      <c r="EB241" s="458"/>
      <c r="EC241" s="461"/>
    </row>
    <row r="242" spans="7:133">
      <c r="O242" s="625"/>
      <c r="P242" s="625"/>
      <c r="Q242" s="625"/>
      <c r="T242" s="616"/>
      <c r="U242" s="616"/>
      <c r="V242" s="616"/>
      <c r="W242" s="63">
        <v>1</v>
      </c>
      <c r="X242" s="625" t="s">
        <v>133</v>
      </c>
      <c r="Y242" s="625"/>
      <c r="Z242" s="625"/>
      <c r="AA242" s="6"/>
      <c r="AB242" s="625" t="s">
        <v>136</v>
      </c>
      <c r="AC242" s="625"/>
      <c r="AD242" s="625"/>
      <c r="AE242" s="63">
        <v>1</v>
      </c>
      <c r="AF242" s="625"/>
      <c r="AG242" s="625"/>
      <c r="AH242" s="625"/>
      <c r="AK242" s="625"/>
      <c r="AL242" s="625"/>
      <c r="AM242" s="625"/>
      <c r="AX242" s="241"/>
      <c r="AY242" s="235"/>
      <c r="AZ242" s="231" t="s">
        <v>193</v>
      </c>
      <c r="BA242" s="233"/>
      <c r="BB242" s="233"/>
      <c r="BC242" s="233"/>
      <c r="BD242" s="232"/>
      <c r="BE242" s="233"/>
      <c r="BF242" s="233"/>
      <c r="BL242" s="231"/>
      <c r="BM242" s="231"/>
      <c r="BN242" s="231"/>
      <c r="BO242" s="231"/>
      <c r="BP242" s="231"/>
      <c r="BQ242" s="26"/>
      <c r="BR242" s="26"/>
      <c r="BS242" s="232"/>
      <c r="BT242" s="232"/>
      <c r="BU242" s="232"/>
      <c r="BV242" s="231"/>
      <c r="BW242" s="231"/>
      <c r="BX242" s="231"/>
      <c r="BY242" s="231"/>
      <c r="BZ242" s="231"/>
      <c r="CA242" s="254"/>
      <c r="CB242" s="254"/>
      <c r="CC242" s="254"/>
      <c r="CD242" s="254"/>
      <c r="CE242" s="231"/>
      <c r="CF242" s="231"/>
      <c r="CG242" s="231"/>
      <c r="CH242" s="232"/>
      <c r="CI242" s="232"/>
      <c r="CJ242" s="454"/>
      <c r="CK242" s="455"/>
      <c r="CP242" s="241"/>
      <c r="CQ242" s="235"/>
      <c r="CR242" s="231" t="s">
        <v>193</v>
      </c>
      <c r="CS242" s="233"/>
      <c r="CT242" s="233"/>
      <c r="CU242" s="233"/>
      <c r="CV242" s="232"/>
      <c r="CW242" s="233"/>
      <c r="CX242" s="233"/>
      <c r="DD242" s="231"/>
      <c r="DE242" s="231"/>
      <c r="DF242" s="231"/>
      <c r="DG242" s="231"/>
      <c r="DH242" s="231"/>
      <c r="DI242" s="26"/>
      <c r="DJ242" s="26"/>
      <c r="DK242" s="232"/>
      <c r="DL242" s="232"/>
      <c r="DM242" s="232"/>
      <c r="DN242" s="231"/>
      <c r="DO242" s="231"/>
      <c r="DP242" s="231"/>
      <c r="DQ242" s="231"/>
      <c r="DR242" s="231"/>
      <c r="DS242" s="254"/>
      <c r="DT242" s="254"/>
      <c r="DU242" s="254"/>
      <c r="DV242" s="254"/>
      <c r="DW242" s="231"/>
      <c r="DX242" s="231"/>
      <c r="DY242" s="231"/>
      <c r="DZ242" s="232"/>
      <c r="EA242" s="232"/>
      <c r="EB242" s="458"/>
      <c r="EC242" s="461"/>
    </row>
    <row r="243" spans="7:133">
      <c r="S243" s="625" t="s">
        <v>152</v>
      </c>
      <c r="T243" s="625"/>
      <c r="U243" s="625"/>
      <c r="W243" s="63">
        <v>1</v>
      </c>
      <c r="X243" s="625"/>
      <c r="Y243" s="625"/>
      <c r="Z243" s="625"/>
      <c r="AA243" s="6"/>
      <c r="AB243" s="625"/>
      <c r="AC243" s="625"/>
      <c r="AD243" s="625"/>
      <c r="AE243" s="63">
        <v>1</v>
      </c>
      <c r="AG243" s="625" t="s">
        <v>153</v>
      </c>
      <c r="AH243" s="625"/>
      <c r="AI243" s="625"/>
      <c r="AX243" s="241"/>
      <c r="AY243" s="236"/>
      <c r="AZ243" s="231" t="s">
        <v>189</v>
      </c>
      <c r="BA243" s="454"/>
      <c r="BB243" s="232"/>
      <c r="BC243" s="232"/>
      <c r="BD243" s="232"/>
      <c r="BE243" s="233"/>
      <c r="BF243" s="233"/>
      <c r="BG243" s="233"/>
      <c r="BH243" s="233"/>
      <c r="BL243" s="231"/>
      <c r="BM243" s="231"/>
      <c r="BN243" s="231"/>
      <c r="BO243" s="231"/>
      <c r="BP243" s="231"/>
      <c r="BQ243" s="26"/>
      <c r="BR243" s="26"/>
      <c r="BS243" s="26"/>
      <c r="BT243" s="26"/>
      <c r="BU243" s="26"/>
      <c r="BV243" s="231"/>
      <c r="BW243" s="231"/>
      <c r="BX243" s="231"/>
      <c r="BY243" s="231"/>
      <c r="BZ243" s="231"/>
      <c r="CA243" s="231"/>
      <c r="CB243" s="231"/>
      <c r="CC243" s="231"/>
      <c r="CD243" s="231"/>
      <c r="CE243" s="231"/>
      <c r="CF243" s="231"/>
      <c r="CG243" s="231"/>
      <c r="CH243" s="232"/>
      <c r="CI243" s="232"/>
      <c r="CJ243" s="454"/>
      <c r="CK243" s="455"/>
      <c r="CP243" s="241"/>
      <c r="CQ243" s="236"/>
      <c r="CR243" s="231" t="s">
        <v>189</v>
      </c>
      <c r="CS243" s="458"/>
      <c r="CT243" s="232"/>
      <c r="CU243" s="232"/>
      <c r="CV243" s="232"/>
      <c r="CW243" s="233"/>
      <c r="CX243" s="233"/>
      <c r="CY243" s="233"/>
      <c r="CZ243" s="233"/>
      <c r="DD243" s="231"/>
      <c r="DE243" s="231"/>
      <c r="DF243" s="231"/>
      <c r="DG243" s="231"/>
      <c r="DH243" s="231"/>
      <c r="DI243" s="26"/>
      <c r="DJ243" s="26"/>
      <c r="DK243" s="26"/>
      <c r="DL243" s="26"/>
      <c r="DM243" s="26"/>
      <c r="DN243" s="231"/>
      <c r="DO243" s="231"/>
      <c r="DP243" s="231"/>
      <c r="DQ243" s="231"/>
      <c r="DR243" s="231"/>
      <c r="DS243" s="231"/>
      <c r="DT243" s="231"/>
      <c r="DU243" s="231"/>
      <c r="DV243" s="231"/>
      <c r="DW243" s="231"/>
      <c r="DX243" s="231"/>
      <c r="DY243" s="231"/>
      <c r="DZ243" s="232"/>
      <c r="EA243" s="232"/>
      <c r="EB243" s="458"/>
      <c r="EC243" s="461"/>
    </row>
    <row r="244" spans="7:133">
      <c r="S244" s="625"/>
      <c r="T244" s="625"/>
      <c r="U244" s="625"/>
      <c r="W244" s="63">
        <v>1</v>
      </c>
      <c r="X244" s="625"/>
      <c r="Y244" s="625"/>
      <c r="Z244" s="625"/>
      <c r="AA244" s="6"/>
      <c r="AB244" s="625"/>
      <c r="AC244" s="625"/>
      <c r="AD244" s="625"/>
      <c r="AE244" s="63">
        <v>1</v>
      </c>
      <c r="AG244" s="625"/>
      <c r="AH244" s="625"/>
      <c r="AI244" s="625"/>
      <c r="AX244" s="241"/>
      <c r="AY244" s="237"/>
      <c r="AZ244" s="231" t="s">
        <v>192</v>
      </c>
      <c r="BA244" s="454"/>
      <c r="BB244" s="454"/>
      <c r="BC244" s="454"/>
      <c r="BD244" s="454"/>
      <c r="BE244" s="454"/>
      <c r="BF244" s="233"/>
      <c r="BG244" s="233"/>
      <c r="BH244" s="233"/>
      <c r="BI244" s="233"/>
      <c r="BJ244" s="233"/>
      <c r="BK244" s="233"/>
      <c r="BL244" s="231"/>
      <c r="BM244" s="231"/>
      <c r="BN244" s="231"/>
      <c r="BO244" s="231"/>
      <c r="BP244" s="231"/>
      <c r="BQ244" s="231"/>
      <c r="BR244" s="231"/>
      <c r="BS244" s="26"/>
      <c r="BT244" s="26"/>
      <c r="BU244" s="26"/>
      <c r="BV244" s="231"/>
      <c r="BW244" s="231"/>
      <c r="BX244" s="231"/>
      <c r="BY244" s="231"/>
      <c r="BZ244" s="231"/>
      <c r="CA244" s="231"/>
      <c r="CB244" s="231"/>
      <c r="CC244" s="231"/>
      <c r="CD244" s="231"/>
      <c r="CE244" s="231"/>
      <c r="CF244" s="231"/>
      <c r="CG244" s="231"/>
      <c r="CH244" s="232"/>
      <c r="CI244" s="232"/>
      <c r="CJ244" s="454"/>
      <c r="CK244" s="455"/>
      <c r="CP244" s="241"/>
      <c r="CQ244" s="237"/>
      <c r="CR244" s="231" t="s">
        <v>192</v>
      </c>
      <c r="CS244" s="458"/>
      <c r="CT244" s="458"/>
      <c r="CU244" s="458"/>
      <c r="CV244" s="458"/>
      <c r="CW244" s="458"/>
      <c r="CX244" s="233"/>
      <c r="CY244" s="233"/>
      <c r="CZ244" s="233"/>
      <c r="DA244" s="233"/>
      <c r="DB244" s="233"/>
      <c r="DC244" s="233"/>
      <c r="DD244" s="231"/>
      <c r="DE244" s="231"/>
      <c r="DF244" s="231"/>
      <c r="DG244" s="231"/>
      <c r="DH244" s="231"/>
      <c r="DI244" s="231"/>
      <c r="DJ244" s="231"/>
      <c r="DK244" s="26"/>
      <c r="DL244" s="26"/>
      <c r="DM244" s="26"/>
      <c r="DN244" s="231"/>
      <c r="DO244" s="231"/>
      <c r="DP244" s="231"/>
      <c r="DQ244" s="231"/>
      <c r="DR244" s="231"/>
      <c r="DS244" s="231"/>
      <c r="DT244" s="231"/>
      <c r="DU244" s="231"/>
      <c r="DV244" s="231"/>
      <c r="DW244" s="231"/>
      <c r="DX244" s="231"/>
      <c r="DY244" s="231"/>
      <c r="DZ244" s="232"/>
      <c r="EA244" s="232"/>
      <c r="EB244" s="458"/>
      <c r="EC244" s="461"/>
    </row>
    <row r="245" spans="7:133">
      <c r="S245" s="625"/>
      <c r="T245" s="625"/>
      <c r="U245" s="625"/>
      <c r="W245" s="63">
        <v>1</v>
      </c>
      <c r="X245" s="63">
        <v>1</v>
      </c>
      <c r="Y245" s="63">
        <v>1</v>
      </c>
      <c r="Z245" s="63">
        <v>1</v>
      </c>
      <c r="AA245" s="63">
        <v>1</v>
      </c>
      <c r="AB245" s="63">
        <v>1</v>
      </c>
      <c r="AC245" s="63">
        <v>1</v>
      </c>
      <c r="AD245" s="63">
        <v>1</v>
      </c>
      <c r="AE245" s="63">
        <v>1</v>
      </c>
      <c r="AG245" s="625"/>
      <c r="AH245" s="625"/>
      <c r="AI245" s="625"/>
      <c r="AX245" s="241"/>
      <c r="AY245" s="232"/>
      <c r="AZ245" s="454"/>
      <c r="BA245" s="454"/>
      <c r="BB245" s="454"/>
      <c r="BC245" s="454"/>
      <c r="BD245" s="454"/>
      <c r="BE245" s="454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2"/>
      <c r="BU245" s="232"/>
      <c r="BV245" s="232"/>
      <c r="BW245" s="232"/>
      <c r="BX245" s="231"/>
      <c r="BY245" s="231"/>
      <c r="BZ245" s="231"/>
      <c r="CA245" s="232"/>
      <c r="CB245" s="232"/>
      <c r="CC245" s="454"/>
      <c r="CD245" s="233"/>
      <c r="CE245" s="233"/>
      <c r="CF245" s="233"/>
      <c r="CG245" s="454"/>
      <c r="CH245" s="454"/>
      <c r="CI245" s="454"/>
      <c r="CJ245" s="454"/>
      <c r="CK245" s="455"/>
      <c r="CP245" s="241"/>
      <c r="CQ245" s="232"/>
      <c r="CR245" s="458"/>
      <c r="CS245" s="458"/>
      <c r="CT245" s="458"/>
      <c r="CU245" s="458"/>
      <c r="CV245" s="458"/>
      <c r="CW245" s="458"/>
      <c r="CX245" s="233"/>
      <c r="CY245" s="233"/>
      <c r="CZ245" s="233"/>
      <c r="DA245" s="233"/>
      <c r="DB245" s="233"/>
      <c r="DC245" s="233"/>
      <c r="DD245" s="233"/>
      <c r="DE245" s="233"/>
      <c r="DF245" s="233"/>
      <c r="DG245" s="233"/>
      <c r="DH245" s="233"/>
      <c r="DI245" s="233"/>
      <c r="DJ245" s="233"/>
      <c r="DK245" s="233"/>
      <c r="DL245" s="232"/>
      <c r="DM245" s="232"/>
      <c r="DN245" s="232"/>
      <c r="DO245" s="232"/>
      <c r="DP245" s="231"/>
      <c r="DQ245" s="231"/>
      <c r="DR245" s="231"/>
      <c r="DS245" s="232"/>
      <c r="DT245" s="232"/>
      <c r="DU245" s="458"/>
      <c r="DV245" s="233"/>
      <c r="DW245" s="233"/>
      <c r="DX245" s="233"/>
      <c r="DY245" s="458"/>
      <c r="DZ245" s="458"/>
      <c r="EA245" s="458"/>
      <c r="EB245" s="458"/>
      <c r="EC245" s="461"/>
    </row>
    <row r="246" spans="7:133" ht="15.75" thickBot="1">
      <c r="Y246" s="628"/>
      <c r="Z246" s="628"/>
      <c r="AA246" s="628"/>
      <c r="AB246" s="628"/>
      <c r="AC246" s="628"/>
      <c r="AX246" s="244"/>
      <c r="AY246" s="245"/>
      <c r="AZ246" s="245"/>
      <c r="BA246" s="245"/>
      <c r="BB246" s="245"/>
      <c r="BC246" s="245"/>
      <c r="BD246" s="245"/>
      <c r="BE246" s="456"/>
      <c r="BF246" s="456"/>
      <c r="BG246" s="456"/>
      <c r="BH246" s="456"/>
      <c r="BI246" s="456"/>
      <c r="BJ246" s="456"/>
      <c r="BK246" s="456"/>
      <c r="BL246" s="456"/>
      <c r="BM246" s="456"/>
      <c r="BN246" s="456"/>
      <c r="BO246" s="245"/>
      <c r="BP246" s="245"/>
      <c r="BQ246" s="245"/>
      <c r="BR246" s="245"/>
      <c r="BS246" s="245"/>
      <c r="BT246" s="456"/>
      <c r="BU246" s="456"/>
      <c r="BV246" s="456"/>
      <c r="BW246" s="456"/>
      <c r="BX246" s="456"/>
      <c r="BY246" s="456"/>
      <c r="BZ246" s="456"/>
      <c r="CA246" s="456"/>
      <c r="CB246" s="456"/>
      <c r="CC246" s="456"/>
      <c r="CD246" s="456"/>
      <c r="CE246" s="456"/>
      <c r="CF246" s="456"/>
      <c r="CG246" s="456"/>
      <c r="CH246" s="456"/>
      <c r="CI246" s="456"/>
      <c r="CJ246" s="456"/>
      <c r="CK246" s="457"/>
      <c r="CP246" s="244"/>
      <c r="CQ246" s="245"/>
      <c r="CR246" s="245"/>
      <c r="CS246" s="245"/>
      <c r="CT246" s="245"/>
      <c r="CU246" s="245"/>
      <c r="CV246" s="245"/>
      <c r="CW246" s="462"/>
      <c r="CX246" s="462"/>
      <c r="CY246" s="462"/>
      <c r="CZ246" s="462"/>
      <c r="DA246" s="462"/>
      <c r="DB246" s="462"/>
      <c r="DC246" s="462"/>
      <c r="DD246" s="462"/>
      <c r="DE246" s="462"/>
      <c r="DF246" s="462"/>
      <c r="DG246" s="245"/>
      <c r="DH246" s="245"/>
      <c r="DI246" s="245"/>
      <c r="DJ246" s="245"/>
      <c r="DK246" s="245"/>
      <c r="DL246" s="462"/>
      <c r="DM246" s="462"/>
      <c r="DN246" s="462"/>
      <c r="DO246" s="462"/>
      <c r="DP246" s="462"/>
      <c r="DQ246" s="462"/>
      <c r="DR246" s="462"/>
      <c r="DS246" s="462"/>
      <c r="DT246" s="462"/>
      <c r="DU246" s="462"/>
      <c r="DV246" s="462"/>
      <c r="DW246" s="462"/>
      <c r="DX246" s="462"/>
      <c r="DY246" s="462"/>
      <c r="DZ246" s="462"/>
      <c r="EA246" s="462"/>
      <c r="EB246" s="462"/>
      <c r="EC246" s="463"/>
    </row>
    <row r="247" spans="7:133">
      <c r="U247" s="616" t="s">
        <v>152</v>
      </c>
      <c r="V247" s="616"/>
      <c r="W247" s="616"/>
      <c r="Y247" s="628"/>
      <c r="Z247" s="628"/>
      <c r="AA247" s="628"/>
      <c r="AB247" s="628"/>
      <c r="AC247" s="628"/>
      <c r="AE247" s="616" t="s">
        <v>194</v>
      </c>
      <c r="AF247" s="616"/>
      <c r="AG247" s="616"/>
      <c r="AH247" s="616"/>
    </row>
    <row r="248" spans="7:133">
      <c r="U248" s="616"/>
      <c r="V248" s="616"/>
      <c r="W248" s="616"/>
      <c r="Y248" s="628"/>
      <c r="Z248" s="628"/>
      <c r="AA248" s="628"/>
      <c r="AB248" s="628"/>
      <c r="AC248" s="628"/>
      <c r="AE248" s="616"/>
      <c r="AF248" s="616"/>
      <c r="AG248" s="616"/>
      <c r="AH248" s="616"/>
    </row>
    <row r="249" spans="7:133">
      <c r="U249" s="616"/>
      <c r="V249" s="616"/>
      <c r="W249" s="616"/>
      <c r="Y249" s="628"/>
      <c r="Z249" s="628"/>
      <c r="AA249" s="628"/>
      <c r="AB249" s="628"/>
      <c r="AC249" s="628"/>
      <c r="AE249" s="616"/>
      <c r="AF249" s="616"/>
      <c r="AG249" s="616"/>
      <c r="AH249" s="616"/>
    </row>
    <row r="250" spans="7:133">
      <c r="Y250" s="628"/>
      <c r="Z250" s="628"/>
      <c r="AA250" s="628"/>
      <c r="AB250" s="628"/>
      <c r="AC250" s="628"/>
      <c r="AE250" s="616"/>
      <c r="AF250" s="616"/>
      <c r="AG250" s="616"/>
      <c r="AH250" s="616"/>
      <c r="AO250" s="52"/>
      <c r="AP250" s="52"/>
      <c r="AQ250" s="52"/>
      <c r="AR250" s="52"/>
      <c r="AS250" s="52"/>
      <c r="AT250" s="52"/>
      <c r="AU250" s="52"/>
    </row>
    <row r="251" spans="7:133">
      <c r="G251" s="234"/>
      <c r="H251" s="234"/>
      <c r="I251" s="234"/>
      <c r="J251" s="234"/>
      <c r="K251" s="234"/>
      <c r="L251" s="234"/>
      <c r="M251" s="234"/>
      <c r="N251" s="234"/>
      <c r="O251" s="234"/>
      <c r="P251" s="234"/>
      <c r="Q251" s="234"/>
      <c r="R251" s="234"/>
      <c r="S251" s="234"/>
      <c r="T251" s="234"/>
      <c r="U251" s="234"/>
      <c r="V251" s="234"/>
      <c r="W251" s="234"/>
      <c r="X251" s="234"/>
      <c r="Y251" s="234"/>
      <c r="Z251" s="234"/>
      <c r="AA251" s="234"/>
      <c r="AB251" s="234"/>
      <c r="AC251" s="234"/>
      <c r="AD251" s="234"/>
      <c r="AE251" s="234"/>
      <c r="AF251" s="234"/>
      <c r="AG251" s="234"/>
      <c r="AH251" s="234"/>
      <c r="AI251" s="234"/>
      <c r="AJ251" s="234"/>
      <c r="AK251" s="234"/>
      <c r="AL251" s="234"/>
      <c r="AM251" s="234"/>
      <c r="AN251" s="234"/>
      <c r="AO251" s="234"/>
      <c r="AP251" s="234"/>
      <c r="AQ251" s="234"/>
      <c r="AR251" s="234"/>
      <c r="AS251" s="234"/>
      <c r="AT251" s="234"/>
      <c r="AU251" s="234"/>
    </row>
    <row r="252" spans="7:133">
      <c r="G252" s="234"/>
      <c r="H252" s="234"/>
      <c r="I252" s="234"/>
      <c r="J252" s="234"/>
      <c r="K252" s="234"/>
      <c r="L252" s="234"/>
      <c r="M252" s="234"/>
      <c r="N252" s="234"/>
      <c r="O252" s="234"/>
      <c r="P252" s="234"/>
      <c r="Q252" s="234"/>
      <c r="R252" s="234"/>
      <c r="S252" s="234"/>
      <c r="T252" s="234"/>
      <c r="U252" s="234"/>
      <c r="V252" s="234"/>
      <c r="W252" s="234"/>
      <c r="X252" s="234"/>
      <c r="Y252" s="234"/>
      <c r="Z252" s="234"/>
      <c r="AA252" s="234"/>
      <c r="AB252" s="234"/>
      <c r="AC252" s="234"/>
      <c r="AD252" s="234"/>
      <c r="AE252" s="234"/>
      <c r="AF252" s="234"/>
      <c r="AG252" s="234"/>
      <c r="AH252" s="234"/>
      <c r="AI252" s="234"/>
      <c r="AJ252" s="234"/>
      <c r="AK252" s="234"/>
      <c r="AL252" s="234"/>
      <c r="AM252" s="234"/>
      <c r="AN252" s="234"/>
      <c r="AO252" s="234"/>
      <c r="AP252" s="234"/>
      <c r="AQ252" s="234"/>
      <c r="AR252" s="234"/>
      <c r="AS252" s="234"/>
      <c r="AT252" s="234"/>
      <c r="AU252" s="234"/>
    </row>
    <row r="259" spans="6:133" ht="15.75" thickBot="1"/>
    <row r="260" spans="6:133">
      <c r="F260" s="464"/>
      <c r="G260" s="465"/>
      <c r="H260" s="253"/>
      <c r="I260" s="253"/>
      <c r="J260" s="536"/>
      <c r="K260" s="536"/>
      <c r="L260" s="536"/>
      <c r="M260" s="536"/>
      <c r="N260" s="53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  <c r="AE260" s="226"/>
      <c r="AF260" s="226"/>
      <c r="AG260" s="226"/>
      <c r="AH260" s="226"/>
      <c r="AI260" s="226"/>
      <c r="AJ260" s="226"/>
      <c r="AK260" s="226"/>
      <c r="AL260" s="226"/>
      <c r="AM260" s="226"/>
      <c r="AN260" s="226"/>
      <c r="AO260" s="226"/>
      <c r="AP260" s="226"/>
      <c r="AQ260" s="536"/>
      <c r="AR260" s="536"/>
      <c r="AS260" s="228"/>
      <c r="AY260" s="464"/>
      <c r="AZ260" s="465"/>
      <c r="BA260" s="253"/>
      <c r="BB260" s="253"/>
      <c r="BC260" s="544"/>
      <c r="BD260" s="544"/>
      <c r="BE260" s="544"/>
      <c r="BF260" s="544"/>
      <c r="BG260" s="544"/>
      <c r="BH260" s="226"/>
      <c r="BI260" s="226"/>
      <c r="BJ260" s="226"/>
      <c r="BK260" s="226"/>
      <c r="BL260" s="226"/>
      <c r="BM260" s="226"/>
      <c r="BN260" s="226"/>
      <c r="BO260" s="226"/>
      <c r="BP260" s="226"/>
      <c r="BQ260" s="226"/>
      <c r="BR260" s="226"/>
      <c r="BS260" s="226"/>
      <c r="BT260" s="226"/>
      <c r="BU260" s="226"/>
      <c r="BV260" s="226"/>
      <c r="BW260" s="226"/>
      <c r="BX260" s="226"/>
      <c r="BY260" s="226"/>
      <c r="BZ260" s="226"/>
      <c r="CA260" s="226"/>
      <c r="CB260" s="226"/>
      <c r="CC260" s="226"/>
      <c r="CD260" s="226"/>
      <c r="CE260" s="226"/>
      <c r="CF260" s="226"/>
      <c r="CG260" s="226"/>
      <c r="CH260" s="226"/>
      <c r="CI260" s="226"/>
      <c r="CJ260" s="544"/>
      <c r="CK260" s="544"/>
      <c r="CL260" s="228"/>
      <c r="CP260" s="464"/>
      <c r="CQ260" s="465"/>
      <c r="CR260" s="253"/>
      <c r="CS260" s="253"/>
      <c r="CT260" s="544"/>
      <c r="CU260" s="544"/>
      <c r="CV260" s="544"/>
      <c r="CW260" s="544"/>
      <c r="CX260" s="544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26"/>
      <c r="DR260" s="226"/>
      <c r="DS260" s="226"/>
      <c r="DT260" s="226"/>
      <c r="DU260" s="226"/>
      <c r="DV260" s="226"/>
      <c r="DW260" s="226"/>
      <c r="DX260" s="226"/>
      <c r="DY260" s="226"/>
      <c r="DZ260" s="226"/>
      <c r="EA260" s="544"/>
      <c r="EB260" s="544"/>
      <c r="EC260" s="228"/>
    </row>
    <row r="261" spans="6:133">
      <c r="F261" s="241"/>
      <c r="G261" s="232"/>
      <c r="H261" s="489"/>
      <c r="I261" s="489"/>
      <c r="J261" s="538"/>
      <c r="K261" s="538"/>
      <c r="L261" s="490"/>
      <c r="M261" s="490"/>
      <c r="N261" s="490"/>
      <c r="O261" s="490"/>
      <c r="P261" s="490"/>
      <c r="Q261" s="489"/>
      <c r="R261" s="489"/>
      <c r="S261" s="489"/>
      <c r="T261" s="489"/>
      <c r="U261" s="489"/>
      <c r="V261" s="489"/>
      <c r="W261" s="489"/>
      <c r="X261" s="489"/>
      <c r="Y261" s="489"/>
      <c r="Z261" s="489"/>
      <c r="AA261" s="489"/>
      <c r="AB261" s="614" t="s">
        <v>186</v>
      </c>
      <c r="AC261" s="614"/>
      <c r="AD261" s="614"/>
      <c r="AE261" s="489"/>
      <c r="AF261" s="489"/>
      <c r="AG261" s="489"/>
      <c r="AH261" s="489"/>
      <c r="AI261" s="489"/>
      <c r="AJ261" s="489"/>
      <c r="AK261" s="489"/>
      <c r="AL261" s="489"/>
      <c r="AM261" s="489"/>
      <c r="AN261" s="489"/>
      <c r="AO261" s="489"/>
      <c r="AP261" s="489"/>
      <c r="AQ261" s="232"/>
      <c r="AR261" s="232"/>
      <c r="AS261" s="539"/>
      <c r="AY261" s="241"/>
      <c r="AZ261" s="232"/>
      <c r="BA261" s="489"/>
      <c r="BB261" s="489"/>
      <c r="BC261" s="546"/>
      <c r="BD261" s="546"/>
      <c r="BE261" s="490"/>
      <c r="BF261" s="490"/>
      <c r="BG261" s="490"/>
      <c r="BH261" s="490"/>
      <c r="BI261" s="490"/>
      <c r="BJ261" s="489"/>
      <c r="BK261" s="489"/>
      <c r="BL261" s="489"/>
      <c r="BM261" s="489"/>
      <c r="BN261" s="489"/>
      <c r="BO261" s="489"/>
      <c r="BP261" s="489"/>
      <c r="BQ261" s="489"/>
      <c r="BR261" s="489"/>
      <c r="BS261" s="489"/>
      <c r="BT261" s="489"/>
      <c r="BU261" s="494"/>
      <c r="BV261" s="494"/>
      <c r="BW261" s="494"/>
      <c r="BX261" s="489"/>
      <c r="BY261" s="489"/>
      <c r="BZ261" s="489"/>
      <c r="CA261" s="489"/>
      <c r="CB261" s="489"/>
      <c r="CC261" s="489"/>
      <c r="CD261" s="489"/>
      <c r="CE261" s="489"/>
      <c r="CF261" s="489"/>
      <c r="CG261" s="489"/>
      <c r="CH261" s="489"/>
      <c r="CI261" s="489"/>
      <c r="CJ261" s="232"/>
      <c r="CK261" s="232"/>
      <c r="CL261" s="547"/>
      <c r="CP261" s="241"/>
      <c r="CQ261" s="232"/>
      <c r="CR261" s="489"/>
      <c r="CS261" s="489"/>
      <c r="CT261" s="546"/>
      <c r="CU261" s="546"/>
      <c r="CV261" s="490"/>
      <c r="CW261" s="490"/>
      <c r="CX261" s="490"/>
      <c r="CY261" s="490"/>
      <c r="CZ261" s="490"/>
      <c r="DA261" s="489"/>
      <c r="DB261" s="489"/>
      <c r="DC261" s="489"/>
      <c r="DD261" s="489"/>
      <c r="DE261" s="489"/>
      <c r="DF261" s="489"/>
      <c r="DG261" s="489"/>
      <c r="DH261" s="489"/>
      <c r="DI261" s="489"/>
      <c r="DJ261" s="489"/>
      <c r="DK261" s="489"/>
      <c r="DL261" s="494"/>
      <c r="DM261" s="494"/>
      <c r="DN261" s="494"/>
      <c r="DO261" s="489"/>
      <c r="DP261" s="489"/>
      <c r="DQ261" s="489"/>
      <c r="DR261" s="489"/>
      <c r="DS261" s="489"/>
      <c r="DT261" s="489"/>
      <c r="DU261" s="489"/>
      <c r="DV261" s="489"/>
      <c r="DW261" s="489"/>
      <c r="DX261" s="489"/>
      <c r="DY261" s="489"/>
      <c r="DZ261" s="489"/>
      <c r="EA261" s="232"/>
      <c r="EB261" s="232"/>
      <c r="EC261" s="547"/>
    </row>
    <row r="262" spans="6:133">
      <c r="F262" s="229"/>
      <c r="G262" s="233"/>
      <c r="H262" s="490"/>
      <c r="I262" s="490"/>
      <c r="J262" s="489"/>
      <c r="K262" s="489"/>
      <c r="L262" s="489"/>
      <c r="M262" s="489"/>
      <c r="N262" s="489"/>
      <c r="O262" s="490"/>
      <c r="P262" s="490"/>
      <c r="Q262" s="489"/>
      <c r="R262" s="489"/>
      <c r="S262" s="489"/>
      <c r="T262" s="489"/>
      <c r="U262" s="489"/>
      <c r="V262" s="489"/>
      <c r="W262" s="489"/>
      <c r="X262" s="489"/>
      <c r="Y262" s="489"/>
      <c r="Z262" s="489"/>
      <c r="AA262" s="489"/>
      <c r="AB262" s="614"/>
      <c r="AC262" s="614"/>
      <c r="AD262" s="614"/>
      <c r="AE262" s="489"/>
      <c r="AF262" s="489"/>
      <c r="AG262" s="489"/>
      <c r="AH262" s="489"/>
      <c r="AI262" s="489"/>
      <c r="AJ262" s="489"/>
      <c r="AK262" s="489"/>
      <c r="AL262" s="489"/>
      <c r="AM262" s="489"/>
      <c r="AN262" s="489"/>
      <c r="AO262" s="489"/>
      <c r="AP262" s="489"/>
      <c r="AQ262" s="233"/>
      <c r="AR262" s="233"/>
      <c r="AS262" s="539"/>
      <c r="AY262" s="229"/>
      <c r="AZ262" s="233"/>
      <c r="BA262" s="490"/>
      <c r="BB262" s="490"/>
      <c r="BC262" s="489"/>
      <c r="BD262" s="489"/>
      <c r="BE262" s="489"/>
      <c r="BF262" s="489"/>
      <c r="BG262" s="489"/>
      <c r="BH262" s="490"/>
      <c r="BI262" s="490"/>
      <c r="BJ262" s="489"/>
      <c r="BK262" s="489"/>
      <c r="BL262" s="489"/>
      <c r="BM262" s="489"/>
      <c r="BN262" s="489"/>
      <c r="BO262" s="489"/>
      <c r="BP262" s="489"/>
      <c r="BQ262" s="489"/>
      <c r="BR262" s="489"/>
      <c r="BS262" s="489"/>
      <c r="BT262" s="489"/>
      <c r="CA262" s="489"/>
      <c r="CB262" s="489"/>
      <c r="CC262" s="489"/>
      <c r="CD262" s="489"/>
      <c r="CE262" s="489"/>
      <c r="CF262" s="489"/>
      <c r="CG262" s="489"/>
      <c r="CH262" s="489"/>
      <c r="CI262" s="489"/>
      <c r="CJ262" s="233"/>
      <c r="CK262" s="233"/>
      <c r="CL262" s="547"/>
      <c r="CP262" s="229"/>
      <c r="CQ262" s="233"/>
      <c r="CR262" s="490"/>
      <c r="CS262" s="490"/>
      <c r="CT262" s="489"/>
      <c r="CU262" s="489"/>
      <c r="CV262" s="489"/>
      <c r="CW262" s="489"/>
      <c r="CX262" s="489"/>
      <c r="CY262" s="490"/>
      <c r="CZ262" s="490"/>
      <c r="DA262" s="489"/>
      <c r="DB262" s="489"/>
      <c r="DC262" s="489"/>
      <c r="DD262" s="489"/>
      <c r="DE262" s="489"/>
      <c r="DF262" s="489"/>
      <c r="DG262" s="489"/>
      <c r="DH262" s="489"/>
      <c r="DI262" s="489"/>
      <c r="DJ262" s="489"/>
      <c r="DK262" s="489"/>
      <c r="DR262" s="489"/>
      <c r="DS262" s="489"/>
      <c r="DT262" s="489"/>
      <c r="DU262" s="489"/>
      <c r="DV262" s="489"/>
      <c r="DW262" s="489"/>
      <c r="DX262" s="489"/>
      <c r="DY262" s="489"/>
      <c r="DZ262" s="489"/>
      <c r="EA262" s="233"/>
      <c r="EB262" s="233"/>
      <c r="EC262" s="547"/>
    </row>
    <row r="263" spans="6:133">
      <c r="F263" s="229"/>
      <c r="G263" s="233"/>
      <c r="H263" s="490"/>
      <c r="I263" s="490"/>
      <c r="J263" s="489"/>
      <c r="K263" s="489"/>
      <c r="L263" s="489"/>
      <c r="M263" s="489"/>
      <c r="N263" s="489"/>
      <c r="O263" s="489"/>
      <c r="P263" s="489"/>
      <c r="Q263" s="489"/>
      <c r="R263" s="489"/>
      <c r="S263" s="489"/>
      <c r="T263" s="489"/>
      <c r="U263" s="489"/>
      <c r="V263" s="489"/>
      <c r="W263" s="489"/>
      <c r="X263" s="489"/>
      <c r="Y263" s="489"/>
      <c r="Z263" s="489"/>
      <c r="AA263" s="489"/>
      <c r="AB263" s="614"/>
      <c r="AC263" s="614"/>
      <c r="AD263" s="614"/>
      <c r="AE263" s="489"/>
      <c r="AF263" s="489"/>
      <c r="AI263" s="489"/>
      <c r="AJ263" s="489"/>
      <c r="AK263" s="489"/>
      <c r="AL263" s="489"/>
      <c r="AN263" s="615" t="s">
        <v>133</v>
      </c>
      <c r="AO263" s="615"/>
      <c r="AP263" s="615"/>
      <c r="AQ263" s="232"/>
      <c r="AR263" s="233"/>
      <c r="AS263" s="539"/>
      <c r="AY263" s="229"/>
      <c r="AZ263" s="233"/>
      <c r="BA263" s="490"/>
      <c r="BB263" s="490"/>
      <c r="BC263" s="489"/>
      <c r="BD263" s="489"/>
      <c r="BE263" s="489"/>
      <c r="BF263" s="489"/>
      <c r="BG263" s="489"/>
      <c r="BH263" s="489"/>
      <c r="BI263" s="489"/>
      <c r="BJ263" s="489"/>
      <c r="BK263" s="489"/>
      <c r="BL263" s="489"/>
      <c r="BM263" s="489"/>
      <c r="BN263" s="489"/>
      <c r="BO263" s="489"/>
      <c r="BP263" s="489"/>
      <c r="BQ263" s="489"/>
      <c r="BR263" s="489"/>
      <c r="BS263" s="489"/>
      <c r="BT263" s="489"/>
      <c r="CA263" s="6"/>
      <c r="CB263" s="489"/>
      <c r="CC263" s="489"/>
      <c r="CD263" s="489"/>
      <c r="CE263" s="489"/>
      <c r="CF263" s="6"/>
      <c r="CG263" s="490"/>
      <c r="CH263" s="490"/>
      <c r="CI263" s="490"/>
      <c r="CJ263" s="232"/>
      <c r="CK263" s="233"/>
      <c r="CL263" s="547"/>
      <c r="CP263" s="229"/>
      <c r="CQ263" s="233"/>
      <c r="CR263" s="490"/>
      <c r="CS263" s="490"/>
      <c r="CT263" s="489"/>
      <c r="CU263" s="489"/>
      <c r="CV263" s="489"/>
      <c r="CW263" s="489"/>
      <c r="CX263" s="489"/>
      <c r="CY263" s="489"/>
      <c r="CZ263" s="489"/>
      <c r="DA263" s="489"/>
      <c r="DB263" s="489"/>
      <c r="DC263" s="489"/>
      <c r="DD263" s="489"/>
      <c r="DE263" s="489"/>
      <c r="DF263" s="489"/>
      <c r="DG263" s="489"/>
      <c r="DH263" s="489"/>
      <c r="DI263" s="489"/>
      <c r="DJ263" s="489"/>
      <c r="DK263" s="489"/>
      <c r="DR263" s="6"/>
      <c r="DS263" s="489"/>
      <c r="DT263" s="489"/>
      <c r="DU263" s="489"/>
      <c r="DV263" s="489"/>
      <c r="DW263" s="6"/>
      <c r="DX263" s="490"/>
      <c r="DY263" s="490"/>
      <c r="DZ263" s="490"/>
      <c r="EA263" s="232"/>
      <c r="EB263" s="233"/>
      <c r="EC263" s="547"/>
    </row>
    <row r="264" spans="6:133">
      <c r="F264" s="229"/>
      <c r="G264" s="233"/>
      <c r="H264" s="489"/>
      <c r="I264" s="489"/>
      <c r="J264" s="489"/>
      <c r="K264" s="491"/>
      <c r="L264" s="491"/>
      <c r="M264" s="489"/>
      <c r="N264" s="489"/>
      <c r="O264" s="615" t="s">
        <v>178</v>
      </c>
      <c r="P264" s="615"/>
      <c r="Q264" s="615"/>
      <c r="R264" s="489"/>
      <c r="S264" s="489"/>
      <c r="T264" s="489"/>
      <c r="U264" s="614" t="s">
        <v>148</v>
      </c>
      <c r="V264" s="614"/>
      <c r="W264" s="614"/>
      <c r="X264" s="614"/>
      <c r="Y264" s="489"/>
      <c r="Z264" s="489"/>
      <c r="AA264" s="489"/>
      <c r="AB264" s="489">
        <v>1</v>
      </c>
      <c r="AC264" s="489">
        <v>1</v>
      </c>
      <c r="AD264" s="489">
        <v>1</v>
      </c>
      <c r="AE264" s="489">
        <v>1</v>
      </c>
      <c r="AF264" s="489">
        <v>1</v>
      </c>
      <c r="AG264" s="615" t="s">
        <v>677</v>
      </c>
      <c r="AH264" s="615"/>
      <c r="AI264" s="615"/>
      <c r="AJ264" s="489"/>
      <c r="AK264" s="489"/>
      <c r="AL264" s="489"/>
      <c r="AN264" s="615"/>
      <c r="AO264" s="615"/>
      <c r="AP264" s="615"/>
      <c r="AQ264" s="232"/>
      <c r="AR264" s="232"/>
      <c r="AS264" s="539"/>
      <c r="AY264" s="229"/>
      <c r="AZ264" s="233"/>
      <c r="BA264" s="489"/>
      <c r="BB264" s="489"/>
      <c r="BC264" s="489"/>
      <c r="BD264" s="491"/>
      <c r="BE264" s="491"/>
      <c r="BF264" s="489"/>
      <c r="BG264" s="489"/>
      <c r="BH264" s="490"/>
      <c r="BI264" s="490"/>
      <c r="BJ264" s="490"/>
      <c r="BK264" s="489"/>
      <c r="BL264" s="489"/>
      <c r="BM264" s="489"/>
      <c r="BN264" s="494"/>
      <c r="BO264" s="494"/>
      <c r="BP264" s="494"/>
      <c r="BQ264" s="494"/>
      <c r="BR264" s="489"/>
      <c r="BS264" s="489"/>
      <c r="BT264" s="489"/>
      <c r="CA264" s="490"/>
      <c r="CB264" s="490"/>
      <c r="CC264" s="489"/>
      <c r="CD264" s="489"/>
      <c r="CE264" s="489"/>
      <c r="CF264" s="6"/>
      <c r="CG264" s="490"/>
      <c r="CH264" s="490"/>
      <c r="CI264" s="490"/>
      <c r="CJ264" s="232"/>
      <c r="CK264" s="232"/>
      <c r="CL264" s="547"/>
      <c r="CP264" s="229"/>
      <c r="CQ264" s="233"/>
      <c r="CR264" s="489"/>
      <c r="CS264" s="489"/>
      <c r="CT264" s="489"/>
      <c r="CU264" s="491"/>
      <c r="CV264" s="491"/>
      <c r="CW264" s="489"/>
      <c r="CX264" s="489"/>
      <c r="CY264" s="490"/>
      <c r="CZ264" s="490"/>
      <c r="DA264" s="490"/>
      <c r="DB264" s="489"/>
      <c r="DC264" s="489"/>
      <c r="DD264" s="489"/>
      <c r="DE264" s="494"/>
      <c r="DF264" s="494"/>
      <c r="DG264" s="494"/>
      <c r="DH264" s="494"/>
      <c r="DI264" s="489"/>
      <c r="DJ264" s="489"/>
      <c r="DK264" s="489"/>
      <c r="DR264" s="490"/>
      <c r="DS264" s="490"/>
      <c r="DT264" s="489"/>
      <c r="DU264" s="489"/>
      <c r="DV264" s="489"/>
      <c r="DW264" s="6"/>
      <c r="DX264" s="490"/>
      <c r="DY264" s="490"/>
      <c r="DZ264" s="490"/>
      <c r="EA264" s="232"/>
      <c r="EB264" s="232"/>
      <c r="EC264" s="547"/>
    </row>
    <row r="265" spans="6:133">
      <c r="F265" s="537"/>
      <c r="G265" s="233"/>
      <c r="H265" s="489"/>
      <c r="I265" s="489"/>
      <c r="J265" s="489"/>
      <c r="K265" s="491"/>
      <c r="L265" s="489"/>
      <c r="M265" s="489"/>
      <c r="N265" s="489"/>
      <c r="O265" s="615"/>
      <c r="P265" s="615"/>
      <c r="Q265" s="615"/>
      <c r="R265" s="615" t="s">
        <v>677</v>
      </c>
      <c r="S265" s="615"/>
      <c r="T265" s="615"/>
      <c r="U265" s="614"/>
      <c r="V265" s="614"/>
      <c r="W265" s="614"/>
      <c r="X265" s="614"/>
      <c r="Y265" s="615" t="s">
        <v>152</v>
      </c>
      <c r="Z265" s="615"/>
      <c r="AA265" s="615"/>
      <c r="AB265" s="489">
        <v>1</v>
      </c>
      <c r="AC265" s="615" t="s">
        <v>136</v>
      </c>
      <c r="AD265" s="615"/>
      <c r="AE265" s="615"/>
      <c r="AF265" s="489">
        <v>1</v>
      </c>
      <c r="AG265" s="615"/>
      <c r="AH265" s="615"/>
      <c r="AI265" s="615"/>
      <c r="AJ265" s="616" t="s">
        <v>406</v>
      </c>
      <c r="AK265" s="616"/>
      <c r="AN265" s="615"/>
      <c r="AO265" s="615"/>
      <c r="AP265" s="615"/>
      <c r="AQ265" s="233"/>
      <c r="AR265" s="233"/>
      <c r="AS265" s="539"/>
      <c r="AY265" s="545"/>
      <c r="AZ265" s="233"/>
      <c r="BA265" s="489"/>
      <c r="BB265" s="489"/>
      <c r="BC265" s="489"/>
      <c r="BD265" s="491"/>
      <c r="BE265" s="489"/>
      <c r="BF265" s="489"/>
      <c r="BG265" s="489"/>
      <c r="BH265" s="490"/>
      <c r="BI265" s="490"/>
      <c r="BJ265" s="490"/>
      <c r="BN265">
        <v>1</v>
      </c>
      <c r="BO265">
        <v>1</v>
      </c>
      <c r="BP265">
        <v>1</v>
      </c>
      <c r="BQ265">
        <v>1</v>
      </c>
      <c r="BR265">
        <v>1</v>
      </c>
      <c r="BS265" s="490"/>
      <c r="BT265" s="490"/>
      <c r="CA265" s="490"/>
      <c r="CB265">
        <v>1</v>
      </c>
      <c r="CC265">
        <v>1</v>
      </c>
      <c r="CD265">
        <v>1</v>
      </c>
      <c r="CE265">
        <v>1</v>
      </c>
      <c r="CF265">
        <v>1</v>
      </c>
      <c r="CH265" s="490"/>
      <c r="CI265" s="490"/>
      <c r="CJ265" s="233"/>
      <c r="CK265" s="233"/>
      <c r="CL265" s="547"/>
      <c r="CP265" s="545"/>
      <c r="CQ265" s="233"/>
      <c r="CR265" s="489"/>
      <c r="CS265" s="489"/>
      <c r="CT265" s="489"/>
      <c r="CU265" s="491"/>
      <c r="CV265" s="489"/>
      <c r="CW265" s="489"/>
      <c r="CX265" s="489"/>
      <c r="CY265" s="490"/>
      <c r="CZ265" s="490"/>
      <c r="DA265" s="490"/>
      <c r="DE265">
        <v>1</v>
      </c>
      <c r="DF265">
        <v>1</v>
      </c>
      <c r="DG265">
        <v>1</v>
      </c>
      <c r="DH265">
        <v>1</v>
      </c>
      <c r="DI265">
        <v>1</v>
      </c>
      <c r="DJ265" s="490"/>
      <c r="DK265" s="490"/>
      <c r="DR265" s="490"/>
      <c r="DY265" s="490"/>
      <c r="DZ265" s="490"/>
      <c r="EA265" s="233"/>
      <c r="EB265" s="233"/>
      <c r="EC265" s="547"/>
    </row>
    <row r="266" spans="6:133">
      <c r="F266" s="537"/>
      <c r="G266" s="233"/>
      <c r="H266" s="491"/>
      <c r="I266" s="491"/>
      <c r="J266" s="489"/>
      <c r="K266" s="489"/>
      <c r="L266" s="489"/>
      <c r="M266" s="490"/>
      <c r="N266" s="490"/>
      <c r="O266" s="615"/>
      <c r="P266" s="615"/>
      <c r="Q266" s="615"/>
      <c r="R266" s="615"/>
      <c r="S266" s="615"/>
      <c r="T266" s="615"/>
      <c r="U266" s="614"/>
      <c r="V266" s="614"/>
      <c r="W266" s="614"/>
      <c r="X266" s="614"/>
      <c r="Y266" s="615"/>
      <c r="Z266" s="615"/>
      <c r="AA266" s="615"/>
      <c r="AB266" s="489">
        <v>1</v>
      </c>
      <c r="AC266" s="615"/>
      <c r="AD266" s="615"/>
      <c r="AE266" s="615"/>
      <c r="AF266" s="489">
        <v>1</v>
      </c>
      <c r="AG266" s="615"/>
      <c r="AH266" s="615"/>
      <c r="AI266" s="615"/>
      <c r="AJ266" s="616"/>
      <c r="AK266" s="616"/>
      <c r="AL266" s="618" t="s">
        <v>151</v>
      </c>
      <c r="AM266" s="618"/>
      <c r="AP266" s="491"/>
      <c r="AQ266" s="232"/>
      <c r="AR266" s="232"/>
      <c r="AS266" s="539"/>
      <c r="AY266" s="545"/>
      <c r="AZ266" s="233"/>
      <c r="BA266" s="491"/>
      <c r="BB266" s="491"/>
      <c r="BC266" s="489"/>
      <c r="BD266" s="489"/>
      <c r="BE266" s="489"/>
      <c r="BF266" s="490"/>
      <c r="BG266" s="490"/>
      <c r="BH266" s="490"/>
      <c r="BI266" s="490"/>
      <c r="BJ266" s="490"/>
      <c r="BK266" s="490"/>
      <c r="BN266">
        <v>1</v>
      </c>
      <c r="BO266" s="615" t="s">
        <v>133</v>
      </c>
      <c r="BP266" s="615"/>
      <c r="BQ266" s="615"/>
      <c r="BR266">
        <v>1</v>
      </c>
      <c r="BS266" s="490"/>
      <c r="BT266" s="490"/>
      <c r="CA266" s="490"/>
      <c r="CB266">
        <v>1</v>
      </c>
      <c r="CC266" s="615" t="s">
        <v>133</v>
      </c>
      <c r="CD266" s="615"/>
      <c r="CE266" s="615"/>
      <c r="CF266">
        <v>1</v>
      </c>
      <c r="CG266" s="6"/>
      <c r="CH266" s="6"/>
      <c r="CI266" s="491"/>
      <c r="CJ266" s="232"/>
      <c r="CK266" s="232"/>
      <c r="CL266" s="547"/>
      <c r="CP266" s="545"/>
      <c r="CQ266" s="233"/>
      <c r="CR266" s="491"/>
      <c r="CS266" s="491"/>
      <c r="CT266" s="489"/>
      <c r="CU266" s="489"/>
      <c r="CV266" s="489"/>
      <c r="CW266" s="490"/>
      <c r="CX266" s="490"/>
      <c r="CY266" s="490"/>
      <c r="CZ266" s="490"/>
      <c r="DA266" s="490"/>
      <c r="DB266" s="490"/>
      <c r="DE266">
        <v>1</v>
      </c>
      <c r="DF266" s="615" t="s">
        <v>133</v>
      </c>
      <c r="DG266" s="615"/>
      <c r="DH266" s="615"/>
      <c r="DI266">
        <v>1</v>
      </c>
      <c r="DJ266" s="490"/>
      <c r="DK266" s="490"/>
      <c r="DR266" s="490"/>
      <c r="DT266" s="615" t="s">
        <v>133</v>
      </c>
      <c r="DU266" s="615"/>
      <c r="DV266" s="615"/>
      <c r="DX266" s="6"/>
      <c r="DY266" s="6"/>
      <c r="DZ266" s="491"/>
      <c r="EA266" s="232"/>
      <c r="EB266" s="232"/>
      <c r="EC266" s="547"/>
    </row>
    <row r="267" spans="6:133">
      <c r="F267" s="537"/>
      <c r="G267" s="233"/>
      <c r="H267" s="491"/>
      <c r="I267" s="491"/>
      <c r="J267" s="489"/>
      <c r="K267" s="489"/>
      <c r="L267" s="489"/>
      <c r="M267" s="490"/>
      <c r="N267" s="490"/>
      <c r="O267" s="489"/>
      <c r="P267" s="230"/>
      <c r="Q267" s="490"/>
      <c r="R267" s="615"/>
      <c r="S267" s="615"/>
      <c r="T267" s="615"/>
      <c r="U267" s="614"/>
      <c r="V267" s="614"/>
      <c r="W267" s="614"/>
      <c r="X267" s="614"/>
      <c r="Y267" s="615"/>
      <c r="Z267" s="615"/>
      <c r="AA267" s="615"/>
      <c r="AB267" s="489">
        <v>1</v>
      </c>
      <c r="AC267" s="615"/>
      <c r="AD267" s="615"/>
      <c r="AE267" s="615"/>
      <c r="AF267" s="489">
        <v>1</v>
      </c>
      <c r="AG267" s="616" t="s">
        <v>406</v>
      </c>
      <c r="AH267" s="616"/>
      <c r="AI267" s="489">
        <v>1</v>
      </c>
      <c r="AJ267" s="489">
        <v>1</v>
      </c>
      <c r="AL267" s="618"/>
      <c r="AM267" s="618"/>
      <c r="AO267" s="491"/>
      <c r="AP267" s="491"/>
      <c r="AQ267" s="233"/>
      <c r="AR267" s="232"/>
      <c r="AS267" s="539"/>
      <c r="AY267" s="545"/>
      <c r="AZ267" s="233"/>
      <c r="BA267" s="491"/>
      <c r="BB267" s="491"/>
      <c r="BC267" s="489"/>
      <c r="BD267" s="489"/>
      <c r="BE267" s="489"/>
      <c r="BF267" s="490"/>
      <c r="BG267" s="490"/>
      <c r="BH267" s="489"/>
      <c r="BI267" s="233"/>
      <c r="BJ267" s="490"/>
      <c r="BK267" s="490"/>
      <c r="BN267">
        <v>1</v>
      </c>
      <c r="BO267" s="615"/>
      <c r="BP267" s="615"/>
      <c r="BQ267" s="615"/>
      <c r="BR267">
        <v>1</v>
      </c>
      <c r="BS267">
        <v>1</v>
      </c>
      <c r="BT267">
        <v>1</v>
      </c>
      <c r="BU267">
        <v>1</v>
      </c>
      <c r="BV267">
        <v>1</v>
      </c>
      <c r="BX267">
        <v>1</v>
      </c>
      <c r="BY267">
        <v>1</v>
      </c>
      <c r="BZ267">
        <v>1</v>
      </c>
      <c r="CA267">
        <v>1</v>
      </c>
      <c r="CB267">
        <v>1</v>
      </c>
      <c r="CC267" s="615"/>
      <c r="CD267" s="615"/>
      <c r="CE267" s="615"/>
      <c r="CF267">
        <v>1</v>
      </c>
      <c r="CG267" s="6"/>
      <c r="CH267" s="491"/>
      <c r="CI267" s="491"/>
      <c r="CJ267" s="233"/>
      <c r="CK267" s="232"/>
      <c r="CL267" s="547"/>
      <c r="CP267" s="545"/>
      <c r="CQ267" s="233"/>
      <c r="CR267" s="491"/>
      <c r="CS267" s="491"/>
      <c r="CT267" s="489"/>
      <c r="CU267" s="489"/>
      <c r="CV267" s="489"/>
      <c r="CW267" s="490"/>
      <c r="CX267">
        <v>1</v>
      </c>
      <c r="CY267">
        <v>1</v>
      </c>
      <c r="CZ267">
        <v>1</v>
      </c>
      <c r="DA267">
        <v>1</v>
      </c>
      <c r="DB267">
        <v>1</v>
      </c>
      <c r="DC267">
        <v>1</v>
      </c>
      <c r="DD267">
        <v>1</v>
      </c>
      <c r="DE267">
        <v>1</v>
      </c>
      <c r="DF267" s="615"/>
      <c r="DG267" s="615"/>
      <c r="DH267" s="615"/>
      <c r="DI267">
        <v>1</v>
      </c>
      <c r="DT267" s="615"/>
      <c r="DU267" s="615"/>
      <c r="DV267" s="615"/>
      <c r="DX267" s="6"/>
      <c r="DY267" s="491"/>
      <c r="DZ267" s="491"/>
      <c r="EA267" s="233"/>
      <c r="EB267" s="232"/>
      <c r="EC267" s="547"/>
    </row>
    <row r="268" spans="6:133">
      <c r="F268" s="537"/>
      <c r="G268" s="233"/>
      <c r="H268" s="489"/>
      <c r="I268" s="489"/>
      <c r="J268" s="489"/>
      <c r="K268" s="489"/>
      <c r="L268" s="489"/>
      <c r="M268" s="490"/>
      <c r="N268" s="615" t="s">
        <v>677</v>
      </c>
      <c r="O268" s="615"/>
      <c r="P268" s="615"/>
      <c r="Q268" s="489">
        <v>1</v>
      </c>
      <c r="R268" s="489">
        <v>1</v>
      </c>
      <c r="S268" s="489">
        <v>1</v>
      </c>
      <c r="T268" s="489">
        <v>1</v>
      </c>
      <c r="U268" s="489">
        <v>1</v>
      </c>
      <c r="V268" s="489">
        <v>1</v>
      </c>
      <c r="W268" s="489">
        <v>1</v>
      </c>
      <c r="X268" s="489">
        <v>1</v>
      </c>
      <c r="Y268" s="489">
        <v>1</v>
      </c>
      <c r="Z268" s="489">
        <v>1</v>
      </c>
      <c r="AA268" s="489">
        <v>1</v>
      </c>
      <c r="AB268" s="489">
        <v>1</v>
      </c>
      <c r="AC268" s="489">
        <v>1</v>
      </c>
      <c r="AD268" s="489">
        <v>1</v>
      </c>
      <c r="AE268" s="489">
        <v>1</v>
      </c>
      <c r="AF268" s="489">
        <v>1</v>
      </c>
      <c r="AG268" s="616"/>
      <c r="AH268" s="616"/>
      <c r="AI268" s="489">
        <v>1</v>
      </c>
      <c r="AJ268" s="489">
        <v>1</v>
      </c>
      <c r="AK268" s="489">
        <v>1</v>
      </c>
      <c r="AM268" s="616" t="s">
        <v>406</v>
      </c>
      <c r="AN268" s="616"/>
      <c r="AO268" s="489"/>
      <c r="AP268" s="491"/>
      <c r="AQ268" s="233"/>
      <c r="AR268" s="232"/>
      <c r="AS268" s="539"/>
      <c r="AY268" s="545"/>
      <c r="AZ268" s="233"/>
      <c r="BA268" s="489"/>
      <c r="BB268" s="489"/>
      <c r="BC268" s="489"/>
      <c r="BD268" s="489"/>
      <c r="BE268" s="489"/>
      <c r="BF268" s="490"/>
      <c r="BG268" s="490"/>
      <c r="BH268" s="490"/>
      <c r="BI268" s="490"/>
      <c r="BJ268" s="489"/>
      <c r="BK268" s="489"/>
      <c r="BN268">
        <v>1</v>
      </c>
      <c r="BO268" s="615"/>
      <c r="BP268" s="615"/>
      <c r="BQ268" s="615"/>
      <c r="BS268" s="489"/>
      <c r="BT268" s="489"/>
      <c r="BU268" s="489"/>
      <c r="BV268" s="489"/>
      <c r="BW268" s="489"/>
      <c r="BX268" s="489"/>
      <c r="BY268" s="489"/>
      <c r="BZ268" s="47"/>
      <c r="CA268" s="47"/>
      <c r="CC268" s="615"/>
      <c r="CD268" s="615"/>
      <c r="CE268" s="615"/>
      <c r="CF268">
        <v>1</v>
      </c>
      <c r="CG268" s="47"/>
      <c r="CH268" s="489"/>
      <c r="CI268" s="491"/>
      <c r="CJ268" s="233"/>
      <c r="CK268" s="232"/>
      <c r="CL268" s="547"/>
      <c r="CP268" s="545"/>
      <c r="CQ268" s="233"/>
      <c r="CR268" s="489"/>
      <c r="CS268" s="489"/>
      <c r="CT268" s="489"/>
      <c r="CU268" s="489"/>
      <c r="CV268" s="489"/>
      <c r="CW268" s="490"/>
      <c r="CX268">
        <v>1</v>
      </c>
      <c r="CY268" s="490"/>
      <c r="CZ268" s="490"/>
      <c r="DA268" s="489"/>
      <c r="DB268" s="489"/>
      <c r="DF268" s="615"/>
      <c r="DG268" s="615"/>
      <c r="DH268" s="615"/>
      <c r="DI268">
        <v>1</v>
      </c>
      <c r="DJ268" s="489"/>
      <c r="DK268" s="489"/>
      <c r="DL268" s="489"/>
      <c r="DM268" s="489"/>
      <c r="DN268" s="489"/>
      <c r="DO268" s="489"/>
      <c r="DP268" s="489"/>
      <c r="DQ268" s="47"/>
      <c r="DR268" s="47"/>
      <c r="DT268" s="615"/>
      <c r="DU268" s="615"/>
      <c r="DV268" s="615"/>
      <c r="DX268" s="47"/>
      <c r="DY268" s="489"/>
      <c r="DZ268" s="491"/>
      <c r="EA268" s="233"/>
      <c r="EB268" s="232"/>
      <c r="EC268" s="547"/>
    </row>
    <row r="269" spans="6:133">
      <c r="F269" s="537"/>
      <c r="G269" s="233"/>
      <c r="H269" s="490"/>
      <c r="I269" s="489"/>
      <c r="J269" s="617" t="s">
        <v>209</v>
      </c>
      <c r="K269" s="617"/>
      <c r="L269" s="617"/>
      <c r="M269" s="489"/>
      <c r="N269" s="615"/>
      <c r="O269" s="615"/>
      <c r="P269" s="615"/>
      <c r="Q269" s="489">
        <v>1</v>
      </c>
      <c r="R269" s="615" t="s">
        <v>133</v>
      </c>
      <c r="S269" s="615"/>
      <c r="T269" s="615"/>
      <c r="U269" s="489"/>
      <c r="V269" s="490"/>
      <c r="W269" s="490"/>
      <c r="X269" s="489"/>
      <c r="Y269" s="489"/>
      <c r="Z269" s="489"/>
      <c r="AA269" s="489"/>
      <c r="AB269" s="236"/>
      <c r="AC269" s="615" t="s">
        <v>139</v>
      </c>
      <c r="AD269" s="615"/>
      <c r="AE269" s="615"/>
      <c r="AF269" s="489">
        <v>1</v>
      </c>
      <c r="AG269" s="489">
        <v>1</v>
      </c>
      <c r="AH269" s="489">
        <v>1</v>
      </c>
      <c r="AI269" s="489">
        <v>1</v>
      </c>
      <c r="AJ269" s="489">
        <v>1</v>
      </c>
      <c r="AK269" s="489">
        <v>1</v>
      </c>
      <c r="AL269" s="489">
        <v>1</v>
      </c>
      <c r="AM269" s="616"/>
      <c r="AN269" s="616"/>
      <c r="AO269" s="489"/>
      <c r="AP269" s="489"/>
      <c r="AQ269" s="233"/>
      <c r="AR269" s="232"/>
      <c r="AS269" s="539"/>
      <c r="AY269" s="545"/>
      <c r="AZ269" s="233"/>
      <c r="BA269" s="490"/>
      <c r="BB269" s="489"/>
      <c r="BC269" s="232"/>
      <c r="BD269" s="232"/>
      <c r="BE269" s="232"/>
      <c r="BF269" s="489"/>
      <c r="BG269" s="490"/>
      <c r="BH269" s="490"/>
      <c r="BI269">
        <v>1</v>
      </c>
      <c r="BJ269">
        <v>1</v>
      </c>
      <c r="BK269">
        <v>1</v>
      </c>
      <c r="BL269">
        <v>1</v>
      </c>
      <c r="BM269">
        <v>1</v>
      </c>
      <c r="BN269">
        <v>1</v>
      </c>
      <c r="BO269">
        <v>1</v>
      </c>
      <c r="BP269">
        <v>1</v>
      </c>
      <c r="BQ269">
        <v>1</v>
      </c>
      <c r="BR269">
        <v>1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>
        <v>1</v>
      </c>
      <c r="BZ269">
        <v>1</v>
      </c>
      <c r="CA269">
        <v>1</v>
      </c>
      <c r="CB269">
        <v>1</v>
      </c>
      <c r="CD269">
        <v>1</v>
      </c>
      <c r="CE269">
        <v>1</v>
      </c>
      <c r="CF269">
        <v>1</v>
      </c>
      <c r="CG269" s="47"/>
      <c r="CH269" s="489"/>
      <c r="CI269" s="489"/>
      <c r="CJ269" s="233"/>
      <c r="CK269" s="232"/>
      <c r="CL269" s="547"/>
      <c r="CP269" s="545"/>
      <c r="CQ269" s="233"/>
      <c r="CR269" s="490"/>
      <c r="CS269" s="489"/>
      <c r="CT269" s="232"/>
      <c r="CU269" s="232"/>
      <c r="CV269" s="232"/>
      <c r="CW269" s="489"/>
      <c r="CX269">
        <v>1</v>
      </c>
      <c r="CY269" s="490"/>
      <c r="CZ269">
        <v>1</v>
      </c>
      <c r="DA269">
        <v>1</v>
      </c>
      <c r="DB269">
        <v>1</v>
      </c>
      <c r="DC269">
        <v>1</v>
      </c>
      <c r="DD269">
        <v>1</v>
      </c>
      <c r="DE269">
        <v>1</v>
      </c>
      <c r="DF269">
        <v>1</v>
      </c>
      <c r="DG269">
        <v>1</v>
      </c>
      <c r="DH269">
        <v>1</v>
      </c>
      <c r="DI269">
        <v>1</v>
      </c>
      <c r="DJ269">
        <v>1</v>
      </c>
      <c r="DK269">
        <v>1</v>
      </c>
      <c r="DL269">
        <v>1</v>
      </c>
      <c r="DM269">
        <v>1</v>
      </c>
      <c r="DN269">
        <v>1</v>
      </c>
      <c r="DO269">
        <v>1</v>
      </c>
      <c r="DP269">
        <v>1</v>
      </c>
      <c r="DQ269">
        <v>1</v>
      </c>
      <c r="DR269">
        <v>1</v>
      </c>
      <c r="DS269">
        <v>1</v>
      </c>
      <c r="DX269" s="47"/>
      <c r="DY269" s="489"/>
      <c r="DZ269" s="489"/>
      <c r="EA269" s="233"/>
      <c r="EB269" s="232"/>
      <c r="EC269" s="547"/>
    </row>
    <row r="270" spans="6:133">
      <c r="F270" s="537"/>
      <c r="G270" s="233"/>
      <c r="H270" s="489"/>
      <c r="I270" s="491"/>
      <c r="J270" s="617"/>
      <c r="K270" s="617"/>
      <c r="L270" s="617"/>
      <c r="M270" s="489"/>
      <c r="N270" s="615"/>
      <c r="O270" s="615"/>
      <c r="P270" s="615"/>
      <c r="Q270" s="489">
        <v>1</v>
      </c>
      <c r="R270" s="615"/>
      <c r="S270" s="615"/>
      <c r="T270" s="615"/>
      <c r="U270" s="489">
        <v>1</v>
      </c>
      <c r="V270" s="489">
        <v>1</v>
      </c>
      <c r="W270" s="489">
        <v>1</v>
      </c>
      <c r="X270" s="489">
        <v>1</v>
      </c>
      <c r="Y270" s="489">
        <v>1</v>
      </c>
      <c r="Z270" s="489">
        <v>1</v>
      </c>
      <c r="AA270" s="489">
        <v>1</v>
      </c>
      <c r="AB270" s="489">
        <v>1</v>
      </c>
      <c r="AC270" s="615"/>
      <c r="AD270" s="615"/>
      <c r="AE270" s="615"/>
      <c r="AF270" s="618" t="s">
        <v>151</v>
      </c>
      <c r="AG270" s="618"/>
      <c r="AH270" s="615" t="s">
        <v>137</v>
      </c>
      <c r="AI270" s="615"/>
      <c r="AJ270" s="489">
        <v>1</v>
      </c>
      <c r="AK270" s="489">
        <v>1</v>
      </c>
      <c r="AL270" s="489">
        <v>1</v>
      </c>
      <c r="AM270" s="615" t="s">
        <v>677</v>
      </c>
      <c r="AN270" s="615"/>
      <c r="AO270" s="615"/>
      <c r="AP270" s="489"/>
      <c r="AQ270" s="232"/>
      <c r="AR270" s="232"/>
      <c r="AS270" s="240"/>
      <c r="AY270" s="545"/>
      <c r="AZ270" s="233"/>
      <c r="BA270" s="489"/>
      <c r="BB270" s="491"/>
      <c r="BC270" s="232"/>
      <c r="BD270" s="232"/>
      <c r="BE270" s="232"/>
      <c r="BF270" s="489"/>
      <c r="BG270" s="490"/>
      <c r="BH270" s="490"/>
      <c r="BI270">
        <v>1</v>
      </c>
      <c r="BJ270" s="615" t="s">
        <v>136</v>
      </c>
      <c r="BK270" s="615"/>
      <c r="BL270" s="615"/>
      <c r="BM270" s="615" t="s">
        <v>165</v>
      </c>
      <c r="BN270" s="615"/>
      <c r="BO270" s="615"/>
      <c r="BP270">
        <v>1</v>
      </c>
      <c r="BQ270" s="615" t="s">
        <v>135</v>
      </c>
      <c r="BR270" s="615"/>
      <c r="BS270" s="615"/>
      <c r="BU270" s="615" t="s">
        <v>136</v>
      </c>
      <c r="BV270" s="615"/>
      <c r="BW270" s="615"/>
      <c r="BX270" s="490"/>
      <c r="BY270" s="616" t="s">
        <v>138</v>
      </c>
      <c r="BZ270" s="616"/>
      <c r="CA270" s="616"/>
      <c r="CB270">
        <v>1</v>
      </c>
      <c r="CC270" s="489"/>
      <c r="CD270">
        <v>1</v>
      </c>
      <c r="CE270" s="489"/>
      <c r="CF270" s="490"/>
      <c r="CG270" s="490"/>
      <c r="CH270" s="490"/>
      <c r="CI270" s="489"/>
      <c r="CJ270" s="232"/>
      <c r="CK270" s="232"/>
      <c r="CL270" s="240"/>
      <c r="CP270" s="545"/>
      <c r="CQ270" s="233"/>
      <c r="CR270" s="489"/>
      <c r="CS270" s="491"/>
      <c r="CT270" s="232"/>
      <c r="CU270" s="232"/>
      <c r="CV270" s="232"/>
      <c r="CW270" s="489"/>
      <c r="CX270">
        <v>1</v>
      </c>
      <c r="CY270" s="490"/>
      <c r="CZ270">
        <v>1</v>
      </c>
      <c r="DA270" s="615" t="s">
        <v>136</v>
      </c>
      <c r="DB270" s="615"/>
      <c r="DC270" s="615"/>
      <c r="DD270" s="615" t="s">
        <v>165</v>
      </c>
      <c r="DE270" s="615"/>
      <c r="DF270" s="615"/>
      <c r="DG270">
        <v>1</v>
      </c>
      <c r="DH270" s="615" t="s">
        <v>135</v>
      </c>
      <c r="DI270" s="615"/>
      <c r="DJ270" s="615"/>
      <c r="DL270" s="615" t="s">
        <v>136</v>
      </c>
      <c r="DM270" s="615"/>
      <c r="DN270" s="615"/>
      <c r="DO270" s="490"/>
      <c r="DP270" s="616" t="s">
        <v>138</v>
      </c>
      <c r="DQ270" s="616"/>
      <c r="DR270" s="616"/>
      <c r="DS270">
        <v>1</v>
      </c>
      <c r="DT270" s="489"/>
      <c r="DV270" s="489"/>
      <c r="DW270" s="490"/>
      <c r="DX270" s="490"/>
      <c r="DY270" s="490"/>
      <c r="DZ270" s="489"/>
      <c r="EA270" s="232"/>
      <c r="EB270" s="232"/>
      <c r="EC270" s="240"/>
    </row>
    <row r="271" spans="6:133">
      <c r="F271" s="241"/>
      <c r="G271" s="233"/>
      <c r="H271" s="491"/>
      <c r="I271" s="491"/>
      <c r="J271" s="617"/>
      <c r="K271" s="617"/>
      <c r="L271" s="617"/>
      <c r="M271" s="489">
        <v>1</v>
      </c>
      <c r="N271" s="489">
        <v>1</v>
      </c>
      <c r="O271" s="489">
        <v>1</v>
      </c>
      <c r="P271" s="489">
        <v>1</v>
      </c>
      <c r="Q271" s="489">
        <v>1</v>
      </c>
      <c r="R271" s="615"/>
      <c r="S271" s="615"/>
      <c r="T271" s="615"/>
      <c r="U271" s="489">
        <v>1</v>
      </c>
      <c r="V271" s="243"/>
      <c r="X271" s="489">
        <v>1</v>
      </c>
      <c r="Y271" s="615" t="s">
        <v>135</v>
      </c>
      <c r="Z271" s="615"/>
      <c r="AA271" s="615"/>
      <c r="AB271" s="489">
        <v>1</v>
      </c>
      <c r="AC271" s="615"/>
      <c r="AD271" s="615"/>
      <c r="AE271" s="615"/>
      <c r="AF271" s="618"/>
      <c r="AG271" s="618"/>
      <c r="AH271" s="615"/>
      <c r="AI271" s="615"/>
      <c r="AJ271" s="489">
        <v>1</v>
      </c>
      <c r="AK271" s="616" t="s">
        <v>406</v>
      </c>
      <c r="AL271" s="616"/>
      <c r="AM271" s="615"/>
      <c r="AN271" s="615"/>
      <c r="AO271" s="615"/>
      <c r="AP271" s="489"/>
      <c r="AQ271" s="233"/>
      <c r="AR271" s="233"/>
      <c r="AS271" s="240"/>
      <c r="AY271" s="241"/>
      <c r="AZ271" s="233"/>
      <c r="BA271" s="491"/>
      <c r="BB271" s="491"/>
      <c r="BC271" s="232"/>
      <c r="BD271" s="232"/>
      <c r="BE271" s="232"/>
      <c r="BF271" s="489"/>
      <c r="BG271" s="489"/>
      <c r="BH271" s="489"/>
      <c r="BI271">
        <v>1</v>
      </c>
      <c r="BJ271" s="615"/>
      <c r="BK271" s="615"/>
      <c r="BL271" s="615"/>
      <c r="BM271" s="615"/>
      <c r="BN271" s="615"/>
      <c r="BO271" s="615"/>
      <c r="BP271">
        <v>1</v>
      </c>
      <c r="BQ271" s="615"/>
      <c r="BR271" s="615"/>
      <c r="BS271" s="615"/>
      <c r="BT271" s="230"/>
      <c r="BU271" s="615"/>
      <c r="BV271" s="615"/>
      <c r="BW271" s="615"/>
      <c r="BX271" s="230"/>
      <c r="BY271" s="616"/>
      <c r="BZ271" s="616"/>
      <c r="CA271" s="616"/>
      <c r="CB271">
        <v>1</v>
      </c>
      <c r="CC271" s="489"/>
      <c r="CD271">
        <v>1</v>
      </c>
      <c r="CE271" s="47"/>
      <c r="CF271" s="490"/>
      <c r="CG271" s="490"/>
      <c r="CH271" s="490"/>
      <c r="CI271" s="489"/>
      <c r="CJ271" s="233"/>
      <c r="CK271" s="233"/>
      <c r="CL271" s="240"/>
      <c r="CP271" s="241"/>
      <c r="CQ271" s="233"/>
      <c r="CR271" s="491"/>
      <c r="CS271" s="491"/>
      <c r="CT271" s="232"/>
      <c r="CU271" s="232"/>
      <c r="CV271" s="232"/>
      <c r="CW271" s="489"/>
      <c r="CX271">
        <v>1</v>
      </c>
      <c r="CY271" s="489"/>
      <c r="CZ271">
        <v>1</v>
      </c>
      <c r="DA271" s="615"/>
      <c r="DB271" s="615"/>
      <c r="DC271" s="615"/>
      <c r="DD271" s="615"/>
      <c r="DE271" s="615"/>
      <c r="DF271" s="615"/>
      <c r="DG271">
        <v>1</v>
      </c>
      <c r="DH271" s="615"/>
      <c r="DI271" s="615"/>
      <c r="DJ271" s="615"/>
      <c r="DK271" s="230"/>
      <c r="DL271" s="615"/>
      <c r="DM271" s="615"/>
      <c r="DN271" s="615"/>
      <c r="DO271" s="230"/>
      <c r="DP271" s="616"/>
      <c r="DQ271" s="616"/>
      <c r="DR271" s="616"/>
      <c r="DS271">
        <v>1</v>
      </c>
      <c r="DT271" s="489"/>
      <c r="DV271" s="47"/>
      <c r="DW271" s="490"/>
      <c r="DX271" s="490"/>
      <c r="DY271" s="490"/>
      <c r="DZ271" s="489"/>
      <c r="EA271" s="233"/>
      <c r="EB271" s="233"/>
      <c r="EC271" s="240"/>
    </row>
    <row r="272" spans="6:133">
      <c r="F272" s="241"/>
      <c r="G272" s="231"/>
      <c r="H272" s="491"/>
      <c r="I272" s="491"/>
      <c r="J272" s="491"/>
      <c r="K272" s="491"/>
      <c r="L272" s="489"/>
      <c r="M272" s="489">
        <v>1</v>
      </c>
      <c r="N272" s="615" t="s">
        <v>136</v>
      </c>
      <c r="O272" s="615"/>
      <c r="P272" s="615"/>
      <c r="Q272" s="489">
        <v>1</v>
      </c>
      <c r="R272" s="615" t="s">
        <v>676</v>
      </c>
      <c r="S272" s="615"/>
      <c r="T272" s="615"/>
      <c r="U272" s="489">
        <v>1</v>
      </c>
      <c r="V272" s="615" t="s">
        <v>137</v>
      </c>
      <c r="W272" s="615"/>
      <c r="X272" s="230"/>
      <c r="Y272" s="615"/>
      <c r="Z272" s="615"/>
      <c r="AA272" s="615"/>
      <c r="AB272" s="489">
        <v>1</v>
      </c>
      <c r="AC272" s="489">
        <v>1</v>
      </c>
      <c r="AD272" s="489">
        <v>1</v>
      </c>
      <c r="AE272" s="489">
        <v>1</v>
      </c>
      <c r="AF272" s="489">
        <v>1</v>
      </c>
      <c r="AG272" s="489">
        <v>1</v>
      </c>
      <c r="AH272" s="618" t="s">
        <v>151</v>
      </c>
      <c r="AI272" s="618"/>
      <c r="AJ272" s="489">
        <v>1</v>
      </c>
      <c r="AK272" s="616"/>
      <c r="AL272" s="616"/>
      <c r="AM272" s="615"/>
      <c r="AN272" s="615"/>
      <c r="AO272" s="615"/>
      <c r="AP272" s="489"/>
      <c r="AQ272" s="233"/>
      <c r="AR272" s="233"/>
      <c r="AS272" s="240"/>
      <c r="AY272" s="241"/>
      <c r="AZ272" s="231"/>
      <c r="BA272" s="491"/>
      <c r="BB272" s="491"/>
      <c r="BF272" s="489"/>
      <c r="BG272" s="490"/>
      <c r="BH272" s="490"/>
      <c r="BI272">
        <v>1</v>
      </c>
      <c r="BJ272" s="615"/>
      <c r="BK272" s="615"/>
      <c r="BL272" s="615"/>
      <c r="BM272" s="615"/>
      <c r="BN272" s="615"/>
      <c r="BO272" s="615"/>
      <c r="BP272">
        <v>1</v>
      </c>
      <c r="BQ272" s="615"/>
      <c r="BR272" s="615"/>
      <c r="BS272" s="615"/>
      <c r="BT272" s="490"/>
      <c r="BU272" s="615"/>
      <c r="BV272" s="615"/>
      <c r="BW272" s="615"/>
      <c r="BY272" s="616"/>
      <c r="BZ272" s="616"/>
      <c r="CA272" s="616"/>
      <c r="CB272">
        <v>1</v>
      </c>
      <c r="CC272" s="489"/>
      <c r="CD272">
        <v>1</v>
      </c>
      <c r="CE272" s="47"/>
      <c r="CF272" s="490"/>
      <c r="CG272" s="490"/>
      <c r="CH272" s="490"/>
      <c r="CI272" s="489"/>
      <c r="CJ272" s="233"/>
      <c r="CK272" s="233"/>
      <c r="CL272" s="240"/>
      <c r="CP272" s="241"/>
      <c r="CQ272" s="231"/>
      <c r="CR272" s="491"/>
      <c r="CS272" s="491"/>
      <c r="CW272" s="489"/>
      <c r="CX272">
        <v>1</v>
      </c>
      <c r="CY272" s="490"/>
      <c r="CZ272">
        <v>1</v>
      </c>
      <c r="DA272" s="615"/>
      <c r="DB272" s="615"/>
      <c r="DC272" s="615"/>
      <c r="DD272" s="615"/>
      <c r="DE272" s="615"/>
      <c r="DF272" s="615"/>
      <c r="DG272">
        <v>1</v>
      </c>
      <c r="DH272" s="615"/>
      <c r="DI272" s="615"/>
      <c r="DJ272" s="615"/>
      <c r="DK272" s="490"/>
      <c r="DL272" s="615"/>
      <c r="DM272" s="615"/>
      <c r="DN272" s="615"/>
      <c r="DP272" s="616"/>
      <c r="DQ272" s="616"/>
      <c r="DR272" s="616"/>
      <c r="DS272">
        <v>1</v>
      </c>
      <c r="DT272" s="489"/>
      <c r="DV272" s="47"/>
      <c r="DW272" s="490"/>
      <c r="DX272" s="490"/>
      <c r="DY272" s="490"/>
      <c r="DZ272" s="489"/>
      <c r="EA272" s="233"/>
      <c r="EB272" s="233"/>
      <c r="EC272" s="240"/>
    </row>
    <row r="273" spans="6:133">
      <c r="F273" s="241"/>
      <c r="G273" s="231"/>
      <c r="H273" s="489"/>
      <c r="I273" s="489"/>
      <c r="J273" s="614" t="s">
        <v>186</v>
      </c>
      <c r="K273" s="614"/>
      <c r="L273" s="614"/>
      <c r="M273" s="489">
        <v>1</v>
      </c>
      <c r="N273" s="615"/>
      <c r="O273" s="615"/>
      <c r="P273" s="615"/>
      <c r="Q273" s="489">
        <v>1</v>
      </c>
      <c r="R273" s="615"/>
      <c r="S273" s="615"/>
      <c r="T273" s="615"/>
      <c r="U273" s="489">
        <v>1</v>
      </c>
      <c r="V273" s="615"/>
      <c r="W273" s="615"/>
      <c r="X273" s="310"/>
      <c r="Y273" s="615"/>
      <c r="Z273" s="615"/>
      <c r="AA273" s="615"/>
      <c r="AB273" s="489">
        <v>1</v>
      </c>
      <c r="AC273" s="615" t="s">
        <v>675</v>
      </c>
      <c r="AD273" s="615"/>
      <c r="AE273" s="615"/>
      <c r="AF273" s="615"/>
      <c r="AG273" s="489">
        <v>1</v>
      </c>
      <c r="AH273" s="618"/>
      <c r="AI273" s="618"/>
      <c r="AJ273" s="489">
        <v>1</v>
      </c>
      <c r="AK273" s="489">
        <v>1</v>
      </c>
      <c r="AL273" s="489">
        <v>1</v>
      </c>
      <c r="AM273" s="489">
        <v>1</v>
      </c>
      <c r="AN273" s="489">
        <v>1</v>
      </c>
      <c r="AO273" s="489">
        <v>1</v>
      </c>
      <c r="AP273" s="489"/>
      <c r="AQ273" s="232"/>
      <c r="AR273" s="232"/>
      <c r="AS273" s="240"/>
      <c r="AY273" s="241"/>
      <c r="AZ273" s="231"/>
      <c r="BA273" s="489"/>
      <c r="BB273" s="489"/>
      <c r="BI273">
        <v>1</v>
      </c>
      <c r="BJ273" s="615" t="s">
        <v>165</v>
      </c>
      <c r="BK273" s="615"/>
      <c r="BL273" s="615"/>
      <c r="BM273" s="615" t="s">
        <v>317</v>
      </c>
      <c r="BN273" s="615"/>
      <c r="BO273" s="615"/>
      <c r="BP273">
        <v>1</v>
      </c>
      <c r="BQ273">
        <v>1</v>
      </c>
      <c r="BR273">
        <v>1</v>
      </c>
      <c r="BS273">
        <v>1</v>
      </c>
      <c r="BT273">
        <v>1</v>
      </c>
      <c r="BU273">
        <v>1</v>
      </c>
      <c r="BV273">
        <v>1</v>
      </c>
      <c r="BW273">
        <v>1</v>
      </c>
      <c r="BX273">
        <v>1</v>
      </c>
      <c r="BZ273" s="230"/>
      <c r="CA273" s="490"/>
      <c r="CB273">
        <v>1</v>
      </c>
      <c r="CC273" s="489"/>
      <c r="CD273">
        <v>1</v>
      </c>
      <c r="CE273" s="489"/>
      <c r="CF273" s="489"/>
      <c r="CG273" s="489"/>
      <c r="CH273" s="489"/>
      <c r="CI273" s="489"/>
      <c r="CJ273" s="232"/>
      <c r="CK273" s="232"/>
      <c r="CL273" s="240"/>
      <c r="CP273" s="241"/>
      <c r="CQ273" s="231"/>
      <c r="CR273" s="489"/>
      <c r="CS273" s="489"/>
      <c r="CX273">
        <v>1</v>
      </c>
      <c r="CZ273">
        <v>1</v>
      </c>
      <c r="DA273" s="615" t="s">
        <v>165</v>
      </c>
      <c r="DB273" s="615"/>
      <c r="DC273" s="615"/>
      <c r="DD273" s="615" t="s">
        <v>317</v>
      </c>
      <c r="DE273" s="615"/>
      <c r="DF273" s="615"/>
      <c r="DG273">
        <v>1</v>
      </c>
      <c r="DH273">
        <v>1</v>
      </c>
      <c r="DI273">
        <v>1</v>
      </c>
      <c r="DJ273">
        <v>1</v>
      </c>
      <c r="DK273">
        <v>1</v>
      </c>
      <c r="DL273">
        <v>1</v>
      </c>
      <c r="DM273">
        <v>1</v>
      </c>
      <c r="DN273">
        <v>1</v>
      </c>
      <c r="DO273">
        <v>1</v>
      </c>
      <c r="DQ273" s="230"/>
      <c r="DR273" s="490"/>
      <c r="DS273">
        <v>1</v>
      </c>
      <c r="DT273" s="489"/>
      <c r="DV273" s="489"/>
      <c r="DW273" s="489"/>
      <c r="DX273" s="489"/>
      <c r="DY273" s="489"/>
      <c r="DZ273" s="489"/>
      <c r="EA273" s="232"/>
      <c r="EB273" s="232"/>
      <c r="EC273" s="240"/>
    </row>
    <row r="274" spans="6:133">
      <c r="F274" s="241"/>
      <c r="G274" s="231"/>
      <c r="H274" s="489"/>
      <c r="I274" s="489"/>
      <c r="J274" s="614"/>
      <c r="K274" s="614"/>
      <c r="L274" s="614"/>
      <c r="M274" s="489">
        <v>1</v>
      </c>
      <c r="N274" s="615"/>
      <c r="O274" s="615"/>
      <c r="P274" s="615"/>
      <c r="Q274" s="489">
        <v>1</v>
      </c>
      <c r="R274" s="615"/>
      <c r="S274" s="615"/>
      <c r="T274" s="615"/>
      <c r="U274" s="489">
        <v>1</v>
      </c>
      <c r="V274" s="489">
        <v>1</v>
      </c>
      <c r="W274" s="489">
        <v>1</v>
      </c>
      <c r="X274" s="489">
        <v>1</v>
      </c>
      <c r="Y274" s="489">
        <v>1</v>
      </c>
      <c r="Z274" s="489">
        <v>1</v>
      </c>
      <c r="AA274" s="489">
        <v>1</v>
      </c>
      <c r="AB274" s="489">
        <v>1</v>
      </c>
      <c r="AC274" s="615"/>
      <c r="AD274" s="615"/>
      <c r="AE274" s="615"/>
      <c r="AF274" s="615"/>
      <c r="AG274" s="489">
        <v>1</v>
      </c>
      <c r="AH274" s="615" t="s">
        <v>138</v>
      </c>
      <c r="AI274" s="615"/>
      <c r="AJ274" s="615"/>
      <c r="AK274" s="489">
        <v>1</v>
      </c>
      <c r="AL274" s="615" t="s">
        <v>136</v>
      </c>
      <c r="AM274" s="615"/>
      <c r="AN274" s="615"/>
      <c r="AO274" s="489">
        <v>1</v>
      </c>
      <c r="AP274" s="489"/>
      <c r="AQ274" s="233"/>
      <c r="AR274" s="233"/>
      <c r="AS274" s="240"/>
      <c r="AY274" s="241"/>
      <c r="AZ274" s="231"/>
      <c r="BA274" s="489"/>
      <c r="BB274" s="489"/>
      <c r="BI274">
        <v>1</v>
      </c>
      <c r="BJ274" s="615"/>
      <c r="BK274" s="615"/>
      <c r="BL274" s="615"/>
      <c r="BM274" s="615"/>
      <c r="BN274" s="615"/>
      <c r="BO274" s="615"/>
      <c r="BP274">
        <v>1</v>
      </c>
      <c r="BQ274" s="489"/>
      <c r="BR274" s="615" t="s">
        <v>181</v>
      </c>
      <c r="BS274" s="615"/>
      <c r="BT274" s="615"/>
      <c r="BU274" s="243"/>
      <c r="BV274" s="230"/>
      <c r="BW274">
        <v>1</v>
      </c>
      <c r="BX274">
        <v>1</v>
      </c>
      <c r="BY274" s="615" t="s">
        <v>136</v>
      </c>
      <c r="BZ274" s="615"/>
      <c r="CA274" s="615"/>
      <c r="CB274">
        <v>1</v>
      </c>
      <c r="CE274" s="490"/>
      <c r="CF274" s="490"/>
      <c r="CG274" s="490"/>
      <c r="CH274" s="489"/>
      <c r="CI274" s="489"/>
      <c r="CJ274" s="233"/>
      <c r="CK274" s="233"/>
      <c r="CL274" s="240"/>
      <c r="CP274" s="241"/>
      <c r="CQ274" s="231"/>
      <c r="CR274" s="489"/>
      <c r="CS274" s="489"/>
      <c r="CX274">
        <v>1</v>
      </c>
      <c r="CZ274">
        <v>1</v>
      </c>
      <c r="DA274" s="615"/>
      <c r="DB274" s="615"/>
      <c r="DC274" s="615"/>
      <c r="DD274" s="615"/>
      <c r="DE274" s="615"/>
      <c r="DF274" s="615"/>
      <c r="DG274">
        <v>1</v>
      </c>
      <c r="DH274" s="489"/>
      <c r="DI274" s="615" t="s">
        <v>181</v>
      </c>
      <c r="DJ274" s="615"/>
      <c r="DK274" s="615"/>
      <c r="DL274" s="243"/>
      <c r="DM274" s="230"/>
      <c r="DN274">
        <v>1</v>
      </c>
      <c r="DO274">
        <v>1</v>
      </c>
      <c r="DP274" s="615" t="s">
        <v>136</v>
      </c>
      <c r="DQ274" s="615"/>
      <c r="DR274" s="615"/>
      <c r="DS274">
        <v>1</v>
      </c>
      <c r="DV274" s="490"/>
      <c r="DW274" s="490"/>
      <c r="DX274" s="490"/>
      <c r="DY274" s="489"/>
      <c r="DZ274" s="489"/>
      <c r="EA274" s="233"/>
      <c r="EB274" s="233"/>
      <c r="EC274" s="240"/>
    </row>
    <row r="275" spans="6:133">
      <c r="F275" s="241"/>
      <c r="G275" s="232"/>
      <c r="H275" s="489"/>
      <c r="I275" s="489"/>
      <c r="J275" s="614"/>
      <c r="K275" s="614"/>
      <c r="L275" s="614"/>
      <c r="M275" s="489">
        <v>1</v>
      </c>
      <c r="N275" s="489">
        <v>1</v>
      </c>
      <c r="O275" s="489">
        <v>1</v>
      </c>
      <c r="P275" s="489">
        <v>1</v>
      </c>
      <c r="Q275" s="489">
        <v>1</v>
      </c>
      <c r="R275" s="615" t="s">
        <v>139</v>
      </c>
      <c r="S275" s="615"/>
      <c r="T275" s="615"/>
      <c r="U275" s="489">
        <v>1</v>
      </c>
      <c r="V275" s="615" t="s">
        <v>286</v>
      </c>
      <c r="W275" s="615"/>
      <c r="X275" s="615"/>
      <c r="Y275" s="615" t="s">
        <v>152</v>
      </c>
      <c r="Z275" s="615"/>
      <c r="AA275" s="615"/>
      <c r="AB275" s="489">
        <v>1</v>
      </c>
      <c r="AC275" s="615"/>
      <c r="AD275" s="615"/>
      <c r="AE275" s="615"/>
      <c r="AF275" s="615"/>
      <c r="AG275" s="489">
        <v>1</v>
      </c>
      <c r="AH275" s="615"/>
      <c r="AI275" s="615"/>
      <c r="AJ275" s="615"/>
      <c r="AK275" s="489">
        <v>1</v>
      </c>
      <c r="AL275" s="615"/>
      <c r="AM275" s="615"/>
      <c r="AN275" s="615"/>
      <c r="AO275" s="489">
        <v>1</v>
      </c>
      <c r="AP275" s="614" t="s">
        <v>186</v>
      </c>
      <c r="AQ275" s="614"/>
      <c r="AR275" s="614"/>
      <c r="AS275" s="240"/>
      <c r="AY275" s="241"/>
      <c r="AZ275" s="232"/>
      <c r="BA275" s="489"/>
      <c r="BB275" s="489"/>
      <c r="BC275" s="494"/>
      <c r="BD275" s="494"/>
      <c r="BE275" s="494"/>
      <c r="BI275">
        <v>1</v>
      </c>
      <c r="BJ275" s="615"/>
      <c r="BK275" s="615"/>
      <c r="BL275" s="615"/>
      <c r="BM275" s="615"/>
      <c r="BN275" s="615"/>
      <c r="BO275" s="615"/>
      <c r="BP275">
        <v>1</v>
      </c>
      <c r="BQ275" s="235"/>
      <c r="BR275" s="615"/>
      <c r="BS275" s="615"/>
      <c r="BT275" s="615"/>
      <c r="BU275" s="615" t="s">
        <v>137</v>
      </c>
      <c r="BV275" s="615"/>
      <c r="BW275" s="230"/>
      <c r="BX275">
        <v>1</v>
      </c>
      <c r="BY275" s="615"/>
      <c r="BZ275" s="615"/>
      <c r="CA275" s="615"/>
      <c r="CB275">
        <v>1</v>
      </c>
      <c r="CD275">
        <v>1</v>
      </c>
      <c r="CE275" s="490"/>
      <c r="CG275" s="490"/>
      <c r="CH275" s="489"/>
      <c r="CI275" s="494"/>
      <c r="CJ275" s="494"/>
      <c r="CK275" s="494"/>
      <c r="CL275" s="240"/>
      <c r="CP275" s="241"/>
      <c r="CQ275" s="232"/>
      <c r="CR275" s="489"/>
      <c r="CS275" s="489"/>
      <c r="CT275" s="494"/>
      <c r="CU275" s="494"/>
      <c r="CV275" s="494"/>
      <c r="CX275">
        <v>1</v>
      </c>
      <c r="CZ275">
        <v>1</v>
      </c>
      <c r="DA275" s="615"/>
      <c r="DB275" s="615"/>
      <c r="DC275" s="615"/>
      <c r="DD275" s="615"/>
      <c r="DE275" s="615"/>
      <c r="DF275" s="615"/>
      <c r="DG275">
        <v>1</v>
      </c>
      <c r="DH275" s="235"/>
      <c r="DI275" s="615"/>
      <c r="DJ275" s="615"/>
      <c r="DK275" s="615"/>
      <c r="DL275" s="615" t="s">
        <v>137</v>
      </c>
      <c r="DM275" s="615"/>
      <c r="DN275" s="230"/>
      <c r="DO275">
        <v>1</v>
      </c>
      <c r="DP275" s="615"/>
      <c r="DQ275" s="615"/>
      <c r="DR275" s="615"/>
      <c r="DS275">
        <v>1</v>
      </c>
      <c r="DV275" s="490"/>
      <c r="DX275" s="490"/>
      <c r="DY275" s="489"/>
      <c r="DZ275" s="494"/>
      <c r="EA275" s="494"/>
      <c r="EB275" s="494"/>
      <c r="EC275" s="240"/>
    </row>
    <row r="276" spans="6:133">
      <c r="F276" s="241"/>
      <c r="G276" s="232"/>
      <c r="H276" s="489"/>
      <c r="I276" s="489"/>
      <c r="J276" s="491"/>
      <c r="K276" s="491"/>
      <c r="L276" s="491"/>
      <c r="M276" s="614" t="s">
        <v>148</v>
      </c>
      <c r="N276" s="614"/>
      <c r="O276" s="614"/>
      <c r="P276" s="614"/>
      <c r="Q276" s="489">
        <v>1</v>
      </c>
      <c r="R276" s="615"/>
      <c r="S276" s="615"/>
      <c r="T276" s="615"/>
      <c r="U276" s="489">
        <v>1</v>
      </c>
      <c r="V276" s="615"/>
      <c r="W276" s="615"/>
      <c r="X276" s="615"/>
      <c r="Y276" s="615"/>
      <c r="Z276" s="615"/>
      <c r="AA276" s="615"/>
      <c r="AB276" s="489">
        <v>1</v>
      </c>
      <c r="AC276" s="615"/>
      <c r="AD276" s="615"/>
      <c r="AE276" s="615"/>
      <c r="AF276" s="615"/>
      <c r="AG276" s="489">
        <v>1</v>
      </c>
      <c r="AH276" s="615"/>
      <c r="AI276" s="615"/>
      <c r="AJ276" s="615"/>
      <c r="AK276" s="489">
        <v>1</v>
      </c>
      <c r="AL276" s="615"/>
      <c r="AM276" s="615"/>
      <c r="AN276" s="615"/>
      <c r="AO276" s="489">
        <v>1</v>
      </c>
      <c r="AP276" s="614"/>
      <c r="AQ276" s="614"/>
      <c r="AR276" s="614"/>
      <c r="AS276" s="539"/>
      <c r="AY276" s="241"/>
      <c r="AZ276" s="232"/>
      <c r="BA276" s="489"/>
      <c r="BB276" s="489"/>
      <c r="BC276" s="491"/>
      <c r="BD276" s="491"/>
      <c r="BE276">
        <v>1</v>
      </c>
      <c r="BF276">
        <v>1</v>
      </c>
      <c r="BG276">
        <v>1</v>
      </c>
      <c r="BH276">
        <v>1</v>
      </c>
      <c r="BI276">
        <v>1</v>
      </c>
      <c r="BJ276">
        <v>1</v>
      </c>
      <c r="BK276">
        <v>1</v>
      </c>
      <c r="BL276">
        <v>1</v>
      </c>
      <c r="BM276">
        <v>1</v>
      </c>
      <c r="BN276">
        <v>1</v>
      </c>
      <c r="BO276">
        <v>1</v>
      </c>
      <c r="BP276">
        <v>1</v>
      </c>
      <c r="BQ276" s="243"/>
      <c r="BR276" s="615"/>
      <c r="BS276" s="615"/>
      <c r="BT276" s="615"/>
      <c r="BU276" s="615"/>
      <c r="BV276" s="615"/>
      <c r="BW276" s="243"/>
      <c r="BX276">
        <v>1</v>
      </c>
      <c r="BY276" s="615"/>
      <c r="BZ276" s="615"/>
      <c r="CA276" s="615"/>
      <c r="CB276">
        <v>1</v>
      </c>
      <c r="CD276">
        <v>1</v>
      </c>
      <c r="CE276" s="490"/>
      <c r="CF276" s="490"/>
      <c r="CG276" s="490"/>
      <c r="CH276" s="489"/>
      <c r="CI276" s="494"/>
      <c r="CJ276" s="494"/>
      <c r="CK276" s="494"/>
      <c r="CL276" s="547"/>
      <c r="CP276" s="241"/>
      <c r="CQ276" s="232"/>
      <c r="CR276" s="489"/>
      <c r="CS276" s="489"/>
      <c r="CT276" s="491"/>
      <c r="CU276" s="491"/>
      <c r="CV276">
        <v>1</v>
      </c>
      <c r="CW276">
        <v>1</v>
      </c>
      <c r="CX276">
        <v>1</v>
      </c>
      <c r="CZ276">
        <v>1</v>
      </c>
      <c r="DA276">
        <v>1</v>
      </c>
      <c r="DB276">
        <v>1</v>
      </c>
      <c r="DC276">
        <v>1</v>
      </c>
      <c r="DD276">
        <v>1</v>
      </c>
      <c r="DE276">
        <v>1</v>
      </c>
      <c r="DF276">
        <v>1</v>
      </c>
      <c r="DG276">
        <v>1</v>
      </c>
      <c r="DH276" s="243"/>
      <c r="DI276" s="615"/>
      <c r="DJ276" s="615"/>
      <c r="DK276" s="615"/>
      <c r="DL276" s="615"/>
      <c r="DM276" s="615"/>
      <c r="DN276" s="243"/>
      <c r="DO276">
        <v>1</v>
      </c>
      <c r="DP276" s="615"/>
      <c r="DQ276" s="615"/>
      <c r="DR276" s="615"/>
      <c r="DS276">
        <v>1</v>
      </c>
      <c r="DV276" s="490"/>
      <c r="DW276" s="490"/>
      <c r="DX276" s="490"/>
      <c r="DY276" s="489"/>
      <c r="DZ276" s="494"/>
      <c r="EA276" s="494"/>
      <c r="EB276" s="494"/>
      <c r="EC276" s="547"/>
    </row>
    <row r="277" spans="6:133">
      <c r="F277" s="537"/>
      <c r="G277" s="232"/>
      <c r="H277" s="489"/>
      <c r="I277" s="489"/>
      <c r="J277" s="489"/>
      <c r="K277" s="490"/>
      <c r="L277" s="489"/>
      <c r="M277" s="614"/>
      <c r="N277" s="614"/>
      <c r="O277" s="614"/>
      <c r="P277" s="614"/>
      <c r="Q277" s="489">
        <v>1</v>
      </c>
      <c r="R277" s="615"/>
      <c r="S277" s="615"/>
      <c r="T277" s="615"/>
      <c r="U277" s="489">
        <v>1</v>
      </c>
      <c r="V277" s="615"/>
      <c r="W277" s="615"/>
      <c r="X277" s="615"/>
      <c r="Y277" s="615"/>
      <c r="Z277" s="615"/>
      <c r="AA277" s="615"/>
      <c r="AB277" s="489">
        <v>1</v>
      </c>
      <c r="AC277" s="489">
        <v>1</v>
      </c>
      <c r="AD277" s="489">
        <v>1</v>
      </c>
      <c r="AE277" s="489">
        <v>1</v>
      </c>
      <c r="AF277" s="489">
        <v>1</v>
      </c>
      <c r="AG277" s="489">
        <v>1</v>
      </c>
      <c r="AH277" s="489">
        <v>1</v>
      </c>
      <c r="AI277" s="489">
        <v>1</v>
      </c>
      <c r="AJ277" s="236"/>
      <c r="AK277" s="489">
        <v>1</v>
      </c>
      <c r="AL277" s="489">
        <v>1</v>
      </c>
      <c r="AM277" s="489">
        <v>1</v>
      </c>
      <c r="AN277" s="489">
        <v>1</v>
      </c>
      <c r="AO277" s="489">
        <v>1</v>
      </c>
      <c r="AP277" s="614"/>
      <c r="AQ277" s="614"/>
      <c r="AR277" s="614"/>
      <c r="AS277" s="539"/>
      <c r="AY277" s="545"/>
      <c r="AZ277" s="232"/>
      <c r="BA277" s="489"/>
      <c r="BB277" s="489"/>
      <c r="BC277" s="489"/>
      <c r="BD277" s="490"/>
      <c r="BE277">
        <v>1</v>
      </c>
      <c r="BF277" s="616" t="s">
        <v>138</v>
      </c>
      <c r="BG277" s="616"/>
      <c r="BH277" s="616"/>
      <c r="BJ277" s="489"/>
      <c r="BK277" s="310"/>
      <c r="BL277" s="236"/>
      <c r="BN277">
        <v>1</v>
      </c>
      <c r="BO277" s="615" t="s">
        <v>137</v>
      </c>
      <c r="BP277" s="615"/>
      <c r="BQ277" s="615"/>
      <c r="BR277" s="615"/>
      <c r="BS277" s="615"/>
      <c r="BT277" s="615"/>
      <c r="BU277" s="616" t="s">
        <v>686</v>
      </c>
      <c r="BV277" s="616"/>
      <c r="BW277" s="616"/>
      <c r="BX277">
        <v>1</v>
      </c>
      <c r="BY277" s="489"/>
      <c r="BZ277" s="230"/>
      <c r="CA277" s="489"/>
      <c r="CB277">
        <v>1</v>
      </c>
      <c r="CD277">
        <v>1</v>
      </c>
      <c r="CE277" s="489"/>
      <c r="CF277" s="489"/>
      <c r="CG277" s="489"/>
      <c r="CH277" s="489"/>
      <c r="CI277" s="494"/>
      <c r="CJ277" s="494"/>
      <c r="CK277" s="494"/>
      <c r="CL277" s="547"/>
      <c r="CP277" s="545"/>
      <c r="CQ277" s="232"/>
      <c r="CR277" s="489"/>
      <c r="CS277" s="489"/>
      <c r="CT277" s="489"/>
      <c r="CU277" s="490"/>
      <c r="CV277">
        <v>1</v>
      </c>
      <c r="CW277" s="616" t="s">
        <v>138</v>
      </c>
      <c r="CX277" s="616"/>
      <c r="CY277" s="616"/>
      <c r="DA277" s="489"/>
      <c r="DB277" s="310"/>
      <c r="DC277" s="236"/>
      <c r="DE277">
        <v>1</v>
      </c>
      <c r="DF277" s="615" t="s">
        <v>137</v>
      </c>
      <c r="DG277" s="615"/>
      <c r="DH277" s="615"/>
      <c r="DI277" s="615"/>
      <c r="DJ277" s="615"/>
      <c r="DK277" s="615"/>
      <c r="DL277" s="616" t="s">
        <v>686</v>
      </c>
      <c r="DM277" s="616"/>
      <c r="DN277" s="616"/>
      <c r="DO277">
        <v>1</v>
      </c>
      <c r="DP277" s="489"/>
      <c r="DQ277" s="230"/>
      <c r="DR277" s="489"/>
      <c r="DS277">
        <v>1</v>
      </c>
      <c r="DV277" s="489"/>
      <c r="DW277" s="489"/>
      <c r="DX277" s="489"/>
      <c r="DY277" s="489"/>
      <c r="DZ277" s="494"/>
      <c r="EA277" s="494"/>
      <c r="EB277" s="494"/>
      <c r="EC277" s="547"/>
    </row>
    <row r="278" spans="6:133">
      <c r="F278" s="537"/>
      <c r="G278" s="232"/>
      <c r="H278" s="489"/>
      <c r="I278" s="489"/>
      <c r="J278" s="489"/>
      <c r="K278" s="490"/>
      <c r="L278" s="489"/>
      <c r="M278" s="614"/>
      <c r="N278" s="614"/>
      <c r="O278" s="614"/>
      <c r="P278" s="614"/>
      <c r="Q278" s="489">
        <v>1</v>
      </c>
      <c r="R278" s="489">
        <v>1</v>
      </c>
      <c r="S278" s="230"/>
      <c r="T278" s="235"/>
      <c r="U278" s="489">
        <v>1</v>
      </c>
      <c r="V278" s="615" t="s">
        <v>138</v>
      </c>
      <c r="W278" s="615"/>
      <c r="X278" s="615"/>
      <c r="Y278" s="615" t="s">
        <v>674</v>
      </c>
      <c r="Z278" s="615"/>
      <c r="AA278" s="615"/>
      <c r="AB278" s="615" t="s">
        <v>152</v>
      </c>
      <c r="AC278" s="615"/>
      <c r="AD278" s="615"/>
      <c r="AE278" s="489">
        <v>1</v>
      </c>
      <c r="AF278" s="615" t="s">
        <v>135</v>
      </c>
      <c r="AG278" s="615"/>
      <c r="AH278" s="615"/>
      <c r="AI278" s="489">
        <v>1</v>
      </c>
      <c r="AJ278" s="490"/>
      <c r="AK278" s="489">
        <v>1</v>
      </c>
      <c r="AL278" s="615" t="s">
        <v>152</v>
      </c>
      <c r="AM278" s="615"/>
      <c r="AN278" s="615"/>
      <c r="AO278" s="489"/>
      <c r="AP278" s="489"/>
      <c r="AQ278" s="233"/>
      <c r="AR278" s="233"/>
      <c r="AS278" s="539"/>
      <c r="AY278" s="545"/>
      <c r="AZ278" s="232"/>
      <c r="BA278" s="489"/>
      <c r="BB278" s="489"/>
      <c r="BC278" s="489"/>
      <c r="BD278" s="490"/>
      <c r="BE278">
        <v>1</v>
      </c>
      <c r="BF278" s="616"/>
      <c r="BG278" s="616"/>
      <c r="BH278" s="616"/>
      <c r="BK278" s="615" t="s">
        <v>135</v>
      </c>
      <c r="BL278" s="615"/>
      <c r="BM278" s="615"/>
      <c r="BN278">
        <v>1</v>
      </c>
      <c r="BO278" s="615"/>
      <c r="BP278" s="615"/>
      <c r="BQ278" s="615"/>
      <c r="BR278" s="615"/>
      <c r="BS278" s="615"/>
      <c r="BT278" s="615"/>
      <c r="BU278" s="616"/>
      <c r="BV278" s="616"/>
      <c r="BW278" s="616"/>
      <c r="BX278">
        <v>1</v>
      </c>
      <c r="BY278" s="615" t="s">
        <v>135</v>
      </c>
      <c r="BZ278" s="615"/>
      <c r="CA278" s="615"/>
      <c r="CB278">
        <v>1</v>
      </c>
      <c r="CD278">
        <v>1</v>
      </c>
      <c r="CE278" s="490"/>
      <c r="CF278" s="490"/>
      <c r="CG278" s="490"/>
      <c r="CH278" s="489"/>
      <c r="CI278" s="489"/>
      <c r="CJ278" s="233"/>
      <c r="CK278" s="233"/>
      <c r="CL278" s="547"/>
      <c r="CP278" s="545"/>
      <c r="CQ278" s="232"/>
      <c r="CR278" s="489"/>
      <c r="CS278" s="489"/>
      <c r="CT278" s="489"/>
      <c r="CU278" s="490"/>
      <c r="CV278">
        <v>1</v>
      </c>
      <c r="CW278" s="616"/>
      <c r="CX278" s="616"/>
      <c r="CY278" s="616"/>
      <c r="DB278" s="615" t="s">
        <v>135</v>
      </c>
      <c r="DC278" s="615"/>
      <c r="DD278" s="615"/>
      <c r="DE278">
        <v>1</v>
      </c>
      <c r="DF278" s="615"/>
      <c r="DG278" s="615"/>
      <c r="DH278" s="615"/>
      <c r="DI278" s="615"/>
      <c r="DJ278" s="615"/>
      <c r="DK278" s="615"/>
      <c r="DL278" s="616"/>
      <c r="DM278" s="616"/>
      <c r="DN278" s="616"/>
      <c r="DO278">
        <v>1</v>
      </c>
      <c r="DP278" s="615" t="s">
        <v>135</v>
      </c>
      <c r="DQ278" s="615"/>
      <c r="DR278" s="615"/>
      <c r="DS278">
        <v>1</v>
      </c>
      <c r="DV278" s="490"/>
      <c r="DW278" s="490"/>
      <c r="DX278" s="490"/>
      <c r="DY278" s="489"/>
      <c r="DZ278" s="489"/>
      <c r="EA278" s="233"/>
      <c r="EB278" s="233"/>
      <c r="EC278" s="547"/>
    </row>
    <row r="279" spans="6:133">
      <c r="F279" s="241"/>
      <c r="G279" s="232"/>
      <c r="H279" s="489"/>
      <c r="I279" s="489"/>
      <c r="J279" s="489"/>
      <c r="K279" s="490"/>
      <c r="L279" s="489"/>
      <c r="M279" s="614"/>
      <c r="N279" s="614"/>
      <c r="O279" s="614"/>
      <c r="P279" s="614"/>
      <c r="Q279" s="489">
        <v>1</v>
      </c>
      <c r="R279" s="615" t="s">
        <v>135</v>
      </c>
      <c r="S279" s="615"/>
      <c r="T279" s="615"/>
      <c r="U279" s="489">
        <v>1</v>
      </c>
      <c r="V279" s="615"/>
      <c r="W279" s="615"/>
      <c r="X279" s="615"/>
      <c r="Y279" s="615"/>
      <c r="Z279" s="615"/>
      <c r="AA279" s="615"/>
      <c r="AB279" s="615"/>
      <c r="AC279" s="615"/>
      <c r="AD279" s="615"/>
      <c r="AE279" s="489">
        <v>1</v>
      </c>
      <c r="AF279" s="615"/>
      <c r="AG279" s="615"/>
      <c r="AH279" s="615"/>
      <c r="AI279" s="489">
        <v>1</v>
      </c>
      <c r="AJ279" s="491"/>
      <c r="AK279" s="489">
        <v>1</v>
      </c>
      <c r="AL279" s="615"/>
      <c r="AM279" s="615"/>
      <c r="AN279" s="615"/>
      <c r="AO279" s="490"/>
      <c r="AP279" s="490"/>
      <c r="AQ279" s="232"/>
      <c r="AR279" s="233"/>
      <c r="AS279" s="539"/>
      <c r="AY279" s="241"/>
      <c r="AZ279" s="232"/>
      <c r="BA279" s="489"/>
      <c r="BB279" s="489"/>
      <c r="BE279">
        <v>1</v>
      </c>
      <c r="BF279" s="616"/>
      <c r="BG279" s="616"/>
      <c r="BH279" s="616"/>
      <c r="BI279" s="618" t="s">
        <v>151</v>
      </c>
      <c r="BJ279" s="618"/>
      <c r="BK279" s="615"/>
      <c r="BL279" s="615"/>
      <c r="BM279" s="615"/>
      <c r="BN279">
        <v>1</v>
      </c>
      <c r="BO279" s="618" t="s">
        <v>151</v>
      </c>
      <c r="BP279" s="618"/>
      <c r="BQ279" s="615"/>
      <c r="BR279" s="615"/>
      <c r="BS279" s="615"/>
      <c r="BT279" s="615"/>
      <c r="BU279" s="616"/>
      <c r="BV279" s="616"/>
      <c r="BW279" s="616"/>
      <c r="BX279">
        <v>1</v>
      </c>
      <c r="BY279" s="615"/>
      <c r="BZ279" s="615"/>
      <c r="CA279" s="615"/>
      <c r="CB279">
        <v>1</v>
      </c>
      <c r="CD279">
        <v>1</v>
      </c>
      <c r="CE279">
        <v>1</v>
      </c>
      <c r="CF279">
        <v>1</v>
      </c>
      <c r="CG279" s="490"/>
      <c r="CH279" s="490"/>
      <c r="CI279" s="490"/>
      <c r="CJ279" s="232"/>
      <c r="CK279" s="233"/>
      <c r="CL279" s="547"/>
      <c r="CP279" s="241"/>
      <c r="CQ279" s="232"/>
      <c r="CR279" s="489"/>
      <c r="CS279" s="489"/>
      <c r="CV279">
        <v>1</v>
      </c>
      <c r="CW279" s="616"/>
      <c r="CX279" s="616"/>
      <c r="CY279" s="616"/>
      <c r="CZ279" s="618" t="s">
        <v>151</v>
      </c>
      <c r="DA279" s="618"/>
      <c r="DB279" s="615"/>
      <c r="DC279" s="615"/>
      <c r="DD279" s="615"/>
      <c r="DE279">
        <v>1</v>
      </c>
      <c r="DF279" s="618" t="s">
        <v>151</v>
      </c>
      <c r="DG279" s="618"/>
      <c r="DH279" s="615"/>
      <c r="DI279" s="615"/>
      <c r="DJ279" s="615"/>
      <c r="DK279" s="615"/>
      <c r="DL279" s="616"/>
      <c r="DM279" s="616"/>
      <c r="DN279" s="616"/>
      <c r="DO279">
        <v>1</v>
      </c>
      <c r="DP279" s="615"/>
      <c r="DQ279" s="615"/>
      <c r="DR279" s="615"/>
      <c r="DS279">
        <v>1</v>
      </c>
      <c r="DT279">
        <v>1</v>
      </c>
      <c r="DU279">
        <v>1</v>
      </c>
      <c r="DV279">
        <v>1</v>
      </c>
      <c r="DW279">
        <v>1</v>
      </c>
      <c r="DX279" s="490"/>
      <c r="DY279" s="490"/>
      <c r="DZ279" s="490"/>
      <c r="EA279" s="232"/>
      <c r="EB279" s="233"/>
      <c r="EC279" s="547"/>
    </row>
    <row r="280" spans="6:133">
      <c r="F280" s="241"/>
      <c r="G280" s="231"/>
      <c r="H280" s="489"/>
      <c r="I280" s="489"/>
      <c r="J280" s="489"/>
      <c r="K280" s="489"/>
      <c r="L280" s="489"/>
      <c r="M280" s="489"/>
      <c r="N280" s="615" t="s">
        <v>152</v>
      </c>
      <c r="O280" s="615"/>
      <c r="P280" s="615"/>
      <c r="Q280" s="489">
        <v>1</v>
      </c>
      <c r="R280" s="615"/>
      <c r="S280" s="615"/>
      <c r="T280" s="615"/>
      <c r="U280" s="489">
        <v>1</v>
      </c>
      <c r="V280" s="615"/>
      <c r="W280" s="615"/>
      <c r="X280" s="615"/>
      <c r="Y280" s="615"/>
      <c r="Z280" s="615"/>
      <c r="AA280" s="615"/>
      <c r="AB280" s="615"/>
      <c r="AC280" s="615"/>
      <c r="AD280" s="615"/>
      <c r="AE280" s="489">
        <v>1</v>
      </c>
      <c r="AF280" s="615"/>
      <c r="AG280" s="615"/>
      <c r="AH280" s="615"/>
      <c r="AI280" s="489">
        <v>1</v>
      </c>
      <c r="AJ280" s="491"/>
      <c r="AK280" s="489">
        <v>1</v>
      </c>
      <c r="AL280" s="615"/>
      <c r="AM280" s="615"/>
      <c r="AN280" s="615"/>
      <c r="AO280" s="490"/>
      <c r="AP280" s="490"/>
      <c r="AQ280" s="232"/>
      <c r="AR280" s="535"/>
      <c r="AS280" s="539"/>
      <c r="AY280" s="241"/>
      <c r="AZ280" s="231"/>
      <c r="BA280" s="489"/>
      <c r="BB280" s="489"/>
      <c r="BE280">
        <v>1</v>
      </c>
      <c r="BI280" s="618"/>
      <c r="BJ280" s="618"/>
      <c r="BK280" s="615"/>
      <c r="BL280" s="615"/>
      <c r="BM280" s="615"/>
      <c r="BN280">
        <v>1</v>
      </c>
      <c r="BO280" s="618"/>
      <c r="BP280" s="618"/>
      <c r="BQ280" s="615"/>
      <c r="BR280" s="615"/>
      <c r="BS280" s="615"/>
      <c r="BT280" s="615"/>
      <c r="BU280" s="243"/>
      <c r="BV280" s="235"/>
      <c r="BW280" s="490"/>
      <c r="BX280">
        <v>1</v>
      </c>
      <c r="BY280" s="615"/>
      <c r="BZ280" s="615"/>
      <c r="CA280" s="615"/>
      <c r="CB280">
        <v>1</v>
      </c>
      <c r="CC280" s="615" t="s">
        <v>133</v>
      </c>
      <c r="CD280" s="615"/>
      <c r="CE280" s="615"/>
      <c r="CF280">
        <v>1</v>
      </c>
      <c r="CG280" s="490"/>
      <c r="CH280" s="490"/>
      <c r="CI280" s="490"/>
      <c r="CJ280" s="232"/>
      <c r="CK280" s="543"/>
      <c r="CL280" s="547"/>
      <c r="CP280" s="241"/>
      <c r="CQ280" s="231"/>
      <c r="CR280" s="489"/>
      <c r="CS280" s="489"/>
      <c r="CV280">
        <v>1</v>
      </c>
      <c r="CZ280" s="618"/>
      <c r="DA280" s="618"/>
      <c r="DB280" s="615"/>
      <c r="DC280" s="615"/>
      <c r="DD280" s="615"/>
      <c r="DE280">
        <v>1</v>
      </c>
      <c r="DF280" s="618"/>
      <c r="DG280" s="618"/>
      <c r="DH280" s="615"/>
      <c r="DI280" s="615"/>
      <c r="DJ280" s="615"/>
      <c r="DK280" s="615"/>
      <c r="DL280" s="243"/>
      <c r="DM280" s="235"/>
      <c r="DN280" s="490"/>
      <c r="DO280">
        <v>1</v>
      </c>
      <c r="DP280" s="615"/>
      <c r="DQ280" s="615"/>
      <c r="DR280" s="615"/>
      <c r="DS280">
        <v>1</v>
      </c>
      <c r="DT280" s="615" t="s">
        <v>133</v>
      </c>
      <c r="DU280" s="615"/>
      <c r="DV280" s="615"/>
      <c r="DW280">
        <v>1</v>
      </c>
      <c r="DX280" s="490"/>
      <c r="DY280" s="490"/>
      <c r="DZ280" s="490"/>
      <c r="EA280" s="232"/>
      <c r="EB280" s="543"/>
      <c r="EC280" s="547"/>
    </row>
    <row r="281" spans="6:133">
      <c r="F281" s="241"/>
      <c r="G281" s="231"/>
      <c r="H281" s="489"/>
      <c r="I281" s="489"/>
      <c r="J281" s="489"/>
      <c r="K281" s="489"/>
      <c r="L281" s="489"/>
      <c r="M281" s="489"/>
      <c r="N281" s="615"/>
      <c r="O281" s="615"/>
      <c r="P281" s="615"/>
      <c r="Q281" s="489">
        <v>1</v>
      </c>
      <c r="R281" s="615"/>
      <c r="S281" s="615"/>
      <c r="T281" s="615"/>
      <c r="U281" s="489">
        <v>1</v>
      </c>
      <c r="V281" s="615" t="s">
        <v>152</v>
      </c>
      <c r="W281" s="615"/>
      <c r="X281" s="615"/>
      <c r="Y281" s="615" t="s">
        <v>139</v>
      </c>
      <c r="Z281" s="615"/>
      <c r="AA281" s="615"/>
      <c r="AB281" s="615" t="s">
        <v>181</v>
      </c>
      <c r="AC281" s="615"/>
      <c r="AD281" s="615"/>
      <c r="AE281" s="489">
        <v>1</v>
      </c>
      <c r="AF281" s="310"/>
      <c r="AG281" s="230"/>
      <c r="AH281" s="489">
        <v>1</v>
      </c>
      <c r="AI281" s="489">
        <v>1</v>
      </c>
      <c r="AJ281" s="491"/>
      <c r="AK281" s="489">
        <v>1</v>
      </c>
      <c r="AL281" s="614" t="s">
        <v>148</v>
      </c>
      <c r="AM281" s="614"/>
      <c r="AN281" s="614"/>
      <c r="AO281" s="614"/>
      <c r="AP281" s="490"/>
      <c r="AQ281" s="232"/>
      <c r="AR281" s="535"/>
      <c r="AS281" s="539"/>
      <c r="AY281" s="241"/>
      <c r="AZ281" s="231"/>
      <c r="BE281">
        <v>1</v>
      </c>
      <c r="BG281" s="243"/>
      <c r="BI281">
        <v>1</v>
      </c>
      <c r="BJ281">
        <v>1</v>
      </c>
      <c r="BK281">
        <v>1</v>
      </c>
      <c r="BL281">
        <v>1</v>
      </c>
      <c r="BM281">
        <v>1</v>
      </c>
      <c r="BN281">
        <v>1</v>
      </c>
      <c r="BO281">
        <v>1</v>
      </c>
      <c r="BP281">
        <v>1</v>
      </c>
      <c r="BQ281" s="618" t="s">
        <v>151</v>
      </c>
      <c r="BR281" s="618"/>
      <c r="BS281" s="615" t="s">
        <v>137</v>
      </c>
      <c r="BT281" s="615"/>
      <c r="BU281">
        <v>1</v>
      </c>
      <c r="BV281">
        <v>1</v>
      </c>
      <c r="BW281">
        <v>1</v>
      </c>
      <c r="BX281">
        <v>1</v>
      </c>
      <c r="BY281">
        <v>1</v>
      </c>
      <c r="BZ281">
        <v>1</v>
      </c>
      <c r="CA281">
        <v>1</v>
      </c>
      <c r="CB281">
        <v>1</v>
      </c>
      <c r="CC281" s="615"/>
      <c r="CD281" s="615"/>
      <c r="CE281" s="615"/>
      <c r="CF281">
        <v>1</v>
      </c>
      <c r="CG281" s="494"/>
      <c r="CH281" s="494"/>
      <c r="CI281" s="490"/>
      <c r="CJ281" s="232"/>
      <c r="CK281" s="543"/>
      <c r="CL281" s="547"/>
      <c r="CP281" s="241"/>
      <c r="CQ281" s="231"/>
      <c r="CV281">
        <v>1</v>
      </c>
      <c r="CX281" s="243"/>
      <c r="CZ281">
        <v>1</v>
      </c>
      <c r="DA281">
        <v>1</v>
      </c>
      <c r="DB281">
        <v>1</v>
      </c>
      <c r="DC281">
        <v>1</v>
      </c>
      <c r="DD281">
        <v>1</v>
      </c>
      <c r="DE281">
        <v>1</v>
      </c>
      <c r="DF281">
        <v>1</v>
      </c>
      <c r="DG281">
        <v>1</v>
      </c>
      <c r="DH281" s="618" t="s">
        <v>151</v>
      </c>
      <c r="DI281" s="618"/>
      <c r="DJ281" s="615" t="s">
        <v>137</v>
      </c>
      <c r="DK281" s="615"/>
      <c r="DL281">
        <v>1</v>
      </c>
      <c r="DM281">
        <v>1</v>
      </c>
      <c r="DN281">
        <v>1</v>
      </c>
      <c r="DO281">
        <v>1</v>
      </c>
      <c r="DP281">
        <v>1</v>
      </c>
      <c r="DQ281">
        <v>1</v>
      </c>
      <c r="DR281">
        <v>1</v>
      </c>
      <c r="DS281">
        <v>1</v>
      </c>
      <c r="DT281" s="615"/>
      <c r="DU281" s="615"/>
      <c r="DV281" s="615"/>
      <c r="DW281">
        <v>1</v>
      </c>
      <c r="DX281" s="494"/>
      <c r="DY281" s="494"/>
      <c r="DZ281" s="490"/>
      <c r="EA281" s="232"/>
      <c r="EB281" s="543"/>
      <c r="EC281" s="547"/>
    </row>
    <row r="282" spans="6:133">
      <c r="F282" s="241"/>
      <c r="G282" s="233"/>
      <c r="H282" s="489"/>
      <c r="I282" s="489"/>
      <c r="J282" s="489"/>
      <c r="K282" s="489"/>
      <c r="L282" s="490"/>
      <c r="M282" s="489"/>
      <c r="N282" s="615"/>
      <c r="O282" s="615"/>
      <c r="P282" s="615"/>
      <c r="Q282" s="489">
        <v>1</v>
      </c>
      <c r="R282" s="615" t="s">
        <v>133</v>
      </c>
      <c r="S282" s="615"/>
      <c r="T282" s="615"/>
      <c r="U282" s="489">
        <v>1</v>
      </c>
      <c r="V282" s="615"/>
      <c r="W282" s="615"/>
      <c r="X282" s="615"/>
      <c r="Y282" s="615"/>
      <c r="Z282" s="615"/>
      <c r="AA282" s="615"/>
      <c r="AB282" s="615"/>
      <c r="AC282" s="615"/>
      <c r="AD282" s="615"/>
      <c r="AE282" s="489">
        <v>1</v>
      </c>
      <c r="AF282" s="615" t="s">
        <v>137</v>
      </c>
      <c r="AG282" s="615"/>
      <c r="AI282" s="489">
        <v>1</v>
      </c>
      <c r="AJ282" s="489"/>
      <c r="AK282" s="489">
        <v>1</v>
      </c>
      <c r="AL282" s="614"/>
      <c r="AM282" s="614"/>
      <c r="AN282" s="614"/>
      <c r="AO282" s="614"/>
      <c r="AP282" s="489"/>
      <c r="AQ282" s="233"/>
      <c r="AR282" s="535"/>
      <c r="AS282" s="539"/>
      <c r="AY282" s="241"/>
      <c r="AZ282" s="233"/>
      <c r="BE282">
        <v>1</v>
      </c>
      <c r="BF282" s="615" t="s">
        <v>133</v>
      </c>
      <c r="BG282" s="615"/>
      <c r="BH282" s="615"/>
      <c r="BI282">
        <v>1</v>
      </c>
      <c r="BJ282" s="615" t="s">
        <v>165</v>
      </c>
      <c r="BK282" s="615"/>
      <c r="BL282" s="615"/>
      <c r="BM282" s="615" t="s">
        <v>317</v>
      </c>
      <c r="BN282" s="615"/>
      <c r="BO282" s="615"/>
      <c r="BP282">
        <v>1</v>
      </c>
      <c r="BQ282" s="618"/>
      <c r="BR282" s="618"/>
      <c r="BS282" s="615"/>
      <c r="BT282" s="615"/>
      <c r="BU282">
        <v>1</v>
      </c>
      <c r="BV282" s="615" t="s">
        <v>317</v>
      </c>
      <c r="BW282" s="615"/>
      <c r="BX282" s="615"/>
      <c r="BY282" s="615" t="s">
        <v>165</v>
      </c>
      <c r="BZ282" s="615"/>
      <c r="CA282" s="615"/>
      <c r="CB282">
        <v>1</v>
      </c>
      <c r="CC282" s="615"/>
      <c r="CD282" s="615"/>
      <c r="CE282" s="615"/>
      <c r="CF282">
        <v>1</v>
      </c>
      <c r="CG282" s="494"/>
      <c r="CH282" s="494"/>
      <c r="CI282" s="489"/>
      <c r="CJ282" s="233"/>
      <c r="CK282" s="543"/>
      <c r="CL282" s="547"/>
      <c r="CP282" s="241"/>
      <c r="CQ282" s="233"/>
      <c r="CV282">
        <v>1</v>
      </c>
      <c r="CW282" s="615" t="s">
        <v>133</v>
      </c>
      <c r="CX282" s="615"/>
      <c r="CY282" s="615"/>
      <c r="CZ282">
        <v>1</v>
      </c>
      <c r="DA282" s="615" t="s">
        <v>165</v>
      </c>
      <c r="DB282" s="615"/>
      <c r="DC282" s="615"/>
      <c r="DD282" s="615" t="s">
        <v>317</v>
      </c>
      <c r="DE282" s="615"/>
      <c r="DF282" s="615"/>
      <c r="DG282">
        <v>1</v>
      </c>
      <c r="DH282" s="618"/>
      <c r="DI282" s="618"/>
      <c r="DJ282" s="615"/>
      <c r="DK282" s="615"/>
      <c r="DL282">
        <v>1</v>
      </c>
      <c r="DM282" s="615" t="s">
        <v>317</v>
      </c>
      <c r="DN282" s="615"/>
      <c r="DO282" s="615"/>
      <c r="DP282" s="615" t="s">
        <v>165</v>
      </c>
      <c r="DQ282" s="615"/>
      <c r="DR282" s="615"/>
      <c r="DS282">
        <v>1</v>
      </c>
      <c r="DT282" s="615"/>
      <c r="DU282" s="615"/>
      <c r="DV282" s="615"/>
      <c r="DW282">
        <v>1</v>
      </c>
      <c r="DX282" s="494"/>
      <c r="DY282" s="494"/>
      <c r="DZ282" s="489"/>
      <c r="EA282" s="233"/>
      <c r="EB282" s="543"/>
      <c r="EC282" s="547"/>
    </row>
    <row r="283" spans="6:133">
      <c r="F283" s="241"/>
      <c r="G283" s="232"/>
      <c r="H283" s="489"/>
      <c r="I283" s="489"/>
      <c r="J283" s="489"/>
      <c r="K283" s="489"/>
      <c r="L283" s="490"/>
      <c r="M283" s="489"/>
      <c r="N283" s="490"/>
      <c r="O283" s="489"/>
      <c r="P283" s="490"/>
      <c r="Q283" s="489">
        <v>1</v>
      </c>
      <c r="R283" s="615"/>
      <c r="S283" s="615"/>
      <c r="T283" s="615"/>
      <c r="U283" s="489">
        <v>1</v>
      </c>
      <c r="V283" s="615"/>
      <c r="W283" s="615"/>
      <c r="X283" s="615"/>
      <c r="Y283" s="615"/>
      <c r="Z283" s="615"/>
      <c r="AA283" s="615"/>
      <c r="AB283" s="615"/>
      <c r="AC283" s="615"/>
      <c r="AD283" s="615"/>
      <c r="AE283" s="489">
        <v>1</v>
      </c>
      <c r="AF283" s="615"/>
      <c r="AG283" s="615"/>
      <c r="AH283" s="243"/>
      <c r="AI283" s="489">
        <v>1</v>
      </c>
      <c r="AJ283" s="490"/>
      <c r="AK283" s="489">
        <v>1</v>
      </c>
      <c r="AL283" s="614"/>
      <c r="AM283" s="614"/>
      <c r="AN283" s="614"/>
      <c r="AO283" s="614"/>
      <c r="AP283" s="489"/>
      <c r="AQ283" s="233"/>
      <c r="AR283" s="535"/>
      <c r="AS283" s="240"/>
      <c r="AY283" s="241"/>
      <c r="AZ283" s="232"/>
      <c r="BE283">
        <v>1</v>
      </c>
      <c r="BF283" s="615"/>
      <c r="BG283" s="615"/>
      <c r="BH283" s="615"/>
      <c r="BI283">
        <v>1</v>
      </c>
      <c r="BJ283" s="615"/>
      <c r="BK283" s="615"/>
      <c r="BL283" s="615"/>
      <c r="BM283" s="615"/>
      <c r="BN283" s="615"/>
      <c r="BO283" s="615"/>
      <c r="BP283">
        <v>1</v>
      </c>
      <c r="BQ283">
        <v>1</v>
      </c>
      <c r="BR283">
        <v>1</v>
      </c>
      <c r="BS283">
        <v>1</v>
      </c>
      <c r="BT283">
        <v>1</v>
      </c>
      <c r="BU283">
        <v>1</v>
      </c>
      <c r="BV283" s="615"/>
      <c r="BW283" s="615"/>
      <c r="BX283" s="615"/>
      <c r="BY283" s="615"/>
      <c r="BZ283" s="615"/>
      <c r="CA283" s="615"/>
      <c r="CB283">
        <v>1</v>
      </c>
      <c r="CC283">
        <v>1</v>
      </c>
      <c r="CD283">
        <v>1</v>
      </c>
      <c r="CE283">
        <v>1</v>
      </c>
      <c r="CF283">
        <v>1</v>
      </c>
      <c r="CG283" s="494"/>
      <c r="CH283" s="494"/>
      <c r="CI283" s="489"/>
      <c r="CJ283" s="233"/>
      <c r="CK283" s="543"/>
      <c r="CL283" s="240"/>
      <c r="CP283" s="241"/>
      <c r="CQ283" s="232"/>
      <c r="CV283">
        <v>1</v>
      </c>
      <c r="CW283" s="615"/>
      <c r="CX283" s="615"/>
      <c r="CY283" s="615"/>
      <c r="CZ283">
        <v>1</v>
      </c>
      <c r="DA283" s="615"/>
      <c r="DB283" s="615"/>
      <c r="DC283" s="615"/>
      <c r="DD283" s="615"/>
      <c r="DE283" s="615"/>
      <c r="DF283" s="615"/>
      <c r="DG283">
        <v>1</v>
      </c>
      <c r="DH283">
        <v>1</v>
      </c>
      <c r="DI283">
        <v>1</v>
      </c>
      <c r="DJ283">
        <v>1</v>
      </c>
      <c r="DK283">
        <v>1</v>
      </c>
      <c r="DL283">
        <v>1</v>
      </c>
      <c r="DM283" s="615"/>
      <c r="DN283" s="615"/>
      <c r="DO283" s="615"/>
      <c r="DP283" s="615"/>
      <c r="DQ283" s="615"/>
      <c r="DR283" s="615"/>
      <c r="DS283">
        <v>1</v>
      </c>
      <c r="DU283">
        <v>1</v>
      </c>
      <c r="DV283">
        <v>1</v>
      </c>
      <c r="DW283">
        <v>1</v>
      </c>
      <c r="DX283" s="494"/>
      <c r="DY283" s="494"/>
      <c r="DZ283" s="489"/>
      <c r="EA283" s="233"/>
      <c r="EB283" s="543"/>
      <c r="EC283" s="240"/>
    </row>
    <row r="284" spans="6:133">
      <c r="F284" s="241"/>
      <c r="G284" s="232"/>
      <c r="H284" s="489"/>
      <c r="I284" s="489"/>
      <c r="J284" s="489"/>
      <c r="K284" s="490"/>
      <c r="L284" s="489"/>
      <c r="M284" s="489"/>
      <c r="N284" s="489"/>
      <c r="O284" s="243"/>
      <c r="P284" s="490"/>
      <c r="Q284" s="489">
        <v>1</v>
      </c>
      <c r="R284" s="615"/>
      <c r="S284" s="615"/>
      <c r="T284" s="615"/>
      <c r="U284" s="489">
        <v>1</v>
      </c>
      <c r="V284" s="489">
        <v>1</v>
      </c>
      <c r="W284" s="489">
        <v>1</v>
      </c>
      <c r="X284" s="489">
        <v>1</v>
      </c>
      <c r="Y284" s="489">
        <v>1</v>
      </c>
      <c r="Z284" s="489">
        <v>1</v>
      </c>
      <c r="AA284" s="489">
        <v>1</v>
      </c>
      <c r="AB284" s="489">
        <v>1</v>
      </c>
      <c r="AC284" s="489">
        <v>1</v>
      </c>
      <c r="AD284" s="489">
        <v>1</v>
      </c>
      <c r="AE284" s="489">
        <v>1</v>
      </c>
      <c r="AF284" s="489">
        <v>1</v>
      </c>
      <c r="AG284" s="489">
        <v>1</v>
      </c>
      <c r="AH284" s="489">
        <v>1</v>
      </c>
      <c r="AI284" s="489">
        <v>1</v>
      </c>
      <c r="AJ284" s="489"/>
      <c r="AK284" s="489">
        <v>1</v>
      </c>
      <c r="AL284" s="614"/>
      <c r="AM284" s="614"/>
      <c r="AN284" s="614"/>
      <c r="AO284" s="614"/>
      <c r="AP284" s="489"/>
      <c r="AQ284" s="233"/>
      <c r="AR284" s="232"/>
      <c r="AS284" s="240"/>
      <c r="AY284" s="241"/>
      <c r="AZ284" s="232"/>
      <c r="BA284" s="489"/>
      <c r="BB284" s="489"/>
      <c r="BE284">
        <v>1</v>
      </c>
      <c r="BF284" s="615"/>
      <c r="BG284" s="615"/>
      <c r="BH284" s="615"/>
      <c r="BI284">
        <v>1</v>
      </c>
      <c r="BJ284" s="615"/>
      <c r="BK284" s="615"/>
      <c r="BL284" s="615"/>
      <c r="BM284" s="615"/>
      <c r="BN284" s="615"/>
      <c r="BO284" s="615"/>
      <c r="BP284">
        <v>1</v>
      </c>
      <c r="BU284">
        <v>1</v>
      </c>
      <c r="BV284" s="615"/>
      <c r="BW284" s="615"/>
      <c r="BX284" s="615"/>
      <c r="BY284" s="615"/>
      <c r="BZ284" s="615"/>
      <c r="CA284" s="615"/>
      <c r="CB284">
        <v>1</v>
      </c>
      <c r="CG284" s="494"/>
      <c r="CH284" s="494"/>
      <c r="CI284" s="489"/>
      <c r="CJ284" s="233"/>
      <c r="CK284" s="232"/>
      <c r="CL284" s="240"/>
      <c r="CP284" s="241"/>
      <c r="CQ284" s="232"/>
      <c r="CR284" s="489"/>
      <c r="CS284" s="489"/>
      <c r="CV284">
        <v>1</v>
      </c>
      <c r="CW284" s="615"/>
      <c r="CX284" s="615"/>
      <c r="CY284" s="615"/>
      <c r="CZ284">
        <v>1</v>
      </c>
      <c r="DA284" s="615"/>
      <c r="DB284" s="615"/>
      <c r="DC284" s="615"/>
      <c r="DD284" s="615"/>
      <c r="DE284" s="615"/>
      <c r="DF284" s="615"/>
      <c r="DG284">
        <v>1</v>
      </c>
      <c r="DL284">
        <v>1</v>
      </c>
      <c r="DM284" s="615"/>
      <c r="DN284" s="615"/>
      <c r="DO284" s="615"/>
      <c r="DP284" s="615"/>
      <c r="DQ284" s="615"/>
      <c r="DR284" s="615"/>
      <c r="DS284">
        <v>1</v>
      </c>
      <c r="DU284">
        <v>1</v>
      </c>
      <c r="DX284" s="494"/>
      <c r="DY284" s="494"/>
      <c r="DZ284" s="489"/>
      <c r="EA284" s="233"/>
      <c r="EB284" s="232"/>
      <c r="EC284" s="240"/>
    </row>
    <row r="285" spans="6:133">
      <c r="F285" s="241"/>
      <c r="G285" s="232"/>
      <c r="H285" s="489"/>
      <c r="I285" s="489"/>
      <c r="J285" s="489"/>
      <c r="K285" s="615" t="s">
        <v>152</v>
      </c>
      <c r="L285" s="615"/>
      <c r="M285" s="615"/>
      <c r="N285" s="616" t="s">
        <v>210</v>
      </c>
      <c r="O285" s="616"/>
      <c r="P285" s="616"/>
      <c r="Q285" s="489">
        <v>1</v>
      </c>
      <c r="R285" s="615" t="s">
        <v>676</v>
      </c>
      <c r="S285" s="615"/>
      <c r="T285" s="615"/>
      <c r="U285" s="615" t="s">
        <v>133</v>
      </c>
      <c r="V285" s="615"/>
      <c r="W285" s="615"/>
      <c r="X285" s="615" t="s">
        <v>135</v>
      </c>
      <c r="Y285" s="615"/>
      <c r="Z285" s="615"/>
      <c r="AA285" s="235"/>
      <c r="AB285" s="615" t="s">
        <v>138</v>
      </c>
      <c r="AC285" s="615"/>
      <c r="AD285" s="615"/>
      <c r="AE285" s="615" t="s">
        <v>676</v>
      </c>
      <c r="AF285" s="615"/>
      <c r="AG285" s="615"/>
      <c r="AH285" s="615" t="s">
        <v>133</v>
      </c>
      <c r="AI285" s="615"/>
      <c r="AJ285" s="615"/>
      <c r="AK285" s="489">
        <v>1</v>
      </c>
      <c r="AL285" s="615" t="s">
        <v>677</v>
      </c>
      <c r="AM285" s="615"/>
      <c r="AN285" s="615"/>
      <c r="AO285" s="489"/>
      <c r="AP285" s="489"/>
      <c r="AQ285" s="233"/>
      <c r="AR285" s="232"/>
      <c r="AS285" s="240"/>
      <c r="AY285" s="241"/>
      <c r="AZ285" s="232"/>
      <c r="BA285" s="489"/>
      <c r="BB285" s="489"/>
      <c r="BC285" s="489"/>
      <c r="BD285" s="490"/>
      <c r="BE285">
        <v>1</v>
      </c>
      <c r="BF285">
        <v>1</v>
      </c>
      <c r="BG285">
        <v>1</v>
      </c>
      <c r="BH285">
        <v>1</v>
      </c>
      <c r="BI285">
        <v>1</v>
      </c>
      <c r="BJ285" s="615" t="s">
        <v>286</v>
      </c>
      <c r="BK285" s="615"/>
      <c r="BL285" s="615"/>
      <c r="BM285" s="615" t="s">
        <v>165</v>
      </c>
      <c r="BN285" s="615"/>
      <c r="BO285" s="615"/>
      <c r="BP285">
        <v>1</v>
      </c>
      <c r="BQ285" s="615" t="s">
        <v>135</v>
      </c>
      <c r="BR285" s="615"/>
      <c r="BS285" s="615"/>
      <c r="BT285" s="236"/>
      <c r="BU285">
        <v>1</v>
      </c>
      <c r="BV285" s="615" t="s">
        <v>165</v>
      </c>
      <c r="BW285" s="615"/>
      <c r="BX285" s="615"/>
      <c r="BY285" s="615" t="s">
        <v>136</v>
      </c>
      <c r="BZ285" s="615"/>
      <c r="CA285" s="615"/>
      <c r="CB285">
        <v>1</v>
      </c>
      <c r="CG285" s="490"/>
      <c r="CH285" s="489"/>
      <c r="CI285" s="489"/>
      <c r="CJ285" s="233"/>
      <c r="CK285" s="232"/>
      <c r="CL285" s="240"/>
      <c r="CP285" s="241"/>
      <c r="CQ285" s="232"/>
      <c r="CR285" s="489"/>
      <c r="CS285" s="489"/>
      <c r="CT285" s="489"/>
      <c r="CU285" s="490"/>
      <c r="CV285">
        <v>1</v>
      </c>
      <c r="CW285">
        <v>1</v>
      </c>
      <c r="CX285">
        <v>1</v>
      </c>
      <c r="CY285">
        <v>1</v>
      </c>
      <c r="CZ285">
        <v>1</v>
      </c>
      <c r="DA285" s="615" t="s">
        <v>286</v>
      </c>
      <c r="DB285" s="615"/>
      <c r="DC285" s="615"/>
      <c r="DD285" s="615" t="s">
        <v>165</v>
      </c>
      <c r="DE285" s="615"/>
      <c r="DF285" s="615"/>
      <c r="DG285">
        <v>1</v>
      </c>
      <c r="DH285" s="615" t="s">
        <v>135</v>
      </c>
      <c r="DI285" s="615"/>
      <c r="DJ285" s="615"/>
      <c r="DK285" s="236"/>
      <c r="DL285">
        <v>1</v>
      </c>
      <c r="DM285" s="615" t="s">
        <v>165</v>
      </c>
      <c r="DN285" s="615"/>
      <c r="DO285" s="615"/>
      <c r="DP285" s="615" t="s">
        <v>136</v>
      </c>
      <c r="DQ285" s="615"/>
      <c r="DR285" s="615"/>
      <c r="DS285">
        <v>1</v>
      </c>
      <c r="DU285">
        <v>1</v>
      </c>
      <c r="DX285" s="490"/>
      <c r="DY285" s="489"/>
      <c r="DZ285" s="489"/>
      <c r="EA285" s="233"/>
      <c r="EB285" s="232"/>
      <c r="EC285" s="240"/>
    </row>
    <row r="286" spans="6:133">
      <c r="F286" s="241"/>
      <c r="G286" s="232"/>
      <c r="H286" s="490"/>
      <c r="I286" s="490"/>
      <c r="J286" s="490"/>
      <c r="K286" s="615"/>
      <c r="L286" s="615"/>
      <c r="M286" s="615"/>
      <c r="N286" s="616"/>
      <c r="O286" s="616"/>
      <c r="P286" s="616"/>
      <c r="Q286" s="489">
        <v>1</v>
      </c>
      <c r="R286" s="615"/>
      <c r="S286" s="615"/>
      <c r="T286" s="615"/>
      <c r="U286" s="615"/>
      <c r="V286" s="615"/>
      <c r="W286" s="615"/>
      <c r="X286" s="615"/>
      <c r="Y286" s="615"/>
      <c r="Z286" s="615"/>
      <c r="AA286" s="230"/>
      <c r="AB286" s="615"/>
      <c r="AC286" s="615"/>
      <c r="AD286" s="615"/>
      <c r="AE286" s="615"/>
      <c r="AF286" s="615"/>
      <c r="AG286" s="615"/>
      <c r="AH286" s="615"/>
      <c r="AI286" s="615"/>
      <c r="AJ286" s="615"/>
      <c r="AK286" s="489">
        <v>1</v>
      </c>
      <c r="AL286" s="615"/>
      <c r="AM286" s="615"/>
      <c r="AN286" s="615"/>
      <c r="AO286" s="489"/>
      <c r="AP286" s="489"/>
      <c r="AQ286" s="233"/>
      <c r="AR286" s="232"/>
      <c r="AS286" s="240"/>
      <c r="AY286" s="241"/>
      <c r="AZ286" s="232"/>
      <c r="BA286" s="490"/>
      <c r="BB286" s="490"/>
      <c r="BC286" s="490"/>
      <c r="BE286">
        <v>1</v>
      </c>
      <c r="BF286" s="616" t="s">
        <v>195</v>
      </c>
      <c r="BG286" s="616"/>
      <c r="BH286" s="616"/>
      <c r="BI286">
        <v>1</v>
      </c>
      <c r="BJ286" s="615"/>
      <c r="BK286" s="615"/>
      <c r="BL286" s="615"/>
      <c r="BM286" s="615"/>
      <c r="BN286" s="615"/>
      <c r="BO286" s="615"/>
      <c r="BP286">
        <v>1</v>
      </c>
      <c r="BQ286" s="615"/>
      <c r="BR286" s="615"/>
      <c r="BS286" s="615"/>
      <c r="BT286" s="310"/>
      <c r="BU286">
        <v>1</v>
      </c>
      <c r="BV286" s="615"/>
      <c r="BW286" s="615"/>
      <c r="BX286" s="615"/>
      <c r="BY286" s="615"/>
      <c r="BZ286" s="615"/>
      <c r="CA286" s="615"/>
      <c r="CB286">
        <v>1</v>
      </c>
      <c r="CC286" s="490"/>
      <c r="CD286" s="489"/>
      <c r="CE286" s="490"/>
      <c r="CF286" s="490"/>
      <c r="CG286" s="490"/>
      <c r="CH286" s="489"/>
      <c r="CI286" s="489"/>
      <c r="CJ286" s="233"/>
      <c r="CK286" s="232"/>
      <c r="CL286" s="240"/>
      <c r="CP286" s="241"/>
      <c r="CQ286" s="232"/>
      <c r="CR286" s="490"/>
      <c r="CS286" s="490"/>
      <c r="CT286" s="490"/>
      <c r="CV286">
        <v>1</v>
      </c>
      <c r="CW286" s="616" t="s">
        <v>195</v>
      </c>
      <c r="CX286" s="616"/>
      <c r="CY286" s="616"/>
      <c r="CZ286">
        <v>1</v>
      </c>
      <c r="DA286" s="615"/>
      <c r="DB286" s="615"/>
      <c r="DC286" s="615"/>
      <c r="DD286" s="615"/>
      <c r="DE286" s="615"/>
      <c r="DF286" s="615"/>
      <c r="DG286">
        <v>1</v>
      </c>
      <c r="DH286" s="615"/>
      <c r="DI286" s="615"/>
      <c r="DJ286" s="615"/>
      <c r="DK286" s="310"/>
      <c r="DL286">
        <v>1</v>
      </c>
      <c r="DM286" s="615"/>
      <c r="DN286" s="615"/>
      <c r="DO286" s="615"/>
      <c r="DP286" s="615"/>
      <c r="DQ286" s="615"/>
      <c r="DR286" s="615"/>
      <c r="DS286">
        <v>1</v>
      </c>
      <c r="DT286" s="490"/>
      <c r="DU286">
        <v>1</v>
      </c>
      <c r="DV286" s="490"/>
      <c r="DW286" s="490"/>
      <c r="DX286" s="490"/>
      <c r="DY286" s="489"/>
      <c r="DZ286" s="489"/>
      <c r="EA286" s="233"/>
      <c r="EB286" s="232"/>
      <c r="EC286" s="240"/>
    </row>
    <row r="287" spans="6:133">
      <c r="F287" s="241"/>
      <c r="G287" s="232"/>
      <c r="H287" s="490"/>
      <c r="I287" s="490"/>
      <c r="J287" s="490"/>
      <c r="K287" s="615"/>
      <c r="L287" s="615"/>
      <c r="M287" s="615"/>
      <c r="N287" s="616"/>
      <c r="O287" s="616"/>
      <c r="P287" s="616"/>
      <c r="Q287" s="489">
        <v>1</v>
      </c>
      <c r="R287" s="615"/>
      <c r="S287" s="615"/>
      <c r="T287" s="615"/>
      <c r="U287" s="615"/>
      <c r="V287" s="615"/>
      <c r="W287" s="615"/>
      <c r="X287" s="615"/>
      <c r="Y287" s="615"/>
      <c r="Z287" s="615"/>
      <c r="AA287" s="489">
        <v>1</v>
      </c>
      <c r="AB287" s="615"/>
      <c r="AC287" s="615"/>
      <c r="AD287" s="615"/>
      <c r="AE287" s="615"/>
      <c r="AF287" s="615"/>
      <c r="AG287" s="615"/>
      <c r="AH287" s="615"/>
      <c r="AI287" s="615"/>
      <c r="AJ287" s="615"/>
      <c r="AK287" s="489">
        <v>1</v>
      </c>
      <c r="AL287" s="615"/>
      <c r="AM287" s="615"/>
      <c r="AN287" s="615"/>
      <c r="AO287" s="489"/>
      <c r="AP287" s="489"/>
      <c r="AQ287" s="233"/>
      <c r="AR287" s="232"/>
      <c r="AS287" s="240"/>
      <c r="AY287" s="241"/>
      <c r="AZ287" s="232"/>
      <c r="BA287" s="490"/>
      <c r="BB287" s="490"/>
      <c r="BC287" s="490"/>
      <c r="BE287">
        <v>1</v>
      </c>
      <c r="BF287" s="616"/>
      <c r="BG287" s="616"/>
      <c r="BH287" s="616"/>
      <c r="BI287">
        <v>1</v>
      </c>
      <c r="BJ287" s="615"/>
      <c r="BK287" s="615"/>
      <c r="BL287" s="615"/>
      <c r="BM287" s="615"/>
      <c r="BN287" s="615"/>
      <c r="BO287" s="615"/>
      <c r="BP287">
        <v>1</v>
      </c>
      <c r="BQ287" s="615"/>
      <c r="BR287" s="615"/>
      <c r="BS287" s="615"/>
      <c r="BT287" s="489"/>
      <c r="BU287">
        <v>1</v>
      </c>
      <c r="BV287" s="615"/>
      <c r="BW287" s="615"/>
      <c r="BX287" s="615"/>
      <c r="BY287" s="615"/>
      <c r="BZ287" s="615"/>
      <c r="CA287" s="615"/>
      <c r="CB287">
        <v>1</v>
      </c>
      <c r="CC287" s="490"/>
      <c r="CD287" s="489"/>
      <c r="CE287" s="490"/>
      <c r="CF287" s="490"/>
      <c r="CG287" s="490"/>
      <c r="CH287" s="489"/>
      <c r="CI287" s="489"/>
      <c r="CJ287" s="233"/>
      <c r="CK287" s="232"/>
      <c r="CL287" s="240"/>
      <c r="CP287" s="241"/>
      <c r="CQ287" s="232"/>
      <c r="CR287" s="490"/>
      <c r="CS287" s="490"/>
      <c r="CT287" s="490"/>
      <c r="CV287">
        <v>1</v>
      </c>
      <c r="CW287" s="616"/>
      <c r="CX287" s="616"/>
      <c r="CY287" s="616"/>
      <c r="CZ287">
        <v>1</v>
      </c>
      <c r="DA287" s="615"/>
      <c r="DB287" s="615"/>
      <c r="DC287" s="615"/>
      <c r="DD287" s="615"/>
      <c r="DE287" s="615"/>
      <c r="DF287" s="615"/>
      <c r="DG287">
        <v>1</v>
      </c>
      <c r="DH287" s="615"/>
      <c r="DI287" s="615"/>
      <c r="DJ287" s="615"/>
      <c r="DK287" s="489"/>
      <c r="DL287">
        <v>1</v>
      </c>
      <c r="DM287" s="615"/>
      <c r="DN287" s="615"/>
      <c r="DO287" s="615"/>
      <c r="DP287" s="615"/>
      <c r="DQ287" s="615"/>
      <c r="DR287" s="615"/>
      <c r="DS287">
        <v>1</v>
      </c>
      <c r="DT287" s="490"/>
      <c r="DU287">
        <v>1</v>
      </c>
      <c r="DV287" s="490"/>
      <c r="DW287" s="490"/>
      <c r="DX287" s="490"/>
      <c r="DY287" s="489"/>
      <c r="DZ287" s="489"/>
      <c r="EA287" s="233"/>
      <c r="EB287" s="232"/>
      <c r="EC287" s="240"/>
    </row>
    <row r="288" spans="6:133">
      <c r="F288" s="241"/>
      <c r="G288" s="232"/>
      <c r="H288" s="490"/>
      <c r="I288" s="490"/>
      <c r="J288" s="490"/>
      <c r="K288" s="490"/>
      <c r="L288" s="490"/>
      <c r="M288" s="489">
        <v>1</v>
      </c>
      <c r="N288" s="489">
        <v>1</v>
      </c>
      <c r="O288" s="243"/>
      <c r="P288" s="489"/>
      <c r="Q288" s="489">
        <v>1</v>
      </c>
      <c r="R288" s="489">
        <v>1</v>
      </c>
      <c r="S288" s="489">
        <v>1</v>
      </c>
      <c r="T288" s="489">
        <v>1</v>
      </c>
      <c r="U288" s="489">
        <v>1</v>
      </c>
      <c r="V288" s="489">
        <v>1</v>
      </c>
      <c r="W288" s="489">
        <v>1</v>
      </c>
      <c r="X288" s="489">
        <v>1</v>
      </c>
      <c r="Y288" s="489">
        <v>1</v>
      </c>
      <c r="Z288" s="489">
        <v>1</v>
      </c>
      <c r="AA288" s="489">
        <v>1</v>
      </c>
      <c r="AB288" s="489">
        <v>1</v>
      </c>
      <c r="AC288" s="489">
        <v>1</v>
      </c>
      <c r="AD288" s="489">
        <v>1</v>
      </c>
      <c r="AE288" s="489">
        <v>1</v>
      </c>
      <c r="AF288" s="489">
        <v>1</v>
      </c>
      <c r="AG288" s="489">
        <v>1</v>
      </c>
      <c r="AH288" s="489">
        <v>1</v>
      </c>
      <c r="AI288" s="489">
        <v>1</v>
      </c>
      <c r="AJ288" s="489">
        <v>1</v>
      </c>
      <c r="AK288" s="489">
        <v>1</v>
      </c>
      <c r="AL288" s="489"/>
      <c r="AM288" s="615" t="s">
        <v>194</v>
      </c>
      <c r="AN288" s="615"/>
      <c r="AO288" s="615"/>
      <c r="AP288" s="615"/>
      <c r="AQ288" s="232"/>
      <c r="AR288" s="232"/>
      <c r="AS288" s="240"/>
      <c r="AY288" s="241"/>
      <c r="AZ288" s="232"/>
      <c r="BA288" s="490"/>
      <c r="BB288" s="490"/>
      <c r="BC288" s="490"/>
      <c r="BE288">
        <v>1</v>
      </c>
      <c r="BF288" s="616"/>
      <c r="BG288" s="616"/>
      <c r="BH288" s="616"/>
      <c r="BI288">
        <v>1</v>
      </c>
      <c r="BJ288">
        <v>1</v>
      </c>
      <c r="BK288">
        <v>1</v>
      </c>
      <c r="BL288">
        <v>1</v>
      </c>
      <c r="BM288">
        <v>1</v>
      </c>
      <c r="BN288">
        <v>1</v>
      </c>
      <c r="BO288">
        <v>1</v>
      </c>
      <c r="BP288">
        <v>1</v>
      </c>
      <c r="BQ288" s="489"/>
      <c r="BU288">
        <v>1</v>
      </c>
      <c r="BV288">
        <v>1</v>
      </c>
      <c r="BW288">
        <v>1</v>
      </c>
      <c r="BX288">
        <v>1</v>
      </c>
      <c r="BY288">
        <v>1</v>
      </c>
      <c r="BZ288">
        <v>1</v>
      </c>
      <c r="CA288">
        <v>1</v>
      </c>
      <c r="CB288">
        <v>1</v>
      </c>
      <c r="CC288" s="489"/>
      <c r="CD288" s="489"/>
      <c r="CE288" s="489"/>
      <c r="CF288" s="490"/>
      <c r="CG288" s="490"/>
      <c r="CH288" s="490"/>
      <c r="CI288" s="490"/>
      <c r="CJ288" s="232"/>
      <c r="CK288" s="232"/>
      <c r="CL288" s="240"/>
      <c r="CP288" s="241"/>
      <c r="CQ288" s="232"/>
      <c r="CR288" s="490"/>
      <c r="CS288" s="490"/>
      <c r="CT288" s="490"/>
      <c r="CV288">
        <v>1</v>
      </c>
      <c r="CW288" s="616"/>
      <c r="CX288" s="616"/>
      <c r="CY288" s="616"/>
      <c r="CZ288">
        <v>1</v>
      </c>
      <c r="DA288">
        <v>1</v>
      </c>
      <c r="DB288">
        <v>1</v>
      </c>
      <c r="DC288">
        <v>1</v>
      </c>
      <c r="DD288">
        <v>1</v>
      </c>
      <c r="DE288">
        <v>1</v>
      </c>
      <c r="DF288">
        <v>1</v>
      </c>
      <c r="DG288">
        <v>1</v>
      </c>
      <c r="DH288" s="489"/>
      <c r="DL288">
        <v>1</v>
      </c>
      <c r="DM288">
        <v>1</v>
      </c>
      <c r="DN288">
        <v>1</v>
      </c>
      <c r="DO288">
        <v>1</v>
      </c>
      <c r="DP288">
        <v>1</v>
      </c>
      <c r="DQ288">
        <v>1</v>
      </c>
      <c r="DR288">
        <v>1</v>
      </c>
      <c r="DS288">
        <v>1</v>
      </c>
      <c r="DT288" s="489"/>
      <c r="DU288">
        <v>1</v>
      </c>
      <c r="DV288" s="489"/>
      <c r="DW288" s="490"/>
      <c r="DX288" s="490"/>
      <c r="DY288" s="490"/>
      <c r="DZ288" s="490"/>
      <c r="EA288" s="232"/>
      <c r="EB288" s="232"/>
      <c r="EC288" s="240"/>
    </row>
    <row r="289" spans="6:133">
      <c r="F289" s="241"/>
      <c r="G289" s="232"/>
      <c r="H289" s="490"/>
      <c r="I289" s="490"/>
      <c r="J289" s="490"/>
      <c r="K289" s="490"/>
      <c r="L289" s="490"/>
      <c r="M289" s="489">
        <v>1</v>
      </c>
      <c r="N289" s="615" t="s">
        <v>136</v>
      </c>
      <c r="O289" s="615"/>
      <c r="P289" s="615"/>
      <c r="Q289" s="489"/>
      <c r="R289" s="616" t="s">
        <v>210</v>
      </c>
      <c r="S289" s="616"/>
      <c r="T289" s="616"/>
      <c r="U289" s="489"/>
      <c r="V289" s="489"/>
      <c r="W289" s="615" t="s">
        <v>152</v>
      </c>
      <c r="X289" s="615"/>
      <c r="Y289" s="615"/>
      <c r="Z289" s="614" t="s">
        <v>148</v>
      </c>
      <c r="AA289" s="614"/>
      <c r="AB289" s="614"/>
      <c r="AC289" s="614"/>
      <c r="AD289" s="489">
        <v>1</v>
      </c>
      <c r="AE289" s="615" t="s">
        <v>136</v>
      </c>
      <c r="AF289" s="615"/>
      <c r="AG289" s="615"/>
      <c r="AH289" s="489">
        <v>1</v>
      </c>
      <c r="AI289" s="615" t="s">
        <v>677</v>
      </c>
      <c r="AJ289" s="615"/>
      <c r="AK289" s="615"/>
      <c r="AL289" s="230"/>
      <c r="AM289" s="615"/>
      <c r="AN289" s="615"/>
      <c r="AO289" s="615"/>
      <c r="AP289" s="615"/>
      <c r="AQ289" s="232"/>
      <c r="AR289" s="232"/>
      <c r="AS289" s="539"/>
      <c r="AY289" s="241"/>
      <c r="AZ289" s="232"/>
      <c r="BA289" s="490"/>
      <c r="BB289" s="490"/>
      <c r="BC289" s="490"/>
      <c r="BD289" s="490"/>
      <c r="BE289">
        <v>1</v>
      </c>
      <c r="BF289" s="615" t="s">
        <v>136</v>
      </c>
      <c r="BG289" s="615"/>
      <c r="BH289" s="615"/>
      <c r="BI289" s="616" t="s">
        <v>195</v>
      </c>
      <c r="BJ289" s="616"/>
      <c r="BK289" s="616"/>
      <c r="BL289">
        <v>1</v>
      </c>
      <c r="BM289" s="615" t="s">
        <v>133</v>
      </c>
      <c r="BN289" s="615"/>
      <c r="BO289" s="615"/>
      <c r="BQ289" s="490"/>
      <c r="BR289" s="616" t="s">
        <v>138</v>
      </c>
      <c r="BS289" s="616"/>
      <c r="BT289" s="616"/>
      <c r="BU289">
        <v>1</v>
      </c>
      <c r="BY289" s="490"/>
      <c r="BZ289" s="490"/>
      <c r="CA289" s="489"/>
      <c r="CB289" s="490"/>
      <c r="CC289" s="490"/>
      <c r="CD289" s="490"/>
      <c r="CE289" s="233"/>
      <c r="CF289" s="490"/>
      <c r="CG289" s="490"/>
      <c r="CH289" s="490"/>
      <c r="CI289" s="490"/>
      <c r="CJ289" s="232"/>
      <c r="CK289" s="232"/>
      <c r="CL289" s="547"/>
      <c r="CP289" s="241"/>
      <c r="CQ289" s="232"/>
      <c r="CR289" s="490"/>
      <c r="CS289" s="490"/>
      <c r="CT289" s="490"/>
      <c r="CU289" s="490"/>
      <c r="CV289">
        <v>1</v>
      </c>
      <c r="CW289" s="615" t="s">
        <v>136</v>
      </c>
      <c r="CX289" s="615"/>
      <c r="CY289" s="615"/>
      <c r="CZ289" s="616" t="s">
        <v>195</v>
      </c>
      <c r="DA289" s="616"/>
      <c r="DB289" s="616"/>
      <c r="DC289">
        <v>1</v>
      </c>
      <c r="DD289" s="615" t="s">
        <v>133</v>
      </c>
      <c r="DE289" s="615"/>
      <c r="DF289" s="615"/>
      <c r="DH289" s="490"/>
      <c r="DI289" s="616" t="s">
        <v>138</v>
      </c>
      <c r="DJ289" s="616"/>
      <c r="DK289" s="616"/>
      <c r="DP289" s="490"/>
      <c r="DQ289" s="490"/>
      <c r="DR289" s="489"/>
      <c r="DS289" s="490"/>
      <c r="DT289" s="490"/>
      <c r="DU289">
        <v>1</v>
      </c>
      <c r="DV289" s="233"/>
      <c r="DW289" s="490"/>
      <c r="DX289" s="490"/>
      <c r="DY289" s="490"/>
      <c r="DZ289" s="490"/>
      <c r="EA289" s="232"/>
      <c r="EB289" s="232"/>
      <c r="EC289" s="547"/>
    </row>
    <row r="290" spans="6:133">
      <c r="F290" s="537"/>
      <c r="G290" s="232"/>
      <c r="H290" s="490"/>
      <c r="I290" s="490"/>
      <c r="J290" s="490"/>
      <c r="K290" s="490"/>
      <c r="L290" s="489"/>
      <c r="M290" s="489">
        <v>1</v>
      </c>
      <c r="N290" s="615"/>
      <c r="O290" s="615"/>
      <c r="P290" s="615"/>
      <c r="Q290" s="243"/>
      <c r="R290" s="616"/>
      <c r="S290" s="616"/>
      <c r="T290" s="616"/>
      <c r="U290" s="243"/>
      <c r="V290" s="489"/>
      <c r="W290" s="615"/>
      <c r="X290" s="615"/>
      <c r="Y290" s="615"/>
      <c r="Z290" s="614"/>
      <c r="AA290" s="614"/>
      <c r="AB290" s="614"/>
      <c r="AC290" s="614"/>
      <c r="AD290" s="489">
        <v>1</v>
      </c>
      <c r="AE290" s="615"/>
      <c r="AF290" s="615"/>
      <c r="AG290" s="615"/>
      <c r="AH290" s="489">
        <v>1</v>
      </c>
      <c r="AI290" s="615"/>
      <c r="AJ290" s="615"/>
      <c r="AK290" s="615"/>
      <c r="AL290" s="489"/>
      <c r="AM290" s="615"/>
      <c r="AN290" s="615"/>
      <c r="AO290" s="615"/>
      <c r="AP290" s="615"/>
      <c r="AQ290" s="233"/>
      <c r="AR290" s="232"/>
      <c r="AS290" s="539"/>
      <c r="AY290" s="545"/>
      <c r="AZ290" s="232"/>
      <c r="BA290" s="490"/>
      <c r="BB290" s="490"/>
      <c r="BC290" s="490"/>
      <c r="BD290" s="490"/>
      <c r="BE290">
        <v>1</v>
      </c>
      <c r="BF290" s="615"/>
      <c r="BG290" s="615"/>
      <c r="BH290" s="615"/>
      <c r="BI290" s="616"/>
      <c r="BJ290" s="616"/>
      <c r="BK290" s="616"/>
      <c r="BL290">
        <v>1</v>
      </c>
      <c r="BM290" s="615"/>
      <c r="BN290" s="615"/>
      <c r="BO290" s="615"/>
      <c r="BP290" s="243"/>
      <c r="BQ290" s="490"/>
      <c r="BR290" s="616"/>
      <c r="BS290" s="616"/>
      <c r="BT290" s="616"/>
      <c r="BU290">
        <v>1</v>
      </c>
      <c r="BY290" s="490"/>
      <c r="BZ290" s="490"/>
      <c r="CA290" s="489"/>
      <c r="CB290" s="490"/>
      <c r="CC290" s="490"/>
      <c r="CD290" s="490"/>
      <c r="CE290" s="489"/>
      <c r="CF290" s="490"/>
      <c r="CG290" s="490"/>
      <c r="CH290" s="490"/>
      <c r="CI290" s="490"/>
      <c r="CJ290" s="233"/>
      <c r="CK290" s="232"/>
      <c r="CL290" s="547"/>
      <c r="CP290" s="545"/>
      <c r="CQ290" s="232"/>
      <c r="CR290" s="490"/>
      <c r="CS290" s="490"/>
      <c r="CT290" s="490"/>
      <c r="CU290" s="490"/>
      <c r="CV290">
        <v>1</v>
      </c>
      <c r="CW290" s="615"/>
      <c r="CX290" s="615"/>
      <c r="CY290" s="615"/>
      <c r="CZ290" s="616"/>
      <c r="DA290" s="616"/>
      <c r="DB290" s="616"/>
      <c r="DC290">
        <v>1</v>
      </c>
      <c r="DD290" s="615"/>
      <c r="DE290" s="615"/>
      <c r="DF290" s="615"/>
      <c r="DG290" s="243"/>
      <c r="DH290" s="490"/>
      <c r="DI290" s="616"/>
      <c r="DJ290" s="616"/>
      <c r="DK290" s="616"/>
      <c r="DL290">
        <v>1</v>
      </c>
      <c r="DM290">
        <v>1</v>
      </c>
      <c r="DN290">
        <v>1</v>
      </c>
      <c r="DO290">
        <v>1</v>
      </c>
      <c r="DP290">
        <v>1</v>
      </c>
      <c r="DQ290">
        <v>1</v>
      </c>
      <c r="DR290">
        <v>1</v>
      </c>
      <c r="DS290">
        <v>1</v>
      </c>
      <c r="DT290">
        <v>1</v>
      </c>
      <c r="DU290">
        <v>1</v>
      </c>
      <c r="DV290" s="489"/>
      <c r="DW290" s="490"/>
      <c r="DX290" s="490"/>
      <c r="DY290" s="490"/>
      <c r="DZ290" s="490"/>
      <c r="EA290" s="233"/>
      <c r="EB290" s="232"/>
      <c r="EC290" s="547"/>
    </row>
    <row r="291" spans="6:133">
      <c r="F291" s="537"/>
      <c r="G291" s="232"/>
      <c r="H291" s="490"/>
      <c r="I291" s="490"/>
      <c r="J291" s="490"/>
      <c r="K291" s="490"/>
      <c r="L291" s="489"/>
      <c r="M291" s="489">
        <v>1</v>
      </c>
      <c r="N291" s="615"/>
      <c r="O291" s="615"/>
      <c r="P291" s="615"/>
      <c r="Q291" s="489">
        <v>1</v>
      </c>
      <c r="R291" s="616"/>
      <c r="S291" s="616"/>
      <c r="T291" s="616"/>
      <c r="U291" s="491"/>
      <c r="V291" s="490"/>
      <c r="W291" s="615"/>
      <c r="X291" s="615"/>
      <c r="Y291" s="615"/>
      <c r="Z291" s="614"/>
      <c r="AA291" s="614"/>
      <c r="AB291" s="614"/>
      <c r="AC291" s="614"/>
      <c r="AD291" s="489">
        <v>1</v>
      </c>
      <c r="AE291" s="615"/>
      <c r="AF291" s="615"/>
      <c r="AG291" s="615"/>
      <c r="AH291" s="489">
        <v>1</v>
      </c>
      <c r="AI291" s="615"/>
      <c r="AJ291" s="615"/>
      <c r="AK291" s="615"/>
      <c r="AL291" s="489"/>
      <c r="AM291" s="615"/>
      <c r="AN291" s="615"/>
      <c r="AO291" s="615"/>
      <c r="AP291" s="615"/>
      <c r="AQ291" s="233"/>
      <c r="AR291" s="232"/>
      <c r="AS291" s="539"/>
      <c r="AY291" s="545"/>
      <c r="AZ291" s="232"/>
      <c r="BA291" s="490"/>
      <c r="BB291" s="490"/>
      <c r="BC291" s="490"/>
      <c r="BD291" s="490"/>
      <c r="BE291">
        <v>1</v>
      </c>
      <c r="BF291" s="615"/>
      <c r="BG291" s="615"/>
      <c r="BH291" s="615"/>
      <c r="BI291" s="616"/>
      <c r="BJ291" s="616"/>
      <c r="BK291" s="616"/>
      <c r="BL291">
        <v>1</v>
      </c>
      <c r="BM291" s="615"/>
      <c r="BN291" s="615"/>
      <c r="BO291" s="615"/>
      <c r="BQ291" s="490"/>
      <c r="BR291" s="616"/>
      <c r="BS291" s="616"/>
      <c r="BT291" s="616"/>
      <c r="BU291">
        <v>1</v>
      </c>
      <c r="CA291" s="489"/>
      <c r="CB291" s="490"/>
      <c r="CC291" s="490"/>
      <c r="CD291" s="490"/>
      <c r="CE291" s="489"/>
      <c r="CF291" s="490"/>
      <c r="CG291" s="490"/>
      <c r="CH291" s="490"/>
      <c r="CI291" s="490"/>
      <c r="CJ291" s="233"/>
      <c r="CK291" s="232"/>
      <c r="CL291" s="547"/>
      <c r="CP291" s="545"/>
      <c r="CQ291" s="232"/>
      <c r="CR291" s="490"/>
      <c r="CS291" s="490"/>
      <c r="CT291" s="490"/>
      <c r="CU291" s="490"/>
      <c r="CV291">
        <v>1</v>
      </c>
      <c r="CW291" s="615"/>
      <c r="CX291" s="615"/>
      <c r="CY291" s="615"/>
      <c r="CZ291" s="616"/>
      <c r="DA291" s="616"/>
      <c r="DB291" s="616"/>
      <c r="DC291">
        <v>1</v>
      </c>
      <c r="DD291" s="615"/>
      <c r="DE291" s="615"/>
      <c r="DF291" s="615"/>
      <c r="DH291" s="490"/>
      <c r="DI291" s="616"/>
      <c r="DJ291" s="616"/>
      <c r="DK291" s="616"/>
      <c r="DL291">
        <v>1</v>
      </c>
      <c r="DR291" s="489"/>
      <c r="DS291" s="490"/>
      <c r="DT291" s="490"/>
      <c r="DU291" s="490"/>
      <c r="DV291" s="489"/>
      <c r="DW291" s="490"/>
      <c r="DX291" s="490"/>
      <c r="DY291" s="490"/>
      <c r="DZ291" s="490"/>
      <c r="EA291" s="233"/>
      <c r="EB291" s="232"/>
      <c r="EC291" s="547"/>
    </row>
    <row r="292" spans="6:133">
      <c r="F292" s="241"/>
      <c r="G292" s="535"/>
      <c r="H292" s="538"/>
      <c r="I292" s="490"/>
      <c r="J292" s="490"/>
      <c r="K292" s="490"/>
      <c r="L292" s="489"/>
      <c r="M292" s="489">
        <v>1</v>
      </c>
      <c r="N292" s="489">
        <v>1</v>
      </c>
      <c r="O292" s="489">
        <v>1</v>
      </c>
      <c r="P292" s="489">
        <v>1</v>
      </c>
      <c r="Q292" s="489">
        <v>1</v>
      </c>
      <c r="R292" s="615" t="s">
        <v>152</v>
      </c>
      <c r="S292" s="615"/>
      <c r="T292" s="615"/>
      <c r="U292" s="489"/>
      <c r="V292" s="489"/>
      <c r="W292" s="489"/>
      <c r="X292" s="489"/>
      <c r="Y292" s="489"/>
      <c r="Z292" s="614"/>
      <c r="AA292" s="614"/>
      <c r="AB292" s="614"/>
      <c r="AC292" s="614"/>
      <c r="AD292" s="489">
        <v>1</v>
      </c>
      <c r="AE292" s="489">
        <v>1</v>
      </c>
      <c r="AF292" s="489">
        <v>1</v>
      </c>
      <c r="AG292" s="489">
        <v>1</v>
      </c>
      <c r="AH292" s="489">
        <v>1</v>
      </c>
      <c r="AI292" s="490"/>
      <c r="AJ292" s="490"/>
      <c r="AK292" s="489"/>
      <c r="AL292" s="490"/>
      <c r="AM292" s="490"/>
      <c r="AN292" s="489"/>
      <c r="AO292" s="489"/>
      <c r="AP292" s="489"/>
      <c r="AQ292" s="26"/>
      <c r="AR292" s="233"/>
      <c r="AS292" s="240"/>
      <c r="AY292" s="241"/>
      <c r="AZ292" s="543"/>
      <c r="BA292" s="546"/>
      <c r="BB292" s="490"/>
      <c r="BC292" s="490"/>
      <c r="BD292" s="490"/>
      <c r="BE292">
        <v>1</v>
      </c>
      <c r="BF292">
        <v>1</v>
      </c>
      <c r="BG292">
        <v>1</v>
      </c>
      <c r="BH292">
        <v>1</v>
      </c>
      <c r="BI292">
        <v>1</v>
      </c>
      <c r="BJ292">
        <v>1</v>
      </c>
      <c r="BK292">
        <v>1</v>
      </c>
      <c r="BL292">
        <v>1</v>
      </c>
      <c r="BM292">
        <v>1</v>
      </c>
      <c r="BN292">
        <v>1</v>
      </c>
      <c r="BO292">
        <v>1</v>
      </c>
      <c r="BP292">
        <v>1</v>
      </c>
      <c r="BQ292">
        <v>1</v>
      </c>
      <c r="BR292">
        <v>1</v>
      </c>
      <c r="BS292">
        <v>1</v>
      </c>
      <c r="BT292">
        <v>1</v>
      </c>
      <c r="BU292">
        <v>1</v>
      </c>
      <c r="BV292" s="494"/>
      <c r="BW292" s="489"/>
      <c r="CD292" s="489"/>
      <c r="CE292" s="490"/>
      <c r="CF292" s="490"/>
      <c r="CG292" s="489"/>
      <c r="CH292" s="489"/>
      <c r="CI292" s="489"/>
      <c r="CJ292" s="48"/>
      <c r="CK292" s="233"/>
      <c r="CL292" s="240"/>
      <c r="CP292" s="241"/>
      <c r="CQ292" s="543"/>
      <c r="CR292" s="546"/>
      <c r="CS292" s="490"/>
      <c r="CT292" s="490"/>
      <c r="CU292" s="490"/>
      <c r="CV292">
        <v>1</v>
      </c>
      <c r="CW292">
        <v>1</v>
      </c>
      <c r="CX292">
        <v>1</v>
      </c>
      <c r="CY292">
        <v>1</v>
      </c>
      <c r="CZ292">
        <v>1</v>
      </c>
      <c r="DA292">
        <v>1</v>
      </c>
      <c r="DB292">
        <v>1</v>
      </c>
      <c r="DC292">
        <v>1</v>
      </c>
      <c r="DD292">
        <v>1</v>
      </c>
      <c r="DE292">
        <v>1</v>
      </c>
      <c r="DF292">
        <v>1</v>
      </c>
      <c r="DG292">
        <v>1</v>
      </c>
      <c r="DH292">
        <v>1</v>
      </c>
      <c r="DI292">
        <v>1</v>
      </c>
      <c r="DJ292">
        <v>1</v>
      </c>
      <c r="DK292">
        <v>1</v>
      </c>
      <c r="DL292">
        <v>1</v>
      </c>
      <c r="DM292" s="494"/>
      <c r="DN292" s="489"/>
      <c r="DU292" s="489"/>
      <c r="DV292" s="490"/>
      <c r="DW292" s="490"/>
      <c r="DX292" s="489"/>
      <c r="DY292" s="489"/>
      <c r="DZ292" s="489"/>
      <c r="EA292" s="48"/>
      <c r="EB292" s="233"/>
      <c r="EC292" s="240"/>
    </row>
    <row r="293" spans="6:133">
      <c r="F293" s="537"/>
      <c r="G293" s="310"/>
      <c r="H293" s="311" t="s">
        <v>486</v>
      </c>
      <c r="I293" s="232"/>
      <c r="J293" s="232"/>
      <c r="K293" s="232"/>
      <c r="L293" s="232"/>
      <c r="M293" s="232"/>
      <c r="N293" s="232"/>
      <c r="O293" s="232"/>
      <c r="P293" s="232"/>
      <c r="Q293" s="233"/>
      <c r="R293" s="615"/>
      <c r="S293" s="615"/>
      <c r="T293" s="615"/>
      <c r="U293" s="233"/>
      <c r="V293" s="233"/>
      <c r="W293" s="233"/>
      <c r="X293" s="26"/>
      <c r="Y293" s="26"/>
      <c r="Z293" s="26"/>
      <c r="AA293" s="26"/>
      <c r="AB293" s="26"/>
      <c r="AC293" s="232"/>
      <c r="AD293" s="614" t="s">
        <v>186</v>
      </c>
      <c r="AE293" s="614"/>
      <c r="AF293" s="614"/>
      <c r="AG293" s="26"/>
      <c r="AH293" s="617" t="s">
        <v>209</v>
      </c>
      <c r="AI293" s="617"/>
      <c r="AJ293" s="617"/>
      <c r="AK293" s="232"/>
      <c r="AL293" s="232"/>
      <c r="AM293" s="232"/>
      <c r="AN293" s="233"/>
      <c r="AO293" s="26"/>
      <c r="AP293" s="26"/>
      <c r="AQ293" s="26"/>
      <c r="AR293" s="233"/>
      <c r="AS293" s="539"/>
      <c r="AY293" s="545"/>
      <c r="AZ293" s="310"/>
      <c r="BA293" s="311" t="s">
        <v>486</v>
      </c>
      <c r="BB293" s="232"/>
      <c r="BC293" s="232"/>
      <c r="BD293" s="232"/>
      <c r="BE293" s="232"/>
      <c r="BF293" s="232"/>
      <c r="BG293" s="232"/>
      <c r="BH293" s="232"/>
      <c r="BI293" s="232"/>
      <c r="BJ293" s="233"/>
      <c r="BK293" s="490"/>
      <c r="BL293" s="490"/>
      <c r="BM293" s="490"/>
      <c r="BN293" s="233"/>
      <c r="BO293" s="233"/>
      <c r="BP293" s="233"/>
      <c r="BQ293" s="48"/>
      <c r="BR293" s="48"/>
      <c r="BS293" s="48"/>
      <c r="BT293" s="48"/>
      <c r="BU293" s="48"/>
      <c r="BV293" s="232"/>
      <c r="BW293" s="494"/>
      <c r="CD293" s="232"/>
      <c r="CE293" s="232"/>
      <c r="CF293" s="232"/>
      <c r="CG293" s="233"/>
      <c r="CH293" s="48"/>
      <c r="CI293" s="48"/>
      <c r="CJ293" s="48"/>
      <c r="CK293" s="233"/>
      <c r="CL293" s="547"/>
      <c r="CP293" s="545"/>
      <c r="CQ293" s="310"/>
      <c r="CR293" s="311" t="s">
        <v>486</v>
      </c>
      <c r="CS293" s="232"/>
      <c r="CT293" s="232"/>
      <c r="CU293" s="232"/>
      <c r="CV293" s="232"/>
      <c r="CW293" s="232"/>
      <c r="CX293" s="232"/>
      <c r="CY293" s="232"/>
      <c r="CZ293" s="232"/>
      <c r="DA293" s="233"/>
      <c r="DB293" s="490"/>
      <c r="DC293" s="490"/>
      <c r="DD293" s="490"/>
      <c r="DE293" s="233"/>
      <c r="DF293" s="233"/>
      <c r="DG293" s="233"/>
      <c r="DH293" s="48"/>
      <c r="DI293" s="48"/>
      <c r="DJ293" s="48"/>
      <c r="DK293" s="48"/>
      <c r="DL293" s="48"/>
      <c r="DM293" s="232"/>
      <c r="DN293" s="494"/>
      <c r="DU293" s="232"/>
      <c r="DV293" s="232"/>
      <c r="DW293" s="232"/>
      <c r="DX293" s="233"/>
      <c r="DY293" s="48"/>
      <c r="DZ293" s="48"/>
      <c r="EA293" s="48"/>
      <c r="EB293" s="233"/>
      <c r="EC293" s="547"/>
    </row>
    <row r="294" spans="6:133">
      <c r="F294" s="537"/>
      <c r="G294" s="243"/>
      <c r="H294" s="231" t="s">
        <v>191</v>
      </c>
      <c r="I294" s="233"/>
      <c r="J294" s="233"/>
      <c r="K294" s="232"/>
      <c r="L294" s="232"/>
      <c r="M294" s="233"/>
      <c r="N294" s="232"/>
      <c r="R294" s="615"/>
      <c r="S294" s="615"/>
      <c r="T294" s="615"/>
      <c r="U294" s="233"/>
      <c r="V294" s="233"/>
      <c r="W294" s="233"/>
      <c r="X294" s="233"/>
      <c r="Y294" s="233"/>
      <c r="Z294" s="26"/>
      <c r="AA294" s="232"/>
      <c r="AB294" s="232"/>
      <c r="AC294" s="232"/>
      <c r="AD294" s="614"/>
      <c r="AE294" s="614"/>
      <c r="AF294" s="614"/>
      <c r="AG294" s="232"/>
      <c r="AH294" s="617"/>
      <c r="AI294" s="617"/>
      <c r="AJ294" s="617"/>
      <c r="AK294" s="232"/>
      <c r="AL294" s="232"/>
      <c r="AM294" s="232"/>
      <c r="AN294" s="233"/>
      <c r="AO294" s="26"/>
      <c r="AP294" s="26"/>
      <c r="AQ294" s="26"/>
      <c r="AR294" s="535"/>
      <c r="AS294" s="539"/>
      <c r="AY294" s="545"/>
      <c r="AZ294" s="243"/>
      <c r="BA294" s="231" t="s">
        <v>191</v>
      </c>
      <c r="BB294" s="233"/>
      <c r="BC294" s="233"/>
      <c r="BD294" s="232"/>
      <c r="BE294" s="232"/>
      <c r="BF294" s="233"/>
      <c r="BG294" s="232"/>
      <c r="BH294" s="6"/>
      <c r="BI294" s="6"/>
      <c r="BJ294" s="6"/>
      <c r="BK294" s="490"/>
      <c r="BL294" s="490"/>
      <c r="BM294" s="490"/>
      <c r="BN294" s="233"/>
      <c r="BO294" s="233"/>
      <c r="BP294" s="233"/>
      <c r="BQ294" s="233"/>
      <c r="BR294" s="233"/>
      <c r="BS294" s="48"/>
      <c r="BT294" s="232"/>
      <c r="BU294" s="232"/>
      <c r="BV294" s="232"/>
      <c r="BW294" s="494"/>
      <c r="BX294" s="494"/>
      <c r="BY294" s="494"/>
      <c r="BZ294" s="232"/>
      <c r="CD294" s="232"/>
      <c r="CE294" s="232"/>
      <c r="CF294" s="232"/>
      <c r="CG294" s="233"/>
      <c r="CH294" s="48"/>
      <c r="CI294" s="48"/>
      <c r="CJ294" s="48"/>
      <c r="CK294" s="543"/>
      <c r="CL294" s="547"/>
      <c r="CP294" s="545"/>
      <c r="CQ294" s="243"/>
      <c r="CR294" s="231" t="s">
        <v>191</v>
      </c>
      <c r="CS294" s="233"/>
      <c r="CT294" s="233"/>
      <c r="CU294" s="232"/>
      <c r="CV294" s="232"/>
      <c r="CW294" s="233"/>
      <c r="CX294" s="232"/>
      <c r="CY294" s="6"/>
      <c r="CZ294" s="6"/>
      <c r="DA294" s="6"/>
      <c r="DB294" s="490"/>
      <c r="DC294" s="490"/>
      <c r="DD294" s="490"/>
      <c r="DE294" s="233"/>
      <c r="DF294" s="233"/>
      <c r="DG294" s="233"/>
      <c r="DH294" s="233"/>
      <c r="DI294" s="233"/>
      <c r="DJ294" s="48"/>
      <c r="DK294" s="232"/>
      <c r="DL294" s="232"/>
      <c r="DM294" s="232"/>
      <c r="DN294" s="494"/>
      <c r="DO294" s="494"/>
      <c r="DP294" s="494"/>
      <c r="DQ294" s="232"/>
      <c r="DU294" s="232"/>
      <c r="DV294" s="232"/>
      <c r="DW294" s="232"/>
      <c r="DX294" s="233"/>
      <c r="DY294" s="48"/>
      <c r="DZ294" s="48"/>
      <c r="EA294" s="48"/>
      <c r="EB294" s="543"/>
      <c r="EC294" s="547"/>
    </row>
    <row r="295" spans="6:133">
      <c r="F295" s="241"/>
      <c r="G295" s="230"/>
      <c r="H295" s="231" t="s">
        <v>268</v>
      </c>
      <c r="I295" s="233"/>
      <c r="J295" s="233"/>
      <c r="K295" s="233"/>
      <c r="L295" s="232"/>
      <c r="M295" s="233"/>
      <c r="N295" s="233"/>
      <c r="T295" s="231"/>
      <c r="U295" s="231"/>
      <c r="V295" s="231"/>
      <c r="W295" s="231"/>
      <c r="X295" s="231"/>
      <c r="Y295" s="26"/>
      <c r="Z295" s="26"/>
      <c r="AA295" s="232"/>
      <c r="AB295" s="232"/>
      <c r="AC295" s="232"/>
      <c r="AD295" s="614"/>
      <c r="AE295" s="614"/>
      <c r="AF295" s="614"/>
      <c r="AG295" s="231"/>
      <c r="AH295" s="617"/>
      <c r="AI295" s="617"/>
      <c r="AJ295" s="617"/>
      <c r="AK295" s="254"/>
      <c r="AL295" s="254"/>
      <c r="AM295" s="231"/>
      <c r="AN295" s="231"/>
      <c r="AO295" s="231"/>
      <c r="AP295" s="231"/>
      <c r="AQ295" s="535"/>
      <c r="AR295" s="535"/>
      <c r="AS295" s="539"/>
      <c r="AY295" s="241"/>
      <c r="AZ295" s="230"/>
      <c r="BA295" s="231" t="s">
        <v>268</v>
      </c>
      <c r="BB295" s="233"/>
      <c r="BC295" s="233"/>
      <c r="BD295" s="233"/>
      <c r="BE295" s="232"/>
      <c r="BF295" s="233"/>
      <c r="BG295" s="233"/>
      <c r="BH295" s="6"/>
      <c r="BL295" s="6"/>
      <c r="BM295" s="233"/>
      <c r="BN295" s="233"/>
      <c r="BO295" s="233"/>
      <c r="BP295" s="233"/>
      <c r="BQ295" s="233"/>
      <c r="BR295" s="48"/>
      <c r="BS295" s="48"/>
      <c r="BT295" s="232"/>
      <c r="BU295" s="232"/>
      <c r="BV295" s="232"/>
      <c r="BW295" s="494"/>
      <c r="BX295" s="494"/>
      <c r="BY295" s="494"/>
      <c r="BZ295" s="233"/>
      <c r="CA295" s="232"/>
      <c r="CB295" s="232"/>
      <c r="CC295" s="232"/>
      <c r="CD295" s="232"/>
      <c r="CE295" s="232"/>
      <c r="CF295" s="233"/>
      <c r="CG295" s="233"/>
      <c r="CH295" s="233"/>
      <c r="CI295" s="233"/>
      <c r="CJ295" s="543"/>
      <c r="CK295" s="543"/>
      <c r="CL295" s="547"/>
      <c r="CP295" s="241"/>
      <c r="CQ295" s="230"/>
      <c r="CR295" s="231" t="s">
        <v>268</v>
      </c>
      <c r="CS295" s="233"/>
      <c r="CT295" s="233"/>
      <c r="CU295" s="233"/>
      <c r="CV295" s="232"/>
      <c r="CW295" s="233"/>
      <c r="CX295" s="233"/>
      <c r="CY295" s="6"/>
      <c r="DC295" s="6"/>
      <c r="DD295" s="233"/>
      <c r="DE295" s="233"/>
      <c r="DF295" s="233"/>
      <c r="DG295" s="233"/>
      <c r="DH295" s="233"/>
      <c r="DI295" s="48"/>
      <c r="DJ295" s="48"/>
      <c r="DK295" s="232"/>
      <c r="DL295" s="232"/>
      <c r="DM295" s="232"/>
      <c r="DN295" s="494"/>
      <c r="DO295" s="494"/>
      <c r="DP295" s="494"/>
      <c r="DQ295" s="233"/>
      <c r="DR295" s="232"/>
      <c r="DS295" s="232"/>
      <c r="DT295" s="232"/>
      <c r="DU295" s="232"/>
      <c r="DV295" s="232"/>
      <c r="DW295" s="233"/>
      <c r="DX295" s="233"/>
      <c r="DY295" s="233"/>
      <c r="DZ295" s="233"/>
      <c r="EA295" s="543"/>
      <c r="EB295" s="543"/>
      <c r="EC295" s="547"/>
    </row>
    <row r="296" spans="6:133">
      <c r="F296" s="241"/>
      <c r="G296" s="235"/>
      <c r="H296" s="231" t="s">
        <v>193</v>
      </c>
      <c r="I296" s="233"/>
      <c r="J296" s="233"/>
      <c r="K296" s="233"/>
      <c r="L296" s="232"/>
      <c r="M296" s="233"/>
      <c r="N296" s="233"/>
      <c r="T296" s="231"/>
      <c r="U296" s="231"/>
      <c r="V296" s="231"/>
      <c r="W296" s="231"/>
      <c r="X296" s="231"/>
      <c r="Y296" s="26"/>
      <c r="Z296" s="26"/>
      <c r="AA296" s="232"/>
      <c r="AB296" s="232"/>
      <c r="AC296" s="232"/>
      <c r="AD296" s="231"/>
      <c r="AE296" s="231"/>
      <c r="AF296" s="231"/>
      <c r="AG296" s="231"/>
      <c r="AH296" s="231"/>
      <c r="AI296" s="254"/>
      <c r="AJ296" s="254"/>
      <c r="AK296" s="254"/>
      <c r="AL296" s="254"/>
      <c r="AM296" s="231"/>
      <c r="AN296" s="231"/>
      <c r="AO296" s="231"/>
      <c r="AP296" s="232"/>
      <c r="AQ296" s="232"/>
      <c r="AR296" s="535"/>
      <c r="AS296" s="539"/>
      <c r="AY296" s="241"/>
      <c r="AZ296" s="235"/>
      <c r="BA296" s="231" t="s">
        <v>193</v>
      </c>
      <c r="BB296" s="233"/>
      <c r="BC296" s="233"/>
      <c r="BD296" s="233"/>
      <c r="BE296" s="232"/>
      <c r="BF296" s="233"/>
      <c r="BG296" s="233"/>
      <c r="BM296" s="231"/>
      <c r="BN296" s="231"/>
      <c r="BO296" s="231"/>
      <c r="BP296" s="231"/>
      <c r="BQ296" s="231"/>
      <c r="BR296" s="26"/>
      <c r="BS296" s="26"/>
      <c r="BT296" s="232"/>
      <c r="BU296" s="232"/>
      <c r="BV296" s="232"/>
      <c r="BW296" s="231"/>
      <c r="BX296" s="231"/>
      <c r="BY296" s="231"/>
      <c r="BZ296" s="231"/>
      <c r="CA296" s="231"/>
      <c r="CB296" s="254"/>
      <c r="CC296" s="254"/>
      <c r="CD296" s="254"/>
      <c r="CE296" s="254"/>
      <c r="CF296" s="231"/>
      <c r="CG296" s="231"/>
      <c r="CH296" s="231"/>
      <c r="CI296" s="232"/>
      <c r="CJ296" s="232"/>
      <c r="CK296" s="543"/>
      <c r="CL296" s="547"/>
      <c r="CP296" s="241"/>
      <c r="CQ296" s="235"/>
      <c r="CR296" s="231" t="s">
        <v>193</v>
      </c>
      <c r="CS296" s="233"/>
      <c r="CT296" s="233"/>
      <c r="CU296" s="233"/>
      <c r="CV296" s="232"/>
      <c r="CW296" s="233"/>
      <c r="CX296" s="233"/>
      <c r="DD296" s="231"/>
      <c r="DE296" s="231"/>
      <c r="DF296" s="231"/>
      <c r="DG296" s="231"/>
      <c r="DH296" s="231"/>
      <c r="DI296" s="26"/>
      <c r="DJ296" s="26"/>
      <c r="DK296" s="232"/>
      <c r="DL296" s="232"/>
      <c r="DM296" s="232"/>
      <c r="DN296" s="231"/>
      <c r="DO296" s="231"/>
      <c r="DP296" s="231"/>
      <c r="DQ296" s="231"/>
      <c r="DR296" s="231"/>
      <c r="DS296" s="254"/>
      <c r="DT296" s="254"/>
      <c r="DU296" s="254"/>
      <c r="DV296" s="254"/>
      <c r="DW296" s="231"/>
      <c r="DX296" s="231"/>
      <c r="DY296" s="231"/>
      <c r="DZ296" s="232"/>
      <c r="EA296" s="232"/>
      <c r="EB296" s="543"/>
      <c r="EC296" s="547"/>
    </row>
    <row r="297" spans="6:133">
      <c r="F297" s="241"/>
      <c r="G297" s="236"/>
      <c r="H297" s="231" t="s">
        <v>189</v>
      </c>
      <c r="I297" s="535"/>
      <c r="J297" s="232"/>
      <c r="K297" s="232"/>
      <c r="L297" s="232"/>
      <c r="M297" s="233"/>
      <c r="N297" s="233"/>
      <c r="O297" s="233"/>
      <c r="P297" s="233"/>
      <c r="T297" s="231"/>
      <c r="U297" s="231"/>
      <c r="V297" s="231"/>
      <c r="W297" s="231"/>
      <c r="X297" s="231"/>
      <c r="Y297" s="26"/>
      <c r="Z297" s="26"/>
      <c r="AA297" s="26"/>
      <c r="AB297" s="26"/>
      <c r="AC297" s="26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2"/>
      <c r="AQ297" s="232"/>
      <c r="AR297" s="535"/>
      <c r="AS297" s="539"/>
      <c r="AY297" s="241"/>
      <c r="AZ297" s="236"/>
      <c r="BA297" s="231" t="s">
        <v>189</v>
      </c>
      <c r="BB297" s="543"/>
      <c r="BC297" s="232"/>
      <c r="BD297" s="232"/>
      <c r="BE297" s="232"/>
      <c r="BF297" s="233"/>
      <c r="BG297" s="233"/>
      <c r="BH297" s="233"/>
      <c r="BM297" s="231"/>
      <c r="BN297" s="231"/>
      <c r="BO297" s="231"/>
      <c r="BP297" s="231"/>
      <c r="BQ297" s="231"/>
      <c r="BR297" s="26"/>
      <c r="BS297" s="26"/>
      <c r="BT297" s="26"/>
      <c r="BU297" s="26"/>
      <c r="BV297" s="26"/>
      <c r="BW297" s="231"/>
      <c r="BX297" s="231"/>
      <c r="BY297" s="231"/>
      <c r="BZ297" s="231"/>
      <c r="CA297" s="231"/>
      <c r="CB297" s="231"/>
      <c r="CC297" s="231"/>
      <c r="CD297" s="231"/>
      <c r="CE297" s="231"/>
      <c r="CF297" s="231"/>
      <c r="CG297" s="231"/>
      <c r="CH297" s="231"/>
      <c r="CI297" s="232"/>
      <c r="CJ297" s="232"/>
      <c r="CK297" s="543"/>
      <c r="CL297" s="547"/>
      <c r="CP297" s="241"/>
      <c r="CQ297" s="236"/>
      <c r="CR297" s="231" t="s">
        <v>189</v>
      </c>
      <c r="CS297" s="543"/>
      <c r="CT297" s="232"/>
      <c r="CU297" s="232"/>
      <c r="CV297" s="232"/>
      <c r="CW297" s="233"/>
      <c r="CX297" s="233"/>
      <c r="CY297" s="233"/>
      <c r="DD297" s="231"/>
      <c r="DE297" s="231"/>
      <c r="DF297" s="231"/>
      <c r="DG297" s="231"/>
      <c r="DH297" s="231"/>
      <c r="DI297" s="26"/>
      <c r="DJ297" s="26"/>
      <c r="DK297" s="26"/>
      <c r="DL297" s="26"/>
      <c r="DM297" s="26"/>
      <c r="DN297" s="231"/>
      <c r="DO297" s="231"/>
      <c r="DP297" s="231"/>
      <c r="DQ297" s="231"/>
      <c r="DR297" s="231"/>
      <c r="DS297" s="231"/>
      <c r="DT297" s="231"/>
      <c r="DU297" s="231"/>
      <c r="DV297" s="231"/>
      <c r="DW297" s="231"/>
      <c r="DX297" s="231"/>
      <c r="DY297" s="231"/>
      <c r="DZ297" s="232"/>
      <c r="EA297" s="232"/>
      <c r="EB297" s="543"/>
      <c r="EC297" s="547"/>
    </row>
    <row r="298" spans="6:133">
      <c r="F298" s="241"/>
      <c r="G298" s="237"/>
      <c r="H298" s="231" t="s">
        <v>192</v>
      </c>
      <c r="I298" s="535"/>
      <c r="J298" s="535"/>
      <c r="K298" s="535"/>
      <c r="L298" s="535"/>
      <c r="M298" s="535"/>
      <c r="N298" s="233"/>
      <c r="O298" s="233"/>
      <c r="P298" s="233"/>
      <c r="Q298" s="233"/>
      <c r="R298" s="233"/>
      <c r="S298" s="233"/>
      <c r="T298" s="231"/>
      <c r="U298" s="231"/>
      <c r="V298" s="231"/>
      <c r="W298" s="231"/>
      <c r="X298" s="231"/>
      <c r="Y298" s="231"/>
      <c r="Z298" s="231"/>
      <c r="AA298" s="26"/>
      <c r="AB298" s="26"/>
      <c r="AC298" s="26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2"/>
      <c r="AQ298" s="232"/>
      <c r="AR298" s="535"/>
      <c r="AS298" s="539"/>
      <c r="AY298" s="241"/>
      <c r="AZ298" s="237"/>
      <c r="BA298" s="231" t="s">
        <v>192</v>
      </c>
      <c r="BB298" s="543"/>
      <c r="BC298" s="543"/>
      <c r="BD298" s="543"/>
      <c r="BE298" s="543"/>
      <c r="BF298" s="543"/>
      <c r="BG298" s="233"/>
      <c r="BH298" s="233"/>
      <c r="BI298" s="233"/>
      <c r="BJ298" s="233"/>
      <c r="BK298" s="233"/>
      <c r="BL298" s="233"/>
      <c r="BM298" s="231"/>
      <c r="BN298" s="231"/>
      <c r="BO298" s="231"/>
      <c r="BP298" s="231"/>
      <c r="BQ298" s="231"/>
      <c r="BR298" s="231"/>
      <c r="BS298" s="231"/>
      <c r="BT298" s="26"/>
      <c r="BU298" s="26"/>
      <c r="BV298" s="26"/>
      <c r="BW298" s="231"/>
      <c r="BX298" s="231"/>
      <c r="BY298" s="231"/>
      <c r="BZ298" s="231"/>
      <c r="CA298" s="231"/>
      <c r="CB298" s="231"/>
      <c r="CC298" s="231"/>
      <c r="CD298" s="231"/>
      <c r="CE298" s="231"/>
      <c r="CF298" s="231"/>
      <c r="CG298" s="231"/>
      <c r="CH298" s="231"/>
      <c r="CI298" s="232"/>
      <c r="CJ298" s="232"/>
      <c r="CK298" s="543"/>
      <c r="CL298" s="547"/>
      <c r="CP298" s="241"/>
      <c r="CQ298" s="237"/>
      <c r="CR298" s="231" t="s">
        <v>192</v>
      </c>
      <c r="CS298" s="543"/>
      <c r="CT298" s="543"/>
      <c r="CU298" s="543"/>
      <c r="CV298" s="543"/>
      <c r="CW298" s="543"/>
      <c r="CX298" s="233"/>
      <c r="CY298" s="233"/>
      <c r="CZ298" s="233"/>
      <c r="DA298" s="233"/>
      <c r="DB298" s="233"/>
      <c r="DC298" s="233"/>
      <c r="DD298" s="231"/>
      <c r="DE298" s="231"/>
      <c r="DF298" s="231"/>
      <c r="DG298" s="231"/>
      <c r="DH298" s="231"/>
      <c r="DI298" s="231"/>
      <c r="DJ298" s="231"/>
      <c r="DK298" s="26"/>
      <c r="DL298" s="26"/>
      <c r="DM298" s="26"/>
      <c r="DN298" s="231"/>
      <c r="DO298" s="231"/>
      <c r="DP298" s="231"/>
      <c r="DQ298" s="231"/>
      <c r="DR298" s="231"/>
      <c r="DS298" s="231"/>
      <c r="DT298" s="231"/>
      <c r="DU298" s="231"/>
      <c r="DV298" s="231"/>
      <c r="DW298" s="231"/>
      <c r="DX298" s="231"/>
      <c r="DY298" s="231"/>
      <c r="DZ298" s="232"/>
      <c r="EA298" s="232"/>
      <c r="EB298" s="543"/>
      <c r="EC298" s="547"/>
    </row>
    <row r="299" spans="6:133">
      <c r="F299" s="241"/>
      <c r="G299" s="232"/>
      <c r="H299" s="535"/>
      <c r="I299" s="535"/>
      <c r="J299" s="535"/>
      <c r="K299" s="535"/>
      <c r="L299" s="535"/>
      <c r="M299" s="535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2"/>
      <c r="AC299" s="232"/>
      <c r="AD299" s="232"/>
      <c r="AE299" s="232"/>
      <c r="AF299" s="231"/>
      <c r="AG299" s="231"/>
      <c r="AH299" s="231"/>
      <c r="AI299" s="232"/>
      <c r="AJ299" s="232"/>
      <c r="AK299" s="535"/>
      <c r="AL299" s="233"/>
      <c r="AM299" s="233"/>
      <c r="AN299" s="233"/>
      <c r="AO299" s="535"/>
      <c r="AP299" s="535"/>
      <c r="AQ299" s="535"/>
      <c r="AR299" s="535"/>
      <c r="AS299" s="539"/>
      <c r="AY299" s="241"/>
      <c r="AZ299" s="232"/>
      <c r="BA299" s="543"/>
      <c r="BB299" s="543"/>
      <c r="BC299" s="543"/>
      <c r="BD299" s="543"/>
      <c r="BE299" s="543"/>
      <c r="BF299" s="54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2"/>
      <c r="BV299" s="232"/>
      <c r="BW299" s="232"/>
      <c r="BX299" s="232"/>
      <c r="BY299" s="231"/>
      <c r="BZ299" s="231"/>
      <c r="CA299" s="231"/>
      <c r="CB299" s="232"/>
      <c r="CC299" s="232"/>
      <c r="CD299" s="543"/>
      <c r="CE299" s="233"/>
      <c r="CF299" s="233"/>
      <c r="CG299" s="233"/>
      <c r="CH299" s="543"/>
      <c r="CI299" s="543"/>
      <c r="CJ299" s="543"/>
      <c r="CK299" s="543"/>
      <c r="CL299" s="547"/>
      <c r="CP299" s="241"/>
      <c r="CQ299" s="232"/>
      <c r="CR299" s="543"/>
      <c r="CS299" s="543"/>
      <c r="CT299" s="543"/>
      <c r="CU299" s="543"/>
      <c r="CV299" s="543"/>
      <c r="CW299" s="543"/>
      <c r="CX299" s="233"/>
      <c r="CY299" s="233"/>
      <c r="CZ299" s="233"/>
      <c r="DA299" s="233"/>
      <c r="DB299" s="233"/>
      <c r="DC299" s="233"/>
      <c r="DD299" s="233"/>
      <c r="DE299" s="233"/>
      <c r="DF299" s="233"/>
      <c r="DG299" s="233"/>
      <c r="DH299" s="233"/>
      <c r="DI299" s="233"/>
      <c r="DJ299" s="233"/>
      <c r="DK299" s="233"/>
      <c r="DL299" s="232"/>
      <c r="DM299" s="232"/>
      <c r="DN299" s="232"/>
      <c r="DO299" s="232"/>
      <c r="DP299" s="231"/>
      <c r="DQ299" s="231"/>
      <c r="DR299" s="231"/>
      <c r="DS299" s="232"/>
      <c r="DT299" s="232"/>
      <c r="DU299" s="543"/>
      <c r="DV299" s="233"/>
      <c r="DW299" s="233"/>
      <c r="DX299" s="233"/>
      <c r="DY299" s="543"/>
      <c r="DZ299" s="543"/>
      <c r="EA299" s="543"/>
      <c r="EB299" s="543"/>
      <c r="EC299" s="547"/>
    </row>
    <row r="300" spans="6:133" ht="15.75" thickBot="1">
      <c r="F300" s="244"/>
      <c r="G300" s="245"/>
      <c r="H300" s="245"/>
      <c r="I300" s="245"/>
      <c r="J300" s="245"/>
      <c r="K300" s="245"/>
      <c r="L300" s="245"/>
      <c r="M300" s="540"/>
      <c r="N300" s="540"/>
      <c r="O300" s="540"/>
      <c r="P300" s="540"/>
      <c r="Q300" s="540"/>
      <c r="R300" s="540"/>
      <c r="S300" s="540"/>
      <c r="T300" s="540"/>
      <c r="U300" s="540"/>
      <c r="V300" s="540"/>
      <c r="W300" s="245"/>
      <c r="X300" s="245"/>
      <c r="Y300" s="245"/>
      <c r="Z300" s="245"/>
      <c r="AA300" s="245"/>
      <c r="AB300" s="540"/>
      <c r="AC300" s="540"/>
      <c r="AD300" s="540"/>
      <c r="AE300" s="540"/>
      <c r="AF300" s="540"/>
      <c r="AG300" s="540"/>
      <c r="AH300" s="540"/>
      <c r="AI300" s="540"/>
      <c r="AJ300" s="540"/>
      <c r="AK300" s="540"/>
      <c r="AL300" s="540"/>
      <c r="AM300" s="540"/>
      <c r="AN300" s="540"/>
      <c r="AO300" s="540"/>
      <c r="AP300" s="540"/>
      <c r="AQ300" s="540"/>
      <c r="AR300" s="540"/>
      <c r="AS300" s="541"/>
      <c r="AY300" s="244"/>
      <c r="AZ300" s="245"/>
      <c r="BA300" s="245"/>
      <c r="BB300" s="245"/>
      <c r="BC300" s="245"/>
      <c r="BD300" s="245"/>
      <c r="BE300" s="245"/>
      <c r="BF300" s="548"/>
      <c r="BG300" s="548"/>
      <c r="BH300" s="548"/>
      <c r="BI300" s="548"/>
      <c r="BJ300" s="548"/>
      <c r="BK300" s="548"/>
      <c r="BL300" s="548"/>
      <c r="BM300" s="548"/>
      <c r="BN300" s="548"/>
      <c r="BO300" s="548"/>
      <c r="BP300" s="245"/>
      <c r="BQ300" s="245"/>
      <c r="BR300" s="245"/>
      <c r="BS300" s="245"/>
      <c r="BT300" s="245"/>
      <c r="BU300" s="548"/>
      <c r="BV300" s="548"/>
      <c r="BW300" s="548"/>
      <c r="BX300" s="548"/>
      <c r="BY300" s="548"/>
      <c r="BZ300" s="548"/>
      <c r="CA300" s="548"/>
      <c r="CB300" s="548"/>
      <c r="CC300" s="548"/>
      <c r="CD300" s="548"/>
      <c r="CE300" s="548"/>
      <c r="CF300" s="548"/>
      <c r="CG300" s="548"/>
      <c r="CH300" s="548"/>
      <c r="CI300" s="548"/>
      <c r="CJ300" s="548"/>
      <c r="CK300" s="548"/>
      <c r="CL300" s="549"/>
      <c r="CP300" s="244"/>
      <c r="CQ300" s="245"/>
      <c r="CR300" s="245"/>
      <c r="CS300" s="245"/>
      <c r="CT300" s="245"/>
      <c r="CU300" s="245"/>
      <c r="CV300" s="245"/>
      <c r="CW300" s="548"/>
      <c r="CX300" s="548"/>
      <c r="CY300" s="548"/>
      <c r="CZ300" s="548"/>
      <c r="DA300" s="548"/>
      <c r="DB300" s="548"/>
      <c r="DC300" s="548"/>
      <c r="DD300" s="548"/>
      <c r="DE300" s="548"/>
      <c r="DF300" s="548"/>
      <c r="DG300" s="245"/>
      <c r="DH300" s="245"/>
      <c r="DI300" s="245"/>
      <c r="DJ300" s="245"/>
      <c r="DK300" s="245"/>
      <c r="DL300" s="548"/>
      <c r="DM300" s="548"/>
      <c r="DN300" s="548"/>
      <c r="DO300" s="548"/>
      <c r="DP300" s="548"/>
      <c r="DQ300" s="548"/>
      <c r="DR300" s="548"/>
      <c r="DS300" s="548"/>
      <c r="DT300" s="548"/>
      <c r="DU300" s="548"/>
      <c r="DV300" s="548"/>
      <c r="DW300" s="548"/>
      <c r="DX300" s="548"/>
      <c r="DY300" s="548"/>
      <c r="DZ300" s="548"/>
      <c r="EA300" s="548"/>
      <c r="EB300" s="548"/>
      <c r="EC300" s="549"/>
    </row>
  </sheetData>
  <mergeCells count="958">
    <mergeCell ref="DA285:DC287"/>
    <mergeCell ref="DD285:DF287"/>
    <mergeCell ref="DH285:DJ287"/>
    <mergeCell ref="DM285:DO287"/>
    <mergeCell ref="DP285:DR287"/>
    <mergeCell ref="CW286:CY288"/>
    <mergeCell ref="CW289:CY291"/>
    <mergeCell ref="CZ289:DB291"/>
    <mergeCell ref="DD289:DF291"/>
    <mergeCell ref="DI289:DK291"/>
    <mergeCell ref="DF277:DG278"/>
    <mergeCell ref="DH277:DK280"/>
    <mergeCell ref="DL277:DN279"/>
    <mergeCell ref="DB278:DD280"/>
    <mergeCell ref="DP278:DR280"/>
    <mergeCell ref="CZ279:DA280"/>
    <mergeCell ref="DF279:DG280"/>
    <mergeCell ref="DT280:DV282"/>
    <mergeCell ref="DH281:DI282"/>
    <mergeCell ref="DJ281:DK282"/>
    <mergeCell ref="DA282:DC284"/>
    <mergeCell ref="DD282:DF284"/>
    <mergeCell ref="DM282:DO284"/>
    <mergeCell ref="DP282:DR284"/>
    <mergeCell ref="DF266:DH268"/>
    <mergeCell ref="DT266:DV268"/>
    <mergeCell ref="DA270:DC272"/>
    <mergeCell ref="DD270:DF272"/>
    <mergeCell ref="DH270:DJ272"/>
    <mergeCell ref="DL270:DN272"/>
    <mergeCell ref="DP270:DR272"/>
    <mergeCell ref="DA273:DC275"/>
    <mergeCell ref="DD273:DF275"/>
    <mergeCell ref="DI274:DK276"/>
    <mergeCell ref="DP274:DR276"/>
    <mergeCell ref="DL275:DM276"/>
    <mergeCell ref="BF286:BH288"/>
    <mergeCell ref="BI289:BK291"/>
    <mergeCell ref="BV282:BX284"/>
    <mergeCell ref="BM282:BO284"/>
    <mergeCell ref="BY282:CA284"/>
    <mergeCell ref="BJ282:BL284"/>
    <mergeCell ref="BJ285:BL287"/>
    <mergeCell ref="BI279:BJ280"/>
    <mergeCell ref="BU277:BW279"/>
    <mergeCell ref="BK278:BM280"/>
    <mergeCell ref="BV285:BX287"/>
    <mergeCell ref="BM285:BO287"/>
    <mergeCell ref="BQ281:BR282"/>
    <mergeCell ref="BQ285:BS287"/>
    <mergeCell ref="BY285:CA287"/>
    <mergeCell ref="BF289:BH291"/>
    <mergeCell ref="BR289:BT291"/>
    <mergeCell ref="BM289:BO291"/>
    <mergeCell ref="BF282:BH284"/>
    <mergeCell ref="BY270:CA272"/>
    <mergeCell ref="BF277:BH279"/>
    <mergeCell ref="BO266:BQ268"/>
    <mergeCell ref="BO279:BP280"/>
    <mergeCell ref="CW277:CY279"/>
    <mergeCell ref="CW282:CY284"/>
    <mergeCell ref="BY278:CA280"/>
    <mergeCell ref="BQ277:BT280"/>
    <mergeCell ref="BS281:BT282"/>
    <mergeCell ref="BU275:BV276"/>
    <mergeCell ref="BO277:BP278"/>
    <mergeCell ref="BR274:BT276"/>
    <mergeCell ref="BM273:BO275"/>
    <mergeCell ref="BJ273:BL275"/>
    <mergeCell ref="BQ270:BS272"/>
    <mergeCell ref="BY274:CA276"/>
    <mergeCell ref="BM270:BO272"/>
    <mergeCell ref="BU270:BW272"/>
    <mergeCell ref="BJ270:BL272"/>
    <mergeCell ref="CC266:CE268"/>
    <mergeCell ref="CC280:CE282"/>
    <mergeCell ref="AG243:AI245"/>
    <mergeCell ref="Y246:AC250"/>
    <mergeCell ref="U247:W249"/>
    <mergeCell ref="AE247:AH250"/>
    <mergeCell ref="AN236:AP238"/>
    <mergeCell ref="AA238:AC240"/>
    <mergeCell ref="X239:Y240"/>
    <mergeCell ref="O240:Q242"/>
    <mergeCell ref="T240:V242"/>
    <mergeCell ref="AF240:AH242"/>
    <mergeCell ref="AK240:AM242"/>
    <mergeCell ref="X242:Z244"/>
    <mergeCell ref="AB242:AD244"/>
    <mergeCell ref="S243:U245"/>
    <mergeCell ref="AB231:AC232"/>
    <mergeCell ref="AM231:AO233"/>
    <mergeCell ref="AJ232:AK233"/>
    <mergeCell ref="H234:J236"/>
    <mergeCell ref="U234:W236"/>
    <mergeCell ref="X234:Y235"/>
    <mergeCell ref="Z234:AB236"/>
    <mergeCell ref="AE234:AG236"/>
    <mergeCell ref="AR234:AT236"/>
    <mergeCell ref="O235:Q237"/>
    <mergeCell ref="AC235:AD236"/>
    <mergeCell ref="AK235:AM237"/>
    <mergeCell ref="L236:N238"/>
    <mergeCell ref="AR224:AT226"/>
    <mergeCell ref="AC225:AD226"/>
    <mergeCell ref="M227:O229"/>
    <mergeCell ref="Q227:R228"/>
    <mergeCell ref="AM227:AO229"/>
    <mergeCell ref="G228:K232"/>
    <mergeCell ref="U228:W230"/>
    <mergeCell ref="AB228:AD230"/>
    <mergeCell ref="AF228:AG229"/>
    <mergeCell ref="AI228:AK230"/>
    <mergeCell ref="L222:N224"/>
    <mergeCell ref="AN222:AP224"/>
    <mergeCell ref="O223:Q225"/>
    <mergeCell ref="AK223:AM225"/>
    <mergeCell ref="H224:J226"/>
    <mergeCell ref="U224:W226"/>
    <mergeCell ref="Y224:AA226"/>
    <mergeCell ref="AE224:AG226"/>
    <mergeCell ref="AQ228:AU232"/>
    <mergeCell ref="X229:AA232"/>
    <mergeCell ref="Q230:S232"/>
    <mergeCell ref="AE230:AG232"/>
    <mergeCell ref="M231:O233"/>
    <mergeCell ref="U231:V232"/>
    <mergeCell ref="DP185:DR187"/>
    <mergeCell ref="DM173:DO175"/>
    <mergeCell ref="DE176:DG178"/>
    <mergeCell ref="DM177:DO179"/>
    <mergeCell ref="DL185:DN187"/>
    <mergeCell ref="DD184:DF186"/>
    <mergeCell ref="O218:Q220"/>
    <mergeCell ref="T218:V220"/>
    <mergeCell ref="AF218:AH220"/>
    <mergeCell ref="AK218:AM220"/>
    <mergeCell ref="Y220:AA222"/>
    <mergeCell ref="AC220:AD221"/>
    <mergeCell ref="U211:W213"/>
    <mergeCell ref="AE211:AG213"/>
    <mergeCell ref="S215:U217"/>
    <mergeCell ref="AG215:AI217"/>
    <mergeCell ref="X216:Z218"/>
    <mergeCell ref="AB216:AD218"/>
    <mergeCell ref="Y210:AC214"/>
    <mergeCell ref="DI177:DK179"/>
    <mergeCell ref="DH180:DK183"/>
    <mergeCell ref="DE180:DG182"/>
    <mergeCell ref="DH184:DJ186"/>
    <mergeCell ref="DL181:DN183"/>
    <mergeCell ref="CW177:CY179"/>
    <mergeCell ref="CV188:CZ192"/>
    <mergeCell ref="DJ173:DL175"/>
    <mergeCell ref="DG173:DI175"/>
    <mergeCell ref="DE172:DF173"/>
    <mergeCell ref="DE174:DF175"/>
    <mergeCell ref="CY168:DC172"/>
    <mergeCell ref="DS171:DW175"/>
    <mergeCell ref="DP191:DT195"/>
    <mergeCell ref="DU176:DW178"/>
    <mergeCell ref="CV185:CX187"/>
    <mergeCell ref="DB185:DC186"/>
    <mergeCell ref="DM188:DN189"/>
    <mergeCell ref="DP179:DR181"/>
    <mergeCell ref="DP182:DR184"/>
    <mergeCell ref="DM190:DN191"/>
    <mergeCell ref="DD188:DF190"/>
    <mergeCell ref="DA176:DC178"/>
    <mergeCell ref="DA182:DC184"/>
    <mergeCell ref="DA179:DC181"/>
    <mergeCell ref="CZ185:DA186"/>
    <mergeCell ref="DE192:DG194"/>
    <mergeCell ref="DH169:DJ171"/>
    <mergeCell ref="DL169:DN171"/>
    <mergeCell ref="DT184:DV186"/>
    <mergeCell ref="CW181:CY183"/>
    <mergeCell ref="DJ188:DL190"/>
    <mergeCell ref="DT180:DV182"/>
    <mergeCell ref="DI192:DK194"/>
    <mergeCell ref="DG188:DI190"/>
    <mergeCell ref="BK181:BM183"/>
    <mergeCell ref="BO181:BR184"/>
    <mergeCell ref="BF172:BH174"/>
    <mergeCell ref="BK177:BM179"/>
    <mergeCell ref="BR172:BT174"/>
    <mergeCell ref="BV171:BX173"/>
    <mergeCell ref="BJ173:BL175"/>
    <mergeCell ref="BR176:BS177"/>
    <mergeCell ref="BN173:BP175"/>
    <mergeCell ref="BU180:BV181"/>
    <mergeCell ref="BK184:BL185"/>
    <mergeCell ref="BP186:BR188"/>
    <mergeCell ref="BO177:BQ179"/>
    <mergeCell ref="BZ175:CB177"/>
    <mergeCell ref="BZ171:CB173"/>
    <mergeCell ref="BT182:BV184"/>
    <mergeCell ref="BT177:BV179"/>
    <mergeCell ref="BE192:BG194"/>
    <mergeCell ref="BG176:BI178"/>
    <mergeCell ref="BU190:BW192"/>
    <mergeCell ref="BM191:BO193"/>
    <mergeCell ref="BX187:BZ189"/>
    <mergeCell ref="BE188:BG190"/>
    <mergeCell ref="BI192:BK194"/>
    <mergeCell ref="BY191:CA193"/>
    <mergeCell ref="BT186:BV188"/>
    <mergeCell ref="BK186:BM188"/>
    <mergeCell ref="BN188:BO189"/>
    <mergeCell ref="BQ190:BS192"/>
    <mergeCell ref="BZ183:CB185"/>
    <mergeCell ref="BZ179:CB181"/>
    <mergeCell ref="BE180:BG182"/>
    <mergeCell ref="BE184:BG186"/>
    <mergeCell ref="BR178:BS179"/>
    <mergeCell ref="BN186:BO187"/>
    <mergeCell ref="AK184:AM186"/>
    <mergeCell ref="M193:Q197"/>
    <mergeCell ref="W193:Y195"/>
    <mergeCell ref="Z190:AA191"/>
    <mergeCell ref="R182:S183"/>
    <mergeCell ref="AF182:AG183"/>
    <mergeCell ref="AJ175:AL177"/>
    <mergeCell ref="N169:R173"/>
    <mergeCell ref="AI192:AM196"/>
    <mergeCell ref="AJ170:AN174"/>
    <mergeCell ref="S191:U193"/>
    <mergeCell ref="AI188:AK190"/>
    <mergeCell ref="AF179:AH181"/>
    <mergeCell ref="AB188:AD190"/>
    <mergeCell ref="S184:U186"/>
    <mergeCell ref="AK180:AM182"/>
    <mergeCell ref="N187:P189"/>
    <mergeCell ref="AF192:AH194"/>
    <mergeCell ref="S171:U173"/>
    <mergeCell ref="O190:Q192"/>
    <mergeCell ref="X170:Z172"/>
    <mergeCell ref="N183:P185"/>
    <mergeCell ref="AB175:AD177"/>
    <mergeCell ref="AA193:AC195"/>
    <mergeCell ref="S188:U190"/>
    <mergeCell ref="AF188:AH190"/>
    <mergeCell ref="AF172:AH174"/>
    <mergeCell ref="Y181:AB184"/>
    <mergeCell ref="W188:Y190"/>
    <mergeCell ref="AF184:AH186"/>
    <mergeCell ref="Z188:AA189"/>
    <mergeCell ref="AB170:AD172"/>
    <mergeCell ref="W175:Y177"/>
    <mergeCell ref="T182:U183"/>
    <mergeCell ref="AF175:AH177"/>
    <mergeCell ref="S175:U177"/>
    <mergeCell ref="P175:R177"/>
    <mergeCell ref="N179:P181"/>
    <mergeCell ref="S179:U181"/>
    <mergeCell ref="AH182:AI183"/>
    <mergeCell ref="DY137:EA139"/>
    <mergeCell ref="EB137:ED139"/>
    <mergeCell ref="DJ138:DL140"/>
    <mergeCell ref="DU138:DW140"/>
    <mergeCell ref="DQ140:DS142"/>
    <mergeCell ref="DN140:DP142"/>
    <mergeCell ref="DN136:DP138"/>
    <mergeCell ref="DQ136:DS138"/>
    <mergeCell ref="DY146:EA148"/>
    <mergeCell ref="EC146:EE148"/>
    <mergeCell ref="DB142:DD144"/>
    <mergeCell ref="DF142:DH144"/>
    <mergeCell ref="DY142:EA144"/>
    <mergeCell ref="EC142:EE144"/>
    <mergeCell ref="DJ143:DN147"/>
    <mergeCell ref="DP145:DQ146"/>
    <mergeCell ref="DS143:DW147"/>
    <mergeCell ref="DP143:DQ144"/>
    <mergeCell ref="BF134:BH136"/>
    <mergeCell ref="BS150:BU152"/>
    <mergeCell ref="DY120:EA122"/>
    <mergeCell ref="EC120:EE122"/>
    <mergeCell ref="DP123:DQ124"/>
    <mergeCell ref="DP121:DQ122"/>
    <mergeCell ref="DB124:DD126"/>
    <mergeCell ref="DF124:DH126"/>
    <mergeCell ref="DY124:EA126"/>
    <mergeCell ref="EC124:EE126"/>
    <mergeCell ref="DN125:DP127"/>
    <mergeCell ref="DQ125:DS127"/>
    <mergeCell ref="DJ120:DN124"/>
    <mergeCell ref="DS120:DW124"/>
    <mergeCell ref="DB120:DD122"/>
    <mergeCell ref="DF120:DH122"/>
    <mergeCell ref="EC134:ED135"/>
    <mergeCell ref="DJ128:DL130"/>
    <mergeCell ref="DU128:DW130"/>
    <mergeCell ref="DC129:DE131"/>
    <mergeCell ref="DF129:DH131"/>
    <mergeCell ref="DN129:DP131"/>
    <mergeCell ref="DQ129:DS131"/>
    <mergeCell ref="DC133:DD134"/>
    <mergeCell ref="DL135:DM136"/>
    <mergeCell ref="DY129:EA131"/>
    <mergeCell ref="EB129:EE132"/>
    <mergeCell ref="DO132:DR135"/>
    <mergeCell ref="DH133:DJ135"/>
    <mergeCell ref="DL132:DN134"/>
    <mergeCell ref="DS132:DU134"/>
    <mergeCell ref="DW133:DY135"/>
    <mergeCell ref="DT135:DU136"/>
    <mergeCell ref="DB146:DD148"/>
    <mergeCell ref="DF146:DH148"/>
    <mergeCell ref="DC137:DE139"/>
    <mergeCell ref="DF137:DH139"/>
    <mergeCell ref="BI124:BK126"/>
    <mergeCell ref="BY128:BZ129"/>
    <mergeCell ref="BJ128:BK129"/>
    <mergeCell ref="BN125:BP127"/>
    <mergeCell ref="BX130:BZ132"/>
    <mergeCell ref="BQ143:BS145"/>
    <mergeCell ref="BJ137:BL139"/>
    <mergeCell ref="BN133:BO134"/>
    <mergeCell ref="BQ132:BS134"/>
    <mergeCell ref="BQ140:BS142"/>
    <mergeCell ref="BI147:BK149"/>
    <mergeCell ref="CB126:CF130"/>
    <mergeCell ref="CF132:CH134"/>
    <mergeCell ref="CF137:CH139"/>
    <mergeCell ref="CB137:CD139"/>
    <mergeCell ref="CB134:CD136"/>
    <mergeCell ref="CD147:CF149"/>
    <mergeCell ref="CB143:CD145"/>
    <mergeCell ref="BL121:BM122"/>
    <mergeCell ref="BY124:CA126"/>
    <mergeCell ref="BT125:BV127"/>
    <mergeCell ref="BQ136:BS138"/>
    <mergeCell ref="BU136:BW138"/>
    <mergeCell ref="BM136:BO138"/>
    <mergeCell ref="BQ125:BS127"/>
    <mergeCell ref="BV121:BW122"/>
    <mergeCell ref="BJ130:BL132"/>
    <mergeCell ref="BT129:BV131"/>
    <mergeCell ref="BQ129:BS131"/>
    <mergeCell ref="BX137:BZ139"/>
    <mergeCell ref="BX134:BZ136"/>
    <mergeCell ref="BP120:BS123"/>
    <mergeCell ref="BR154:BT156"/>
    <mergeCell ref="BU143:BW145"/>
    <mergeCell ref="CF142:CH144"/>
    <mergeCell ref="CB140:CD142"/>
    <mergeCell ref="BM147:BO149"/>
    <mergeCell ref="BN140:BO141"/>
    <mergeCell ref="BX141:BY142"/>
    <mergeCell ref="BG150:BK154"/>
    <mergeCell ref="BU147:BW149"/>
    <mergeCell ref="BL152:BN154"/>
    <mergeCell ref="BY147:CA149"/>
    <mergeCell ref="BY150:CC154"/>
    <mergeCell ref="BW152:BX153"/>
    <mergeCell ref="BQ146:BS148"/>
    <mergeCell ref="BP150:BR152"/>
    <mergeCell ref="BJ143:BL145"/>
    <mergeCell ref="BF140:BH142"/>
    <mergeCell ref="BM143:BO145"/>
    <mergeCell ref="BF143:BH145"/>
    <mergeCell ref="BD147:BF149"/>
    <mergeCell ref="BB142:BD144"/>
    <mergeCell ref="AA123:AC125"/>
    <mergeCell ref="X123:Z125"/>
    <mergeCell ref="W131:Y133"/>
    <mergeCell ref="Y135:AB138"/>
    <mergeCell ref="BX143:BZ145"/>
    <mergeCell ref="BK141:BL142"/>
    <mergeCell ref="BU140:BV141"/>
    <mergeCell ref="BU133:BV134"/>
    <mergeCell ref="BN129:BP131"/>
    <mergeCell ref="BJ134:BL136"/>
    <mergeCell ref="BF137:BH139"/>
    <mergeCell ref="BD126:BH130"/>
    <mergeCell ref="BB137:BD139"/>
    <mergeCell ref="BB132:BD134"/>
    <mergeCell ref="R126:T128"/>
    <mergeCell ref="AG126:AI128"/>
    <mergeCell ref="V127:X129"/>
    <mergeCell ref="AE143:AG145"/>
    <mergeCell ref="AB144:AD146"/>
    <mergeCell ref="AI140:AK142"/>
    <mergeCell ref="AF140:AG141"/>
    <mergeCell ref="T140:U141"/>
    <mergeCell ref="AH133:AJ135"/>
    <mergeCell ref="Q133:S135"/>
    <mergeCell ref="AK127:AO131"/>
    <mergeCell ref="AL136:AN138"/>
    <mergeCell ref="P140:R142"/>
    <mergeCell ref="AL132:AN134"/>
    <mergeCell ref="AC127:AE129"/>
    <mergeCell ref="X148:Z150"/>
    <mergeCell ref="Q148:U152"/>
    <mergeCell ref="AF148:AJ152"/>
    <mergeCell ref="L127:P131"/>
    <mergeCell ref="AA148:AC150"/>
    <mergeCell ref="W144:Y146"/>
    <mergeCell ref="M136:O138"/>
    <mergeCell ref="M132:O134"/>
    <mergeCell ref="Z132:AA133"/>
    <mergeCell ref="AD134:AF136"/>
    <mergeCell ref="U137:W139"/>
    <mergeCell ref="AA140:AC142"/>
    <mergeCell ref="AF130:AH132"/>
    <mergeCell ref="T143:V145"/>
    <mergeCell ref="S130:U132"/>
    <mergeCell ref="AB131:AD133"/>
    <mergeCell ref="AD137:AF139"/>
    <mergeCell ref="U134:W136"/>
    <mergeCell ref="X140:Z142"/>
    <mergeCell ref="AD140:AE141"/>
    <mergeCell ref="Z130:AA131"/>
    <mergeCell ref="V140:W141"/>
    <mergeCell ref="Q136:S138"/>
    <mergeCell ref="AH136:AJ138"/>
    <mergeCell ref="DI80:DK82"/>
    <mergeCell ref="DM80:DO82"/>
    <mergeCell ref="CR88:CT90"/>
    <mergeCell ref="CU88:CW90"/>
    <mergeCell ref="CE80:CH83"/>
    <mergeCell ref="CJ80:CL82"/>
    <mergeCell ref="CO80:CQ82"/>
    <mergeCell ref="CT80:CV82"/>
    <mergeCell ref="CW80:CX81"/>
    <mergeCell ref="CY80:DA82"/>
    <mergeCell ref="CH84:CJ86"/>
    <mergeCell ref="DL84:DN86"/>
    <mergeCell ref="CY85:DA87"/>
    <mergeCell ref="DC85:DE87"/>
    <mergeCell ref="DG85:DI87"/>
    <mergeCell ref="CO88:CQ90"/>
    <mergeCell ref="CZ88:DB90"/>
    <mergeCell ref="DE90:DG92"/>
    <mergeCell ref="DD80:DF82"/>
    <mergeCell ref="DG80:DH81"/>
    <mergeCell ref="DL94:DN96"/>
    <mergeCell ref="DL99:DN101"/>
    <mergeCell ref="DM92:DN93"/>
    <mergeCell ref="DB93:DD95"/>
    <mergeCell ref="DE93:DG95"/>
    <mergeCell ref="CH94:CJ96"/>
    <mergeCell ref="CO95:CQ97"/>
    <mergeCell ref="CR95:CT97"/>
    <mergeCell ref="CU95:CV96"/>
    <mergeCell ref="CX97:DA100"/>
    <mergeCell ref="DB97:DD99"/>
    <mergeCell ref="DE97:DG99"/>
    <mergeCell ref="CO91:CQ93"/>
    <mergeCell ref="CR91:CT93"/>
    <mergeCell ref="CU91:CW93"/>
    <mergeCell ref="CZ91:DA92"/>
    <mergeCell ref="DC91:DD92"/>
    <mergeCell ref="CH92:CI93"/>
    <mergeCell ref="CH89:CJ91"/>
    <mergeCell ref="DL89:DN91"/>
    <mergeCell ref="CO101:CQ103"/>
    <mergeCell ref="CX101:CZ103"/>
    <mergeCell ref="DA101:DC103"/>
    <mergeCell ref="DE101:DG103"/>
    <mergeCell ref="DL104:DN106"/>
    <mergeCell ref="DM107:DO109"/>
    <mergeCell ref="CH108:CJ110"/>
    <mergeCell ref="CL108:CP112"/>
    <mergeCell ref="CS108:CW112"/>
    <mergeCell ref="CZ108:DD112"/>
    <mergeCell ref="DG108:DK112"/>
    <mergeCell ref="DL110:DN112"/>
    <mergeCell ref="CX111:CY112"/>
    <mergeCell ref="CH104:CJ106"/>
    <mergeCell ref="CR104:CT106"/>
    <mergeCell ref="CU104:CW106"/>
    <mergeCell ref="CX104:CZ106"/>
    <mergeCell ref="DA104:DC106"/>
    <mergeCell ref="DE104:DG106"/>
    <mergeCell ref="CS102:CT103"/>
    <mergeCell ref="CV102:CW103"/>
    <mergeCell ref="AZ89:BB91"/>
    <mergeCell ref="AZ100:BB102"/>
    <mergeCell ref="AX83:BB87"/>
    <mergeCell ref="BP82:BR84"/>
    <mergeCell ref="BS93:BU95"/>
    <mergeCell ref="BS96:BU98"/>
    <mergeCell ref="BS89:BU91"/>
    <mergeCell ref="BS100:BU102"/>
    <mergeCell ref="BS83:BW87"/>
    <mergeCell ref="BO93:BQ95"/>
    <mergeCell ref="BK100:BM102"/>
    <mergeCell ref="BJ92:BK93"/>
    <mergeCell ref="CO98:CQ100"/>
    <mergeCell ref="CR98:CS99"/>
    <mergeCell ref="CH99:CJ101"/>
    <mergeCell ref="CU99:CW101"/>
    <mergeCell ref="BH85:BJ87"/>
    <mergeCell ref="AZ93:BB95"/>
    <mergeCell ref="BC89:BE91"/>
    <mergeCell ref="BC82:BE84"/>
    <mergeCell ref="BK89:BM91"/>
    <mergeCell ref="BH89:BJ91"/>
    <mergeCell ref="BP89:BR91"/>
    <mergeCell ref="BC100:BE102"/>
    <mergeCell ref="BK85:BM87"/>
    <mergeCell ref="BD86:BF88"/>
    <mergeCell ref="BO86:BQ88"/>
    <mergeCell ref="BG98:BH99"/>
    <mergeCell ref="BL92:BM93"/>
    <mergeCell ref="BH92:BI93"/>
    <mergeCell ref="BM98:BN99"/>
    <mergeCell ref="BP100:BR102"/>
    <mergeCell ref="BO96:BQ98"/>
    <mergeCell ref="R111:T113"/>
    <mergeCell ref="Y111:AA113"/>
    <mergeCell ref="AC111:AD112"/>
    <mergeCell ref="AX104:BB108"/>
    <mergeCell ref="BS104:BW108"/>
    <mergeCell ref="BI94:BL97"/>
    <mergeCell ref="BJ98:BK99"/>
    <mergeCell ref="BD93:BF95"/>
    <mergeCell ref="BD96:BF98"/>
    <mergeCell ref="AZ96:BB98"/>
    <mergeCell ref="V105:W106"/>
    <mergeCell ref="BP107:BR109"/>
    <mergeCell ref="BC107:BE109"/>
    <mergeCell ref="BD103:BF105"/>
    <mergeCell ref="BO103:BQ105"/>
    <mergeCell ref="BH104:BJ106"/>
    <mergeCell ref="BK104:BM106"/>
    <mergeCell ref="BH100:BJ102"/>
    <mergeCell ref="I106:M110"/>
    <mergeCell ref="N106:P108"/>
    <mergeCell ref="AC106:AE108"/>
    <mergeCell ref="AF106:AJ110"/>
    <mergeCell ref="R107:T109"/>
    <mergeCell ref="Y107:AA109"/>
    <mergeCell ref="AG99:AI101"/>
    <mergeCell ref="AK99:AM101"/>
    <mergeCell ref="K103:M105"/>
    <mergeCell ref="N103:P105"/>
    <mergeCell ref="S103:U105"/>
    <mergeCell ref="V103:W104"/>
    <mergeCell ref="X103:Z105"/>
    <mergeCell ref="AC103:AE105"/>
    <mergeCell ref="AF103:AH105"/>
    <mergeCell ref="AK103:AL104"/>
    <mergeCell ref="AC98:AE100"/>
    <mergeCell ref="F99:H101"/>
    <mergeCell ref="J99:L101"/>
    <mergeCell ref="N99:P101"/>
    <mergeCell ref="R99:T101"/>
    <mergeCell ref="U99:W101"/>
    <mergeCell ref="X99:Z101"/>
    <mergeCell ref="AK92:AM94"/>
    <mergeCell ref="AC93:AE95"/>
    <mergeCell ref="U95:X98"/>
    <mergeCell ref="Y95:AA97"/>
    <mergeCell ref="AK95:AN98"/>
    <mergeCell ref="F96:G97"/>
    <mergeCell ref="N96:P98"/>
    <mergeCell ref="R96:T98"/>
    <mergeCell ref="AC96:AD97"/>
    <mergeCell ref="AE96:AF97"/>
    <mergeCell ref="AF88:AH90"/>
    <mergeCell ref="V89:W90"/>
    <mergeCell ref="AK89:AL90"/>
    <mergeCell ref="F92:H94"/>
    <mergeCell ref="J92:L94"/>
    <mergeCell ref="N92:P94"/>
    <mergeCell ref="R92:T94"/>
    <mergeCell ref="U92:W94"/>
    <mergeCell ref="X92:Z94"/>
    <mergeCell ref="AG92:AI94"/>
    <mergeCell ref="V87:W88"/>
    <mergeCell ref="K88:M90"/>
    <mergeCell ref="N88:P90"/>
    <mergeCell ref="S88:U90"/>
    <mergeCell ref="X88:Z90"/>
    <mergeCell ref="AC88:AE90"/>
    <mergeCell ref="CX44:CZ46"/>
    <mergeCell ref="R80:T82"/>
    <mergeCell ref="Y80:AA82"/>
    <mergeCell ref="AC81:AD82"/>
    <mergeCell ref="I83:M87"/>
    <mergeCell ref="AF83:AJ87"/>
    <mergeCell ref="R84:T86"/>
    <mergeCell ref="Y84:AA86"/>
    <mergeCell ref="N85:P87"/>
    <mergeCell ref="AC85:AE87"/>
    <mergeCell ref="CB44:CD46"/>
    <mergeCell ref="BU60:BW62"/>
    <mergeCell ref="BY48:CA50"/>
    <mergeCell ref="BZ53:CB55"/>
    <mergeCell ref="CD53:CE54"/>
    <mergeCell ref="CZ53:DB55"/>
    <mergeCell ref="BT54:BX58"/>
    <mergeCell ref="CZ57:DB59"/>
    <mergeCell ref="BE46:BG48"/>
    <mergeCell ref="G59:I61"/>
    <mergeCell ref="M59:O61"/>
    <mergeCell ref="P59:R61"/>
    <mergeCell ref="X59:Z61"/>
    <mergeCell ref="X48:Z50"/>
    <mergeCell ref="CL36:CP40"/>
    <mergeCell ref="CH37:CJ39"/>
    <mergeCell ref="CR37:CT39"/>
    <mergeCell ref="CF41:CH43"/>
    <mergeCell ref="CT41:CV43"/>
    <mergeCell ref="CK42:CM44"/>
    <mergeCell ref="CO42:CQ44"/>
    <mergeCell ref="CT69:CV71"/>
    <mergeCell ref="CL72:CP76"/>
    <mergeCell ref="CH73:CJ75"/>
    <mergeCell ref="CR73:CU76"/>
    <mergeCell ref="CG44:CI46"/>
    <mergeCell ref="CS44:CU46"/>
    <mergeCell ref="CH60:CJ62"/>
    <mergeCell ref="CK60:CL61"/>
    <mergeCell ref="CM60:CO62"/>
    <mergeCell ref="CR60:CT62"/>
    <mergeCell ref="CH54:CJ56"/>
    <mergeCell ref="CO54:CQ56"/>
    <mergeCell ref="CS54:CT55"/>
    <mergeCell ref="CV54:CX56"/>
    <mergeCell ref="CH57:CI58"/>
    <mergeCell ref="CO57:CP58"/>
    <mergeCell ref="CW58:CX59"/>
    <mergeCell ref="BB50:BD52"/>
    <mergeCell ref="BF50:BH52"/>
    <mergeCell ref="AT52:AU53"/>
    <mergeCell ref="BF53:BH55"/>
    <mergeCell ref="DA48:DC50"/>
    <mergeCell ref="DE60:DG62"/>
    <mergeCell ref="CB61:CD63"/>
    <mergeCell ref="CP61:CQ62"/>
    <mergeCell ref="CX61:CZ63"/>
    <mergeCell ref="BY62:CA64"/>
    <mergeCell ref="DA62:DC64"/>
    <mergeCell ref="CN64:CP66"/>
    <mergeCell ref="CK65:CL66"/>
    <mergeCell ref="CB66:CD68"/>
    <mergeCell ref="CG66:CI68"/>
    <mergeCell ref="CS66:CU68"/>
    <mergeCell ref="CX66:CZ68"/>
    <mergeCell ref="CK68:CM70"/>
    <mergeCell ref="CO68:CQ70"/>
    <mergeCell ref="CF69:CH71"/>
    <mergeCell ref="AZ52:BA53"/>
    <mergeCell ref="AP53:AR55"/>
    <mergeCell ref="G53:I55"/>
    <mergeCell ref="K55:M57"/>
    <mergeCell ref="P55:R57"/>
    <mergeCell ref="T55:V57"/>
    <mergeCell ref="DE50:DG52"/>
    <mergeCell ref="CP51:CQ52"/>
    <mergeCell ref="AR62:AT64"/>
    <mergeCell ref="AZ62:BB64"/>
    <mergeCell ref="AV63:AX65"/>
    <mergeCell ref="AL53:AN55"/>
    <mergeCell ref="BB53:BD55"/>
    <mergeCell ref="DD54:DH58"/>
    <mergeCell ref="CK55:CN58"/>
    <mergeCell ref="CD56:CF58"/>
    <mergeCell ref="CR56:CT58"/>
    <mergeCell ref="BZ57:CB59"/>
    <mergeCell ref="BE57:BG59"/>
    <mergeCell ref="AQ58:AS60"/>
    <mergeCell ref="AP50:AR52"/>
    <mergeCell ref="BA58:BC60"/>
    <mergeCell ref="AU59:AW61"/>
    <mergeCell ref="AX59:AY60"/>
    <mergeCell ref="AT50:AU51"/>
    <mergeCell ref="CH26:CL30"/>
    <mergeCell ref="CQ26:CU30"/>
    <mergeCell ref="CM27:CN28"/>
    <mergeCell ref="CO27:CP28"/>
    <mergeCell ref="CN20:CO21"/>
    <mergeCell ref="CF21:CH23"/>
    <mergeCell ref="AE19:AF20"/>
    <mergeCell ref="J31:K32"/>
    <mergeCell ref="AC31:AD32"/>
    <mergeCell ref="CU21:CW23"/>
    <mergeCell ref="CB22:CD24"/>
    <mergeCell ref="CL22:CN24"/>
    <mergeCell ref="CO22:CQ24"/>
    <mergeCell ref="BI19:BK21"/>
    <mergeCell ref="AX20:AZ22"/>
    <mergeCell ref="BA20:BC22"/>
    <mergeCell ref="AT21:AV23"/>
    <mergeCell ref="BE21:BG23"/>
    <mergeCell ref="AX24:AZ26"/>
    <mergeCell ref="BA24:BC26"/>
    <mergeCell ref="BE25:BG27"/>
    <mergeCell ref="BI25:BK27"/>
    <mergeCell ref="CY15:DA17"/>
    <mergeCell ref="CJ17:CL19"/>
    <mergeCell ref="CQ17:CS19"/>
    <mergeCell ref="K50:M52"/>
    <mergeCell ref="O50:R53"/>
    <mergeCell ref="T51:V53"/>
    <mergeCell ref="X51:Z53"/>
    <mergeCell ref="X42:Z44"/>
    <mergeCell ref="K46:M48"/>
    <mergeCell ref="O46:Q48"/>
    <mergeCell ref="T46:V48"/>
    <mergeCell ref="CB49:CD51"/>
    <mergeCell ref="CX49:CZ51"/>
    <mergeCell ref="BU50:BW52"/>
    <mergeCell ref="CH50:CJ52"/>
    <mergeCell ref="CL50:CN52"/>
    <mergeCell ref="CR50:CT52"/>
    <mergeCell ref="CL46:CN48"/>
    <mergeCell ref="CP46:CQ47"/>
    <mergeCell ref="CB18:CD20"/>
    <mergeCell ref="CF18:CH20"/>
    <mergeCell ref="CU18:CW20"/>
    <mergeCell ref="CY18:DA20"/>
    <mergeCell ref="Y26:AC30"/>
    <mergeCell ref="CY22:DA24"/>
    <mergeCell ref="CB8:CD10"/>
    <mergeCell ref="CY8:DA10"/>
    <mergeCell ref="CF9:CH11"/>
    <mergeCell ref="CU9:CW11"/>
    <mergeCell ref="CJ10:CK11"/>
    <mergeCell ref="CR10:CS11"/>
    <mergeCell ref="CM4:CO6"/>
    <mergeCell ref="CJ5:CK6"/>
    <mergeCell ref="CR5:CS6"/>
    <mergeCell ref="CK7:CL8"/>
    <mergeCell ref="CM7:CP10"/>
    <mergeCell ref="CQ7:CR8"/>
    <mergeCell ref="CB12:CD14"/>
    <mergeCell ref="CF12:CH14"/>
    <mergeCell ref="CN12:CP14"/>
    <mergeCell ref="CU12:CW14"/>
    <mergeCell ref="CY12:DA14"/>
    <mergeCell ref="CJ14:CL16"/>
    <mergeCell ref="CQ14:CS16"/>
    <mergeCell ref="CB15:CD17"/>
    <mergeCell ref="CF15:CH17"/>
    <mergeCell ref="CM15:CP18"/>
    <mergeCell ref="CU15:CW17"/>
    <mergeCell ref="AP6:AR8"/>
    <mergeCell ref="AT6:AV8"/>
    <mergeCell ref="BE6:BG8"/>
    <mergeCell ref="BI6:BK8"/>
    <mergeCell ref="AX7:AZ9"/>
    <mergeCell ref="BA7:BC9"/>
    <mergeCell ref="AP25:AR27"/>
    <mergeCell ref="AV17:AX19"/>
    <mergeCell ref="BC17:BE19"/>
    <mergeCell ref="AY18:AZ19"/>
    <mergeCell ref="BA18:BB19"/>
    <mergeCell ref="AP19:AR21"/>
    <mergeCell ref="BI11:BK13"/>
    <mergeCell ref="AT10:AV12"/>
    <mergeCell ref="BE10:BG12"/>
    <mergeCell ref="AP11:AR13"/>
    <mergeCell ref="AX11:AZ13"/>
    <mergeCell ref="BA11:BC13"/>
    <mergeCell ref="AV14:AX16"/>
    <mergeCell ref="AY14:BB17"/>
    <mergeCell ref="BC14:BE16"/>
    <mergeCell ref="AR15:AT17"/>
    <mergeCell ref="BG15:BI17"/>
    <mergeCell ref="AT25:AV27"/>
    <mergeCell ref="G42:I44"/>
    <mergeCell ref="L42:N44"/>
    <mergeCell ref="O42:Q44"/>
    <mergeCell ref="R42:T44"/>
    <mergeCell ref="G47:I49"/>
    <mergeCell ref="AV40:AX42"/>
    <mergeCell ref="AR41:AT43"/>
    <mergeCell ref="AD3:AE4"/>
    <mergeCell ref="L5:P9"/>
    <mergeCell ref="R5:T7"/>
    <mergeCell ref="U5:W7"/>
    <mergeCell ref="Y5:AC9"/>
    <mergeCell ref="R9:T11"/>
    <mergeCell ref="AA15:AC17"/>
    <mergeCell ref="AE15:AF16"/>
    <mergeCell ref="R28:T30"/>
    <mergeCell ref="U28:W30"/>
    <mergeCell ref="L18:N20"/>
    <mergeCell ref="P19:Q20"/>
    <mergeCell ref="R20:T22"/>
    <mergeCell ref="U20:W22"/>
    <mergeCell ref="J22:L24"/>
    <mergeCell ref="U13:W15"/>
    <mergeCell ref="H15:J17"/>
    <mergeCell ref="J11:L13"/>
    <mergeCell ref="N11:P13"/>
    <mergeCell ref="Y11:AA13"/>
    <mergeCell ref="AC11:AE13"/>
    <mergeCell ref="R13:T15"/>
    <mergeCell ref="U24:W26"/>
    <mergeCell ref="L26:P30"/>
    <mergeCell ref="H18:J20"/>
    <mergeCell ref="AE17:AF18"/>
    <mergeCell ref="N22:P24"/>
    <mergeCell ref="R24:T26"/>
    <mergeCell ref="AA18:AC20"/>
    <mergeCell ref="L15:N17"/>
    <mergeCell ref="Y22:AA24"/>
    <mergeCell ref="X15:Y16"/>
    <mergeCell ref="AC22:AE24"/>
    <mergeCell ref="P16:R18"/>
    <mergeCell ref="S16:V19"/>
    <mergeCell ref="W17:Y19"/>
    <mergeCell ref="BH232:BJ234"/>
    <mergeCell ref="BQ231:BR232"/>
    <mergeCell ref="BX224:BY225"/>
    <mergeCell ref="BM226:BN227"/>
    <mergeCell ref="BY232:BZ233"/>
    <mergeCell ref="BP223:BS226"/>
    <mergeCell ref="BH220:BJ222"/>
    <mergeCell ref="BU219:BW221"/>
    <mergeCell ref="U9:W11"/>
    <mergeCell ref="AZ41:BB43"/>
    <mergeCell ref="AS54:AU56"/>
    <mergeCell ref="AW56:AY58"/>
    <mergeCell ref="AM57:AO59"/>
    <mergeCell ref="AU57:AV58"/>
    <mergeCell ref="AW44:AY46"/>
    <mergeCell ref="AQ45:AS47"/>
    <mergeCell ref="AU45:AV46"/>
    <mergeCell ref="BA45:BC47"/>
    <mergeCell ref="AM46:AO48"/>
    <mergeCell ref="AU47:AW49"/>
    <mergeCell ref="AX47:AY48"/>
    <mergeCell ref="AX49:AZ51"/>
    <mergeCell ref="AL50:AN52"/>
    <mergeCell ref="AV52:AY55"/>
    <mergeCell ref="BZ229:CB231"/>
    <mergeCell ref="BI216:BK218"/>
    <mergeCell ref="BQ228:BR229"/>
    <mergeCell ref="BU224:BV225"/>
    <mergeCell ref="DI228:DK230"/>
    <mergeCell ref="DE219:DG221"/>
    <mergeCell ref="BO233:BQ235"/>
    <mergeCell ref="CA234:CC236"/>
    <mergeCell ref="BM215:BO217"/>
    <mergeCell ref="BJ236:BL238"/>
    <mergeCell ref="CC217:CE219"/>
    <mergeCell ref="BU228:BW230"/>
    <mergeCell ref="BL228:BN230"/>
    <mergeCell ref="BM223:BO225"/>
    <mergeCell ref="BU215:BW217"/>
    <mergeCell ref="BY219:CA221"/>
    <mergeCell ref="BY226:CA228"/>
    <mergeCell ref="BS232:BU234"/>
    <mergeCell ref="BL232:BN234"/>
    <mergeCell ref="BH228:BJ230"/>
    <mergeCell ref="BP220:BR222"/>
    <mergeCell ref="BL219:BN221"/>
    <mergeCell ref="BY215:CA217"/>
    <mergeCell ref="BV233:BX235"/>
    <mergeCell ref="DQ220:DS222"/>
    <mergeCell ref="DM216:DO218"/>
    <mergeCell ref="DE215:DG217"/>
    <mergeCell ref="AZ208:BA209"/>
    <mergeCell ref="AX206:AY207"/>
    <mergeCell ref="BE212:BG214"/>
    <mergeCell ref="BZ222:CB224"/>
    <mergeCell ref="BS220:BT221"/>
    <mergeCell ref="BQ216:BS218"/>
    <mergeCell ref="BI224:BK226"/>
    <mergeCell ref="BE224:BG226"/>
    <mergeCell ref="BQ212:BS214"/>
    <mergeCell ref="DR232:DT234"/>
    <mergeCell ref="DA219:DC221"/>
    <mergeCell ref="DR224:DT226"/>
    <mergeCell ref="DJ232:DL234"/>
    <mergeCell ref="DA223:DC225"/>
    <mergeCell ref="DI215:DK217"/>
    <mergeCell ref="DR215:DT217"/>
    <mergeCell ref="DA232:DC234"/>
    <mergeCell ref="DR227:DT229"/>
    <mergeCell ref="DM232:DO234"/>
    <mergeCell ref="DN228:DP230"/>
    <mergeCell ref="DA215:DC217"/>
    <mergeCell ref="DN226:DO227"/>
    <mergeCell ref="DF222:DG223"/>
    <mergeCell ref="DL228:DM229"/>
    <mergeCell ref="DH220:DI221"/>
    <mergeCell ref="DE224:DG226"/>
    <mergeCell ref="DN223:DP225"/>
    <mergeCell ref="DJ219:DL221"/>
    <mergeCell ref="DI223:DL226"/>
    <mergeCell ref="DE228:DG230"/>
    <mergeCell ref="DF231:DH233"/>
    <mergeCell ref="DB227:DD229"/>
    <mergeCell ref="DN219:DP221"/>
    <mergeCell ref="R282:T284"/>
    <mergeCell ref="R269:T271"/>
    <mergeCell ref="AH285:AJ287"/>
    <mergeCell ref="AN263:AP265"/>
    <mergeCell ref="AL274:AN276"/>
    <mergeCell ref="AC265:AE267"/>
    <mergeCell ref="AL278:AN280"/>
    <mergeCell ref="Y278:AA280"/>
    <mergeCell ref="AB281:AD283"/>
    <mergeCell ref="AB278:AD280"/>
    <mergeCell ref="V281:X283"/>
    <mergeCell ref="AC273:AF276"/>
    <mergeCell ref="V275:X277"/>
    <mergeCell ref="Y275:AA277"/>
    <mergeCell ref="AL266:AM267"/>
    <mergeCell ref="Y265:AA267"/>
    <mergeCell ref="U264:X267"/>
    <mergeCell ref="AL281:AO284"/>
    <mergeCell ref="N289:P291"/>
    <mergeCell ref="AH272:AI273"/>
    <mergeCell ref="AF270:AG271"/>
    <mergeCell ref="R289:T291"/>
    <mergeCell ref="N285:P287"/>
    <mergeCell ref="W289:Y291"/>
    <mergeCell ref="N280:P282"/>
    <mergeCell ref="AF282:AG283"/>
    <mergeCell ref="V272:W273"/>
    <mergeCell ref="AH270:AI271"/>
    <mergeCell ref="AC269:AE271"/>
    <mergeCell ref="AH274:AJ276"/>
    <mergeCell ref="V278:X280"/>
    <mergeCell ref="Y281:AA283"/>
    <mergeCell ref="R275:T277"/>
    <mergeCell ref="AB285:AD287"/>
    <mergeCell ref="Y271:AA273"/>
    <mergeCell ref="AF278:AH280"/>
    <mergeCell ref="R279:T281"/>
    <mergeCell ref="X285:Z287"/>
    <mergeCell ref="R272:T274"/>
    <mergeCell ref="AE285:AG287"/>
    <mergeCell ref="R285:T287"/>
    <mergeCell ref="U285:W287"/>
    <mergeCell ref="Z289:AC292"/>
    <mergeCell ref="M276:P279"/>
    <mergeCell ref="J273:L275"/>
    <mergeCell ref="AB261:AD263"/>
    <mergeCell ref="AP275:AR277"/>
    <mergeCell ref="AD293:AF295"/>
    <mergeCell ref="R292:T294"/>
    <mergeCell ref="AG267:AH268"/>
    <mergeCell ref="AK271:AL272"/>
    <mergeCell ref="AI289:AK291"/>
    <mergeCell ref="N268:P270"/>
    <mergeCell ref="R265:T267"/>
    <mergeCell ref="AL285:AN287"/>
    <mergeCell ref="AG264:AI266"/>
    <mergeCell ref="AM270:AO272"/>
    <mergeCell ref="AJ265:AK266"/>
    <mergeCell ref="AM268:AN269"/>
    <mergeCell ref="AH293:AJ295"/>
    <mergeCell ref="J269:L271"/>
    <mergeCell ref="K285:M287"/>
    <mergeCell ref="AM288:AP291"/>
    <mergeCell ref="O264:Q266"/>
    <mergeCell ref="AE289:AG291"/>
    <mergeCell ref="N272:P27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DS1105"/>
  <sheetViews>
    <sheetView topLeftCell="AX1062" zoomScale="60" zoomScaleNormal="60" workbookViewId="0">
      <selection activeCell="CE1071" sqref="CE1071"/>
    </sheetView>
  </sheetViews>
  <sheetFormatPr defaultColWidth="2.85546875" defaultRowHeight="15"/>
  <sheetData>
    <row r="1" spans="6:88" ht="15.75" thickBot="1"/>
    <row r="2" spans="6:88">
      <c r="F2" s="128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9"/>
      <c r="AW2" s="128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9"/>
    </row>
    <row r="3" spans="6:88">
      <c r="F3" s="137"/>
      <c r="G3" s="26" t="s">
        <v>191</v>
      </c>
      <c r="K3" s="136"/>
      <c r="L3" s="136"/>
      <c r="M3" s="5">
        <v>1</v>
      </c>
      <c r="N3" s="136"/>
      <c r="O3" s="136"/>
      <c r="P3" s="5">
        <v>1</v>
      </c>
      <c r="Q3" s="26"/>
      <c r="R3" s="26"/>
      <c r="S3" s="5">
        <v>1</v>
      </c>
      <c r="T3" s="26"/>
      <c r="U3" s="26"/>
      <c r="V3" s="5">
        <v>1</v>
      </c>
      <c r="W3" s="136"/>
      <c r="X3" s="136"/>
      <c r="Y3" s="5">
        <v>1</v>
      </c>
      <c r="Z3" s="48"/>
      <c r="AA3" s="48"/>
      <c r="AB3" s="48"/>
      <c r="AC3" s="48"/>
      <c r="AD3" s="26"/>
      <c r="AE3" s="26"/>
      <c r="AF3" s="26"/>
      <c r="AG3" s="26"/>
      <c r="AH3" s="26"/>
      <c r="AI3" s="26"/>
      <c r="AJ3" s="136"/>
      <c r="AK3" s="136"/>
      <c r="AL3" s="136"/>
      <c r="AM3" s="136"/>
      <c r="AN3" s="136"/>
      <c r="AO3" s="136"/>
      <c r="AP3" s="26"/>
      <c r="AQ3" s="26"/>
      <c r="AR3" s="26"/>
      <c r="AS3" s="3"/>
      <c r="AW3" s="130"/>
      <c r="AX3" s="61"/>
      <c r="AY3" t="s">
        <v>191</v>
      </c>
      <c r="AZ3" s="136"/>
      <c r="BA3" s="136"/>
      <c r="BB3" s="136"/>
      <c r="BC3" s="136"/>
      <c r="BD3" s="136"/>
      <c r="BE3" s="136"/>
      <c r="BF3" s="136"/>
      <c r="BG3" s="136"/>
      <c r="BN3" s="136"/>
      <c r="BO3" s="136"/>
      <c r="BP3" s="6"/>
      <c r="BQ3" s="6"/>
      <c r="BR3" s="6"/>
      <c r="BS3" s="6"/>
      <c r="BT3" s="6"/>
      <c r="CA3" s="136"/>
      <c r="CB3" s="136"/>
      <c r="CC3" s="136"/>
      <c r="CD3" s="136"/>
      <c r="CE3" s="136"/>
      <c r="CF3" s="136"/>
      <c r="CJ3" s="3"/>
    </row>
    <row r="4" spans="6:88">
      <c r="F4" s="138"/>
      <c r="G4" s="26" t="s">
        <v>268</v>
      </c>
      <c r="I4" s="616" t="s">
        <v>134</v>
      </c>
      <c r="J4" s="61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619" t="s">
        <v>187</v>
      </c>
      <c r="AD4" s="619"/>
      <c r="AE4" s="619"/>
      <c r="AF4" s="26"/>
      <c r="AG4" s="26"/>
      <c r="AH4" s="619" t="s">
        <v>187</v>
      </c>
      <c r="AI4" s="619"/>
      <c r="AJ4" s="619"/>
      <c r="AK4" s="26"/>
      <c r="AL4" s="26"/>
      <c r="AM4" s="619" t="s">
        <v>187</v>
      </c>
      <c r="AN4" s="619"/>
      <c r="AO4" s="619"/>
      <c r="AP4" s="26"/>
      <c r="AQ4" s="26"/>
      <c r="AR4" s="26"/>
      <c r="AS4" s="3"/>
      <c r="AW4" s="130"/>
      <c r="AX4" s="52"/>
      <c r="AY4" t="s">
        <v>268</v>
      </c>
      <c r="CJ4" s="3"/>
    </row>
    <row r="5" spans="6:88">
      <c r="F5" s="139"/>
      <c r="G5" s="26" t="s">
        <v>193</v>
      </c>
      <c r="I5" s="616"/>
      <c r="J5" s="616"/>
      <c r="K5" s="26"/>
      <c r="L5" s="619" t="s">
        <v>187</v>
      </c>
      <c r="M5" s="619"/>
      <c r="N5" s="619"/>
      <c r="O5" s="26"/>
      <c r="P5" s="26"/>
      <c r="Q5" s="619" t="s">
        <v>187</v>
      </c>
      <c r="R5" s="619"/>
      <c r="S5" s="619"/>
      <c r="T5" s="26"/>
      <c r="U5" s="26"/>
      <c r="V5" s="619" t="s">
        <v>148</v>
      </c>
      <c r="W5" s="619"/>
      <c r="X5" s="619"/>
      <c r="Y5" s="619"/>
      <c r="Z5" s="619"/>
      <c r="AA5" s="26"/>
      <c r="AB5" s="26"/>
      <c r="AC5" s="619"/>
      <c r="AD5" s="619"/>
      <c r="AE5" s="619"/>
      <c r="AF5" s="26"/>
      <c r="AG5" s="26"/>
      <c r="AH5" s="619"/>
      <c r="AI5" s="619"/>
      <c r="AJ5" s="619"/>
      <c r="AK5" s="26"/>
      <c r="AL5" s="26"/>
      <c r="AM5" s="619"/>
      <c r="AN5" s="619"/>
      <c r="AO5" s="619"/>
      <c r="AP5" s="26"/>
      <c r="AQ5" s="26"/>
      <c r="AR5" s="26"/>
      <c r="AS5" s="3"/>
      <c r="AW5" s="130"/>
      <c r="AX5" s="38"/>
      <c r="AY5" t="s">
        <v>193</v>
      </c>
      <c r="CJ5" s="3"/>
    </row>
    <row r="6" spans="6:88">
      <c r="F6" s="140"/>
      <c r="G6" s="26" t="s">
        <v>189</v>
      </c>
      <c r="H6" s="26"/>
      <c r="I6" s="26"/>
      <c r="J6" s="26"/>
      <c r="K6" s="48"/>
      <c r="L6" s="619"/>
      <c r="M6" s="619"/>
      <c r="N6" s="619"/>
      <c r="O6" s="48"/>
      <c r="P6" s="26"/>
      <c r="Q6" s="619"/>
      <c r="R6" s="619"/>
      <c r="S6" s="619"/>
      <c r="T6" s="48"/>
      <c r="U6" s="48"/>
      <c r="V6" s="619"/>
      <c r="W6" s="619"/>
      <c r="X6" s="619"/>
      <c r="Y6" s="619"/>
      <c r="Z6" s="619"/>
      <c r="AA6" s="48"/>
      <c r="AB6" s="48"/>
      <c r="AC6" s="619"/>
      <c r="AD6" s="619"/>
      <c r="AE6" s="619"/>
      <c r="AF6" s="48"/>
      <c r="AG6" s="48"/>
      <c r="AH6" s="619"/>
      <c r="AI6" s="619"/>
      <c r="AJ6" s="619"/>
      <c r="AK6" s="48"/>
      <c r="AL6" s="48"/>
      <c r="AM6" s="619"/>
      <c r="AN6" s="619"/>
      <c r="AO6" s="619"/>
      <c r="AP6" s="26"/>
      <c r="AQ6" s="26"/>
      <c r="AR6" s="26"/>
      <c r="AS6" s="3"/>
      <c r="AW6" s="130"/>
      <c r="AX6" s="58"/>
      <c r="AY6" t="s">
        <v>189</v>
      </c>
      <c r="CJ6" s="3"/>
    </row>
    <row r="7" spans="6:88">
      <c r="F7" s="141"/>
      <c r="G7" s="26" t="s">
        <v>192</v>
      </c>
      <c r="H7" s="26"/>
      <c r="I7" s="619" t="s">
        <v>150</v>
      </c>
      <c r="J7" s="619"/>
      <c r="K7" s="619"/>
      <c r="L7" s="619"/>
      <c r="M7" s="619"/>
      <c r="N7" s="619"/>
      <c r="O7" s="5"/>
      <c r="P7" s="26"/>
      <c r="Q7" s="619"/>
      <c r="R7" s="619"/>
      <c r="S7" s="619"/>
      <c r="T7" s="48"/>
      <c r="U7" s="48"/>
      <c r="V7" s="619"/>
      <c r="W7" s="619"/>
      <c r="X7" s="619"/>
      <c r="Y7" s="619"/>
      <c r="Z7" s="619"/>
      <c r="AA7" s="48"/>
      <c r="AB7" s="48"/>
      <c r="AC7" s="48"/>
      <c r="AD7" s="48"/>
      <c r="AE7" s="48"/>
      <c r="AF7" s="48"/>
      <c r="AG7" s="48"/>
      <c r="AH7" s="26"/>
      <c r="AI7" s="26"/>
      <c r="AJ7" s="26"/>
      <c r="AK7" s="5"/>
      <c r="AL7" s="5"/>
      <c r="AM7" s="5"/>
      <c r="AN7" s="5"/>
      <c r="AO7" s="619" t="s">
        <v>150</v>
      </c>
      <c r="AP7" s="619"/>
      <c r="AQ7" s="619"/>
      <c r="AR7" s="26"/>
      <c r="AS7" s="3"/>
      <c r="AW7" s="130"/>
      <c r="AX7" s="60"/>
      <c r="AY7" t="s">
        <v>192</v>
      </c>
      <c r="BB7" s="619" t="s">
        <v>148</v>
      </c>
      <c r="BC7" s="619"/>
      <c r="BD7" s="619"/>
      <c r="BE7" s="619"/>
      <c r="BF7" s="619"/>
      <c r="CA7" s="619" t="s">
        <v>148</v>
      </c>
      <c r="CB7" s="619"/>
      <c r="CC7" s="619"/>
      <c r="CD7" s="619"/>
      <c r="CE7" s="619"/>
      <c r="CJ7" s="3"/>
    </row>
    <row r="8" spans="6:88">
      <c r="F8" s="142">
        <v>1</v>
      </c>
      <c r="G8" s="136"/>
      <c r="H8" s="136"/>
      <c r="I8" s="619"/>
      <c r="J8" s="619"/>
      <c r="K8" s="619"/>
      <c r="L8" s="26"/>
      <c r="M8" s="26"/>
      <c r="N8" s="26"/>
      <c r="O8" s="5"/>
      <c r="P8" s="136"/>
      <c r="Q8" s="26"/>
      <c r="R8" s="26"/>
      <c r="S8" s="26"/>
      <c r="T8" s="136"/>
      <c r="U8" s="136"/>
      <c r="V8" s="619"/>
      <c r="W8" s="619"/>
      <c r="X8" s="619"/>
      <c r="Y8" s="619"/>
      <c r="Z8" s="619"/>
      <c r="AA8" s="5"/>
      <c r="AB8" s="136"/>
      <c r="AC8" s="136"/>
      <c r="AD8" s="136"/>
      <c r="AE8" s="136"/>
      <c r="AF8" s="136"/>
      <c r="AG8" s="136"/>
      <c r="AH8" s="136"/>
      <c r="AI8" s="136"/>
      <c r="AJ8" s="5"/>
      <c r="AK8" s="619" t="s">
        <v>134</v>
      </c>
      <c r="AL8" s="619"/>
      <c r="AM8" s="5"/>
      <c r="AN8" s="5"/>
      <c r="AO8" s="619"/>
      <c r="AP8" s="619"/>
      <c r="AQ8" s="619"/>
      <c r="AR8" s="26"/>
      <c r="AS8" s="3"/>
      <c r="AW8" s="130"/>
      <c r="AX8" s="136"/>
      <c r="AY8" s="136"/>
      <c r="BB8" s="619"/>
      <c r="BC8" s="619"/>
      <c r="BD8" s="619"/>
      <c r="BE8" s="619"/>
      <c r="BF8" s="619"/>
      <c r="BG8" s="136">
        <v>1</v>
      </c>
      <c r="BH8" s="136">
        <v>1</v>
      </c>
      <c r="BI8" s="136">
        <v>1</v>
      </c>
      <c r="BJ8" s="136">
        <v>1</v>
      </c>
      <c r="BK8" s="136">
        <v>1</v>
      </c>
      <c r="BL8" s="136">
        <v>1</v>
      </c>
      <c r="BM8" s="136">
        <v>1</v>
      </c>
      <c r="BN8" s="136">
        <v>1</v>
      </c>
      <c r="BP8" s="619" t="s">
        <v>136</v>
      </c>
      <c r="BQ8" s="619"/>
      <c r="BR8" s="619"/>
      <c r="BS8" s="136">
        <v>1</v>
      </c>
      <c r="BT8" s="136">
        <v>1</v>
      </c>
      <c r="BU8" s="136">
        <v>1</v>
      </c>
      <c r="BV8" s="136">
        <v>1</v>
      </c>
      <c r="BW8" s="136">
        <v>1</v>
      </c>
      <c r="BX8" s="136">
        <v>1</v>
      </c>
      <c r="BY8" s="136">
        <v>1</v>
      </c>
      <c r="BZ8" s="136">
        <v>1</v>
      </c>
      <c r="CA8" s="619"/>
      <c r="CB8" s="619"/>
      <c r="CC8" s="619"/>
      <c r="CD8" s="619"/>
      <c r="CE8" s="619"/>
      <c r="CJ8" s="3"/>
    </row>
    <row r="9" spans="6:88">
      <c r="F9" s="130"/>
      <c r="G9" s="136"/>
      <c r="H9" s="136"/>
      <c r="I9" s="619"/>
      <c r="J9" s="619"/>
      <c r="K9" s="619"/>
      <c r="L9" s="5"/>
      <c r="M9" s="5"/>
      <c r="N9" s="5"/>
      <c r="O9" s="5"/>
      <c r="P9" s="136"/>
      <c r="Q9" s="5"/>
      <c r="R9" s="5"/>
      <c r="S9" s="5"/>
      <c r="T9" s="5"/>
      <c r="U9" s="5"/>
      <c r="V9" s="619"/>
      <c r="W9" s="619"/>
      <c r="X9" s="619"/>
      <c r="Y9" s="619"/>
      <c r="Z9" s="619"/>
      <c r="AA9" s="119">
        <v>1</v>
      </c>
      <c r="AB9" s="119">
        <v>1</v>
      </c>
      <c r="AC9" s="119">
        <v>1</v>
      </c>
      <c r="AD9" s="119">
        <v>1</v>
      </c>
      <c r="AE9" s="119">
        <v>1</v>
      </c>
      <c r="AF9" s="119">
        <v>1</v>
      </c>
      <c r="AG9" s="119">
        <v>1</v>
      </c>
      <c r="AH9" s="119">
        <v>1</v>
      </c>
      <c r="AI9" s="26"/>
      <c r="AJ9" s="26"/>
      <c r="AK9" s="619"/>
      <c r="AL9" s="619"/>
      <c r="AM9" s="26"/>
      <c r="AN9" s="5"/>
      <c r="AO9" s="619"/>
      <c r="AP9" s="619"/>
      <c r="AQ9" s="619"/>
      <c r="AR9" s="136"/>
      <c r="AS9" s="3"/>
      <c r="AW9" s="130"/>
      <c r="AX9" s="136"/>
      <c r="AY9" s="136"/>
      <c r="BB9" s="619"/>
      <c r="BC9" s="619"/>
      <c r="BD9" s="619"/>
      <c r="BE9" s="619"/>
      <c r="BF9" s="619"/>
      <c r="BG9" s="136">
        <v>1</v>
      </c>
      <c r="BH9" s="619" t="s">
        <v>150</v>
      </c>
      <c r="BI9" s="619"/>
      <c r="BJ9" s="619"/>
      <c r="BK9" s="616" t="s">
        <v>138</v>
      </c>
      <c r="BL9" s="616"/>
      <c r="BM9" s="616"/>
      <c r="BN9" s="136">
        <v>1</v>
      </c>
      <c r="BP9" s="619"/>
      <c r="BQ9" s="619"/>
      <c r="BR9" s="619"/>
      <c r="BS9" s="136">
        <v>1</v>
      </c>
      <c r="BT9" s="616" t="s">
        <v>138</v>
      </c>
      <c r="BU9" s="616"/>
      <c r="BV9" s="616"/>
      <c r="BW9" s="619" t="s">
        <v>150</v>
      </c>
      <c r="BX9" s="619"/>
      <c r="BY9" s="619"/>
      <c r="BZ9" s="136">
        <v>1</v>
      </c>
      <c r="CA9" s="619"/>
      <c r="CB9" s="619"/>
      <c r="CC9" s="619"/>
      <c r="CD9" s="619"/>
      <c r="CE9" s="619"/>
      <c r="CI9" s="136"/>
      <c r="CJ9" s="3"/>
    </row>
    <row r="10" spans="6:88">
      <c r="F10" s="130"/>
      <c r="G10" s="26"/>
      <c r="H10" s="26"/>
      <c r="I10" s="26"/>
      <c r="J10" s="26"/>
      <c r="K10" s="5"/>
      <c r="L10" s="5"/>
      <c r="M10" s="619" t="s">
        <v>134</v>
      </c>
      <c r="N10" s="619"/>
      <c r="O10" s="119">
        <v>1</v>
      </c>
      <c r="P10" s="119">
        <v>1</v>
      </c>
      <c r="Q10" s="119">
        <v>1</v>
      </c>
      <c r="R10" s="119">
        <v>1</v>
      </c>
      <c r="S10" s="119">
        <v>1</v>
      </c>
      <c r="T10" s="119">
        <v>1</v>
      </c>
      <c r="U10" s="119">
        <v>1</v>
      </c>
      <c r="V10" s="119">
        <v>1</v>
      </c>
      <c r="W10" s="119">
        <v>1</v>
      </c>
      <c r="X10" s="119">
        <v>1</v>
      </c>
      <c r="Y10" s="119">
        <v>1</v>
      </c>
      <c r="Z10" s="119">
        <v>1</v>
      </c>
      <c r="AA10" s="119">
        <v>1</v>
      </c>
      <c r="AB10" s="619" t="s">
        <v>165</v>
      </c>
      <c r="AC10" s="619"/>
      <c r="AD10" s="619"/>
      <c r="AE10" s="619" t="s">
        <v>136</v>
      </c>
      <c r="AF10" s="619"/>
      <c r="AG10" s="619"/>
      <c r="AH10" s="119">
        <v>1</v>
      </c>
      <c r="AI10" s="26"/>
      <c r="AJ10" s="26"/>
      <c r="AK10" s="26"/>
      <c r="AL10" s="26"/>
      <c r="AM10" s="26"/>
      <c r="AN10" s="5"/>
      <c r="AO10" s="26"/>
      <c r="AP10" s="26"/>
      <c r="AQ10" s="26"/>
      <c r="AR10" s="136"/>
      <c r="AS10" s="3"/>
      <c r="AW10" s="130"/>
      <c r="BB10" s="619"/>
      <c r="BC10" s="619"/>
      <c r="BD10" s="619"/>
      <c r="BE10" s="619"/>
      <c r="BF10" s="619"/>
      <c r="BG10" s="136">
        <v>1</v>
      </c>
      <c r="BH10" s="619"/>
      <c r="BI10" s="619"/>
      <c r="BJ10" s="619"/>
      <c r="BK10" s="616"/>
      <c r="BL10" s="616"/>
      <c r="BM10" s="616"/>
      <c r="BN10" s="136">
        <v>1</v>
      </c>
      <c r="BP10" s="619"/>
      <c r="BQ10" s="619"/>
      <c r="BR10" s="619"/>
      <c r="BS10" s="136">
        <v>1</v>
      </c>
      <c r="BT10" s="616"/>
      <c r="BU10" s="616"/>
      <c r="BV10" s="616"/>
      <c r="BW10" s="619"/>
      <c r="BX10" s="619"/>
      <c r="BY10" s="619"/>
      <c r="BZ10" s="136">
        <v>1</v>
      </c>
      <c r="CA10" s="619"/>
      <c r="CB10" s="619"/>
      <c r="CC10" s="619"/>
      <c r="CD10" s="619"/>
      <c r="CE10" s="619"/>
      <c r="CI10" s="136"/>
      <c r="CJ10" s="3"/>
    </row>
    <row r="11" spans="6:88">
      <c r="F11" s="142">
        <v>1</v>
      </c>
      <c r="G11" s="26"/>
      <c r="H11" s="26"/>
      <c r="I11" s="26"/>
      <c r="J11" s="26"/>
      <c r="K11" s="5"/>
      <c r="L11" s="5"/>
      <c r="M11" s="619"/>
      <c r="N11" s="619"/>
      <c r="O11" s="119">
        <v>1</v>
      </c>
      <c r="P11" s="619" t="s">
        <v>136</v>
      </c>
      <c r="Q11" s="619"/>
      <c r="R11" s="619"/>
      <c r="S11" s="119">
        <v>1</v>
      </c>
      <c r="T11" s="619" t="s">
        <v>165</v>
      </c>
      <c r="U11" s="619"/>
      <c r="V11" s="619"/>
      <c r="W11" s="119">
        <v>1</v>
      </c>
      <c r="X11" s="624" t="s">
        <v>133</v>
      </c>
      <c r="Y11" s="624"/>
      <c r="Z11" s="624"/>
      <c r="AA11" s="119">
        <v>1</v>
      </c>
      <c r="AB11" s="619"/>
      <c r="AC11" s="619"/>
      <c r="AD11" s="619"/>
      <c r="AE11" s="619"/>
      <c r="AF11" s="619"/>
      <c r="AG11" s="619"/>
      <c r="AH11" s="119">
        <v>1</v>
      </c>
      <c r="AI11" s="624" t="s">
        <v>283</v>
      </c>
      <c r="AJ11" s="624"/>
      <c r="AK11" s="624"/>
      <c r="AL11" s="26"/>
      <c r="AM11" s="26"/>
      <c r="AN11" s="5"/>
      <c r="AO11" s="26"/>
      <c r="AP11" s="26"/>
      <c r="AQ11" s="26"/>
      <c r="AR11" s="136"/>
      <c r="AS11" s="3"/>
      <c r="AW11" s="130"/>
      <c r="BB11" s="619"/>
      <c r="BC11" s="619"/>
      <c r="BD11" s="619"/>
      <c r="BE11" s="619"/>
      <c r="BF11" s="619"/>
      <c r="BG11" s="136">
        <v>1</v>
      </c>
      <c r="BH11" s="619"/>
      <c r="BI11" s="619"/>
      <c r="BJ11" s="619"/>
      <c r="BK11" s="616"/>
      <c r="BL11" s="616"/>
      <c r="BM11" s="616"/>
      <c r="BN11" s="136">
        <v>1</v>
      </c>
      <c r="BO11" s="38"/>
      <c r="BP11" s="629" t="s">
        <v>151</v>
      </c>
      <c r="BQ11" s="629"/>
      <c r="BS11" s="136">
        <v>1</v>
      </c>
      <c r="BT11" s="616"/>
      <c r="BU11" s="616"/>
      <c r="BV11" s="616"/>
      <c r="BW11" s="619"/>
      <c r="BX11" s="619"/>
      <c r="BY11" s="619"/>
      <c r="BZ11" s="136">
        <v>1</v>
      </c>
      <c r="CA11" s="619"/>
      <c r="CB11" s="619"/>
      <c r="CC11" s="619"/>
      <c r="CD11" s="619"/>
      <c r="CE11" s="619"/>
      <c r="CI11" s="136"/>
      <c r="CJ11" s="3"/>
    </row>
    <row r="12" spans="6:88">
      <c r="F12" s="130"/>
      <c r="G12" s="136"/>
      <c r="H12" s="136"/>
      <c r="I12" s="619" t="s">
        <v>195</v>
      </c>
      <c r="J12" s="619"/>
      <c r="K12" s="619"/>
      <c r="L12" s="136"/>
      <c r="M12" s="136"/>
      <c r="N12" s="136"/>
      <c r="O12" s="119">
        <v>1</v>
      </c>
      <c r="P12" s="619"/>
      <c r="Q12" s="619"/>
      <c r="R12" s="619"/>
      <c r="S12" s="119">
        <v>1</v>
      </c>
      <c r="T12" s="619"/>
      <c r="U12" s="619"/>
      <c r="V12" s="619"/>
      <c r="W12" s="119">
        <v>1</v>
      </c>
      <c r="X12" s="624"/>
      <c r="Y12" s="624"/>
      <c r="Z12" s="624"/>
      <c r="AA12" s="119">
        <v>1</v>
      </c>
      <c r="AB12" s="619"/>
      <c r="AC12" s="619"/>
      <c r="AD12" s="619"/>
      <c r="AE12" s="619"/>
      <c r="AF12" s="619"/>
      <c r="AG12" s="619"/>
      <c r="AH12" s="119">
        <v>1</v>
      </c>
      <c r="AI12" s="624"/>
      <c r="AJ12" s="624"/>
      <c r="AK12" s="624"/>
      <c r="AL12" s="26"/>
      <c r="AM12" s="26"/>
      <c r="AN12" s="48"/>
      <c r="AO12" s="619" t="s">
        <v>210</v>
      </c>
      <c r="AP12" s="619"/>
      <c r="AQ12" s="619"/>
      <c r="AR12" s="136"/>
      <c r="AS12" s="3"/>
      <c r="AW12" s="130"/>
      <c r="AX12" s="136"/>
      <c r="AY12" s="136"/>
      <c r="BC12" s="136">
        <v>1</v>
      </c>
      <c r="BD12" s="136">
        <v>1</v>
      </c>
      <c r="BE12" s="136">
        <v>1</v>
      </c>
      <c r="BF12" s="136">
        <v>1</v>
      </c>
      <c r="BG12" s="136">
        <v>1</v>
      </c>
      <c r="BH12" s="136">
        <v>1</v>
      </c>
      <c r="BI12" s="136">
        <v>1</v>
      </c>
      <c r="BJ12" s="136">
        <v>1</v>
      </c>
      <c r="BK12" s="136">
        <v>1</v>
      </c>
      <c r="BL12" s="136">
        <v>1</v>
      </c>
      <c r="BM12" s="136">
        <v>1</v>
      </c>
      <c r="BN12" s="136">
        <v>1</v>
      </c>
      <c r="BP12" s="629"/>
      <c r="BQ12" s="629"/>
      <c r="BS12" s="136">
        <v>1</v>
      </c>
      <c r="BT12" s="136">
        <v>1</v>
      </c>
      <c r="BU12" s="136">
        <v>1</v>
      </c>
      <c r="BV12" s="136">
        <v>1</v>
      </c>
      <c r="BW12" s="136">
        <v>1</v>
      </c>
      <c r="BX12" s="136">
        <v>1</v>
      </c>
      <c r="BY12" s="136">
        <v>1</v>
      </c>
      <c r="BZ12" s="136">
        <v>1</v>
      </c>
      <c r="CA12" s="136">
        <v>1</v>
      </c>
      <c r="CB12" s="136">
        <v>1</v>
      </c>
      <c r="CC12" s="136">
        <v>1</v>
      </c>
      <c r="CD12" s="136">
        <v>1</v>
      </c>
      <c r="CI12" s="136"/>
      <c r="CJ12" s="3"/>
    </row>
    <row r="13" spans="6:88">
      <c r="F13" s="130"/>
      <c r="G13" s="26"/>
      <c r="H13" s="26"/>
      <c r="I13" s="619"/>
      <c r="J13" s="619"/>
      <c r="K13" s="619"/>
      <c r="L13" s="136"/>
      <c r="M13" s="5"/>
      <c r="N13" s="5"/>
      <c r="O13" s="119">
        <v>1</v>
      </c>
      <c r="P13" s="619"/>
      <c r="Q13" s="619"/>
      <c r="R13" s="619"/>
      <c r="S13" s="119">
        <v>1</v>
      </c>
      <c r="T13" s="619"/>
      <c r="U13" s="619"/>
      <c r="V13" s="619"/>
      <c r="W13" s="5"/>
      <c r="X13" s="624"/>
      <c r="Y13" s="624"/>
      <c r="Z13" s="624"/>
      <c r="AA13" s="119">
        <v>1</v>
      </c>
      <c r="AB13" s="119">
        <v>1</v>
      </c>
      <c r="AC13" s="119">
        <v>1</v>
      </c>
      <c r="AD13" s="119">
        <v>1</v>
      </c>
      <c r="AE13" s="119">
        <v>1</v>
      </c>
      <c r="AF13" s="26"/>
      <c r="AG13" s="117"/>
      <c r="AH13" s="119">
        <v>1</v>
      </c>
      <c r="AI13" s="624"/>
      <c r="AJ13" s="624"/>
      <c r="AK13" s="624"/>
      <c r="AL13" s="26"/>
      <c r="AM13" s="26"/>
      <c r="AN13" s="48"/>
      <c r="AO13" s="619"/>
      <c r="AP13" s="619"/>
      <c r="AQ13" s="619"/>
      <c r="AR13" s="136"/>
      <c r="AS13" s="3"/>
      <c r="AW13" s="130"/>
      <c r="BC13" s="136">
        <v>1</v>
      </c>
      <c r="BD13" s="619" t="s">
        <v>136</v>
      </c>
      <c r="BE13" s="619"/>
      <c r="BF13" s="619"/>
      <c r="BG13" s="136">
        <v>1</v>
      </c>
      <c r="BH13" s="619" t="s">
        <v>135</v>
      </c>
      <c r="BI13" s="619"/>
      <c r="BJ13" s="619"/>
      <c r="BK13" s="619" t="s">
        <v>165</v>
      </c>
      <c r="BL13" s="619"/>
      <c r="BM13" s="619"/>
      <c r="BN13" s="136">
        <v>1</v>
      </c>
      <c r="BO13" s="136">
        <v>1</v>
      </c>
      <c r="BP13" s="136">
        <v>1</v>
      </c>
      <c r="BQ13" s="136">
        <v>1</v>
      </c>
      <c r="BR13" s="136">
        <v>1</v>
      </c>
      <c r="BS13" s="136">
        <v>1</v>
      </c>
      <c r="BT13" s="619" t="s">
        <v>165</v>
      </c>
      <c r="BU13" s="619"/>
      <c r="BV13" s="619"/>
      <c r="BW13" s="619" t="s">
        <v>135</v>
      </c>
      <c r="BX13" s="619"/>
      <c r="BY13" s="619"/>
      <c r="BZ13" s="136">
        <v>1</v>
      </c>
      <c r="CA13" s="619" t="s">
        <v>136</v>
      </c>
      <c r="CB13" s="619"/>
      <c r="CC13" s="619"/>
      <c r="CD13" s="136">
        <v>1</v>
      </c>
      <c r="CI13" s="136"/>
      <c r="CJ13" s="3"/>
    </row>
    <row r="14" spans="6:88">
      <c r="F14" s="142">
        <v>1</v>
      </c>
      <c r="G14" s="26"/>
      <c r="H14" s="26"/>
      <c r="I14" s="619"/>
      <c r="J14" s="619"/>
      <c r="K14" s="619"/>
      <c r="L14" s="136"/>
      <c r="M14" s="5"/>
      <c r="N14" s="119">
        <v>1</v>
      </c>
      <c r="O14" s="119">
        <v>1</v>
      </c>
      <c r="P14" s="119">
        <v>1</v>
      </c>
      <c r="Q14" s="119">
        <v>1</v>
      </c>
      <c r="R14" s="119">
        <v>1</v>
      </c>
      <c r="S14" s="119">
        <v>1</v>
      </c>
      <c r="T14" s="619" t="s">
        <v>138</v>
      </c>
      <c r="U14" s="619"/>
      <c r="V14" s="619"/>
      <c r="W14" s="119">
        <v>1</v>
      </c>
      <c r="X14" s="119">
        <v>1</v>
      </c>
      <c r="Y14" s="119">
        <v>1</v>
      </c>
      <c r="Z14" s="119">
        <v>1</v>
      </c>
      <c r="AA14" s="119">
        <v>1</v>
      </c>
      <c r="AB14" s="619" t="s">
        <v>139</v>
      </c>
      <c r="AC14" s="619"/>
      <c r="AD14" s="619"/>
      <c r="AE14" s="119">
        <v>1</v>
      </c>
      <c r="AF14" s="116"/>
      <c r="AG14" s="116"/>
      <c r="AH14" s="119">
        <v>1</v>
      </c>
      <c r="AI14" s="119">
        <v>1</v>
      </c>
      <c r="AJ14" s="119">
        <v>1</v>
      </c>
      <c r="AK14" s="119">
        <v>1</v>
      </c>
      <c r="AL14" s="119">
        <v>1</v>
      </c>
      <c r="AM14" s="136"/>
      <c r="AN14" s="48"/>
      <c r="AO14" s="619"/>
      <c r="AP14" s="619"/>
      <c r="AQ14" s="619"/>
      <c r="AR14" s="136"/>
      <c r="AS14" s="3"/>
      <c r="AW14" s="130"/>
      <c r="BC14" s="136">
        <v>1</v>
      </c>
      <c r="BD14" s="619"/>
      <c r="BE14" s="619"/>
      <c r="BF14" s="619"/>
      <c r="BG14" s="136">
        <v>1</v>
      </c>
      <c r="BH14" s="619"/>
      <c r="BI14" s="619"/>
      <c r="BJ14" s="619"/>
      <c r="BK14" s="619"/>
      <c r="BL14" s="619"/>
      <c r="BM14" s="619"/>
      <c r="BN14" s="136">
        <v>1</v>
      </c>
      <c r="BP14" s="619" t="s">
        <v>137</v>
      </c>
      <c r="BQ14" s="619"/>
      <c r="BR14" s="61"/>
      <c r="BS14" s="136">
        <v>1</v>
      </c>
      <c r="BT14" s="619"/>
      <c r="BU14" s="619"/>
      <c r="BV14" s="619"/>
      <c r="BW14" s="619"/>
      <c r="BX14" s="619"/>
      <c r="BY14" s="619"/>
      <c r="BZ14" s="136">
        <v>1</v>
      </c>
      <c r="CA14" s="619"/>
      <c r="CB14" s="619"/>
      <c r="CC14" s="619"/>
      <c r="CD14" s="136">
        <v>1</v>
      </c>
      <c r="CI14" s="136"/>
      <c r="CJ14" s="3"/>
    </row>
    <row r="15" spans="6:88">
      <c r="F15" s="130"/>
      <c r="G15" s="26"/>
      <c r="H15" s="26"/>
      <c r="I15" s="26"/>
      <c r="J15" s="26"/>
      <c r="K15" s="48"/>
      <c r="L15" s="136"/>
      <c r="M15" s="5"/>
      <c r="N15" s="119">
        <v>1</v>
      </c>
      <c r="O15" s="619" t="s">
        <v>136</v>
      </c>
      <c r="P15" s="619"/>
      <c r="Q15" s="619"/>
      <c r="R15" s="629" t="s">
        <v>151</v>
      </c>
      <c r="S15" s="629"/>
      <c r="T15" s="619"/>
      <c r="U15" s="619"/>
      <c r="V15" s="619"/>
      <c r="W15" s="117"/>
      <c r="X15" s="126"/>
      <c r="Y15" s="619" t="s">
        <v>137</v>
      </c>
      <c r="Z15" s="619"/>
      <c r="AA15" s="119">
        <v>1</v>
      </c>
      <c r="AB15" s="619"/>
      <c r="AC15" s="619"/>
      <c r="AD15" s="619"/>
      <c r="AE15" s="119">
        <v>1</v>
      </c>
      <c r="AF15" s="619" t="s">
        <v>138</v>
      </c>
      <c r="AG15" s="619"/>
      <c r="AH15" s="619"/>
      <c r="AI15" s="619" t="s">
        <v>165</v>
      </c>
      <c r="AJ15" s="619"/>
      <c r="AK15" s="619"/>
      <c r="AL15" s="119">
        <v>1</v>
      </c>
      <c r="AM15" s="136"/>
      <c r="AN15" s="48"/>
      <c r="AO15" s="26"/>
      <c r="AP15" s="26"/>
      <c r="AQ15" s="26"/>
      <c r="AR15" s="136"/>
      <c r="AS15" s="3"/>
      <c r="AW15" s="130"/>
      <c r="BC15" s="136">
        <v>1</v>
      </c>
      <c r="BD15" s="619"/>
      <c r="BE15" s="619"/>
      <c r="BF15" s="619"/>
      <c r="BG15" s="136">
        <v>1</v>
      </c>
      <c r="BH15" s="619"/>
      <c r="BI15" s="619"/>
      <c r="BJ15" s="619"/>
      <c r="BK15" s="619"/>
      <c r="BL15" s="619"/>
      <c r="BM15" s="619"/>
      <c r="BN15" s="136">
        <v>1</v>
      </c>
      <c r="BP15" s="619"/>
      <c r="BQ15" s="619"/>
      <c r="BR15" s="61"/>
      <c r="BS15" s="136">
        <v>1</v>
      </c>
      <c r="BT15" s="619"/>
      <c r="BU15" s="619"/>
      <c r="BV15" s="619"/>
      <c r="BW15" s="619"/>
      <c r="BX15" s="619"/>
      <c r="BY15" s="619"/>
      <c r="BZ15" s="136">
        <v>1</v>
      </c>
      <c r="CA15" s="619"/>
      <c r="CB15" s="619"/>
      <c r="CC15" s="619"/>
      <c r="CD15" s="136">
        <v>1</v>
      </c>
      <c r="CI15" s="136"/>
      <c r="CJ15" s="3"/>
    </row>
    <row r="16" spans="6:88">
      <c r="F16" s="130"/>
      <c r="G16" s="26"/>
      <c r="H16" s="619" t="s">
        <v>339</v>
      </c>
      <c r="I16" s="619"/>
      <c r="J16" s="619"/>
      <c r="K16" s="619"/>
      <c r="L16" s="136"/>
      <c r="M16" s="5"/>
      <c r="N16" s="119">
        <v>1</v>
      </c>
      <c r="O16" s="619"/>
      <c r="P16" s="619"/>
      <c r="Q16" s="619"/>
      <c r="R16" s="629"/>
      <c r="S16" s="629"/>
      <c r="T16" s="619"/>
      <c r="U16" s="619"/>
      <c r="V16" s="619"/>
      <c r="W16" s="126"/>
      <c r="X16" s="117"/>
      <c r="Y16" s="619"/>
      <c r="Z16" s="619"/>
      <c r="AA16" s="119">
        <v>1</v>
      </c>
      <c r="AB16" s="619"/>
      <c r="AC16" s="619"/>
      <c r="AD16" s="619"/>
      <c r="AE16" s="119">
        <v>1</v>
      </c>
      <c r="AF16" s="619"/>
      <c r="AG16" s="619"/>
      <c r="AH16" s="619"/>
      <c r="AI16" s="619"/>
      <c r="AJ16" s="619"/>
      <c r="AK16" s="619"/>
      <c r="AL16" s="119">
        <v>1</v>
      </c>
      <c r="AM16" s="136"/>
      <c r="AN16" s="48"/>
      <c r="AO16" s="26"/>
      <c r="AP16" s="26"/>
      <c r="AQ16" s="26"/>
      <c r="AR16" s="136"/>
      <c r="AS16" s="3"/>
      <c r="AW16" s="130"/>
      <c r="BC16" s="136">
        <v>1</v>
      </c>
      <c r="BD16" s="619" t="s">
        <v>133</v>
      </c>
      <c r="BE16" s="619"/>
      <c r="BF16" s="619"/>
      <c r="BG16" s="136">
        <v>1</v>
      </c>
      <c r="BH16" s="619" t="s">
        <v>165</v>
      </c>
      <c r="BI16" s="619"/>
      <c r="BJ16" s="619"/>
      <c r="BK16" s="136">
        <v>1</v>
      </c>
      <c r="BL16" s="136">
        <v>1</v>
      </c>
      <c r="BM16" s="136">
        <v>1</v>
      </c>
      <c r="BN16" s="136">
        <v>1</v>
      </c>
      <c r="BO16" s="136">
        <v>1</v>
      </c>
      <c r="BP16" s="136">
        <v>1</v>
      </c>
      <c r="BQ16" s="136">
        <v>1</v>
      </c>
      <c r="BR16" s="136">
        <v>1</v>
      </c>
      <c r="BS16" s="136">
        <v>1</v>
      </c>
      <c r="BT16" s="136">
        <v>1</v>
      </c>
      <c r="BU16" s="136">
        <v>1</v>
      </c>
      <c r="BV16" s="136">
        <v>1</v>
      </c>
      <c r="BW16" s="619" t="s">
        <v>165</v>
      </c>
      <c r="BX16" s="619"/>
      <c r="BY16" s="619"/>
      <c r="BZ16" s="136">
        <v>1</v>
      </c>
      <c r="CA16" s="619" t="s">
        <v>133</v>
      </c>
      <c r="CB16" s="619"/>
      <c r="CC16" s="619"/>
      <c r="CD16" s="136">
        <v>1</v>
      </c>
      <c r="CI16" s="136"/>
      <c r="CJ16" s="3"/>
    </row>
    <row r="17" spans="6:88">
      <c r="F17" s="142">
        <v>1</v>
      </c>
      <c r="G17" s="26"/>
      <c r="H17" s="619"/>
      <c r="I17" s="619"/>
      <c r="J17" s="619"/>
      <c r="K17" s="619"/>
      <c r="L17" s="136"/>
      <c r="M17" s="5"/>
      <c r="N17" s="119">
        <v>1</v>
      </c>
      <c r="O17" s="619"/>
      <c r="P17" s="619"/>
      <c r="Q17" s="619"/>
      <c r="R17" s="119">
        <v>1</v>
      </c>
      <c r="S17" s="119">
        <v>1</v>
      </c>
      <c r="T17" s="119">
        <v>1</v>
      </c>
      <c r="U17" s="119">
        <v>1</v>
      </c>
      <c r="V17" s="119">
        <v>1</v>
      </c>
      <c r="W17" s="119">
        <v>1</v>
      </c>
      <c r="X17" s="119">
        <v>1</v>
      </c>
      <c r="Y17" s="119">
        <v>1</v>
      </c>
      <c r="Z17" s="143"/>
      <c r="AA17" s="119">
        <v>1</v>
      </c>
      <c r="AB17" s="619" t="s">
        <v>176</v>
      </c>
      <c r="AC17" s="619"/>
      <c r="AD17" s="619"/>
      <c r="AE17" s="119">
        <v>1</v>
      </c>
      <c r="AF17" s="619"/>
      <c r="AG17" s="619"/>
      <c r="AH17" s="619"/>
      <c r="AI17" s="619"/>
      <c r="AJ17" s="619"/>
      <c r="AK17" s="619"/>
      <c r="AL17" s="119">
        <v>1</v>
      </c>
      <c r="AM17" s="619" t="s">
        <v>148</v>
      </c>
      <c r="AN17" s="619"/>
      <c r="AO17" s="619"/>
      <c r="AP17" s="619"/>
      <c r="AQ17" s="619"/>
      <c r="AR17" s="136"/>
      <c r="AS17" s="3"/>
      <c r="AW17" s="130"/>
      <c r="BC17" s="136">
        <v>1</v>
      </c>
      <c r="BD17" s="619"/>
      <c r="BE17" s="619"/>
      <c r="BF17" s="619"/>
      <c r="BG17" s="136">
        <v>1</v>
      </c>
      <c r="BH17" s="619"/>
      <c r="BI17" s="619"/>
      <c r="BJ17" s="619"/>
      <c r="BK17" s="136">
        <v>1</v>
      </c>
      <c r="BL17" s="619" t="s">
        <v>139</v>
      </c>
      <c r="BM17" s="619"/>
      <c r="BN17" s="619"/>
      <c r="BO17" s="58"/>
      <c r="BP17" s="616" t="s">
        <v>286</v>
      </c>
      <c r="BQ17" s="616"/>
      <c r="BR17" s="616"/>
      <c r="BS17" s="619" t="s">
        <v>139</v>
      </c>
      <c r="BT17" s="619"/>
      <c r="BU17" s="619"/>
      <c r="BV17" s="136">
        <v>1</v>
      </c>
      <c r="BW17" s="619"/>
      <c r="BX17" s="619"/>
      <c r="BY17" s="619"/>
      <c r="BZ17" s="136">
        <v>1</v>
      </c>
      <c r="CA17" s="619"/>
      <c r="CB17" s="619"/>
      <c r="CC17" s="619"/>
      <c r="CD17" s="136">
        <v>1</v>
      </c>
      <c r="CI17" s="136"/>
      <c r="CJ17" s="3"/>
    </row>
    <row r="18" spans="6:88">
      <c r="F18" s="130"/>
      <c r="G18" s="26"/>
      <c r="H18" s="619"/>
      <c r="I18" s="619"/>
      <c r="J18" s="619"/>
      <c r="K18" s="619"/>
      <c r="L18" s="136"/>
      <c r="M18" s="5"/>
      <c r="N18" s="119">
        <v>1</v>
      </c>
      <c r="O18" s="619" t="s">
        <v>165</v>
      </c>
      <c r="P18" s="619"/>
      <c r="Q18" s="619"/>
      <c r="R18" s="119">
        <v>1</v>
      </c>
      <c r="S18" s="619" t="s">
        <v>139</v>
      </c>
      <c r="T18" s="619"/>
      <c r="U18" s="619"/>
      <c r="V18" s="619" t="s">
        <v>181</v>
      </c>
      <c r="W18" s="619"/>
      <c r="X18" s="619"/>
      <c r="Y18" s="119">
        <v>1</v>
      </c>
      <c r="Z18" s="116"/>
      <c r="AA18" s="119">
        <v>1</v>
      </c>
      <c r="AB18" s="619"/>
      <c r="AC18" s="619"/>
      <c r="AD18" s="619"/>
      <c r="AE18" s="119">
        <v>1</v>
      </c>
      <c r="AF18" s="629" t="s">
        <v>151</v>
      </c>
      <c r="AG18" s="629"/>
      <c r="AH18" s="119">
        <v>1</v>
      </c>
      <c r="AI18" s="26"/>
      <c r="AJ18" s="119">
        <v>1</v>
      </c>
      <c r="AK18" s="119">
        <v>1</v>
      </c>
      <c r="AL18" s="119">
        <v>1</v>
      </c>
      <c r="AM18" s="619"/>
      <c r="AN18" s="619"/>
      <c r="AO18" s="619"/>
      <c r="AP18" s="619"/>
      <c r="AQ18" s="619"/>
      <c r="AR18" s="136"/>
      <c r="AS18" s="3"/>
      <c r="AW18" s="130"/>
      <c r="BC18" s="136">
        <v>1</v>
      </c>
      <c r="BD18" s="619"/>
      <c r="BE18" s="619"/>
      <c r="BF18" s="619"/>
      <c r="BG18" s="136">
        <v>1</v>
      </c>
      <c r="BH18" s="619"/>
      <c r="BI18" s="619"/>
      <c r="BJ18" s="619"/>
      <c r="BK18" s="136">
        <v>1</v>
      </c>
      <c r="BL18" s="619"/>
      <c r="BM18" s="619"/>
      <c r="BN18" s="619"/>
      <c r="BO18" s="52"/>
      <c r="BP18" s="616"/>
      <c r="BQ18" s="616"/>
      <c r="BR18" s="616"/>
      <c r="BS18" s="619"/>
      <c r="BT18" s="619"/>
      <c r="BU18" s="619"/>
      <c r="BV18" s="136">
        <v>1</v>
      </c>
      <c r="BW18" s="619"/>
      <c r="BX18" s="619"/>
      <c r="BY18" s="619"/>
      <c r="BZ18" s="136">
        <v>1</v>
      </c>
      <c r="CA18" s="619"/>
      <c r="CB18" s="619"/>
      <c r="CC18" s="619"/>
      <c r="CD18" s="136">
        <v>1</v>
      </c>
      <c r="CI18" s="136"/>
      <c r="CJ18" s="3"/>
    </row>
    <row r="19" spans="6:88">
      <c r="F19" s="130"/>
      <c r="G19" s="136"/>
      <c r="H19" s="619"/>
      <c r="I19" s="619"/>
      <c r="J19" s="619"/>
      <c r="K19" s="619"/>
      <c r="L19" s="136"/>
      <c r="M19" s="136"/>
      <c r="N19" s="119">
        <v>1</v>
      </c>
      <c r="O19" s="619"/>
      <c r="P19" s="619"/>
      <c r="Q19" s="619"/>
      <c r="R19" s="119">
        <v>1</v>
      </c>
      <c r="S19" s="619"/>
      <c r="T19" s="619"/>
      <c r="U19" s="619"/>
      <c r="V19" s="619"/>
      <c r="W19" s="619"/>
      <c r="X19" s="619"/>
      <c r="Y19" s="119">
        <v>1</v>
      </c>
      <c r="Z19" s="26"/>
      <c r="AA19" s="119">
        <v>1</v>
      </c>
      <c r="AB19" s="619"/>
      <c r="AC19" s="619"/>
      <c r="AD19" s="619"/>
      <c r="AE19" s="119">
        <v>1</v>
      </c>
      <c r="AF19" s="629"/>
      <c r="AG19" s="629"/>
      <c r="AH19" s="119">
        <v>1</v>
      </c>
      <c r="AI19" s="624" t="s">
        <v>133</v>
      </c>
      <c r="AJ19" s="624"/>
      <c r="AK19" s="624"/>
      <c r="AL19" s="119">
        <v>1</v>
      </c>
      <c r="AM19" s="619"/>
      <c r="AN19" s="619"/>
      <c r="AO19" s="619"/>
      <c r="AP19" s="619"/>
      <c r="AQ19" s="619"/>
      <c r="AR19" s="26"/>
      <c r="AS19" s="3"/>
      <c r="AW19" s="130"/>
      <c r="AX19" s="136"/>
      <c r="BC19" s="136">
        <v>1</v>
      </c>
      <c r="BD19" s="136">
        <v>1</v>
      </c>
      <c r="BE19" s="136">
        <v>1</v>
      </c>
      <c r="BF19" s="136">
        <v>1</v>
      </c>
      <c r="BG19" s="136">
        <v>1</v>
      </c>
      <c r="BH19" s="136">
        <v>1</v>
      </c>
      <c r="BI19" s="52"/>
      <c r="BJ19" s="136">
        <v>1</v>
      </c>
      <c r="BK19" s="136">
        <v>1</v>
      </c>
      <c r="BL19" s="619"/>
      <c r="BM19" s="619"/>
      <c r="BN19" s="619"/>
      <c r="BP19" s="616"/>
      <c r="BQ19" s="616"/>
      <c r="BR19" s="616"/>
      <c r="BS19" s="619"/>
      <c r="BT19" s="619"/>
      <c r="BU19" s="619"/>
      <c r="BV19" s="136">
        <v>1</v>
      </c>
      <c r="BW19" s="136">
        <v>1</v>
      </c>
      <c r="BX19" s="136">
        <v>1</v>
      </c>
      <c r="BY19" s="136">
        <v>1</v>
      </c>
      <c r="BZ19" s="136">
        <v>1</v>
      </c>
      <c r="CA19" s="136">
        <v>1</v>
      </c>
      <c r="CB19" s="136">
        <v>1</v>
      </c>
      <c r="CC19" s="136">
        <v>1</v>
      </c>
      <c r="CD19" s="136">
        <v>1</v>
      </c>
      <c r="CJ19" s="3"/>
    </row>
    <row r="20" spans="6:88">
      <c r="F20" s="142">
        <v>1</v>
      </c>
      <c r="G20" s="136"/>
      <c r="H20" s="136"/>
      <c r="I20" s="26"/>
      <c r="J20" s="26"/>
      <c r="K20" s="136"/>
      <c r="L20" s="5"/>
      <c r="M20" s="5"/>
      <c r="N20" s="119">
        <v>1</v>
      </c>
      <c r="O20" s="619"/>
      <c r="P20" s="619"/>
      <c r="Q20" s="619"/>
      <c r="R20" s="119">
        <v>1</v>
      </c>
      <c r="S20" s="619"/>
      <c r="T20" s="619"/>
      <c r="U20" s="619"/>
      <c r="V20" s="619"/>
      <c r="W20" s="619"/>
      <c r="X20" s="619"/>
      <c r="Y20" s="619" t="s">
        <v>212</v>
      </c>
      <c r="Z20" s="619"/>
      <c r="AA20" s="619"/>
      <c r="AB20" s="619"/>
      <c r="AC20" s="119">
        <v>1</v>
      </c>
      <c r="AD20" s="119">
        <v>1</v>
      </c>
      <c r="AE20" s="119">
        <v>1</v>
      </c>
      <c r="AF20" s="619" t="s">
        <v>137</v>
      </c>
      <c r="AG20" s="619"/>
      <c r="AH20" s="119">
        <v>1</v>
      </c>
      <c r="AI20" s="624"/>
      <c r="AJ20" s="624"/>
      <c r="AK20" s="624"/>
      <c r="AL20" s="119">
        <v>1</v>
      </c>
      <c r="AM20" s="619"/>
      <c r="AN20" s="619"/>
      <c r="AO20" s="619"/>
      <c r="AP20" s="619"/>
      <c r="AQ20" s="619"/>
      <c r="AR20" s="26"/>
      <c r="AS20" s="3"/>
      <c r="AW20" s="130"/>
      <c r="AX20" s="136"/>
      <c r="AY20" s="136"/>
      <c r="BB20" s="136"/>
      <c r="BC20" s="619" t="s">
        <v>209</v>
      </c>
      <c r="BD20" s="619"/>
      <c r="BE20" s="619"/>
      <c r="BH20" s="136">
        <v>1</v>
      </c>
      <c r="BI20" s="61"/>
      <c r="BJ20" s="38"/>
      <c r="BK20" s="136">
        <v>1</v>
      </c>
      <c r="BL20" s="619" t="s">
        <v>282</v>
      </c>
      <c r="BM20" s="619"/>
      <c r="BN20" s="619"/>
      <c r="BO20" s="616" t="s">
        <v>212</v>
      </c>
      <c r="BP20" s="616"/>
      <c r="BQ20" s="616"/>
      <c r="BR20" s="616"/>
      <c r="BT20" s="52"/>
      <c r="BU20" s="134"/>
      <c r="BV20" s="136">
        <v>1</v>
      </c>
      <c r="BW20" s="5"/>
      <c r="BX20" s="5"/>
      <c r="BY20" s="136">
        <v>1</v>
      </c>
      <c r="CA20" s="38"/>
      <c r="CB20" s="136"/>
      <c r="CE20" s="136"/>
      <c r="CJ20" s="3"/>
    </row>
    <row r="21" spans="6:88">
      <c r="F21" s="130"/>
      <c r="G21" s="136"/>
      <c r="H21" s="26"/>
      <c r="I21" s="26"/>
      <c r="J21" s="26"/>
      <c r="K21" s="26"/>
      <c r="L21" s="26"/>
      <c r="M21" s="5"/>
      <c r="N21" s="119">
        <v>1</v>
      </c>
      <c r="O21" s="119">
        <v>1</v>
      </c>
      <c r="P21" s="119">
        <v>1</v>
      </c>
      <c r="Q21" s="119">
        <v>1</v>
      </c>
      <c r="R21" s="119">
        <v>1</v>
      </c>
      <c r="S21" s="119">
        <v>1</v>
      </c>
      <c r="T21" s="119">
        <v>1</v>
      </c>
      <c r="U21" s="119">
        <v>1</v>
      </c>
      <c r="V21" s="119">
        <v>1</v>
      </c>
      <c r="W21" s="119">
        <v>1</v>
      </c>
      <c r="X21" s="119">
        <v>1</v>
      </c>
      <c r="Y21" s="619"/>
      <c r="Z21" s="619"/>
      <c r="AA21" s="619"/>
      <c r="AB21" s="619"/>
      <c r="AC21" s="26"/>
      <c r="AD21" s="143"/>
      <c r="AE21" s="126"/>
      <c r="AF21" s="619"/>
      <c r="AG21" s="619"/>
      <c r="AH21" s="119">
        <v>1</v>
      </c>
      <c r="AI21" s="624"/>
      <c r="AJ21" s="624"/>
      <c r="AK21" s="624"/>
      <c r="AL21" s="119">
        <v>1</v>
      </c>
      <c r="AM21" s="619"/>
      <c r="AN21" s="619"/>
      <c r="AO21" s="619"/>
      <c r="AP21" s="619"/>
      <c r="AQ21" s="619"/>
      <c r="AR21" s="136"/>
      <c r="AS21" s="3"/>
      <c r="AW21" s="130"/>
      <c r="AX21" s="136"/>
      <c r="AY21" s="136"/>
      <c r="BB21" s="136"/>
      <c r="BC21" s="619"/>
      <c r="BD21" s="619"/>
      <c r="BE21" s="619"/>
      <c r="BF21" s="629" t="s">
        <v>151</v>
      </c>
      <c r="BG21" s="629"/>
      <c r="BH21" s="136">
        <v>1</v>
      </c>
      <c r="BI21" s="619" t="s">
        <v>137</v>
      </c>
      <c r="BJ21" s="619"/>
      <c r="BK21" s="136">
        <v>1</v>
      </c>
      <c r="BL21" s="619"/>
      <c r="BM21" s="619"/>
      <c r="BN21" s="619"/>
      <c r="BO21" s="616"/>
      <c r="BP21" s="616"/>
      <c r="BQ21" s="616"/>
      <c r="BR21" s="616"/>
      <c r="BS21" s="616" t="s">
        <v>282</v>
      </c>
      <c r="BT21" s="616"/>
      <c r="BU21" s="616"/>
      <c r="BV21" s="136">
        <v>1</v>
      </c>
      <c r="BW21" s="619" t="s">
        <v>137</v>
      </c>
      <c r="BX21" s="619"/>
      <c r="BY21" s="136">
        <v>1</v>
      </c>
      <c r="BZ21" s="629" t="s">
        <v>151</v>
      </c>
      <c r="CA21" s="629"/>
      <c r="CB21" s="619" t="s">
        <v>209</v>
      </c>
      <c r="CC21" s="619"/>
      <c r="CD21" s="619"/>
      <c r="CI21" s="136"/>
      <c r="CJ21" s="3"/>
    </row>
    <row r="22" spans="6:88">
      <c r="F22" s="130"/>
      <c r="G22" s="136"/>
      <c r="H22" s="26"/>
      <c r="I22" s="26"/>
      <c r="J22" s="619" t="s">
        <v>148</v>
      </c>
      <c r="K22" s="619"/>
      <c r="L22" s="619"/>
      <c r="M22" s="619"/>
      <c r="N22" s="619"/>
      <c r="O22" s="119">
        <v>1</v>
      </c>
      <c r="P22" s="624" t="s">
        <v>133</v>
      </c>
      <c r="Q22" s="624"/>
      <c r="R22" s="624"/>
      <c r="S22" s="119">
        <v>1</v>
      </c>
      <c r="T22" s="619" t="s">
        <v>137</v>
      </c>
      <c r="U22" s="619"/>
      <c r="V22" s="126"/>
      <c r="W22" s="143"/>
      <c r="X22" s="26"/>
      <c r="Y22" s="619"/>
      <c r="Z22" s="619"/>
      <c r="AA22" s="619"/>
      <c r="AB22" s="619"/>
      <c r="AC22" s="119">
        <v>1</v>
      </c>
      <c r="AD22" s="119">
        <v>1</v>
      </c>
      <c r="AE22" s="119">
        <v>1</v>
      </c>
      <c r="AF22" s="119">
        <v>1</v>
      </c>
      <c r="AG22" s="119">
        <v>1</v>
      </c>
      <c r="AH22" s="119">
        <v>1</v>
      </c>
      <c r="AI22" s="119">
        <v>1</v>
      </c>
      <c r="AJ22" s="119">
        <v>1</v>
      </c>
      <c r="AK22" s="119">
        <v>1</v>
      </c>
      <c r="AL22" s="119">
        <v>1</v>
      </c>
      <c r="AM22" s="119">
        <v>1</v>
      </c>
      <c r="AN22" s="48"/>
      <c r="AO22" s="26"/>
      <c r="AP22" s="26"/>
      <c r="AQ22" s="26"/>
      <c r="AR22" s="136"/>
      <c r="AS22" s="3"/>
      <c r="AW22" s="130"/>
      <c r="AX22" s="136"/>
      <c r="AY22" s="136"/>
      <c r="BC22" s="619"/>
      <c r="BD22" s="619"/>
      <c r="BE22" s="619"/>
      <c r="BF22" s="629"/>
      <c r="BG22" s="629"/>
      <c r="BH22" s="136">
        <v>1</v>
      </c>
      <c r="BI22" s="619"/>
      <c r="BJ22" s="619"/>
      <c r="BK22" s="136">
        <v>1</v>
      </c>
      <c r="BL22" s="619"/>
      <c r="BM22" s="619"/>
      <c r="BN22" s="619"/>
      <c r="BO22" s="616"/>
      <c r="BP22" s="616"/>
      <c r="BQ22" s="616"/>
      <c r="BR22" s="616"/>
      <c r="BS22" s="616"/>
      <c r="BT22" s="616"/>
      <c r="BU22" s="616"/>
      <c r="BV22" s="136">
        <v>1</v>
      </c>
      <c r="BW22" s="619"/>
      <c r="BX22" s="619"/>
      <c r="BY22" s="136">
        <v>1</v>
      </c>
      <c r="BZ22" s="629"/>
      <c r="CA22" s="629"/>
      <c r="CB22" s="619"/>
      <c r="CC22" s="619"/>
      <c r="CD22" s="619"/>
      <c r="CI22" s="136"/>
      <c r="CJ22" s="3"/>
    </row>
    <row r="23" spans="6:88">
      <c r="F23" s="142">
        <v>1</v>
      </c>
      <c r="G23" s="136"/>
      <c r="H23" s="26"/>
      <c r="I23" s="26"/>
      <c r="J23" s="619"/>
      <c r="K23" s="619"/>
      <c r="L23" s="619"/>
      <c r="M23" s="619"/>
      <c r="N23" s="619"/>
      <c r="O23" s="119">
        <v>1</v>
      </c>
      <c r="P23" s="624"/>
      <c r="Q23" s="624"/>
      <c r="R23" s="624"/>
      <c r="S23" s="119">
        <v>1</v>
      </c>
      <c r="T23" s="619"/>
      <c r="U23" s="619"/>
      <c r="V23" s="119">
        <v>1</v>
      </c>
      <c r="W23" s="119">
        <v>1</v>
      </c>
      <c r="X23" s="119">
        <v>1</v>
      </c>
      <c r="Y23" s="619"/>
      <c r="Z23" s="619"/>
      <c r="AA23" s="619"/>
      <c r="AB23" s="619"/>
      <c r="AC23" s="624" t="s">
        <v>177</v>
      </c>
      <c r="AD23" s="624"/>
      <c r="AE23" s="624"/>
      <c r="AF23" s="619" t="s">
        <v>139</v>
      </c>
      <c r="AG23" s="619"/>
      <c r="AH23" s="619"/>
      <c r="AI23" s="119">
        <v>1</v>
      </c>
      <c r="AJ23" s="619" t="s">
        <v>165</v>
      </c>
      <c r="AK23" s="619"/>
      <c r="AL23" s="619"/>
      <c r="AM23" s="119">
        <v>1</v>
      </c>
      <c r="AN23" s="48"/>
      <c r="AO23" s="26"/>
      <c r="AP23" s="26"/>
      <c r="AQ23" s="26"/>
      <c r="AR23" s="136"/>
      <c r="AS23" s="3"/>
      <c r="AW23" s="130"/>
      <c r="AX23" s="136"/>
      <c r="AY23" s="136"/>
      <c r="BF23" s="38"/>
      <c r="BH23" s="136">
        <v>1</v>
      </c>
      <c r="BK23" s="136">
        <v>1</v>
      </c>
      <c r="BL23" s="58"/>
      <c r="BM23" s="52"/>
      <c r="BO23" s="616"/>
      <c r="BP23" s="616"/>
      <c r="BQ23" s="616"/>
      <c r="BR23" s="616"/>
      <c r="BS23" s="616"/>
      <c r="BT23" s="616"/>
      <c r="BU23" s="616"/>
      <c r="BV23" s="136">
        <v>1</v>
      </c>
      <c r="BW23" s="38"/>
      <c r="BX23" s="61"/>
      <c r="BY23" s="136">
        <v>1</v>
      </c>
      <c r="CB23" s="619"/>
      <c r="CC23" s="619"/>
      <c r="CD23" s="619"/>
      <c r="CI23" s="136"/>
      <c r="CJ23" s="3"/>
    </row>
    <row r="24" spans="6:88">
      <c r="F24" s="130"/>
      <c r="G24" s="136"/>
      <c r="H24" s="26"/>
      <c r="I24" s="26"/>
      <c r="J24" s="619"/>
      <c r="K24" s="619"/>
      <c r="L24" s="619"/>
      <c r="M24" s="619"/>
      <c r="N24" s="619"/>
      <c r="O24" s="119">
        <v>1</v>
      </c>
      <c r="P24" s="624"/>
      <c r="Q24" s="624"/>
      <c r="R24" s="624"/>
      <c r="S24" s="119">
        <v>1</v>
      </c>
      <c r="T24" s="629" t="s">
        <v>151</v>
      </c>
      <c r="U24" s="629"/>
      <c r="V24" s="119">
        <v>1</v>
      </c>
      <c r="W24" s="619" t="s">
        <v>176</v>
      </c>
      <c r="X24" s="619"/>
      <c r="Y24" s="619"/>
      <c r="Z24" s="119">
        <v>1</v>
      </c>
      <c r="AA24" s="26"/>
      <c r="AB24" s="119">
        <v>1</v>
      </c>
      <c r="AC24" s="624"/>
      <c r="AD24" s="624"/>
      <c r="AE24" s="624"/>
      <c r="AF24" s="619"/>
      <c r="AG24" s="619"/>
      <c r="AH24" s="619"/>
      <c r="AI24" s="119">
        <v>1</v>
      </c>
      <c r="AJ24" s="619"/>
      <c r="AK24" s="619"/>
      <c r="AL24" s="619"/>
      <c r="AM24" s="119">
        <v>1</v>
      </c>
      <c r="AN24" s="48"/>
      <c r="AO24" s="26"/>
      <c r="AP24" s="624" t="s">
        <v>178</v>
      </c>
      <c r="AQ24" s="624"/>
      <c r="AR24" s="624"/>
      <c r="AS24" s="3"/>
      <c r="AW24" s="130"/>
      <c r="AX24" s="136"/>
      <c r="AY24" s="136"/>
      <c r="BC24" s="136">
        <v>1</v>
      </c>
      <c r="BD24" s="136">
        <v>1</v>
      </c>
      <c r="BE24" s="136">
        <v>1</v>
      </c>
      <c r="BF24" s="136">
        <v>1</v>
      </c>
      <c r="BG24" s="136">
        <v>1</v>
      </c>
      <c r="BH24" s="136">
        <v>1</v>
      </c>
      <c r="BI24" s="136">
        <v>1</v>
      </c>
      <c r="BJ24" s="136">
        <v>1</v>
      </c>
      <c r="BK24" s="136">
        <v>1</v>
      </c>
      <c r="BL24" s="619" t="s">
        <v>139</v>
      </c>
      <c r="BM24" s="619"/>
      <c r="BN24" s="619"/>
      <c r="BO24" s="616" t="s">
        <v>181</v>
      </c>
      <c r="BP24" s="616"/>
      <c r="BQ24" s="616"/>
      <c r="BS24" s="619" t="s">
        <v>139</v>
      </c>
      <c r="BT24" s="619"/>
      <c r="BU24" s="619"/>
      <c r="BV24" s="136">
        <v>1</v>
      </c>
      <c r="BW24" s="136">
        <v>1</v>
      </c>
      <c r="BX24" s="52"/>
      <c r="BY24" s="136">
        <v>1</v>
      </c>
      <c r="BZ24" s="136">
        <v>1</v>
      </c>
      <c r="CA24" s="136">
        <v>1</v>
      </c>
      <c r="CB24" s="136">
        <v>1</v>
      </c>
      <c r="CC24" s="136">
        <v>1</v>
      </c>
      <c r="CD24" s="136">
        <v>1</v>
      </c>
      <c r="CI24" s="136"/>
      <c r="CJ24" s="3"/>
    </row>
    <row r="25" spans="6:88">
      <c r="F25" s="130"/>
      <c r="G25" s="26"/>
      <c r="H25" s="26"/>
      <c r="I25" s="26"/>
      <c r="J25" s="619"/>
      <c r="K25" s="619"/>
      <c r="L25" s="619"/>
      <c r="M25" s="619"/>
      <c r="N25" s="619"/>
      <c r="O25" s="119">
        <v>1</v>
      </c>
      <c r="P25" s="119">
        <v>1</v>
      </c>
      <c r="Q25" s="119">
        <v>1</v>
      </c>
      <c r="R25" s="5"/>
      <c r="S25" s="119">
        <v>1</v>
      </c>
      <c r="T25" s="629"/>
      <c r="U25" s="629"/>
      <c r="V25" s="119">
        <v>1</v>
      </c>
      <c r="W25" s="619"/>
      <c r="X25" s="619"/>
      <c r="Y25" s="619"/>
      <c r="Z25" s="119">
        <v>1</v>
      </c>
      <c r="AA25" s="116"/>
      <c r="AB25" s="119">
        <v>1</v>
      </c>
      <c r="AC25" s="624"/>
      <c r="AD25" s="624"/>
      <c r="AE25" s="624"/>
      <c r="AF25" s="619"/>
      <c r="AG25" s="619"/>
      <c r="AH25" s="619"/>
      <c r="AI25" s="119">
        <v>1</v>
      </c>
      <c r="AJ25" s="619"/>
      <c r="AK25" s="619"/>
      <c r="AL25" s="619"/>
      <c r="AM25" s="119">
        <v>1</v>
      </c>
      <c r="AN25" s="48"/>
      <c r="AO25" s="26"/>
      <c r="AP25" s="624"/>
      <c r="AQ25" s="624"/>
      <c r="AR25" s="624"/>
      <c r="AS25" s="3"/>
      <c r="AW25" s="130"/>
      <c r="BC25" s="136">
        <v>1</v>
      </c>
      <c r="BD25" s="619" t="s">
        <v>133</v>
      </c>
      <c r="BE25" s="619"/>
      <c r="BF25" s="619"/>
      <c r="BG25" s="136">
        <v>1</v>
      </c>
      <c r="BH25" s="619" t="s">
        <v>165</v>
      </c>
      <c r="BI25" s="619"/>
      <c r="BJ25" s="619"/>
      <c r="BK25" s="136">
        <v>1</v>
      </c>
      <c r="BL25" s="619"/>
      <c r="BM25" s="619"/>
      <c r="BN25" s="619"/>
      <c r="BO25" s="616"/>
      <c r="BP25" s="616"/>
      <c r="BQ25" s="616"/>
      <c r="BR25" s="52"/>
      <c r="BS25" s="619"/>
      <c r="BT25" s="619"/>
      <c r="BU25" s="619"/>
      <c r="BV25" s="136">
        <v>1</v>
      </c>
      <c r="BW25" s="619" t="s">
        <v>165</v>
      </c>
      <c r="BX25" s="619"/>
      <c r="BY25" s="619"/>
      <c r="BZ25" s="136">
        <v>1</v>
      </c>
      <c r="CA25" s="619" t="s">
        <v>133</v>
      </c>
      <c r="CB25" s="619"/>
      <c r="CC25" s="619"/>
      <c r="CD25" s="136">
        <v>1</v>
      </c>
      <c r="CI25" s="136"/>
      <c r="CJ25" s="3"/>
    </row>
    <row r="26" spans="6:88">
      <c r="F26" s="142">
        <v>1</v>
      </c>
      <c r="G26" s="26"/>
      <c r="H26" s="26"/>
      <c r="I26" s="26"/>
      <c r="J26" s="619"/>
      <c r="K26" s="619"/>
      <c r="L26" s="619"/>
      <c r="M26" s="619"/>
      <c r="N26" s="619"/>
      <c r="O26" s="119">
        <v>1</v>
      </c>
      <c r="P26" s="619" t="s">
        <v>165</v>
      </c>
      <c r="Q26" s="619"/>
      <c r="R26" s="619"/>
      <c r="S26" s="619" t="s">
        <v>138</v>
      </c>
      <c r="T26" s="619"/>
      <c r="U26" s="619"/>
      <c r="V26" s="119">
        <v>1</v>
      </c>
      <c r="W26" s="619"/>
      <c r="X26" s="619"/>
      <c r="Y26" s="619"/>
      <c r="Z26" s="119">
        <v>1</v>
      </c>
      <c r="AA26" s="143"/>
      <c r="AB26" s="119">
        <v>1</v>
      </c>
      <c r="AC26" s="119">
        <v>1</v>
      </c>
      <c r="AD26" s="119">
        <v>1</v>
      </c>
      <c r="AE26" s="119">
        <v>1</v>
      </c>
      <c r="AF26" s="119">
        <v>1</v>
      </c>
      <c r="AG26" s="119">
        <v>1</v>
      </c>
      <c r="AH26" s="119">
        <v>1</v>
      </c>
      <c r="AI26" s="119">
        <v>1</v>
      </c>
      <c r="AJ26" s="619" t="s">
        <v>136</v>
      </c>
      <c r="AK26" s="619"/>
      <c r="AL26" s="619"/>
      <c r="AM26" s="119">
        <v>1</v>
      </c>
      <c r="AN26" s="48"/>
      <c r="AO26" s="26"/>
      <c r="AP26" s="624"/>
      <c r="AQ26" s="624"/>
      <c r="AR26" s="624"/>
      <c r="AS26" s="3"/>
      <c r="AW26" s="130"/>
      <c r="BC26" s="136">
        <v>1</v>
      </c>
      <c r="BD26" s="619"/>
      <c r="BE26" s="619"/>
      <c r="BF26" s="619"/>
      <c r="BG26" s="136">
        <v>1</v>
      </c>
      <c r="BH26" s="619"/>
      <c r="BI26" s="619"/>
      <c r="BJ26" s="619"/>
      <c r="BK26" s="136">
        <v>1</v>
      </c>
      <c r="BL26" s="619"/>
      <c r="BM26" s="619"/>
      <c r="BN26" s="619"/>
      <c r="BO26" s="616"/>
      <c r="BP26" s="616"/>
      <c r="BQ26" s="616"/>
      <c r="BR26" s="135"/>
      <c r="BS26" s="619"/>
      <c r="BT26" s="619"/>
      <c r="BU26" s="619"/>
      <c r="BV26" s="136">
        <v>1</v>
      </c>
      <c r="BW26" s="619"/>
      <c r="BX26" s="619"/>
      <c r="BY26" s="619"/>
      <c r="BZ26" s="136">
        <v>1</v>
      </c>
      <c r="CA26" s="619"/>
      <c r="CB26" s="619"/>
      <c r="CC26" s="619"/>
      <c r="CD26" s="136">
        <v>1</v>
      </c>
      <c r="CI26" s="136"/>
      <c r="CJ26" s="3"/>
    </row>
    <row r="27" spans="6:88">
      <c r="F27" s="130"/>
      <c r="G27" s="26"/>
      <c r="H27" s="26"/>
      <c r="I27" s="26"/>
      <c r="J27" s="26"/>
      <c r="K27" s="48"/>
      <c r="L27" s="136"/>
      <c r="M27" s="5"/>
      <c r="N27" s="5"/>
      <c r="O27" s="119">
        <v>1</v>
      </c>
      <c r="P27" s="619"/>
      <c r="Q27" s="619"/>
      <c r="R27" s="619"/>
      <c r="S27" s="619"/>
      <c r="T27" s="619"/>
      <c r="U27" s="619"/>
      <c r="V27" s="119">
        <v>1</v>
      </c>
      <c r="W27" s="619" t="s">
        <v>139</v>
      </c>
      <c r="X27" s="619"/>
      <c r="Y27" s="619"/>
      <c r="Z27" s="119">
        <v>1</v>
      </c>
      <c r="AA27" s="619" t="s">
        <v>137</v>
      </c>
      <c r="AB27" s="619"/>
      <c r="AC27" s="117"/>
      <c r="AD27" s="126"/>
      <c r="AE27" s="619" t="s">
        <v>138</v>
      </c>
      <c r="AF27" s="619"/>
      <c r="AG27" s="619"/>
      <c r="AH27" s="629" t="s">
        <v>151</v>
      </c>
      <c r="AI27" s="629"/>
      <c r="AJ27" s="619"/>
      <c r="AK27" s="619"/>
      <c r="AL27" s="619"/>
      <c r="AM27" s="119">
        <v>1</v>
      </c>
      <c r="AN27" s="48"/>
      <c r="AO27" s="26"/>
      <c r="AP27" s="26"/>
      <c r="AQ27" s="26"/>
      <c r="AR27" s="136"/>
      <c r="AS27" s="3"/>
      <c r="AW27" s="130"/>
      <c r="BC27" s="136">
        <v>1</v>
      </c>
      <c r="BD27" s="619"/>
      <c r="BE27" s="619"/>
      <c r="BF27" s="619"/>
      <c r="BG27" s="136">
        <v>1</v>
      </c>
      <c r="BH27" s="619"/>
      <c r="BI27" s="619"/>
      <c r="BJ27" s="619"/>
      <c r="BK27" s="136">
        <v>1</v>
      </c>
      <c r="BL27" s="136">
        <v>1</v>
      </c>
      <c r="BM27" s="136">
        <v>1</v>
      </c>
      <c r="BN27" s="136">
        <v>1</v>
      </c>
      <c r="BO27" s="136">
        <v>1</v>
      </c>
      <c r="BP27" s="136">
        <v>1</v>
      </c>
      <c r="BQ27" s="136">
        <v>1</v>
      </c>
      <c r="BR27" s="136">
        <v>1</v>
      </c>
      <c r="BS27" s="136">
        <v>1</v>
      </c>
      <c r="BT27" s="136">
        <v>1</v>
      </c>
      <c r="BU27" s="136">
        <v>1</v>
      </c>
      <c r="BV27" s="136">
        <v>1</v>
      </c>
      <c r="BW27" s="619"/>
      <c r="BX27" s="619"/>
      <c r="BY27" s="619"/>
      <c r="BZ27" s="136">
        <v>1</v>
      </c>
      <c r="CA27" s="619"/>
      <c r="CB27" s="619"/>
      <c r="CC27" s="619"/>
      <c r="CD27" s="136">
        <v>1</v>
      </c>
      <c r="CI27" s="136"/>
      <c r="CJ27" s="3"/>
    </row>
    <row r="28" spans="6:88">
      <c r="F28" s="130"/>
      <c r="G28" s="26"/>
      <c r="H28" s="26"/>
      <c r="I28" s="26"/>
      <c r="J28" s="26"/>
      <c r="K28" s="48"/>
      <c r="L28" s="136"/>
      <c r="M28" s="5"/>
      <c r="N28" s="5"/>
      <c r="O28" s="119">
        <v>1</v>
      </c>
      <c r="P28" s="619"/>
      <c r="Q28" s="619"/>
      <c r="R28" s="619"/>
      <c r="S28" s="619"/>
      <c r="T28" s="619"/>
      <c r="U28" s="619"/>
      <c r="V28" s="119">
        <v>1</v>
      </c>
      <c r="W28" s="619"/>
      <c r="X28" s="619"/>
      <c r="Y28" s="619"/>
      <c r="Z28" s="119">
        <v>1</v>
      </c>
      <c r="AA28" s="619"/>
      <c r="AB28" s="619"/>
      <c r="AC28" s="126"/>
      <c r="AD28" s="117"/>
      <c r="AE28" s="619"/>
      <c r="AF28" s="619"/>
      <c r="AG28" s="619"/>
      <c r="AH28" s="629"/>
      <c r="AI28" s="629"/>
      <c r="AJ28" s="619"/>
      <c r="AK28" s="619"/>
      <c r="AL28" s="619"/>
      <c r="AM28" s="119">
        <v>1</v>
      </c>
      <c r="AN28" s="48"/>
      <c r="AO28" s="26"/>
      <c r="AP28" s="26"/>
      <c r="AQ28" s="26"/>
      <c r="AR28" s="136"/>
      <c r="AS28" s="3"/>
      <c r="AW28" s="130"/>
      <c r="BC28" s="136">
        <v>1</v>
      </c>
      <c r="BD28" s="619" t="s">
        <v>136</v>
      </c>
      <c r="BE28" s="619"/>
      <c r="BF28" s="619"/>
      <c r="BG28" s="136">
        <v>1</v>
      </c>
      <c r="BH28" s="619" t="s">
        <v>135</v>
      </c>
      <c r="BI28" s="619"/>
      <c r="BJ28" s="619"/>
      <c r="BK28" s="619" t="s">
        <v>165</v>
      </c>
      <c r="BL28" s="619"/>
      <c r="BM28" s="619"/>
      <c r="BN28" s="136">
        <v>1</v>
      </c>
      <c r="BO28" s="61"/>
      <c r="BP28" s="619" t="s">
        <v>137</v>
      </c>
      <c r="BQ28" s="619"/>
      <c r="BS28" s="136">
        <v>1</v>
      </c>
      <c r="BT28" s="619" t="s">
        <v>165</v>
      </c>
      <c r="BU28" s="619"/>
      <c r="BV28" s="619"/>
      <c r="BW28" s="619" t="s">
        <v>283</v>
      </c>
      <c r="BX28" s="619"/>
      <c r="BY28" s="619"/>
      <c r="BZ28" s="136">
        <v>1</v>
      </c>
      <c r="CA28" s="619" t="s">
        <v>136</v>
      </c>
      <c r="CB28" s="619"/>
      <c r="CC28" s="619"/>
      <c r="CD28" s="136">
        <v>1</v>
      </c>
      <c r="CI28" s="136"/>
      <c r="CJ28" s="3"/>
    </row>
    <row r="29" spans="6:88">
      <c r="F29" s="142">
        <v>1</v>
      </c>
      <c r="G29" s="26"/>
      <c r="H29" s="26"/>
      <c r="I29" s="26"/>
      <c r="J29" s="619" t="s">
        <v>210</v>
      </c>
      <c r="K29" s="619"/>
      <c r="L29" s="619"/>
      <c r="M29" s="5"/>
      <c r="N29" s="5"/>
      <c r="O29" s="119">
        <v>1</v>
      </c>
      <c r="P29" s="119">
        <v>1</v>
      </c>
      <c r="Q29" s="119">
        <v>1</v>
      </c>
      <c r="R29" s="119">
        <v>1</v>
      </c>
      <c r="S29" s="119">
        <v>1</v>
      </c>
      <c r="T29" s="116"/>
      <c r="U29" s="116"/>
      <c r="V29" s="119">
        <v>1</v>
      </c>
      <c r="W29" s="619"/>
      <c r="X29" s="619"/>
      <c r="Y29" s="619"/>
      <c r="Z29" s="119">
        <v>1</v>
      </c>
      <c r="AA29" s="5">
        <v>1</v>
      </c>
      <c r="AB29" s="5">
        <v>1</v>
      </c>
      <c r="AC29" s="5">
        <v>1</v>
      </c>
      <c r="AD29" s="5">
        <v>1</v>
      </c>
      <c r="AE29" s="619"/>
      <c r="AF29" s="619"/>
      <c r="AG29" s="619"/>
      <c r="AH29" s="119">
        <v>1</v>
      </c>
      <c r="AI29" s="119">
        <v>1</v>
      </c>
      <c r="AJ29" s="119">
        <v>1</v>
      </c>
      <c r="AK29" s="119">
        <v>1</v>
      </c>
      <c r="AL29" s="119">
        <v>1</v>
      </c>
      <c r="AM29" s="119">
        <v>1</v>
      </c>
      <c r="AN29" s="48"/>
      <c r="AO29" s="26"/>
      <c r="AP29" s="619" t="s">
        <v>195</v>
      </c>
      <c r="AQ29" s="619"/>
      <c r="AR29" s="619"/>
      <c r="AS29" s="3"/>
      <c r="AW29" s="130"/>
      <c r="BC29" s="136">
        <v>1</v>
      </c>
      <c r="BD29" s="619"/>
      <c r="BE29" s="619"/>
      <c r="BF29" s="619"/>
      <c r="BG29" s="136">
        <v>1</v>
      </c>
      <c r="BH29" s="619"/>
      <c r="BI29" s="619"/>
      <c r="BJ29" s="619"/>
      <c r="BK29" s="619"/>
      <c r="BL29" s="619"/>
      <c r="BM29" s="619"/>
      <c r="BN29" s="136">
        <v>1</v>
      </c>
      <c r="BO29" s="61"/>
      <c r="BP29" s="619"/>
      <c r="BQ29" s="619"/>
      <c r="BS29" s="136">
        <v>1</v>
      </c>
      <c r="BT29" s="619"/>
      <c r="BU29" s="619"/>
      <c r="BV29" s="619"/>
      <c r="BW29" s="619"/>
      <c r="BX29" s="619"/>
      <c r="BY29" s="619"/>
      <c r="BZ29" s="136">
        <v>1</v>
      </c>
      <c r="CA29" s="619"/>
      <c r="CB29" s="619"/>
      <c r="CC29" s="619"/>
      <c r="CD29" s="136">
        <v>1</v>
      </c>
      <c r="CI29" s="136"/>
      <c r="CJ29" s="3"/>
    </row>
    <row r="30" spans="6:88">
      <c r="F30" s="130"/>
      <c r="G30" s="26"/>
      <c r="H30" s="26"/>
      <c r="I30" s="26"/>
      <c r="J30" s="619"/>
      <c r="K30" s="619"/>
      <c r="L30" s="619"/>
      <c r="M30" s="5"/>
      <c r="N30" s="26"/>
      <c r="O30" s="26"/>
      <c r="P30" s="619" t="s">
        <v>286</v>
      </c>
      <c r="Q30" s="619"/>
      <c r="R30" s="619"/>
      <c r="S30" s="119">
        <v>1</v>
      </c>
      <c r="T30" s="117"/>
      <c r="U30" s="5"/>
      <c r="V30" s="119">
        <v>1</v>
      </c>
      <c r="W30" s="119">
        <v>1</v>
      </c>
      <c r="X30" s="119">
        <v>1</v>
      </c>
      <c r="Y30" s="119">
        <v>1</v>
      </c>
      <c r="Z30" s="119">
        <v>1</v>
      </c>
      <c r="AA30" s="624" t="s">
        <v>133</v>
      </c>
      <c r="AB30" s="624"/>
      <c r="AC30" s="624"/>
      <c r="AD30" s="5"/>
      <c r="AE30" s="619" t="s">
        <v>165</v>
      </c>
      <c r="AF30" s="619"/>
      <c r="AG30" s="619"/>
      <c r="AH30" s="119">
        <v>1</v>
      </c>
      <c r="AI30" s="619" t="s">
        <v>133</v>
      </c>
      <c r="AJ30" s="619"/>
      <c r="AK30" s="619"/>
      <c r="AL30" s="119">
        <v>1</v>
      </c>
      <c r="AM30" s="136"/>
      <c r="AN30" s="48"/>
      <c r="AO30" s="26"/>
      <c r="AP30" s="619"/>
      <c r="AQ30" s="619"/>
      <c r="AR30" s="619"/>
      <c r="AS30" s="3"/>
      <c r="AW30" s="130"/>
      <c r="BC30" s="136">
        <v>1</v>
      </c>
      <c r="BD30" s="619"/>
      <c r="BE30" s="619"/>
      <c r="BF30" s="619"/>
      <c r="BG30" s="136">
        <v>1</v>
      </c>
      <c r="BH30" s="619"/>
      <c r="BI30" s="619"/>
      <c r="BJ30" s="619"/>
      <c r="BK30" s="619"/>
      <c r="BL30" s="619"/>
      <c r="BM30" s="619"/>
      <c r="BN30" s="136">
        <v>1</v>
      </c>
      <c r="BO30" s="136">
        <v>1</v>
      </c>
      <c r="BP30" s="136">
        <v>1</v>
      </c>
      <c r="BQ30" s="136">
        <v>1</v>
      </c>
      <c r="BR30" s="136">
        <v>1</v>
      </c>
      <c r="BS30" s="136">
        <v>1</v>
      </c>
      <c r="BT30" s="619"/>
      <c r="BU30" s="619"/>
      <c r="BV30" s="619"/>
      <c r="BW30" s="619"/>
      <c r="BX30" s="619"/>
      <c r="BY30" s="619"/>
      <c r="BZ30" s="136">
        <v>1</v>
      </c>
      <c r="CA30" s="619"/>
      <c r="CB30" s="619"/>
      <c r="CC30" s="619"/>
      <c r="CD30" s="136">
        <v>1</v>
      </c>
      <c r="CI30" s="136"/>
      <c r="CJ30" s="3"/>
    </row>
    <row r="31" spans="6:88">
      <c r="F31" s="130"/>
      <c r="G31" s="136"/>
      <c r="H31" s="136"/>
      <c r="I31" s="26"/>
      <c r="J31" s="619"/>
      <c r="K31" s="619"/>
      <c r="L31" s="619"/>
      <c r="M31" s="136"/>
      <c r="N31" s="26"/>
      <c r="O31" s="26"/>
      <c r="P31" s="619"/>
      <c r="Q31" s="619"/>
      <c r="R31" s="619"/>
      <c r="S31" s="119">
        <v>1</v>
      </c>
      <c r="T31" s="619" t="s">
        <v>136</v>
      </c>
      <c r="U31" s="619"/>
      <c r="V31" s="619"/>
      <c r="W31" s="619" t="s">
        <v>165</v>
      </c>
      <c r="X31" s="619"/>
      <c r="Y31" s="619"/>
      <c r="Z31" s="119">
        <v>1</v>
      </c>
      <c r="AA31" s="624"/>
      <c r="AB31" s="624"/>
      <c r="AC31" s="624"/>
      <c r="AD31" s="5">
        <v>1</v>
      </c>
      <c r="AE31" s="619"/>
      <c r="AF31" s="619"/>
      <c r="AG31" s="619"/>
      <c r="AH31" s="119">
        <v>1</v>
      </c>
      <c r="AI31" s="619"/>
      <c r="AJ31" s="619"/>
      <c r="AK31" s="619"/>
      <c r="AL31" s="119">
        <v>1</v>
      </c>
      <c r="AM31" s="136"/>
      <c r="AN31" s="136"/>
      <c r="AO31" s="26"/>
      <c r="AP31" s="619"/>
      <c r="AQ31" s="619"/>
      <c r="AR31" s="619"/>
      <c r="AS31" s="3"/>
      <c r="AW31" s="130"/>
      <c r="AX31" s="136"/>
      <c r="AY31" s="136"/>
      <c r="BC31" s="136">
        <v>1</v>
      </c>
      <c r="BD31" s="136">
        <v>1</v>
      </c>
      <c r="BE31" s="136">
        <v>1</v>
      </c>
      <c r="BF31" s="136">
        <v>1</v>
      </c>
      <c r="BG31" s="136">
        <v>1</v>
      </c>
      <c r="BH31" s="136">
        <v>1</v>
      </c>
      <c r="BI31" s="136">
        <v>1</v>
      </c>
      <c r="BJ31" s="136">
        <v>1</v>
      </c>
      <c r="BK31" s="136">
        <v>1</v>
      </c>
      <c r="BL31" s="136">
        <v>1</v>
      </c>
      <c r="BM31" s="136">
        <v>1</v>
      </c>
      <c r="BN31" s="136">
        <v>1</v>
      </c>
      <c r="BP31" s="629" t="s">
        <v>151</v>
      </c>
      <c r="BQ31" s="629"/>
      <c r="BS31" s="136">
        <v>1</v>
      </c>
      <c r="BT31" s="136">
        <v>1</v>
      </c>
      <c r="BU31" s="136">
        <v>1</v>
      </c>
      <c r="BV31" s="136">
        <v>1</v>
      </c>
      <c r="BW31" s="136">
        <v>1</v>
      </c>
      <c r="BX31" s="136">
        <v>1</v>
      </c>
      <c r="BY31" s="136">
        <v>1</v>
      </c>
      <c r="BZ31" s="136">
        <v>1</v>
      </c>
      <c r="CA31" s="136">
        <v>1</v>
      </c>
      <c r="CB31" s="136">
        <v>1</v>
      </c>
      <c r="CC31" s="136">
        <v>1</v>
      </c>
      <c r="CD31" s="136">
        <v>1</v>
      </c>
      <c r="CE31" s="136"/>
      <c r="CI31" s="136"/>
      <c r="CJ31" s="3"/>
    </row>
    <row r="32" spans="6:88">
      <c r="F32" s="142">
        <v>1</v>
      </c>
      <c r="G32" s="136"/>
      <c r="H32" s="136"/>
      <c r="I32" s="136"/>
      <c r="J32" s="5"/>
      <c r="K32" s="5"/>
      <c r="L32" s="5"/>
      <c r="M32" s="5"/>
      <c r="N32" s="26"/>
      <c r="O32" s="26"/>
      <c r="P32" s="619"/>
      <c r="Q32" s="619"/>
      <c r="R32" s="619"/>
      <c r="S32" s="119">
        <v>1</v>
      </c>
      <c r="T32" s="619"/>
      <c r="U32" s="619"/>
      <c r="V32" s="619"/>
      <c r="W32" s="619"/>
      <c r="X32" s="619"/>
      <c r="Y32" s="619"/>
      <c r="Z32" s="119">
        <v>1</v>
      </c>
      <c r="AA32" s="624"/>
      <c r="AB32" s="624"/>
      <c r="AC32" s="624"/>
      <c r="AD32" s="5">
        <v>1</v>
      </c>
      <c r="AE32" s="619"/>
      <c r="AF32" s="619"/>
      <c r="AG32" s="619"/>
      <c r="AH32" s="119">
        <v>1</v>
      </c>
      <c r="AI32" s="619"/>
      <c r="AJ32" s="619"/>
      <c r="AK32" s="619"/>
      <c r="AL32" s="119">
        <v>1</v>
      </c>
      <c r="AM32" s="619" t="s">
        <v>134</v>
      </c>
      <c r="AN32" s="619"/>
      <c r="AO32" s="26"/>
      <c r="AP32" s="26"/>
      <c r="AQ32" s="26"/>
      <c r="AR32" s="136"/>
      <c r="AS32" s="3"/>
      <c r="AW32" s="130"/>
      <c r="AX32" s="136"/>
      <c r="AY32" s="136"/>
      <c r="AZ32" s="136"/>
      <c r="BA32" s="5"/>
      <c r="BB32" s="619" t="s">
        <v>148</v>
      </c>
      <c r="BC32" s="619"/>
      <c r="BD32" s="619"/>
      <c r="BE32" s="619"/>
      <c r="BF32" s="619"/>
      <c r="BG32" s="136">
        <v>1</v>
      </c>
      <c r="BH32" s="619" t="s">
        <v>150</v>
      </c>
      <c r="BI32" s="619"/>
      <c r="BJ32" s="619"/>
      <c r="BK32" s="616" t="s">
        <v>138</v>
      </c>
      <c r="BL32" s="616"/>
      <c r="BM32" s="616"/>
      <c r="BN32" s="136">
        <v>1</v>
      </c>
      <c r="BP32" s="629"/>
      <c r="BQ32" s="629"/>
      <c r="BR32" s="38"/>
      <c r="BS32" s="136">
        <v>1</v>
      </c>
      <c r="BT32" s="616" t="s">
        <v>138</v>
      </c>
      <c r="BU32" s="616"/>
      <c r="BV32" s="616"/>
      <c r="BW32" s="619" t="s">
        <v>150</v>
      </c>
      <c r="BX32" s="619"/>
      <c r="BY32" s="619"/>
      <c r="BZ32" s="136">
        <v>1</v>
      </c>
      <c r="CA32" s="619" t="s">
        <v>148</v>
      </c>
      <c r="CB32" s="619"/>
      <c r="CC32" s="619"/>
      <c r="CD32" s="619"/>
      <c r="CE32" s="619"/>
      <c r="CI32" s="136"/>
      <c r="CJ32" s="3"/>
    </row>
    <row r="33" spans="6:88">
      <c r="F33" s="130"/>
      <c r="G33" s="136"/>
      <c r="H33" s="136"/>
      <c r="I33" s="136"/>
      <c r="J33" s="136"/>
      <c r="K33" s="5"/>
      <c r="L33" s="5"/>
      <c r="M33" s="5"/>
      <c r="N33" s="26"/>
      <c r="O33" s="26"/>
      <c r="P33" s="26"/>
      <c r="Q33" s="26"/>
      <c r="R33" s="26"/>
      <c r="S33" s="119">
        <v>1</v>
      </c>
      <c r="T33" s="619"/>
      <c r="U33" s="619"/>
      <c r="V33" s="619"/>
      <c r="W33" s="619"/>
      <c r="X33" s="619"/>
      <c r="Y33" s="619"/>
      <c r="Z33" s="119">
        <v>1</v>
      </c>
      <c r="AA33" s="119">
        <v>1</v>
      </c>
      <c r="AB33" s="119">
        <v>1</v>
      </c>
      <c r="AC33" s="119">
        <v>1</v>
      </c>
      <c r="AD33" s="119">
        <v>1</v>
      </c>
      <c r="AE33" s="119">
        <v>1</v>
      </c>
      <c r="AF33" s="119">
        <v>1</v>
      </c>
      <c r="AG33" s="119">
        <v>1</v>
      </c>
      <c r="AH33" s="119">
        <v>1</v>
      </c>
      <c r="AI33" s="119">
        <v>1</v>
      </c>
      <c r="AJ33" s="119">
        <v>1</v>
      </c>
      <c r="AK33" s="119">
        <v>1</v>
      </c>
      <c r="AL33" s="119">
        <v>1</v>
      </c>
      <c r="AM33" s="619"/>
      <c r="AN33" s="619"/>
      <c r="AO33" s="26"/>
      <c r="AP33" s="26"/>
      <c r="AQ33" s="26"/>
      <c r="AR33" s="136"/>
      <c r="AS33" s="3"/>
      <c r="AW33" s="130"/>
      <c r="AX33" s="136"/>
      <c r="AY33" s="136"/>
      <c r="AZ33" s="136"/>
      <c r="BA33" s="136"/>
      <c r="BB33" s="619"/>
      <c r="BC33" s="619"/>
      <c r="BD33" s="619"/>
      <c r="BE33" s="619"/>
      <c r="BF33" s="619"/>
      <c r="BG33" s="136">
        <v>1</v>
      </c>
      <c r="BH33" s="619"/>
      <c r="BI33" s="619"/>
      <c r="BJ33" s="619"/>
      <c r="BK33" s="616"/>
      <c r="BL33" s="616"/>
      <c r="BM33" s="616"/>
      <c r="BN33" s="136">
        <v>1</v>
      </c>
      <c r="BO33" s="619" t="s">
        <v>133</v>
      </c>
      <c r="BP33" s="619"/>
      <c r="BQ33" s="619"/>
      <c r="BR33" s="5"/>
      <c r="BS33" s="136">
        <v>1</v>
      </c>
      <c r="BT33" s="616"/>
      <c r="BU33" s="616"/>
      <c r="BV33" s="616"/>
      <c r="BW33" s="619"/>
      <c r="BX33" s="619"/>
      <c r="BY33" s="619"/>
      <c r="BZ33" s="136">
        <v>1</v>
      </c>
      <c r="CA33" s="619"/>
      <c r="CB33" s="619"/>
      <c r="CC33" s="619"/>
      <c r="CD33" s="619"/>
      <c r="CE33" s="619"/>
      <c r="CI33" s="136"/>
      <c r="CJ33" s="3"/>
    </row>
    <row r="34" spans="6:88">
      <c r="F34" s="130"/>
      <c r="G34" s="136"/>
      <c r="H34" s="136"/>
      <c r="I34" s="136"/>
      <c r="J34" s="619" t="s">
        <v>150</v>
      </c>
      <c r="K34" s="619"/>
      <c r="L34" s="619"/>
      <c r="M34" s="5"/>
      <c r="N34" s="26"/>
      <c r="O34" s="619" t="s">
        <v>134</v>
      </c>
      <c r="P34" s="619"/>
      <c r="Q34" s="26"/>
      <c r="R34" s="26"/>
      <c r="S34" s="119">
        <v>1</v>
      </c>
      <c r="T34" s="119">
        <v>1</v>
      </c>
      <c r="U34" s="119">
        <v>1</v>
      </c>
      <c r="V34" s="119">
        <v>1</v>
      </c>
      <c r="W34" s="119">
        <v>1</v>
      </c>
      <c r="X34" s="119">
        <v>1</v>
      </c>
      <c r="Y34" s="119">
        <v>1</v>
      </c>
      <c r="Z34" s="119">
        <v>1</v>
      </c>
      <c r="AA34" s="619" t="s">
        <v>148</v>
      </c>
      <c r="AB34" s="619"/>
      <c r="AC34" s="619"/>
      <c r="AD34" s="619"/>
      <c r="AE34" s="619"/>
      <c r="AF34" s="5"/>
      <c r="AG34" s="5"/>
      <c r="AH34" s="5"/>
      <c r="AI34" s="136"/>
      <c r="AJ34" s="5"/>
      <c r="AK34" s="5"/>
      <c r="AL34" s="5"/>
      <c r="AM34" s="5"/>
      <c r="AN34" s="5"/>
      <c r="AO34" s="5"/>
      <c r="AP34" s="619" t="s">
        <v>150</v>
      </c>
      <c r="AQ34" s="619"/>
      <c r="AR34" s="619"/>
      <c r="AS34" s="3"/>
      <c r="AW34" s="130"/>
      <c r="AX34" s="136"/>
      <c r="AY34" s="136"/>
      <c r="AZ34" s="136"/>
      <c r="BA34" s="5"/>
      <c r="BB34" s="619"/>
      <c r="BC34" s="619"/>
      <c r="BD34" s="619"/>
      <c r="BE34" s="619"/>
      <c r="BF34" s="619"/>
      <c r="BG34" s="136">
        <v>1</v>
      </c>
      <c r="BH34" s="619"/>
      <c r="BI34" s="619"/>
      <c r="BJ34" s="619"/>
      <c r="BK34" s="616"/>
      <c r="BL34" s="616"/>
      <c r="BM34" s="616"/>
      <c r="BN34" s="136">
        <v>1</v>
      </c>
      <c r="BO34" s="619"/>
      <c r="BP34" s="619"/>
      <c r="BQ34" s="619"/>
      <c r="BR34" s="5"/>
      <c r="BS34" s="136">
        <v>1</v>
      </c>
      <c r="BT34" s="616"/>
      <c r="BU34" s="616"/>
      <c r="BV34" s="616"/>
      <c r="BW34" s="619"/>
      <c r="BX34" s="619"/>
      <c r="BY34" s="619"/>
      <c r="BZ34" s="136">
        <v>1</v>
      </c>
      <c r="CA34" s="619"/>
      <c r="CB34" s="619"/>
      <c r="CC34" s="619"/>
      <c r="CD34" s="619"/>
      <c r="CE34" s="619"/>
      <c r="CF34" s="5"/>
      <c r="CG34" s="136"/>
      <c r="CH34" s="136"/>
      <c r="CI34" s="136"/>
      <c r="CJ34" s="3"/>
    </row>
    <row r="35" spans="6:88">
      <c r="F35" s="142">
        <v>1</v>
      </c>
      <c r="G35" s="136"/>
      <c r="H35" s="136"/>
      <c r="I35" s="136"/>
      <c r="J35" s="619"/>
      <c r="K35" s="619"/>
      <c r="L35" s="619"/>
      <c r="M35" s="5"/>
      <c r="N35" s="5"/>
      <c r="O35" s="619"/>
      <c r="P35" s="619"/>
      <c r="Q35" s="136"/>
      <c r="R35" s="136"/>
      <c r="S35" s="136"/>
      <c r="T35" s="136"/>
      <c r="U35" s="136"/>
      <c r="V35" s="136"/>
      <c r="W35" s="136"/>
      <c r="X35" s="5"/>
      <c r="Y35" s="5"/>
      <c r="Z35" s="5"/>
      <c r="AA35" s="619"/>
      <c r="AB35" s="619"/>
      <c r="AC35" s="619"/>
      <c r="AD35" s="619"/>
      <c r="AE35" s="619"/>
      <c r="AF35" s="136"/>
      <c r="AG35" s="136"/>
      <c r="AH35" s="136"/>
      <c r="AI35" s="136"/>
      <c r="AJ35" s="5"/>
      <c r="AK35" s="5"/>
      <c r="AL35" s="5"/>
      <c r="AM35" s="5"/>
      <c r="AN35" s="5"/>
      <c r="AO35" s="5"/>
      <c r="AP35" s="619"/>
      <c r="AQ35" s="619"/>
      <c r="AR35" s="619"/>
      <c r="AS35" s="3"/>
      <c r="AW35" s="130"/>
      <c r="AX35" s="136"/>
      <c r="AY35" s="136"/>
      <c r="AZ35" s="136"/>
      <c r="BA35" s="5"/>
      <c r="BB35" s="619"/>
      <c r="BC35" s="619"/>
      <c r="BD35" s="619"/>
      <c r="BE35" s="619"/>
      <c r="BF35" s="619"/>
      <c r="BG35" s="136">
        <v>1</v>
      </c>
      <c r="BH35" s="136">
        <v>1</v>
      </c>
      <c r="BI35" s="136">
        <v>1</v>
      </c>
      <c r="BJ35" s="136">
        <v>1</v>
      </c>
      <c r="BK35" s="136">
        <v>1</v>
      </c>
      <c r="BL35" s="136">
        <v>1</v>
      </c>
      <c r="BM35" s="136">
        <v>1</v>
      </c>
      <c r="BN35" s="136">
        <v>1</v>
      </c>
      <c r="BO35" s="619"/>
      <c r="BP35" s="619"/>
      <c r="BQ35" s="619"/>
      <c r="BR35" s="5"/>
      <c r="BS35" s="136">
        <v>1</v>
      </c>
      <c r="BT35" s="136">
        <v>1</v>
      </c>
      <c r="BU35" s="136">
        <v>1</v>
      </c>
      <c r="BV35" s="136">
        <v>1</v>
      </c>
      <c r="BW35" s="136">
        <v>1</v>
      </c>
      <c r="BX35" s="136">
        <v>1</v>
      </c>
      <c r="BY35" s="136">
        <v>1</v>
      </c>
      <c r="BZ35" s="136">
        <v>1</v>
      </c>
      <c r="CA35" s="619"/>
      <c r="CB35" s="619"/>
      <c r="CC35" s="619"/>
      <c r="CD35" s="619"/>
      <c r="CE35" s="619"/>
      <c r="CF35" s="5"/>
      <c r="CG35" s="136"/>
      <c r="CH35" s="136"/>
      <c r="CI35" s="136"/>
      <c r="CJ35" s="3"/>
    </row>
    <row r="36" spans="6:88">
      <c r="F36" s="130"/>
      <c r="G36" s="136"/>
      <c r="H36" s="136"/>
      <c r="I36" s="136"/>
      <c r="J36" s="619"/>
      <c r="K36" s="619"/>
      <c r="L36" s="619"/>
      <c r="M36" s="5"/>
      <c r="N36" s="5"/>
      <c r="O36" s="5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619"/>
      <c r="AB36" s="619"/>
      <c r="AC36" s="619"/>
      <c r="AD36" s="619"/>
      <c r="AE36" s="619"/>
      <c r="AF36" s="48"/>
      <c r="AG36" s="48"/>
      <c r="AH36" s="619" t="s">
        <v>187</v>
      </c>
      <c r="AI36" s="619"/>
      <c r="AJ36" s="619"/>
      <c r="AK36" s="5"/>
      <c r="AL36" s="5"/>
      <c r="AM36" s="619" t="s">
        <v>187</v>
      </c>
      <c r="AN36" s="619"/>
      <c r="AO36" s="619"/>
      <c r="AP36" s="619"/>
      <c r="AQ36" s="619"/>
      <c r="AR36" s="619"/>
      <c r="AS36" s="3"/>
      <c r="AW36" s="130"/>
      <c r="AX36" s="136"/>
      <c r="AY36" s="136"/>
      <c r="AZ36" s="136"/>
      <c r="BA36" s="5"/>
      <c r="BB36" s="619"/>
      <c r="BC36" s="619"/>
      <c r="BD36" s="619"/>
      <c r="BE36" s="619"/>
      <c r="BF36" s="619"/>
      <c r="BR36" s="5"/>
      <c r="CA36" s="619"/>
      <c r="CB36" s="619"/>
      <c r="CC36" s="619"/>
      <c r="CD36" s="619"/>
      <c r="CE36" s="619"/>
      <c r="CF36" s="5"/>
      <c r="CG36" s="136"/>
      <c r="CH36" s="136"/>
      <c r="CI36" s="136"/>
      <c r="CJ36" s="3"/>
    </row>
    <row r="37" spans="6:88">
      <c r="F37" s="130"/>
      <c r="G37" s="136"/>
      <c r="H37" s="5">
        <v>1</v>
      </c>
      <c r="I37" s="136"/>
      <c r="J37" s="5"/>
      <c r="K37" s="5"/>
      <c r="L37" s="619" t="s">
        <v>187</v>
      </c>
      <c r="M37" s="619"/>
      <c r="N37" s="619"/>
      <c r="O37" s="48"/>
      <c r="P37" s="5"/>
      <c r="Q37" s="619" t="s">
        <v>187</v>
      </c>
      <c r="R37" s="619"/>
      <c r="S37" s="619"/>
      <c r="T37" s="26"/>
      <c r="U37" s="26"/>
      <c r="V37" s="619" t="s">
        <v>187</v>
      </c>
      <c r="W37" s="619"/>
      <c r="X37" s="619"/>
      <c r="Y37" s="136"/>
      <c r="Z37" s="26"/>
      <c r="AA37" s="619"/>
      <c r="AB37" s="619"/>
      <c r="AC37" s="619"/>
      <c r="AD37" s="619"/>
      <c r="AE37" s="619"/>
      <c r="AF37" s="136"/>
      <c r="AG37" s="5"/>
      <c r="AH37" s="619"/>
      <c r="AI37" s="619"/>
      <c r="AJ37" s="619"/>
      <c r="AK37" s="5"/>
      <c r="AL37" s="5"/>
      <c r="AM37" s="619"/>
      <c r="AN37" s="619"/>
      <c r="AO37" s="619"/>
      <c r="AP37" s="136"/>
      <c r="AQ37" s="136"/>
      <c r="AR37" s="136"/>
      <c r="AS37" s="3"/>
      <c r="AW37" s="130"/>
      <c r="AX37" s="136"/>
      <c r="AY37" s="136"/>
      <c r="AZ37" s="136"/>
      <c r="BA37" s="5"/>
      <c r="BB37" s="5"/>
      <c r="BC37" s="5"/>
      <c r="BD37" s="5"/>
      <c r="BE37" s="5"/>
      <c r="BF37" s="6"/>
      <c r="BG37" s="5"/>
      <c r="BH37" s="5"/>
      <c r="BI37" s="5"/>
      <c r="BJ37" s="136"/>
      <c r="BM37" s="136"/>
      <c r="BN37" s="136"/>
      <c r="BO37" s="136"/>
      <c r="BP37" s="136"/>
      <c r="BS37" s="136"/>
      <c r="BT37" s="136"/>
      <c r="BU37" s="136"/>
      <c r="BV37" s="136"/>
      <c r="BW37" s="136"/>
      <c r="BX37" s="5"/>
      <c r="BY37" s="5"/>
      <c r="BZ37" s="5"/>
      <c r="CA37" s="6"/>
      <c r="CB37" s="5"/>
      <c r="CC37" s="5"/>
      <c r="CD37" s="5"/>
      <c r="CE37" s="5"/>
      <c r="CF37" s="5"/>
      <c r="CG37" s="136"/>
      <c r="CH37" s="136"/>
      <c r="CI37" s="136"/>
      <c r="CJ37" s="3"/>
    </row>
    <row r="38" spans="6:88">
      <c r="F38" s="142">
        <v>1</v>
      </c>
      <c r="H38" s="26"/>
      <c r="I38" s="26"/>
      <c r="J38" s="5">
        <v>1</v>
      </c>
      <c r="K38" s="5"/>
      <c r="L38" s="619"/>
      <c r="M38" s="619"/>
      <c r="N38" s="619"/>
      <c r="O38" s="136"/>
      <c r="P38" s="26"/>
      <c r="Q38" s="619"/>
      <c r="R38" s="619"/>
      <c r="S38" s="619"/>
      <c r="T38" s="26"/>
      <c r="U38" s="26"/>
      <c r="V38" s="619"/>
      <c r="W38" s="619"/>
      <c r="X38" s="619"/>
      <c r="Y38" s="136"/>
      <c r="Z38" s="136"/>
      <c r="AA38" s="619"/>
      <c r="AB38" s="619"/>
      <c r="AC38" s="619"/>
      <c r="AD38" s="619"/>
      <c r="AE38" s="619"/>
      <c r="AF38" s="26"/>
      <c r="AG38" s="26"/>
      <c r="AH38" s="619"/>
      <c r="AI38" s="619"/>
      <c r="AJ38" s="619"/>
      <c r="AK38" s="5"/>
      <c r="AL38" s="5"/>
      <c r="AM38" s="619"/>
      <c r="AN38" s="619"/>
      <c r="AO38" s="619"/>
      <c r="AP38" s="136"/>
      <c r="AQ38" s="136"/>
      <c r="AR38" s="136"/>
      <c r="AS38" s="3"/>
      <c r="AW38" s="130"/>
      <c r="AX38" s="136"/>
      <c r="AY38" s="136"/>
      <c r="AZ38" s="136"/>
      <c r="BA38" s="5"/>
      <c r="BB38" s="5"/>
      <c r="BC38" s="5"/>
      <c r="BD38" s="5"/>
      <c r="BE38" s="5"/>
      <c r="BF38" s="136"/>
      <c r="BN38" s="136"/>
      <c r="BO38" s="136"/>
      <c r="BP38" s="136"/>
      <c r="BQ38" s="136"/>
      <c r="BR38" s="136"/>
      <c r="BS38" s="136"/>
      <c r="BZ38" s="5"/>
      <c r="CA38" s="136"/>
      <c r="CB38" s="5"/>
      <c r="CC38" s="5"/>
      <c r="CD38" s="5"/>
      <c r="CE38" s="5"/>
      <c r="CF38" s="5"/>
      <c r="CG38" s="136"/>
      <c r="CH38" s="136"/>
      <c r="CI38" s="136"/>
      <c r="CJ38" s="3"/>
    </row>
    <row r="39" spans="6:88">
      <c r="F39" s="130"/>
      <c r="H39" s="26"/>
      <c r="I39" s="26"/>
      <c r="J39" s="26"/>
      <c r="K39" s="136"/>
      <c r="L39" s="619"/>
      <c r="M39" s="619"/>
      <c r="N39" s="619"/>
      <c r="O39" s="136"/>
      <c r="P39" s="26"/>
      <c r="Q39" s="619"/>
      <c r="R39" s="619"/>
      <c r="S39" s="619"/>
      <c r="T39" s="26"/>
      <c r="U39" s="26"/>
      <c r="V39" s="619"/>
      <c r="W39" s="619"/>
      <c r="X39" s="619"/>
      <c r="Y39" s="136"/>
      <c r="Z39" s="136"/>
      <c r="AA39" s="136"/>
      <c r="AB39" s="136"/>
      <c r="AC39" s="26"/>
      <c r="AD39" s="26"/>
      <c r="AE39" s="26"/>
      <c r="AF39" s="26"/>
      <c r="AG39" s="26"/>
      <c r="AH39" s="2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3"/>
      <c r="AW39" s="130"/>
      <c r="AX39" s="136"/>
      <c r="AY39" s="136"/>
      <c r="AZ39" s="136"/>
      <c r="BA39" s="136"/>
      <c r="BB39" s="136"/>
      <c r="BC39" s="136"/>
      <c r="BD39" s="136"/>
      <c r="BE39" s="136"/>
      <c r="BF39" s="136"/>
      <c r="BN39" s="136"/>
      <c r="BO39" s="136"/>
      <c r="BP39" s="136"/>
      <c r="BQ39" s="136"/>
      <c r="BR39" s="136"/>
      <c r="BS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3"/>
    </row>
    <row r="40" spans="6:88">
      <c r="F40" s="130"/>
      <c r="H40" s="5">
        <v>1</v>
      </c>
      <c r="I40" s="26"/>
      <c r="J40" s="26"/>
      <c r="K40" s="5">
        <v>1</v>
      </c>
      <c r="L40" s="136"/>
      <c r="M40" s="136"/>
      <c r="N40" s="136"/>
      <c r="O40" s="136"/>
      <c r="P40" s="26"/>
      <c r="Q40" s="26"/>
      <c r="R40" s="26"/>
      <c r="S40" s="26"/>
      <c r="T40" s="26"/>
      <c r="U40" s="26"/>
      <c r="V40" s="136"/>
      <c r="W40" s="136"/>
      <c r="X40" s="136"/>
      <c r="Y40" s="136"/>
      <c r="Z40" s="136"/>
      <c r="AA40" s="136"/>
      <c r="AB40" s="136"/>
      <c r="AC40" s="26"/>
      <c r="AD40" s="26"/>
      <c r="AE40" s="26"/>
      <c r="AF40" s="26"/>
      <c r="AG40" s="26"/>
      <c r="AH40" s="2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3"/>
      <c r="AW40" s="130"/>
      <c r="AX40" s="136"/>
      <c r="AY40" s="136"/>
      <c r="AZ40" s="136"/>
      <c r="BA40" s="136"/>
      <c r="BB40" s="136"/>
      <c r="BC40" s="136"/>
      <c r="BD40" s="136"/>
      <c r="BE40" s="136"/>
      <c r="BF40" s="136"/>
      <c r="BM40" s="136"/>
      <c r="BN40" s="136"/>
      <c r="BO40" s="136"/>
      <c r="BP40" s="136"/>
      <c r="BQ40" s="136"/>
      <c r="BR40" s="136"/>
      <c r="BS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3"/>
    </row>
    <row r="41" spans="6:88">
      <c r="F41" s="142">
        <v>1</v>
      </c>
      <c r="H41" s="26"/>
      <c r="I41" s="26"/>
      <c r="J41" s="2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3"/>
      <c r="AW41" s="130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3"/>
    </row>
    <row r="42" spans="6:88" ht="15.75" thickBot="1">
      <c r="F42" s="131"/>
      <c r="G42" s="132"/>
      <c r="H42" s="5">
        <v>1</v>
      </c>
      <c r="I42" s="132"/>
      <c r="J42" s="132"/>
      <c r="K42" s="5">
        <v>1</v>
      </c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3"/>
      <c r="AW42" s="131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3"/>
    </row>
    <row r="44" spans="6:88" ht="15.75" thickBot="1"/>
    <row r="45" spans="6:88">
      <c r="F45" s="147"/>
      <c r="G45" s="120" t="s">
        <v>191</v>
      </c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9"/>
      <c r="AW45" s="147"/>
      <c r="AX45" s="120" t="s">
        <v>191</v>
      </c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9"/>
    </row>
    <row r="46" spans="6:88">
      <c r="F46" s="138"/>
      <c r="G46" s="26" t="s">
        <v>268</v>
      </c>
      <c r="H46" s="26"/>
      <c r="I46" s="136"/>
      <c r="J46" s="136"/>
      <c r="K46" s="136"/>
      <c r="L46" s="5">
        <v>1</v>
      </c>
      <c r="M46" s="136"/>
      <c r="N46" s="136"/>
      <c r="O46" s="136"/>
      <c r="P46" s="136"/>
      <c r="Q46" s="48"/>
      <c r="R46" s="5">
        <v>1</v>
      </c>
      <c r="S46" s="48"/>
      <c r="T46" s="48"/>
      <c r="U46" s="48"/>
      <c r="V46" s="48"/>
      <c r="W46" s="136"/>
      <c r="X46" s="5">
        <v>1</v>
      </c>
      <c r="Y46" s="48"/>
      <c r="Z46" s="48"/>
      <c r="AA46" s="5">
        <v>1</v>
      </c>
      <c r="AB46" s="48"/>
      <c r="AC46" s="48"/>
      <c r="AD46" s="48"/>
      <c r="AE46" s="48"/>
      <c r="AF46" s="48"/>
      <c r="AG46" s="48"/>
      <c r="AH46" s="48"/>
      <c r="AI46" s="48"/>
      <c r="AJ46" s="136"/>
      <c r="AK46" s="126"/>
      <c r="AL46" s="136"/>
      <c r="AM46" s="5">
        <v>1</v>
      </c>
      <c r="AN46" s="136"/>
      <c r="AO46" s="136"/>
      <c r="AP46" s="619" t="s">
        <v>186</v>
      </c>
      <c r="AQ46" s="619"/>
      <c r="AR46" s="619"/>
      <c r="AS46" s="3"/>
      <c r="AW46" s="138"/>
      <c r="AX46" s="26" t="s">
        <v>268</v>
      </c>
      <c r="AY46" s="48"/>
      <c r="AZ46" s="48"/>
      <c r="BA46" s="48"/>
      <c r="BB46" s="150"/>
      <c r="BC46" s="150"/>
      <c r="BD46" s="5"/>
      <c r="BE46" s="150"/>
      <c r="BF46" s="150"/>
      <c r="BG46" s="5"/>
      <c r="BH46" s="48"/>
      <c r="BI46" s="48"/>
      <c r="BJ46" s="5"/>
      <c r="BK46" s="48"/>
      <c r="BL46" s="48"/>
      <c r="BM46" s="5"/>
      <c r="BN46" s="150"/>
      <c r="BO46" s="150"/>
      <c r="BP46" s="5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150"/>
      <c r="CB46" s="150"/>
      <c r="CC46" s="150"/>
      <c r="CD46" s="150"/>
      <c r="CE46" s="150"/>
      <c r="CF46" s="150"/>
      <c r="CG46" s="48"/>
      <c r="CH46" s="48"/>
      <c r="CI46" s="48"/>
      <c r="CJ46" s="3"/>
    </row>
    <row r="47" spans="6:88">
      <c r="F47" s="139"/>
      <c r="G47" s="26" t="s">
        <v>193</v>
      </c>
      <c r="H47" s="26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619" t="s">
        <v>187</v>
      </c>
      <c r="U47" s="619"/>
      <c r="V47" s="619"/>
      <c r="W47" s="48"/>
      <c r="X47" s="48"/>
      <c r="Y47" s="48"/>
      <c r="Z47" s="48"/>
      <c r="AA47" s="48"/>
      <c r="AB47" s="48"/>
      <c r="AC47" s="619" t="s">
        <v>187</v>
      </c>
      <c r="AD47" s="619"/>
      <c r="AE47" s="619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619"/>
      <c r="AQ47" s="619"/>
      <c r="AR47" s="619"/>
      <c r="AS47" s="3"/>
      <c r="AW47" s="139"/>
      <c r="AX47" s="26" t="s">
        <v>193</v>
      </c>
      <c r="AY47" s="48"/>
      <c r="AZ47" s="5"/>
      <c r="BA47" s="5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5"/>
      <c r="BU47" s="5"/>
      <c r="BV47" s="5"/>
      <c r="BW47" s="48"/>
      <c r="BX47" s="48"/>
      <c r="BY47" s="5"/>
      <c r="BZ47" s="5"/>
      <c r="CA47" s="5"/>
      <c r="CB47" s="48"/>
      <c r="CC47" s="48"/>
      <c r="CD47" s="5"/>
      <c r="CE47" s="5"/>
      <c r="CF47" s="5"/>
      <c r="CG47" s="48"/>
      <c r="CH47" s="48"/>
      <c r="CI47" s="48"/>
      <c r="CJ47" s="3"/>
    </row>
    <row r="48" spans="6:88">
      <c r="F48" s="140"/>
      <c r="G48" s="26" t="s">
        <v>189</v>
      </c>
      <c r="H48" s="624" t="s">
        <v>209</v>
      </c>
      <c r="I48" s="624"/>
      <c r="J48" s="624"/>
      <c r="K48" s="48"/>
      <c r="L48" s="48"/>
      <c r="M48" s="48"/>
      <c r="N48" s="48"/>
      <c r="O48" s="619" t="s">
        <v>187</v>
      </c>
      <c r="P48" s="619"/>
      <c r="Q48" s="619"/>
      <c r="R48" s="48"/>
      <c r="S48" s="48"/>
      <c r="T48" s="619"/>
      <c r="U48" s="619"/>
      <c r="V48" s="619"/>
      <c r="W48" s="48"/>
      <c r="X48" s="48"/>
      <c r="Y48" s="619" t="s">
        <v>134</v>
      </c>
      <c r="Z48" s="619"/>
      <c r="AA48" s="48"/>
      <c r="AB48" s="48"/>
      <c r="AC48" s="619"/>
      <c r="AD48" s="619"/>
      <c r="AE48" s="619"/>
      <c r="AF48" s="48"/>
      <c r="AG48" s="619" t="s">
        <v>148</v>
      </c>
      <c r="AH48" s="619"/>
      <c r="AI48" s="619"/>
      <c r="AJ48" s="619"/>
      <c r="AK48" s="619"/>
      <c r="AL48" s="48"/>
      <c r="AM48" s="48"/>
      <c r="AN48" s="126"/>
      <c r="AO48" s="48"/>
      <c r="AP48" s="619"/>
      <c r="AQ48" s="619"/>
      <c r="AR48" s="619"/>
      <c r="AS48" s="3"/>
      <c r="AW48" s="140"/>
      <c r="AX48" s="26" t="s">
        <v>189</v>
      </c>
      <c r="AY48" s="48"/>
      <c r="AZ48" s="5"/>
      <c r="BA48" s="5"/>
      <c r="BB48" s="48"/>
      <c r="BC48" s="5"/>
      <c r="BD48" s="5"/>
      <c r="BE48" s="5"/>
      <c r="BF48" s="48"/>
      <c r="BG48" s="48"/>
      <c r="BH48" s="5"/>
      <c r="BI48" s="5"/>
      <c r="BJ48" s="5"/>
      <c r="BK48" s="48"/>
      <c r="BL48" s="48"/>
      <c r="BM48" s="5"/>
      <c r="BN48" s="5"/>
      <c r="BO48" s="5"/>
      <c r="BP48" s="5"/>
      <c r="BQ48" s="5"/>
      <c r="BR48" s="48"/>
      <c r="BS48" s="48"/>
      <c r="BT48" s="5"/>
      <c r="BU48" s="5"/>
      <c r="BV48" s="5"/>
      <c r="BW48" s="48"/>
      <c r="BX48" s="48"/>
      <c r="BY48" s="26"/>
      <c r="BZ48" s="26"/>
      <c r="CA48" s="5"/>
      <c r="CB48" s="48"/>
      <c r="CC48" s="48"/>
      <c r="CD48" s="5"/>
      <c r="CE48" s="5"/>
      <c r="CF48" s="5"/>
      <c r="CG48" s="48"/>
      <c r="CH48" s="48"/>
      <c r="CI48" s="48"/>
      <c r="CJ48" s="3"/>
    </row>
    <row r="49" spans="6:88">
      <c r="F49" s="141"/>
      <c r="G49" s="26" t="s">
        <v>192</v>
      </c>
      <c r="H49" s="624"/>
      <c r="I49" s="624"/>
      <c r="J49" s="624"/>
      <c r="K49" s="48"/>
      <c r="L49" s="5">
        <v>1</v>
      </c>
      <c r="M49" s="48"/>
      <c r="N49" s="48"/>
      <c r="O49" s="619"/>
      <c r="P49" s="619"/>
      <c r="Q49" s="619"/>
      <c r="R49" s="48"/>
      <c r="S49" s="48"/>
      <c r="T49" s="619"/>
      <c r="U49" s="619"/>
      <c r="V49" s="619"/>
      <c r="W49" s="48"/>
      <c r="X49" s="48"/>
      <c r="Y49" s="619"/>
      <c r="Z49" s="619"/>
      <c r="AA49" s="48"/>
      <c r="AB49" s="48"/>
      <c r="AC49" s="619"/>
      <c r="AD49" s="619"/>
      <c r="AE49" s="619"/>
      <c r="AF49" s="48"/>
      <c r="AG49" s="619"/>
      <c r="AH49" s="619"/>
      <c r="AI49" s="619"/>
      <c r="AJ49" s="619"/>
      <c r="AK49" s="619"/>
      <c r="AL49" s="48"/>
      <c r="AM49" s="619" t="s">
        <v>186</v>
      </c>
      <c r="AN49" s="619"/>
      <c r="AO49" s="619"/>
      <c r="AP49" s="48"/>
      <c r="AQ49" s="48"/>
      <c r="AR49" s="48"/>
      <c r="AS49" s="3"/>
      <c r="AW49" s="141"/>
      <c r="AX49" s="26" t="s">
        <v>192</v>
      </c>
      <c r="AY49" s="48"/>
      <c r="AZ49" s="48"/>
      <c r="BA49" s="48"/>
      <c r="BB49" s="48"/>
      <c r="BC49" s="5"/>
      <c r="BD49" s="5"/>
      <c r="BE49" s="5"/>
      <c r="BF49" s="48"/>
      <c r="BG49" s="48"/>
      <c r="BH49" s="5"/>
      <c r="BI49" s="5"/>
      <c r="BJ49" s="5"/>
      <c r="BK49" s="48"/>
      <c r="BL49" s="48"/>
      <c r="BM49" s="5"/>
      <c r="BN49" s="5"/>
      <c r="BO49" s="5"/>
      <c r="BP49" s="5"/>
      <c r="BQ49" s="5"/>
      <c r="BR49" s="48"/>
      <c r="BS49" s="48"/>
      <c r="BT49" s="5"/>
      <c r="BU49" s="5"/>
      <c r="BV49" s="5"/>
      <c r="BW49" s="48"/>
      <c r="BX49" s="48"/>
      <c r="BY49" s="26"/>
      <c r="BZ49" s="26"/>
      <c r="CA49" s="5"/>
      <c r="CB49" s="48"/>
      <c r="CC49" s="48"/>
      <c r="CD49" s="5"/>
      <c r="CE49" s="5"/>
      <c r="CF49" s="5"/>
      <c r="CG49" s="48"/>
      <c r="CH49" s="48"/>
      <c r="CI49" s="48"/>
      <c r="CJ49" s="3"/>
    </row>
    <row r="50" spans="6:88">
      <c r="F50" s="130"/>
      <c r="G50" s="26"/>
      <c r="H50" s="624"/>
      <c r="I50" s="624"/>
      <c r="J50" s="624"/>
      <c r="K50" s="5"/>
      <c r="L50" s="5"/>
      <c r="M50" s="5"/>
      <c r="N50" s="5"/>
      <c r="O50" s="619"/>
      <c r="P50" s="619"/>
      <c r="Q50" s="619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26"/>
      <c r="AF50" s="26"/>
      <c r="AG50" s="619"/>
      <c r="AH50" s="619"/>
      <c r="AI50" s="619"/>
      <c r="AJ50" s="619"/>
      <c r="AK50" s="619"/>
      <c r="AL50" s="5"/>
      <c r="AM50" s="619"/>
      <c r="AN50" s="619"/>
      <c r="AO50" s="619"/>
      <c r="AP50" s="126"/>
      <c r="AQ50" s="48"/>
      <c r="AR50" s="48"/>
      <c r="AS50" s="3"/>
      <c r="AW50" s="144"/>
      <c r="AX50" s="48"/>
      <c r="AY50" s="48"/>
      <c r="AZ50" s="26"/>
      <c r="BA50" s="5"/>
      <c r="BB50" s="5"/>
      <c r="BC50" s="5"/>
      <c r="BD50" s="5"/>
      <c r="BE50" s="5"/>
      <c r="BF50" s="5"/>
      <c r="BG50" s="5"/>
      <c r="BH50" s="48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619" t="s">
        <v>148</v>
      </c>
      <c r="BX50" s="619"/>
      <c r="BY50" s="619"/>
      <c r="BZ50" s="619"/>
      <c r="CA50" s="619"/>
      <c r="CB50" s="26"/>
      <c r="CC50" s="26"/>
      <c r="CD50" s="5"/>
      <c r="CE50" s="5"/>
      <c r="CF50" s="5"/>
      <c r="CG50" s="5"/>
      <c r="CH50" s="5"/>
      <c r="CI50" s="48"/>
      <c r="CJ50" s="3"/>
    </row>
    <row r="51" spans="6:88">
      <c r="F51" s="130"/>
      <c r="G51" s="136"/>
      <c r="H51" s="136"/>
      <c r="I51" s="48"/>
      <c r="J51" s="48"/>
      <c r="K51" s="5"/>
      <c r="L51" s="5"/>
      <c r="M51" s="5"/>
      <c r="N51" s="5"/>
      <c r="O51" s="5"/>
      <c r="P51" s="136"/>
      <c r="Q51" s="136"/>
      <c r="R51" s="136"/>
      <c r="S51" s="136"/>
      <c r="T51" s="136"/>
      <c r="U51" s="136"/>
      <c r="V51" s="136"/>
      <c r="W51" s="136"/>
      <c r="X51" s="48"/>
      <c r="Y51" s="5"/>
      <c r="Z51" s="5"/>
      <c r="AA51" s="5"/>
      <c r="AB51" s="136"/>
      <c r="AC51" s="136"/>
      <c r="AD51" s="26"/>
      <c r="AE51" s="26"/>
      <c r="AF51" s="26"/>
      <c r="AG51" s="619"/>
      <c r="AH51" s="619"/>
      <c r="AI51" s="619"/>
      <c r="AJ51" s="619"/>
      <c r="AK51" s="619"/>
      <c r="AL51" s="5"/>
      <c r="AM51" s="619"/>
      <c r="AN51" s="619"/>
      <c r="AO51" s="619"/>
      <c r="AP51" s="48"/>
      <c r="AQ51" s="48"/>
      <c r="AR51" s="5">
        <v>1</v>
      </c>
      <c r="AS51" s="3"/>
      <c r="AW51" s="142"/>
      <c r="AX51" s="150"/>
      <c r="AY51" s="150"/>
      <c r="AZ51" s="26"/>
      <c r="BA51" s="5"/>
      <c r="BB51" s="5"/>
      <c r="BC51" s="5"/>
      <c r="BD51" s="48"/>
      <c r="BE51" s="48"/>
      <c r="BF51" s="48"/>
      <c r="BG51" s="5"/>
      <c r="BH51" s="150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619"/>
      <c r="BX51" s="619"/>
      <c r="BY51" s="619"/>
      <c r="BZ51" s="619"/>
      <c r="CA51" s="619"/>
      <c r="CB51" s="26"/>
      <c r="CC51" s="26"/>
      <c r="CD51" s="5"/>
      <c r="CE51" s="5"/>
      <c r="CF51" s="5"/>
      <c r="CG51" s="5"/>
      <c r="CH51" s="5"/>
      <c r="CI51" s="48"/>
      <c r="CJ51" s="3"/>
    </row>
    <row r="52" spans="6:88" ht="15.75" thickBot="1">
      <c r="F52" s="130"/>
      <c r="G52" s="136"/>
      <c r="H52" s="136"/>
      <c r="I52" s="48"/>
      <c r="J52" s="48"/>
      <c r="K52" s="619" t="s">
        <v>339</v>
      </c>
      <c r="L52" s="619"/>
      <c r="M52" s="619"/>
      <c r="N52" s="619"/>
      <c r="O52" s="5"/>
      <c r="P52" s="136"/>
      <c r="Q52" s="5"/>
      <c r="R52" s="5"/>
      <c r="S52" s="5"/>
      <c r="T52" s="148">
        <v>1</v>
      </c>
      <c r="U52" s="148">
        <v>1</v>
      </c>
      <c r="V52" s="148">
        <v>1</v>
      </c>
      <c r="W52" s="148">
        <v>1</v>
      </c>
      <c r="X52" s="148">
        <v>1</v>
      </c>
      <c r="Y52" s="117"/>
      <c r="Z52" s="148">
        <v>1</v>
      </c>
      <c r="AA52" s="148">
        <v>1</v>
      </c>
      <c r="AB52" s="148">
        <v>1</v>
      </c>
      <c r="AC52" s="148">
        <v>1</v>
      </c>
      <c r="AD52" s="148">
        <v>1</v>
      </c>
      <c r="AE52" s="26"/>
      <c r="AF52" s="26"/>
      <c r="AG52" s="619"/>
      <c r="AH52" s="619"/>
      <c r="AI52" s="619"/>
      <c r="AJ52" s="619"/>
      <c r="AK52" s="619"/>
      <c r="AL52" s="5"/>
      <c r="AM52" s="5"/>
      <c r="AN52" s="5"/>
      <c r="AO52" s="48"/>
      <c r="AP52" s="48"/>
      <c r="AQ52" s="48"/>
      <c r="AR52" s="136"/>
      <c r="AS52" s="3"/>
      <c r="AW52" s="130"/>
      <c r="AX52" s="150"/>
      <c r="AY52" s="150"/>
      <c r="AZ52" s="26"/>
      <c r="BA52" s="5"/>
      <c r="BB52" s="5"/>
      <c r="BC52" s="5"/>
      <c r="BD52" s="5"/>
      <c r="BE52" s="5"/>
      <c r="BF52" s="5"/>
      <c r="BG52" s="5"/>
      <c r="BH52" s="150"/>
      <c r="BI52" s="26"/>
      <c r="BJ52" s="26"/>
      <c r="BK52" s="26"/>
      <c r="BL52" s="26"/>
      <c r="BM52" s="26"/>
      <c r="BN52" s="26"/>
      <c r="BO52" s="26"/>
      <c r="BP52" s="26"/>
      <c r="BQ52" s="26"/>
      <c r="BR52" s="5">
        <v>1</v>
      </c>
      <c r="BS52" s="5">
        <v>1</v>
      </c>
      <c r="BT52" s="5">
        <v>1</v>
      </c>
      <c r="BU52" s="5">
        <v>1</v>
      </c>
      <c r="BV52" s="5">
        <v>1</v>
      </c>
      <c r="BW52" s="619"/>
      <c r="BX52" s="619"/>
      <c r="BY52" s="619"/>
      <c r="BZ52" s="619"/>
      <c r="CA52" s="619"/>
      <c r="CB52" s="26"/>
      <c r="CC52" s="26"/>
      <c r="CD52" s="5"/>
      <c r="CE52" s="48"/>
      <c r="CF52" s="5"/>
      <c r="CG52" s="5"/>
      <c r="CH52" s="5"/>
      <c r="CI52" s="150"/>
      <c r="CJ52" s="3"/>
    </row>
    <row r="53" spans="6:88">
      <c r="F53" s="130"/>
      <c r="G53" s="48"/>
      <c r="H53" s="5">
        <v>1</v>
      </c>
      <c r="I53" s="48"/>
      <c r="J53" s="48"/>
      <c r="K53" s="619"/>
      <c r="L53" s="619"/>
      <c r="M53" s="619"/>
      <c r="N53" s="619"/>
      <c r="O53" s="5"/>
      <c r="P53" s="136"/>
      <c r="Q53" s="619" t="s">
        <v>178</v>
      </c>
      <c r="R53" s="619"/>
      <c r="S53" s="619"/>
      <c r="T53" s="148">
        <v>1</v>
      </c>
      <c r="U53" s="619" t="s">
        <v>133</v>
      </c>
      <c r="V53" s="619"/>
      <c r="W53" s="619"/>
      <c r="X53" s="148">
        <v>1</v>
      </c>
      <c r="Y53" s="116"/>
      <c r="Z53" s="148">
        <v>1</v>
      </c>
      <c r="AA53" s="619" t="s">
        <v>136</v>
      </c>
      <c r="AB53" s="619"/>
      <c r="AC53" s="619"/>
      <c r="AD53" s="148">
        <v>1</v>
      </c>
      <c r="AE53" s="26"/>
      <c r="AF53" s="26"/>
      <c r="AG53" s="26"/>
      <c r="AH53" s="26"/>
      <c r="AI53" s="26"/>
      <c r="AJ53" s="5"/>
      <c r="AK53" s="5"/>
      <c r="AL53" s="619" t="s">
        <v>148</v>
      </c>
      <c r="AM53" s="619"/>
      <c r="AN53" s="619"/>
      <c r="AO53" s="619"/>
      <c r="AP53" s="619"/>
      <c r="AQ53" s="48"/>
      <c r="AR53" s="126"/>
      <c r="AS53" s="3"/>
      <c r="AW53" s="130"/>
      <c r="AX53" s="48"/>
      <c r="AY53" s="48"/>
      <c r="AZ53" s="26"/>
      <c r="BA53" s="48"/>
      <c r="BB53" s="48"/>
      <c r="BC53" s="5"/>
      <c r="BD53" s="5"/>
      <c r="BE53" s="5"/>
      <c r="BF53" s="5"/>
      <c r="BG53" s="5"/>
      <c r="BH53" s="5"/>
      <c r="BI53" s="26"/>
      <c r="BJ53" s="5">
        <v>1</v>
      </c>
      <c r="BK53" s="5">
        <v>1</v>
      </c>
      <c r="BL53" s="5">
        <v>1</v>
      </c>
      <c r="BM53" s="5">
        <v>1</v>
      </c>
      <c r="BN53" s="5">
        <v>1</v>
      </c>
      <c r="BO53" s="26"/>
      <c r="BP53" s="147"/>
      <c r="BQ53" s="139"/>
      <c r="BR53" s="5">
        <v>1</v>
      </c>
      <c r="BS53" s="624" t="s">
        <v>136</v>
      </c>
      <c r="BT53" s="624"/>
      <c r="BU53" s="624"/>
      <c r="BV53" s="5">
        <v>1</v>
      </c>
      <c r="BW53" s="619"/>
      <c r="BX53" s="619"/>
      <c r="BY53" s="619"/>
      <c r="BZ53" s="619"/>
      <c r="CA53" s="619"/>
      <c r="CB53" s="26"/>
      <c r="CC53" s="26"/>
      <c r="CD53" s="48"/>
      <c r="CE53" s="48"/>
      <c r="CF53" s="5"/>
      <c r="CG53" s="48"/>
      <c r="CH53" s="48"/>
      <c r="CI53" s="150"/>
      <c r="CJ53" s="3"/>
    </row>
    <row r="54" spans="6:88">
      <c r="F54" s="130"/>
      <c r="G54" s="48"/>
      <c r="H54" s="48"/>
      <c r="I54" s="48"/>
      <c r="J54" s="48"/>
      <c r="K54" s="619"/>
      <c r="L54" s="619"/>
      <c r="M54" s="619"/>
      <c r="N54" s="619"/>
      <c r="O54" s="5"/>
      <c r="P54" s="136"/>
      <c r="Q54" s="619"/>
      <c r="R54" s="619"/>
      <c r="S54" s="619"/>
      <c r="T54" s="148">
        <v>1</v>
      </c>
      <c r="U54" s="619"/>
      <c r="V54" s="619"/>
      <c r="W54" s="619"/>
      <c r="X54" s="619" t="s">
        <v>165</v>
      </c>
      <c r="Y54" s="619"/>
      <c r="Z54" s="619"/>
      <c r="AA54" s="619"/>
      <c r="AB54" s="619"/>
      <c r="AC54" s="619"/>
      <c r="AD54" s="148">
        <v>1</v>
      </c>
      <c r="AE54" s="26"/>
      <c r="AF54" s="26"/>
      <c r="AG54" s="26"/>
      <c r="AH54" s="26"/>
      <c r="AI54" s="26"/>
      <c r="AJ54" s="5"/>
      <c r="AK54" s="5"/>
      <c r="AL54" s="619"/>
      <c r="AM54" s="619"/>
      <c r="AN54" s="619"/>
      <c r="AO54" s="619"/>
      <c r="AP54" s="619"/>
      <c r="AQ54" s="48"/>
      <c r="AR54" s="136"/>
      <c r="AS54" s="3"/>
      <c r="AW54" s="142"/>
      <c r="AX54" s="48"/>
      <c r="AY54" s="48"/>
      <c r="AZ54" s="26"/>
      <c r="BA54" s="48"/>
      <c r="BB54" s="48"/>
      <c r="BC54" s="5"/>
      <c r="BD54" s="5"/>
      <c r="BE54" s="5"/>
      <c r="BF54" s="5"/>
      <c r="BG54" s="5"/>
      <c r="BH54" s="5"/>
      <c r="BI54" s="26"/>
      <c r="BJ54" s="5">
        <v>1</v>
      </c>
      <c r="BK54" s="619" t="s">
        <v>133</v>
      </c>
      <c r="BL54" s="619"/>
      <c r="BM54" s="619"/>
      <c r="BN54" s="5">
        <v>1</v>
      </c>
      <c r="BO54" s="5">
        <v>1</v>
      </c>
      <c r="BP54" s="5">
        <v>1</v>
      </c>
      <c r="BQ54" s="5">
        <v>1</v>
      </c>
      <c r="BR54" s="5">
        <v>1</v>
      </c>
      <c r="BS54" s="624"/>
      <c r="BT54" s="624"/>
      <c r="BU54" s="624"/>
      <c r="BV54" s="5">
        <v>1</v>
      </c>
      <c r="BW54" s="619"/>
      <c r="BX54" s="619"/>
      <c r="BY54" s="619"/>
      <c r="BZ54" s="619"/>
      <c r="CA54" s="619"/>
      <c r="CB54" s="26"/>
      <c r="CC54" s="26"/>
      <c r="CD54" s="48"/>
      <c r="CE54" s="48"/>
      <c r="CF54" s="5"/>
      <c r="CG54" s="48"/>
      <c r="CH54" s="48"/>
      <c r="CI54" s="150"/>
      <c r="CJ54" s="3"/>
    </row>
    <row r="55" spans="6:88">
      <c r="F55" s="130"/>
      <c r="G55" s="619" t="s">
        <v>187</v>
      </c>
      <c r="H55" s="619"/>
      <c r="I55" s="619"/>
      <c r="J55" s="48"/>
      <c r="K55" s="619"/>
      <c r="L55" s="619"/>
      <c r="M55" s="619"/>
      <c r="N55" s="619"/>
      <c r="O55" s="26"/>
      <c r="P55" s="136"/>
      <c r="Q55" s="619"/>
      <c r="R55" s="619"/>
      <c r="S55" s="619"/>
      <c r="T55" s="148">
        <v>1</v>
      </c>
      <c r="U55" s="619"/>
      <c r="V55" s="619"/>
      <c r="W55" s="619"/>
      <c r="X55" s="619"/>
      <c r="Y55" s="619"/>
      <c r="Z55" s="619"/>
      <c r="AA55" s="619"/>
      <c r="AB55" s="619"/>
      <c r="AC55" s="619"/>
      <c r="AD55" s="148">
        <v>1</v>
      </c>
      <c r="AE55" s="148">
        <v>1</v>
      </c>
      <c r="AF55" s="148">
        <v>1</v>
      </c>
      <c r="AG55" s="148">
        <v>1</v>
      </c>
      <c r="AH55" s="148">
        <v>1</v>
      </c>
      <c r="AI55" s="148">
        <v>1</v>
      </c>
      <c r="AJ55" s="26"/>
      <c r="AK55" s="26"/>
      <c r="AL55" s="619"/>
      <c r="AM55" s="619"/>
      <c r="AN55" s="619"/>
      <c r="AO55" s="619"/>
      <c r="AP55" s="619"/>
      <c r="AQ55" s="48"/>
      <c r="AR55" s="136"/>
      <c r="AS55" s="3"/>
      <c r="AW55" s="130"/>
      <c r="AX55" s="150"/>
      <c r="AY55" s="150"/>
      <c r="AZ55" s="26"/>
      <c r="BA55" s="619" t="s">
        <v>148</v>
      </c>
      <c r="BB55" s="619"/>
      <c r="BC55" s="619"/>
      <c r="BD55" s="619"/>
      <c r="BE55" s="619"/>
      <c r="BF55" s="150"/>
      <c r="BG55" s="5"/>
      <c r="BH55" s="5"/>
      <c r="BI55" s="139"/>
      <c r="BJ55" s="5">
        <v>1</v>
      </c>
      <c r="BK55" s="619"/>
      <c r="BL55" s="619"/>
      <c r="BM55" s="619"/>
      <c r="BN55" s="629" t="s">
        <v>151</v>
      </c>
      <c r="BO55" s="629"/>
      <c r="BP55" s="619" t="s">
        <v>137</v>
      </c>
      <c r="BQ55" s="619"/>
      <c r="BR55" s="138"/>
      <c r="BS55" s="624"/>
      <c r="BT55" s="624"/>
      <c r="BU55" s="624"/>
      <c r="BV55" s="5">
        <v>1</v>
      </c>
      <c r="BW55" s="5">
        <v>1</v>
      </c>
      <c r="BX55" s="5">
        <v>1</v>
      </c>
      <c r="BY55" s="5">
        <v>1</v>
      </c>
      <c r="BZ55" s="5">
        <v>1</v>
      </c>
      <c r="CA55" s="5"/>
      <c r="CB55" s="26"/>
      <c r="CC55" s="26"/>
      <c r="CD55" s="48"/>
      <c r="CE55" s="48"/>
      <c r="CF55" s="48"/>
      <c r="CG55" s="5"/>
      <c r="CH55" s="5"/>
      <c r="CI55" s="150"/>
      <c r="CJ55" s="3"/>
    </row>
    <row r="56" spans="6:88">
      <c r="F56" s="130"/>
      <c r="G56" s="619"/>
      <c r="H56" s="619"/>
      <c r="I56" s="619"/>
      <c r="J56" s="48"/>
      <c r="K56" s="48"/>
      <c r="L56" s="136"/>
      <c r="M56" s="26"/>
      <c r="N56" s="26"/>
      <c r="O56" s="148">
        <v>1</v>
      </c>
      <c r="P56" s="148">
        <v>1</v>
      </c>
      <c r="Q56" s="148">
        <v>1</v>
      </c>
      <c r="R56" s="148">
        <v>1</v>
      </c>
      <c r="S56" s="148">
        <v>1</v>
      </c>
      <c r="T56" s="148">
        <v>1</v>
      </c>
      <c r="U56" s="148">
        <v>1</v>
      </c>
      <c r="V56" s="148">
        <v>1</v>
      </c>
      <c r="W56" s="143"/>
      <c r="X56" s="619"/>
      <c r="Y56" s="619"/>
      <c r="Z56" s="619"/>
      <c r="AA56" s="148">
        <v>1</v>
      </c>
      <c r="AB56" s="148">
        <v>1</v>
      </c>
      <c r="AC56" s="148">
        <v>1</v>
      </c>
      <c r="AD56" s="148">
        <v>1</v>
      </c>
      <c r="AE56" s="148">
        <v>1</v>
      </c>
      <c r="AF56" s="619" t="s">
        <v>165</v>
      </c>
      <c r="AG56" s="619"/>
      <c r="AH56" s="619"/>
      <c r="AI56" s="148">
        <v>1</v>
      </c>
      <c r="AJ56" s="26"/>
      <c r="AK56" s="26"/>
      <c r="AL56" s="619"/>
      <c r="AM56" s="619"/>
      <c r="AN56" s="619"/>
      <c r="AO56" s="619"/>
      <c r="AP56" s="619"/>
      <c r="AQ56" s="48"/>
      <c r="AR56" s="136"/>
      <c r="AS56" s="3"/>
      <c r="AW56" s="130"/>
      <c r="AX56" s="48"/>
      <c r="AY56" s="48"/>
      <c r="AZ56" s="26"/>
      <c r="BA56" s="619"/>
      <c r="BB56" s="619"/>
      <c r="BC56" s="619"/>
      <c r="BD56" s="619"/>
      <c r="BE56" s="619"/>
      <c r="BF56" s="5">
        <v>1</v>
      </c>
      <c r="BG56" s="5">
        <v>1</v>
      </c>
      <c r="BH56" s="5">
        <v>1</v>
      </c>
      <c r="BI56" s="5">
        <v>1</v>
      </c>
      <c r="BJ56" s="5">
        <v>1</v>
      </c>
      <c r="BK56" s="619"/>
      <c r="BL56" s="619"/>
      <c r="BM56" s="619"/>
      <c r="BN56" s="629"/>
      <c r="BO56" s="629"/>
      <c r="BP56" s="619"/>
      <c r="BQ56" s="619"/>
      <c r="BR56" s="5">
        <v>1</v>
      </c>
      <c r="BS56" s="5">
        <v>1</v>
      </c>
      <c r="BT56" s="5">
        <v>1</v>
      </c>
      <c r="BU56" s="5">
        <v>1</v>
      </c>
      <c r="BV56" s="5">
        <v>1</v>
      </c>
      <c r="BW56" s="619" t="s">
        <v>138</v>
      </c>
      <c r="BX56" s="619"/>
      <c r="BY56" s="619"/>
      <c r="BZ56" s="5">
        <v>1</v>
      </c>
      <c r="CA56" s="5"/>
      <c r="CB56" s="26"/>
      <c r="CC56" s="26"/>
      <c r="CD56" s="48"/>
      <c r="CE56" s="48"/>
      <c r="CF56" s="48"/>
      <c r="CG56" s="5"/>
      <c r="CH56" s="5"/>
      <c r="CI56" s="150"/>
      <c r="CJ56" s="3"/>
    </row>
    <row r="57" spans="6:88">
      <c r="F57" s="130"/>
      <c r="G57" s="619"/>
      <c r="H57" s="619"/>
      <c r="I57" s="619"/>
      <c r="J57" s="48"/>
      <c r="K57" s="48"/>
      <c r="L57" s="136"/>
      <c r="M57" s="26"/>
      <c r="N57" s="26"/>
      <c r="O57" s="148">
        <v>1</v>
      </c>
      <c r="P57" s="619" t="s">
        <v>165</v>
      </c>
      <c r="Q57" s="619"/>
      <c r="R57" s="619"/>
      <c r="S57" s="619" t="s">
        <v>138</v>
      </c>
      <c r="T57" s="619"/>
      <c r="U57" s="619"/>
      <c r="V57" s="148">
        <v>1</v>
      </c>
      <c r="W57" s="148">
        <v>1</v>
      </c>
      <c r="X57" s="148">
        <v>1</v>
      </c>
      <c r="Y57" s="148">
        <v>1</v>
      </c>
      <c r="Z57" s="148">
        <v>1</v>
      </c>
      <c r="AA57" s="148">
        <v>1</v>
      </c>
      <c r="AB57" s="619" t="s">
        <v>136</v>
      </c>
      <c r="AC57" s="619"/>
      <c r="AD57" s="619"/>
      <c r="AE57" s="148">
        <v>1</v>
      </c>
      <c r="AF57" s="619"/>
      <c r="AG57" s="619"/>
      <c r="AH57" s="619"/>
      <c r="AI57" s="148">
        <v>1</v>
      </c>
      <c r="AJ57" s="26"/>
      <c r="AK57" s="26"/>
      <c r="AL57" s="619"/>
      <c r="AM57" s="619"/>
      <c r="AN57" s="619"/>
      <c r="AO57" s="619"/>
      <c r="AP57" s="619"/>
      <c r="AQ57" s="48"/>
      <c r="AR57" s="136"/>
      <c r="AS57" s="3"/>
      <c r="AW57" s="142"/>
      <c r="AX57" s="48"/>
      <c r="AY57" s="48"/>
      <c r="AZ57" s="26"/>
      <c r="BA57" s="619"/>
      <c r="BB57" s="619"/>
      <c r="BC57" s="619"/>
      <c r="BD57" s="619"/>
      <c r="BE57" s="619"/>
      <c r="BF57" s="5">
        <v>1</v>
      </c>
      <c r="BG57" s="619" t="s">
        <v>138</v>
      </c>
      <c r="BH57" s="619"/>
      <c r="BI57" s="619"/>
      <c r="BJ57" s="5">
        <v>1</v>
      </c>
      <c r="BK57" s="5">
        <v>1</v>
      </c>
      <c r="BL57" s="5">
        <v>1</v>
      </c>
      <c r="BM57" s="5">
        <v>1</v>
      </c>
      <c r="BN57" s="5">
        <v>1</v>
      </c>
      <c r="BO57" s="619" t="s">
        <v>135</v>
      </c>
      <c r="BP57" s="619"/>
      <c r="BQ57" s="619"/>
      <c r="BR57" s="5">
        <v>1</v>
      </c>
      <c r="BS57" s="619" t="s">
        <v>165</v>
      </c>
      <c r="BT57" s="619"/>
      <c r="BU57" s="619"/>
      <c r="BV57" s="5">
        <v>1</v>
      </c>
      <c r="BW57" s="619"/>
      <c r="BX57" s="619"/>
      <c r="BY57" s="619"/>
      <c r="BZ57" s="5">
        <v>1</v>
      </c>
      <c r="CA57" s="5"/>
      <c r="CB57" s="26"/>
      <c r="CC57" s="26"/>
      <c r="CD57" s="5"/>
      <c r="CE57" s="150"/>
      <c r="CF57" s="48"/>
      <c r="CG57" s="5"/>
      <c r="CH57" s="5"/>
      <c r="CI57" s="150"/>
      <c r="CJ57" s="3"/>
    </row>
    <row r="58" spans="6:88">
      <c r="F58" s="130"/>
      <c r="G58" s="48"/>
      <c r="H58" s="48"/>
      <c r="I58" s="48"/>
      <c r="J58" s="48"/>
      <c r="K58" s="48"/>
      <c r="L58" s="619" t="s">
        <v>286</v>
      </c>
      <c r="M58" s="619"/>
      <c r="N58" s="619"/>
      <c r="O58" s="148">
        <v>1</v>
      </c>
      <c r="P58" s="619"/>
      <c r="Q58" s="619"/>
      <c r="R58" s="619"/>
      <c r="S58" s="619"/>
      <c r="T58" s="619"/>
      <c r="U58" s="619"/>
      <c r="V58" s="629" t="s">
        <v>151</v>
      </c>
      <c r="W58" s="629"/>
      <c r="X58" s="619" t="s">
        <v>139</v>
      </c>
      <c r="Y58" s="619"/>
      <c r="Z58" s="619"/>
      <c r="AA58" s="148">
        <v>1</v>
      </c>
      <c r="AB58" s="619"/>
      <c r="AC58" s="619"/>
      <c r="AD58" s="619"/>
      <c r="AE58" s="148">
        <v>1</v>
      </c>
      <c r="AF58" s="619"/>
      <c r="AG58" s="619"/>
      <c r="AH58" s="619"/>
      <c r="AI58" s="148">
        <v>1</v>
      </c>
      <c r="AJ58" s="26"/>
      <c r="AK58" s="26"/>
      <c r="AL58" s="26"/>
      <c r="AM58" s="26"/>
      <c r="AN58" s="26"/>
      <c r="AO58" s="48"/>
      <c r="AP58" s="48"/>
      <c r="AQ58" s="48"/>
      <c r="AR58" s="136"/>
      <c r="AS58" s="3"/>
      <c r="AW58" s="130"/>
      <c r="AX58" s="48"/>
      <c r="AY58" s="48"/>
      <c r="AZ58" s="26"/>
      <c r="BA58" s="619"/>
      <c r="BB58" s="619"/>
      <c r="BC58" s="619"/>
      <c r="BD58" s="619"/>
      <c r="BE58" s="619"/>
      <c r="BF58" s="5">
        <v>1</v>
      </c>
      <c r="BG58" s="619"/>
      <c r="BH58" s="619"/>
      <c r="BI58" s="619"/>
      <c r="BJ58" s="5">
        <v>1</v>
      </c>
      <c r="BK58" s="619" t="s">
        <v>165</v>
      </c>
      <c r="BL58" s="619"/>
      <c r="BM58" s="619"/>
      <c r="BN58" s="5">
        <v>1</v>
      </c>
      <c r="BO58" s="619"/>
      <c r="BP58" s="619"/>
      <c r="BQ58" s="619"/>
      <c r="BR58" s="5">
        <v>1</v>
      </c>
      <c r="BS58" s="619"/>
      <c r="BT58" s="619"/>
      <c r="BU58" s="619"/>
      <c r="BV58" s="5">
        <v>1</v>
      </c>
      <c r="BW58" s="619"/>
      <c r="BX58" s="619"/>
      <c r="BY58" s="619"/>
      <c r="BZ58" s="5">
        <v>1</v>
      </c>
      <c r="CA58" s="139"/>
      <c r="CB58" s="26"/>
      <c r="CC58" s="26"/>
      <c r="CD58" s="5"/>
      <c r="CE58" s="26"/>
      <c r="CF58" s="26"/>
      <c r="CG58" s="48"/>
      <c r="CH58" s="48"/>
      <c r="CI58" s="150"/>
      <c r="CJ58" s="3"/>
    </row>
    <row r="59" spans="6:88">
      <c r="F59" s="130"/>
      <c r="G59" s="48"/>
      <c r="H59" s="48"/>
      <c r="I59" s="48"/>
      <c r="J59" s="48"/>
      <c r="K59" s="48"/>
      <c r="L59" s="619"/>
      <c r="M59" s="619"/>
      <c r="N59" s="619"/>
      <c r="O59" s="148">
        <v>1</v>
      </c>
      <c r="P59" s="619"/>
      <c r="Q59" s="619"/>
      <c r="R59" s="619"/>
      <c r="S59" s="619"/>
      <c r="T59" s="619"/>
      <c r="U59" s="619"/>
      <c r="V59" s="629"/>
      <c r="W59" s="629"/>
      <c r="X59" s="619"/>
      <c r="Y59" s="619"/>
      <c r="Z59" s="619"/>
      <c r="AA59" s="148">
        <v>1</v>
      </c>
      <c r="AB59" s="619"/>
      <c r="AC59" s="619"/>
      <c r="AD59" s="619"/>
      <c r="AE59" s="148">
        <v>1</v>
      </c>
      <c r="AF59" s="619" t="s">
        <v>138</v>
      </c>
      <c r="AG59" s="619"/>
      <c r="AH59" s="619"/>
      <c r="AI59" s="148">
        <v>1</v>
      </c>
      <c r="AJ59" s="26"/>
      <c r="AK59" s="26"/>
      <c r="AL59" s="26"/>
      <c r="AM59" s="26"/>
      <c r="AN59" s="26"/>
      <c r="AO59" s="48"/>
      <c r="AP59" s="619" t="s">
        <v>187</v>
      </c>
      <c r="AQ59" s="619"/>
      <c r="AR59" s="619"/>
      <c r="AS59" s="3"/>
      <c r="AW59" s="130"/>
      <c r="AX59" s="48"/>
      <c r="AY59" s="5"/>
      <c r="AZ59" s="26"/>
      <c r="BA59" s="619"/>
      <c r="BB59" s="619"/>
      <c r="BC59" s="619"/>
      <c r="BD59" s="619"/>
      <c r="BE59" s="619"/>
      <c r="BF59" s="5">
        <v>1</v>
      </c>
      <c r="BG59" s="619"/>
      <c r="BH59" s="619"/>
      <c r="BI59" s="619"/>
      <c r="BJ59" s="5">
        <v>1</v>
      </c>
      <c r="BK59" s="619"/>
      <c r="BL59" s="619"/>
      <c r="BM59" s="619"/>
      <c r="BN59" s="5">
        <v>1</v>
      </c>
      <c r="BO59" s="619"/>
      <c r="BP59" s="619"/>
      <c r="BQ59" s="619"/>
      <c r="BR59" s="5">
        <v>1</v>
      </c>
      <c r="BS59" s="619"/>
      <c r="BT59" s="619"/>
      <c r="BU59" s="619"/>
      <c r="BV59" s="5">
        <v>1</v>
      </c>
      <c r="BW59" s="5">
        <v>1</v>
      </c>
      <c r="BX59" s="5">
        <v>1</v>
      </c>
      <c r="BY59" s="5">
        <v>1</v>
      </c>
      <c r="BZ59" s="5">
        <v>1</v>
      </c>
      <c r="CA59" s="5">
        <v>1</v>
      </c>
      <c r="CB59" s="5">
        <v>1</v>
      </c>
      <c r="CC59" s="5">
        <v>1</v>
      </c>
      <c r="CD59" s="5"/>
      <c r="CE59" s="26"/>
      <c r="CF59" s="26"/>
      <c r="CG59" s="48"/>
      <c r="CH59" s="48"/>
      <c r="CI59" s="150"/>
      <c r="CJ59" s="3"/>
    </row>
    <row r="60" spans="6:88">
      <c r="F60" s="130"/>
      <c r="G60" s="619" t="s">
        <v>187</v>
      </c>
      <c r="H60" s="619"/>
      <c r="I60" s="619"/>
      <c r="J60" s="48"/>
      <c r="K60" s="48"/>
      <c r="L60" s="619"/>
      <c r="M60" s="619"/>
      <c r="N60" s="619"/>
      <c r="O60" s="148">
        <v>1</v>
      </c>
      <c r="P60" s="148">
        <v>1</v>
      </c>
      <c r="Q60" s="148">
        <v>1</v>
      </c>
      <c r="R60" s="148">
        <v>1</v>
      </c>
      <c r="S60" s="148">
        <v>1</v>
      </c>
      <c r="T60" s="148">
        <v>1</v>
      </c>
      <c r="U60" s="148">
        <v>1</v>
      </c>
      <c r="V60" s="148">
        <v>1</v>
      </c>
      <c r="W60" s="148">
        <v>1</v>
      </c>
      <c r="X60" s="619"/>
      <c r="Y60" s="619"/>
      <c r="Z60" s="619"/>
      <c r="AA60" s="148">
        <v>1</v>
      </c>
      <c r="AB60" s="619" t="s">
        <v>181</v>
      </c>
      <c r="AC60" s="619"/>
      <c r="AD60" s="619"/>
      <c r="AE60" s="148">
        <v>1</v>
      </c>
      <c r="AF60" s="619"/>
      <c r="AG60" s="619"/>
      <c r="AH60" s="619"/>
      <c r="AI60" s="148">
        <v>1</v>
      </c>
      <c r="AJ60" s="148">
        <v>1</v>
      </c>
      <c r="AK60" s="148">
        <v>1</v>
      </c>
      <c r="AL60" s="148">
        <v>1</v>
      </c>
      <c r="AM60" s="148">
        <v>1</v>
      </c>
      <c r="AN60" s="48"/>
      <c r="AO60" s="48"/>
      <c r="AP60" s="619"/>
      <c r="AQ60" s="619"/>
      <c r="AR60" s="619"/>
      <c r="AS60" s="3"/>
      <c r="AW60" s="142"/>
      <c r="AX60" s="48"/>
      <c r="AY60" s="5"/>
      <c r="AZ60" s="26"/>
      <c r="BA60" s="26"/>
      <c r="BB60" s="26"/>
      <c r="BC60" s="5">
        <v>1</v>
      </c>
      <c r="BD60" s="5">
        <v>1</v>
      </c>
      <c r="BE60" s="5">
        <v>1</v>
      </c>
      <c r="BF60" s="5">
        <v>1</v>
      </c>
      <c r="BG60" s="5">
        <v>1</v>
      </c>
      <c r="BH60" s="5">
        <v>1</v>
      </c>
      <c r="BI60" s="5">
        <v>1</v>
      </c>
      <c r="BJ60" s="5">
        <v>1</v>
      </c>
      <c r="BK60" s="619"/>
      <c r="BL60" s="619"/>
      <c r="BM60" s="619"/>
      <c r="BN60" s="5">
        <v>1</v>
      </c>
      <c r="BO60" s="5">
        <v>1</v>
      </c>
      <c r="BP60" s="5">
        <v>1</v>
      </c>
      <c r="BQ60" s="5">
        <v>1</v>
      </c>
      <c r="BR60" s="5">
        <v>1</v>
      </c>
      <c r="BS60" s="619" t="s">
        <v>139</v>
      </c>
      <c r="BT60" s="619"/>
      <c r="BU60" s="619"/>
      <c r="BV60" s="619" t="s">
        <v>165</v>
      </c>
      <c r="BW60" s="619"/>
      <c r="BX60" s="619"/>
      <c r="BY60" s="5">
        <v>1</v>
      </c>
      <c r="BZ60" s="619" t="s">
        <v>133</v>
      </c>
      <c r="CA60" s="619"/>
      <c r="CB60" s="619"/>
      <c r="CC60" s="5">
        <v>1</v>
      </c>
      <c r="CD60" s="5"/>
      <c r="CE60" s="5"/>
      <c r="CF60" s="5"/>
      <c r="CG60" s="5"/>
      <c r="CH60" s="5"/>
      <c r="CI60" s="150"/>
      <c r="CJ60" s="3"/>
    </row>
    <row r="61" spans="6:88">
      <c r="F61" s="130"/>
      <c r="G61" s="619"/>
      <c r="H61" s="619"/>
      <c r="I61" s="619"/>
      <c r="J61" s="48"/>
      <c r="K61" s="48"/>
      <c r="L61" s="148">
        <v>1</v>
      </c>
      <c r="M61" s="148">
        <v>1</v>
      </c>
      <c r="N61" s="148">
        <v>1</v>
      </c>
      <c r="O61" s="148">
        <v>1</v>
      </c>
      <c r="P61" s="148">
        <v>1</v>
      </c>
      <c r="Q61" s="619" t="s">
        <v>135</v>
      </c>
      <c r="R61" s="619"/>
      <c r="S61" s="619"/>
      <c r="T61" s="619" t="s">
        <v>176</v>
      </c>
      <c r="U61" s="619"/>
      <c r="V61" s="619"/>
      <c r="W61" s="148">
        <v>1</v>
      </c>
      <c r="X61" s="116"/>
      <c r="Y61" s="619" t="s">
        <v>137</v>
      </c>
      <c r="Z61" s="619"/>
      <c r="AA61" s="148">
        <v>1</v>
      </c>
      <c r="AB61" s="619"/>
      <c r="AC61" s="619"/>
      <c r="AD61" s="619"/>
      <c r="AE61" s="148">
        <v>1</v>
      </c>
      <c r="AF61" s="619"/>
      <c r="AG61" s="619"/>
      <c r="AH61" s="619"/>
      <c r="AI61" s="148">
        <v>1</v>
      </c>
      <c r="AJ61" s="619" t="s">
        <v>133</v>
      </c>
      <c r="AK61" s="619"/>
      <c r="AL61" s="619"/>
      <c r="AM61" s="148">
        <v>1</v>
      </c>
      <c r="AN61" s="48"/>
      <c r="AO61" s="48"/>
      <c r="AP61" s="619"/>
      <c r="AQ61" s="619"/>
      <c r="AR61" s="619"/>
      <c r="AS61" s="3"/>
      <c r="AW61" s="130"/>
      <c r="AX61" s="48"/>
      <c r="AY61" s="5"/>
      <c r="AZ61" s="26"/>
      <c r="BA61" s="26"/>
      <c r="BB61" s="26"/>
      <c r="BC61" s="5">
        <v>1</v>
      </c>
      <c r="BD61" s="624" t="s">
        <v>136</v>
      </c>
      <c r="BE61" s="624"/>
      <c r="BF61" s="624"/>
      <c r="BG61" s="5">
        <v>1</v>
      </c>
      <c r="BH61" s="619" t="s">
        <v>165</v>
      </c>
      <c r="BI61" s="619"/>
      <c r="BJ61" s="619"/>
      <c r="BK61" s="619" t="s">
        <v>139</v>
      </c>
      <c r="BL61" s="619"/>
      <c r="BM61" s="619"/>
      <c r="BN61" s="5">
        <v>1</v>
      </c>
      <c r="BO61" s="619" t="s">
        <v>181</v>
      </c>
      <c r="BP61" s="619"/>
      <c r="BQ61" s="619"/>
      <c r="BR61" s="5">
        <v>1</v>
      </c>
      <c r="BS61" s="619"/>
      <c r="BT61" s="619"/>
      <c r="BU61" s="619"/>
      <c r="BV61" s="619"/>
      <c r="BW61" s="619"/>
      <c r="BX61" s="619"/>
      <c r="BY61" s="5">
        <v>1</v>
      </c>
      <c r="BZ61" s="619"/>
      <c r="CA61" s="619"/>
      <c r="CB61" s="619"/>
      <c r="CC61" s="5">
        <v>1</v>
      </c>
      <c r="CD61" s="5"/>
      <c r="CE61" s="5"/>
      <c r="CF61" s="26"/>
      <c r="CG61" s="26"/>
      <c r="CH61" s="5"/>
      <c r="CI61" s="150"/>
      <c r="CJ61" s="3"/>
    </row>
    <row r="62" spans="6:88" ht="15.75" thickBot="1">
      <c r="F62" s="130"/>
      <c r="G62" s="619"/>
      <c r="H62" s="619"/>
      <c r="I62" s="619"/>
      <c r="J62" s="48"/>
      <c r="K62" s="48"/>
      <c r="L62" s="148">
        <v>1</v>
      </c>
      <c r="M62" s="619" t="s">
        <v>136</v>
      </c>
      <c r="N62" s="619"/>
      <c r="O62" s="619"/>
      <c r="P62" s="148">
        <v>1</v>
      </c>
      <c r="Q62" s="619"/>
      <c r="R62" s="619"/>
      <c r="S62" s="619"/>
      <c r="T62" s="619"/>
      <c r="U62" s="619"/>
      <c r="V62" s="619"/>
      <c r="W62" s="148">
        <v>1</v>
      </c>
      <c r="X62" s="5"/>
      <c r="Y62" s="619"/>
      <c r="Z62" s="619"/>
      <c r="AA62" s="148">
        <v>1</v>
      </c>
      <c r="AB62" s="619"/>
      <c r="AC62" s="619"/>
      <c r="AD62" s="619"/>
      <c r="AE62" s="148">
        <v>1</v>
      </c>
      <c r="AF62" s="629" t="s">
        <v>151</v>
      </c>
      <c r="AG62" s="629"/>
      <c r="AH62" s="148">
        <v>1</v>
      </c>
      <c r="AI62" s="148">
        <v>1</v>
      </c>
      <c r="AJ62" s="619"/>
      <c r="AK62" s="619"/>
      <c r="AL62" s="619"/>
      <c r="AM62" s="148">
        <v>1</v>
      </c>
      <c r="AN62" s="48"/>
      <c r="AO62" s="48"/>
      <c r="AP62" s="48"/>
      <c r="AQ62" s="48"/>
      <c r="AR62" s="48"/>
      <c r="AS62" s="3"/>
      <c r="AW62" s="130"/>
      <c r="AX62" s="150"/>
      <c r="AY62" s="5"/>
      <c r="AZ62" s="26"/>
      <c r="BA62" s="5"/>
      <c r="BB62" s="5"/>
      <c r="BC62" s="5">
        <v>1</v>
      </c>
      <c r="BD62" s="624"/>
      <c r="BE62" s="624"/>
      <c r="BF62" s="624"/>
      <c r="BG62" s="5">
        <v>1</v>
      </c>
      <c r="BH62" s="619"/>
      <c r="BI62" s="619"/>
      <c r="BJ62" s="619"/>
      <c r="BK62" s="619"/>
      <c r="BL62" s="619"/>
      <c r="BM62" s="619"/>
      <c r="BN62" s="5">
        <v>1</v>
      </c>
      <c r="BO62" s="619"/>
      <c r="BP62" s="619"/>
      <c r="BQ62" s="619"/>
      <c r="BR62" s="5">
        <v>1</v>
      </c>
      <c r="BS62" s="619"/>
      <c r="BT62" s="619"/>
      <c r="BU62" s="619"/>
      <c r="BV62" s="619"/>
      <c r="BW62" s="619"/>
      <c r="BX62" s="619"/>
      <c r="BY62" s="5">
        <v>1</v>
      </c>
      <c r="BZ62" s="619"/>
      <c r="CA62" s="619"/>
      <c r="CB62" s="619"/>
      <c r="CC62" s="5">
        <v>1</v>
      </c>
      <c r="CD62" s="5"/>
      <c r="CE62" s="5"/>
      <c r="CF62" s="26"/>
      <c r="CG62" s="26"/>
      <c r="CH62" s="5"/>
      <c r="CI62" s="48"/>
      <c r="CJ62" s="3"/>
    </row>
    <row r="63" spans="6:88">
      <c r="F63" s="130"/>
      <c r="G63" s="136"/>
      <c r="H63" s="136"/>
      <c r="I63" s="48"/>
      <c r="J63" s="48"/>
      <c r="K63" s="136"/>
      <c r="L63" s="148">
        <v>1</v>
      </c>
      <c r="M63" s="619"/>
      <c r="N63" s="619"/>
      <c r="O63" s="619"/>
      <c r="P63" s="148">
        <v>1</v>
      </c>
      <c r="Q63" s="619"/>
      <c r="R63" s="619"/>
      <c r="S63" s="619"/>
      <c r="T63" s="619"/>
      <c r="U63" s="619"/>
      <c r="V63" s="619"/>
      <c r="W63" s="148">
        <v>1</v>
      </c>
      <c r="X63" s="148">
        <v>1</v>
      </c>
      <c r="Y63" s="148">
        <v>1</v>
      </c>
      <c r="Z63" s="148">
        <v>1</v>
      </c>
      <c r="AA63" s="148">
        <v>1</v>
      </c>
      <c r="AB63" s="148">
        <v>1</v>
      </c>
      <c r="AC63" s="148">
        <v>1</v>
      </c>
      <c r="AD63" s="148">
        <v>1</v>
      </c>
      <c r="AE63" s="148">
        <v>1</v>
      </c>
      <c r="AF63" s="629"/>
      <c r="AG63" s="629"/>
      <c r="AH63" s="148">
        <v>1</v>
      </c>
      <c r="AI63" s="143"/>
      <c r="AJ63" s="619"/>
      <c r="AK63" s="619"/>
      <c r="AL63" s="619"/>
      <c r="AM63" s="148">
        <v>1</v>
      </c>
      <c r="AN63" s="136"/>
      <c r="AO63" s="48"/>
      <c r="AP63" s="48"/>
      <c r="AQ63" s="48"/>
      <c r="AR63" s="48"/>
      <c r="AS63" s="3"/>
      <c r="AW63" s="142"/>
      <c r="AX63" s="150"/>
      <c r="AY63" s="150"/>
      <c r="AZ63" s="26"/>
      <c r="BA63" s="48"/>
      <c r="BB63" s="48"/>
      <c r="BC63" s="5">
        <v>1</v>
      </c>
      <c r="BD63" s="624"/>
      <c r="BE63" s="624"/>
      <c r="BF63" s="624"/>
      <c r="BG63" s="5">
        <v>1</v>
      </c>
      <c r="BH63" s="619"/>
      <c r="BI63" s="619"/>
      <c r="BJ63" s="619"/>
      <c r="BK63" s="619"/>
      <c r="BL63" s="619"/>
      <c r="BM63" s="619"/>
      <c r="BN63" s="5">
        <v>1</v>
      </c>
      <c r="BO63" s="619"/>
      <c r="BP63" s="619"/>
      <c r="BQ63" s="619"/>
      <c r="BR63" s="5">
        <v>1</v>
      </c>
      <c r="BS63" s="5">
        <v>1</v>
      </c>
      <c r="BT63" s="5">
        <v>1</v>
      </c>
      <c r="BU63" s="5">
        <v>1</v>
      </c>
      <c r="BV63" s="5">
        <v>1</v>
      </c>
      <c r="BW63" s="5">
        <v>1</v>
      </c>
      <c r="BX63" s="5">
        <v>1</v>
      </c>
      <c r="BY63" s="5">
        <v>1</v>
      </c>
      <c r="BZ63" s="147"/>
      <c r="CA63" s="629" t="s">
        <v>151</v>
      </c>
      <c r="CB63" s="629"/>
      <c r="CC63" s="5">
        <v>1</v>
      </c>
      <c r="CD63" s="5"/>
      <c r="CE63" s="5"/>
      <c r="CF63" s="26"/>
      <c r="CG63" s="26"/>
      <c r="CH63" s="26"/>
      <c r="CI63" s="48"/>
      <c r="CJ63" s="3"/>
    </row>
    <row r="64" spans="6:88" ht="15.75" thickBot="1">
      <c r="F64" s="130"/>
      <c r="G64" s="136"/>
      <c r="H64" s="136"/>
      <c r="I64" s="48"/>
      <c r="J64" s="48"/>
      <c r="K64" s="136"/>
      <c r="L64" s="148">
        <v>1</v>
      </c>
      <c r="M64" s="619"/>
      <c r="N64" s="619"/>
      <c r="O64" s="619"/>
      <c r="P64" s="148">
        <v>1</v>
      </c>
      <c r="Q64" s="148">
        <v>1</v>
      </c>
      <c r="R64" s="148">
        <v>1</v>
      </c>
      <c r="S64" s="148">
        <v>1</v>
      </c>
      <c r="T64" s="148">
        <v>1</v>
      </c>
      <c r="U64" s="148">
        <v>1</v>
      </c>
      <c r="V64" s="148">
        <v>1</v>
      </c>
      <c r="W64" s="148">
        <v>1</v>
      </c>
      <c r="X64" s="619" t="s">
        <v>292</v>
      </c>
      <c r="Y64" s="619"/>
      <c r="Z64" s="619"/>
      <c r="AA64" s="619"/>
      <c r="AB64" s="148">
        <v>1</v>
      </c>
      <c r="AC64" s="48"/>
      <c r="AD64" s="116"/>
      <c r="AE64" s="619" t="s">
        <v>139</v>
      </c>
      <c r="AF64" s="619"/>
      <c r="AG64" s="619"/>
      <c r="AH64" s="148">
        <v>1</v>
      </c>
      <c r="AI64" s="619" t="s">
        <v>165</v>
      </c>
      <c r="AJ64" s="619"/>
      <c r="AK64" s="619"/>
      <c r="AL64" s="148">
        <v>1</v>
      </c>
      <c r="AM64" s="148">
        <v>1</v>
      </c>
      <c r="AN64" s="48"/>
      <c r="AO64" s="48"/>
      <c r="AP64" s="619" t="s">
        <v>134</v>
      </c>
      <c r="AQ64" s="619"/>
      <c r="AR64" s="136"/>
      <c r="AS64" s="3"/>
      <c r="AW64" s="130"/>
      <c r="AX64" s="150"/>
      <c r="AY64" s="48"/>
      <c r="AZ64" s="26"/>
      <c r="BA64" s="48"/>
      <c r="BB64" s="48"/>
      <c r="BC64" s="5">
        <v>1</v>
      </c>
      <c r="BD64" s="5">
        <v>1</v>
      </c>
      <c r="BE64" s="5">
        <v>1</v>
      </c>
      <c r="BF64" s="138"/>
      <c r="BG64" s="5">
        <v>1</v>
      </c>
      <c r="BH64" s="5">
        <v>1</v>
      </c>
      <c r="BI64" s="5">
        <v>1</v>
      </c>
      <c r="BJ64" s="5">
        <v>1</v>
      </c>
      <c r="BK64" s="5">
        <v>1</v>
      </c>
      <c r="BL64" s="5">
        <v>1</v>
      </c>
      <c r="BM64" s="5">
        <v>1</v>
      </c>
      <c r="BN64" s="5">
        <v>1</v>
      </c>
      <c r="BO64" s="637" t="s">
        <v>340</v>
      </c>
      <c r="BP64" s="637"/>
      <c r="BQ64" s="637"/>
      <c r="BR64" s="637"/>
      <c r="BS64" s="619" t="s">
        <v>135</v>
      </c>
      <c r="BT64" s="619"/>
      <c r="BU64" s="619"/>
      <c r="BV64" s="5">
        <v>1</v>
      </c>
      <c r="BW64" s="140"/>
      <c r="BX64" s="619" t="s">
        <v>136</v>
      </c>
      <c r="BY64" s="619"/>
      <c r="BZ64" s="619"/>
      <c r="CA64" s="629"/>
      <c r="CB64" s="629"/>
      <c r="CC64" s="5">
        <v>1</v>
      </c>
      <c r="CD64" s="5"/>
      <c r="CE64" s="5"/>
      <c r="CF64" s="5"/>
      <c r="CG64" s="26"/>
      <c r="CH64" s="26"/>
      <c r="CI64" s="150"/>
      <c r="CJ64" s="3"/>
    </row>
    <row r="65" spans="6:88" ht="15.75" thickBot="1">
      <c r="F65" s="130"/>
      <c r="G65" s="136"/>
      <c r="H65" s="619" t="s">
        <v>134</v>
      </c>
      <c r="I65" s="619"/>
      <c r="J65" s="48"/>
      <c r="K65" s="48"/>
      <c r="L65" s="148">
        <v>1</v>
      </c>
      <c r="M65" s="148">
        <v>1</v>
      </c>
      <c r="N65" s="619" t="s">
        <v>165</v>
      </c>
      <c r="O65" s="619"/>
      <c r="P65" s="619"/>
      <c r="Q65" s="148">
        <v>1</v>
      </c>
      <c r="R65" s="619" t="s">
        <v>139</v>
      </c>
      <c r="S65" s="619"/>
      <c r="T65" s="619"/>
      <c r="U65" s="619" t="s">
        <v>137</v>
      </c>
      <c r="V65" s="619"/>
      <c r="W65" s="148">
        <v>1</v>
      </c>
      <c r="X65" s="619"/>
      <c r="Y65" s="619"/>
      <c r="Z65" s="619"/>
      <c r="AA65" s="619"/>
      <c r="AB65" s="148">
        <v>1</v>
      </c>
      <c r="AC65" s="619" t="s">
        <v>137</v>
      </c>
      <c r="AD65" s="619"/>
      <c r="AE65" s="619"/>
      <c r="AF65" s="619"/>
      <c r="AG65" s="619"/>
      <c r="AH65" s="148">
        <v>1</v>
      </c>
      <c r="AI65" s="619"/>
      <c r="AJ65" s="619"/>
      <c r="AK65" s="619"/>
      <c r="AL65" s="116"/>
      <c r="AM65" s="117"/>
      <c r="AN65" s="48"/>
      <c r="AO65" s="48"/>
      <c r="AP65" s="619"/>
      <c r="AQ65" s="619"/>
      <c r="AR65" s="136"/>
      <c r="AS65" s="3"/>
      <c r="AW65" s="130"/>
      <c r="AX65" s="150"/>
      <c r="AY65" s="48"/>
      <c r="AZ65" s="26"/>
      <c r="BA65" s="48"/>
      <c r="BB65" s="5"/>
      <c r="BC65" s="5"/>
      <c r="BD65" s="5">
        <v>1</v>
      </c>
      <c r="BE65" s="619" t="s">
        <v>137</v>
      </c>
      <c r="BF65" s="619"/>
      <c r="BG65" s="619" t="s">
        <v>136</v>
      </c>
      <c r="BH65" s="619"/>
      <c r="BI65" s="619"/>
      <c r="BJ65" s="140"/>
      <c r="BK65" s="5">
        <v>1</v>
      </c>
      <c r="BL65" s="619" t="s">
        <v>135</v>
      </c>
      <c r="BM65" s="619"/>
      <c r="BN65" s="619"/>
      <c r="BO65" s="637"/>
      <c r="BP65" s="637"/>
      <c r="BQ65" s="637"/>
      <c r="BR65" s="637"/>
      <c r="BS65" s="619"/>
      <c r="BT65" s="619"/>
      <c r="BU65" s="619"/>
      <c r="BV65" s="5">
        <v>1</v>
      </c>
      <c r="BW65" s="138"/>
      <c r="BX65" s="619"/>
      <c r="BY65" s="619"/>
      <c r="BZ65" s="619"/>
      <c r="CA65" s="619" t="s">
        <v>137</v>
      </c>
      <c r="CB65" s="619"/>
      <c r="CC65" s="5">
        <v>1</v>
      </c>
      <c r="CD65" s="147"/>
      <c r="CE65" s="5"/>
      <c r="CF65" s="48"/>
      <c r="CG65" s="26"/>
      <c r="CH65" s="26"/>
      <c r="CI65" s="150"/>
      <c r="CJ65" s="3"/>
    </row>
    <row r="66" spans="6:88">
      <c r="F66" s="130"/>
      <c r="G66" s="136"/>
      <c r="H66" s="619"/>
      <c r="I66" s="619"/>
      <c r="J66" s="48"/>
      <c r="K66" s="48"/>
      <c r="L66" s="117"/>
      <c r="M66" s="126"/>
      <c r="N66" s="619"/>
      <c r="O66" s="619"/>
      <c r="P66" s="619"/>
      <c r="Q66" s="148">
        <v>1</v>
      </c>
      <c r="R66" s="619"/>
      <c r="S66" s="619"/>
      <c r="T66" s="619"/>
      <c r="U66" s="619"/>
      <c r="V66" s="619"/>
      <c r="W66" s="148">
        <v>1</v>
      </c>
      <c r="X66" s="619"/>
      <c r="Y66" s="619"/>
      <c r="Z66" s="619"/>
      <c r="AA66" s="619"/>
      <c r="AB66" s="148">
        <v>1</v>
      </c>
      <c r="AC66" s="619"/>
      <c r="AD66" s="619"/>
      <c r="AE66" s="619"/>
      <c r="AF66" s="619"/>
      <c r="AG66" s="619"/>
      <c r="AH66" s="148">
        <v>1</v>
      </c>
      <c r="AI66" s="619"/>
      <c r="AJ66" s="619"/>
      <c r="AK66" s="619"/>
      <c r="AL66" s="148">
        <v>1</v>
      </c>
      <c r="AM66" s="148">
        <v>1</v>
      </c>
      <c r="AN66" s="48"/>
      <c r="AO66" s="48"/>
      <c r="AP66" s="48"/>
      <c r="AQ66" s="48"/>
      <c r="AR66" s="136"/>
      <c r="AS66" s="3"/>
      <c r="AW66" s="142"/>
      <c r="AX66" s="150"/>
      <c r="AY66" s="48"/>
      <c r="AZ66" s="26"/>
      <c r="BA66" s="48"/>
      <c r="BB66" s="5"/>
      <c r="BC66" s="147"/>
      <c r="BD66" s="5">
        <v>1</v>
      </c>
      <c r="BE66" s="619"/>
      <c r="BF66" s="619"/>
      <c r="BG66" s="619"/>
      <c r="BH66" s="619"/>
      <c r="BI66" s="619"/>
      <c r="BJ66" s="138"/>
      <c r="BK66" s="5">
        <v>1</v>
      </c>
      <c r="BL66" s="619"/>
      <c r="BM66" s="619"/>
      <c r="BN66" s="619"/>
      <c r="BO66" s="637"/>
      <c r="BP66" s="637"/>
      <c r="BQ66" s="637"/>
      <c r="BR66" s="637"/>
      <c r="BS66" s="619"/>
      <c r="BT66" s="619"/>
      <c r="BU66" s="619"/>
      <c r="BV66" s="5">
        <v>1</v>
      </c>
      <c r="BW66" s="140"/>
      <c r="BX66" s="619"/>
      <c r="BY66" s="619"/>
      <c r="BZ66" s="619"/>
      <c r="CA66" s="619"/>
      <c r="CB66" s="619"/>
      <c r="CC66" s="5">
        <v>1</v>
      </c>
      <c r="CD66" s="5"/>
      <c r="CE66" s="5"/>
      <c r="CF66" s="48"/>
      <c r="CG66" s="26"/>
      <c r="CH66" s="26"/>
      <c r="CI66" s="150"/>
      <c r="CJ66" s="3"/>
    </row>
    <row r="67" spans="6:88" ht="15.75" thickBot="1">
      <c r="F67" s="130"/>
      <c r="G67" s="136"/>
      <c r="H67" s="136"/>
      <c r="I67" s="48"/>
      <c r="J67" s="48"/>
      <c r="K67" s="48"/>
      <c r="L67" s="148">
        <v>1</v>
      </c>
      <c r="M67" s="148">
        <v>1</v>
      </c>
      <c r="N67" s="619"/>
      <c r="O67" s="619"/>
      <c r="P67" s="619"/>
      <c r="Q67" s="148">
        <v>1</v>
      </c>
      <c r="R67" s="619"/>
      <c r="S67" s="619"/>
      <c r="T67" s="619"/>
      <c r="U67" s="116"/>
      <c r="V67" s="48"/>
      <c r="W67" s="148">
        <v>1</v>
      </c>
      <c r="X67" s="619"/>
      <c r="Y67" s="619"/>
      <c r="Z67" s="619"/>
      <c r="AA67" s="619"/>
      <c r="AB67" s="148">
        <v>1</v>
      </c>
      <c r="AC67" s="148">
        <v>1</v>
      </c>
      <c r="AD67" s="148">
        <v>1</v>
      </c>
      <c r="AE67" s="148">
        <v>1</v>
      </c>
      <c r="AF67" s="148">
        <v>1</v>
      </c>
      <c r="AG67" s="148">
        <v>1</v>
      </c>
      <c r="AH67" s="148">
        <v>1</v>
      </c>
      <c r="AI67" s="148">
        <v>1</v>
      </c>
      <c r="AJ67" s="619" t="s">
        <v>136</v>
      </c>
      <c r="AK67" s="619"/>
      <c r="AL67" s="619"/>
      <c r="AM67" s="148">
        <v>1</v>
      </c>
      <c r="AN67" s="48"/>
      <c r="AO67" s="48"/>
      <c r="AP67" s="48"/>
      <c r="AQ67" s="48"/>
      <c r="AR67" s="136"/>
      <c r="AS67" s="3"/>
      <c r="AW67" s="130"/>
      <c r="AX67" s="150"/>
      <c r="AY67" s="48"/>
      <c r="AZ67" s="26"/>
      <c r="BA67" s="48"/>
      <c r="BB67" s="5"/>
      <c r="BC67" s="5"/>
      <c r="BD67" s="5">
        <v>1</v>
      </c>
      <c r="BE67" s="629" t="s">
        <v>151</v>
      </c>
      <c r="BF67" s="629"/>
      <c r="BG67" s="619"/>
      <c r="BH67" s="619"/>
      <c r="BI67" s="619"/>
      <c r="BJ67" s="140"/>
      <c r="BK67" s="5">
        <v>1</v>
      </c>
      <c r="BL67" s="619"/>
      <c r="BM67" s="619"/>
      <c r="BN67" s="619"/>
      <c r="BO67" s="637"/>
      <c r="BP67" s="637"/>
      <c r="BQ67" s="637"/>
      <c r="BR67" s="637"/>
      <c r="BS67" s="5">
        <v>1</v>
      </c>
      <c r="BT67" s="5">
        <v>1</v>
      </c>
      <c r="BU67" s="5">
        <v>1</v>
      </c>
      <c r="BV67" s="5">
        <v>1</v>
      </c>
      <c r="BW67" s="5">
        <v>1</v>
      </c>
      <c r="BX67" s="5">
        <v>1</v>
      </c>
      <c r="BY67" s="5">
        <v>1</v>
      </c>
      <c r="BZ67" s="5">
        <v>1</v>
      </c>
      <c r="CA67" s="138"/>
      <c r="CB67" s="5">
        <v>1</v>
      </c>
      <c r="CC67" s="5">
        <v>1</v>
      </c>
      <c r="CD67" s="5">
        <v>1</v>
      </c>
      <c r="CE67" s="5"/>
      <c r="CF67" s="48"/>
      <c r="CG67" s="5"/>
      <c r="CH67" s="5"/>
      <c r="CI67" s="5"/>
      <c r="CJ67" s="3"/>
    </row>
    <row r="68" spans="6:88">
      <c r="F68" s="130"/>
      <c r="G68" s="48"/>
      <c r="H68" s="48"/>
      <c r="I68" s="48"/>
      <c r="J68" s="48"/>
      <c r="K68" s="48"/>
      <c r="L68" s="148">
        <v>1</v>
      </c>
      <c r="M68" s="619" t="s">
        <v>133</v>
      </c>
      <c r="N68" s="619"/>
      <c r="O68" s="619"/>
      <c r="P68" s="143"/>
      <c r="Q68" s="148">
        <v>1</v>
      </c>
      <c r="R68" s="629" t="s">
        <v>151</v>
      </c>
      <c r="S68" s="629"/>
      <c r="T68" s="148">
        <v>1</v>
      </c>
      <c r="U68" s="148">
        <v>1</v>
      </c>
      <c r="V68" s="148">
        <v>1</v>
      </c>
      <c r="W68" s="148">
        <v>1</v>
      </c>
      <c r="X68" s="148">
        <v>1</v>
      </c>
      <c r="Y68" s="148">
        <v>1</v>
      </c>
      <c r="Z68" s="148">
        <v>1</v>
      </c>
      <c r="AA68" s="148">
        <v>1</v>
      </c>
      <c r="AB68" s="148">
        <v>1</v>
      </c>
      <c r="AC68" s="619" t="s">
        <v>176</v>
      </c>
      <c r="AD68" s="619"/>
      <c r="AE68" s="619"/>
      <c r="AF68" s="619" t="s">
        <v>135</v>
      </c>
      <c r="AG68" s="619"/>
      <c r="AH68" s="619"/>
      <c r="AI68" s="148">
        <v>1</v>
      </c>
      <c r="AJ68" s="619"/>
      <c r="AK68" s="619"/>
      <c r="AL68" s="619"/>
      <c r="AM68" s="148">
        <v>1</v>
      </c>
      <c r="AN68" s="48"/>
      <c r="AO68" s="48"/>
      <c r="AP68" s="619" t="s">
        <v>187</v>
      </c>
      <c r="AQ68" s="619"/>
      <c r="AR68" s="619"/>
      <c r="AS68" s="3"/>
      <c r="AW68" s="130"/>
      <c r="AX68" s="48"/>
      <c r="AY68" s="48"/>
      <c r="AZ68" s="26"/>
      <c r="BA68" s="48"/>
      <c r="BB68" s="5"/>
      <c r="BC68" s="5"/>
      <c r="BD68" s="5">
        <v>1</v>
      </c>
      <c r="BE68" s="629"/>
      <c r="BF68" s="629"/>
      <c r="BG68" s="147"/>
      <c r="BH68" s="5">
        <v>1</v>
      </c>
      <c r="BI68" s="5">
        <v>1</v>
      </c>
      <c r="BJ68" s="5">
        <v>1</v>
      </c>
      <c r="BK68" s="5">
        <v>1</v>
      </c>
      <c r="BL68" s="5">
        <v>1</v>
      </c>
      <c r="BM68" s="5">
        <v>1</v>
      </c>
      <c r="BN68" s="5">
        <v>1</v>
      </c>
      <c r="BO68" s="5">
        <v>1</v>
      </c>
      <c r="BP68" s="619" t="s">
        <v>286</v>
      </c>
      <c r="BQ68" s="619"/>
      <c r="BR68" s="619"/>
      <c r="BS68" s="5">
        <v>1</v>
      </c>
      <c r="BT68" s="619" t="s">
        <v>139</v>
      </c>
      <c r="BU68" s="619"/>
      <c r="BV68" s="619"/>
      <c r="BW68" s="619" t="s">
        <v>165</v>
      </c>
      <c r="BX68" s="619"/>
      <c r="BY68" s="619"/>
      <c r="BZ68" s="5">
        <v>1</v>
      </c>
      <c r="CA68" s="624" t="s">
        <v>136</v>
      </c>
      <c r="CB68" s="624"/>
      <c r="CC68" s="624"/>
      <c r="CD68" s="5">
        <v>1</v>
      </c>
      <c r="CE68" s="5"/>
      <c r="CF68" s="48"/>
      <c r="CG68" s="5"/>
      <c r="CH68" s="5"/>
      <c r="CI68" s="5"/>
      <c r="CJ68" s="3"/>
    </row>
    <row r="69" spans="6:88">
      <c r="F69" s="130"/>
      <c r="G69" s="619" t="s">
        <v>187</v>
      </c>
      <c r="H69" s="619"/>
      <c r="I69" s="619"/>
      <c r="J69" s="48"/>
      <c r="K69" s="48"/>
      <c r="L69" s="148">
        <v>1</v>
      </c>
      <c r="M69" s="619"/>
      <c r="N69" s="619"/>
      <c r="O69" s="619"/>
      <c r="P69" s="148">
        <v>1</v>
      </c>
      <c r="Q69" s="148">
        <v>1</v>
      </c>
      <c r="R69" s="629"/>
      <c r="S69" s="629"/>
      <c r="T69" s="148">
        <v>1</v>
      </c>
      <c r="U69" s="619" t="s">
        <v>135</v>
      </c>
      <c r="V69" s="619"/>
      <c r="W69" s="619"/>
      <c r="X69" s="148">
        <v>1</v>
      </c>
      <c r="Y69" s="619" t="s">
        <v>137</v>
      </c>
      <c r="Z69" s="619"/>
      <c r="AA69" s="26"/>
      <c r="AB69" s="148">
        <v>1</v>
      </c>
      <c r="AC69" s="619"/>
      <c r="AD69" s="619"/>
      <c r="AE69" s="619"/>
      <c r="AF69" s="619"/>
      <c r="AG69" s="619"/>
      <c r="AH69" s="619"/>
      <c r="AI69" s="148">
        <v>1</v>
      </c>
      <c r="AJ69" s="619"/>
      <c r="AK69" s="619"/>
      <c r="AL69" s="619"/>
      <c r="AM69" s="148">
        <v>1</v>
      </c>
      <c r="AN69" s="48"/>
      <c r="AO69" s="48"/>
      <c r="AP69" s="619"/>
      <c r="AQ69" s="619"/>
      <c r="AR69" s="619"/>
      <c r="AS69" s="3"/>
      <c r="AW69" s="142"/>
      <c r="AX69" s="48"/>
      <c r="AY69" s="48"/>
      <c r="AZ69" s="26"/>
      <c r="BA69" s="48"/>
      <c r="BB69" s="5"/>
      <c r="BC69" s="5"/>
      <c r="BD69" s="5">
        <v>1</v>
      </c>
      <c r="BE69" s="619" t="s">
        <v>133</v>
      </c>
      <c r="BF69" s="619"/>
      <c r="BG69" s="619"/>
      <c r="BH69" s="5">
        <v>1</v>
      </c>
      <c r="BI69" s="619" t="s">
        <v>165</v>
      </c>
      <c r="BJ69" s="619"/>
      <c r="BK69" s="619"/>
      <c r="BL69" s="619" t="s">
        <v>139</v>
      </c>
      <c r="BM69" s="619"/>
      <c r="BN69" s="619"/>
      <c r="BO69" s="5">
        <v>1</v>
      </c>
      <c r="BP69" s="619"/>
      <c r="BQ69" s="619"/>
      <c r="BR69" s="619"/>
      <c r="BS69" s="5">
        <v>1</v>
      </c>
      <c r="BT69" s="619"/>
      <c r="BU69" s="619"/>
      <c r="BV69" s="619"/>
      <c r="BW69" s="619"/>
      <c r="BX69" s="619"/>
      <c r="BY69" s="619"/>
      <c r="BZ69" s="5">
        <v>1</v>
      </c>
      <c r="CA69" s="624"/>
      <c r="CB69" s="624"/>
      <c r="CC69" s="624"/>
      <c r="CD69" s="5">
        <v>1</v>
      </c>
      <c r="CE69" s="5"/>
      <c r="CF69" s="48"/>
      <c r="CG69" s="5"/>
      <c r="CH69" s="5"/>
      <c r="CI69" s="5"/>
      <c r="CJ69" s="3"/>
    </row>
    <row r="70" spans="6:88">
      <c r="F70" s="130"/>
      <c r="G70" s="619"/>
      <c r="H70" s="619"/>
      <c r="I70" s="619"/>
      <c r="J70" s="48"/>
      <c r="K70" s="48"/>
      <c r="L70" s="148">
        <v>1</v>
      </c>
      <c r="M70" s="619"/>
      <c r="N70" s="619"/>
      <c r="O70" s="619"/>
      <c r="P70" s="148">
        <v>1</v>
      </c>
      <c r="Q70" s="619" t="s">
        <v>138</v>
      </c>
      <c r="R70" s="619"/>
      <c r="S70" s="619"/>
      <c r="T70" s="148">
        <v>1</v>
      </c>
      <c r="U70" s="619"/>
      <c r="V70" s="619"/>
      <c r="W70" s="619"/>
      <c r="X70" s="148">
        <v>1</v>
      </c>
      <c r="Y70" s="619"/>
      <c r="Z70" s="619"/>
      <c r="AA70" s="116"/>
      <c r="AB70" s="148">
        <v>1</v>
      </c>
      <c r="AC70" s="619"/>
      <c r="AD70" s="619"/>
      <c r="AE70" s="619"/>
      <c r="AF70" s="619"/>
      <c r="AG70" s="619"/>
      <c r="AH70" s="619"/>
      <c r="AI70" s="148">
        <v>1</v>
      </c>
      <c r="AJ70" s="148">
        <v>1</v>
      </c>
      <c r="AK70" s="148">
        <v>1</v>
      </c>
      <c r="AL70" s="148">
        <v>1</v>
      </c>
      <c r="AM70" s="148">
        <v>1</v>
      </c>
      <c r="AN70" s="48"/>
      <c r="AO70" s="48"/>
      <c r="AP70" s="619"/>
      <c r="AQ70" s="619"/>
      <c r="AR70" s="619"/>
      <c r="AS70" s="3"/>
      <c r="AW70" s="130"/>
      <c r="AX70" s="48"/>
      <c r="AY70" s="48"/>
      <c r="AZ70" s="26"/>
      <c r="BA70" s="48"/>
      <c r="BB70" s="48"/>
      <c r="BC70" s="48"/>
      <c r="BD70" s="5">
        <v>1</v>
      </c>
      <c r="BE70" s="619"/>
      <c r="BF70" s="619"/>
      <c r="BG70" s="619"/>
      <c r="BH70" s="5">
        <v>1</v>
      </c>
      <c r="BI70" s="619"/>
      <c r="BJ70" s="619"/>
      <c r="BK70" s="619"/>
      <c r="BL70" s="619"/>
      <c r="BM70" s="619"/>
      <c r="BN70" s="619"/>
      <c r="BO70" s="5">
        <v>1</v>
      </c>
      <c r="BP70" s="619"/>
      <c r="BQ70" s="619"/>
      <c r="BR70" s="619"/>
      <c r="BS70" s="5">
        <v>1</v>
      </c>
      <c r="BT70" s="619"/>
      <c r="BU70" s="619"/>
      <c r="BV70" s="619"/>
      <c r="BW70" s="619"/>
      <c r="BX70" s="619"/>
      <c r="BY70" s="619"/>
      <c r="BZ70" s="5">
        <v>1</v>
      </c>
      <c r="CA70" s="624"/>
      <c r="CB70" s="624"/>
      <c r="CC70" s="624"/>
      <c r="CD70" s="5">
        <v>1</v>
      </c>
      <c r="CE70" s="5"/>
      <c r="CF70" s="48"/>
      <c r="CG70" s="48"/>
      <c r="CH70" s="48"/>
      <c r="CI70" s="150"/>
      <c r="CJ70" s="3"/>
    </row>
    <row r="71" spans="6:88">
      <c r="F71" s="130"/>
      <c r="G71" s="619"/>
      <c r="H71" s="619"/>
      <c r="I71" s="619"/>
      <c r="J71" s="48"/>
      <c r="K71" s="48"/>
      <c r="L71" s="148">
        <v>1</v>
      </c>
      <c r="M71" s="148">
        <v>1</v>
      </c>
      <c r="N71" s="148">
        <v>1</v>
      </c>
      <c r="O71" s="148">
        <v>1</v>
      </c>
      <c r="P71" s="148">
        <v>1</v>
      </c>
      <c r="Q71" s="619"/>
      <c r="R71" s="619"/>
      <c r="S71" s="619"/>
      <c r="T71" s="148">
        <v>1</v>
      </c>
      <c r="U71" s="619"/>
      <c r="V71" s="619"/>
      <c r="W71" s="619"/>
      <c r="X71" s="148">
        <v>1</v>
      </c>
      <c r="Y71" s="619" t="s">
        <v>139</v>
      </c>
      <c r="Z71" s="619"/>
      <c r="AA71" s="619"/>
      <c r="AB71" s="148">
        <v>1</v>
      </c>
      <c r="AC71" s="148">
        <v>1</v>
      </c>
      <c r="AD71" s="148">
        <v>1</v>
      </c>
      <c r="AE71" s="148">
        <v>1</v>
      </c>
      <c r="AF71" s="148">
        <v>1</v>
      </c>
      <c r="AG71" s="148">
        <v>1</v>
      </c>
      <c r="AH71" s="148">
        <v>1</v>
      </c>
      <c r="AI71" s="148">
        <v>1</v>
      </c>
      <c r="AJ71" s="148">
        <v>1</v>
      </c>
      <c r="AK71" s="619" t="s">
        <v>177</v>
      </c>
      <c r="AL71" s="619"/>
      <c r="AM71" s="619"/>
      <c r="AN71" s="48"/>
      <c r="AO71" s="48"/>
      <c r="AP71" s="48"/>
      <c r="AQ71" s="48"/>
      <c r="AR71" s="136"/>
      <c r="AS71" s="3"/>
      <c r="AW71" s="130"/>
      <c r="AX71" s="48"/>
      <c r="AY71" s="48"/>
      <c r="AZ71" s="26"/>
      <c r="BA71" s="48"/>
      <c r="BB71" s="48"/>
      <c r="BC71" s="48"/>
      <c r="BD71" s="5">
        <v>1</v>
      </c>
      <c r="BE71" s="619"/>
      <c r="BF71" s="619"/>
      <c r="BG71" s="619"/>
      <c r="BH71" s="5">
        <v>1</v>
      </c>
      <c r="BI71" s="619"/>
      <c r="BJ71" s="619"/>
      <c r="BK71" s="619"/>
      <c r="BL71" s="619"/>
      <c r="BM71" s="619"/>
      <c r="BN71" s="619"/>
      <c r="BO71" s="5">
        <v>1</v>
      </c>
      <c r="BP71" s="5">
        <v>1</v>
      </c>
      <c r="BQ71" s="5">
        <v>1</v>
      </c>
      <c r="BR71" s="5">
        <v>1</v>
      </c>
      <c r="BS71" s="5">
        <v>1</v>
      </c>
      <c r="BT71" s="619" t="s">
        <v>165</v>
      </c>
      <c r="BU71" s="619"/>
      <c r="BV71" s="619"/>
      <c r="BW71" s="5">
        <v>1</v>
      </c>
      <c r="BX71" s="5">
        <v>1</v>
      </c>
      <c r="BY71" s="5">
        <v>1</v>
      </c>
      <c r="BZ71" s="5">
        <v>1</v>
      </c>
      <c r="CA71" s="5">
        <v>1</v>
      </c>
      <c r="CB71" s="5">
        <v>1</v>
      </c>
      <c r="CC71" s="5">
        <v>1</v>
      </c>
      <c r="CD71" s="5">
        <v>1</v>
      </c>
      <c r="CE71" s="5"/>
      <c r="CF71" s="48"/>
      <c r="CG71" s="48"/>
      <c r="CH71" s="48"/>
      <c r="CI71" s="150"/>
      <c r="CJ71" s="3"/>
    </row>
    <row r="72" spans="6:88">
      <c r="F72" s="130"/>
      <c r="G72" s="48"/>
      <c r="H72" s="48"/>
      <c r="I72" s="48"/>
      <c r="J72" s="48"/>
      <c r="K72" s="26"/>
      <c r="L72" s="26"/>
      <c r="M72" s="26"/>
      <c r="N72" s="26"/>
      <c r="O72" s="26"/>
      <c r="P72" s="148">
        <v>1</v>
      </c>
      <c r="Q72" s="619"/>
      <c r="R72" s="619"/>
      <c r="S72" s="619"/>
      <c r="T72" s="148">
        <v>1</v>
      </c>
      <c r="U72" s="619" t="s">
        <v>133</v>
      </c>
      <c r="V72" s="619"/>
      <c r="W72" s="619"/>
      <c r="X72" s="148">
        <v>1</v>
      </c>
      <c r="Y72" s="619"/>
      <c r="Z72" s="619"/>
      <c r="AA72" s="619"/>
      <c r="AB72" s="629" t="s">
        <v>151</v>
      </c>
      <c r="AC72" s="629"/>
      <c r="AD72" s="619" t="s">
        <v>138</v>
      </c>
      <c r="AE72" s="619"/>
      <c r="AF72" s="619"/>
      <c r="AG72" s="619" t="s">
        <v>165</v>
      </c>
      <c r="AH72" s="619"/>
      <c r="AI72" s="619"/>
      <c r="AJ72" s="148">
        <v>1</v>
      </c>
      <c r="AK72" s="619"/>
      <c r="AL72" s="619"/>
      <c r="AM72" s="619"/>
      <c r="AN72" s="48"/>
      <c r="AO72" s="48"/>
      <c r="AP72" s="48"/>
      <c r="AQ72" s="48"/>
      <c r="AR72" s="136"/>
      <c r="AS72" s="3"/>
      <c r="AW72" s="142"/>
      <c r="AX72" s="48"/>
      <c r="AY72" s="48"/>
      <c r="AZ72" s="26"/>
      <c r="BA72" s="48"/>
      <c r="BB72" s="5"/>
      <c r="BC72" s="5"/>
      <c r="BD72" s="5">
        <v>1</v>
      </c>
      <c r="BE72" s="5">
        <v>1</v>
      </c>
      <c r="BF72" s="5">
        <v>1</v>
      </c>
      <c r="BG72" s="5">
        <v>1</v>
      </c>
      <c r="BH72" s="5">
        <v>1</v>
      </c>
      <c r="BI72" s="5">
        <v>1</v>
      </c>
      <c r="BJ72" s="5">
        <v>1</v>
      </c>
      <c r="BK72" s="5">
        <v>1</v>
      </c>
      <c r="BL72" s="619" t="s">
        <v>165</v>
      </c>
      <c r="BM72" s="619"/>
      <c r="BN72" s="619"/>
      <c r="BO72" s="5">
        <v>1</v>
      </c>
      <c r="BP72" s="619" t="s">
        <v>133</v>
      </c>
      <c r="BQ72" s="619"/>
      <c r="BR72" s="619"/>
      <c r="BS72" s="5">
        <v>1</v>
      </c>
      <c r="BT72" s="619"/>
      <c r="BU72" s="619"/>
      <c r="BV72" s="619"/>
      <c r="BW72" s="5">
        <v>1</v>
      </c>
      <c r="BX72" s="619" t="s">
        <v>138</v>
      </c>
      <c r="BY72" s="619"/>
      <c r="BZ72" s="619"/>
      <c r="CA72" s="5">
        <v>1</v>
      </c>
      <c r="CB72" s="619" t="s">
        <v>148</v>
      </c>
      <c r="CC72" s="619"/>
      <c r="CD72" s="619"/>
      <c r="CE72" s="619"/>
      <c r="CF72" s="619"/>
      <c r="CG72" s="5"/>
      <c r="CH72" s="5"/>
      <c r="CI72" s="5"/>
      <c r="CJ72" s="3"/>
    </row>
    <row r="73" spans="6:88">
      <c r="F73" s="130"/>
      <c r="G73" s="48"/>
      <c r="H73" s="48"/>
      <c r="I73" s="48"/>
      <c r="J73" s="48"/>
      <c r="K73" s="26"/>
      <c r="L73" s="26"/>
      <c r="M73" s="26"/>
      <c r="N73" s="26"/>
      <c r="O73" s="26"/>
      <c r="P73" s="148">
        <v>1</v>
      </c>
      <c r="Q73" s="619" t="s">
        <v>165</v>
      </c>
      <c r="R73" s="619"/>
      <c r="S73" s="619"/>
      <c r="T73" s="148">
        <v>1</v>
      </c>
      <c r="U73" s="619"/>
      <c r="V73" s="619"/>
      <c r="W73" s="619"/>
      <c r="X73" s="148">
        <v>1</v>
      </c>
      <c r="Y73" s="619"/>
      <c r="Z73" s="619"/>
      <c r="AA73" s="619"/>
      <c r="AB73" s="629"/>
      <c r="AC73" s="629"/>
      <c r="AD73" s="619"/>
      <c r="AE73" s="619"/>
      <c r="AF73" s="619"/>
      <c r="AG73" s="619"/>
      <c r="AH73" s="619"/>
      <c r="AI73" s="619"/>
      <c r="AJ73" s="148">
        <v>1</v>
      </c>
      <c r="AK73" s="619"/>
      <c r="AL73" s="619"/>
      <c r="AM73" s="619"/>
      <c r="AN73" s="48"/>
      <c r="AO73" s="48"/>
      <c r="AP73" s="619" t="s">
        <v>187</v>
      </c>
      <c r="AQ73" s="619"/>
      <c r="AR73" s="619"/>
      <c r="AS73" s="3"/>
      <c r="AW73" s="130"/>
      <c r="AX73" s="48"/>
      <c r="AY73" s="48"/>
      <c r="AZ73" s="26"/>
      <c r="BA73" s="48"/>
      <c r="BB73" s="5"/>
      <c r="BC73" s="5"/>
      <c r="BD73" s="5"/>
      <c r="BE73" s="5"/>
      <c r="BF73" s="139"/>
      <c r="BG73" s="5">
        <v>1</v>
      </c>
      <c r="BH73" s="619" t="s">
        <v>138</v>
      </c>
      <c r="BI73" s="619"/>
      <c r="BJ73" s="619"/>
      <c r="BK73" s="5">
        <v>1</v>
      </c>
      <c r="BL73" s="619"/>
      <c r="BM73" s="619"/>
      <c r="BN73" s="619"/>
      <c r="BO73" s="5">
        <v>1</v>
      </c>
      <c r="BP73" s="619"/>
      <c r="BQ73" s="619"/>
      <c r="BR73" s="619"/>
      <c r="BS73" s="5">
        <v>1</v>
      </c>
      <c r="BT73" s="619"/>
      <c r="BU73" s="619"/>
      <c r="BV73" s="619"/>
      <c r="BW73" s="5">
        <v>1</v>
      </c>
      <c r="BX73" s="619"/>
      <c r="BY73" s="619"/>
      <c r="BZ73" s="619"/>
      <c r="CA73" s="5">
        <v>1</v>
      </c>
      <c r="CB73" s="619"/>
      <c r="CC73" s="619"/>
      <c r="CD73" s="619"/>
      <c r="CE73" s="619"/>
      <c r="CF73" s="619"/>
      <c r="CG73" s="5"/>
      <c r="CH73" s="5"/>
      <c r="CI73" s="5"/>
      <c r="CJ73" s="3"/>
    </row>
    <row r="74" spans="6:88">
      <c r="F74" s="142">
        <v>1</v>
      </c>
      <c r="G74" s="136"/>
      <c r="H74" s="136"/>
      <c r="I74" s="619" t="s">
        <v>148</v>
      </c>
      <c r="J74" s="619"/>
      <c r="K74" s="619"/>
      <c r="L74" s="619"/>
      <c r="M74" s="619"/>
      <c r="N74" s="26"/>
      <c r="O74" s="26"/>
      <c r="P74" s="148">
        <v>1</v>
      </c>
      <c r="Q74" s="619"/>
      <c r="R74" s="619"/>
      <c r="S74" s="619"/>
      <c r="T74" s="148">
        <v>1</v>
      </c>
      <c r="U74" s="619"/>
      <c r="V74" s="619"/>
      <c r="W74" s="619"/>
      <c r="X74" s="148">
        <v>1</v>
      </c>
      <c r="Y74" s="148">
        <v>1</v>
      </c>
      <c r="Z74" s="148">
        <v>1</v>
      </c>
      <c r="AA74" s="148">
        <v>1</v>
      </c>
      <c r="AB74" s="148">
        <v>1</v>
      </c>
      <c r="AC74" s="148">
        <v>1</v>
      </c>
      <c r="AD74" s="619"/>
      <c r="AE74" s="619"/>
      <c r="AF74" s="619"/>
      <c r="AG74" s="619"/>
      <c r="AH74" s="619"/>
      <c r="AI74" s="619"/>
      <c r="AJ74" s="148">
        <v>1</v>
      </c>
      <c r="AK74" s="136"/>
      <c r="AL74" s="136"/>
      <c r="AM74" s="136"/>
      <c r="AN74" s="136"/>
      <c r="AO74" s="48"/>
      <c r="AP74" s="619"/>
      <c r="AQ74" s="619"/>
      <c r="AR74" s="619"/>
      <c r="AS74" s="3"/>
      <c r="AW74" s="130"/>
      <c r="AX74" s="150"/>
      <c r="AY74" s="150"/>
      <c r="AZ74" s="26"/>
      <c r="BA74" s="48"/>
      <c r="BB74" s="5"/>
      <c r="BC74" s="5"/>
      <c r="BD74" s="5"/>
      <c r="BE74" s="150"/>
      <c r="BF74" s="48"/>
      <c r="BG74" s="5">
        <v>1</v>
      </c>
      <c r="BH74" s="619"/>
      <c r="BI74" s="619"/>
      <c r="BJ74" s="619"/>
      <c r="BK74" s="5">
        <v>1</v>
      </c>
      <c r="BL74" s="619"/>
      <c r="BM74" s="619"/>
      <c r="BN74" s="619"/>
      <c r="BO74" s="5">
        <v>1</v>
      </c>
      <c r="BP74" s="619"/>
      <c r="BQ74" s="619"/>
      <c r="BR74" s="619"/>
      <c r="BS74" s="5">
        <v>1</v>
      </c>
      <c r="BT74" s="5">
        <v>1</v>
      </c>
      <c r="BU74" s="5">
        <v>1</v>
      </c>
      <c r="BV74" s="5">
        <v>1</v>
      </c>
      <c r="BW74" s="5">
        <v>1</v>
      </c>
      <c r="BX74" s="619"/>
      <c r="BY74" s="619"/>
      <c r="BZ74" s="619"/>
      <c r="CA74" s="5">
        <v>1</v>
      </c>
      <c r="CB74" s="619"/>
      <c r="CC74" s="619"/>
      <c r="CD74" s="619"/>
      <c r="CE74" s="619"/>
      <c r="CF74" s="619"/>
      <c r="CG74" s="5"/>
      <c r="CH74" s="5"/>
      <c r="CI74" s="5"/>
      <c r="CJ74" s="3"/>
    </row>
    <row r="75" spans="6:88">
      <c r="F75" s="130"/>
      <c r="G75" s="136"/>
      <c r="H75" s="136"/>
      <c r="I75" s="619"/>
      <c r="J75" s="619"/>
      <c r="K75" s="619"/>
      <c r="L75" s="619"/>
      <c r="M75" s="619"/>
      <c r="N75" s="26"/>
      <c r="O75" s="26"/>
      <c r="P75" s="148">
        <v>1</v>
      </c>
      <c r="Q75" s="619"/>
      <c r="R75" s="619"/>
      <c r="S75" s="619"/>
      <c r="T75" s="148">
        <v>1</v>
      </c>
      <c r="U75" s="148">
        <v>1</v>
      </c>
      <c r="V75" s="148">
        <v>1</v>
      </c>
      <c r="W75" s="148">
        <v>1</v>
      </c>
      <c r="X75" s="148">
        <v>1</v>
      </c>
      <c r="Y75" s="619" t="s">
        <v>165</v>
      </c>
      <c r="Z75" s="619"/>
      <c r="AA75" s="619"/>
      <c r="AB75" s="143"/>
      <c r="AC75" s="148">
        <v>1</v>
      </c>
      <c r="AD75" s="148">
        <v>1</v>
      </c>
      <c r="AE75" s="148">
        <v>1</v>
      </c>
      <c r="AF75" s="148">
        <v>1</v>
      </c>
      <c r="AG75" s="148">
        <v>1</v>
      </c>
      <c r="AH75" s="148">
        <v>1</v>
      </c>
      <c r="AI75" s="148">
        <v>1</v>
      </c>
      <c r="AJ75" s="148">
        <v>1</v>
      </c>
      <c r="AK75" s="5"/>
      <c r="AL75" s="5"/>
      <c r="AM75" s="5"/>
      <c r="AN75" s="5"/>
      <c r="AO75" s="48"/>
      <c r="AP75" s="619"/>
      <c r="AQ75" s="619"/>
      <c r="AR75" s="619"/>
      <c r="AS75" s="3"/>
      <c r="AW75" s="142"/>
      <c r="AX75" s="150"/>
      <c r="AY75" s="150"/>
      <c r="AZ75" s="26"/>
      <c r="BA75" s="150"/>
      <c r="BB75" s="5"/>
      <c r="BC75" s="5"/>
      <c r="BD75" s="5"/>
      <c r="BE75" s="5"/>
      <c r="BF75" s="48"/>
      <c r="BG75" s="5">
        <v>1</v>
      </c>
      <c r="BH75" s="619"/>
      <c r="BI75" s="619"/>
      <c r="BJ75" s="619"/>
      <c r="BK75" s="5">
        <v>1</v>
      </c>
      <c r="BL75" s="5">
        <v>1</v>
      </c>
      <c r="BM75" s="5">
        <v>1</v>
      </c>
      <c r="BN75" s="5">
        <v>1</v>
      </c>
      <c r="BO75" s="5">
        <v>1</v>
      </c>
      <c r="BP75" s="619" t="s">
        <v>137</v>
      </c>
      <c r="BQ75" s="619"/>
      <c r="BR75" s="629" t="s">
        <v>151</v>
      </c>
      <c r="BS75" s="629"/>
      <c r="BT75" s="619" t="s">
        <v>133</v>
      </c>
      <c r="BU75" s="619"/>
      <c r="BV75" s="619"/>
      <c r="BW75" s="5">
        <v>1</v>
      </c>
      <c r="BX75" s="5">
        <v>1</v>
      </c>
      <c r="BY75" s="5">
        <v>1</v>
      </c>
      <c r="BZ75" s="5">
        <v>1</v>
      </c>
      <c r="CA75" s="5">
        <v>1</v>
      </c>
      <c r="CB75" s="619"/>
      <c r="CC75" s="619"/>
      <c r="CD75" s="619"/>
      <c r="CE75" s="619"/>
      <c r="CF75" s="619"/>
      <c r="CG75" s="48"/>
      <c r="CH75" s="48"/>
      <c r="CI75" s="150"/>
      <c r="CJ75" s="3"/>
    </row>
    <row r="76" spans="6:88">
      <c r="F76" s="130"/>
      <c r="G76" s="136"/>
      <c r="H76" s="136"/>
      <c r="I76" s="619"/>
      <c r="J76" s="619"/>
      <c r="K76" s="619"/>
      <c r="L76" s="619"/>
      <c r="M76" s="619"/>
      <c r="N76" s="26"/>
      <c r="O76" s="26"/>
      <c r="P76" s="148">
        <v>1</v>
      </c>
      <c r="Q76" s="148">
        <v>1</v>
      </c>
      <c r="R76" s="148">
        <v>1</v>
      </c>
      <c r="S76" s="148">
        <v>1</v>
      </c>
      <c r="T76" s="148">
        <v>1</v>
      </c>
      <c r="U76" s="148">
        <v>1</v>
      </c>
      <c r="V76" s="619" t="s">
        <v>136</v>
      </c>
      <c r="W76" s="619"/>
      <c r="X76" s="619"/>
      <c r="Y76" s="619"/>
      <c r="Z76" s="619"/>
      <c r="AA76" s="619"/>
      <c r="AB76" s="619" t="s">
        <v>133</v>
      </c>
      <c r="AC76" s="619"/>
      <c r="AD76" s="619"/>
      <c r="AE76" s="148">
        <v>1</v>
      </c>
      <c r="AF76" s="619" t="s">
        <v>283</v>
      </c>
      <c r="AG76" s="619"/>
      <c r="AH76" s="619"/>
      <c r="AI76" s="136"/>
      <c r="AJ76" s="5"/>
      <c r="AK76" s="619" t="s">
        <v>210</v>
      </c>
      <c r="AL76" s="619"/>
      <c r="AM76" s="619"/>
      <c r="AN76" s="5"/>
      <c r="AO76" s="48"/>
      <c r="AP76" s="48"/>
      <c r="AQ76" s="48"/>
      <c r="AR76" s="136"/>
      <c r="AS76" s="3"/>
      <c r="AW76" s="130"/>
      <c r="AX76" s="150"/>
      <c r="AY76" s="150"/>
      <c r="AZ76" s="26"/>
      <c r="BA76" s="150"/>
      <c r="BB76" s="150"/>
      <c r="BC76" s="5"/>
      <c r="BD76" s="5"/>
      <c r="BE76" s="5"/>
      <c r="BF76" s="48"/>
      <c r="BG76" s="5">
        <v>1</v>
      </c>
      <c r="BH76" s="5">
        <v>1</v>
      </c>
      <c r="BI76" s="5">
        <v>1</v>
      </c>
      <c r="BJ76" s="5">
        <v>1</v>
      </c>
      <c r="BK76" s="5">
        <v>1</v>
      </c>
      <c r="BL76" s="624" t="s">
        <v>136</v>
      </c>
      <c r="BM76" s="624"/>
      <c r="BN76" s="624"/>
      <c r="BO76" s="138"/>
      <c r="BP76" s="619"/>
      <c r="BQ76" s="619"/>
      <c r="BR76" s="629"/>
      <c r="BS76" s="629"/>
      <c r="BT76" s="619"/>
      <c r="BU76" s="619"/>
      <c r="BV76" s="619"/>
      <c r="BW76" s="5">
        <v>1</v>
      </c>
      <c r="BX76" s="139"/>
      <c r="BY76" s="5"/>
      <c r="BZ76" s="5"/>
      <c r="CA76" s="5"/>
      <c r="CB76" s="619"/>
      <c r="CC76" s="619"/>
      <c r="CD76" s="619"/>
      <c r="CE76" s="619"/>
      <c r="CF76" s="619"/>
      <c r="CG76" s="48"/>
      <c r="CH76" s="48"/>
      <c r="CI76" s="150"/>
      <c r="CJ76" s="3"/>
    </row>
    <row r="77" spans="6:88" ht="15.75" thickBot="1">
      <c r="F77" s="142">
        <v>1</v>
      </c>
      <c r="G77" s="136"/>
      <c r="H77" s="136"/>
      <c r="I77" s="619"/>
      <c r="J77" s="619"/>
      <c r="K77" s="619"/>
      <c r="L77" s="619"/>
      <c r="M77" s="619"/>
      <c r="N77" s="26"/>
      <c r="O77" s="26"/>
      <c r="P77" s="26"/>
      <c r="Q77" s="26"/>
      <c r="R77" s="26"/>
      <c r="S77" s="26"/>
      <c r="T77" s="26"/>
      <c r="U77" s="148">
        <v>1</v>
      </c>
      <c r="V77" s="619"/>
      <c r="W77" s="619"/>
      <c r="X77" s="619"/>
      <c r="Y77" s="619"/>
      <c r="Z77" s="619"/>
      <c r="AA77" s="619"/>
      <c r="AB77" s="619"/>
      <c r="AC77" s="619"/>
      <c r="AD77" s="619"/>
      <c r="AE77" s="148">
        <v>1</v>
      </c>
      <c r="AF77" s="619"/>
      <c r="AG77" s="619"/>
      <c r="AH77" s="619"/>
      <c r="AI77" s="136"/>
      <c r="AJ77" s="5"/>
      <c r="AK77" s="619"/>
      <c r="AL77" s="619"/>
      <c r="AM77" s="619"/>
      <c r="AN77" s="5"/>
      <c r="AO77" s="5"/>
      <c r="AP77" s="5">
        <v>1</v>
      </c>
      <c r="AQ77" s="136"/>
      <c r="AR77" s="136"/>
      <c r="AS77" s="145"/>
      <c r="AW77" s="130"/>
      <c r="AX77" s="150"/>
      <c r="AY77" s="150"/>
      <c r="AZ77" s="26"/>
      <c r="BA77" s="150"/>
      <c r="BB77" s="5"/>
      <c r="BC77" s="5"/>
      <c r="BD77" s="5"/>
      <c r="BE77" s="5"/>
      <c r="BF77" s="619" t="s">
        <v>148</v>
      </c>
      <c r="BG77" s="619"/>
      <c r="BH77" s="619"/>
      <c r="BI77" s="619"/>
      <c r="BJ77" s="619"/>
      <c r="BK77" s="5">
        <v>1</v>
      </c>
      <c r="BL77" s="624"/>
      <c r="BM77" s="624"/>
      <c r="BN77" s="624"/>
      <c r="BO77" s="5">
        <v>1</v>
      </c>
      <c r="BP77" s="5">
        <v>1</v>
      </c>
      <c r="BQ77" s="5">
        <v>1</v>
      </c>
      <c r="BR77" s="5">
        <v>1</v>
      </c>
      <c r="BS77" s="5">
        <v>1</v>
      </c>
      <c r="BT77" s="619"/>
      <c r="BU77" s="619"/>
      <c r="BV77" s="619"/>
      <c r="BW77" s="5">
        <v>1</v>
      </c>
      <c r="BX77" s="5"/>
      <c r="BY77" s="5"/>
      <c r="BZ77" s="5"/>
      <c r="CA77" s="150"/>
      <c r="CB77" s="5"/>
      <c r="CC77" s="5"/>
      <c r="CD77" s="5"/>
      <c r="CE77" s="5"/>
      <c r="CF77" s="5"/>
      <c r="CG77" s="5"/>
      <c r="CH77" s="5"/>
      <c r="CI77" s="5"/>
      <c r="CJ77" s="3"/>
    </row>
    <row r="78" spans="6:88">
      <c r="F78" s="130"/>
      <c r="G78" s="136"/>
      <c r="H78" s="136"/>
      <c r="I78" s="619"/>
      <c r="J78" s="619"/>
      <c r="K78" s="619"/>
      <c r="L78" s="619"/>
      <c r="M78" s="619"/>
      <c r="N78" s="5"/>
      <c r="O78" s="5"/>
      <c r="P78" s="26"/>
      <c r="Q78" s="26"/>
      <c r="R78" s="26"/>
      <c r="S78" s="26"/>
      <c r="T78" s="26"/>
      <c r="U78" s="148">
        <v>1</v>
      </c>
      <c r="V78" s="619"/>
      <c r="W78" s="619"/>
      <c r="X78" s="619"/>
      <c r="Y78" s="148">
        <v>1</v>
      </c>
      <c r="Z78" s="126"/>
      <c r="AA78" s="148">
        <v>1</v>
      </c>
      <c r="AB78" s="619"/>
      <c r="AC78" s="619"/>
      <c r="AD78" s="619"/>
      <c r="AE78" s="148">
        <v>1</v>
      </c>
      <c r="AF78" s="619"/>
      <c r="AG78" s="619"/>
      <c r="AH78" s="619"/>
      <c r="AI78" s="136"/>
      <c r="AJ78" s="5"/>
      <c r="AK78" s="619"/>
      <c r="AL78" s="619"/>
      <c r="AM78" s="619"/>
      <c r="AN78" s="5"/>
      <c r="AO78" s="5"/>
      <c r="AP78" s="136"/>
      <c r="AQ78" s="136"/>
      <c r="AR78" s="136"/>
      <c r="AS78" s="3"/>
      <c r="AW78" s="142"/>
      <c r="AX78" s="150"/>
      <c r="AY78" s="150"/>
      <c r="AZ78" s="26"/>
      <c r="BA78" s="150"/>
      <c r="BB78" s="5"/>
      <c r="BC78" s="5"/>
      <c r="BD78" s="5"/>
      <c r="BE78" s="5"/>
      <c r="BF78" s="619"/>
      <c r="BG78" s="619"/>
      <c r="BH78" s="619"/>
      <c r="BI78" s="619"/>
      <c r="BJ78" s="619"/>
      <c r="BK78" s="5">
        <v>1</v>
      </c>
      <c r="BL78" s="624"/>
      <c r="BM78" s="624"/>
      <c r="BN78" s="624"/>
      <c r="BO78" s="5">
        <v>1</v>
      </c>
      <c r="BP78" s="139"/>
      <c r="BQ78" s="147"/>
      <c r="BR78" s="5"/>
      <c r="BS78" s="5">
        <v>1</v>
      </c>
      <c r="BT78" s="5">
        <v>1</v>
      </c>
      <c r="BU78" s="5">
        <v>1</v>
      </c>
      <c r="BV78" s="5">
        <v>1</v>
      </c>
      <c r="BW78" s="5">
        <v>1</v>
      </c>
      <c r="BX78" s="150"/>
      <c r="BY78" s="150"/>
      <c r="BZ78" s="150"/>
      <c r="CA78" s="26"/>
      <c r="CB78" s="26"/>
      <c r="CC78" s="5"/>
      <c r="CD78" s="5"/>
      <c r="CE78" s="5"/>
      <c r="CF78" s="5"/>
      <c r="CG78" s="5"/>
      <c r="CH78" s="5"/>
      <c r="CI78" s="5"/>
      <c r="CJ78" s="3"/>
    </row>
    <row r="79" spans="6:88">
      <c r="F79" s="130"/>
      <c r="G79" s="136"/>
      <c r="H79" s="136"/>
      <c r="I79" s="136"/>
      <c r="J79" s="5"/>
      <c r="K79" s="5"/>
      <c r="L79" s="5"/>
      <c r="M79" s="5"/>
      <c r="N79" s="619" t="s">
        <v>148</v>
      </c>
      <c r="O79" s="619"/>
      <c r="P79" s="619"/>
      <c r="Q79" s="619"/>
      <c r="R79" s="619"/>
      <c r="S79" s="26"/>
      <c r="T79" s="26"/>
      <c r="U79" s="148">
        <v>1</v>
      </c>
      <c r="V79" s="148">
        <v>1</v>
      </c>
      <c r="W79" s="148">
        <v>1</v>
      </c>
      <c r="X79" s="148">
        <v>1</v>
      </c>
      <c r="Y79" s="148">
        <v>1</v>
      </c>
      <c r="Z79" s="117"/>
      <c r="AA79" s="148">
        <v>1</v>
      </c>
      <c r="AB79" s="148">
        <v>1</v>
      </c>
      <c r="AC79" s="148">
        <v>1</v>
      </c>
      <c r="AD79" s="148">
        <v>1</v>
      </c>
      <c r="AE79" s="148">
        <v>1</v>
      </c>
      <c r="AF79" s="48"/>
      <c r="AG79" s="48"/>
      <c r="AH79" s="48"/>
      <c r="AI79" s="48"/>
      <c r="AJ79" s="5"/>
      <c r="AK79" s="5"/>
      <c r="AL79" s="5"/>
      <c r="AM79" s="5"/>
      <c r="AN79" s="5"/>
      <c r="AO79" s="5"/>
      <c r="AP79" s="136"/>
      <c r="AQ79" s="136"/>
      <c r="AR79" s="136"/>
      <c r="AS79" s="3"/>
      <c r="AW79" s="130"/>
      <c r="AX79" s="150"/>
      <c r="AY79" s="150"/>
      <c r="AZ79" s="26"/>
      <c r="BA79" s="150"/>
      <c r="BB79" s="5"/>
      <c r="BC79" s="5"/>
      <c r="BD79" s="5"/>
      <c r="BE79" s="5"/>
      <c r="BF79" s="619"/>
      <c r="BG79" s="619"/>
      <c r="BH79" s="619"/>
      <c r="BI79" s="619"/>
      <c r="BJ79" s="619"/>
      <c r="BK79" s="5">
        <v>1</v>
      </c>
      <c r="BL79" s="5">
        <v>1</v>
      </c>
      <c r="BM79" s="5">
        <v>1</v>
      </c>
      <c r="BN79" s="5">
        <v>1</v>
      </c>
      <c r="BO79" s="5">
        <v>1</v>
      </c>
      <c r="BP79" s="48"/>
      <c r="BQ79" s="48"/>
      <c r="BR79" s="48"/>
      <c r="BS79" s="5"/>
      <c r="BT79" s="5"/>
      <c r="BU79" s="5"/>
      <c r="BV79" s="5"/>
      <c r="BW79" s="5"/>
      <c r="BX79" s="48"/>
      <c r="BY79" s="48"/>
      <c r="BZ79" s="5"/>
      <c r="CA79" s="26"/>
      <c r="CB79" s="26"/>
      <c r="CC79" s="5"/>
      <c r="CD79" s="5"/>
      <c r="CE79" s="5"/>
      <c r="CF79" s="5"/>
      <c r="CG79" s="5"/>
      <c r="CH79" s="5"/>
      <c r="CI79" s="5"/>
      <c r="CJ79" s="3"/>
    </row>
    <row r="80" spans="6:88">
      <c r="F80" s="130"/>
      <c r="G80" s="5">
        <v>1</v>
      </c>
      <c r="H80" s="136"/>
      <c r="I80" s="136"/>
      <c r="J80" s="619" t="s">
        <v>186</v>
      </c>
      <c r="K80" s="619"/>
      <c r="L80" s="619"/>
      <c r="M80" s="5"/>
      <c r="N80" s="619"/>
      <c r="O80" s="619"/>
      <c r="P80" s="619"/>
      <c r="Q80" s="619"/>
      <c r="R80" s="619"/>
      <c r="S80" s="26"/>
      <c r="T80" s="26"/>
      <c r="U80" s="48"/>
      <c r="V80" s="136"/>
      <c r="W80" s="136"/>
      <c r="X80" s="136"/>
      <c r="Y80" s="136"/>
      <c r="Z80" s="48"/>
      <c r="AA80" s="48"/>
      <c r="AB80" s="136"/>
      <c r="AC80" s="136"/>
      <c r="AD80" s="136"/>
      <c r="AE80" s="136"/>
      <c r="AF80" s="136"/>
      <c r="AG80" s="5"/>
      <c r="AH80" s="5"/>
      <c r="AI80" s="5"/>
      <c r="AJ80" s="48"/>
      <c r="AK80" s="5"/>
      <c r="AL80" s="5"/>
      <c r="AM80" s="5"/>
      <c r="AN80" s="5"/>
      <c r="AO80" s="624" t="s">
        <v>209</v>
      </c>
      <c r="AP80" s="624"/>
      <c r="AQ80" s="624"/>
      <c r="AR80" s="136"/>
      <c r="AS80" s="3"/>
      <c r="AW80" s="130"/>
      <c r="AX80" s="150"/>
      <c r="AY80" s="5"/>
      <c r="AZ80" s="26"/>
      <c r="BA80" s="150"/>
      <c r="BB80" s="5"/>
      <c r="BC80" s="5"/>
      <c r="BD80" s="5"/>
      <c r="BE80" s="5"/>
      <c r="BF80" s="619"/>
      <c r="BG80" s="619"/>
      <c r="BH80" s="619"/>
      <c r="BI80" s="619"/>
      <c r="BJ80" s="619"/>
      <c r="BK80" s="5"/>
      <c r="BL80" s="48"/>
      <c r="BM80" s="48"/>
      <c r="BN80" s="5"/>
      <c r="BO80" s="5"/>
      <c r="BP80" s="5"/>
      <c r="BQ80" s="150"/>
      <c r="BR80" s="48"/>
      <c r="BS80" s="5"/>
      <c r="BT80" s="5"/>
      <c r="BU80" s="5"/>
      <c r="BV80" s="5"/>
      <c r="BW80" s="5"/>
      <c r="BX80" s="150"/>
      <c r="BY80" s="5"/>
      <c r="BZ80" s="5"/>
      <c r="CA80" s="5"/>
      <c r="CB80" s="5"/>
      <c r="CC80" s="5"/>
      <c r="CD80" s="5"/>
      <c r="CE80" s="5"/>
      <c r="CF80" s="5"/>
      <c r="CG80" s="150"/>
      <c r="CH80" s="150"/>
      <c r="CI80" s="150"/>
      <c r="CJ80" s="3"/>
    </row>
    <row r="81" spans="6:88">
      <c r="F81" s="130"/>
      <c r="G81" s="136"/>
      <c r="H81" s="136"/>
      <c r="I81" s="136"/>
      <c r="J81" s="619"/>
      <c r="K81" s="619"/>
      <c r="L81" s="619"/>
      <c r="M81" s="5"/>
      <c r="N81" s="619"/>
      <c r="O81" s="619"/>
      <c r="P81" s="619"/>
      <c r="Q81" s="619"/>
      <c r="R81" s="619"/>
      <c r="S81" s="26"/>
      <c r="T81" s="26"/>
      <c r="U81" s="48"/>
      <c r="V81" s="48"/>
      <c r="W81" s="136"/>
      <c r="X81" s="136"/>
      <c r="Y81" s="136"/>
      <c r="Z81" s="136"/>
      <c r="AA81" s="136"/>
      <c r="AB81" s="136"/>
      <c r="AC81" s="48"/>
      <c r="AD81" s="48"/>
      <c r="AE81" s="48"/>
      <c r="AF81" s="48"/>
      <c r="AG81" s="48"/>
      <c r="AH81" s="619" t="s">
        <v>187</v>
      </c>
      <c r="AI81" s="619"/>
      <c r="AJ81" s="619"/>
      <c r="AK81" s="5"/>
      <c r="AL81" s="5">
        <v>1</v>
      </c>
      <c r="AM81" s="5"/>
      <c r="AN81" s="5"/>
      <c r="AO81" s="624"/>
      <c r="AP81" s="624"/>
      <c r="AQ81" s="624"/>
      <c r="AR81" s="136"/>
      <c r="AS81" s="3"/>
      <c r="AW81" s="142"/>
      <c r="AX81" s="48"/>
      <c r="AY81" s="48"/>
      <c r="AZ81" s="26"/>
      <c r="BA81" s="48"/>
      <c r="BB81" s="5"/>
      <c r="BC81" s="5"/>
      <c r="BD81" s="5"/>
      <c r="BE81" s="5"/>
      <c r="BF81" s="619"/>
      <c r="BG81" s="619"/>
      <c r="BH81" s="619"/>
      <c r="BI81" s="619"/>
      <c r="BJ81" s="619"/>
      <c r="BK81" s="5"/>
      <c r="BL81" s="48"/>
      <c r="BM81" s="48"/>
      <c r="BN81" s="5"/>
      <c r="BO81" s="5"/>
      <c r="BP81" s="5"/>
      <c r="BQ81" s="150"/>
      <c r="BR81" s="150"/>
      <c r="BS81" s="5"/>
      <c r="BT81" s="5"/>
      <c r="BU81" s="5"/>
      <c r="BV81" s="5"/>
      <c r="BW81" s="5"/>
      <c r="BX81" s="48"/>
      <c r="BY81" s="48"/>
      <c r="BZ81" s="5"/>
      <c r="CA81" s="5"/>
      <c r="CB81" s="5"/>
      <c r="CC81" s="5"/>
      <c r="CD81" s="5"/>
      <c r="CE81" s="5"/>
      <c r="CF81" s="5"/>
      <c r="CG81" s="150"/>
      <c r="CH81" s="150"/>
      <c r="CI81" s="150"/>
      <c r="CJ81" s="3"/>
    </row>
    <row r="82" spans="6:88">
      <c r="F82" s="130"/>
      <c r="G82" s="136"/>
      <c r="H82" s="136"/>
      <c r="I82" s="136"/>
      <c r="J82" s="619"/>
      <c r="K82" s="619"/>
      <c r="L82" s="619"/>
      <c r="M82" s="136"/>
      <c r="N82" s="619"/>
      <c r="O82" s="619"/>
      <c r="P82" s="619"/>
      <c r="Q82" s="619"/>
      <c r="R82" s="619"/>
      <c r="S82" s="48"/>
      <c r="T82" s="619" t="s">
        <v>187</v>
      </c>
      <c r="U82" s="619"/>
      <c r="V82" s="619"/>
      <c r="W82" s="136"/>
      <c r="X82" s="136"/>
      <c r="Y82" s="619" t="s">
        <v>134</v>
      </c>
      <c r="Z82" s="619"/>
      <c r="AA82" s="136"/>
      <c r="AB82" s="136"/>
      <c r="AC82" s="619" t="s">
        <v>187</v>
      </c>
      <c r="AD82" s="619"/>
      <c r="AE82" s="619"/>
      <c r="AF82" s="48"/>
      <c r="AG82" s="48"/>
      <c r="AH82" s="619"/>
      <c r="AI82" s="619"/>
      <c r="AJ82" s="619"/>
      <c r="AK82" s="136"/>
      <c r="AL82" s="136"/>
      <c r="AM82" s="136"/>
      <c r="AN82" s="136"/>
      <c r="AO82" s="624"/>
      <c r="AP82" s="624"/>
      <c r="AQ82" s="624"/>
      <c r="AR82" s="136"/>
      <c r="AS82" s="3"/>
      <c r="AW82" s="130"/>
      <c r="AX82" s="48"/>
      <c r="AY82" s="48"/>
      <c r="AZ82" s="48"/>
      <c r="BA82" s="48"/>
      <c r="BB82" s="150"/>
      <c r="BC82" s="5"/>
      <c r="BD82" s="5"/>
      <c r="BE82" s="5"/>
      <c r="BF82" s="150"/>
      <c r="BG82" s="48"/>
      <c r="BH82" s="5"/>
      <c r="BI82" s="5"/>
      <c r="BJ82" s="5"/>
      <c r="BK82" s="48"/>
      <c r="BL82" s="48"/>
      <c r="BM82" s="5"/>
      <c r="BN82" s="5"/>
      <c r="BO82" s="5"/>
      <c r="BP82" s="150"/>
      <c r="BQ82" s="150"/>
      <c r="BR82" s="150"/>
      <c r="BS82" s="150"/>
      <c r="BT82" s="48"/>
      <c r="BU82" s="48"/>
      <c r="BV82" s="48"/>
      <c r="BW82" s="48"/>
      <c r="BX82" s="48"/>
      <c r="BY82" s="48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3"/>
    </row>
    <row r="83" spans="6:88">
      <c r="F83" s="130"/>
      <c r="G83" s="619" t="s">
        <v>186</v>
      </c>
      <c r="H83" s="619"/>
      <c r="I83" s="619"/>
      <c r="J83" s="136"/>
      <c r="K83" s="136"/>
      <c r="L83" s="136"/>
      <c r="M83" s="136"/>
      <c r="N83" s="619"/>
      <c r="O83" s="619"/>
      <c r="P83" s="619"/>
      <c r="Q83" s="619"/>
      <c r="R83" s="619"/>
      <c r="S83" s="48"/>
      <c r="T83" s="619"/>
      <c r="U83" s="619"/>
      <c r="V83" s="619"/>
      <c r="W83" s="136"/>
      <c r="X83" s="136"/>
      <c r="Y83" s="619"/>
      <c r="Z83" s="619"/>
      <c r="AA83" s="136"/>
      <c r="AB83" s="136"/>
      <c r="AC83" s="619"/>
      <c r="AD83" s="619"/>
      <c r="AE83" s="619"/>
      <c r="AF83" s="48"/>
      <c r="AG83" s="48"/>
      <c r="AH83" s="619"/>
      <c r="AI83" s="619"/>
      <c r="AJ83" s="619"/>
      <c r="AK83" s="136"/>
      <c r="AL83" s="136"/>
      <c r="AM83" s="136"/>
      <c r="AN83" s="136"/>
      <c r="AO83" s="136"/>
      <c r="AP83" s="136"/>
      <c r="AQ83" s="136"/>
      <c r="AR83" s="136"/>
      <c r="AS83" s="3"/>
      <c r="AW83" s="130"/>
      <c r="AX83" s="48"/>
      <c r="AY83" s="5"/>
      <c r="AZ83" s="48"/>
      <c r="BA83" s="48"/>
      <c r="BB83" s="5"/>
      <c r="BC83" s="150"/>
      <c r="BD83" s="150"/>
      <c r="BE83" s="150"/>
      <c r="BF83" s="150"/>
      <c r="BG83" s="48"/>
      <c r="BH83" s="48"/>
      <c r="BI83" s="48"/>
      <c r="BJ83" s="48"/>
      <c r="BK83" s="48"/>
      <c r="BL83" s="48"/>
      <c r="BM83" s="150"/>
      <c r="BN83" s="150"/>
      <c r="BO83" s="150"/>
      <c r="BP83" s="150"/>
      <c r="BQ83" s="150"/>
      <c r="BR83" s="150"/>
      <c r="BS83" s="150"/>
      <c r="BT83" s="48"/>
      <c r="BU83" s="48"/>
      <c r="BV83" s="48"/>
      <c r="BW83" s="48"/>
      <c r="BX83" s="48"/>
      <c r="BY83" s="48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3"/>
    </row>
    <row r="84" spans="6:88">
      <c r="F84" s="130"/>
      <c r="G84" s="619"/>
      <c r="H84" s="619"/>
      <c r="I84" s="619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619"/>
      <c r="U84" s="619"/>
      <c r="V84" s="619"/>
      <c r="W84" s="136"/>
      <c r="X84" s="136"/>
      <c r="Y84" s="136"/>
      <c r="Z84" s="136"/>
      <c r="AA84" s="136"/>
      <c r="AB84" s="136"/>
      <c r="AC84" s="619"/>
      <c r="AD84" s="619"/>
      <c r="AE84" s="619"/>
      <c r="AF84" s="136"/>
      <c r="AG84" s="136"/>
      <c r="AH84" s="136"/>
      <c r="AI84" s="136"/>
      <c r="AJ84" s="136"/>
      <c r="AK84" s="136"/>
      <c r="AL84" s="5">
        <v>1</v>
      </c>
      <c r="AM84" s="136"/>
      <c r="AN84" s="136"/>
      <c r="AO84" s="136"/>
      <c r="AP84" s="136"/>
      <c r="AQ84" s="136"/>
      <c r="AR84" s="136"/>
      <c r="AS84" s="3"/>
      <c r="AW84" s="142"/>
      <c r="AX84" s="48"/>
      <c r="AY84" s="48"/>
      <c r="AZ84" s="48"/>
      <c r="BA84" s="48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3"/>
    </row>
    <row r="85" spans="6:88" ht="15.75" thickBot="1">
      <c r="F85" s="131"/>
      <c r="G85" s="636"/>
      <c r="H85" s="636"/>
      <c r="I85" s="636"/>
      <c r="J85" s="132"/>
      <c r="K85" s="132"/>
      <c r="L85" s="146">
        <v>1</v>
      </c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3"/>
      <c r="AW85" s="131"/>
      <c r="AX85" s="151"/>
      <c r="AY85" s="146"/>
      <c r="AZ85" s="151"/>
      <c r="BA85" s="151"/>
      <c r="BB85" s="146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33"/>
    </row>
    <row r="87" spans="6:88" ht="15.75" thickBot="1"/>
    <row r="88" spans="6:88">
      <c r="F88" s="153"/>
      <c r="G88" s="154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29"/>
      <c r="AW88" s="153"/>
      <c r="AX88" s="154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635" t="s">
        <v>187</v>
      </c>
      <c r="BL88" s="635"/>
      <c r="BM88" s="635"/>
      <c r="BP88" s="167"/>
      <c r="BQ88" s="167"/>
      <c r="BR88" s="635" t="s">
        <v>187</v>
      </c>
      <c r="BS88" s="635"/>
      <c r="BT88" s="635"/>
      <c r="BU88" s="167"/>
      <c r="BV88" s="167"/>
      <c r="BW88" s="635" t="s">
        <v>148</v>
      </c>
      <c r="BX88" s="635"/>
      <c r="BY88" s="635"/>
      <c r="BZ88" s="635"/>
      <c r="CA88" s="635"/>
      <c r="CB88" s="167"/>
      <c r="CC88" s="167"/>
      <c r="CD88" s="167"/>
      <c r="CE88" s="167"/>
      <c r="CF88" s="167"/>
      <c r="CG88" s="167"/>
      <c r="CH88" s="167"/>
      <c r="CI88" s="167"/>
      <c r="CJ88" s="129"/>
    </row>
    <row r="89" spans="6:88">
      <c r="F89" s="144"/>
      <c r="G89" s="61"/>
      <c r="H89" t="s">
        <v>191</v>
      </c>
      <c r="I89" s="165"/>
      <c r="J89" s="165"/>
      <c r="K89" s="165"/>
      <c r="L89" s="5"/>
      <c r="M89" s="165"/>
      <c r="N89" s="165"/>
      <c r="O89" s="165"/>
      <c r="P89" s="165"/>
      <c r="Q89" s="48"/>
      <c r="R89" s="5"/>
      <c r="S89" s="48"/>
      <c r="T89" s="48"/>
      <c r="U89" s="48"/>
      <c r="V89" s="48"/>
      <c r="W89" s="165"/>
      <c r="X89" s="5"/>
      <c r="Y89" s="48"/>
      <c r="Z89" s="48"/>
      <c r="AA89" s="5"/>
      <c r="AB89" s="48"/>
      <c r="AC89" s="48"/>
      <c r="AD89" s="48"/>
      <c r="AE89" s="48"/>
      <c r="AF89" s="48"/>
      <c r="AG89" s="48"/>
      <c r="AH89" s="48"/>
      <c r="AI89" s="48"/>
      <c r="AJ89" s="165"/>
      <c r="AK89" s="48"/>
      <c r="AL89" s="165"/>
      <c r="AM89" s="5"/>
      <c r="AN89" s="165"/>
      <c r="AO89" s="165"/>
      <c r="AP89" s="5"/>
      <c r="AQ89" s="5"/>
      <c r="AR89" s="5"/>
      <c r="AS89" s="169"/>
      <c r="AW89" s="144"/>
      <c r="AX89" s="126"/>
      <c r="AY89" s="26" t="s">
        <v>191</v>
      </c>
      <c r="AZ89" s="48"/>
      <c r="BA89" s="48"/>
      <c r="BB89" s="165"/>
      <c r="BC89" s="165"/>
      <c r="BD89" s="5"/>
      <c r="BE89" s="165"/>
      <c r="BF89" s="165"/>
      <c r="BG89" s="5"/>
      <c r="BH89" s="48"/>
      <c r="BI89" s="48"/>
      <c r="BK89" s="619"/>
      <c r="BL89" s="619"/>
      <c r="BM89" s="619"/>
      <c r="BP89" s="5"/>
      <c r="BQ89" s="48"/>
      <c r="BR89" s="619"/>
      <c r="BS89" s="619"/>
      <c r="BT89" s="619"/>
      <c r="BU89" s="48"/>
      <c r="BV89" s="48"/>
      <c r="BW89" s="619"/>
      <c r="BX89" s="619"/>
      <c r="BY89" s="619"/>
      <c r="BZ89" s="619"/>
      <c r="CA89" s="619"/>
      <c r="CB89" s="165"/>
      <c r="CC89" s="165"/>
      <c r="CD89" s="619" t="s">
        <v>187</v>
      </c>
      <c r="CE89" s="619"/>
      <c r="CF89" s="619"/>
      <c r="CG89" s="48"/>
      <c r="CH89" s="48"/>
      <c r="CJ89" s="169"/>
    </row>
    <row r="90" spans="6:88">
      <c r="F90" s="144"/>
      <c r="G90" s="52"/>
      <c r="H90" t="s">
        <v>268</v>
      </c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5"/>
      <c r="U90" s="5"/>
      <c r="V90" s="5"/>
      <c r="W90" s="48"/>
      <c r="X90" s="48"/>
      <c r="Y90" s="48"/>
      <c r="Z90" s="48"/>
      <c r="AA90" s="48"/>
      <c r="AB90" s="48"/>
      <c r="AC90" s="5"/>
      <c r="AD90" s="5"/>
      <c r="AE90" s="5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5"/>
      <c r="AQ90" s="5"/>
      <c r="AR90" s="5"/>
      <c r="AS90" s="169"/>
      <c r="AW90" s="144"/>
      <c r="AX90" s="116"/>
      <c r="AY90" s="26" t="s">
        <v>268</v>
      </c>
      <c r="AZ90" s="5"/>
      <c r="BA90" s="5"/>
      <c r="BB90" s="48"/>
      <c r="BC90" s="48"/>
      <c r="BD90" s="48"/>
      <c r="BE90" s="48"/>
      <c r="BF90" s="619" t="s">
        <v>178</v>
      </c>
      <c r="BG90" s="619"/>
      <c r="BH90" s="619"/>
      <c r="BI90" s="48"/>
      <c r="BJ90" s="48"/>
      <c r="BK90" s="619"/>
      <c r="BL90" s="619"/>
      <c r="BM90" s="619"/>
      <c r="BP90" s="48"/>
      <c r="BQ90" s="48"/>
      <c r="BR90" s="619"/>
      <c r="BS90" s="619"/>
      <c r="BT90" s="619"/>
      <c r="BU90" s="5"/>
      <c r="BV90" s="5"/>
      <c r="BW90" s="619"/>
      <c r="BX90" s="619"/>
      <c r="BY90" s="619"/>
      <c r="BZ90" s="619"/>
      <c r="CA90" s="619"/>
      <c r="CB90" s="48"/>
      <c r="CC90" s="48"/>
      <c r="CD90" s="619"/>
      <c r="CE90" s="619"/>
      <c r="CF90" s="619"/>
      <c r="CG90" s="48"/>
      <c r="CH90" s="48"/>
      <c r="CI90" s="48"/>
      <c r="CJ90" s="169"/>
    </row>
    <row r="91" spans="6:88">
      <c r="F91" s="144"/>
      <c r="G91" s="38"/>
      <c r="H91" t="s">
        <v>193</v>
      </c>
      <c r="I91" s="5"/>
      <c r="J91" s="5"/>
      <c r="K91" s="48"/>
      <c r="L91" s="48"/>
      <c r="M91" s="48"/>
      <c r="N91" s="48"/>
      <c r="O91" s="5"/>
      <c r="P91" s="5"/>
      <c r="Q91" s="5"/>
      <c r="R91" s="48"/>
      <c r="S91" s="48"/>
      <c r="T91" s="5"/>
      <c r="U91" s="5"/>
      <c r="V91" s="5"/>
      <c r="W91" s="48"/>
      <c r="X91" s="48"/>
      <c r="Y91" s="5"/>
      <c r="Z91" s="5"/>
      <c r="AA91" s="48"/>
      <c r="AB91" s="48"/>
      <c r="AC91" s="5"/>
      <c r="AD91" s="5"/>
      <c r="AE91" s="5"/>
      <c r="AF91" s="48"/>
      <c r="AG91" s="5"/>
      <c r="AH91" s="5"/>
      <c r="AI91" s="5"/>
      <c r="AJ91" s="5"/>
      <c r="AK91" s="5"/>
      <c r="AL91" s="48"/>
      <c r="AM91" s="48"/>
      <c r="AN91" s="48"/>
      <c r="AO91" s="48"/>
      <c r="AP91" s="5"/>
      <c r="AQ91" s="5"/>
      <c r="AR91" s="5"/>
      <c r="AS91" s="169"/>
      <c r="AW91" s="144"/>
      <c r="AX91" s="117"/>
      <c r="AY91" s="26" t="s">
        <v>193</v>
      </c>
      <c r="AZ91" s="5"/>
      <c r="BA91" s="5"/>
      <c r="BB91" s="48"/>
      <c r="BC91" s="5"/>
      <c r="BD91" s="5"/>
      <c r="BE91" s="5"/>
      <c r="BF91" s="619"/>
      <c r="BG91" s="619"/>
      <c r="BH91" s="619"/>
      <c r="BI91" s="5"/>
      <c r="BJ91" s="5"/>
      <c r="BK91" s="48"/>
      <c r="BL91" s="48"/>
      <c r="BM91" s="5"/>
      <c r="BN91" s="5"/>
      <c r="BO91" s="5"/>
      <c r="BP91" s="5"/>
      <c r="BQ91" s="5"/>
      <c r="BR91" s="48"/>
      <c r="BS91" s="48"/>
      <c r="BT91" s="5"/>
      <c r="BU91" s="5"/>
      <c r="BV91" s="5"/>
      <c r="BW91" s="619"/>
      <c r="BX91" s="619"/>
      <c r="BY91" s="619"/>
      <c r="BZ91" s="619"/>
      <c r="CA91" s="619"/>
      <c r="CB91" s="48"/>
      <c r="CC91" s="48"/>
      <c r="CD91" s="619"/>
      <c r="CE91" s="619"/>
      <c r="CF91" s="619"/>
      <c r="CG91" s="48"/>
      <c r="CH91" s="48"/>
      <c r="CI91" s="48"/>
      <c r="CJ91" s="169"/>
    </row>
    <row r="92" spans="6:88">
      <c r="F92" s="144"/>
      <c r="G92" s="58"/>
      <c r="H92" t="s">
        <v>189</v>
      </c>
      <c r="I92" s="5"/>
      <c r="J92" s="5"/>
      <c r="K92" s="48"/>
      <c r="L92" s="5"/>
      <c r="M92" s="48"/>
      <c r="N92" s="48"/>
      <c r="O92" s="5"/>
      <c r="P92" s="5"/>
      <c r="Q92" s="5"/>
      <c r="R92" s="48"/>
      <c r="S92" s="48"/>
      <c r="T92" s="5"/>
      <c r="U92" s="5"/>
      <c r="V92" s="5"/>
      <c r="W92" s="48"/>
      <c r="X92" s="48"/>
      <c r="Y92" s="5"/>
      <c r="Z92" s="5"/>
      <c r="AA92" s="48"/>
      <c r="AB92" s="48"/>
      <c r="AC92" s="5"/>
      <c r="AD92" s="5"/>
      <c r="AE92" s="5"/>
      <c r="AF92" s="48"/>
      <c r="AG92" s="5"/>
      <c r="AH92" s="5"/>
      <c r="AI92" s="5"/>
      <c r="AJ92" s="5"/>
      <c r="AK92" s="5"/>
      <c r="AL92" s="48"/>
      <c r="AM92" s="5"/>
      <c r="AN92" s="5"/>
      <c r="AO92" s="5"/>
      <c r="AP92" s="48"/>
      <c r="AQ92" s="48"/>
      <c r="AR92" s="48"/>
      <c r="AS92" s="169"/>
      <c r="AW92" s="144"/>
      <c r="AX92" s="143"/>
      <c r="AY92" s="26" t="s">
        <v>189</v>
      </c>
      <c r="AZ92" s="48"/>
      <c r="BA92" s="48"/>
      <c r="BB92" s="48"/>
      <c r="BC92" s="5"/>
      <c r="BD92" s="5"/>
      <c r="BE92" s="5"/>
      <c r="BF92" s="619"/>
      <c r="BG92" s="619"/>
      <c r="BH92" s="619"/>
      <c r="BI92" s="5"/>
      <c r="BJ92" s="160">
        <v>1</v>
      </c>
      <c r="BK92" s="160">
        <v>1</v>
      </c>
      <c r="BL92" s="160">
        <v>1</v>
      </c>
      <c r="BM92" s="160">
        <v>1</v>
      </c>
      <c r="BN92" s="160">
        <v>1</v>
      </c>
      <c r="BO92" s="160">
        <v>1</v>
      </c>
      <c r="BP92" s="160">
        <v>1</v>
      </c>
      <c r="BQ92" s="160">
        <v>1</v>
      </c>
      <c r="BR92" s="160">
        <v>1</v>
      </c>
      <c r="BS92" s="160">
        <v>1</v>
      </c>
      <c r="BT92" s="160">
        <v>1</v>
      </c>
      <c r="BU92" s="160">
        <v>1</v>
      </c>
      <c r="BV92" s="160">
        <v>1</v>
      </c>
      <c r="BW92" s="619"/>
      <c r="BX92" s="619"/>
      <c r="BY92" s="619"/>
      <c r="BZ92" s="619"/>
      <c r="CA92" s="619"/>
      <c r="CB92" s="48"/>
      <c r="CC92" s="48"/>
      <c r="CD92" s="5"/>
      <c r="CE92" s="5"/>
      <c r="CF92" s="5"/>
      <c r="CG92" s="619" t="s">
        <v>187</v>
      </c>
      <c r="CH92" s="619"/>
      <c r="CI92" s="619"/>
      <c r="CJ92" s="169"/>
    </row>
    <row r="93" spans="6:88">
      <c r="F93" s="168"/>
      <c r="G93" s="60"/>
      <c r="H93" t="s">
        <v>192</v>
      </c>
      <c r="I93" s="5"/>
      <c r="J93" s="5"/>
      <c r="K93" s="5"/>
      <c r="L93" s="5"/>
      <c r="M93" s="5"/>
      <c r="N93" s="5"/>
      <c r="O93" s="5"/>
      <c r="P93" s="5"/>
      <c r="Q93" s="5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5"/>
      <c r="AH93" s="5"/>
      <c r="AI93" s="5"/>
      <c r="AJ93" s="5"/>
      <c r="AK93" s="5"/>
      <c r="AL93" s="5"/>
      <c r="AM93" s="5"/>
      <c r="AN93" s="5"/>
      <c r="AO93" s="5"/>
      <c r="AP93" s="48"/>
      <c r="AQ93" s="48"/>
      <c r="AR93" s="48"/>
      <c r="AS93" s="169"/>
      <c r="AW93" s="144"/>
      <c r="AX93" s="156"/>
      <c r="AY93" s="26" t="s">
        <v>192</v>
      </c>
      <c r="AZ93" s="48"/>
      <c r="BA93" s="5"/>
      <c r="BB93" s="5"/>
      <c r="BC93" s="5"/>
      <c r="BD93" s="5"/>
      <c r="BE93" s="5"/>
      <c r="BF93" s="5"/>
      <c r="BG93" s="5"/>
      <c r="BH93" s="48"/>
      <c r="BI93" s="48"/>
      <c r="BJ93" s="160">
        <v>1</v>
      </c>
      <c r="BK93" s="619" t="s">
        <v>136</v>
      </c>
      <c r="BL93" s="619"/>
      <c r="BM93" s="619"/>
      <c r="BN93" s="26"/>
      <c r="BO93" s="26"/>
      <c r="BP93" s="26"/>
      <c r="BQ93" s="26"/>
      <c r="BR93" s="26"/>
      <c r="BS93" s="619" t="s">
        <v>133</v>
      </c>
      <c r="BT93" s="619"/>
      <c r="BU93" s="619"/>
      <c r="BV93" s="160">
        <v>1</v>
      </c>
      <c r="BW93" s="160">
        <v>1</v>
      </c>
      <c r="BX93" s="160">
        <v>1</v>
      </c>
      <c r="BY93" s="160">
        <v>1</v>
      </c>
      <c r="BZ93" s="160">
        <v>1</v>
      </c>
      <c r="CA93" s="160">
        <v>1</v>
      </c>
      <c r="CB93" s="160">
        <v>1</v>
      </c>
      <c r="CC93" s="160">
        <v>1</v>
      </c>
      <c r="CD93" s="160">
        <v>1</v>
      </c>
      <c r="CE93" s="5"/>
      <c r="CF93" s="5"/>
      <c r="CG93" s="619"/>
      <c r="CH93" s="619"/>
      <c r="CI93" s="619"/>
      <c r="CJ93" s="169"/>
    </row>
    <row r="94" spans="6:88">
      <c r="F94" s="168"/>
      <c r="G94" s="165"/>
      <c r="H94" s="165"/>
      <c r="I94" s="48"/>
      <c r="J94" s="48"/>
      <c r="K94" s="5"/>
      <c r="L94" s="5"/>
      <c r="M94" s="5"/>
      <c r="N94" s="5"/>
      <c r="O94" s="5"/>
      <c r="P94" s="165"/>
      <c r="Q94" s="165"/>
      <c r="R94" s="165"/>
      <c r="S94" s="165"/>
      <c r="T94" s="165"/>
      <c r="U94" s="165"/>
      <c r="V94" s="165"/>
      <c r="W94" s="165"/>
      <c r="X94" s="48"/>
      <c r="Y94" s="5"/>
      <c r="Z94" s="5"/>
      <c r="AA94" s="5"/>
      <c r="AB94" s="165"/>
      <c r="AC94" s="165"/>
      <c r="AD94" s="48"/>
      <c r="AE94" s="48"/>
      <c r="AF94" s="48"/>
      <c r="AG94" s="5"/>
      <c r="AH94" s="5"/>
      <c r="AI94" s="5"/>
      <c r="AJ94" s="5"/>
      <c r="AK94" s="5"/>
      <c r="AL94" s="5"/>
      <c r="AM94" s="5"/>
      <c r="AN94" s="5"/>
      <c r="AO94" s="5"/>
      <c r="AP94" s="48"/>
      <c r="AQ94" s="48"/>
      <c r="AR94" s="5"/>
      <c r="AS94" s="169"/>
      <c r="AW94" s="142"/>
      <c r="AX94" s="165"/>
      <c r="AY94" s="165"/>
      <c r="AZ94" s="48"/>
      <c r="BA94" s="5"/>
      <c r="BB94" s="5"/>
      <c r="BC94" s="5"/>
      <c r="BD94" s="160">
        <v>1</v>
      </c>
      <c r="BE94" s="160">
        <v>1</v>
      </c>
      <c r="BF94" s="160">
        <v>1</v>
      </c>
      <c r="BG94" s="160">
        <v>1</v>
      </c>
      <c r="BH94" s="160">
        <v>1</v>
      </c>
      <c r="BI94" s="160">
        <v>1</v>
      </c>
      <c r="BJ94" s="160">
        <v>1</v>
      </c>
      <c r="BK94" s="619"/>
      <c r="BL94" s="619"/>
      <c r="BM94" s="619"/>
      <c r="BN94" s="26"/>
      <c r="BO94" s="624" t="s">
        <v>134</v>
      </c>
      <c r="BP94" s="624"/>
      <c r="BQ94" s="26"/>
      <c r="BR94" s="26"/>
      <c r="BS94" s="619"/>
      <c r="BT94" s="619"/>
      <c r="BU94" s="619"/>
      <c r="BV94" s="48"/>
      <c r="BW94" s="5"/>
      <c r="BX94" s="5"/>
      <c r="BY94" s="5"/>
      <c r="BZ94" s="5"/>
      <c r="CA94" s="619" t="s">
        <v>136</v>
      </c>
      <c r="CB94" s="619"/>
      <c r="CC94" s="619"/>
      <c r="CD94" s="160">
        <v>1</v>
      </c>
      <c r="CE94" s="5"/>
      <c r="CF94" s="5"/>
      <c r="CG94" s="619"/>
      <c r="CH94" s="619"/>
      <c r="CI94" s="619"/>
      <c r="CJ94" s="169"/>
    </row>
    <row r="95" spans="6:88">
      <c r="F95" s="168"/>
      <c r="G95" s="165"/>
      <c r="H95" s="165"/>
      <c r="I95" s="48"/>
      <c r="J95" s="48"/>
      <c r="K95" s="5"/>
      <c r="L95" s="5"/>
      <c r="M95" s="619" t="s">
        <v>187</v>
      </c>
      <c r="N95" s="619"/>
      <c r="O95" s="619"/>
      <c r="R95" s="619" t="s">
        <v>187</v>
      </c>
      <c r="S95" s="619"/>
      <c r="T95" s="619"/>
      <c r="U95" s="619" t="s">
        <v>178</v>
      </c>
      <c r="V95" s="619"/>
      <c r="W95" s="619"/>
      <c r="X95" s="619" t="s">
        <v>210</v>
      </c>
      <c r="Y95" s="619"/>
      <c r="Z95" s="619"/>
      <c r="AA95" s="5"/>
      <c r="AB95" s="5"/>
      <c r="AC95" s="5"/>
      <c r="AD95" s="5"/>
      <c r="AE95" s="48"/>
      <c r="AF95" s="48"/>
      <c r="AG95" s="5"/>
      <c r="AH95" s="5"/>
      <c r="AI95" s="5"/>
      <c r="AJ95" s="5"/>
      <c r="AK95" s="5"/>
      <c r="AL95" s="5"/>
      <c r="AM95" s="5"/>
      <c r="AN95" s="5"/>
      <c r="AO95" s="48"/>
      <c r="AP95" s="48"/>
      <c r="AQ95" s="48"/>
      <c r="AR95" s="165"/>
      <c r="AS95" s="169"/>
      <c r="AW95" s="168"/>
      <c r="AX95" s="165"/>
      <c r="AY95" s="165"/>
      <c r="AZ95" s="48"/>
      <c r="BA95" s="5"/>
      <c r="BB95" s="5"/>
      <c r="BC95" s="5"/>
      <c r="BD95" s="160">
        <v>1</v>
      </c>
      <c r="BE95" s="158"/>
      <c r="BF95" s="158"/>
      <c r="BG95" s="619" t="s">
        <v>137</v>
      </c>
      <c r="BH95" s="619"/>
      <c r="BI95" s="48"/>
      <c r="BJ95" s="48"/>
      <c r="BK95" s="619"/>
      <c r="BL95" s="619"/>
      <c r="BM95" s="619"/>
      <c r="BN95" s="26"/>
      <c r="BO95" s="624"/>
      <c r="BP95" s="624"/>
      <c r="BQ95" s="26"/>
      <c r="BR95" s="26"/>
      <c r="BS95" s="619"/>
      <c r="BT95" s="619"/>
      <c r="BU95" s="619"/>
      <c r="BV95" s="5"/>
      <c r="BW95" s="160">
        <v>1</v>
      </c>
      <c r="BX95" s="5"/>
      <c r="BY95" s="5"/>
      <c r="BZ95" s="117"/>
      <c r="CA95" s="619"/>
      <c r="CB95" s="619"/>
      <c r="CC95" s="619"/>
      <c r="CD95" s="160">
        <v>1</v>
      </c>
      <c r="CE95" s="48"/>
      <c r="CF95" s="5"/>
      <c r="CG95" s="5"/>
      <c r="CH95" s="5"/>
      <c r="CI95" s="165"/>
      <c r="CJ95" s="169"/>
    </row>
    <row r="96" spans="6:88">
      <c r="F96" s="168"/>
      <c r="G96" s="48"/>
      <c r="H96" s="5"/>
      <c r="I96" s="48"/>
      <c r="J96" s="48"/>
      <c r="K96" s="5"/>
      <c r="L96" s="5"/>
      <c r="M96" s="619"/>
      <c r="N96" s="619"/>
      <c r="O96" s="619"/>
      <c r="P96" s="627" t="s">
        <v>151</v>
      </c>
      <c r="Q96" s="627"/>
      <c r="R96" s="619"/>
      <c r="S96" s="619"/>
      <c r="T96" s="619"/>
      <c r="U96" s="619"/>
      <c r="V96" s="619"/>
      <c r="W96" s="619"/>
      <c r="X96" s="619"/>
      <c r="Y96" s="619"/>
      <c r="Z96" s="619"/>
      <c r="AA96" s="5"/>
      <c r="AB96" s="5"/>
      <c r="AC96" s="5"/>
      <c r="AD96" s="5"/>
      <c r="AE96" s="48"/>
      <c r="AF96" s="48"/>
      <c r="AG96" s="48"/>
      <c r="AH96" s="48"/>
      <c r="AI96" s="48"/>
      <c r="AJ96" s="5"/>
      <c r="AK96" s="5"/>
      <c r="AL96" s="5"/>
      <c r="AM96" s="5"/>
      <c r="AN96" s="5"/>
      <c r="AO96" s="5"/>
      <c r="AP96" s="5"/>
      <c r="AQ96" s="48"/>
      <c r="AR96" s="48"/>
      <c r="AS96" s="169"/>
      <c r="AW96" s="168"/>
      <c r="AX96" s="48"/>
      <c r="AY96" s="624" t="s">
        <v>339</v>
      </c>
      <c r="AZ96" s="624"/>
      <c r="BA96" s="624"/>
      <c r="BB96" s="624"/>
      <c r="BC96" s="26"/>
      <c r="BD96" s="160">
        <v>1</v>
      </c>
      <c r="BE96" s="158"/>
      <c r="BF96" s="159"/>
      <c r="BG96" s="619"/>
      <c r="BH96" s="619"/>
      <c r="BI96" s="48"/>
      <c r="BJ96" s="26"/>
      <c r="BK96" s="624" t="s">
        <v>165</v>
      </c>
      <c r="BL96" s="624"/>
      <c r="BM96" s="624"/>
      <c r="BN96" s="26"/>
      <c r="BO96" s="26"/>
      <c r="BP96" s="26"/>
      <c r="BQ96" s="26"/>
      <c r="BR96" s="26"/>
      <c r="BS96" s="624" t="s">
        <v>165</v>
      </c>
      <c r="BT96" s="624"/>
      <c r="BU96" s="624"/>
      <c r="BV96" s="5"/>
      <c r="BW96" s="26"/>
      <c r="BX96" s="26"/>
      <c r="BY96" s="26"/>
      <c r="BZ96" s="126"/>
      <c r="CA96" s="619"/>
      <c r="CB96" s="619"/>
      <c r="CC96" s="619"/>
      <c r="CD96" s="160">
        <v>1</v>
      </c>
      <c r="CE96" s="48"/>
      <c r="CF96" s="5"/>
      <c r="CG96" s="48"/>
      <c r="CH96" s="48"/>
      <c r="CI96" s="165"/>
      <c r="CJ96" s="169"/>
    </row>
    <row r="97" spans="6:88">
      <c r="F97" s="168"/>
      <c r="G97" s="48"/>
      <c r="H97" s="48"/>
      <c r="I97" s="48"/>
      <c r="J97" s="48"/>
      <c r="K97" s="5"/>
      <c r="L97" s="5"/>
      <c r="M97" s="619"/>
      <c r="N97" s="619"/>
      <c r="O97" s="619"/>
      <c r="P97" s="627"/>
      <c r="Q97" s="627"/>
      <c r="R97" s="619"/>
      <c r="S97" s="619"/>
      <c r="T97" s="619"/>
      <c r="U97" s="619"/>
      <c r="V97" s="619"/>
      <c r="W97" s="619"/>
      <c r="X97" s="619"/>
      <c r="Y97" s="619"/>
      <c r="Z97" s="619"/>
      <c r="AA97" s="165">
        <v>1</v>
      </c>
      <c r="AB97" s="165">
        <v>1</v>
      </c>
      <c r="AC97" s="165">
        <v>1</v>
      </c>
      <c r="AD97" s="165">
        <v>1</v>
      </c>
      <c r="AE97" s="165">
        <v>1</v>
      </c>
      <c r="AF97" s="165">
        <v>1</v>
      </c>
      <c r="AG97" s="165">
        <v>1</v>
      </c>
      <c r="AH97" s="165">
        <v>1</v>
      </c>
      <c r="AI97" s="165"/>
      <c r="AJ97" s="165"/>
      <c r="AK97" s="165"/>
      <c r="AL97" s="5"/>
      <c r="AM97" s="5"/>
      <c r="AN97" s="5"/>
      <c r="AO97" s="5"/>
      <c r="AP97" s="5"/>
      <c r="AQ97" s="48"/>
      <c r="AR97" s="165"/>
      <c r="AS97" s="169"/>
      <c r="AW97" s="142"/>
      <c r="AX97" s="48"/>
      <c r="AY97" s="624"/>
      <c r="AZ97" s="624"/>
      <c r="BA97" s="624"/>
      <c r="BB97" s="624"/>
      <c r="BC97" s="26"/>
      <c r="BD97" s="160">
        <v>1</v>
      </c>
      <c r="BE97" s="619" t="s">
        <v>137</v>
      </c>
      <c r="BF97" s="619"/>
      <c r="BG97" s="619" t="s">
        <v>138</v>
      </c>
      <c r="BH97" s="619"/>
      <c r="BI97" s="619"/>
      <c r="BJ97" s="5"/>
      <c r="BK97" s="624"/>
      <c r="BL97" s="624"/>
      <c r="BM97" s="624"/>
      <c r="BN97" s="26"/>
      <c r="BO97" s="26"/>
      <c r="BP97" s="26"/>
      <c r="BQ97" s="26"/>
      <c r="BR97" s="26"/>
      <c r="BS97" s="624"/>
      <c r="BT97" s="624"/>
      <c r="BU97" s="624"/>
      <c r="BV97" s="5"/>
      <c r="BW97" s="26"/>
      <c r="BX97" s="619" t="s">
        <v>138</v>
      </c>
      <c r="BY97" s="619"/>
      <c r="BZ97" s="619"/>
      <c r="CA97" s="155"/>
      <c r="CB97" s="48"/>
      <c r="CC97" s="48"/>
      <c r="CD97" s="160">
        <v>1</v>
      </c>
      <c r="CE97" s="619" t="s">
        <v>148</v>
      </c>
      <c r="CF97" s="619"/>
      <c r="CG97" s="619"/>
      <c r="CH97" s="619"/>
      <c r="CI97" s="619"/>
      <c r="CJ97" s="169"/>
    </row>
    <row r="98" spans="6:88">
      <c r="F98" s="168"/>
      <c r="G98" s="5"/>
      <c r="H98" s="5"/>
      <c r="I98" s="5"/>
      <c r="J98" s="48"/>
      <c r="K98" s="5"/>
      <c r="L98" s="5"/>
      <c r="M98" s="5"/>
      <c r="N98" s="165"/>
      <c r="O98" s="165">
        <v>1</v>
      </c>
      <c r="P98" s="165">
        <v>1</v>
      </c>
      <c r="Q98" s="165">
        <v>1</v>
      </c>
      <c r="R98" s="165">
        <v>1</v>
      </c>
      <c r="S98" s="165">
        <v>1</v>
      </c>
      <c r="T98" s="619" t="s">
        <v>195</v>
      </c>
      <c r="U98" s="619"/>
      <c r="V98" s="619"/>
      <c r="W98" s="165">
        <v>1</v>
      </c>
      <c r="X98" s="165">
        <v>1</v>
      </c>
      <c r="Y98" s="165">
        <v>1</v>
      </c>
      <c r="Z98" s="165">
        <v>1</v>
      </c>
      <c r="AA98" s="165">
        <v>1</v>
      </c>
      <c r="AB98" s="616" t="s">
        <v>187</v>
      </c>
      <c r="AC98" s="616"/>
      <c r="AD98" s="616"/>
      <c r="AE98" s="616" t="s">
        <v>187</v>
      </c>
      <c r="AF98" s="616"/>
      <c r="AG98" s="616"/>
      <c r="AH98" s="616" t="s">
        <v>187</v>
      </c>
      <c r="AI98" s="616"/>
      <c r="AJ98" s="616"/>
      <c r="AK98" s="165"/>
      <c r="AL98" s="5"/>
      <c r="AM98" s="5"/>
      <c r="AN98" s="5"/>
      <c r="AO98" s="5"/>
      <c r="AP98" s="5"/>
      <c r="AQ98" s="48"/>
      <c r="AR98" s="165"/>
      <c r="AS98" s="169"/>
      <c r="AW98" s="168"/>
      <c r="AX98" s="165"/>
      <c r="AY98" s="624"/>
      <c r="AZ98" s="624"/>
      <c r="BA98" s="624"/>
      <c r="BB98" s="624"/>
      <c r="BC98" s="26"/>
      <c r="BD98" s="160">
        <v>1</v>
      </c>
      <c r="BE98" s="619"/>
      <c r="BF98" s="619"/>
      <c r="BG98" s="619"/>
      <c r="BH98" s="619"/>
      <c r="BI98" s="619"/>
      <c r="BJ98" s="5"/>
      <c r="BK98" s="624"/>
      <c r="BL98" s="624"/>
      <c r="BM98" s="624"/>
      <c r="BN98" s="160">
        <v>1</v>
      </c>
      <c r="BO98" s="160">
        <v>1</v>
      </c>
      <c r="BP98" s="160">
        <v>1</v>
      </c>
      <c r="BQ98" s="160">
        <v>1</v>
      </c>
      <c r="BR98" s="160">
        <v>1</v>
      </c>
      <c r="BS98" s="624"/>
      <c r="BT98" s="624"/>
      <c r="BU98" s="624"/>
      <c r="BV98" s="5"/>
      <c r="BW98" s="26"/>
      <c r="BX98" s="619"/>
      <c r="BY98" s="619"/>
      <c r="BZ98" s="619"/>
      <c r="CA98" s="5"/>
      <c r="CB98" s="160">
        <v>1</v>
      </c>
      <c r="CC98" s="48"/>
      <c r="CD98" s="160">
        <v>1</v>
      </c>
      <c r="CE98" s="619"/>
      <c r="CF98" s="619"/>
      <c r="CG98" s="619"/>
      <c r="CH98" s="619"/>
      <c r="CI98" s="619"/>
      <c r="CJ98" s="169"/>
    </row>
    <row r="99" spans="6:88">
      <c r="F99" s="168"/>
      <c r="G99" s="5"/>
      <c r="H99" s="5"/>
      <c r="I99" s="5"/>
      <c r="J99" s="48"/>
      <c r="K99" s="48"/>
      <c r="L99" s="619" t="s">
        <v>150</v>
      </c>
      <c r="M99" s="619"/>
      <c r="N99" s="619"/>
      <c r="O99" s="165">
        <v>1</v>
      </c>
      <c r="P99" s="616" t="s">
        <v>133</v>
      </c>
      <c r="Q99" s="616"/>
      <c r="R99" s="616"/>
      <c r="S99" s="165">
        <v>1</v>
      </c>
      <c r="T99" s="619"/>
      <c r="U99" s="619"/>
      <c r="V99" s="619"/>
      <c r="W99" s="165">
        <v>1</v>
      </c>
      <c r="X99" s="619" t="s">
        <v>136</v>
      </c>
      <c r="Y99" s="619"/>
      <c r="Z99" s="619"/>
      <c r="AA99" s="165">
        <v>1</v>
      </c>
      <c r="AB99" s="616"/>
      <c r="AC99" s="616"/>
      <c r="AD99" s="616"/>
      <c r="AE99" s="616"/>
      <c r="AF99" s="616"/>
      <c r="AG99" s="616"/>
      <c r="AH99" s="616"/>
      <c r="AI99" s="616"/>
      <c r="AJ99" s="616"/>
      <c r="AK99" s="165"/>
      <c r="AL99" s="5"/>
      <c r="AM99" s="5"/>
      <c r="AN99" s="5"/>
      <c r="AO99" s="5"/>
      <c r="AP99" s="5"/>
      <c r="AQ99" s="48"/>
      <c r="AR99" s="165"/>
      <c r="AS99" s="169"/>
      <c r="AW99" s="168"/>
      <c r="AX99" s="48"/>
      <c r="AY99" s="624"/>
      <c r="AZ99" s="624"/>
      <c r="BA99" s="624"/>
      <c r="BB99" s="624"/>
      <c r="BC99" s="26"/>
      <c r="BD99" s="160">
        <v>1</v>
      </c>
      <c r="BE99" s="5"/>
      <c r="BF99" s="117"/>
      <c r="BG99" s="619"/>
      <c r="BH99" s="619"/>
      <c r="BI99" s="619"/>
      <c r="BJ99" s="160">
        <v>1</v>
      </c>
      <c r="BK99" s="160">
        <v>1</v>
      </c>
      <c r="BL99" s="160">
        <v>1</v>
      </c>
      <c r="BM99" s="160">
        <v>1</v>
      </c>
      <c r="BN99" s="160">
        <v>1</v>
      </c>
      <c r="BO99" s="619" t="s">
        <v>139</v>
      </c>
      <c r="BP99" s="619"/>
      <c r="BQ99" s="619"/>
      <c r="BR99" s="5">
        <v>1</v>
      </c>
      <c r="BS99" s="160">
        <v>1</v>
      </c>
      <c r="BT99" s="160">
        <v>1</v>
      </c>
      <c r="BU99" s="160">
        <v>1</v>
      </c>
      <c r="BV99" s="160">
        <v>1</v>
      </c>
      <c r="BW99" s="160">
        <v>1</v>
      </c>
      <c r="BX99" s="619"/>
      <c r="BY99" s="619"/>
      <c r="BZ99" s="619"/>
      <c r="CA99" s="5"/>
      <c r="CB99" s="48"/>
      <c r="CC99" s="48"/>
      <c r="CD99" s="160">
        <v>1</v>
      </c>
      <c r="CE99" s="619"/>
      <c r="CF99" s="619"/>
      <c r="CG99" s="619"/>
      <c r="CH99" s="619"/>
      <c r="CI99" s="619"/>
      <c r="CJ99" s="169"/>
    </row>
    <row r="100" spans="6:88">
      <c r="F100" s="168"/>
      <c r="G100" s="5"/>
      <c r="H100" s="5"/>
      <c r="I100" s="5"/>
      <c r="J100" s="48"/>
      <c r="K100" s="48"/>
      <c r="L100" s="619"/>
      <c r="M100" s="619"/>
      <c r="N100" s="619"/>
      <c r="O100" s="165">
        <v>1</v>
      </c>
      <c r="P100" s="616"/>
      <c r="Q100" s="616"/>
      <c r="R100" s="616"/>
      <c r="S100" s="165">
        <v>1</v>
      </c>
      <c r="T100" s="619"/>
      <c r="U100" s="619"/>
      <c r="V100" s="619"/>
      <c r="W100" s="165">
        <v>1</v>
      </c>
      <c r="X100" s="619"/>
      <c r="Y100" s="619"/>
      <c r="Z100" s="619"/>
      <c r="AA100" s="165">
        <v>1</v>
      </c>
      <c r="AB100" s="616"/>
      <c r="AC100" s="616"/>
      <c r="AD100" s="616"/>
      <c r="AE100" s="616"/>
      <c r="AF100" s="616"/>
      <c r="AG100" s="616"/>
      <c r="AH100" s="616"/>
      <c r="AI100" s="616"/>
      <c r="AJ100" s="616"/>
      <c r="AK100" s="165">
        <v>1</v>
      </c>
      <c r="AL100" s="5"/>
      <c r="AM100" s="5"/>
      <c r="AN100" s="5"/>
      <c r="AO100" s="5"/>
      <c r="AP100" s="5"/>
      <c r="AQ100" s="48"/>
      <c r="AR100" s="165"/>
      <c r="AS100" s="169"/>
      <c r="AW100" s="142"/>
      <c r="AX100" s="48"/>
      <c r="AY100" s="26"/>
      <c r="AZ100" s="26"/>
      <c r="BA100" s="26"/>
      <c r="BB100" s="26"/>
      <c r="BC100" s="26"/>
      <c r="BD100" s="160">
        <v>1</v>
      </c>
      <c r="BE100" s="5"/>
      <c r="BG100" s="5"/>
      <c r="BH100" s="160">
        <v>1</v>
      </c>
      <c r="BI100" s="160">
        <v>1</v>
      </c>
      <c r="BJ100" s="160">
        <v>1</v>
      </c>
      <c r="BK100" s="26"/>
      <c r="BL100" s="26"/>
      <c r="BM100" s="5"/>
      <c r="BN100" s="5"/>
      <c r="BO100" s="619"/>
      <c r="BP100" s="619"/>
      <c r="BQ100" s="619"/>
      <c r="BR100" s="5"/>
      <c r="BS100" s="5"/>
      <c r="BT100" s="5"/>
      <c r="BU100" s="5"/>
      <c r="BV100" s="5"/>
      <c r="BW100" s="160">
        <v>1</v>
      </c>
      <c r="BX100" s="160">
        <v>1</v>
      </c>
      <c r="BY100" s="160">
        <v>1</v>
      </c>
      <c r="BZ100" s="5"/>
      <c r="CA100" s="619" t="s">
        <v>210</v>
      </c>
      <c r="CB100" s="619"/>
      <c r="CC100" s="619"/>
      <c r="CD100" s="160">
        <v>1</v>
      </c>
      <c r="CE100" s="619"/>
      <c r="CF100" s="619"/>
      <c r="CG100" s="619"/>
      <c r="CH100" s="619"/>
      <c r="CI100" s="619"/>
      <c r="CJ100" s="169"/>
    </row>
    <row r="101" spans="6:88">
      <c r="F101" s="168"/>
      <c r="G101" s="48"/>
      <c r="H101" s="48"/>
      <c r="I101" s="48"/>
      <c r="J101" s="48"/>
      <c r="K101" s="48"/>
      <c r="L101" s="619"/>
      <c r="M101" s="619"/>
      <c r="N101" s="619"/>
      <c r="O101" s="165">
        <v>1</v>
      </c>
      <c r="P101" s="616"/>
      <c r="Q101" s="616"/>
      <c r="R101" s="616"/>
      <c r="S101" s="165">
        <v>1</v>
      </c>
      <c r="T101" s="165">
        <v>1</v>
      </c>
      <c r="U101" s="165">
        <v>1</v>
      </c>
      <c r="V101" s="165">
        <v>1</v>
      </c>
      <c r="W101" s="165">
        <v>1</v>
      </c>
      <c r="X101" s="619"/>
      <c r="Y101" s="619"/>
      <c r="Z101" s="619"/>
      <c r="AA101" s="165">
        <v>1</v>
      </c>
      <c r="AB101" s="616" t="s">
        <v>187</v>
      </c>
      <c r="AC101" s="616"/>
      <c r="AD101" s="616"/>
      <c r="AE101" s="616" t="s">
        <v>133</v>
      </c>
      <c r="AF101" s="616"/>
      <c r="AG101" s="616"/>
      <c r="AH101" s="616" t="s">
        <v>187</v>
      </c>
      <c r="AI101" s="616"/>
      <c r="AJ101" s="616"/>
      <c r="AK101" s="165">
        <v>1</v>
      </c>
      <c r="AL101" s="48"/>
      <c r="AM101" s="48"/>
      <c r="AN101" s="48"/>
      <c r="AO101" s="48"/>
      <c r="AP101" s="48"/>
      <c r="AQ101" s="48"/>
      <c r="AR101" s="165"/>
      <c r="AS101" s="169"/>
      <c r="AW101" s="168"/>
      <c r="AY101" s="48"/>
      <c r="AZ101" s="48"/>
      <c r="BA101" s="160">
        <v>1</v>
      </c>
      <c r="BB101" s="160">
        <v>1</v>
      </c>
      <c r="BC101" s="160">
        <v>1</v>
      </c>
      <c r="BD101" s="160">
        <v>1</v>
      </c>
      <c r="BE101" s="5"/>
      <c r="BF101" s="5"/>
      <c r="BG101" s="5"/>
      <c r="BH101" s="160">
        <v>1</v>
      </c>
      <c r="BI101" s="5"/>
      <c r="BJ101" s="26"/>
      <c r="BK101" s="26"/>
      <c r="BL101" s="26"/>
      <c r="BM101" s="5"/>
      <c r="BN101" s="5"/>
      <c r="BO101" s="619"/>
      <c r="BP101" s="619"/>
      <c r="BQ101" s="619"/>
      <c r="BR101" s="5"/>
      <c r="BS101" s="5"/>
      <c r="BT101" s="5"/>
      <c r="BU101" s="5"/>
      <c r="BV101" s="5"/>
      <c r="BW101" s="5"/>
      <c r="BX101" s="5"/>
      <c r="BY101" s="160">
        <v>1</v>
      </c>
      <c r="BZ101" s="5"/>
      <c r="CA101" s="619"/>
      <c r="CB101" s="619"/>
      <c r="CC101" s="619"/>
      <c r="CD101" s="160">
        <v>1</v>
      </c>
      <c r="CE101" s="619"/>
      <c r="CF101" s="619"/>
      <c r="CG101" s="619"/>
      <c r="CH101" s="619"/>
      <c r="CI101" s="619"/>
      <c r="CJ101" s="169"/>
    </row>
    <row r="102" spans="6:88">
      <c r="F102" s="168"/>
      <c r="G102" s="48"/>
      <c r="H102" s="48"/>
      <c r="I102" s="48"/>
      <c r="J102" s="619" t="s">
        <v>148</v>
      </c>
      <c r="K102" s="619"/>
      <c r="L102" s="619"/>
      <c r="M102" s="619"/>
      <c r="N102" s="619"/>
      <c r="O102" s="165">
        <v>1</v>
      </c>
      <c r="P102" s="619" t="s">
        <v>165</v>
      </c>
      <c r="Q102" s="619"/>
      <c r="R102" s="619"/>
      <c r="S102" s="165">
        <v>1</v>
      </c>
      <c r="T102" s="619" t="s">
        <v>138</v>
      </c>
      <c r="U102" s="619"/>
      <c r="V102" s="619"/>
      <c r="W102" s="165">
        <v>1</v>
      </c>
      <c r="X102" s="619" t="s">
        <v>165</v>
      </c>
      <c r="Y102" s="619"/>
      <c r="Z102" s="619"/>
      <c r="AA102" s="165">
        <v>1</v>
      </c>
      <c r="AB102" s="616"/>
      <c r="AC102" s="616"/>
      <c r="AD102" s="616"/>
      <c r="AE102" s="616"/>
      <c r="AF102" s="616"/>
      <c r="AG102" s="616"/>
      <c r="AH102" s="616"/>
      <c r="AI102" s="616"/>
      <c r="AJ102" s="616"/>
      <c r="AK102" s="165">
        <v>1</v>
      </c>
      <c r="AL102" s="48"/>
      <c r="AM102" s="48"/>
      <c r="AN102" s="48"/>
      <c r="AO102" s="48"/>
      <c r="AP102" s="5"/>
      <c r="AQ102" s="5"/>
      <c r="AR102" s="5"/>
      <c r="AS102" s="169"/>
      <c r="AW102" s="168"/>
      <c r="AX102" s="48"/>
      <c r="AY102" s="5"/>
      <c r="AZ102" s="48"/>
      <c r="BA102" s="160">
        <v>1</v>
      </c>
      <c r="BB102" s="619" t="s">
        <v>136</v>
      </c>
      <c r="BC102" s="619"/>
      <c r="BD102" s="619"/>
      <c r="BE102" s="624" t="s">
        <v>165</v>
      </c>
      <c r="BF102" s="624"/>
      <c r="BG102" s="624"/>
      <c r="BH102" s="160">
        <v>1</v>
      </c>
      <c r="BI102" s="5"/>
      <c r="BJ102" s="5"/>
      <c r="BK102" s="160">
        <v>1</v>
      </c>
      <c r="BL102" s="160">
        <v>1</v>
      </c>
      <c r="BM102" s="160">
        <v>1</v>
      </c>
      <c r="BN102" s="160">
        <v>1</v>
      </c>
      <c r="BO102" s="160">
        <v>1</v>
      </c>
      <c r="BP102" s="160">
        <v>1</v>
      </c>
      <c r="BQ102" s="160">
        <v>1</v>
      </c>
      <c r="BR102" s="160">
        <v>1</v>
      </c>
      <c r="BS102" s="160">
        <v>1</v>
      </c>
      <c r="BT102" s="160">
        <v>1</v>
      </c>
      <c r="BU102" s="160">
        <v>1</v>
      </c>
      <c r="BV102" s="160">
        <v>1</v>
      </c>
      <c r="BW102" s="5"/>
      <c r="BX102" s="5"/>
      <c r="BY102" s="160">
        <v>1</v>
      </c>
      <c r="BZ102" s="5"/>
      <c r="CA102" s="619"/>
      <c r="CB102" s="619"/>
      <c r="CC102" s="619"/>
      <c r="CD102" s="160">
        <v>1</v>
      </c>
      <c r="CE102" s="160">
        <v>1</v>
      </c>
      <c r="CF102" s="160">
        <v>1</v>
      </c>
      <c r="CG102" s="48"/>
      <c r="CH102" s="48"/>
      <c r="CI102" s="165"/>
      <c r="CJ102" s="169"/>
    </row>
    <row r="103" spans="6:88">
      <c r="F103" s="168"/>
      <c r="G103" s="5"/>
      <c r="H103" s="5"/>
      <c r="I103" s="5"/>
      <c r="J103" s="619"/>
      <c r="K103" s="619"/>
      <c r="L103" s="619"/>
      <c r="M103" s="619"/>
      <c r="N103" s="619"/>
      <c r="O103" s="165">
        <v>1</v>
      </c>
      <c r="P103" s="619"/>
      <c r="Q103" s="619"/>
      <c r="R103" s="619"/>
      <c r="S103" s="165">
        <v>1</v>
      </c>
      <c r="T103" s="619"/>
      <c r="U103" s="619"/>
      <c r="V103" s="619"/>
      <c r="W103" s="165">
        <v>1</v>
      </c>
      <c r="X103" s="619"/>
      <c r="Y103" s="619"/>
      <c r="Z103" s="619"/>
      <c r="AA103" s="165">
        <v>1</v>
      </c>
      <c r="AB103" s="616"/>
      <c r="AC103" s="616"/>
      <c r="AD103" s="616"/>
      <c r="AE103" s="616"/>
      <c r="AF103" s="616"/>
      <c r="AG103" s="616"/>
      <c r="AH103" s="616"/>
      <c r="AI103" s="616"/>
      <c r="AJ103" s="616"/>
      <c r="AK103" s="165">
        <v>1</v>
      </c>
      <c r="AL103" s="5"/>
      <c r="AM103" s="5"/>
      <c r="AN103" s="48"/>
      <c r="AO103" s="48"/>
      <c r="AP103" s="5"/>
      <c r="AQ103" s="5"/>
      <c r="AR103" s="5"/>
      <c r="AS103" s="169"/>
      <c r="AW103" s="142"/>
      <c r="AX103" s="48"/>
      <c r="AY103" s="5"/>
      <c r="AZ103" s="48"/>
      <c r="BA103" s="160">
        <v>1</v>
      </c>
      <c r="BB103" s="619"/>
      <c r="BC103" s="619"/>
      <c r="BD103" s="619"/>
      <c r="BE103" s="624"/>
      <c r="BF103" s="624"/>
      <c r="BG103" s="624"/>
      <c r="BH103" s="160">
        <v>1</v>
      </c>
      <c r="BI103" s="5"/>
      <c r="BJ103" s="5"/>
      <c r="BK103" s="160">
        <v>1</v>
      </c>
      <c r="BL103" s="116"/>
      <c r="BM103" s="143"/>
      <c r="BN103" s="619" t="s">
        <v>181</v>
      </c>
      <c r="BO103" s="619"/>
      <c r="BP103" s="619"/>
      <c r="BQ103" s="624" t="s">
        <v>283</v>
      </c>
      <c r="BR103" s="624"/>
      <c r="BS103" s="624"/>
      <c r="BT103" s="619" t="s">
        <v>137</v>
      </c>
      <c r="BU103" s="619"/>
      <c r="BV103" s="160">
        <v>1</v>
      </c>
      <c r="BW103" s="5"/>
      <c r="BX103" s="5"/>
      <c r="BY103" s="160">
        <v>1</v>
      </c>
      <c r="BZ103" s="624" t="s">
        <v>165</v>
      </c>
      <c r="CA103" s="624"/>
      <c r="CB103" s="624"/>
      <c r="CC103" s="619" t="s">
        <v>133</v>
      </c>
      <c r="CD103" s="619"/>
      <c r="CE103" s="619"/>
      <c r="CF103" s="160">
        <v>1</v>
      </c>
      <c r="CG103" s="5"/>
      <c r="CH103" s="5"/>
      <c r="CJ103" s="169"/>
    </row>
    <row r="104" spans="6:88">
      <c r="F104" s="168"/>
      <c r="G104" s="619" t="s">
        <v>150</v>
      </c>
      <c r="H104" s="619"/>
      <c r="I104" s="619"/>
      <c r="J104" s="619"/>
      <c r="K104" s="619"/>
      <c r="L104" s="619"/>
      <c r="M104" s="619"/>
      <c r="N104" s="619"/>
      <c r="O104" s="165">
        <v>1</v>
      </c>
      <c r="P104" s="619"/>
      <c r="Q104" s="619"/>
      <c r="R104" s="619"/>
      <c r="S104" s="165">
        <v>1</v>
      </c>
      <c r="T104" s="619"/>
      <c r="U104" s="619"/>
      <c r="V104" s="619"/>
      <c r="W104" s="165">
        <v>1</v>
      </c>
      <c r="X104" s="619"/>
      <c r="Y104" s="619"/>
      <c r="Z104" s="619"/>
      <c r="AA104" s="165">
        <v>1</v>
      </c>
      <c r="AB104" s="616" t="s">
        <v>187</v>
      </c>
      <c r="AC104" s="616"/>
      <c r="AD104" s="616"/>
      <c r="AE104" s="616" t="s">
        <v>187</v>
      </c>
      <c r="AF104" s="616"/>
      <c r="AG104" s="616"/>
      <c r="AH104" s="616" t="s">
        <v>187</v>
      </c>
      <c r="AI104" s="616"/>
      <c r="AJ104" s="616"/>
      <c r="AK104" s="165">
        <v>1</v>
      </c>
      <c r="AL104" s="5"/>
      <c r="AM104" s="5"/>
      <c r="AN104" s="48"/>
      <c r="AO104" s="48"/>
      <c r="AP104" s="5"/>
      <c r="AQ104" s="5"/>
      <c r="AR104" s="5"/>
      <c r="AS104" s="169"/>
      <c r="AW104" s="638" t="s">
        <v>187</v>
      </c>
      <c r="AX104" s="619"/>
      <c r="AY104" s="619"/>
      <c r="AZ104" s="48"/>
      <c r="BA104" s="160">
        <v>1</v>
      </c>
      <c r="BB104" s="619"/>
      <c r="BC104" s="619"/>
      <c r="BD104" s="619"/>
      <c r="BE104" s="624"/>
      <c r="BF104" s="624"/>
      <c r="BG104" s="624"/>
      <c r="BH104" s="160">
        <v>1</v>
      </c>
      <c r="BI104" s="5"/>
      <c r="BJ104" s="5"/>
      <c r="BK104" s="160">
        <v>1</v>
      </c>
      <c r="BL104" s="629" t="s">
        <v>151</v>
      </c>
      <c r="BM104" s="629"/>
      <c r="BN104" s="619"/>
      <c r="BO104" s="619"/>
      <c r="BP104" s="619"/>
      <c r="BQ104" s="624"/>
      <c r="BR104" s="624"/>
      <c r="BS104" s="624"/>
      <c r="BT104" s="619"/>
      <c r="BU104" s="619"/>
      <c r="BV104" s="160">
        <v>1</v>
      </c>
      <c r="BW104" s="5"/>
      <c r="BX104" s="5"/>
      <c r="BY104" s="160">
        <v>1</v>
      </c>
      <c r="BZ104" s="624"/>
      <c r="CA104" s="624"/>
      <c r="CB104" s="624"/>
      <c r="CC104" s="619"/>
      <c r="CD104" s="619"/>
      <c r="CE104" s="619"/>
      <c r="CF104" s="160">
        <v>1</v>
      </c>
      <c r="CG104" s="48"/>
      <c r="CH104" s="5"/>
      <c r="CI104" s="165"/>
      <c r="CJ104" s="169"/>
    </row>
    <row r="105" spans="6:88">
      <c r="F105" s="168"/>
      <c r="G105" s="619"/>
      <c r="H105" s="619"/>
      <c r="I105" s="619"/>
      <c r="J105" s="619"/>
      <c r="K105" s="619"/>
      <c r="L105" s="619"/>
      <c r="M105" s="619"/>
      <c r="N105" s="619"/>
      <c r="O105" s="165">
        <v>1</v>
      </c>
      <c r="P105" s="619" t="s">
        <v>136</v>
      </c>
      <c r="Q105" s="619"/>
      <c r="R105" s="619"/>
      <c r="S105" s="165">
        <v>1</v>
      </c>
      <c r="T105" s="619" t="s">
        <v>139</v>
      </c>
      <c r="U105" s="619"/>
      <c r="V105" s="619"/>
      <c r="W105" s="165">
        <v>1</v>
      </c>
      <c r="X105" s="619" t="s">
        <v>135</v>
      </c>
      <c r="Y105" s="619"/>
      <c r="Z105" s="619"/>
      <c r="AA105" s="165">
        <v>1</v>
      </c>
      <c r="AB105" s="616"/>
      <c r="AC105" s="616"/>
      <c r="AD105" s="616"/>
      <c r="AE105" s="616"/>
      <c r="AF105" s="616"/>
      <c r="AG105" s="616"/>
      <c r="AH105" s="616"/>
      <c r="AI105" s="616"/>
      <c r="AJ105" s="616"/>
      <c r="AK105" s="165">
        <v>1</v>
      </c>
      <c r="AL105" s="5"/>
      <c r="AM105" s="5"/>
      <c r="AN105" s="48"/>
      <c r="AO105" s="48"/>
      <c r="AP105" s="48"/>
      <c r="AQ105" s="48"/>
      <c r="AR105" s="48"/>
      <c r="AS105" s="169"/>
      <c r="AW105" s="638"/>
      <c r="AX105" s="619"/>
      <c r="AY105" s="619"/>
      <c r="AZ105" s="48"/>
      <c r="BA105" s="160">
        <v>1</v>
      </c>
      <c r="BB105" s="26"/>
      <c r="BC105" s="26"/>
      <c r="BD105" s="26"/>
      <c r="BE105" s="26"/>
      <c r="BF105" s="26"/>
      <c r="BG105" s="160">
        <v>1</v>
      </c>
      <c r="BH105" s="160">
        <v>1</v>
      </c>
      <c r="BI105" s="5"/>
      <c r="BJ105" s="5"/>
      <c r="BK105" s="160">
        <v>1</v>
      </c>
      <c r="BL105" s="629"/>
      <c r="BM105" s="629"/>
      <c r="BN105" s="619"/>
      <c r="BO105" s="619"/>
      <c r="BP105" s="619"/>
      <c r="BQ105" s="624"/>
      <c r="BR105" s="624"/>
      <c r="BS105" s="624"/>
      <c r="BT105" s="629" t="s">
        <v>151</v>
      </c>
      <c r="BU105" s="629"/>
      <c r="BV105" s="160">
        <v>1</v>
      </c>
      <c r="BW105" s="5"/>
      <c r="BX105" s="5"/>
      <c r="BY105" s="160">
        <v>1</v>
      </c>
      <c r="BZ105" s="624"/>
      <c r="CA105" s="624"/>
      <c r="CB105" s="624"/>
      <c r="CC105" s="619"/>
      <c r="CD105" s="619"/>
      <c r="CE105" s="619"/>
      <c r="CF105" s="160">
        <v>1</v>
      </c>
      <c r="CG105" s="48"/>
      <c r="CH105" s="619" t="s">
        <v>187</v>
      </c>
      <c r="CI105" s="619"/>
      <c r="CJ105" s="641"/>
    </row>
    <row r="106" spans="6:88">
      <c r="F106" s="168"/>
      <c r="G106" s="619"/>
      <c r="H106" s="619"/>
      <c r="I106" s="619"/>
      <c r="J106" s="619"/>
      <c r="K106" s="619"/>
      <c r="L106" s="619"/>
      <c r="M106" s="619"/>
      <c r="N106" s="619"/>
      <c r="O106" s="165">
        <v>1</v>
      </c>
      <c r="P106" s="619"/>
      <c r="Q106" s="619"/>
      <c r="R106" s="619"/>
      <c r="S106" s="165">
        <v>1</v>
      </c>
      <c r="T106" s="619"/>
      <c r="U106" s="619"/>
      <c r="V106" s="619"/>
      <c r="W106" s="165">
        <v>1</v>
      </c>
      <c r="X106" s="619"/>
      <c r="Y106" s="619"/>
      <c r="Z106" s="619"/>
      <c r="AA106" s="165">
        <v>1</v>
      </c>
      <c r="AB106" s="616"/>
      <c r="AC106" s="616"/>
      <c r="AD106" s="616"/>
      <c r="AE106" s="616"/>
      <c r="AF106" s="616"/>
      <c r="AG106" s="616"/>
      <c r="AH106" s="616"/>
      <c r="AI106" s="616"/>
      <c r="AJ106" s="616"/>
      <c r="AK106" s="165">
        <v>1</v>
      </c>
      <c r="AL106" s="5"/>
      <c r="AM106" s="5"/>
      <c r="AN106" s="165"/>
      <c r="AO106" s="48"/>
      <c r="AP106" s="48"/>
      <c r="AQ106" s="48"/>
      <c r="AR106" s="48"/>
      <c r="AS106" s="169"/>
      <c r="AW106" s="638"/>
      <c r="AX106" s="619"/>
      <c r="AY106" s="619"/>
      <c r="AZ106" s="48"/>
      <c r="BA106" s="160">
        <v>1</v>
      </c>
      <c r="BB106" s="26"/>
      <c r="BC106" s="624" t="s">
        <v>134</v>
      </c>
      <c r="BD106" s="624"/>
      <c r="BE106" s="26"/>
      <c r="BF106" s="26"/>
      <c r="BG106" s="160">
        <v>1</v>
      </c>
      <c r="BH106" s="619" t="s">
        <v>139</v>
      </c>
      <c r="BI106" s="619"/>
      <c r="BJ106" s="619"/>
      <c r="BK106" s="160">
        <v>1</v>
      </c>
      <c r="BL106" s="619" t="s">
        <v>176</v>
      </c>
      <c r="BM106" s="619"/>
      <c r="BN106" s="619"/>
      <c r="BO106" s="619"/>
      <c r="BP106" s="619"/>
      <c r="BQ106" s="619"/>
      <c r="BR106" s="619"/>
      <c r="BS106" s="143"/>
      <c r="BT106" s="629"/>
      <c r="BU106" s="629"/>
      <c r="BV106" s="160">
        <v>1</v>
      </c>
      <c r="BW106" s="5"/>
      <c r="BX106" s="5"/>
      <c r="BY106" s="160">
        <v>1</v>
      </c>
      <c r="BZ106" s="160">
        <v>1</v>
      </c>
      <c r="CA106" s="26"/>
      <c r="CB106" s="26"/>
      <c r="CC106" s="26"/>
      <c r="CD106" s="26"/>
      <c r="CE106" s="26"/>
      <c r="CF106" s="160">
        <v>1</v>
      </c>
      <c r="CG106" s="48"/>
      <c r="CH106" s="619"/>
      <c r="CI106" s="619"/>
      <c r="CJ106" s="641"/>
    </row>
    <row r="107" spans="6:88">
      <c r="F107" s="638" t="s">
        <v>148</v>
      </c>
      <c r="G107" s="619"/>
      <c r="H107" s="619"/>
      <c r="I107" s="619"/>
      <c r="J107" s="619"/>
      <c r="K107" s="165">
        <v>1</v>
      </c>
      <c r="L107" s="165">
        <v>1</v>
      </c>
      <c r="M107" s="165">
        <v>1</v>
      </c>
      <c r="N107" s="165">
        <v>1</v>
      </c>
      <c r="O107" s="165">
        <v>1</v>
      </c>
      <c r="P107" s="619"/>
      <c r="Q107" s="619"/>
      <c r="R107" s="619"/>
      <c r="S107" s="165">
        <v>1</v>
      </c>
      <c r="T107" s="619"/>
      <c r="U107" s="619"/>
      <c r="V107" s="619"/>
      <c r="W107" s="165">
        <v>1</v>
      </c>
      <c r="X107" s="619"/>
      <c r="Y107" s="619"/>
      <c r="Z107" s="619"/>
      <c r="AA107" s="165">
        <v>1</v>
      </c>
      <c r="AB107" s="165">
        <v>1</v>
      </c>
      <c r="AC107" s="165">
        <v>1</v>
      </c>
      <c r="AD107" s="165">
        <v>1</v>
      </c>
      <c r="AE107" s="165">
        <v>1</v>
      </c>
      <c r="AF107" s="165">
        <v>1</v>
      </c>
      <c r="AG107" s="165">
        <v>1</v>
      </c>
      <c r="AH107" s="165">
        <v>1</v>
      </c>
      <c r="AI107" s="165">
        <v>1</v>
      </c>
      <c r="AJ107" s="165">
        <v>1</v>
      </c>
      <c r="AK107" s="165">
        <v>1</v>
      </c>
      <c r="AL107" s="5"/>
      <c r="AM107" s="5"/>
      <c r="AN107" s="48"/>
      <c r="AO107" s="48"/>
      <c r="AP107" s="5"/>
      <c r="AQ107" s="5"/>
      <c r="AR107" s="165"/>
      <c r="AS107" s="169"/>
      <c r="AW107" s="168"/>
      <c r="AX107" s="165"/>
      <c r="AY107" s="48"/>
      <c r="AZ107" s="48"/>
      <c r="BA107" s="160">
        <v>1</v>
      </c>
      <c r="BB107" s="26"/>
      <c r="BC107" s="624"/>
      <c r="BD107" s="624"/>
      <c r="BE107" s="26"/>
      <c r="BF107" s="26"/>
      <c r="BG107" s="160">
        <v>1</v>
      </c>
      <c r="BH107" s="619"/>
      <c r="BI107" s="619"/>
      <c r="BJ107" s="619"/>
      <c r="BK107" s="160">
        <v>1</v>
      </c>
      <c r="BL107" s="619"/>
      <c r="BM107" s="619"/>
      <c r="BN107" s="619"/>
      <c r="BO107" s="619"/>
      <c r="BP107" s="619"/>
      <c r="BQ107" s="619"/>
      <c r="BR107" s="619"/>
      <c r="BS107" s="619" t="s">
        <v>176</v>
      </c>
      <c r="BT107" s="619"/>
      <c r="BU107" s="619"/>
      <c r="BV107" s="160">
        <v>1</v>
      </c>
      <c r="BW107" s="619" t="s">
        <v>139</v>
      </c>
      <c r="BX107" s="619"/>
      <c r="BY107" s="619"/>
      <c r="BZ107" s="160">
        <v>1</v>
      </c>
      <c r="CA107" s="26"/>
      <c r="CB107" s="26"/>
      <c r="CC107" s="624" t="s">
        <v>134</v>
      </c>
      <c r="CD107" s="624"/>
      <c r="CE107" s="26"/>
      <c r="CF107" s="160">
        <v>1</v>
      </c>
      <c r="CG107" s="48"/>
      <c r="CH107" s="619"/>
      <c r="CI107" s="619"/>
      <c r="CJ107" s="641"/>
    </row>
    <row r="108" spans="6:88">
      <c r="F108" s="638"/>
      <c r="G108" s="619"/>
      <c r="H108" s="619"/>
      <c r="I108" s="619"/>
      <c r="J108" s="619"/>
      <c r="K108" s="165">
        <v>1</v>
      </c>
      <c r="L108" s="619" t="s">
        <v>133</v>
      </c>
      <c r="M108" s="619"/>
      <c r="N108" s="619"/>
      <c r="O108" s="165">
        <v>1</v>
      </c>
      <c r="P108" s="165">
        <v>1</v>
      </c>
      <c r="Q108" s="165">
        <v>1</v>
      </c>
      <c r="R108" s="165">
        <v>1</v>
      </c>
      <c r="S108" s="165">
        <v>1</v>
      </c>
      <c r="T108" s="619" t="s">
        <v>282</v>
      </c>
      <c r="U108" s="619"/>
      <c r="V108" s="619"/>
      <c r="W108" s="165">
        <v>1</v>
      </c>
      <c r="X108" s="616" t="s">
        <v>177</v>
      </c>
      <c r="Y108" s="616"/>
      <c r="Z108" s="616"/>
      <c r="AA108" s="619" t="s">
        <v>135</v>
      </c>
      <c r="AB108" s="619"/>
      <c r="AC108" s="619"/>
      <c r="AD108" s="619" t="s">
        <v>165</v>
      </c>
      <c r="AE108" s="619"/>
      <c r="AF108" s="619"/>
      <c r="AG108" s="619" t="s">
        <v>136</v>
      </c>
      <c r="AH108" s="619"/>
      <c r="AI108" s="619"/>
      <c r="AJ108" s="165">
        <v>1</v>
      </c>
      <c r="AK108" s="619" t="s">
        <v>210</v>
      </c>
      <c r="AL108" s="619"/>
      <c r="AM108" s="619"/>
      <c r="AN108" s="48"/>
      <c r="AO108" s="48"/>
      <c r="AP108" s="5"/>
      <c r="AQ108" s="5"/>
      <c r="AR108" s="165"/>
      <c r="AS108" s="169"/>
      <c r="AW108" s="168"/>
      <c r="AX108" s="165"/>
      <c r="AY108" s="48"/>
      <c r="AZ108" s="48"/>
      <c r="BA108" s="160">
        <v>1</v>
      </c>
      <c r="BB108" s="26"/>
      <c r="BC108" s="26"/>
      <c r="BD108" s="26"/>
      <c r="BE108" s="26"/>
      <c r="BF108" s="26"/>
      <c r="BG108" s="160">
        <v>1</v>
      </c>
      <c r="BH108" s="619"/>
      <c r="BI108" s="619"/>
      <c r="BJ108" s="619"/>
      <c r="BK108" s="160">
        <v>1</v>
      </c>
      <c r="BL108" s="619"/>
      <c r="BM108" s="619"/>
      <c r="BN108" s="619"/>
      <c r="BO108" s="619"/>
      <c r="BP108" s="619"/>
      <c r="BQ108" s="619"/>
      <c r="BR108" s="619"/>
      <c r="BS108" s="619"/>
      <c r="BT108" s="619"/>
      <c r="BU108" s="619"/>
      <c r="BV108" s="160">
        <v>1</v>
      </c>
      <c r="BW108" s="619"/>
      <c r="BX108" s="619"/>
      <c r="BY108" s="619"/>
      <c r="BZ108" s="160">
        <v>1</v>
      </c>
      <c r="CA108" s="26"/>
      <c r="CB108" s="26"/>
      <c r="CC108" s="624"/>
      <c r="CD108" s="624"/>
      <c r="CE108" s="26"/>
      <c r="CF108" s="160">
        <v>1</v>
      </c>
      <c r="CG108" s="48"/>
      <c r="CH108" s="48"/>
      <c r="CI108" s="165"/>
      <c r="CJ108" s="169"/>
    </row>
    <row r="109" spans="6:88">
      <c r="F109" s="638"/>
      <c r="G109" s="619"/>
      <c r="H109" s="619"/>
      <c r="I109" s="619"/>
      <c r="J109" s="619"/>
      <c r="K109" s="165">
        <v>1</v>
      </c>
      <c r="L109" s="619"/>
      <c r="M109" s="619"/>
      <c r="N109" s="619"/>
      <c r="O109" s="165">
        <v>1</v>
      </c>
      <c r="P109" s="619" t="s">
        <v>165</v>
      </c>
      <c r="Q109" s="619"/>
      <c r="R109" s="619"/>
      <c r="S109" s="165">
        <v>1</v>
      </c>
      <c r="T109" s="619"/>
      <c r="U109" s="619"/>
      <c r="V109" s="619"/>
      <c r="W109" s="165">
        <v>1</v>
      </c>
      <c r="X109" s="616"/>
      <c r="Y109" s="616"/>
      <c r="Z109" s="616"/>
      <c r="AA109" s="619"/>
      <c r="AB109" s="619"/>
      <c r="AC109" s="619"/>
      <c r="AD109" s="619"/>
      <c r="AE109" s="619"/>
      <c r="AF109" s="619"/>
      <c r="AG109" s="619"/>
      <c r="AH109" s="619"/>
      <c r="AI109" s="619"/>
      <c r="AJ109" s="165">
        <v>1</v>
      </c>
      <c r="AK109" s="619"/>
      <c r="AL109" s="619"/>
      <c r="AM109" s="619"/>
      <c r="AN109" s="48"/>
      <c r="AO109" s="48"/>
      <c r="AP109" s="48"/>
      <c r="AQ109" s="48"/>
      <c r="AR109" s="165"/>
      <c r="AS109" s="169"/>
      <c r="AW109" s="638" t="s">
        <v>187</v>
      </c>
      <c r="AX109" s="619"/>
      <c r="AY109" s="619"/>
      <c r="AZ109" s="48"/>
      <c r="BA109" s="160">
        <v>1</v>
      </c>
      <c r="BB109" s="26"/>
      <c r="BC109" s="26"/>
      <c r="BD109" s="26"/>
      <c r="BE109" s="26"/>
      <c r="BF109" s="26"/>
      <c r="BG109" s="160">
        <v>1</v>
      </c>
      <c r="BH109" s="160">
        <v>1</v>
      </c>
      <c r="BI109" s="5"/>
      <c r="BJ109" s="48"/>
      <c r="BK109" s="160">
        <v>1</v>
      </c>
      <c r="BL109" s="629" t="s">
        <v>151</v>
      </c>
      <c r="BM109" s="629"/>
      <c r="BN109" s="143"/>
      <c r="BO109" s="619"/>
      <c r="BP109" s="619"/>
      <c r="BQ109" s="619"/>
      <c r="BR109" s="619"/>
      <c r="BS109" s="619"/>
      <c r="BT109" s="619"/>
      <c r="BU109" s="619"/>
      <c r="BV109" s="160">
        <v>1</v>
      </c>
      <c r="BW109" s="619"/>
      <c r="BX109" s="619"/>
      <c r="BY109" s="619"/>
      <c r="BZ109" s="160">
        <v>1</v>
      </c>
      <c r="CA109" s="26"/>
      <c r="CB109" s="26"/>
      <c r="CC109" s="26"/>
      <c r="CD109" s="26"/>
      <c r="CE109" s="26"/>
      <c r="CF109" s="160">
        <v>1</v>
      </c>
      <c r="CG109" s="48"/>
      <c r="CH109" s="48"/>
      <c r="CI109" s="165"/>
      <c r="CJ109" s="169"/>
    </row>
    <row r="110" spans="6:88">
      <c r="F110" s="638"/>
      <c r="G110" s="619"/>
      <c r="H110" s="619"/>
      <c r="I110" s="619"/>
      <c r="J110" s="619"/>
      <c r="K110" s="165">
        <v>1</v>
      </c>
      <c r="L110" s="619"/>
      <c r="M110" s="619"/>
      <c r="N110" s="619"/>
      <c r="O110" s="165">
        <v>1</v>
      </c>
      <c r="P110" s="619"/>
      <c r="Q110" s="619"/>
      <c r="R110" s="619"/>
      <c r="S110" s="165">
        <v>1</v>
      </c>
      <c r="T110" s="619"/>
      <c r="U110" s="619"/>
      <c r="V110" s="619"/>
      <c r="W110" s="165">
        <v>1</v>
      </c>
      <c r="X110" s="616"/>
      <c r="Y110" s="616"/>
      <c r="Z110" s="616"/>
      <c r="AA110" s="619"/>
      <c r="AB110" s="619"/>
      <c r="AC110" s="619"/>
      <c r="AD110" s="619"/>
      <c r="AE110" s="619"/>
      <c r="AF110" s="619"/>
      <c r="AG110" s="619"/>
      <c r="AH110" s="619"/>
      <c r="AI110" s="619"/>
      <c r="AJ110" s="165">
        <v>1</v>
      </c>
      <c r="AK110" s="619"/>
      <c r="AL110" s="619"/>
      <c r="AM110" s="619"/>
      <c r="AN110" s="48"/>
      <c r="AO110" s="48"/>
      <c r="AP110" s="48"/>
      <c r="AQ110" s="48"/>
      <c r="AR110" s="165"/>
      <c r="AS110" s="169"/>
      <c r="AW110" s="638"/>
      <c r="AX110" s="619"/>
      <c r="AY110" s="619"/>
      <c r="AZ110" s="48"/>
      <c r="BA110" s="160">
        <v>1</v>
      </c>
      <c r="BB110" s="619" t="s">
        <v>133</v>
      </c>
      <c r="BC110" s="619"/>
      <c r="BD110" s="619"/>
      <c r="BE110" s="624" t="s">
        <v>165</v>
      </c>
      <c r="BF110" s="624"/>
      <c r="BG110" s="624"/>
      <c r="BH110" s="160">
        <v>1</v>
      </c>
      <c r="BI110" s="5"/>
      <c r="BJ110" s="48"/>
      <c r="BK110" s="160">
        <v>1</v>
      </c>
      <c r="BL110" s="629"/>
      <c r="BM110" s="629"/>
      <c r="BN110" s="637" t="s">
        <v>286</v>
      </c>
      <c r="BO110" s="637"/>
      <c r="BP110" s="637"/>
      <c r="BQ110" s="619" t="s">
        <v>177</v>
      </c>
      <c r="BR110" s="619"/>
      <c r="BS110" s="619"/>
      <c r="BT110" s="629" t="s">
        <v>151</v>
      </c>
      <c r="BU110" s="629"/>
      <c r="BV110" s="160">
        <v>1</v>
      </c>
      <c r="BW110" s="5"/>
      <c r="BX110" s="5"/>
      <c r="BY110" s="160">
        <v>1</v>
      </c>
      <c r="BZ110" s="160">
        <v>1</v>
      </c>
      <c r="CA110" s="26"/>
      <c r="CB110" s="26"/>
      <c r="CC110" s="26"/>
      <c r="CD110" s="26"/>
      <c r="CE110" s="26"/>
      <c r="CF110" s="160">
        <v>1</v>
      </c>
      <c r="CG110" s="5"/>
      <c r="CH110" s="5"/>
      <c r="CI110" s="5"/>
      <c r="CJ110" s="169"/>
    </row>
    <row r="111" spans="6:88">
      <c r="F111" s="638"/>
      <c r="G111" s="619"/>
      <c r="H111" s="619"/>
      <c r="I111" s="619"/>
      <c r="J111" s="619"/>
      <c r="K111" s="165">
        <v>1</v>
      </c>
      <c r="L111" s="619" t="s">
        <v>138</v>
      </c>
      <c r="M111" s="619"/>
      <c r="N111" s="619"/>
      <c r="O111" s="165">
        <v>1</v>
      </c>
      <c r="P111" s="619"/>
      <c r="Q111" s="619"/>
      <c r="R111" s="619"/>
      <c r="S111" s="165">
        <v>1</v>
      </c>
      <c r="T111" s="165">
        <v>1</v>
      </c>
      <c r="U111" s="165">
        <v>1</v>
      </c>
      <c r="V111" s="165">
        <v>1</v>
      </c>
      <c r="W111" s="165">
        <v>1</v>
      </c>
      <c r="X111" s="165">
        <v>1</v>
      </c>
      <c r="Y111" s="165">
        <v>1</v>
      </c>
      <c r="Z111" s="165">
        <v>1</v>
      </c>
      <c r="AA111" s="165">
        <v>1</v>
      </c>
      <c r="AB111" s="165">
        <v>1</v>
      </c>
      <c r="AC111" s="165">
        <v>1</v>
      </c>
      <c r="AD111" s="165">
        <v>1</v>
      </c>
      <c r="AE111" s="165">
        <v>1</v>
      </c>
      <c r="AF111" s="165">
        <v>1</v>
      </c>
      <c r="AG111" s="165">
        <v>1</v>
      </c>
      <c r="AH111" s="165">
        <v>1</v>
      </c>
      <c r="AI111" s="165">
        <v>1</v>
      </c>
      <c r="AJ111" s="165">
        <v>1</v>
      </c>
      <c r="AK111" s="619" t="s">
        <v>339</v>
      </c>
      <c r="AL111" s="619"/>
      <c r="AM111" s="619"/>
      <c r="AN111" s="619"/>
      <c r="AO111" s="48"/>
      <c r="AP111" s="5"/>
      <c r="AQ111" s="5"/>
      <c r="AR111" s="5"/>
      <c r="AS111" s="169"/>
      <c r="AW111" s="638"/>
      <c r="AX111" s="619"/>
      <c r="AY111" s="619"/>
      <c r="AZ111" s="48"/>
      <c r="BA111" s="160">
        <v>1</v>
      </c>
      <c r="BB111" s="619"/>
      <c r="BC111" s="619"/>
      <c r="BD111" s="619"/>
      <c r="BE111" s="624"/>
      <c r="BF111" s="624"/>
      <c r="BG111" s="624"/>
      <c r="BH111" s="160">
        <v>1</v>
      </c>
      <c r="BI111" s="5"/>
      <c r="BJ111" s="5"/>
      <c r="BK111" s="160">
        <v>1</v>
      </c>
      <c r="BL111" s="619" t="s">
        <v>137</v>
      </c>
      <c r="BM111" s="619"/>
      <c r="BN111" s="637"/>
      <c r="BO111" s="637"/>
      <c r="BP111" s="637"/>
      <c r="BQ111" s="619"/>
      <c r="BR111" s="619"/>
      <c r="BS111" s="619"/>
      <c r="BT111" s="629"/>
      <c r="BU111" s="629"/>
      <c r="BV111" s="160">
        <v>1</v>
      </c>
      <c r="BW111" s="5"/>
      <c r="BX111" s="5"/>
      <c r="BY111" s="160">
        <v>1</v>
      </c>
      <c r="BZ111" s="624" t="s">
        <v>165</v>
      </c>
      <c r="CA111" s="624"/>
      <c r="CB111" s="624"/>
      <c r="CC111" s="619" t="s">
        <v>136</v>
      </c>
      <c r="CD111" s="619"/>
      <c r="CE111" s="619"/>
      <c r="CF111" s="160">
        <v>1</v>
      </c>
      <c r="CG111" s="5"/>
      <c r="CH111" s="619" t="s">
        <v>187</v>
      </c>
      <c r="CI111" s="619"/>
      <c r="CJ111" s="641"/>
    </row>
    <row r="112" spans="6:88">
      <c r="F112" s="168"/>
      <c r="G112" s="5"/>
      <c r="H112" s="619" t="s">
        <v>165</v>
      </c>
      <c r="I112" s="619"/>
      <c r="J112" s="619"/>
      <c r="K112" s="165">
        <v>1</v>
      </c>
      <c r="L112" s="619"/>
      <c r="M112" s="619"/>
      <c r="N112" s="619"/>
      <c r="O112" s="165">
        <v>1</v>
      </c>
      <c r="P112" s="619" t="s">
        <v>139</v>
      </c>
      <c r="Q112" s="619"/>
      <c r="R112" s="619"/>
      <c r="S112" s="165">
        <v>1</v>
      </c>
      <c r="T112" s="619" t="s">
        <v>135</v>
      </c>
      <c r="U112" s="619"/>
      <c r="V112" s="619"/>
      <c r="W112" s="165">
        <v>1</v>
      </c>
      <c r="X112" s="619" t="s">
        <v>282</v>
      </c>
      <c r="Y112" s="619"/>
      <c r="Z112" s="619"/>
      <c r="AA112" s="619" t="s">
        <v>139</v>
      </c>
      <c r="AB112" s="619"/>
      <c r="AC112" s="619"/>
      <c r="AD112" s="619" t="s">
        <v>138</v>
      </c>
      <c r="AE112" s="619"/>
      <c r="AF112" s="619"/>
      <c r="AG112" s="165">
        <v>1</v>
      </c>
      <c r="AH112" s="619" t="s">
        <v>195</v>
      </c>
      <c r="AI112" s="619"/>
      <c r="AJ112" s="619"/>
      <c r="AK112" s="619"/>
      <c r="AL112" s="619"/>
      <c r="AM112" s="619"/>
      <c r="AN112" s="619"/>
      <c r="AO112" s="48"/>
      <c r="AP112" s="5"/>
      <c r="AQ112" s="5"/>
      <c r="AR112" s="5"/>
      <c r="AS112" s="169"/>
      <c r="AW112" s="142"/>
      <c r="AX112" s="48"/>
      <c r="AY112" s="48"/>
      <c r="AZ112" s="48"/>
      <c r="BA112" s="160">
        <v>1</v>
      </c>
      <c r="BB112" s="619"/>
      <c r="BC112" s="619"/>
      <c r="BD112" s="619"/>
      <c r="BE112" s="624"/>
      <c r="BF112" s="624"/>
      <c r="BG112" s="624"/>
      <c r="BH112" s="160">
        <v>1</v>
      </c>
      <c r="BI112" s="5"/>
      <c r="BJ112" s="5"/>
      <c r="BK112" s="160">
        <v>1</v>
      </c>
      <c r="BL112" s="619"/>
      <c r="BM112" s="619"/>
      <c r="BN112" s="637"/>
      <c r="BO112" s="637"/>
      <c r="BP112" s="637"/>
      <c r="BQ112" s="619"/>
      <c r="BR112" s="619"/>
      <c r="BS112" s="619"/>
      <c r="BT112" s="143"/>
      <c r="BU112" s="116"/>
      <c r="BV112" s="160">
        <v>1</v>
      </c>
      <c r="BW112" s="5"/>
      <c r="BX112" s="5"/>
      <c r="BY112" s="160">
        <v>1</v>
      </c>
      <c r="BZ112" s="624"/>
      <c r="CA112" s="624"/>
      <c r="CB112" s="624"/>
      <c r="CC112" s="619"/>
      <c r="CD112" s="619"/>
      <c r="CE112" s="619"/>
      <c r="CF112" s="160">
        <v>1</v>
      </c>
      <c r="CG112" s="5"/>
      <c r="CH112" s="619"/>
      <c r="CI112" s="619"/>
      <c r="CJ112" s="641"/>
    </row>
    <row r="113" spans="6:88">
      <c r="F113" s="168"/>
      <c r="G113" s="5"/>
      <c r="H113" s="619"/>
      <c r="I113" s="619"/>
      <c r="J113" s="619"/>
      <c r="K113" s="165">
        <v>1</v>
      </c>
      <c r="L113" s="619"/>
      <c r="M113" s="619"/>
      <c r="N113" s="619"/>
      <c r="O113" s="165">
        <v>1</v>
      </c>
      <c r="P113" s="619"/>
      <c r="Q113" s="619"/>
      <c r="R113" s="619"/>
      <c r="S113" s="165">
        <v>1</v>
      </c>
      <c r="T113" s="619"/>
      <c r="U113" s="619"/>
      <c r="V113" s="619"/>
      <c r="W113" s="165">
        <v>1</v>
      </c>
      <c r="X113" s="619"/>
      <c r="Y113" s="619"/>
      <c r="Z113" s="619"/>
      <c r="AA113" s="619"/>
      <c r="AB113" s="619"/>
      <c r="AC113" s="619"/>
      <c r="AD113" s="619"/>
      <c r="AE113" s="619"/>
      <c r="AF113" s="619"/>
      <c r="AG113" s="165">
        <v>1</v>
      </c>
      <c r="AH113" s="619"/>
      <c r="AI113" s="619"/>
      <c r="AJ113" s="619"/>
      <c r="AK113" s="619"/>
      <c r="AL113" s="619"/>
      <c r="AM113" s="619"/>
      <c r="AN113" s="619"/>
      <c r="AO113" s="48"/>
      <c r="AP113" s="5"/>
      <c r="AQ113" s="5"/>
      <c r="AR113" s="5"/>
      <c r="AS113" s="169"/>
      <c r="AW113" s="168"/>
      <c r="AX113" s="48"/>
      <c r="AY113" s="48"/>
      <c r="AZ113" s="48"/>
      <c r="BA113" s="160">
        <v>1</v>
      </c>
      <c r="BB113" s="160">
        <v>1</v>
      </c>
      <c r="BC113" s="160">
        <v>1</v>
      </c>
      <c r="BD113" s="5"/>
      <c r="BE113" s="5"/>
      <c r="BF113" s="5"/>
      <c r="BG113" s="5"/>
      <c r="BH113" s="160">
        <v>1</v>
      </c>
      <c r="BI113" s="5"/>
      <c r="BJ113" s="5"/>
      <c r="BK113" s="160">
        <v>1</v>
      </c>
      <c r="BL113" s="160">
        <v>1</v>
      </c>
      <c r="BM113" s="160">
        <v>1</v>
      </c>
      <c r="BN113" s="160">
        <v>1</v>
      </c>
      <c r="BO113" s="160">
        <v>1</v>
      </c>
      <c r="BP113" s="160">
        <v>1</v>
      </c>
      <c r="BQ113" s="160">
        <v>1</v>
      </c>
      <c r="BR113" s="160">
        <v>1</v>
      </c>
      <c r="BS113" s="160">
        <v>1</v>
      </c>
      <c r="BT113" s="160">
        <v>1</v>
      </c>
      <c r="BU113" s="160">
        <v>1</v>
      </c>
      <c r="BV113" s="160">
        <v>1</v>
      </c>
      <c r="BW113" s="5"/>
      <c r="BX113" s="5"/>
      <c r="BY113" s="160">
        <v>1</v>
      </c>
      <c r="BZ113" s="624"/>
      <c r="CA113" s="624"/>
      <c r="CB113" s="624"/>
      <c r="CC113" s="619"/>
      <c r="CD113" s="619"/>
      <c r="CE113" s="619"/>
      <c r="CF113" s="160">
        <v>1</v>
      </c>
      <c r="CG113" s="48"/>
      <c r="CH113" s="619"/>
      <c r="CI113" s="619"/>
      <c r="CJ113" s="641"/>
    </row>
    <row r="114" spans="6:88">
      <c r="F114" s="168"/>
      <c r="G114" s="5"/>
      <c r="H114" s="619"/>
      <c r="I114" s="619"/>
      <c r="J114" s="619"/>
      <c r="K114" s="165">
        <v>1</v>
      </c>
      <c r="L114" s="165">
        <v>1</v>
      </c>
      <c r="M114" s="165">
        <v>1</v>
      </c>
      <c r="N114" s="165">
        <v>1</v>
      </c>
      <c r="O114" s="165">
        <v>1</v>
      </c>
      <c r="P114" s="619"/>
      <c r="Q114" s="619"/>
      <c r="R114" s="619"/>
      <c r="S114" s="165">
        <v>1</v>
      </c>
      <c r="T114" s="619"/>
      <c r="U114" s="619"/>
      <c r="V114" s="619"/>
      <c r="W114" s="165">
        <v>1</v>
      </c>
      <c r="X114" s="619"/>
      <c r="Y114" s="619"/>
      <c r="Z114" s="619"/>
      <c r="AA114" s="619"/>
      <c r="AB114" s="619"/>
      <c r="AC114" s="619"/>
      <c r="AD114" s="619"/>
      <c r="AE114" s="619"/>
      <c r="AF114" s="619"/>
      <c r="AG114" s="165">
        <v>1</v>
      </c>
      <c r="AH114" s="619"/>
      <c r="AI114" s="619"/>
      <c r="AJ114" s="619"/>
      <c r="AK114" s="619"/>
      <c r="AL114" s="619"/>
      <c r="AM114" s="619"/>
      <c r="AN114" s="619"/>
      <c r="AO114" s="48"/>
      <c r="AP114" s="48"/>
      <c r="AQ114" s="48"/>
      <c r="AR114" s="165"/>
      <c r="AS114" s="169"/>
      <c r="AW114" s="168"/>
      <c r="AX114" s="619" t="s">
        <v>148</v>
      </c>
      <c r="AY114" s="619"/>
      <c r="AZ114" s="619"/>
      <c r="BA114" s="619"/>
      <c r="BB114" s="619"/>
      <c r="BC114" s="160">
        <v>1</v>
      </c>
      <c r="BD114" s="5"/>
      <c r="BE114" s="5"/>
      <c r="BF114" s="5"/>
      <c r="BG114" s="5"/>
      <c r="BH114" s="160">
        <v>1</v>
      </c>
      <c r="BI114" s="5"/>
      <c r="BJ114" s="5"/>
      <c r="BK114" s="5"/>
      <c r="BL114" s="5"/>
      <c r="BM114" s="5"/>
      <c r="BN114" s="5"/>
      <c r="BO114" s="619" t="s">
        <v>139</v>
      </c>
      <c r="BP114" s="619"/>
      <c r="BQ114" s="619"/>
      <c r="BR114" s="5"/>
      <c r="BS114" s="5"/>
      <c r="BT114" s="5"/>
      <c r="BU114" s="26"/>
      <c r="BV114" s="26"/>
      <c r="BW114" s="5"/>
      <c r="BX114" s="5"/>
      <c r="BY114" s="160">
        <v>1</v>
      </c>
      <c r="BZ114" s="5"/>
      <c r="CA114" s="5"/>
      <c r="CB114" s="5"/>
      <c r="CD114" s="160">
        <v>1</v>
      </c>
      <c r="CE114" s="160">
        <v>1</v>
      </c>
      <c r="CF114" s="160">
        <v>1</v>
      </c>
      <c r="CG114" s="48"/>
      <c r="CH114" s="48"/>
      <c r="CI114" s="165"/>
      <c r="CJ114" s="169"/>
    </row>
    <row r="115" spans="6:88">
      <c r="F115" s="168"/>
      <c r="G115" s="48"/>
      <c r="H115" s="619" t="s">
        <v>286</v>
      </c>
      <c r="I115" s="619"/>
      <c r="J115" s="619"/>
      <c r="K115" s="165">
        <v>1</v>
      </c>
      <c r="L115" s="619" t="s">
        <v>136</v>
      </c>
      <c r="M115" s="619"/>
      <c r="N115" s="619"/>
      <c r="O115" s="165">
        <v>1</v>
      </c>
      <c r="P115" s="165">
        <v>1</v>
      </c>
      <c r="Q115" s="165">
        <v>1</v>
      </c>
      <c r="R115" s="165">
        <v>1</v>
      </c>
      <c r="S115" s="165">
        <v>1</v>
      </c>
      <c r="T115" s="165">
        <v>1</v>
      </c>
      <c r="U115" s="165">
        <v>1</v>
      </c>
      <c r="V115" s="165">
        <v>1</v>
      </c>
      <c r="W115" s="165">
        <v>1</v>
      </c>
      <c r="X115" s="165">
        <v>1</v>
      </c>
      <c r="Y115" s="165">
        <v>1</v>
      </c>
      <c r="Z115" s="165">
        <v>1</v>
      </c>
      <c r="AA115" s="165">
        <v>1</v>
      </c>
      <c r="AB115" s="165">
        <v>1</v>
      </c>
      <c r="AC115" s="165">
        <v>1</v>
      </c>
      <c r="AD115" s="165">
        <v>1</v>
      </c>
      <c r="AE115" s="165">
        <v>1</v>
      </c>
      <c r="AF115" s="165">
        <v>1</v>
      </c>
      <c r="AG115" s="165">
        <v>1</v>
      </c>
      <c r="AH115" s="165">
        <v>1</v>
      </c>
      <c r="AI115" s="165">
        <v>1</v>
      </c>
      <c r="AJ115" s="165">
        <v>1</v>
      </c>
      <c r="AK115" s="619" t="s">
        <v>187</v>
      </c>
      <c r="AL115" s="619"/>
      <c r="AM115" s="619"/>
      <c r="AN115" s="48"/>
      <c r="AO115" s="48"/>
      <c r="AP115" s="48"/>
      <c r="AQ115" s="48"/>
      <c r="AR115" s="165"/>
      <c r="AS115" s="169"/>
      <c r="AW115" s="142"/>
      <c r="AX115" s="619"/>
      <c r="AY115" s="619"/>
      <c r="AZ115" s="619"/>
      <c r="BA115" s="619"/>
      <c r="BB115" s="619"/>
      <c r="BC115" s="160">
        <v>1</v>
      </c>
      <c r="BD115" s="5"/>
      <c r="BE115" s="160">
        <v>1</v>
      </c>
      <c r="BF115" s="5"/>
      <c r="BG115" s="26"/>
      <c r="BH115" s="160">
        <v>1</v>
      </c>
      <c r="BI115" s="160">
        <v>1</v>
      </c>
      <c r="BJ115" s="160">
        <v>1</v>
      </c>
      <c r="BK115" s="5"/>
      <c r="BL115" s="5"/>
      <c r="BM115" s="5"/>
      <c r="BN115" s="5"/>
      <c r="BO115" s="619"/>
      <c r="BP115" s="619"/>
      <c r="BQ115" s="619"/>
      <c r="BR115" s="5"/>
      <c r="BS115" s="5"/>
      <c r="BT115" s="5"/>
      <c r="BU115" s="26"/>
      <c r="BV115" s="26"/>
      <c r="BW115" s="160">
        <v>1</v>
      </c>
      <c r="BX115" s="160">
        <v>1</v>
      </c>
      <c r="BY115" s="160">
        <v>1</v>
      </c>
      <c r="BZ115" s="26"/>
      <c r="CA115" s="5"/>
      <c r="CB115" s="160">
        <v>1</v>
      </c>
      <c r="CC115" s="26"/>
      <c r="CD115" s="160">
        <v>1</v>
      </c>
      <c r="CE115" s="26"/>
      <c r="CF115" s="26"/>
      <c r="CG115" s="26"/>
      <c r="CH115" s="26"/>
      <c r="CI115" s="5"/>
      <c r="CJ115" s="169"/>
    </row>
    <row r="116" spans="6:88">
      <c r="F116" s="168"/>
      <c r="G116" s="38"/>
      <c r="H116" s="619"/>
      <c r="I116" s="619"/>
      <c r="J116" s="619"/>
      <c r="K116" s="165">
        <v>1</v>
      </c>
      <c r="L116" s="619"/>
      <c r="M116" s="619"/>
      <c r="N116" s="619"/>
      <c r="O116" s="165">
        <v>1</v>
      </c>
      <c r="P116" s="619" t="s">
        <v>181</v>
      </c>
      <c r="Q116" s="619"/>
      <c r="R116" s="619"/>
      <c r="S116" s="165">
        <v>1</v>
      </c>
      <c r="T116" s="619" t="s">
        <v>139</v>
      </c>
      <c r="U116" s="619"/>
      <c r="V116" s="619"/>
      <c r="W116" s="619" t="s">
        <v>165</v>
      </c>
      <c r="X116" s="619"/>
      <c r="Y116" s="619"/>
      <c r="Z116" s="165">
        <v>1</v>
      </c>
      <c r="AA116" s="619" t="s">
        <v>136</v>
      </c>
      <c r="AB116" s="619"/>
      <c r="AC116" s="619"/>
      <c r="AD116" s="619" t="s">
        <v>165</v>
      </c>
      <c r="AE116" s="619"/>
      <c r="AF116" s="619"/>
      <c r="AG116" s="616" t="s">
        <v>133</v>
      </c>
      <c r="AH116" s="616"/>
      <c r="AI116" s="616"/>
      <c r="AJ116" s="165">
        <v>1</v>
      </c>
      <c r="AK116" s="619"/>
      <c r="AL116" s="619"/>
      <c r="AM116" s="619"/>
      <c r="AN116" s="48"/>
      <c r="AO116" s="48"/>
      <c r="AP116" s="5"/>
      <c r="AQ116" s="5"/>
      <c r="AR116" s="5"/>
      <c r="AS116" s="169"/>
      <c r="AW116" s="168"/>
      <c r="AX116" s="619"/>
      <c r="AY116" s="619"/>
      <c r="AZ116" s="619"/>
      <c r="BA116" s="619"/>
      <c r="BB116" s="619"/>
      <c r="BC116" s="160">
        <v>1</v>
      </c>
      <c r="BD116" s="5"/>
      <c r="BE116" s="5"/>
      <c r="BF116" s="48"/>
      <c r="BG116" s="619" t="s">
        <v>138</v>
      </c>
      <c r="BH116" s="619"/>
      <c r="BI116" s="619"/>
      <c r="BJ116" s="160">
        <v>1</v>
      </c>
      <c r="BK116" s="160">
        <v>1</v>
      </c>
      <c r="BL116" s="160">
        <v>1</v>
      </c>
      <c r="BM116" s="160">
        <v>1</v>
      </c>
      <c r="BN116" s="160">
        <v>1</v>
      </c>
      <c r="BO116" s="619"/>
      <c r="BP116" s="619"/>
      <c r="BQ116" s="619"/>
      <c r="BR116" s="160">
        <v>1</v>
      </c>
      <c r="BS116" s="160">
        <v>1</v>
      </c>
      <c r="BT116" s="160">
        <v>1</v>
      </c>
      <c r="BU116" s="160">
        <v>1</v>
      </c>
      <c r="BV116" s="160">
        <v>1</v>
      </c>
      <c r="BW116" s="160">
        <v>1</v>
      </c>
      <c r="BX116" s="619" t="s">
        <v>138</v>
      </c>
      <c r="BY116" s="619"/>
      <c r="BZ116" s="619"/>
      <c r="CA116" s="5"/>
      <c r="CB116" s="5"/>
      <c r="CC116" s="26"/>
      <c r="CD116" s="160">
        <v>1</v>
      </c>
      <c r="CE116" s="26"/>
      <c r="CF116" s="624" t="s">
        <v>209</v>
      </c>
      <c r="CG116" s="624"/>
      <c r="CH116" s="624"/>
      <c r="CI116" s="5"/>
      <c r="CJ116" s="169"/>
    </row>
    <row r="117" spans="6:88">
      <c r="F117" s="142"/>
      <c r="G117" s="165"/>
      <c r="H117" s="619"/>
      <c r="I117" s="619"/>
      <c r="J117" s="619"/>
      <c r="K117" s="165">
        <v>1</v>
      </c>
      <c r="L117" s="619"/>
      <c r="M117" s="619"/>
      <c r="N117" s="619"/>
      <c r="O117" s="165">
        <v>1</v>
      </c>
      <c r="P117" s="619"/>
      <c r="Q117" s="619"/>
      <c r="R117" s="619"/>
      <c r="S117" s="165">
        <v>1</v>
      </c>
      <c r="T117" s="619"/>
      <c r="U117" s="619"/>
      <c r="V117" s="619"/>
      <c r="W117" s="619"/>
      <c r="X117" s="619"/>
      <c r="Y117" s="619"/>
      <c r="Z117" s="165">
        <v>1</v>
      </c>
      <c r="AA117" s="619"/>
      <c r="AB117" s="619"/>
      <c r="AC117" s="619"/>
      <c r="AD117" s="619"/>
      <c r="AE117" s="619"/>
      <c r="AF117" s="619"/>
      <c r="AG117" s="616"/>
      <c r="AH117" s="616"/>
      <c r="AI117" s="616"/>
      <c r="AJ117" s="165">
        <v>1</v>
      </c>
      <c r="AK117" s="619"/>
      <c r="AL117" s="619"/>
      <c r="AM117" s="619"/>
      <c r="AN117" s="165"/>
      <c r="AO117" s="48"/>
      <c r="AP117" s="5"/>
      <c r="AQ117" s="5"/>
      <c r="AR117" s="5"/>
      <c r="AS117" s="169"/>
      <c r="AW117" s="168"/>
      <c r="AX117" s="619"/>
      <c r="AY117" s="619"/>
      <c r="AZ117" s="619"/>
      <c r="BA117" s="619"/>
      <c r="BB117" s="619"/>
      <c r="BC117" s="160">
        <v>1</v>
      </c>
      <c r="BD117" s="5"/>
      <c r="BE117" s="165"/>
      <c r="BF117" s="48"/>
      <c r="BG117" s="619"/>
      <c r="BH117" s="619"/>
      <c r="BI117" s="619"/>
      <c r="BJ117" s="26"/>
      <c r="BK117" s="624" t="s">
        <v>165</v>
      </c>
      <c r="BL117" s="624"/>
      <c r="BM117" s="624"/>
      <c r="BN117" s="160">
        <v>1</v>
      </c>
      <c r="BO117" s="160">
        <v>1</v>
      </c>
      <c r="BP117" s="160">
        <v>1</v>
      </c>
      <c r="BQ117" s="160">
        <v>1</v>
      </c>
      <c r="BR117" s="160">
        <v>1</v>
      </c>
      <c r="BS117" s="624" t="s">
        <v>165</v>
      </c>
      <c r="BT117" s="624"/>
      <c r="BU117" s="624"/>
      <c r="BV117" s="5"/>
      <c r="BW117" s="5"/>
      <c r="BX117" s="619"/>
      <c r="BY117" s="619"/>
      <c r="BZ117" s="619"/>
      <c r="CA117" s="5"/>
      <c r="CB117" s="5"/>
      <c r="CC117" s="26"/>
      <c r="CD117" s="160">
        <v>1</v>
      </c>
      <c r="CE117" s="26"/>
      <c r="CF117" s="624"/>
      <c r="CG117" s="624"/>
      <c r="CH117" s="624"/>
      <c r="CI117" s="5"/>
      <c r="CJ117" s="169"/>
    </row>
    <row r="118" spans="6:88">
      <c r="F118" s="168"/>
      <c r="G118" s="38"/>
      <c r="H118" s="165">
        <v>1</v>
      </c>
      <c r="I118" s="165">
        <v>1</v>
      </c>
      <c r="J118" s="165">
        <v>1</v>
      </c>
      <c r="K118" s="165">
        <v>1</v>
      </c>
      <c r="L118" s="165">
        <v>1</v>
      </c>
      <c r="M118" s="165">
        <v>1</v>
      </c>
      <c r="N118" s="165">
        <v>1</v>
      </c>
      <c r="O118" s="165">
        <v>1</v>
      </c>
      <c r="P118" s="619"/>
      <c r="Q118" s="619"/>
      <c r="R118" s="619"/>
      <c r="S118" s="165">
        <v>1</v>
      </c>
      <c r="T118" s="619"/>
      <c r="U118" s="619"/>
      <c r="V118" s="619"/>
      <c r="W118" s="619"/>
      <c r="X118" s="619"/>
      <c r="Y118" s="619"/>
      <c r="Z118" s="165">
        <v>1</v>
      </c>
      <c r="AA118" s="619"/>
      <c r="AB118" s="619"/>
      <c r="AC118" s="619"/>
      <c r="AD118" s="619"/>
      <c r="AE118" s="619"/>
      <c r="AF118" s="619"/>
      <c r="AG118" s="616"/>
      <c r="AH118" s="616"/>
      <c r="AI118" s="616"/>
      <c r="AJ118" s="165">
        <v>1</v>
      </c>
      <c r="AK118" s="627" t="s">
        <v>151</v>
      </c>
      <c r="AL118" s="627"/>
      <c r="AN118" s="5"/>
      <c r="AO118" s="48"/>
      <c r="AP118" s="5"/>
      <c r="AQ118" s="5"/>
      <c r="AR118" s="5"/>
      <c r="AS118" s="169"/>
      <c r="AW118" s="142"/>
      <c r="AX118" s="619"/>
      <c r="AY118" s="619"/>
      <c r="AZ118" s="619"/>
      <c r="BA118" s="619"/>
      <c r="BB118" s="619"/>
      <c r="BC118" s="160">
        <v>1</v>
      </c>
      <c r="BD118" s="5"/>
      <c r="BE118" s="5"/>
      <c r="BF118" s="126"/>
      <c r="BG118" s="619"/>
      <c r="BH118" s="619"/>
      <c r="BI118" s="619"/>
      <c r="BJ118" s="26"/>
      <c r="BK118" s="624"/>
      <c r="BL118" s="624"/>
      <c r="BM118" s="624"/>
      <c r="BN118" s="26"/>
      <c r="BO118" s="26"/>
      <c r="BP118" s="26"/>
      <c r="BQ118" s="26"/>
      <c r="BR118" s="26"/>
      <c r="BS118" s="624"/>
      <c r="BT118" s="624"/>
      <c r="BU118" s="624"/>
      <c r="BV118" s="5"/>
      <c r="BW118" s="5"/>
      <c r="BX118" s="619"/>
      <c r="BY118" s="619"/>
      <c r="BZ118" s="619"/>
      <c r="CA118" s="155"/>
      <c r="CB118" s="117"/>
      <c r="CC118" s="26"/>
      <c r="CD118" s="160">
        <v>1</v>
      </c>
      <c r="CE118" s="26"/>
      <c r="CF118" s="624"/>
      <c r="CG118" s="624"/>
      <c r="CH118" s="624"/>
      <c r="CI118" s="165"/>
      <c r="CJ118" s="169"/>
    </row>
    <row r="119" spans="6:88">
      <c r="F119" s="168"/>
      <c r="G119" s="165"/>
      <c r="H119" s="165">
        <v>1</v>
      </c>
      <c r="I119" s="165">
        <v>1</v>
      </c>
      <c r="J119" s="619" t="s">
        <v>137</v>
      </c>
      <c r="K119" s="619"/>
      <c r="L119" s="162"/>
      <c r="M119" s="61"/>
      <c r="N119" s="52"/>
      <c r="O119" s="52"/>
      <c r="P119" s="165">
        <v>1</v>
      </c>
      <c r="Q119" s="165">
        <v>1</v>
      </c>
      <c r="R119" s="165">
        <v>1</v>
      </c>
      <c r="S119" s="165">
        <v>1</v>
      </c>
      <c r="T119" s="165">
        <v>1</v>
      </c>
      <c r="U119" s="165">
        <v>1</v>
      </c>
      <c r="V119" s="165">
        <v>1</v>
      </c>
      <c r="W119" s="165">
        <v>1</v>
      </c>
      <c r="X119" s="165">
        <v>1</v>
      </c>
      <c r="Y119" s="165">
        <v>1</v>
      </c>
      <c r="Z119" s="165">
        <v>1</v>
      </c>
      <c r="AA119" s="165">
        <v>1</v>
      </c>
      <c r="AB119" s="165">
        <v>1</v>
      </c>
      <c r="AC119" s="165">
        <v>1</v>
      </c>
      <c r="AD119" s="165">
        <v>1</v>
      </c>
      <c r="AE119" s="165">
        <v>1</v>
      </c>
      <c r="AF119" s="165">
        <v>1</v>
      </c>
      <c r="AG119" s="165">
        <v>1</v>
      </c>
      <c r="AH119" s="165">
        <v>1</v>
      </c>
      <c r="AI119" s="165">
        <v>1</v>
      </c>
      <c r="AJ119" s="165">
        <v>1</v>
      </c>
      <c r="AK119" s="627"/>
      <c r="AL119" s="627"/>
      <c r="AN119" s="5"/>
      <c r="AS119" s="169"/>
      <c r="AW119" s="168"/>
      <c r="AX119" s="165"/>
      <c r="AY119" s="165"/>
      <c r="AZ119" s="48"/>
      <c r="BA119" s="165"/>
      <c r="BB119" s="165"/>
      <c r="BC119" s="160">
        <v>1</v>
      </c>
      <c r="BD119" s="619" t="s">
        <v>136</v>
      </c>
      <c r="BE119" s="619"/>
      <c r="BF119" s="619"/>
      <c r="BG119" s="155"/>
      <c r="BH119" s="619" t="s">
        <v>210</v>
      </c>
      <c r="BI119" s="619"/>
      <c r="BJ119" s="619"/>
      <c r="BK119" s="624"/>
      <c r="BL119" s="624"/>
      <c r="BM119" s="624"/>
      <c r="BN119" s="26"/>
      <c r="BO119" s="26"/>
      <c r="BP119" s="26"/>
      <c r="BQ119" s="26"/>
      <c r="BR119" s="26"/>
      <c r="BS119" s="624"/>
      <c r="BT119" s="624"/>
      <c r="BU119" s="624"/>
      <c r="BV119" s="5"/>
      <c r="BW119" s="5"/>
      <c r="BX119" s="48"/>
      <c r="BY119" s="5"/>
      <c r="BZ119" s="126"/>
      <c r="CA119" s="619" t="s">
        <v>133</v>
      </c>
      <c r="CB119" s="619"/>
      <c r="CC119" s="619"/>
      <c r="CD119" s="160">
        <v>1</v>
      </c>
      <c r="CE119" s="26"/>
      <c r="CF119" s="26"/>
      <c r="CG119" s="26"/>
      <c r="CH119" s="26"/>
      <c r="CI119" s="165"/>
      <c r="CJ119" s="169"/>
    </row>
    <row r="120" spans="6:88">
      <c r="F120" s="142"/>
      <c r="G120" s="58"/>
      <c r="H120" s="165">
        <v>1</v>
      </c>
      <c r="I120" s="165">
        <v>1</v>
      </c>
      <c r="J120" s="619"/>
      <c r="K120" s="619"/>
      <c r="L120" s="162"/>
      <c r="M120" s="155"/>
      <c r="N120" s="116"/>
      <c r="O120" s="116"/>
      <c r="P120" s="165">
        <v>1</v>
      </c>
      <c r="Q120" s="619" t="s">
        <v>136</v>
      </c>
      <c r="R120" s="619"/>
      <c r="S120" s="619"/>
      <c r="T120" s="165">
        <v>1</v>
      </c>
      <c r="U120" s="619" t="s">
        <v>138</v>
      </c>
      <c r="V120" s="619"/>
      <c r="W120" s="619"/>
      <c r="X120" s="619" t="s">
        <v>133</v>
      </c>
      <c r="Y120" s="619"/>
      <c r="Z120" s="619"/>
      <c r="AA120" s="165">
        <v>1</v>
      </c>
      <c r="AB120" s="619" t="s">
        <v>148</v>
      </c>
      <c r="AC120" s="619"/>
      <c r="AD120" s="619"/>
      <c r="AE120" s="619"/>
      <c r="AF120" s="619"/>
      <c r="AG120" s="619" t="s">
        <v>150</v>
      </c>
      <c r="AH120" s="619"/>
      <c r="AI120" s="619"/>
      <c r="AJ120" s="5"/>
      <c r="AK120" s="619" t="s">
        <v>187</v>
      </c>
      <c r="AL120" s="619"/>
      <c r="AM120" s="619"/>
      <c r="AN120" s="5"/>
      <c r="AS120" s="145"/>
      <c r="AW120" s="168"/>
      <c r="AX120" s="165"/>
      <c r="AY120" s="619" t="s">
        <v>187</v>
      </c>
      <c r="AZ120" s="619"/>
      <c r="BA120" s="619"/>
      <c r="BB120" s="5"/>
      <c r="BC120" s="160">
        <v>1</v>
      </c>
      <c r="BD120" s="619"/>
      <c r="BE120" s="619"/>
      <c r="BF120" s="619"/>
      <c r="BG120" s="117"/>
      <c r="BH120" s="619"/>
      <c r="BI120" s="619"/>
      <c r="BJ120" s="619"/>
      <c r="BK120" s="619" t="s">
        <v>133</v>
      </c>
      <c r="BL120" s="619"/>
      <c r="BM120" s="619"/>
      <c r="BN120" s="26"/>
      <c r="BO120" s="26"/>
      <c r="BP120" s="624" t="s">
        <v>134</v>
      </c>
      <c r="BQ120" s="624"/>
      <c r="BR120" s="26"/>
      <c r="BS120" s="619" t="s">
        <v>136</v>
      </c>
      <c r="BT120" s="619"/>
      <c r="BU120" s="619"/>
      <c r="BV120" s="5"/>
      <c r="BX120" s="160">
        <v>1</v>
      </c>
      <c r="BY120" s="5"/>
      <c r="BZ120" s="5"/>
      <c r="CA120" s="619"/>
      <c r="CB120" s="619"/>
      <c r="CC120" s="619"/>
      <c r="CD120" s="160">
        <v>1</v>
      </c>
      <c r="CE120" s="5"/>
      <c r="CF120" s="5"/>
      <c r="CG120" s="5"/>
      <c r="CH120" s="5"/>
      <c r="CI120" s="5"/>
      <c r="CJ120" s="169"/>
    </row>
    <row r="121" spans="6:88">
      <c r="F121" s="168"/>
      <c r="G121" s="165"/>
      <c r="H121" s="165">
        <v>1</v>
      </c>
      <c r="I121" s="165">
        <v>1</v>
      </c>
      <c r="J121" s="619" t="s">
        <v>292</v>
      </c>
      <c r="K121" s="619"/>
      <c r="L121" s="619"/>
      <c r="M121" s="619"/>
      <c r="N121" s="155"/>
      <c r="O121" s="162"/>
      <c r="P121" s="165">
        <v>1</v>
      </c>
      <c r="Q121" s="619"/>
      <c r="R121" s="619"/>
      <c r="S121" s="619"/>
      <c r="T121" s="165">
        <v>1</v>
      </c>
      <c r="U121" s="619"/>
      <c r="V121" s="619"/>
      <c r="W121" s="619"/>
      <c r="X121" s="619"/>
      <c r="Y121" s="619"/>
      <c r="Z121" s="619"/>
      <c r="AA121" s="165">
        <v>1</v>
      </c>
      <c r="AB121" s="619"/>
      <c r="AC121" s="619"/>
      <c r="AD121" s="619"/>
      <c r="AE121" s="619"/>
      <c r="AF121" s="619"/>
      <c r="AG121" s="619"/>
      <c r="AH121" s="619"/>
      <c r="AI121" s="619"/>
      <c r="AJ121" s="5"/>
      <c r="AK121" s="619"/>
      <c r="AL121" s="619"/>
      <c r="AM121" s="619"/>
      <c r="AN121" s="5"/>
      <c r="AO121" s="5"/>
      <c r="AP121" s="165"/>
      <c r="AQ121" s="165"/>
      <c r="AR121" s="165"/>
      <c r="AS121" s="169"/>
      <c r="AW121" s="142"/>
      <c r="AX121" s="165"/>
      <c r="AY121" s="619"/>
      <c r="AZ121" s="619"/>
      <c r="BA121" s="619"/>
      <c r="BB121" s="5"/>
      <c r="BC121" s="160">
        <v>1</v>
      </c>
      <c r="BD121" s="619"/>
      <c r="BE121" s="619"/>
      <c r="BF121" s="619"/>
      <c r="BG121" s="5"/>
      <c r="BH121" s="619"/>
      <c r="BI121" s="619"/>
      <c r="BJ121" s="619"/>
      <c r="BK121" s="619"/>
      <c r="BL121" s="619"/>
      <c r="BM121" s="619"/>
      <c r="BN121" s="26"/>
      <c r="BO121" s="26"/>
      <c r="BP121" s="624"/>
      <c r="BQ121" s="624"/>
      <c r="BR121" s="26"/>
      <c r="BS121" s="619"/>
      <c r="BT121" s="619"/>
      <c r="BU121" s="619"/>
      <c r="BW121" s="26"/>
      <c r="BX121" s="26"/>
      <c r="BY121" s="26"/>
      <c r="BZ121" s="26"/>
      <c r="CA121" s="619"/>
      <c r="CB121" s="619"/>
      <c r="CC121" s="619"/>
      <c r="CD121" s="160">
        <v>1</v>
      </c>
      <c r="CE121" s="5"/>
      <c r="CF121" s="619" t="s">
        <v>187</v>
      </c>
      <c r="CG121" s="619"/>
      <c r="CH121" s="619"/>
      <c r="CI121" s="5"/>
      <c r="CJ121" s="169"/>
    </row>
    <row r="122" spans="6:88">
      <c r="F122" s="168"/>
      <c r="G122" s="58"/>
      <c r="H122" s="165">
        <v>1</v>
      </c>
      <c r="I122" s="165">
        <v>1</v>
      </c>
      <c r="J122" s="619"/>
      <c r="K122" s="619"/>
      <c r="L122" s="619"/>
      <c r="M122" s="619"/>
      <c r="N122" s="162"/>
      <c r="O122" s="162"/>
      <c r="P122" s="165">
        <v>1</v>
      </c>
      <c r="Q122" s="619"/>
      <c r="R122" s="619"/>
      <c r="S122" s="619"/>
      <c r="T122" s="165">
        <v>1</v>
      </c>
      <c r="U122" s="619"/>
      <c r="V122" s="619"/>
      <c r="W122" s="619"/>
      <c r="X122" s="619"/>
      <c r="Y122" s="619"/>
      <c r="Z122" s="619"/>
      <c r="AA122" s="165">
        <v>1</v>
      </c>
      <c r="AB122" s="619"/>
      <c r="AC122" s="619"/>
      <c r="AD122" s="619"/>
      <c r="AE122" s="619"/>
      <c r="AF122" s="619"/>
      <c r="AG122" s="619"/>
      <c r="AH122" s="619"/>
      <c r="AI122" s="619"/>
      <c r="AJ122" s="5"/>
      <c r="AK122" s="619"/>
      <c r="AL122" s="619"/>
      <c r="AM122" s="619"/>
      <c r="AN122" s="5"/>
      <c r="AO122" s="5"/>
      <c r="AP122" s="165"/>
      <c r="AQ122" s="165"/>
      <c r="AR122" s="165"/>
      <c r="AS122" s="169"/>
      <c r="AW122" s="168"/>
      <c r="AX122" s="165"/>
      <c r="AY122" s="619"/>
      <c r="AZ122" s="619"/>
      <c r="BA122" s="619"/>
      <c r="BB122" s="5"/>
      <c r="BC122" s="160">
        <v>1</v>
      </c>
      <c r="BD122" s="160">
        <v>1</v>
      </c>
      <c r="BE122" s="160">
        <v>1</v>
      </c>
      <c r="BF122" s="160">
        <v>1</v>
      </c>
      <c r="BG122" s="160">
        <v>1</v>
      </c>
      <c r="BH122" s="160">
        <v>1</v>
      </c>
      <c r="BI122" s="160">
        <v>1</v>
      </c>
      <c r="BJ122" s="160">
        <v>1</v>
      </c>
      <c r="BK122" s="619"/>
      <c r="BL122" s="619"/>
      <c r="BM122" s="619"/>
      <c r="BN122" s="26"/>
      <c r="BO122" s="26"/>
      <c r="BP122" s="26"/>
      <c r="BQ122" s="26"/>
      <c r="BR122" s="26"/>
      <c r="BS122" s="619"/>
      <c r="BT122" s="619"/>
      <c r="BU122" s="619"/>
      <c r="BV122" s="160">
        <v>1</v>
      </c>
      <c r="BW122" s="160">
        <v>1</v>
      </c>
      <c r="BX122" s="160">
        <v>1</v>
      </c>
      <c r="BY122" s="160">
        <v>1</v>
      </c>
      <c r="BZ122" s="160">
        <v>1</v>
      </c>
      <c r="CA122" s="160">
        <v>1</v>
      </c>
      <c r="CB122" s="160">
        <v>1</v>
      </c>
      <c r="CC122" s="160">
        <v>1</v>
      </c>
      <c r="CD122" s="160">
        <v>1</v>
      </c>
      <c r="CE122" s="5"/>
      <c r="CF122" s="619"/>
      <c r="CG122" s="619"/>
      <c r="CH122" s="619"/>
      <c r="CI122" s="5"/>
      <c r="CJ122" s="169"/>
    </row>
    <row r="123" spans="6:88">
      <c r="F123" s="639" t="s">
        <v>151</v>
      </c>
      <c r="G123" s="629"/>
      <c r="H123" s="165">
        <v>1</v>
      </c>
      <c r="I123" s="165">
        <v>1</v>
      </c>
      <c r="J123" s="619"/>
      <c r="K123" s="619"/>
      <c r="L123" s="619"/>
      <c r="M123" s="619"/>
      <c r="N123" s="619" t="s">
        <v>137</v>
      </c>
      <c r="O123" s="619"/>
      <c r="P123" s="165">
        <v>1</v>
      </c>
      <c r="Q123" s="165">
        <v>1</v>
      </c>
      <c r="R123" s="165">
        <v>1</v>
      </c>
      <c r="S123" s="165">
        <v>1</v>
      </c>
      <c r="T123" s="165">
        <v>1</v>
      </c>
      <c r="U123" s="165">
        <v>1</v>
      </c>
      <c r="V123" s="165">
        <v>1</v>
      </c>
      <c r="W123" s="165">
        <v>1</v>
      </c>
      <c r="X123" s="165">
        <v>1</v>
      </c>
      <c r="Y123" s="165">
        <v>1</v>
      </c>
      <c r="Z123" s="165">
        <v>1</v>
      </c>
      <c r="AA123" s="165">
        <v>1</v>
      </c>
      <c r="AB123" s="619"/>
      <c r="AC123" s="619"/>
      <c r="AD123" s="619"/>
      <c r="AE123" s="619"/>
      <c r="AF123" s="619"/>
      <c r="AG123" s="5"/>
      <c r="AH123" s="5"/>
      <c r="AI123" s="5"/>
      <c r="AJ123" s="48"/>
      <c r="AN123" s="5"/>
      <c r="AO123" s="5"/>
      <c r="AP123" s="5"/>
      <c r="AQ123" s="5"/>
      <c r="AR123" s="165"/>
      <c r="AS123" s="169"/>
      <c r="AW123" s="168"/>
      <c r="AX123" s="165"/>
      <c r="AY123" s="5"/>
      <c r="AZ123" s="48"/>
      <c r="BA123" s="165"/>
      <c r="BB123" s="5"/>
      <c r="BC123" s="5"/>
      <c r="BD123" s="619" t="s">
        <v>148</v>
      </c>
      <c r="BE123" s="619"/>
      <c r="BF123" s="619"/>
      <c r="BG123" s="619"/>
      <c r="BH123" s="619"/>
      <c r="BI123" s="5"/>
      <c r="BJ123" s="160">
        <v>1</v>
      </c>
      <c r="BK123" s="160">
        <v>1</v>
      </c>
      <c r="BL123" s="160">
        <v>1</v>
      </c>
      <c r="BM123" s="160">
        <v>1</v>
      </c>
      <c r="BN123" s="160">
        <v>1</v>
      </c>
      <c r="BO123" s="160">
        <v>1</v>
      </c>
      <c r="BP123" s="160">
        <v>1</v>
      </c>
      <c r="BQ123" s="160">
        <v>1</v>
      </c>
      <c r="BR123" s="160">
        <v>1</v>
      </c>
      <c r="BS123" s="160">
        <v>1</v>
      </c>
      <c r="BT123" s="160">
        <v>1</v>
      </c>
      <c r="BU123" s="160">
        <v>1</v>
      </c>
      <c r="BV123" s="160">
        <v>1</v>
      </c>
      <c r="BW123" s="5"/>
      <c r="BX123" s="26"/>
      <c r="BY123" s="26"/>
      <c r="BZ123" s="26"/>
      <c r="CA123" s="5"/>
      <c r="CB123" s="5"/>
      <c r="CC123" s="5"/>
      <c r="CD123" s="5"/>
      <c r="CE123" s="5"/>
      <c r="CF123" s="619"/>
      <c r="CG123" s="619"/>
      <c r="CH123" s="619"/>
      <c r="CI123" s="165"/>
      <c r="CJ123" s="169"/>
    </row>
    <row r="124" spans="6:88">
      <c r="F124" s="639"/>
      <c r="G124" s="629"/>
      <c r="H124" s="165">
        <v>1</v>
      </c>
      <c r="I124" s="165">
        <v>1</v>
      </c>
      <c r="J124" s="619"/>
      <c r="K124" s="619"/>
      <c r="L124" s="619"/>
      <c r="M124" s="619"/>
      <c r="N124" s="619"/>
      <c r="O124" s="619"/>
      <c r="P124" s="165">
        <v>1</v>
      </c>
      <c r="Q124" s="619" t="s">
        <v>283</v>
      </c>
      <c r="R124" s="619"/>
      <c r="S124" s="619"/>
      <c r="T124" s="619" t="s">
        <v>165</v>
      </c>
      <c r="U124" s="619"/>
      <c r="V124" s="619"/>
      <c r="W124" s="619" t="s">
        <v>148</v>
      </c>
      <c r="X124" s="619"/>
      <c r="Y124" s="619"/>
      <c r="Z124" s="619"/>
      <c r="AA124" s="619"/>
      <c r="AB124" s="619"/>
      <c r="AC124" s="619"/>
      <c r="AD124" s="619"/>
      <c r="AE124" s="619"/>
      <c r="AF124" s="619"/>
      <c r="AG124" s="48"/>
      <c r="AH124" s="5"/>
      <c r="AI124" s="5"/>
      <c r="AJ124" s="5"/>
      <c r="AO124" s="5"/>
      <c r="AP124" s="5"/>
      <c r="AQ124" s="5"/>
      <c r="AR124" s="165"/>
      <c r="AS124" s="169"/>
      <c r="AW124" s="142"/>
      <c r="AX124" s="48"/>
      <c r="AY124" s="48"/>
      <c r="AZ124" s="48"/>
      <c r="BA124" s="48"/>
      <c r="BB124" s="5"/>
      <c r="BC124" s="5"/>
      <c r="BD124" s="619"/>
      <c r="BE124" s="619"/>
      <c r="BF124" s="619"/>
      <c r="BG124" s="619"/>
      <c r="BH124" s="619"/>
      <c r="BI124" s="5"/>
      <c r="BJ124" s="5"/>
      <c r="BK124" s="5"/>
      <c r="BL124" s="48"/>
      <c r="BM124" s="48"/>
      <c r="BN124" s="5"/>
      <c r="BO124" s="5"/>
      <c r="BP124" s="5"/>
      <c r="BQ124" s="165"/>
      <c r="BR124" s="165"/>
      <c r="BS124" s="5"/>
      <c r="BT124" s="5"/>
      <c r="BU124" s="5"/>
      <c r="BV124" s="5"/>
      <c r="BW124" s="5"/>
      <c r="BX124" s="26"/>
      <c r="BY124" s="26"/>
      <c r="BZ124" s="26"/>
      <c r="CA124" s="5"/>
      <c r="CB124" s="5"/>
      <c r="CC124" s="26"/>
      <c r="CD124" s="26"/>
      <c r="CE124" s="26"/>
      <c r="CF124" s="5"/>
      <c r="CG124" s="165"/>
      <c r="CH124" s="165"/>
      <c r="CI124" s="165"/>
      <c r="CJ124" s="169"/>
    </row>
    <row r="125" spans="6:88">
      <c r="F125" s="638" t="s">
        <v>137</v>
      </c>
      <c r="G125" s="619"/>
      <c r="H125" s="165">
        <v>1</v>
      </c>
      <c r="I125" s="165">
        <v>1</v>
      </c>
      <c r="J125" s="165">
        <v>1</v>
      </c>
      <c r="K125" s="165">
        <v>1</v>
      </c>
      <c r="L125" s="165">
        <v>1</v>
      </c>
      <c r="M125" s="165">
        <v>1</v>
      </c>
      <c r="N125" s="165">
        <v>1</v>
      </c>
      <c r="P125" s="165">
        <v>1</v>
      </c>
      <c r="Q125" s="619"/>
      <c r="R125" s="619"/>
      <c r="S125" s="619"/>
      <c r="T125" s="619"/>
      <c r="U125" s="619"/>
      <c r="V125" s="619"/>
      <c r="W125" s="619"/>
      <c r="X125" s="619"/>
      <c r="Y125" s="619"/>
      <c r="Z125" s="619"/>
      <c r="AA125" s="619"/>
      <c r="AB125" s="619" t="s">
        <v>150</v>
      </c>
      <c r="AC125" s="619"/>
      <c r="AD125" s="619"/>
      <c r="AE125" s="5"/>
      <c r="AF125" s="48"/>
      <c r="AG125" s="48"/>
      <c r="AH125" s="5"/>
      <c r="AI125" s="5"/>
      <c r="AJ125" s="5"/>
      <c r="AO125" s="5"/>
      <c r="AP125" s="5"/>
      <c r="AQ125" s="5"/>
      <c r="AR125" s="165"/>
      <c r="AS125" s="169"/>
      <c r="AW125" s="168"/>
      <c r="AX125" s="48"/>
      <c r="AY125" s="619" t="s">
        <v>186</v>
      </c>
      <c r="AZ125" s="619"/>
      <c r="BA125" s="619"/>
      <c r="BB125" s="165"/>
      <c r="BC125" s="5"/>
      <c r="BD125" s="619"/>
      <c r="BE125" s="619"/>
      <c r="BF125" s="619"/>
      <c r="BG125" s="619"/>
      <c r="BH125" s="619"/>
      <c r="BI125" s="5"/>
      <c r="BJ125" s="5"/>
      <c r="BK125" s="619" t="s">
        <v>186</v>
      </c>
      <c r="BL125" s="619"/>
      <c r="BM125" s="619"/>
      <c r="BN125" s="5"/>
      <c r="BO125" s="5"/>
      <c r="BP125" s="619" t="s">
        <v>187</v>
      </c>
      <c r="BQ125" s="619"/>
      <c r="BR125" s="619"/>
      <c r="BS125" s="165"/>
      <c r="BT125" s="48"/>
      <c r="BU125" s="619" t="s">
        <v>187</v>
      </c>
      <c r="BV125" s="619"/>
      <c r="BW125" s="619"/>
      <c r="BX125" s="26"/>
      <c r="BY125" s="26"/>
      <c r="BZ125" s="624" t="s">
        <v>209</v>
      </c>
      <c r="CA125" s="624"/>
      <c r="CB125" s="624"/>
      <c r="CC125" s="26"/>
      <c r="CD125" s="26"/>
      <c r="CH125" s="165"/>
      <c r="CI125" s="165"/>
      <c r="CJ125" s="169"/>
    </row>
    <row r="126" spans="6:88">
      <c r="F126" s="638"/>
      <c r="G126" s="619"/>
      <c r="H126" s="165">
        <v>1</v>
      </c>
      <c r="I126" s="165">
        <v>1</v>
      </c>
      <c r="J126" s="165">
        <v>1</v>
      </c>
      <c r="K126" s="165">
        <v>1</v>
      </c>
      <c r="L126" s="165">
        <v>1</v>
      </c>
      <c r="M126" s="165">
        <v>1</v>
      </c>
      <c r="N126" s="165">
        <v>1</v>
      </c>
      <c r="O126" s="165">
        <v>1</v>
      </c>
      <c r="P126" s="165">
        <v>1</v>
      </c>
      <c r="Q126" s="619"/>
      <c r="R126" s="619"/>
      <c r="S126" s="619"/>
      <c r="T126" s="619"/>
      <c r="U126" s="619"/>
      <c r="V126" s="619"/>
      <c r="W126" s="619"/>
      <c r="X126" s="619"/>
      <c r="Y126" s="619"/>
      <c r="Z126" s="619"/>
      <c r="AA126" s="619"/>
      <c r="AB126" s="619"/>
      <c r="AC126" s="619"/>
      <c r="AD126" s="619"/>
      <c r="AE126" s="5"/>
      <c r="AF126" s="48"/>
      <c r="AG126" s="48"/>
      <c r="AH126" s="5"/>
      <c r="AI126" s="5"/>
      <c r="AJ126" s="5"/>
      <c r="AK126" s="165"/>
      <c r="AO126" s="165"/>
      <c r="AP126" s="165"/>
      <c r="AQ126" s="165"/>
      <c r="AR126" s="165"/>
      <c r="AS126" s="169"/>
      <c r="AW126" s="168"/>
      <c r="AX126" s="48"/>
      <c r="AY126" s="619"/>
      <c r="AZ126" s="619"/>
      <c r="BA126" s="619"/>
      <c r="BB126" s="5"/>
      <c r="BC126" s="165"/>
      <c r="BD126" s="619"/>
      <c r="BE126" s="619"/>
      <c r="BF126" s="619"/>
      <c r="BG126" s="619"/>
      <c r="BH126" s="619"/>
      <c r="BI126" s="48"/>
      <c r="BJ126" s="48"/>
      <c r="BK126" s="619"/>
      <c r="BL126" s="619"/>
      <c r="BM126" s="619"/>
      <c r="BN126" s="165"/>
      <c r="BO126" s="165"/>
      <c r="BP126" s="619"/>
      <c r="BQ126" s="619"/>
      <c r="BR126" s="619"/>
      <c r="BS126" s="165"/>
      <c r="BT126" s="48"/>
      <c r="BU126" s="619"/>
      <c r="BV126" s="619"/>
      <c r="BW126" s="619"/>
      <c r="BX126" s="26"/>
      <c r="BY126" s="26"/>
      <c r="BZ126" s="624"/>
      <c r="CA126" s="624"/>
      <c r="CB126" s="624"/>
      <c r="CC126" s="26"/>
      <c r="CD126" s="26"/>
      <c r="CH126" s="26"/>
      <c r="CI126" s="26"/>
      <c r="CJ126" s="122"/>
    </row>
    <row r="127" spans="6:88">
      <c r="F127" s="142"/>
      <c r="G127" s="5"/>
      <c r="H127" s="619" t="s">
        <v>137</v>
      </c>
      <c r="I127" s="619"/>
      <c r="J127" s="629" t="s">
        <v>151</v>
      </c>
      <c r="K127" s="629"/>
      <c r="L127" s="58"/>
      <c r="M127" s="165"/>
      <c r="N127" s="58"/>
      <c r="O127" s="165"/>
      <c r="P127" s="38"/>
      <c r="Q127" s="165"/>
      <c r="R127" s="38"/>
      <c r="S127" s="165"/>
      <c r="T127" s="5"/>
      <c r="U127" s="5"/>
      <c r="V127" s="5"/>
      <c r="W127" s="619"/>
      <c r="X127" s="619"/>
      <c r="Y127" s="619"/>
      <c r="Z127" s="619"/>
      <c r="AA127" s="619"/>
      <c r="AB127" s="619"/>
      <c r="AC127" s="619"/>
      <c r="AD127" s="619"/>
      <c r="AE127" s="5"/>
      <c r="AF127" s="165"/>
      <c r="AG127" s="165"/>
      <c r="AH127" s="165"/>
      <c r="AI127" s="165"/>
      <c r="AJ127" s="165"/>
      <c r="AK127" s="165"/>
      <c r="AL127" s="5"/>
      <c r="AM127" s="165"/>
      <c r="AN127" s="165"/>
      <c r="AO127" s="165"/>
      <c r="AP127" s="165"/>
      <c r="AQ127" s="165"/>
      <c r="AR127" s="165"/>
      <c r="AS127" s="169"/>
      <c r="AW127" s="142"/>
      <c r="AX127" s="48"/>
      <c r="AY127" s="619"/>
      <c r="AZ127" s="619"/>
      <c r="BA127" s="619"/>
      <c r="BB127" s="165"/>
      <c r="BC127" s="165"/>
      <c r="BD127" s="619"/>
      <c r="BE127" s="619"/>
      <c r="BF127" s="619"/>
      <c r="BG127" s="619"/>
      <c r="BH127" s="619"/>
      <c r="BI127" s="165"/>
      <c r="BJ127" s="165"/>
      <c r="BK127" s="619"/>
      <c r="BL127" s="619"/>
      <c r="BM127" s="619"/>
      <c r="BN127" s="165"/>
      <c r="BO127" s="165"/>
      <c r="BP127" s="619"/>
      <c r="BQ127" s="619"/>
      <c r="BR127" s="619"/>
      <c r="BS127" s="165"/>
      <c r="BT127" s="165"/>
      <c r="BU127" s="619"/>
      <c r="BV127" s="619"/>
      <c r="BW127" s="619"/>
      <c r="BX127" s="165"/>
      <c r="BY127" s="165"/>
      <c r="BZ127" s="624"/>
      <c r="CA127" s="624"/>
      <c r="CB127" s="624"/>
      <c r="CC127" s="165"/>
      <c r="CD127" s="165"/>
      <c r="CH127" s="26"/>
      <c r="CI127" s="26"/>
      <c r="CJ127" s="122"/>
    </row>
    <row r="128" spans="6:88" ht="15.75" thickBot="1">
      <c r="F128" s="163"/>
      <c r="G128" s="146"/>
      <c r="H128" s="636"/>
      <c r="I128" s="636"/>
      <c r="J128" s="640"/>
      <c r="K128" s="640"/>
      <c r="L128" s="14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636"/>
      <c r="X128" s="636"/>
      <c r="Y128" s="636"/>
      <c r="Z128" s="636"/>
      <c r="AA128" s="63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33"/>
      <c r="AW128" s="131"/>
      <c r="AX128" s="166"/>
      <c r="AY128" s="146"/>
      <c r="AZ128" s="166"/>
      <c r="BA128" s="166"/>
      <c r="BB128" s="14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6"/>
      <c r="BU128" s="166"/>
      <c r="BV128" s="166"/>
      <c r="BW128" s="166"/>
      <c r="BX128" s="166"/>
      <c r="BY128" s="166"/>
      <c r="BZ128" s="166"/>
      <c r="CA128" s="166"/>
      <c r="CB128" s="166"/>
      <c r="CC128" s="166"/>
      <c r="CD128" s="166"/>
      <c r="CE128" s="166"/>
      <c r="CF128" s="166"/>
      <c r="CG128" s="166"/>
      <c r="CH128" s="123"/>
      <c r="CI128" s="123"/>
      <c r="CJ128" s="124"/>
    </row>
    <row r="130" spans="6:88" ht="15.75" thickBot="1"/>
    <row r="131" spans="6:88">
      <c r="F131" s="153"/>
      <c r="G131" s="154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73"/>
      <c r="U131" s="173"/>
      <c r="V131" s="173"/>
      <c r="W131" s="154"/>
      <c r="X131" s="154"/>
      <c r="Y131" s="180"/>
      <c r="Z131" s="180"/>
      <c r="AA131" s="173"/>
      <c r="AB131" s="173"/>
      <c r="AC131" s="173"/>
      <c r="AD131" s="180"/>
      <c r="AE131" s="180"/>
      <c r="AF131" s="173"/>
      <c r="AG131" s="173"/>
      <c r="AH131" s="173"/>
      <c r="AI131" s="173"/>
      <c r="AJ131" s="173"/>
      <c r="AK131" s="180"/>
      <c r="AL131" s="180"/>
      <c r="AM131" s="180"/>
      <c r="AN131" s="180"/>
      <c r="AO131" s="180"/>
      <c r="AP131" s="180"/>
      <c r="AQ131" s="180"/>
      <c r="AR131" s="180"/>
      <c r="AS131" s="129"/>
      <c r="AW131" s="153"/>
      <c r="AX131" s="154"/>
      <c r="AY131" s="154"/>
      <c r="AZ131" s="154"/>
      <c r="BA131" s="215"/>
      <c r="BB131" s="215"/>
      <c r="BC131" s="215"/>
      <c r="BD131" s="215"/>
      <c r="BE131" s="215"/>
      <c r="BF131" s="215"/>
      <c r="BG131" s="215"/>
      <c r="BH131" s="215"/>
      <c r="BI131" s="215"/>
      <c r="BJ131" s="215"/>
      <c r="BK131" s="215"/>
      <c r="BL131" s="215"/>
      <c r="BM131" s="215"/>
      <c r="BN131" s="215"/>
      <c r="BO131" s="215"/>
      <c r="BP131" s="215"/>
      <c r="BQ131" s="215"/>
      <c r="BR131" s="215"/>
      <c r="BS131" s="215"/>
      <c r="BT131" s="215"/>
      <c r="BU131" s="215"/>
      <c r="BV131" s="215"/>
      <c r="BW131" s="215"/>
      <c r="BX131" s="215"/>
      <c r="BY131" s="215"/>
      <c r="BZ131" s="215"/>
      <c r="CA131" s="215"/>
      <c r="CB131" s="215"/>
      <c r="CC131" s="215"/>
      <c r="CD131" s="215"/>
      <c r="CE131" s="215"/>
      <c r="CF131" s="215"/>
      <c r="CG131" s="215"/>
      <c r="CH131" s="215"/>
      <c r="CI131" s="215"/>
      <c r="CJ131" s="129"/>
    </row>
    <row r="132" spans="6:88">
      <c r="F132" s="144"/>
      <c r="G132" s="6"/>
      <c r="H132" s="6"/>
      <c r="I132" s="48"/>
      <c r="J132" s="48"/>
      <c r="K132" s="176"/>
      <c r="L132" s="176"/>
      <c r="M132" s="5"/>
      <c r="N132" s="176"/>
      <c r="O132" s="176"/>
      <c r="P132" s="5"/>
      <c r="Q132" s="48"/>
      <c r="R132" s="48"/>
      <c r="S132" s="48"/>
      <c r="T132" s="5"/>
      <c r="U132" s="5"/>
      <c r="V132" s="5"/>
      <c r="W132" s="48"/>
      <c r="X132" s="48"/>
      <c r="Y132" s="5"/>
      <c r="Z132" s="48"/>
      <c r="AA132" s="5"/>
      <c r="AB132" s="5"/>
      <c r="AC132" s="5"/>
      <c r="AD132" s="48"/>
      <c r="AM132" s="5"/>
      <c r="AN132" s="5"/>
      <c r="AO132" s="5"/>
      <c r="AP132" s="48"/>
      <c r="AQ132" s="48"/>
      <c r="AR132" s="48"/>
      <c r="AS132" s="178"/>
      <c r="AW132" s="144"/>
      <c r="AX132" s="48"/>
      <c r="AY132" s="48"/>
      <c r="AZ132" s="48"/>
      <c r="BA132" s="210"/>
      <c r="BB132" s="210"/>
      <c r="BC132" s="5"/>
      <c r="BD132" s="210"/>
      <c r="BE132" s="210"/>
      <c r="BF132" s="210"/>
      <c r="BG132" s="210"/>
      <c r="BH132" s="48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48"/>
      <c r="BT132" s="48"/>
      <c r="BU132" s="48"/>
      <c r="BV132" s="48"/>
      <c r="BW132" s="48"/>
      <c r="BX132" s="48"/>
      <c r="BY132" s="48"/>
      <c r="BZ132" s="48"/>
      <c r="CA132" s="210"/>
      <c r="CB132" s="48"/>
      <c r="CC132" s="210"/>
      <c r="CD132" s="5"/>
      <c r="CE132" s="210"/>
      <c r="CF132" s="210"/>
      <c r="CG132" s="5"/>
      <c r="CH132" s="5"/>
      <c r="CI132" s="5"/>
      <c r="CJ132" s="211"/>
    </row>
    <row r="133" spans="6:88">
      <c r="F133" s="144"/>
      <c r="G133" s="61"/>
      <c r="H133" t="s">
        <v>191</v>
      </c>
      <c r="I133" s="5"/>
      <c r="J133" s="5"/>
      <c r="K133" s="48"/>
      <c r="L133" s="48"/>
      <c r="M133" s="48"/>
      <c r="N133" s="48"/>
      <c r="O133" s="5"/>
      <c r="P133" s="5"/>
      <c r="W133" s="48"/>
      <c r="X133" s="48"/>
      <c r="Y133" s="48"/>
      <c r="Z133" s="48"/>
      <c r="AA133" s="5"/>
      <c r="AB133" s="5"/>
      <c r="AC133" s="5"/>
      <c r="AD133" s="5"/>
      <c r="AM133" s="5"/>
      <c r="AN133" s="5"/>
      <c r="AO133" s="5"/>
      <c r="AP133" s="48"/>
      <c r="AQ133" s="48"/>
      <c r="AR133" s="48"/>
      <c r="AS133" s="178"/>
      <c r="AW133" s="144"/>
      <c r="AX133" s="126"/>
      <c r="AY133" s="26" t="s">
        <v>191</v>
      </c>
      <c r="AZ133" s="210"/>
      <c r="BA133" s="48"/>
      <c r="BB133" s="48"/>
      <c r="CE133" s="48"/>
      <c r="CF133" s="48"/>
      <c r="CG133" s="5"/>
      <c r="CH133" s="5"/>
      <c r="CI133" s="48"/>
      <c r="CJ133" s="211"/>
    </row>
    <row r="134" spans="6:88">
      <c r="F134" s="144"/>
      <c r="G134" s="52"/>
      <c r="H134" t="s">
        <v>268</v>
      </c>
      <c r="I134" s="5"/>
      <c r="J134" s="5"/>
      <c r="K134" s="48"/>
      <c r="L134" s="5"/>
      <c r="M134" s="5"/>
      <c r="N134" s="5"/>
      <c r="O134" s="5"/>
      <c r="P134" s="5"/>
      <c r="W134" s="5"/>
      <c r="X134" s="5"/>
      <c r="Y134" s="5"/>
      <c r="Z134" s="5"/>
      <c r="AA134" s="48"/>
      <c r="AB134" s="48"/>
      <c r="AC134" s="5"/>
      <c r="AD134" s="5"/>
      <c r="AM134" s="5"/>
      <c r="AN134" s="5"/>
      <c r="AO134" s="5"/>
      <c r="AP134" s="48"/>
      <c r="AQ134" s="48"/>
      <c r="AR134" s="48"/>
      <c r="AS134" s="178"/>
      <c r="AW134" s="144"/>
      <c r="AX134" s="116"/>
      <c r="AY134" s="26" t="s">
        <v>268</v>
      </c>
      <c r="AZ134" s="210"/>
      <c r="BC134" s="47"/>
      <c r="BD134" s="47"/>
      <c r="BE134" s="47"/>
      <c r="BF134" s="619" t="s">
        <v>148</v>
      </c>
      <c r="BG134" s="619"/>
      <c r="BH134" s="619"/>
      <c r="BI134" s="619"/>
      <c r="BJ134" s="619"/>
      <c r="BX134" s="47"/>
      <c r="BY134" s="47"/>
      <c r="BZ134" s="47"/>
      <c r="CG134" s="5"/>
      <c r="CH134" s="5"/>
      <c r="CI134" s="5"/>
      <c r="CJ134" s="211"/>
    </row>
    <row r="135" spans="6:88">
      <c r="F135" s="144"/>
      <c r="G135" s="38"/>
      <c r="H135" t="s">
        <v>193</v>
      </c>
      <c r="I135" s="48"/>
      <c r="J135" s="48"/>
      <c r="K135" s="48"/>
      <c r="L135" s="5"/>
      <c r="W135" s="5"/>
      <c r="X135" s="5">
        <v>1</v>
      </c>
      <c r="Y135" s="5">
        <v>1</v>
      </c>
      <c r="Z135" s="5">
        <v>1</v>
      </c>
      <c r="AA135" s="5">
        <v>1</v>
      </c>
      <c r="AB135" s="5">
        <v>1</v>
      </c>
      <c r="AC135" s="5"/>
      <c r="AD135" s="5"/>
      <c r="AE135" s="5"/>
      <c r="AF135" s="5"/>
      <c r="AG135" s="5"/>
      <c r="AP135" s="5"/>
      <c r="AQ135" s="5"/>
      <c r="AR135" s="5"/>
      <c r="AS135" s="178"/>
      <c r="AW135" s="144"/>
      <c r="AX135" s="117"/>
      <c r="AY135" s="26" t="s">
        <v>193</v>
      </c>
      <c r="AZ135" s="48"/>
      <c r="BB135" s="6"/>
      <c r="BD135" s="47"/>
      <c r="BE135" s="47"/>
      <c r="BF135" s="619"/>
      <c r="BG135" s="619"/>
      <c r="BH135" s="619"/>
      <c r="BI135" s="619"/>
      <c r="BJ135" s="619"/>
      <c r="BK135" s="5">
        <v>1</v>
      </c>
      <c r="BL135" s="5">
        <v>1</v>
      </c>
      <c r="BM135" s="5">
        <v>1</v>
      </c>
      <c r="BN135" s="5">
        <v>1</v>
      </c>
      <c r="BO135" s="5">
        <v>1</v>
      </c>
      <c r="BP135" s="5"/>
      <c r="BQ135" s="5"/>
      <c r="BR135" s="5"/>
      <c r="BS135" s="48"/>
      <c r="BT135" s="48"/>
      <c r="BX135" s="47"/>
      <c r="BY135" s="47"/>
      <c r="BZ135" s="47"/>
      <c r="CG135" s="48"/>
      <c r="CH135" s="48"/>
      <c r="CI135" s="48"/>
      <c r="CJ135" s="211"/>
    </row>
    <row r="136" spans="6:88">
      <c r="F136" s="144"/>
      <c r="G136" s="58"/>
      <c r="H136" t="s">
        <v>189</v>
      </c>
      <c r="I136" s="48"/>
      <c r="J136" s="5"/>
      <c r="K136" s="5"/>
      <c r="L136" s="5"/>
      <c r="R136" s="5"/>
      <c r="S136" s="5"/>
      <c r="T136" s="5"/>
      <c r="U136" s="5"/>
      <c r="V136" s="5"/>
      <c r="W136" s="5"/>
      <c r="X136" s="5">
        <v>1</v>
      </c>
      <c r="Y136" s="619" t="s">
        <v>136</v>
      </c>
      <c r="Z136" s="619"/>
      <c r="AA136" s="619"/>
      <c r="AB136" s="5">
        <v>1</v>
      </c>
      <c r="AC136" s="619" t="s">
        <v>286</v>
      </c>
      <c r="AD136" s="619"/>
      <c r="AE136" s="619"/>
      <c r="AF136" s="5"/>
      <c r="AG136" s="6"/>
      <c r="AK136" s="5"/>
      <c r="AL136" s="5"/>
      <c r="AP136" s="5"/>
      <c r="AQ136" s="5"/>
      <c r="AR136" s="5"/>
      <c r="AS136" s="178"/>
      <c r="AW136" s="214"/>
      <c r="AX136" s="143"/>
      <c r="AY136" s="26" t="s">
        <v>189</v>
      </c>
      <c r="AZ136" s="5"/>
      <c r="BB136" s="6"/>
      <c r="BD136" s="47"/>
      <c r="BE136" s="47"/>
      <c r="BF136" s="619"/>
      <c r="BG136" s="619"/>
      <c r="BH136" s="619"/>
      <c r="BI136" s="619"/>
      <c r="BJ136" s="619"/>
      <c r="BK136" s="5">
        <v>1</v>
      </c>
      <c r="BL136" s="619" t="s">
        <v>136</v>
      </c>
      <c r="BM136" s="619"/>
      <c r="BN136" s="619"/>
      <c r="BO136" s="5">
        <v>1</v>
      </c>
      <c r="BP136" s="5"/>
      <c r="BS136" s="619" t="s">
        <v>133</v>
      </c>
      <c r="BT136" s="619"/>
      <c r="BU136" s="619"/>
      <c r="BX136" s="47"/>
      <c r="BY136" s="47"/>
      <c r="BZ136" s="47"/>
      <c r="CG136" s="48"/>
      <c r="CH136" s="48"/>
      <c r="CI136" s="48"/>
      <c r="CJ136" s="211"/>
    </row>
    <row r="137" spans="6:88">
      <c r="F137" s="142"/>
      <c r="G137" s="60"/>
      <c r="H137" t="s">
        <v>192</v>
      </c>
      <c r="I137" s="48"/>
      <c r="J137" s="5"/>
      <c r="K137" s="5"/>
      <c r="L137" s="5"/>
      <c r="R137" s="5"/>
      <c r="S137" s="5"/>
      <c r="T137" s="5"/>
      <c r="U137" s="5"/>
      <c r="V137" s="5"/>
      <c r="W137" s="5"/>
      <c r="X137" s="5">
        <v>1</v>
      </c>
      <c r="Y137" s="619"/>
      <c r="Z137" s="619"/>
      <c r="AA137" s="619"/>
      <c r="AB137" s="5">
        <v>1</v>
      </c>
      <c r="AC137" s="619"/>
      <c r="AD137" s="619"/>
      <c r="AE137" s="619"/>
      <c r="AF137" s="5"/>
      <c r="AG137" s="6"/>
      <c r="AK137" s="5"/>
      <c r="AL137" s="5"/>
      <c r="AP137" s="5"/>
      <c r="AQ137" s="5"/>
      <c r="AR137" s="5"/>
      <c r="AS137" s="178"/>
      <c r="AW137" s="214"/>
      <c r="AX137" s="156"/>
      <c r="AY137" s="26" t="s">
        <v>192</v>
      </c>
      <c r="AZ137" s="5"/>
      <c r="BA137" s="5"/>
      <c r="BB137" s="47"/>
      <c r="BD137" s="47"/>
      <c r="BE137" s="47"/>
      <c r="BF137" s="619"/>
      <c r="BG137" s="619"/>
      <c r="BH137" s="619"/>
      <c r="BI137" s="619"/>
      <c r="BJ137" s="619"/>
      <c r="BK137" s="5">
        <v>1</v>
      </c>
      <c r="BL137" s="619"/>
      <c r="BM137" s="619"/>
      <c r="BN137" s="619"/>
      <c r="BO137" s="5">
        <v>1</v>
      </c>
      <c r="BP137" s="47"/>
      <c r="BQ137" s="47"/>
      <c r="BS137" s="619"/>
      <c r="BT137" s="619"/>
      <c r="BU137" s="619"/>
      <c r="BV137" s="47"/>
      <c r="BZ137" s="47"/>
      <c r="CG137" s="48"/>
      <c r="CH137" s="216"/>
      <c r="CI137" s="5"/>
      <c r="CJ137" s="211"/>
    </row>
    <row r="138" spans="6:88">
      <c r="F138" s="177"/>
      <c r="G138" s="176"/>
      <c r="H138" s="176"/>
      <c r="I138" s="48"/>
      <c r="J138" s="5"/>
      <c r="K138" s="5"/>
      <c r="L138" s="5"/>
      <c r="M138" s="5"/>
      <c r="N138" s="5">
        <v>1</v>
      </c>
      <c r="O138" s="5">
        <v>1</v>
      </c>
      <c r="P138" s="5">
        <v>1</v>
      </c>
      <c r="Q138" s="5">
        <v>1</v>
      </c>
      <c r="R138" s="5">
        <v>1</v>
      </c>
      <c r="S138" s="5">
        <v>1</v>
      </c>
      <c r="T138" s="5">
        <v>1</v>
      </c>
      <c r="U138" s="5">
        <v>1</v>
      </c>
      <c r="V138" s="5">
        <v>1</v>
      </c>
      <c r="W138" s="5">
        <v>1</v>
      </c>
      <c r="X138" s="5">
        <v>1</v>
      </c>
      <c r="Y138" s="619"/>
      <c r="Z138" s="619"/>
      <c r="AA138" s="619"/>
      <c r="AB138" s="5">
        <v>1</v>
      </c>
      <c r="AC138" s="619"/>
      <c r="AD138" s="619"/>
      <c r="AE138" s="619"/>
      <c r="AF138" s="5"/>
      <c r="AJ138" s="5"/>
      <c r="AK138" s="5"/>
      <c r="AL138" s="5"/>
      <c r="AP138" s="5"/>
      <c r="AQ138" s="5"/>
      <c r="AR138" s="176"/>
      <c r="AS138" s="178"/>
      <c r="AW138" s="214"/>
      <c r="AX138" s="48"/>
      <c r="AY138" s="48"/>
      <c r="AZ138" s="5"/>
      <c r="BA138" s="5"/>
      <c r="BB138" s="47"/>
      <c r="BD138" s="47"/>
      <c r="BE138" s="47"/>
      <c r="BF138" s="619"/>
      <c r="BG138" s="619"/>
      <c r="BH138" s="619"/>
      <c r="BI138" s="619"/>
      <c r="BJ138" s="619"/>
      <c r="BK138" s="126"/>
      <c r="BL138" s="619"/>
      <c r="BM138" s="619"/>
      <c r="BN138" s="619"/>
      <c r="BO138" s="5">
        <v>1</v>
      </c>
      <c r="BP138" s="5">
        <v>1</v>
      </c>
      <c r="BQ138" s="5">
        <v>1</v>
      </c>
      <c r="BR138" s="5">
        <v>1</v>
      </c>
      <c r="BS138" s="619"/>
      <c r="BT138" s="619"/>
      <c r="BU138" s="619"/>
      <c r="BV138" s="47"/>
      <c r="BZ138" s="47"/>
      <c r="CA138" s="47"/>
      <c r="CG138" s="48"/>
      <c r="CH138" s="48"/>
      <c r="CI138" s="210"/>
      <c r="CJ138" s="211"/>
    </row>
    <row r="139" spans="6:88">
      <c r="F139" s="177"/>
      <c r="G139" s="48"/>
      <c r="H139" s="6"/>
      <c r="I139" s="6"/>
      <c r="J139" s="6"/>
      <c r="K139" s="6"/>
      <c r="L139" s="6"/>
      <c r="M139" s="6"/>
      <c r="N139" s="5">
        <v>1</v>
      </c>
      <c r="O139" s="619" t="s">
        <v>136</v>
      </c>
      <c r="P139" s="619"/>
      <c r="Q139" s="619"/>
      <c r="R139" s="619" t="s">
        <v>133</v>
      </c>
      <c r="S139" s="619"/>
      <c r="T139" s="619"/>
      <c r="U139" s="5">
        <v>1</v>
      </c>
      <c r="W139" s="61"/>
      <c r="X139" s="5">
        <v>1</v>
      </c>
      <c r="Y139" s="5">
        <v>1</v>
      </c>
      <c r="Z139" s="5">
        <v>1</v>
      </c>
      <c r="AA139" s="5">
        <v>1</v>
      </c>
      <c r="AB139" s="5">
        <v>1</v>
      </c>
      <c r="AC139" s="5">
        <v>1</v>
      </c>
      <c r="AD139" s="5">
        <v>1</v>
      </c>
      <c r="AE139" s="5">
        <v>1</v>
      </c>
      <c r="AF139" s="5">
        <v>1</v>
      </c>
      <c r="AG139" s="5">
        <v>1</v>
      </c>
      <c r="AH139" s="5">
        <v>1</v>
      </c>
      <c r="AI139" s="5">
        <v>1</v>
      </c>
      <c r="AJ139" s="5">
        <v>1</v>
      </c>
      <c r="AK139" s="5">
        <v>1</v>
      </c>
      <c r="AL139" s="5">
        <v>1</v>
      </c>
      <c r="AP139" s="48"/>
      <c r="AQ139" s="48"/>
      <c r="AR139" s="176"/>
      <c r="AS139" s="178"/>
      <c r="AW139" s="214"/>
      <c r="AX139" s="48"/>
      <c r="AY139" s="5"/>
      <c r="BB139" s="47"/>
      <c r="BD139" s="47"/>
      <c r="BE139" s="5">
        <v>1</v>
      </c>
      <c r="BF139" s="5">
        <v>1</v>
      </c>
      <c r="BG139" s="5">
        <v>1</v>
      </c>
      <c r="BH139" s="5">
        <v>1</v>
      </c>
      <c r="BI139" s="5">
        <v>1</v>
      </c>
      <c r="BJ139" s="5">
        <v>1</v>
      </c>
      <c r="BK139" s="5">
        <v>1</v>
      </c>
      <c r="BL139" s="5">
        <v>1</v>
      </c>
      <c r="BN139" s="629" t="s">
        <v>151</v>
      </c>
      <c r="BO139" s="629"/>
      <c r="BP139" s="619" t="s">
        <v>137</v>
      </c>
      <c r="BQ139" s="619"/>
      <c r="BR139" s="5">
        <v>1</v>
      </c>
      <c r="BS139" s="5">
        <v>1</v>
      </c>
      <c r="BT139" s="5">
        <v>1</v>
      </c>
      <c r="BU139" s="5">
        <v>1</v>
      </c>
      <c r="BV139" s="5">
        <v>1</v>
      </c>
      <c r="BW139" s="5">
        <v>1</v>
      </c>
      <c r="BX139" s="5">
        <v>1</v>
      </c>
      <c r="BY139" s="5">
        <v>1</v>
      </c>
      <c r="BZ139" s="5">
        <v>1</v>
      </c>
      <c r="CA139" s="5">
        <v>1</v>
      </c>
      <c r="CB139" s="5">
        <v>1</v>
      </c>
      <c r="CC139" s="47"/>
      <c r="CD139" s="47"/>
      <c r="CF139" s="48"/>
      <c r="CG139" s="5"/>
      <c r="CH139" s="48"/>
      <c r="CI139" s="48"/>
      <c r="CJ139" s="211"/>
    </row>
    <row r="140" spans="6:88">
      <c r="F140" s="142"/>
      <c r="G140" s="48"/>
      <c r="H140" s="6"/>
      <c r="I140" s="6"/>
      <c r="J140" s="6"/>
      <c r="K140" s="6"/>
      <c r="L140" s="6"/>
      <c r="M140" s="6"/>
      <c r="N140" s="5">
        <v>1</v>
      </c>
      <c r="O140" s="619"/>
      <c r="P140" s="619"/>
      <c r="Q140" s="619"/>
      <c r="R140" s="619"/>
      <c r="S140" s="619"/>
      <c r="T140" s="619"/>
      <c r="U140" s="5">
        <v>1</v>
      </c>
      <c r="W140" s="5">
        <v>1</v>
      </c>
      <c r="X140" s="619" t="s">
        <v>137</v>
      </c>
      <c r="Y140" s="619"/>
      <c r="Z140" s="629" t="s">
        <v>151</v>
      </c>
      <c r="AA140" s="629"/>
      <c r="AB140" s="619" t="s">
        <v>177</v>
      </c>
      <c r="AC140" s="619"/>
      <c r="AD140" s="619"/>
      <c r="AE140" s="619" t="s">
        <v>138</v>
      </c>
      <c r="AF140" s="619"/>
      <c r="AG140" s="619"/>
      <c r="AH140" s="5">
        <v>1</v>
      </c>
      <c r="AI140" s="619" t="s">
        <v>136</v>
      </c>
      <c r="AJ140" s="619"/>
      <c r="AK140" s="619"/>
      <c r="AL140" s="5">
        <v>1</v>
      </c>
      <c r="AP140" s="5"/>
      <c r="AQ140" s="5"/>
      <c r="AR140" s="5"/>
      <c r="AS140" s="178"/>
      <c r="AW140" s="214"/>
      <c r="AX140" s="48"/>
      <c r="AY140" s="48"/>
      <c r="BA140" s="5"/>
      <c r="BB140" s="5"/>
      <c r="BC140" s="47"/>
      <c r="BD140" s="47"/>
      <c r="BE140" s="5">
        <v>1</v>
      </c>
      <c r="BF140" s="625" t="s">
        <v>138</v>
      </c>
      <c r="BG140" s="625"/>
      <c r="BH140" s="625"/>
      <c r="BI140" s="619" t="s">
        <v>165</v>
      </c>
      <c r="BJ140" s="619"/>
      <c r="BK140" s="619"/>
      <c r="BL140" s="5">
        <v>1</v>
      </c>
      <c r="BN140" s="629"/>
      <c r="BO140" s="629"/>
      <c r="BP140" s="619"/>
      <c r="BQ140" s="619"/>
      <c r="BR140" s="5">
        <v>1</v>
      </c>
      <c r="BS140" s="619" t="s">
        <v>136</v>
      </c>
      <c r="BT140" s="619"/>
      <c r="BU140" s="619"/>
      <c r="BV140" s="619" t="s">
        <v>165</v>
      </c>
      <c r="BW140" s="619"/>
      <c r="BX140" s="619"/>
      <c r="BY140" s="625" t="s">
        <v>138</v>
      </c>
      <c r="BZ140" s="625"/>
      <c r="CA140" s="625"/>
      <c r="CB140" s="5">
        <v>1</v>
      </c>
      <c r="CC140" s="619" t="s">
        <v>148</v>
      </c>
      <c r="CD140" s="619"/>
      <c r="CE140" s="619"/>
      <c r="CF140" s="619"/>
      <c r="CG140" s="619"/>
      <c r="CH140" s="48"/>
      <c r="CI140" s="210"/>
      <c r="CJ140" s="211"/>
    </row>
    <row r="141" spans="6:88">
      <c r="F141" s="177"/>
      <c r="G141" s="176"/>
      <c r="H141" s="6"/>
      <c r="I141" s="6"/>
      <c r="J141" s="6"/>
      <c r="K141" s="6"/>
      <c r="L141" s="6"/>
      <c r="M141" s="6"/>
      <c r="N141" s="5">
        <v>1</v>
      </c>
      <c r="O141" s="619"/>
      <c r="P141" s="619"/>
      <c r="Q141" s="619"/>
      <c r="R141" s="619"/>
      <c r="S141" s="619"/>
      <c r="T141" s="619"/>
      <c r="U141" s="5">
        <v>1</v>
      </c>
      <c r="W141" s="5">
        <v>1</v>
      </c>
      <c r="X141" s="619"/>
      <c r="Y141" s="619"/>
      <c r="Z141" s="629"/>
      <c r="AA141" s="629"/>
      <c r="AB141" s="619"/>
      <c r="AC141" s="619"/>
      <c r="AD141" s="619"/>
      <c r="AE141" s="619"/>
      <c r="AF141" s="619"/>
      <c r="AG141" s="619"/>
      <c r="AH141" s="5">
        <v>1</v>
      </c>
      <c r="AI141" s="619"/>
      <c r="AJ141" s="619"/>
      <c r="AK141" s="619"/>
      <c r="AL141" s="5">
        <v>1</v>
      </c>
      <c r="AM141" s="5"/>
      <c r="AO141" s="5"/>
      <c r="AP141" s="5"/>
      <c r="AQ141" s="5"/>
      <c r="AR141" s="5"/>
      <c r="AS141" s="178"/>
      <c r="AW141" s="214"/>
      <c r="AX141" s="48"/>
      <c r="AY141" s="48"/>
      <c r="BA141" s="5"/>
      <c r="BB141" s="5"/>
      <c r="BC141" s="47"/>
      <c r="BD141" s="47"/>
      <c r="BE141" s="5">
        <v>1</v>
      </c>
      <c r="BF141" s="625"/>
      <c r="BG141" s="625"/>
      <c r="BH141" s="625"/>
      <c r="BI141" s="619"/>
      <c r="BJ141" s="619"/>
      <c r="BK141" s="619"/>
      <c r="BL141" s="5">
        <v>1</v>
      </c>
      <c r="BM141" s="5">
        <v>1</v>
      </c>
      <c r="BN141" s="5">
        <v>1</v>
      </c>
      <c r="BO141" s="5">
        <v>1</v>
      </c>
      <c r="BP141" s="5">
        <v>1</v>
      </c>
      <c r="BQ141" s="5">
        <v>1</v>
      </c>
      <c r="BR141" s="5">
        <v>1</v>
      </c>
      <c r="BS141" s="619"/>
      <c r="BT141" s="619"/>
      <c r="BU141" s="619"/>
      <c r="BV141" s="619"/>
      <c r="BW141" s="619"/>
      <c r="BX141" s="619"/>
      <c r="BY141" s="625"/>
      <c r="BZ141" s="625"/>
      <c r="CA141" s="625"/>
      <c r="CB141" s="5">
        <v>1</v>
      </c>
      <c r="CC141" s="619"/>
      <c r="CD141" s="619"/>
      <c r="CE141" s="619"/>
      <c r="CF141" s="619"/>
      <c r="CG141" s="619"/>
      <c r="CH141" s="48"/>
      <c r="CI141" s="5"/>
      <c r="CJ141" s="145"/>
    </row>
    <row r="142" spans="6:88">
      <c r="F142" s="177"/>
      <c r="G142" s="48"/>
      <c r="H142" s="5"/>
      <c r="I142" s="5"/>
      <c r="J142" s="5"/>
      <c r="K142" s="5"/>
      <c r="L142" s="5"/>
      <c r="M142" s="5"/>
      <c r="N142" s="5">
        <v>1</v>
      </c>
      <c r="O142" s="5">
        <v>1</v>
      </c>
      <c r="P142" s="5">
        <v>1</v>
      </c>
      <c r="Q142" s="5">
        <v>1</v>
      </c>
      <c r="R142" s="5">
        <v>1</v>
      </c>
      <c r="S142" s="5">
        <v>1</v>
      </c>
      <c r="T142" s="5">
        <v>1</v>
      </c>
      <c r="U142" s="5">
        <v>1</v>
      </c>
      <c r="V142" s="5"/>
      <c r="W142" s="5">
        <v>1</v>
      </c>
      <c r="X142" s="619" t="s">
        <v>133</v>
      </c>
      <c r="Y142" s="619"/>
      <c r="Z142" s="619"/>
      <c r="AA142" s="38"/>
      <c r="AB142" s="619"/>
      <c r="AC142" s="619"/>
      <c r="AD142" s="619"/>
      <c r="AE142" s="619"/>
      <c r="AF142" s="619"/>
      <c r="AG142" s="619"/>
      <c r="AH142" s="5">
        <v>1</v>
      </c>
      <c r="AI142" s="619"/>
      <c r="AJ142" s="619"/>
      <c r="AK142" s="619"/>
      <c r="AL142" s="5">
        <v>1</v>
      </c>
      <c r="AM142" s="5"/>
      <c r="AO142" s="5"/>
      <c r="AP142" s="5"/>
      <c r="AQ142" s="5"/>
      <c r="AR142" s="5"/>
      <c r="AS142" s="178"/>
      <c r="AW142" s="142"/>
      <c r="AX142" s="5"/>
      <c r="AY142" s="5"/>
      <c r="AZ142" s="48"/>
      <c r="BA142" s="5"/>
      <c r="BB142" s="5"/>
      <c r="BC142" s="5"/>
      <c r="BD142" s="5"/>
      <c r="BE142" s="5">
        <v>1</v>
      </c>
      <c r="BF142" s="625"/>
      <c r="BG142" s="625"/>
      <c r="BH142" s="625"/>
      <c r="BI142" s="619"/>
      <c r="BJ142" s="619"/>
      <c r="BK142" s="619"/>
      <c r="BL142" s="116"/>
      <c r="BM142" s="5"/>
      <c r="BN142" s="5"/>
      <c r="BO142" s="5"/>
      <c r="BP142" s="5"/>
      <c r="BR142" s="126"/>
      <c r="BS142" s="619"/>
      <c r="BT142" s="619"/>
      <c r="BU142" s="619"/>
      <c r="BV142" s="619"/>
      <c r="BW142" s="619"/>
      <c r="BX142" s="619"/>
      <c r="BY142" s="625"/>
      <c r="BZ142" s="625"/>
      <c r="CA142" s="625"/>
      <c r="CB142" s="5">
        <v>1</v>
      </c>
      <c r="CC142" s="619"/>
      <c r="CD142" s="619"/>
      <c r="CE142" s="619"/>
      <c r="CF142" s="619"/>
      <c r="CG142" s="619"/>
      <c r="CI142" s="5"/>
      <c r="CJ142" s="145"/>
    </row>
    <row r="143" spans="6:88">
      <c r="F143" s="142"/>
      <c r="G143" s="48"/>
      <c r="H143" s="48"/>
      <c r="I143" s="48"/>
      <c r="J143" s="48"/>
      <c r="K143" s="5"/>
      <c r="L143" s="5"/>
      <c r="M143" s="5"/>
      <c r="N143" s="5">
        <v>1</v>
      </c>
      <c r="O143" s="619" t="s">
        <v>138</v>
      </c>
      <c r="P143" s="619"/>
      <c r="Q143" s="619"/>
      <c r="R143" s="52"/>
      <c r="S143" s="61"/>
      <c r="T143" s="619" t="s">
        <v>165</v>
      </c>
      <c r="U143" s="619"/>
      <c r="V143" s="619"/>
      <c r="W143" s="5">
        <v>1</v>
      </c>
      <c r="X143" s="619"/>
      <c r="Y143" s="619"/>
      <c r="Z143" s="619"/>
      <c r="AA143" s="5">
        <v>1</v>
      </c>
      <c r="AB143" s="5">
        <v>1</v>
      </c>
      <c r="AC143" s="5">
        <v>1</v>
      </c>
      <c r="AD143" s="5">
        <v>1</v>
      </c>
      <c r="AE143" s="5">
        <v>1</v>
      </c>
      <c r="AF143" s="5">
        <v>1</v>
      </c>
      <c r="AG143" s="52"/>
      <c r="AH143" s="5">
        <v>1</v>
      </c>
      <c r="AI143" s="619" t="s">
        <v>133</v>
      </c>
      <c r="AJ143" s="619"/>
      <c r="AK143" s="619"/>
      <c r="AL143" s="5">
        <v>1</v>
      </c>
      <c r="AM143" s="5"/>
      <c r="AO143" s="5"/>
      <c r="AP143" s="5"/>
      <c r="AQ143" s="5"/>
      <c r="AR143" s="5"/>
      <c r="AS143" s="178"/>
      <c r="AW143" s="142"/>
      <c r="AX143" s="5"/>
      <c r="AY143" s="5"/>
      <c r="AZ143" s="48"/>
      <c r="BA143" s="5"/>
      <c r="BB143" s="5"/>
      <c r="BC143" s="50"/>
      <c r="BD143" s="50"/>
      <c r="BE143" s="5">
        <v>1</v>
      </c>
      <c r="BF143" s="619" t="s">
        <v>165</v>
      </c>
      <c r="BG143" s="619"/>
      <c r="BH143" s="619"/>
      <c r="BI143" s="5">
        <v>1</v>
      </c>
      <c r="BJ143" s="5">
        <v>1</v>
      </c>
      <c r="BK143" s="5">
        <v>1</v>
      </c>
      <c r="BL143" s="5">
        <v>1</v>
      </c>
      <c r="BM143" s="5">
        <v>1</v>
      </c>
      <c r="BN143" s="5">
        <v>1</v>
      </c>
      <c r="BO143" s="5">
        <v>1</v>
      </c>
      <c r="BP143" s="5">
        <v>1</v>
      </c>
      <c r="BQ143" s="5">
        <v>1</v>
      </c>
      <c r="BR143" s="5">
        <v>1</v>
      </c>
      <c r="BS143" s="5">
        <v>1</v>
      </c>
      <c r="BT143" s="5">
        <v>1</v>
      </c>
      <c r="BU143" s="5">
        <v>1</v>
      </c>
      <c r="BV143" s="5">
        <v>1</v>
      </c>
      <c r="BW143" s="5">
        <v>1</v>
      </c>
      <c r="BX143" s="5">
        <v>1</v>
      </c>
      <c r="BY143" s="619" t="s">
        <v>165</v>
      </c>
      <c r="BZ143" s="619"/>
      <c r="CA143" s="619"/>
      <c r="CB143" s="5">
        <v>1</v>
      </c>
      <c r="CC143" s="619"/>
      <c r="CD143" s="619"/>
      <c r="CE143" s="619"/>
      <c r="CF143" s="619"/>
      <c r="CG143" s="619"/>
      <c r="CI143" s="5"/>
      <c r="CJ143" s="145"/>
    </row>
    <row r="144" spans="6:88">
      <c r="F144" s="177"/>
      <c r="G144" s="48"/>
      <c r="H144" s="48"/>
      <c r="I144" s="48"/>
      <c r="J144" s="5"/>
      <c r="K144" s="5"/>
      <c r="L144" s="5"/>
      <c r="M144" s="5"/>
      <c r="N144" s="5">
        <v>1</v>
      </c>
      <c r="O144" s="619"/>
      <c r="P144" s="619"/>
      <c r="Q144" s="619"/>
      <c r="R144" s="5">
        <v>1</v>
      </c>
      <c r="S144" s="5">
        <v>1</v>
      </c>
      <c r="T144" s="619"/>
      <c r="U144" s="619"/>
      <c r="V144" s="619"/>
      <c r="W144" s="5">
        <v>1</v>
      </c>
      <c r="X144" s="619"/>
      <c r="Y144" s="619"/>
      <c r="Z144" s="619"/>
      <c r="AA144" s="5">
        <v>1</v>
      </c>
      <c r="AB144" s="5"/>
      <c r="AC144" s="58"/>
      <c r="AD144" s="5"/>
      <c r="AE144" s="50"/>
      <c r="AF144" s="5">
        <v>1</v>
      </c>
      <c r="AG144" s="61"/>
      <c r="AH144" s="5">
        <v>1</v>
      </c>
      <c r="AI144" s="619"/>
      <c r="AJ144" s="619"/>
      <c r="AK144" s="619"/>
      <c r="AL144" s="5">
        <v>1</v>
      </c>
      <c r="AM144" s="5"/>
      <c r="AN144" s="5"/>
      <c r="AO144" s="5"/>
      <c r="AP144" s="5"/>
      <c r="AQ144" s="5"/>
      <c r="AR144" s="5"/>
      <c r="AS144" s="178"/>
      <c r="AW144" s="142"/>
      <c r="AX144" s="5"/>
      <c r="AY144" s="5"/>
      <c r="BC144" s="50"/>
      <c r="BD144" s="50"/>
      <c r="BE144" s="5">
        <v>1</v>
      </c>
      <c r="BF144" s="619"/>
      <c r="BG144" s="619"/>
      <c r="BH144" s="619"/>
      <c r="BI144" s="5">
        <v>1</v>
      </c>
      <c r="BJ144" s="619" t="s">
        <v>139</v>
      </c>
      <c r="BK144" s="619"/>
      <c r="BL144" s="619"/>
      <c r="BM144" s="117"/>
      <c r="BN144" s="619" t="s">
        <v>177</v>
      </c>
      <c r="BO144" s="619"/>
      <c r="BP144" s="619"/>
      <c r="BQ144" s="5"/>
      <c r="BR144" s="619" t="s">
        <v>135</v>
      </c>
      <c r="BS144" s="619"/>
      <c r="BT144" s="619"/>
      <c r="BU144" s="619" t="s">
        <v>139</v>
      </c>
      <c r="BV144" s="619"/>
      <c r="BW144" s="619"/>
      <c r="BX144" s="5">
        <v>1</v>
      </c>
      <c r="BY144" s="619"/>
      <c r="BZ144" s="619"/>
      <c r="CA144" s="619"/>
      <c r="CB144" s="5">
        <v>1</v>
      </c>
      <c r="CC144" s="619"/>
      <c r="CD144" s="619"/>
      <c r="CE144" s="619"/>
      <c r="CF144" s="619"/>
      <c r="CG144" s="619"/>
      <c r="CI144" s="6"/>
      <c r="CJ144" s="145"/>
    </row>
    <row r="145" spans="6:88">
      <c r="F145" s="177"/>
      <c r="G145" s="48"/>
      <c r="H145" s="5"/>
      <c r="I145" s="5"/>
      <c r="J145" s="5"/>
      <c r="K145" s="5"/>
      <c r="L145" s="5"/>
      <c r="M145" s="5"/>
      <c r="N145" s="5">
        <v>1</v>
      </c>
      <c r="O145" s="619"/>
      <c r="P145" s="619"/>
      <c r="Q145" s="619"/>
      <c r="R145" s="5">
        <v>1</v>
      </c>
      <c r="S145" s="5"/>
      <c r="T145" s="619"/>
      <c r="U145" s="619"/>
      <c r="V145" s="619"/>
      <c r="W145" s="5">
        <v>1</v>
      </c>
      <c r="X145" s="619" t="s">
        <v>181</v>
      </c>
      <c r="Y145" s="619"/>
      <c r="Z145" s="619"/>
      <c r="AA145" s="5">
        <v>1</v>
      </c>
      <c r="AB145" s="619" t="s">
        <v>139</v>
      </c>
      <c r="AC145" s="619"/>
      <c r="AD145" s="619"/>
      <c r="AE145" s="619" t="s">
        <v>165</v>
      </c>
      <c r="AF145" s="619"/>
      <c r="AG145" s="619"/>
      <c r="AH145" s="5">
        <v>1</v>
      </c>
      <c r="AI145" s="619"/>
      <c r="AJ145" s="619"/>
      <c r="AK145" s="619"/>
      <c r="AL145" s="5">
        <v>1</v>
      </c>
      <c r="AM145" s="5"/>
      <c r="AN145" s="5"/>
      <c r="AO145" s="5"/>
      <c r="AP145" s="48"/>
      <c r="AQ145" s="48"/>
      <c r="AR145" s="176"/>
      <c r="AS145" s="178"/>
      <c r="AW145" s="142"/>
      <c r="AX145" s="5"/>
      <c r="AY145" s="6"/>
      <c r="BC145" s="50"/>
      <c r="BD145" s="50"/>
      <c r="BE145" s="5">
        <v>1</v>
      </c>
      <c r="BF145" s="619"/>
      <c r="BG145" s="619"/>
      <c r="BH145" s="619"/>
      <c r="BI145" s="5">
        <v>1</v>
      </c>
      <c r="BJ145" s="619"/>
      <c r="BK145" s="619"/>
      <c r="BL145" s="619"/>
      <c r="BM145" s="5"/>
      <c r="BN145" s="619"/>
      <c r="BO145" s="619"/>
      <c r="BP145" s="619"/>
      <c r="BQ145" s="5"/>
      <c r="BR145" s="619"/>
      <c r="BS145" s="619"/>
      <c r="BT145" s="619"/>
      <c r="BU145" s="619"/>
      <c r="BV145" s="619"/>
      <c r="BW145" s="619"/>
      <c r="BX145" s="5">
        <v>1</v>
      </c>
      <c r="BY145" s="619"/>
      <c r="BZ145" s="619"/>
      <c r="CA145" s="619"/>
      <c r="CB145" s="5">
        <v>1</v>
      </c>
      <c r="CC145" s="126"/>
      <c r="CD145" s="5">
        <v>1</v>
      </c>
      <c r="CE145" s="5">
        <v>1</v>
      </c>
      <c r="CF145" s="5">
        <v>1</v>
      </c>
      <c r="CG145" s="6"/>
      <c r="CH145" s="6"/>
      <c r="CI145" s="6"/>
      <c r="CJ145" s="145"/>
    </row>
    <row r="146" spans="6:88">
      <c r="F146" s="142"/>
      <c r="G146" s="48"/>
      <c r="H146" s="5"/>
      <c r="I146" s="5"/>
      <c r="J146" s="5"/>
      <c r="K146" s="5"/>
      <c r="M146" s="5"/>
      <c r="N146" s="5">
        <v>1</v>
      </c>
      <c r="O146" s="619" t="s">
        <v>136</v>
      </c>
      <c r="P146" s="619"/>
      <c r="Q146" s="619"/>
      <c r="R146" s="5">
        <v>1</v>
      </c>
      <c r="S146" s="5"/>
      <c r="T146" s="619" t="s">
        <v>139</v>
      </c>
      <c r="U146" s="619"/>
      <c r="V146" s="619"/>
      <c r="W146" s="5">
        <v>1</v>
      </c>
      <c r="X146" s="619"/>
      <c r="Y146" s="619"/>
      <c r="Z146" s="619"/>
      <c r="AA146" s="5">
        <v>1</v>
      </c>
      <c r="AB146" s="619"/>
      <c r="AC146" s="619"/>
      <c r="AD146" s="619"/>
      <c r="AE146" s="619"/>
      <c r="AF146" s="619"/>
      <c r="AG146" s="619"/>
      <c r="AH146" s="5">
        <v>1</v>
      </c>
      <c r="AI146" s="5">
        <v>1</v>
      </c>
      <c r="AJ146" s="5">
        <v>1</v>
      </c>
      <c r="AK146" s="5">
        <v>1</v>
      </c>
      <c r="AL146" s="5">
        <v>1</v>
      </c>
      <c r="AM146" s="5"/>
      <c r="AN146" s="5"/>
      <c r="AO146" s="5"/>
      <c r="AP146" s="5"/>
      <c r="AQ146" s="5"/>
      <c r="AR146" s="48"/>
      <c r="AS146" s="178"/>
      <c r="AW146" s="142"/>
      <c r="AX146" s="5"/>
      <c r="AY146" s="6"/>
      <c r="BB146" s="619" t="s">
        <v>133</v>
      </c>
      <c r="BC146" s="619"/>
      <c r="BD146" s="619"/>
      <c r="BE146" s="5">
        <v>1</v>
      </c>
      <c r="BF146" s="619" t="s">
        <v>133</v>
      </c>
      <c r="BG146" s="619"/>
      <c r="BH146" s="619"/>
      <c r="BI146" s="5">
        <v>1</v>
      </c>
      <c r="BJ146" s="619"/>
      <c r="BK146" s="619"/>
      <c r="BL146" s="619"/>
      <c r="BM146" s="5"/>
      <c r="BN146" s="619"/>
      <c r="BO146" s="619"/>
      <c r="BP146" s="619"/>
      <c r="BQ146" s="5"/>
      <c r="BR146" s="619"/>
      <c r="BS146" s="619"/>
      <c r="BT146" s="619"/>
      <c r="BU146" s="619"/>
      <c r="BV146" s="619"/>
      <c r="BW146" s="619"/>
      <c r="BX146" s="5">
        <v>1</v>
      </c>
      <c r="BY146" s="116"/>
      <c r="BZ146" s="5">
        <v>1</v>
      </c>
      <c r="CA146" s="5">
        <v>1</v>
      </c>
      <c r="CB146" s="5">
        <v>1</v>
      </c>
      <c r="CC146" s="619" t="s">
        <v>136</v>
      </c>
      <c r="CD146" s="619"/>
      <c r="CE146" s="619"/>
      <c r="CF146" s="5">
        <v>1</v>
      </c>
      <c r="CG146" s="6"/>
      <c r="CH146" s="6"/>
      <c r="CI146" s="6"/>
      <c r="CJ146" s="145"/>
    </row>
    <row r="147" spans="6:88">
      <c r="F147" s="142"/>
      <c r="G147" s="5"/>
      <c r="H147" s="5"/>
      <c r="I147" s="5"/>
      <c r="J147" s="5"/>
      <c r="K147" s="5"/>
      <c r="N147" s="5">
        <v>1</v>
      </c>
      <c r="O147" s="619"/>
      <c r="P147" s="619"/>
      <c r="Q147" s="619"/>
      <c r="R147" s="5">
        <v>1</v>
      </c>
      <c r="S147" s="58"/>
      <c r="T147" s="619"/>
      <c r="U147" s="619"/>
      <c r="V147" s="619"/>
      <c r="W147" s="5">
        <v>1</v>
      </c>
      <c r="X147" s="619"/>
      <c r="Y147" s="619"/>
      <c r="Z147" s="619"/>
      <c r="AA147" s="5">
        <v>1</v>
      </c>
      <c r="AB147" s="619"/>
      <c r="AC147" s="619"/>
      <c r="AD147" s="619"/>
      <c r="AE147" s="619"/>
      <c r="AF147" s="619"/>
      <c r="AG147" s="619"/>
      <c r="AH147" s="5"/>
      <c r="AL147" s="5">
        <v>1</v>
      </c>
      <c r="AM147" s="5"/>
      <c r="AN147" s="5"/>
      <c r="AO147" s="5"/>
      <c r="AP147" s="48"/>
      <c r="AQ147" s="5"/>
      <c r="AR147" s="176"/>
      <c r="AS147" s="178"/>
      <c r="AW147" s="142"/>
      <c r="AX147" s="5"/>
      <c r="AY147" s="6"/>
      <c r="AZ147" s="6"/>
      <c r="BA147" s="5"/>
      <c r="BB147" s="619"/>
      <c r="BC147" s="619"/>
      <c r="BD147" s="619"/>
      <c r="BE147" s="5">
        <v>1</v>
      </c>
      <c r="BF147" s="619"/>
      <c r="BG147" s="619"/>
      <c r="BH147" s="619"/>
      <c r="BI147" s="5">
        <v>1</v>
      </c>
      <c r="BJ147" s="5">
        <v>1</v>
      </c>
      <c r="BK147" s="5">
        <v>1</v>
      </c>
      <c r="BL147" s="5">
        <v>1</v>
      </c>
      <c r="BM147" s="5">
        <v>1</v>
      </c>
      <c r="BN147" s="5">
        <v>1</v>
      </c>
      <c r="BO147" s="5">
        <v>1</v>
      </c>
      <c r="BP147" s="5">
        <v>1</v>
      </c>
      <c r="BQ147" s="5">
        <v>1</v>
      </c>
      <c r="BR147" s="5">
        <v>1</v>
      </c>
      <c r="BS147" s="5">
        <v>1</v>
      </c>
      <c r="BT147" s="5">
        <v>1</v>
      </c>
      <c r="BU147" s="5"/>
      <c r="BV147" s="5"/>
      <c r="BW147" s="117"/>
      <c r="BX147" s="5">
        <v>1</v>
      </c>
      <c r="BY147" s="5"/>
      <c r="BZ147" s="5">
        <v>1</v>
      </c>
      <c r="CC147" s="619"/>
      <c r="CD147" s="619"/>
      <c r="CE147" s="619"/>
      <c r="CF147" s="5">
        <v>1</v>
      </c>
      <c r="CG147" s="48"/>
      <c r="CH147" s="48"/>
      <c r="CI147" s="5"/>
      <c r="CJ147" s="211"/>
    </row>
    <row r="148" spans="6:88">
      <c r="F148" s="142"/>
      <c r="G148" s="5"/>
      <c r="H148" s="5"/>
      <c r="I148" s="5"/>
      <c r="J148" s="5"/>
      <c r="K148" s="5"/>
      <c r="L148" s="5"/>
      <c r="M148" s="5"/>
      <c r="N148" s="5">
        <v>1</v>
      </c>
      <c r="O148" s="619"/>
      <c r="P148" s="619"/>
      <c r="Q148" s="619"/>
      <c r="R148" s="5">
        <v>1</v>
      </c>
      <c r="S148" s="47"/>
      <c r="T148" s="619"/>
      <c r="U148" s="619"/>
      <c r="V148" s="619"/>
      <c r="W148" s="5">
        <v>1</v>
      </c>
      <c r="X148" s="5">
        <v>1</v>
      </c>
      <c r="Y148" s="5">
        <v>1</v>
      </c>
      <c r="Z148" s="5">
        <v>1</v>
      </c>
      <c r="AA148" s="5">
        <v>1</v>
      </c>
      <c r="AB148" s="5">
        <v>1</v>
      </c>
      <c r="AC148" s="5">
        <v>1</v>
      </c>
      <c r="AD148" s="5">
        <v>1</v>
      </c>
      <c r="AE148" s="5">
        <v>1</v>
      </c>
      <c r="AF148" s="5">
        <v>1</v>
      </c>
      <c r="AG148" s="5">
        <v>1</v>
      </c>
      <c r="AH148" s="5">
        <v>1</v>
      </c>
      <c r="AI148" s="5">
        <v>1</v>
      </c>
      <c r="AJ148" s="5">
        <v>1</v>
      </c>
      <c r="AK148" s="52"/>
      <c r="AL148" s="5">
        <v>1</v>
      </c>
      <c r="AM148" s="5"/>
      <c r="AN148" s="5"/>
      <c r="AO148" s="5"/>
      <c r="AP148" s="6"/>
      <c r="AQ148" s="6"/>
      <c r="AR148" s="6"/>
      <c r="AS148" s="145"/>
      <c r="AW148" s="214"/>
      <c r="AX148" s="5"/>
      <c r="BA148" s="5"/>
      <c r="BB148" s="619"/>
      <c r="BC148" s="619"/>
      <c r="BD148" s="619"/>
      <c r="BE148" s="5">
        <v>1</v>
      </c>
      <c r="BF148" s="619"/>
      <c r="BG148" s="619"/>
      <c r="BH148" s="619"/>
      <c r="BI148" s="5">
        <v>1</v>
      </c>
      <c r="BJ148" s="619" t="s">
        <v>176</v>
      </c>
      <c r="BK148" s="619"/>
      <c r="BL148" s="619"/>
      <c r="BM148" s="5">
        <v>1</v>
      </c>
      <c r="BN148" s="5"/>
      <c r="BO148" s="5"/>
      <c r="BP148" s="143"/>
      <c r="BQ148" s="5"/>
      <c r="BR148" s="5"/>
      <c r="BS148" s="5"/>
      <c r="BT148" s="5">
        <v>1</v>
      </c>
      <c r="BU148" s="619" t="s">
        <v>286</v>
      </c>
      <c r="BV148" s="619"/>
      <c r="BW148" s="619"/>
      <c r="BX148" s="5">
        <v>1</v>
      </c>
      <c r="BY148" s="5"/>
      <c r="BZ148" s="5">
        <v>1</v>
      </c>
      <c r="CA148" s="629" t="s">
        <v>151</v>
      </c>
      <c r="CB148" s="629"/>
      <c r="CC148" s="619"/>
      <c r="CD148" s="619"/>
      <c r="CE148" s="619"/>
      <c r="CF148" s="5">
        <v>1</v>
      </c>
      <c r="CG148" s="5"/>
      <c r="CH148" s="48"/>
      <c r="CI148" s="48"/>
      <c r="CJ148" s="211"/>
    </row>
    <row r="149" spans="6:88">
      <c r="F149" s="142"/>
      <c r="G149" s="5"/>
      <c r="H149" s="5"/>
      <c r="I149" s="5"/>
      <c r="J149" s="5"/>
      <c r="K149" s="619" t="s">
        <v>165</v>
      </c>
      <c r="L149" s="619"/>
      <c r="M149" s="619"/>
      <c r="N149" s="5">
        <v>1</v>
      </c>
      <c r="O149" s="629" t="s">
        <v>151</v>
      </c>
      <c r="P149" s="629"/>
      <c r="Q149" s="38"/>
      <c r="R149" s="5">
        <v>1</v>
      </c>
      <c r="S149" s="5">
        <v>1</v>
      </c>
      <c r="T149" s="5">
        <v>1</v>
      </c>
      <c r="U149" s="5">
        <v>1</v>
      </c>
      <c r="V149" s="5">
        <v>1</v>
      </c>
      <c r="W149" s="5">
        <v>1</v>
      </c>
      <c r="X149" s="619" t="s">
        <v>292</v>
      </c>
      <c r="Y149" s="619"/>
      <c r="Z149" s="619"/>
      <c r="AA149" s="619"/>
      <c r="AB149" s="5">
        <v>1</v>
      </c>
      <c r="AC149" s="619" t="s">
        <v>282</v>
      </c>
      <c r="AD149" s="619"/>
      <c r="AE149" s="619"/>
      <c r="AF149" s="619" t="s">
        <v>135</v>
      </c>
      <c r="AG149" s="619"/>
      <c r="AH149" s="619"/>
      <c r="AI149" s="619" t="s">
        <v>137</v>
      </c>
      <c r="AJ149" s="619"/>
      <c r="AK149" s="5">
        <v>1</v>
      </c>
      <c r="AL149" s="5">
        <v>1</v>
      </c>
      <c r="AM149" s="48"/>
      <c r="AN149" s="48"/>
      <c r="AO149" s="5"/>
      <c r="AP149" s="6"/>
      <c r="AQ149" s="6"/>
      <c r="AR149" s="6"/>
      <c r="AS149" s="145"/>
      <c r="AW149" s="214"/>
      <c r="AX149" s="5"/>
      <c r="BA149" s="5"/>
      <c r="BB149" s="47"/>
      <c r="BC149" s="5"/>
      <c r="BD149" s="5">
        <v>1</v>
      </c>
      <c r="BE149" s="5">
        <v>1</v>
      </c>
      <c r="BF149" s="5">
        <v>1</v>
      </c>
      <c r="BG149" s="5">
        <v>1</v>
      </c>
      <c r="BH149" s="116"/>
      <c r="BI149" s="5">
        <v>1</v>
      </c>
      <c r="BJ149" s="619"/>
      <c r="BK149" s="619"/>
      <c r="BL149" s="619"/>
      <c r="BM149" s="5">
        <v>1</v>
      </c>
      <c r="BN149" s="5"/>
      <c r="BO149" s="619" t="s">
        <v>292</v>
      </c>
      <c r="BP149" s="619"/>
      <c r="BQ149" s="619"/>
      <c r="BR149" s="619"/>
      <c r="BS149" s="5"/>
      <c r="BT149" s="5">
        <v>1</v>
      </c>
      <c r="BU149" s="619"/>
      <c r="BV149" s="619"/>
      <c r="BW149" s="619"/>
      <c r="BX149" s="5">
        <v>1</v>
      </c>
      <c r="BY149" s="5"/>
      <c r="BZ149" s="5">
        <v>1</v>
      </c>
      <c r="CA149" s="629"/>
      <c r="CB149" s="629"/>
      <c r="CC149" s="5">
        <v>1</v>
      </c>
      <c r="CD149" s="5">
        <v>1</v>
      </c>
      <c r="CE149" s="5">
        <v>1</v>
      </c>
      <c r="CF149" s="5">
        <v>1</v>
      </c>
      <c r="CG149" s="5"/>
      <c r="CH149" s="48"/>
      <c r="CI149" s="48"/>
      <c r="CJ149" s="211"/>
    </row>
    <row r="150" spans="6:88">
      <c r="F150" s="177"/>
      <c r="G150" s="176"/>
      <c r="H150" s="48"/>
      <c r="I150" s="48"/>
      <c r="J150" s="5"/>
      <c r="K150" s="619"/>
      <c r="L150" s="619"/>
      <c r="M150" s="619"/>
      <c r="N150" s="5">
        <v>1</v>
      </c>
      <c r="O150" s="629"/>
      <c r="P150" s="629"/>
      <c r="Q150" s="619" t="s">
        <v>135</v>
      </c>
      <c r="R150" s="619"/>
      <c r="S150" s="619"/>
      <c r="T150" s="619" t="s">
        <v>282</v>
      </c>
      <c r="U150" s="619"/>
      <c r="V150" s="619"/>
      <c r="W150" s="5">
        <v>1</v>
      </c>
      <c r="X150" s="619"/>
      <c r="Y150" s="619"/>
      <c r="Z150" s="619"/>
      <c r="AA150" s="619"/>
      <c r="AB150" s="5">
        <v>1</v>
      </c>
      <c r="AC150" s="619"/>
      <c r="AD150" s="619"/>
      <c r="AE150" s="619"/>
      <c r="AF150" s="619"/>
      <c r="AG150" s="619"/>
      <c r="AH150" s="619"/>
      <c r="AI150" s="619"/>
      <c r="AJ150" s="619"/>
      <c r="AK150" s="5">
        <v>1</v>
      </c>
      <c r="AL150" s="619" t="s">
        <v>165</v>
      </c>
      <c r="AM150" s="619"/>
      <c r="AN150" s="619"/>
      <c r="AO150" s="5"/>
      <c r="AP150" s="6"/>
      <c r="AQ150" s="6"/>
      <c r="AR150" s="6"/>
      <c r="AS150" s="145"/>
      <c r="AW150" s="142"/>
      <c r="AX150" s="6"/>
      <c r="BA150" s="5"/>
      <c r="BB150" s="5"/>
      <c r="BC150" s="5"/>
      <c r="BD150" s="5">
        <v>1</v>
      </c>
      <c r="BE150" s="619" t="s">
        <v>137</v>
      </c>
      <c r="BF150" s="619"/>
      <c r="BG150" s="5">
        <v>1</v>
      </c>
      <c r="BI150" s="5">
        <v>1</v>
      </c>
      <c r="BJ150" s="619"/>
      <c r="BK150" s="619"/>
      <c r="BL150" s="619"/>
      <c r="BM150" s="5">
        <v>1</v>
      </c>
      <c r="BN150" s="5"/>
      <c r="BO150" s="619"/>
      <c r="BP150" s="619"/>
      <c r="BQ150" s="619"/>
      <c r="BR150" s="619"/>
      <c r="BS150" s="143"/>
      <c r="BT150" s="5">
        <v>1</v>
      </c>
      <c r="BU150" s="619"/>
      <c r="BV150" s="619"/>
      <c r="BW150" s="619"/>
      <c r="BX150" s="5">
        <v>1</v>
      </c>
      <c r="BY150" s="5"/>
      <c r="BZ150" s="5">
        <v>1</v>
      </c>
      <c r="CA150" s="619" t="s">
        <v>137</v>
      </c>
      <c r="CB150" s="619"/>
      <c r="CC150" s="5">
        <v>1</v>
      </c>
      <c r="CD150" s="5"/>
      <c r="CE150" s="5"/>
      <c r="CF150" s="5"/>
      <c r="CG150" s="5"/>
      <c r="CH150" s="48"/>
      <c r="CI150" s="210"/>
      <c r="CJ150" s="211"/>
    </row>
    <row r="151" spans="6:88">
      <c r="F151" s="177"/>
      <c r="G151" s="176"/>
      <c r="H151" s="48"/>
      <c r="I151" s="48"/>
      <c r="J151" s="5"/>
      <c r="K151" s="619"/>
      <c r="L151" s="619"/>
      <c r="M151" s="619"/>
      <c r="N151" s="5">
        <v>1</v>
      </c>
      <c r="O151" s="619" t="s">
        <v>137</v>
      </c>
      <c r="P151" s="619"/>
      <c r="Q151" s="619"/>
      <c r="R151" s="619"/>
      <c r="S151" s="619"/>
      <c r="T151" s="619"/>
      <c r="U151" s="619"/>
      <c r="V151" s="619"/>
      <c r="W151" s="5">
        <v>1</v>
      </c>
      <c r="X151" s="619"/>
      <c r="Y151" s="619"/>
      <c r="Z151" s="619"/>
      <c r="AA151" s="619"/>
      <c r="AB151" s="5">
        <v>1</v>
      </c>
      <c r="AC151" s="619"/>
      <c r="AD151" s="619"/>
      <c r="AE151" s="619"/>
      <c r="AF151" s="619"/>
      <c r="AG151" s="619"/>
      <c r="AH151" s="619"/>
      <c r="AI151" s="629" t="s">
        <v>151</v>
      </c>
      <c r="AJ151" s="629"/>
      <c r="AK151" s="5">
        <v>1</v>
      </c>
      <c r="AL151" s="619"/>
      <c r="AM151" s="619"/>
      <c r="AN151" s="619"/>
      <c r="AO151" s="5"/>
      <c r="AP151" s="48"/>
      <c r="AQ151" s="48"/>
      <c r="AR151" s="176"/>
      <c r="AS151" s="178"/>
      <c r="AW151" s="142"/>
      <c r="AX151" s="6"/>
      <c r="AY151" s="6"/>
      <c r="AZ151" s="6"/>
      <c r="BA151" s="5"/>
      <c r="BC151" s="5"/>
      <c r="BD151" s="5">
        <v>1</v>
      </c>
      <c r="BE151" s="619"/>
      <c r="BF151" s="619"/>
      <c r="BG151" s="5">
        <v>1</v>
      </c>
      <c r="BI151" s="5">
        <v>1</v>
      </c>
      <c r="BJ151" s="619" t="s">
        <v>283</v>
      </c>
      <c r="BK151" s="619"/>
      <c r="BL151" s="619"/>
      <c r="BM151" s="5">
        <v>1</v>
      </c>
      <c r="BN151" s="143"/>
      <c r="BO151" s="619"/>
      <c r="BP151" s="619"/>
      <c r="BQ151" s="619"/>
      <c r="BR151" s="619"/>
      <c r="BS151" s="5"/>
      <c r="BT151" s="5">
        <v>1</v>
      </c>
      <c r="BU151" s="619" t="s">
        <v>176</v>
      </c>
      <c r="BV151" s="619"/>
      <c r="BW151" s="619"/>
      <c r="BX151" s="5">
        <v>1</v>
      </c>
      <c r="BY151" s="50"/>
      <c r="BZ151" s="5">
        <v>1</v>
      </c>
      <c r="CA151" s="619"/>
      <c r="CB151" s="619"/>
      <c r="CC151" s="5">
        <v>1</v>
      </c>
      <c r="CD151" s="5"/>
      <c r="CH151" s="48"/>
      <c r="CI151" s="210"/>
      <c r="CJ151" s="211"/>
    </row>
    <row r="152" spans="6:88">
      <c r="F152" s="142"/>
      <c r="G152" s="5"/>
      <c r="H152" s="5"/>
      <c r="I152" s="48"/>
      <c r="J152" s="5"/>
      <c r="K152" s="48"/>
      <c r="L152" s="5"/>
      <c r="M152" s="5">
        <v>1</v>
      </c>
      <c r="N152" s="5">
        <v>1</v>
      </c>
      <c r="O152" s="619"/>
      <c r="P152" s="619"/>
      <c r="Q152" s="619"/>
      <c r="R152" s="619"/>
      <c r="S152" s="619"/>
      <c r="T152" s="619"/>
      <c r="U152" s="619"/>
      <c r="V152" s="619"/>
      <c r="W152" s="5">
        <v>1</v>
      </c>
      <c r="X152" s="619"/>
      <c r="Y152" s="619"/>
      <c r="Z152" s="619"/>
      <c r="AA152" s="619"/>
      <c r="AB152" s="5">
        <v>1</v>
      </c>
      <c r="AC152" s="5">
        <v>1</v>
      </c>
      <c r="AD152" s="5">
        <v>1</v>
      </c>
      <c r="AE152" s="5">
        <v>1</v>
      </c>
      <c r="AF152" s="5">
        <v>1</v>
      </c>
      <c r="AG152" s="5">
        <v>1</v>
      </c>
      <c r="AH152" s="38"/>
      <c r="AI152" s="629"/>
      <c r="AJ152" s="629"/>
      <c r="AK152" s="5">
        <v>1</v>
      </c>
      <c r="AL152" s="619"/>
      <c r="AM152" s="619"/>
      <c r="AN152" s="619"/>
      <c r="AO152" s="6"/>
      <c r="AP152" s="6"/>
      <c r="AQ152" s="48"/>
      <c r="AR152" s="176"/>
      <c r="AS152" s="178"/>
      <c r="AW152" s="142"/>
      <c r="AX152" s="6"/>
      <c r="BA152" s="5">
        <v>1</v>
      </c>
      <c r="BB152" s="5">
        <v>1</v>
      </c>
      <c r="BC152" s="5">
        <v>1</v>
      </c>
      <c r="BD152" s="5">
        <v>1</v>
      </c>
      <c r="BE152" s="629" t="s">
        <v>151</v>
      </c>
      <c r="BF152" s="629"/>
      <c r="BG152" s="5">
        <v>1</v>
      </c>
      <c r="BH152" s="5"/>
      <c r="BI152" s="5">
        <v>1</v>
      </c>
      <c r="BJ152" s="619"/>
      <c r="BK152" s="619"/>
      <c r="BL152" s="619"/>
      <c r="BM152" s="5">
        <v>1</v>
      </c>
      <c r="BN152" s="5"/>
      <c r="BO152" s="619"/>
      <c r="BP152" s="619"/>
      <c r="BQ152" s="619"/>
      <c r="BR152" s="619"/>
      <c r="BS152" s="5"/>
      <c r="BT152" s="5">
        <v>1</v>
      </c>
      <c r="BU152" s="619"/>
      <c r="BV152" s="619"/>
      <c r="BW152" s="619"/>
      <c r="BX152" s="5">
        <v>1</v>
      </c>
      <c r="BY152" s="116"/>
      <c r="BZ152" s="5">
        <v>1</v>
      </c>
      <c r="CA152" s="5">
        <v>1</v>
      </c>
      <c r="CB152" s="5">
        <v>1</v>
      </c>
      <c r="CC152" s="5">
        <v>1</v>
      </c>
      <c r="CD152" s="5"/>
      <c r="CI152" s="210"/>
      <c r="CJ152" s="211"/>
    </row>
    <row r="153" spans="6:88">
      <c r="F153" s="142"/>
      <c r="G153" s="5"/>
      <c r="H153" s="5"/>
      <c r="I153" s="48"/>
      <c r="J153" s="5"/>
      <c r="K153" s="5"/>
      <c r="M153" s="5">
        <v>1</v>
      </c>
      <c r="N153" s="52"/>
      <c r="O153" s="5">
        <v>1</v>
      </c>
      <c r="P153" s="5">
        <v>1</v>
      </c>
      <c r="Q153" s="5">
        <v>1</v>
      </c>
      <c r="R153" s="5">
        <v>1</v>
      </c>
      <c r="S153" s="5">
        <v>1</v>
      </c>
      <c r="T153" s="5">
        <v>1</v>
      </c>
      <c r="U153" s="5">
        <v>1</v>
      </c>
      <c r="V153" s="5">
        <v>1</v>
      </c>
      <c r="W153" s="5">
        <v>1</v>
      </c>
      <c r="X153" s="5">
        <v>1</v>
      </c>
      <c r="Y153" s="5">
        <v>1</v>
      </c>
      <c r="Z153" s="5">
        <v>1</v>
      </c>
      <c r="AA153" s="5">
        <v>1</v>
      </c>
      <c r="AB153" s="5">
        <v>1</v>
      </c>
      <c r="AC153" s="619" t="s">
        <v>139</v>
      </c>
      <c r="AD153" s="619"/>
      <c r="AE153" s="619"/>
      <c r="AF153" s="5"/>
      <c r="AG153" s="5">
        <v>1</v>
      </c>
      <c r="AH153" s="619" t="s">
        <v>136</v>
      </c>
      <c r="AI153" s="619"/>
      <c r="AJ153" s="619"/>
      <c r="AK153" s="5">
        <v>1</v>
      </c>
      <c r="AL153" s="5"/>
      <c r="AM153" s="48"/>
      <c r="AN153" s="48"/>
      <c r="AO153" s="6"/>
      <c r="AP153" s="6"/>
      <c r="AQ153" s="6"/>
      <c r="AR153" s="6"/>
      <c r="AS153" s="178"/>
      <c r="AW153" s="142"/>
      <c r="AX153" s="5"/>
      <c r="BA153" s="5">
        <v>1</v>
      </c>
      <c r="BB153" s="619" t="s">
        <v>136</v>
      </c>
      <c r="BC153" s="619"/>
      <c r="BD153" s="619"/>
      <c r="BE153" s="629"/>
      <c r="BF153" s="629"/>
      <c r="BG153" s="5">
        <v>1</v>
      </c>
      <c r="BI153" s="5">
        <v>1</v>
      </c>
      <c r="BJ153" s="619"/>
      <c r="BK153" s="619"/>
      <c r="BL153" s="619"/>
      <c r="BM153" s="5">
        <v>1</v>
      </c>
      <c r="BN153" s="5"/>
      <c r="BO153" s="5"/>
      <c r="BP153" s="5"/>
      <c r="BQ153" s="143"/>
      <c r="BR153" s="5"/>
      <c r="BS153" s="5"/>
      <c r="BT153" s="5">
        <v>1</v>
      </c>
      <c r="BU153" s="619"/>
      <c r="BV153" s="619"/>
      <c r="BW153" s="619"/>
      <c r="BX153" s="5">
        <v>1</v>
      </c>
      <c r="BY153" s="619" t="s">
        <v>135</v>
      </c>
      <c r="BZ153" s="619"/>
      <c r="CA153" s="619"/>
      <c r="CB153" s="5">
        <v>1</v>
      </c>
      <c r="CC153" s="619" t="s">
        <v>133</v>
      </c>
      <c r="CD153" s="619"/>
      <c r="CE153" s="619"/>
      <c r="CI153" s="210"/>
      <c r="CJ153" s="211"/>
    </row>
    <row r="154" spans="6:88">
      <c r="F154" s="142"/>
      <c r="G154" s="5"/>
      <c r="M154" s="5">
        <v>1</v>
      </c>
      <c r="Q154" s="5"/>
      <c r="R154" s="619" t="s">
        <v>165</v>
      </c>
      <c r="S154" s="619"/>
      <c r="T154" s="619"/>
      <c r="U154" s="619" t="s">
        <v>139</v>
      </c>
      <c r="V154" s="619"/>
      <c r="W154" s="619"/>
      <c r="X154" s="5">
        <v>1</v>
      </c>
      <c r="Y154" s="619" t="s">
        <v>283</v>
      </c>
      <c r="Z154" s="619"/>
      <c r="AA154" s="619"/>
      <c r="AB154" s="5">
        <v>1</v>
      </c>
      <c r="AC154" s="619"/>
      <c r="AD154" s="619"/>
      <c r="AE154" s="619"/>
      <c r="AF154" s="58"/>
      <c r="AG154" s="5">
        <v>1</v>
      </c>
      <c r="AH154" s="619"/>
      <c r="AI154" s="619"/>
      <c r="AJ154" s="619"/>
      <c r="AK154" s="5">
        <v>1</v>
      </c>
      <c r="AL154" s="5"/>
      <c r="AM154" s="5"/>
      <c r="AN154" s="5"/>
      <c r="AO154" s="5"/>
      <c r="AP154" s="5"/>
      <c r="AQ154" s="6"/>
      <c r="AR154" s="6"/>
      <c r="AS154" s="145"/>
      <c r="AW154" s="142"/>
      <c r="AX154" s="5"/>
      <c r="BA154" s="5">
        <v>1</v>
      </c>
      <c r="BB154" s="619"/>
      <c r="BC154" s="619"/>
      <c r="BD154" s="619"/>
      <c r="BG154" s="5">
        <v>1</v>
      </c>
      <c r="BI154" s="5">
        <v>1</v>
      </c>
      <c r="BJ154" s="117"/>
      <c r="BK154" s="5"/>
      <c r="BL154" s="5"/>
      <c r="BM154" s="5">
        <v>1</v>
      </c>
      <c r="BN154" s="5">
        <v>1</v>
      </c>
      <c r="BO154" s="5">
        <v>1</v>
      </c>
      <c r="BP154" s="5">
        <v>1</v>
      </c>
      <c r="BQ154" s="5">
        <v>1</v>
      </c>
      <c r="BR154" s="5">
        <v>1</v>
      </c>
      <c r="BS154" s="5">
        <v>1</v>
      </c>
      <c r="BT154" s="5">
        <v>1</v>
      </c>
      <c r="BU154" s="5">
        <v>1</v>
      </c>
      <c r="BV154" s="5">
        <v>1</v>
      </c>
      <c r="BW154" s="5">
        <v>1</v>
      </c>
      <c r="BX154" s="5">
        <v>1</v>
      </c>
      <c r="BY154" s="619"/>
      <c r="BZ154" s="619"/>
      <c r="CA154" s="619"/>
      <c r="CB154" s="5">
        <v>1</v>
      </c>
      <c r="CC154" s="619"/>
      <c r="CD154" s="619"/>
      <c r="CE154" s="619"/>
      <c r="CF154" s="6"/>
      <c r="CG154" s="5"/>
      <c r="CI154" s="5"/>
      <c r="CJ154" s="145"/>
    </row>
    <row r="155" spans="6:88">
      <c r="F155" s="142"/>
      <c r="G155" s="48"/>
      <c r="L155" s="5"/>
      <c r="M155" s="5">
        <v>1</v>
      </c>
      <c r="N155" s="5">
        <v>1</v>
      </c>
      <c r="O155" s="5">
        <v>1</v>
      </c>
      <c r="P155" s="5">
        <v>1</v>
      </c>
      <c r="Q155" s="5">
        <v>1</v>
      </c>
      <c r="R155" s="619"/>
      <c r="S155" s="619"/>
      <c r="T155" s="619"/>
      <c r="U155" s="619"/>
      <c r="V155" s="619"/>
      <c r="W155" s="619"/>
      <c r="X155" s="5">
        <v>1</v>
      </c>
      <c r="Y155" s="619"/>
      <c r="Z155" s="619"/>
      <c r="AA155" s="619"/>
      <c r="AB155" s="5">
        <v>1</v>
      </c>
      <c r="AC155" s="619"/>
      <c r="AD155" s="619"/>
      <c r="AE155" s="619"/>
      <c r="AF155" s="5"/>
      <c r="AG155" s="5">
        <v>1</v>
      </c>
      <c r="AH155" s="619"/>
      <c r="AI155" s="619"/>
      <c r="AJ155" s="619"/>
      <c r="AK155" s="5">
        <v>1</v>
      </c>
      <c r="AL155" s="5"/>
      <c r="AM155" s="5"/>
      <c r="AN155" s="5"/>
      <c r="AO155" s="5"/>
      <c r="AP155" s="5"/>
      <c r="AQ155" s="5"/>
      <c r="AR155" s="5"/>
      <c r="AS155" s="145"/>
      <c r="AW155" s="142"/>
      <c r="AX155" s="5"/>
      <c r="AY155" s="5"/>
      <c r="AZ155" s="5"/>
      <c r="BA155" s="5">
        <v>1</v>
      </c>
      <c r="BB155" s="619"/>
      <c r="BC155" s="619"/>
      <c r="BD155" s="619"/>
      <c r="BE155" s="5">
        <v>1</v>
      </c>
      <c r="BF155" s="5">
        <v>1</v>
      </c>
      <c r="BG155" s="5">
        <v>1</v>
      </c>
      <c r="BH155" s="116"/>
      <c r="BI155" s="5">
        <v>1</v>
      </c>
      <c r="BJ155" s="619" t="s">
        <v>139</v>
      </c>
      <c r="BK155" s="619"/>
      <c r="BL155" s="619"/>
      <c r="BM155" s="619" t="s">
        <v>135</v>
      </c>
      <c r="BN155" s="619"/>
      <c r="BO155" s="619"/>
      <c r="BP155" s="5"/>
      <c r="BQ155" s="619" t="s">
        <v>181</v>
      </c>
      <c r="BR155" s="619"/>
      <c r="BS155" s="619"/>
      <c r="BT155" s="5"/>
      <c r="BU155" s="619" t="s">
        <v>139</v>
      </c>
      <c r="BV155" s="619"/>
      <c r="BW155" s="619"/>
      <c r="BX155" s="5">
        <v>1</v>
      </c>
      <c r="BY155" s="619"/>
      <c r="BZ155" s="619"/>
      <c r="CA155" s="619"/>
      <c r="CB155" s="5">
        <v>1</v>
      </c>
      <c r="CC155" s="619"/>
      <c r="CD155" s="619"/>
      <c r="CE155" s="619"/>
      <c r="CF155" s="5"/>
      <c r="CG155" s="5"/>
      <c r="CH155" s="5"/>
      <c r="CI155" s="5"/>
      <c r="CJ155" s="145"/>
    </row>
    <row r="156" spans="6:88">
      <c r="F156" s="177"/>
      <c r="G156" s="48"/>
      <c r="L156" s="5"/>
      <c r="M156" s="5">
        <v>1</v>
      </c>
      <c r="N156" s="619" t="s">
        <v>133</v>
      </c>
      <c r="O156" s="619"/>
      <c r="P156" s="619"/>
      <c r="Q156" s="5">
        <v>1</v>
      </c>
      <c r="R156" s="619"/>
      <c r="S156" s="619"/>
      <c r="T156" s="619"/>
      <c r="U156" s="619"/>
      <c r="V156" s="619"/>
      <c r="W156" s="619"/>
      <c r="X156" s="5">
        <v>1</v>
      </c>
      <c r="Y156" s="619"/>
      <c r="Z156" s="619"/>
      <c r="AA156" s="619"/>
      <c r="AB156" s="5">
        <v>1</v>
      </c>
      <c r="AC156" s="619" t="s">
        <v>165</v>
      </c>
      <c r="AD156" s="619"/>
      <c r="AE156" s="619"/>
      <c r="AF156" s="5"/>
      <c r="AG156" s="5">
        <v>1</v>
      </c>
      <c r="AH156" s="619" t="s">
        <v>138</v>
      </c>
      <c r="AI156" s="619"/>
      <c r="AJ156" s="619"/>
      <c r="AK156" s="5">
        <v>1</v>
      </c>
      <c r="AL156" s="5"/>
      <c r="AM156" s="5"/>
      <c r="AN156" s="5"/>
      <c r="AO156" s="5"/>
      <c r="AP156" s="48"/>
      <c r="AQ156" s="5"/>
      <c r="AR156" s="5"/>
      <c r="AS156" s="145"/>
      <c r="AW156" s="142"/>
      <c r="AX156" s="5"/>
      <c r="AY156" s="5"/>
      <c r="AZ156" s="5"/>
      <c r="BA156" s="5">
        <v>1</v>
      </c>
      <c r="BB156" s="5">
        <v>1</v>
      </c>
      <c r="BC156" s="5">
        <v>1</v>
      </c>
      <c r="BD156" s="126"/>
      <c r="BE156" s="5">
        <v>1</v>
      </c>
      <c r="BF156" s="619" t="s">
        <v>165</v>
      </c>
      <c r="BG156" s="619"/>
      <c r="BH156" s="619"/>
      <c r="BI156" s="5">
        <v>1</v>
      </c>
      <c r="BJ156" s="619"/>
      <c r="BK156" s="619"/>
      <c r="BL156" s="619"/>
      <c r="BM156" s="619"/>
      <c r="BN156" s="619"/>
      <c r="BO156" s="619"/>
      <c r="BP156" s="5"/>
      <c r="BQ156" s="619"/>
      <c r="BR156" s="619"/>
      <c r="BS156" s="619"/>
      <c r="BT156" s="5"/>
      <c r="BU156" s="619"/>
      <c r="BV156" s="619"/>
      <c r="BW156" s="619"/>
      <c r="BX156" s="5">
        <v>1</v>
      </c>
      <c r="BY156" s="619" t="s">
        <v>165</v>
      </c>
      <c r="BZ156" s="619"/>
      <c r="CA156" s="619"/>
      <c r="CB156" s="5">
        <v>1</v>
      </c>
      <c r="CC156" s="50"/>
      <c r="CD156" s="5"/>
      <c r="CH156" s="5"/>
      <c r="CI156" s="5"/>
      <c r="CJ156" s="145"/>
    </row>
    <row r="157" spans="6:88">
      <c r="F157" s="177"/>
      <c r="G157" s="5"/>
      <c r="K157" s="6"/>
      <c r="L157" s="5"/>
      <c r="M157" s="5">
        <v>1</v>
      </c>
      <c r="N157" s="619"/>
      <c r="O157" s="619"/>
      <c r="P157" s="619"/>
      <c r="Q157" s="5">
        <v>1</v>
      </c>
      <c r="R157" s="61"/>
      <c r="S157" s="5">
        <v>1</v>
      </c>
      <c r="T157" s="5"/>
      <c r="U157" s="5"/>
      <c r="V157" s="58"/>
      <c r="W157" s="47"/>
      <c r="X157" s="5">
        <v>1</v>
      </c>
      <c r="Y157" s="619" t="s">
        <v>135</v>
      </c>
      <c r="Z157" s="619"/>
      <c r="AA157" s="619"/>
      <c r="AB157" s="5">
        <v>1</v>
      </c>
      <c r="AC157" s="619"/>
      <c r="AD157" s="619"/>
      <c r="AE157" s="619"/>
      <c r="AF157" s="5">
        <v>1</v>
      </c>
      <c r="AG157" s="5">
        <v>1</v>
      </c>
      <c r="AH157" s="619"/>
      <c r="AI157" s="619"/>
      <c r="AJ157" s="619"/>
      <c r="AK157" s="5">
        <v>1</v>
      </c>
      <c r="AL157" s="5"/>
      <c r="AM157" s="5"/>
      <c r="AN157" s="5"/>
      <c r="AO157" s="5"/>
      <c r="AP157" s="48"/>
      <c r="AQ157" s="48"/>
      <c r="AR157" s="176"/>
      <c r="AS157" s="178"/>
      <c r="AW157" s="142"/>
      <c r="AX157" s="5"/>
      <c r="AY157" s="5"/>
      <c r="AZ157" s="619" t="s">
        <v>148</v>
      </c>
      <c r="BA157" s="619"/>
      <c r="BB157" s="619"/>
      <c r="BC157" s="619"/>
      <c r="BD157" s="619"/>
      <c r="BE157" s="5">
        <v>1</v>
      </c>
      <c r="BF157" s="619"/>
      <c r="BG157" s="619"/>
      <c r="BH157" s="619"/>
      <c r="BI157" s="5">
        <v>1</v>
      </c>
      <c r="BJ157" s="619"/>
      <c r="BK157" s="619"/>
      <c r="BL157" s="619"/>
      <c r="BM157" s="619"/>
      <c r="BN157" s="619"/>
      <c r="BO157" s="619"/>
      <c r="BP157" s="5"/>
      <c r="BQ157" s="619"/>
      <c r="BR157" s="619"/>
      <c r="BS157" s="619"/>
      <c r="BT157" s="117"/>
      <c r="BU157" s="619"/>
      <c r="BV157" s="619"/>
      <c r="BW157" s="619"/>
      <c r="BX157" s="5">
        <v>1</v>
      </c>
      <c r="BY157" s="619"/>
      <c r="BZ157" s="619"/>
      <c r="CA157" s="619"/>
      <c r="CB157" s="5">
        <v>1</v>
      </c>
      <c r="CC157" s="5"/>
      <c r="CD157" s="5"/>
      <c r="CH157" s="5"/>
      <c r="CI157" s="5"/>
      <c r="CJ157" s="145"/>
    </row>
    <row r="158" spans="6:88">
      <c r="F158" s="142"/>
      <c r="G158" s="5"/>
      <c r="K158" s="6"/>
      <c r="L158" s="5"/>
      <c r="M158" s="5">
        <v>1</v>
      </c>
      <c r="N158" s="619"/>
      <c r="O158" s="619"/>
      <c r="P158" s="619"/>
      <c r="Q158" s="5">
        <v>1</v>
      </c>
      <c r="R158" s="52"/>
      <c r="S158" s="5">
        <v>1</v>
      </c>
      <c r="T158" s="5">
        <v>1</v>
      </c>
      <c r="U158" s="5">
        <v>1</v>
      </c>
      <c r="V158" s="5">
        <v>1</v>
      </c>
      <c r="W158" s="5">
        <v>1</v>
      </c>
      <c r="X158" s="5">
        <v>1</v>
      </c>
      <c r="Y158" s="619"/>
      <c r="Z158" s="619"/>
      <c r="AA158" s="619"/>
      <c r="AB158" s="5">
        <v>1</v>
      </c>
      <c r="AC158" s="619"/>
      <c r="AD158" s="619"/>
      <c r="AE158" s="619"/>
      <c r="AF158" s="61"/>
      <c r="AG158" s="52"/>
      <c r="AH158" s="619"/>
      <c r="AI158" s="619"/>
      <c r="AJ158" s="619"/>
      <c r="AK158" s="5">
        <v>1</v>
      </c>
      <c r="AL158" s="5"/>
      <c r="AM158" s="5"/>
      <c r="AN158" s="5"/>
      <c r="AO158" s="48"/>
      <c r="AP158" s="48"/>
      <c r="AQ158" s="48"/>
      <c r="AR158" s="5"/>
      <c r="AS158" s="178"/>
      <c r="AW158" s="142"/>
      <c r="AX158" s="5"/>
      <c r="AY158" s="5"/>
      <c r="AZ158" s="619"/>
      <c r="BA158" s="619"/>
      <c r="BB158" s="619"/>
      <c r="BC158" s="619"/>
      <c r="BD158" s="619"/>
      <c r="BE158" s="5">
        <v>1</v>
      </c>
      <c r="BF158" s="619"/>
      <c r="BG158" s="619"/>
      <c r="BH158" s="619"/>
      <c r="BI158" s="5">
        <v>1</v>
      </c>
      <c r="BJ158" s="5">
        <v>1</v>
      </c>
      <c r="BK158" s="5">
        <v>1</v>
      </c>
      <c r="BL158" s="5">
        <v>1</v>
      </c>
      <c r="BM158" s="5">
        <v>1</v>
      </c>
      <c r="BN158" s="5">
        <v>1</v>
      </c>
      <c r="BO158" s="5">
        <v>1</v>
      </c>
      <c r="BP158" s="5">
        <v>1</v>
      </c>
      <c r="BQ158" s="5">
        <v>1</v>
      </c>
      <c r="BR158" s="5">
        <v>1</v>
      </c>
      <c r="BS158" s="5">
        <v>1</v>
      </c>
      <c r="BT158" s="5">
        <v>1</v>
      </c>
      <c r="BU158" s="5">
        <v>1</v>
      </c>
      <c r="BV158" s="5">
        <v>1</v>
      </c>
      <c r="BW158" s="5">
        <v>1</v>
      </c>
      <c r="BX158" s="5">
        <v>1</v>
      </c>
      <c r="BY158" s="619"/>
      <c r="BZ158" s="619"/>
      <c r="CA158" s="619"/>
      <c r="CB158" s="5">
        <v>1</v>
      </c>
      <c r="CC158" s="5"/>
      <c r="CD158" s="5"/>
      <c r="CH158" s="5"/>
      <c r="CI158" s="5"/>
      <c r="CJ158" s="145"/>
    </row>
    <row r="159" spans="6:88">
      <c r="F159" s="177"/>
      <c r="G159" s="5"/>
      <c r="L159" s="5"/>
      <c r="M159" s="5">
        <v>1</v>
      </c>
      <c r="N159" s="625" t="s">
        <v>351</v>
      </c>
      <c r="O159" s="625"/>
      <c r="P159" s="625"/>
      <c r="Q159" s="5">
        <v>1</v>
      </c>
      <c r="R159" s="619" t="s">
        <v>138</v>
      </c>
      <c r="S159" s="619"/>
      <c r="T159" s="619"/>
      <c r="U159" s="619" t="s">
        <v>136</v>
      </c>
      <c r="V159" s="619"/>
      <c r="W159" s="619"/>
      <c r="X159" s="38"/>
      <c r="Y159" s="619"/>
      <c r="Z159" s="619"/>
      <c r="AA159" s="619"/>
      <c r="AB159" s="5">
        <v>1</v>
      </c>
      <c r="AC159" s="5"/>
      <c r="AD159" s="5">
        <v>1</v>
      </c>
      <c r="AE159" s="5">
        <v>1</v>
      </c>
      <c r="AF159" s="5">
        <v>1</v>
      </c>
      <c r="AG159" s="5">
        <v>1</v>
      </c>
      <c r="AH159" s="5">
        <v>1</v>
      </c>
      <c r="AI159" s="5">
        <v>1</v>
      </c>
      <c r="AJ159" s="5">
        <v>1</v>
      </c>
      <c r="AK159" s="5">
        <v>1</v>
      </c>
      <c r="AL159" s="6"/>
      <c r="AM159" s="5"/>
      <c r="AN159" s="48"/>
      <c r="AO159" s="5"/>
      <c r="AP159" s="5"/>
      <c r="AQ159" s="5"/>
      <c r="AR159" s="5"/>
      <c r="AS159" s="178"/>
      <c r="AW159" s="142"/>
      <c r="AX159" s="5"/>
      <c r="AY159" s="5"/>
      <c r="AZ159" s="619"/>
      <c r="BA159" s="619"/>
      <c r="BB159" s="619"/>
      <c r="BC159" s="619"/>
      <c r="BD159" s="619"/>
      <c r="BE159" s="5">
        <v>1</v>
      </c>
      <c r="BF159" s="625" t="s">
        <v>138</v>
      </c>
      <c r="BG159" s="625"/>
      <c r="BH159" s="625"/>
      <c r="BI159" s="619" t="s">
        <v>165</v>
      </c>
      <c r="BJ159" s="619"/>
      <c r="BK159" s="619"/>
      <c r="BL159" s="619" t="s">
        <v>133</v>
      </c>
      <c r="BM159" s="619"/>
      <c r="BN159" s="619"/>
      <c r="BO159" s="126"/>
      <c r="BP159" s="5"/>
      <c r="BQ159" s="5"/>
      <c r="BR159" s="5"/>
      <c r="BS159" s="5"/>
      <c r="BT159" s="5"/>
      <c r="BU159" s="116"/>
      <c r="BV159" s="619" t="s">
        <v>165</v>
      </c>
      <c r="BW159" s="619"/>
      <c r="BX159" s="619"/>
      <c r="BY159" s="625" t="s">
        <v>138</v>
      </c>
      <c r="BZ159" s="625"/>
      <c r="CA159" s="625"/>
      <c r="CB159" s="5">
        <v>1</v>
      </c>
      <c r="CC159" s="5"/>
      <c r="CD159" s="5"/>
      <c r="CE159" s="5"/>
      <c r="CF159" s="5"/>
      <c r="CG159" s="5"/>
      <c r="CH159" s="5"/>
      <c r="CI159" s="5"/>
      <c r="CJ159" s="145"/>
    </row>
    <row r="160" spans="6:88">
      <c r="F160" s="177"/>
      <c r="G160" s="5"/>
      <c r="L160" s="5"/>
      <c r="M160" s="5">
        <v>1</v>
      </c>
      <c r="N160" s="625"/>
      <c r="O160" s="625"/>
      <c r="P160" s="625"/>
      <c r="Q160" s="5">
        <v>1</v>
      </c>
      <c r="R160" s="619"/>
      <c r="S160" s="619"/>
      <c r="T160" s="619"/>
      <c r="U160" s="619"/>
      <c r="V160" s="619"/>
      <c r="W160" s="619"/>
      <c r="X160" s="629" t="s">
        <v>151</v>
      </c>
      <c r="Y160" s="629"/>
      <c r="Z160" s="619" t="s">
        <v>137</v>
      </c>
      <c r="AA160" s="619"/>
      <c r="AB160" s="5">
        <v>1</v>
      </c>
      <c r="AD160" s="5">
        <v>1</v>
      </c>
      <c r="AE160" s="619" t="s">
        <v>133</v>
      </c>
      <c r="AF160" s="619"/>
      <c r="AG160" s="619"/>
      <c r="AH160" s="625" t="s">
        <v>351</v>
      </c>
      <c r="AI160" s="625"/>
      <c r="AJ160" s="625"/>
      <c r="AK160" s="5">
        <v>1</v>
      </c>
      <c r="AL160" s="6"/>
      <c r="AM160" s="5"/>
      <c r="AN160" s="48"/>
      <c r="AO160" s="5"/>
      <c r="AP160" s="5"/>
      <c r="AQ160" s="5"/>
      <c r="AR160" s="5"/>
      <c r="AS160" s="178"/>
      <c r="AW160" s="142"/>
      <c r="AX160" s="210"/>
      <c r="AY160" s="5"/>
      <c r="AZ160" s="619"/>
      <c r="BA160" s="619"/>
      <c r="BB160" s="619"/>
      <c r="BC160" s="619"/>
      <c r="BD160" s="619"/>
      <c r="BE160" s="5">
        <v>1</v>
      </c>
      <c r="BF160" s="625"/>
      <c r="BG160" s="625"/>
      <c r="BH160" s="625"/>
      <c r="BI160" s="619"/>
      <c r="BJ160" s="619"/>
      <c r="BK160" s="619"/>
      <c r="BL160" s="619"/>
      <c r="BM160" s="619"/>
      <c r="BN160" s="619"/>
      <c r="BO160" s="5">
        <v>1</v>
      </c>
      <c r="BP160" s="5">
        <v>1</v>
      </c>
      <c r="BQ160" s="5">
        <v>1</v>
      </c>
      <c r="BR160" s="5">
        <v>1</v>
      </c>
      <c r="BS160" s="5">
        <v>1</v>
      </c>
      <c r="BT160" s="5">
        <v>1</v>
      </c>
      <c r="BU160" s="5">
        <v>1</v>
      </c>
      <c r="BV160" s="619"/>
      <c r="BW160" s="619"/>
      <c r="BX160" s="619"/>
      <c r="BY160" s="625"/>
      <c r="BZ160" s="625"/>
      <c r="CA160" s="625"/>
      <c r="CB160" s="5">
        <v>1</v>
      </c>
      <c r="CC160" s="5"/>
      <c r="CD160" s="5"/>
      <c r="CE160" s="47"/>
      <c r="CF160" s="48"/>
      <c r="CG160" s="48"/>
      <c r="CH160" s="48"/>
      <c r="CI160" s="5"/>
      <c r="CJ160" s="211"/>
    </row>
    <row r="161" spans="6:88">
      <c r="F161" s="142"/>
      <c r="G161" s="5"/>
      <c r="L161" s="5"/>
      <c r="M161" s="5">
        <v>1</v>
      </c>
      <c r="N161" s="625"/>
      <c r="O161" s="625"/>
      <c r="P161" s="625"/>
      <c r="Q161" s="5">
        <v>1</v>
      </c>
      <c r="R161" s="619"/>
      <c r="S161" s="619"/>
      <c r="T161" s="619"/>
      <c r="U161" s="619"/>
      <c r="V161" s="619"/>
      <c r="W161" s="619"/>
      <c r="X161" s="629"/>
      <c r="Y161" s="629"/>
      <c r="Z161" s="619"/>
      <c r="AA161" s="619"/>
      <c r="AB161" s="5">
        <v>1</v>
      </c>
      <c r="AD161" s="5">
        <v>1</v>
      </c>
      <c r="AE161" s="619"/>
      <c r="AF161" s="619"/>
      <c r="AG161" s="619"/>
      <c r="AH161" s="625"/>
      <c r="AI161" s="625"/>
      <c r="AJ161" s="625"/>
      <c r="AK161" s="5">
        <v>1</v>
      </c>
      <c r="AL161" s="5"/>
      <c r="AM161" s="5"/>
      <c r="AN161" s="48"/>
      <c r="AO161" s="5"/>
      <c r="AP161" s="5"/>
      <c r="AQ161" s="5"/>
      <c r="AR161" s="176"/>
      <c r="AS161" s="178"/>
      <c r="AW161" s="214"/>
      <c r="AX161" s="48"/>
      <c r="AY161" s="216"/>
      <c r="AZ161" s="619"/>
      <c r="BA161" s="619"/>
      <c r="BB161" s="619"/>
      <c r="BC161" s="619"/>
      <c r="BD161" s="619"/>
      <c r="BE161" s="5">
        <v>1</v>
      </c>
      <c r="BF161" s="625"/>
      <c r="BG161" s="625"/>
      <c r="BH161" s="625"/>
      <c r="BI161" s="619"/>
      <c r="BJ161" s="619"/>
      <c r="BK161" s="619"/>
      <c r="BL161" s="619"/>
      <c r="BM161" s="619"/>
      <c r="BN161" s="619"/>
      <c r="BO161" s="5">
        <v>1</v>
      </c>
      <c r="BP161" s="619" t="s">
        <v>137</v>
      </c>
      <c r="BQ161" s="619"/>
      <c r="BR161" s="629" t="s">
        <v>151</v>
      </c>
      <c r="BS161" s="629"/>
      <c r="BU161" s="5">
        <v>1</v>
      </c>
      <c r="BV161" s="619"/>
      <c r="BW161" s="619"/>
      <c r="BX161" s="619"/>
      <c r="BY161" s="625"/>
      <c r="BZ161" s="625"/>
      <c r="CA161" s="625"/>
      <c r="CB161" s="5">
        <v>1</v>
      </c>
      <c r="CC161" s="5"/>
      <c r="CD161" s="5"/>
      <c r="CE161" s="47"/>
      <c r="CF161" s="48"/>
      <c r="CG161" s="48"/>
      <c r="CH161" s="48"/>
      <c r="CI161" s="5"/>
      <c r="CJ161" s="211"/>
    </row>
    <row r="162" spans="6:88">
      <c r="F162" s="177"/>
      <c r="G162" s="176"/>
      <c r="H162" s="176"/>
      <c r="I162" s="48"/>
      <c r="J162" s="176"/>
      <c r="K162" s="176"/>
      <c r="L162" s="5"/>
      <c r="M162" s="5">
        <v>1</v>
      </c>
      <c r="N162" s="5">
        <v>1</v>
      </c>
      <c r="O162" s="5">
        <v>1</v>
      </c>
      <c r="P162" s="5">
        <v>1</v>
      </c>
      <c r="Q162" s="5">
        <v>1</v>
      </c>
      <c r="R162" s="5">
        <v>1</v>
      </c>
      <c r="S162" s="5">
        <v>1</v>
      </c>
      <c r="T162" s="5">
        <v>1</v>
      </c>
      <c r="U162" s="5">
        <v>1</v>
      </c>
      <c r="V162" s="5">
        <v>1</v>
      </c>
      <c r="W162" s="5">
        <v>1</v>
      </c>
      <c r="X162" s="5">
        <v>1</v>
      </c>
      <c r="Y162" s="5">
        <v>1</v>
      </c>
      <c r="Z162" s="5">
        <v>1</v>
      </c>
      <c r="AA162" s="5">
        <v>1</v>
      </c>
      <c r="AB162" s="61"/>
      <c r="AD162" s="5">
        <v>1</v>
      </c>
      <c r="AE162" s="619"/>
      <c r="AF162" s="619"/>
      <c r="AG162" s="619"/>
      <c r="AH162" s="625"/>
      <c r="AI162" s="625"/>
      <c r="AJ162" s="625"/>
      <c r="AK162" s="5">
        <v>1</v>
      </c>
      <c r="AM162" s="5"/>
      <c r="AN162" s="48"/>
      <c r="AO162" s="48"/>
      <c r="AP162" s="48"/>
      <c r="AQ162" s="48"/>
      <c r="AR162" s="176"/>
      <c r="AS162" s="178"/>
      <c r="AW162" s="214"/>
      <c r="AX162" s="210"/>
      <c r="AY162" s="216"/>
      <c r="AZ162" s="5"/>
      <c r="BE162" s="5">
        <v>1</v>
      </c>
      <c r="BF162" s="5">
        <v>1</v>
      </c>
      <c r="BG162" s="5">
        <v>1</v>
      </c>
      <c r="BH162" s="5">
        <v>1</v>
      </c>
      <c r="BI162" s="5">
        <v>1</v>
      </c>
      <c r="BJ162" s="5">
        <v>1</v>
      </c>
      <c r="BK162" s="5">
        <v>1</v>
      </c>
      <c r="BL162" s="5">
        <v>1</v>
      </c>
      <c r="BM162" s="5">
        <v>1</v>
      </c>
      <c r="BN162" s="5">
        <v>1</v>
      </c>
      <c r="BO162" s="5">
        <v>1</v>
      </c>
      <c r="BP162" s="619"/>
      <c r="BQ162" s="619"/>
      <c r="BR162" s="629"/>
      <c r="BS162" s="629"/>
      <c r="BU162" s="5">
        <v>1</v>
      </c>
      <c r="BV162" s="5">
        <v>1</v>
      </c>
      <c r="BW162" s="5">
        <v>1</v>
      </c>
      <c r="BX162" s="5">
        <v>1</v>
      </c>
      <c r="BY162" s="5">
        <v>1</v>
      </c>
      <c r="BZ162" s="5">
        <v>1</v>
      </c>
      <c r="CA162" s="5">
        <v>1</v>
      </c>
      <c r="CB162" s="5">
        <v>1</v>
      </c>
      <c r="CC162" s="47"/>
      <c r="CD162" s="47"/>
      <c r="CE162" s="47"/>
      <c r="CF162" s="48"/>
      <c r="CG162" s="48"/>
      <c r="CH162" s="48"/>
      <c r="CI162" s="48"/>
      <c r="CJ162" s="211"/>
    </row>
    <row r="163" spans="6:88">
      <c r="F163" s="177"/>
      <c r="G163" s="176"/>
      <c r="H163" s="5"/>
      <c r="I163" s="5"/>
      <c r="J163" s="5"/>
      <c r="K163" s="5"/>
      <c r="L163" s="5"/>
      <c r="M163" s="5"/>
      <c r="N163" s="5"/>
      <c r="O163" s="5"/>
      <c r="P163" s="48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>
        <v>1</v>
      </c>
      <c r="AB163" s="5">
        <v>1</v>
      </c>
      <c r="AC163" s="5">
        <v>1</v>
      </c>
      <c r="AD163" s="5">
        <v>1</v>
      </c>
      <c r="AE163" s="5">
        <v>1</v>
      </c>
      <c r="AF163" s="5">
        <v>1</v>
      </c>
      <c r="AG163" s="5">
        <v>1</v>
      </c>
      <c r="AH163" s="5">
        <v>1</v>
      </c>
      <c r="AI163" s="5">
        <v>1</v>
      </c>
      <c r="AJ163" s="5">
        <v>1</v>
      </c>
      <c r="AK163" s="5">
        <v>1</v>
      </c>
      <c r="AM163" s="5"/>
      <c r="AN163" s="5"/>
      <c r="AO163" s="5"/>
      <c r="AP163" s="5"/>
      <c r="AQ163" s="5"/>
      <c r="AR163" s="5"/>
      <c r="AS163" s="178"/>
      <c r="AW163" s="142"/>
      <c r="AX163" s="48"/>
      <c r="AY163" s="216"/>
      <c r="AZ163" s="5"/>
      <c r="BE163" s="47"/>
      <c r="BF163" s="47"/>
      <c r="BG163" s="47"/>
      <c r="BH163" s="47"/>
      <c r="BI163" s="47"/>
      <c r="BJ163" s="47"/>
      <c r="BK163" s="47"/>
      <c r="BL163" s="619" t="s">
        <v>133</v>
      </c>
      <c r="BM163" s="619"/>
      <c r="BN163" s="619"/>
      <c r="BO163" s="5">
        <v>1</v>
      </c>
      <c r="BP163" s="5">
        <v>1</v>
      </c>
      <c r="BQ163" s="5">
        <v>1</v>
      </c>
      <c r="BR163" s="5">
        <v>1</v>
      </c>
      <c r="BS163" s="619" t="s">
        <v>136</v>
      </c>
      <c r="BT163" s="619"/>
      <c r="BU163" s="619"/>
      <c r="BV163" s="126"/>
      <c r="BW163" s="619" t="s">
        <v>148</v>
      </c>
      <c r="BX163" s="619"/>
      <c r="BY163" s="619"/>
      <c r="BZ163" s="619"/>
      <c r="CA163" s="619"/>
      <c r="CF163" s="5"/>
      <c r="CG163" s="5"/>
      <c r="CH163" s="48"/>
      <c r="CI163" s="48"/>
      <c r="CJ163" s="145"/>
    </row>
    <row r="164" spans="6:88">
      <c r="F164" s="142"/>
      <c r="G164" s="176"/>
      <c r="H164" s="5"/>
      <c r="I164" s="5"/>
      <c r="J164" s="6"/>
      <c r="K164" s="6"/>
      <c r="L164" s="6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48"/>
      <c r="X164" s="48"/>
      <c r="Y164" s="5"/>
      <c r="Z164" s="5"/>
      <c r="AA164" s="5"/>
      <c r="AB164" s="5"/>
      <c r="AC164" s="5"/>
      <c r="AD164" s="5"/>
      <c r="AE164" s="48"/>
      <c r="AF164" s="48"/>
      <c r="AM164" s="5"/>
      <c r="AN164" s="5"/>
      <c r="AO164" s="5"/>
      <c r="AP164" s="5"/>
      <c r="AQ164" s="5"/>
      <c r="AR164" s="5"/>
      <c r="AS164" s="178"/>
      <c r="AW164" s="214"/>
      <c r="AX164" s="210"/>
      <c r="AY164" s="216"/>
      <c r="BE164" s="47"/>
      <c r="BF164" s="47"/>
      <c r="BG164" s="47"/>
      <c r="BH164" s="47"/>
      <c r="BI164" s="47"/>
      <c r="BL164" s="619"/>
      <c r="BM164" s="619"/>
      <c r="BN164" s="619"/>
      <c r="BO164" s="47"/>
      <c r="BP164" s="47"/>
      <c r="BQ164" s="47"/>
      <c r="BR164" s="5">
        <v>1</v>
      </c>
      <c r="BS164" s="619"/>
      <c r="BT164" s="619"/>
      <c r="BU164" s="619"/>
      <c r="BV164" s="5">
        <v>1</v>
      </c>
      <c r="BW164" s="619"/>
      <c r="BX164" s="619"/>
      <c r="BY164" s="619"/>
      <c r="BZ164" s="619"/>
      <c r="CA164" s="619"/>
      <c r="CF164" s="5"/>
      <c r="CG164" s="5"/>
      <c r="CH164" s="216"/>
      <c r="CI164" s="210"/>
      <c r="CJ164" s="211"/>
    </row>
    <row r="165" spans="6:88">
      <c r="F165" s="177"/>
      <c r="G165" s="176"/>
      <c r="H165" s="5"/>
      <c r="I165" s="5"/>
      <c r="J165" s="6"/>
      <c r="K165" s="6"/>
      <c r="L165" s="6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48"/>
      <c r="X165" s="48"/>
      <c r="Y165" s="5"/>
      <c r="Z165" s="5"/>
      <c r="AA165" s="5"/>
      <c r="AB165" s="5"/>
      <c r="AC165" s="5"/>
      <c r="AD165" s="5"/>
      <c r="AE165" s="5"/>
      <c r="AF165" s="5"/>
      <c r="AJ165" s="5"/>
      <c r="AK165" s="5"/>
      <c r="AL165" s="5"/>
      <c r="AM165" s="5"/>
      <c r="AN165" s="5"/>
      <c r="AO165" s="5"/>
      <c r="AP165" s="5"/>
      <c r="AQ165" s="5"/>
      <c r="AR165" s="5"/>
      <c r="AS165" s="178"/>
      <c r="AW165" s="214"/>
      <c r="AX165" s="48"/>
      <c r="AY165" s="216"/>
      <c r="BE165" s="47"/>
      <c r="BF165" s="47"/>
      <c r="BG165" s="47"/>
      <c r="BH165" s="47"/>
      <c r="BI165" s="47"/>
      <c r="BL165" s="619"/>
      <c r="BM165" s="619"/>
      <c r="BN165" s="619"/>
      <c r="BR165" s="5">
        <v>1</v>
      </c>
      <c r="BS165" s="619"/>
      <c r="BT165" s="619"/>
      <c r="BU165" s="619"/>
      <c r="BV165" s="5">
        <v>1</v>
      </c>
      <c r="BW165" s="619"/>
      <c r="BX165" s="619"/>
      <c r="BY165" s="619"/>
      <c r="BZ165" s="619"/>
      <c r="CA165" s="619"/>
      <c r="CF165" s="5"/>
      <c r="CG165" s="5"/>
      <c r="CH165" s="216"/>
      <c r="CI165" s="210"/>
      <c r="CJ165" s="211"/>
    </row>
    <row r="166" spans="6:88">
      <c r="F166" s="177"/>
      <c r="G166" s="176"/>
      <c r="H166" s="5"/>
      <c r="I166" s="48"/>
      <c r="J166" s="6"/>
      <c r="K166" s="6"/>
      <c r="L166" s="6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L166" s="5"/>
      <c r="AM166" s="5"/>
      <c r="AN166" s="5"/>
      <c r="AO166" s="5"/>
      <c r="AP166" s="5"/>
      <c r="AQ166" s="5"/>
      <c r="AR166" s="176"/>
      <c r="AS166" s="178"/>
      <c r="AW166" s="142"/>
      <c r="AX166" s="5"/>
      <c r="AY166" s="216"/>
      <c r="BE166" s="47"/>
      <c r="BF166" s="47"/>
      <c r="BG166" s="47"/>
      <c r="BH166" s="47"/>
      <c r="BM166" s="5"/>
      <c r="BN166" s="5"/>
      <c r="BO166" s="47"/>
      <c r="BP166" s="47"/>
      <c r="BQ166" s="47"/>
      <c r="BR166" s="5">
        <v>1</v>
      </c>
      <c r="BS166" s="5">
        <v>1</v>
      </c>
      <c r="BT166" s="5">
        <v>1</v>
      </c>
      <c r="BU166" s="5">
        <v>1</v>
      </c>
      <c r="BV166" s="5">
        <v>1</v>
      </c>
      <c r="BW166" s="619"/>
      <c r="BX166" s="619"/>
      <c r="BY166" s="619"/>
      <c r="BZ166" s="619"/>
      <c r="CA166" s="619"/>
      <c r="CF166" s="5"/>
      <c r="CG166" s="5"/>
      <c r="CH166" s="5"/>
      <c r="CI166" s="210"/>
      <c r="CJ166" s="211"/>
    </row>
    <row r="167" spans="6:88">
      <c r="F167" s="142"/>
      <c r="G167" s="48"/>
      <c r="H167" s="48"/>
      <c r="I167" s="48"/>
      <c r="J167" s="48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48"/>
      <c r="V167" s="48"/>
      <c r="W167" s="5"/>
      <c r="X167" s="5"/>
      <c r="Y167" s="5"/>
      <c r="Z167" s="176"/>
      <c r="AA167" s="176"/>
      <c r="AB167" s="5"/>
      <c r="AC167" s="5"/>
      <c r="AD167" s="5"/>
      <c r="AE167" s="5"/>
      <c r="AL167" s="48"/>
      <c r="AM167" s="48"/>
      <c r="AN167" s="48"/>
      <c r="AO167" s="5"/>
      <c r="AP167" s="176"/>
      <c r="AQ167" s="176"/>
      <c r="AR167" s="176"/>
      <c r="AS167" s="178"/>
      <c r="AW167" s="142"/>
      <c r="AX167" s="5"/>
      <c r="AY167" s="216"/>
      <c r="AZ167" s="216"/>
      <c r="BA167" s="5"/>
      <c r="BB167" s="5"/>
      <c r="BC167" s="5"/>
      <c r="BD167" s="6"/>
      <c r="BE167" s="6"/>
      <c r="BF167" s="6"/>
      <c r="BG167" s="5"/>
      <c r="BH167" s="5"/>
      <c r="BI167" s="5"/>
      <c r="BJ167" s="6"/>
      <c r="BK167" s="5"/>
      <c r="BL167" s="5"/>
      <c r="BM167" s="5"/>
      <c r="BN167" s="5"/>
      <c r="BO167" s="47"/>
      <c r="BP167" s="47"/>
      <c r="BQ167" s="47"/>
      <c r="BR167" s="47"/>
      <c r="BS167" s="5"/>
      <c r="BT167" s="5"/>
      <c r="BW167" s="619"/>
      <c r="BX167" s="619"/>
      <c r="BY167" s="619"/>
      <c r="BZ167" s="619"/>
      <c r="CA167" s="619"/>
      <c r="CB167" s="5"/>
      <c r="CC167" s="5"/>
      <c r="CD167" s="5"/>
      <c r="CE167" s="48"/>
      <c r="CF167" s="5"/>
      <c r="CG167" s="5"/>
      <c r="CH167" s="5"/>
      <c r="CI167" s="210"/>
      <c r="CJ167" s="211"/>
    </row>
    <row r="168" spans="6:88">
      <c r="F168" s="177"/>
      <c r="G168" s="48"/>
      <c r="H168" s="5"/>
      <c r="I168" s="5"/>
      <c r="J168" s="5"/>
      <c r="K168" s="176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176"/>
      <c r="AC168" s="48"/>
      <c r="AD168" s="5"/>
      <c r="AE168" s="5"/>
      <c r="AL168" s="48"/>
      <c r="AM168" s="48"/>
      <c r="AN168" s="48"/>
      <c r="AO168" s="48"/>
      <c r="AP168" s="48"/>
      <c r="AQ168" s="176"/>
      <c r="AR168" s="176"/>
      <c r="AS168" s="178"/>
      <c r="AW168" s="142"/>
      <c r="AX168" s="5"/>
      <c r="AY168" s="210"/>
      <c r="AZ168" s="210"/>
      <c r="BA168" s="210"/>
      <c r="BB168" s="210"/>
      <c r="BC168" s="210"/>
      <c r="BD168" s="210"/>
      <c r="BH168" s="48"/>
      <c r="BL168" s="48"/>
      <c r="BM168" s="48"/>
      <c r="BQ168" s="48"/>
      <c r="BR168" s="48"/>
      <c r="BS168" s="5"/>
      <c r="BT168" s="5"/>
      <c r="BU168" s="5"/>
      <c r="BV168" s="5"/>
      <c r="BW168" s="48"/>
      <c r="BX168" s="48"/>
      <c r="BY168" s="5"/>
      <c r="BZ168" s="5"/>
      <c r="CA168" s="5"/>
      <c r="CB168" s="48"/>
      <c r="CC168" s="48"/>
      <c r="CD168" s="48"/>
      <c r="CE168" s="48"/>
      <c r="CF168" s="5"/>
      <c r="CG168" s="5"/>
      <c r="CH168" s="5"/>
      <c r="CI168" s="210"/>
      <c r="CJ168" s="211"/>
    </row>
    <row r="169" spans="6:88">
      <c r="F169" s="177"/>
      <c r="G169" s="48"/>
      <c r="H169" s="5"/>
      <c r="I169" s="5"/>
      <c r="J169" s="5"/>
      <c r="K169" s="5"/>
      <c r="L169" s="176"/>
      <c r="M169" s="5"/>
      <c r="N169" s="5"/>
      <c r="O169" s="5"/>
      <c r="P169" s="5"/>
      <c r="Q169" s="5"/>
      <c r="R169" s="48"/>
      <c r="S169" s="48"/>
      <c r="T169" s="5"/>
      <c r="U169" s="5"/>
      <c r="V169" s="5"/>
      <c r="W169" s="176"/>
      <c r="X169" s="176"/>
      <c r="Y169" s="5"/>
      <c r="Z169" s="5"/>
      <c r="AA169" s="5"/>
      <c r="AB169" s="176"/>
      <c r="AC169" s="48"/>
      <c r="AD169" s="5"/>
      <c r="AE169" s="5"/>
      <c r="AF169" s="5"/>
      <c r="AG169" s="48"/>
      <c r="AH169" s="48"/>
      <c r="AI169" s="5"/>
      <c r="AJ169" s="5"/>
      <c r="AK169" s="5"/>
      <c r="AL169" s="48"/>
      <c r="AM169" s="48"/>
      <c r="AN169" s="48"/>
      <c r="AO169" s="48"/>
      <c r="AP169" s="48"/>
      <c r="AQ169" s="48"/>
      <c r="AR169" s="48"/>
      <c r="AS169" s="170"/>
      <c r="AW169" s="142"/>
      <c r="AX169" s="5"/>
      <c r="AY169" s="210"/>
      <c r="AZ169" s="210"/>
      <c r="BA169" s="210"/>
      <c r="BB169" s="210"/>
      <c r="BC169" s="210"/>
      <c r="BD169" s="210"/>
      <c r="BH169" s="48"/>
      <c r="BL169" s="48"/>
      <c r="BM169" s="48"/>
      <c r="BQ169" s="48"/>
      <c r="BR169" s="48"/>
      <c r="BS169" s="5"/>
      <c r="BT169" s="5"/>
      <c r="BU169" s="5"/>
      <c r="BV169" s="5"/>
      <c r="BW169" s="48"/>
      <c r="BX169" s="48"/>
      <c r="BY169" s="5"/>
      <c r="BZ169" s="5"/>
      <c r="CA169" s="5"/>
      <c r="CB169" s="210"/>
      <c r="CC169" s="48"/>
      <c r="CD169" s="48"/>
      <c r="CE169" s="48"/>
      <c r="CF169" s="210"/>
      <c r="CG169" s="210"/>
      <c r="CH169" s="210"/>
      <c r="CI169" s="210"/>
      <c r="CJ169" s="211"/>
    </row>
    <row r="170" spans="6:88">
      <c r="F170" s="142"/>
      <c r="G170" s="48"/>
      <c r="H170" s="5"/>
      <c r="I170" s="5"/>
      <c r="J170" s="5"/>
      <c r="K170" s="176"/>
      <c r="L170" s="176"/>
      <c r="M170" s="5"/>
      <c r="N170" s="5"/>
      <c r="O170" s="5"/>
      <c r="P170" s="5"/>
      <c r="Q170" s="5"/>
      <c r="R170" s="176"/>
      <c r="S170" s="176"/>
      <c r="T170" s="5"/>
      <c r="U170" s="5"/>
      <c r="V170" s="5"/>
      <c r="W170" s="176"/>
      <c r="X170" s="176"/>
      <c r="Y170" s="5"/>
      <c r="Z170" s="5"/>
      <c r="AA170" s="5"/>
      <c r="AB170" s="176"/>
      <c r="AC170" s="176"/>
      <c r="AD170" s="5"/>
      <c r="AE170" s="5"/>
      <c r="AF170" s="5"/>
      <c r="AG170" s="176"/>
      <c r="AH170" s="176"/>
      <c r="AI170" s="5"/>
      <c r="AJ170" s="5"/>
      <c r="AK170" s="5"/>
      <c r="AL170" s="176"/>
      <c r="AM170" s="176"/>
      <c r="AN170" s="48"/>
      <c r="AO170" s="48"/>
      <c r="AP170" s="48"/>
      <c r="AQ170" s="48"/>
      <c r="AR170" s="48"/>
      <c r="AS170" s="170"/>
      <c r="AW170" s="142"/>
      <c r="AX170" s="5"/>
      <c r="AY170" s="5"/>
      <c r="AZ170" s="5"/>
      <c r="BA170" s="5"/>
      <c r="BB170" s="5"/>
      <c r="BC170" s="48"/>
      <c r="BD170" s="210"/>
      <c r="BE170" s="48"/>
      <c r="BF170" s="210"/>
      <c r="BG170" s="48"/>
      <c r="BH170" s="210"/>
      <c r="BL170" s="5"/>
      <c r="BM170" s="5"/>
      <c r="BQ170" s="5"/>
      <c r="BR170" s="5"/>
      <c r="BS170" s="5"/>
      <c r="BT170" s="5"/>
      <c r="BU170" s="5"/>
      <c r="BV170" s="5"/>
      <c r="BW170" s="210"/>
      <c r="BX170" s="210"/>
      <c r="BY170" s="210"/>
      <c r="BZ170" s="210"/>
      <c r="CA170" s="210"/>
      <c r="CB170" s="210"/>
      <c r="CC170" s="5"/>
      <c r="CD170" s="210"/>
      <c r="CE170" s="210"/>
      <c r="CF170" s="210"/>
      <c r="CG170" s="210"/>
      <c r="CH170" s="210"/>
      <c r="CI170" s="210"/>
      <c r="CJ170" s="211"/>
    </row>
    <row r="171" spans="6:88" ht="15.75" thickBot="1">
      <c r="F171" s="131"/>
      <c r="G171" s="179"/>
      <c r="H171" s="146"/>
      <c r="I171" s="179"/>
      <c r="J171" s="179"/>
      <c r="K171" s="146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1"/>
      <c r="AR171" s="171"/>
      <c r="AS171" s="172"/>
      <c r="AW171" s="163"/>
      <c r="AX171" s="146"/>
      <c r="AY171" s="146"/>
      <c r="AZ171" s="146"/>
      <c r="BA171" s="146"/>
      <c r="BB171" s="146"/>
      <c r="BC171" s="146"/>
      <c r="BD171" s="212"/>
      <c r="BE171" s="212"/>
      <c r="BF171" s="212"/>
      <c r="BG171" s="212"/>
      <c r="BH171" s="212"/>
      <c r="BI171" s="212"/>
      <c r="BJ171" s="212"/>
      <c r="BK171" s="212"/>
      <c r="BL171" s="212"/>
      <c r="BM171" s="212"/>
      <c r="BN171" s="146"/>
      <c r="BO171" s="146"/>
      <c r="BP171" s="146"/>
      <c r="BQ171" s="146"/>
      <c r="BR171" s="146"/>
      <c r="BS171" s="212"/>
      <c r="BT171" s="212"/>
      <c r="BU171" s="212"/>
      <c r="BV171" s="212"/>
      <c r="BW171" s="212"/>
      <c r="BX171" s="212"/>
      <c r="BY171" s="212"/>
      <c r="BZ171" s="212"/>
      <c r="CA171" s="212"/>
      <c r="CB171" s="212"/>
      <c r="CC171" s="212"/>
      <c r="CD171" s="212"/>
      <c r="CE171" s="212"/>
      <c r="CF171" s="212"/>
      <c r="CG171" s="212"/>
      <c r="CH171" s="212"/>
      <c r="CI171" s="212"/>
      <c r="CJ171" s="213"/>
    </row>
    <row r="173" spans="6:88" ht="15.75" thickBot="1"/>
    <row r="174" spans="6:88">
      <c r="F174" s="153"/>
      <c r="G174" s="154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73"/>
      <c r="U174" s="173"/>
      <c r="V174" s="173"/>
      <c r="W174" s="154"/>
      <c r="X174" s="154"/>
      <c r="Y174" s="185"/>
      <c r="Z174" s="185"/>
      <c r="AA174" s="173"/>
      <c r="AB174" s="173"/>
      <c r="AC174" s="173"/>
      <c r="AD174" s="185"/>
      <c r="AE174" s="185"/>
      <c r="AF174" s="173"/>
      <c r="AG174" s="173"/>
      <c r="AH174" s="173"/>
      <c r="AI174" s="173"/>
      <c r="AJ174" s="173"/>
      <c r="AK174" s="185"/>
      <c r="AL174" s="185"/>
      <c r="AM174" s="185"/>
      <c r="AN174" s="185"/>
      <c r="AO174" s="185"/>
      <c r="AP174" s="185"/>
      <c r="AQ174" s="185"/>
      <c r="AR174" s="185"/>
      <c r="AS174" s="129"/>
      <c r="AW174" s="153"/>
      <c r="AX174" s="154"/>
      <c r="AY174" s="154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129"/>
    </row>
    <row r="175" spans="6:88">
      <c r="F175" s="144"/>
      <c r="G175" s="126"/>
      <c r="H175" s="26" t="s">
        <v>191</v>
      </c>
      <c r="I175" s="48"/>
      <c r="J175" s="48"/>
      <c r="K175" s="181"/>
      <c r="L175" s="181"/>
      <c r="M175" s="5"/>
      <c r="N175" s="181"/>
      <c r="O175" s="181"/>
      <c r="P175" s="5"/>
      <c r="Q175" s="48"/>
      <c r="R175" s="48"/>
      <c r="S175" s="48"/>
      <c r="T175" s="5"/>
      <c r="U175" s="5"/>
      <c r="V175" s="5"/>
      <c r="W175" s="48"/>
      <c r="X175" s="48"/>
      <c r="Y175" s="5"/>
      <c r="Z175" s="48"/>
      <c r="AA175" s="5"/>
      <c r="AB175" s="5"/>
      <c r="AC175" s="5"/>
      <c r="AD175" s="48"/>
      <c r="AE175" s="5"/>
      <c r="AF175" s="26"/>
      <c r="AG175" s="26"/>
      <c r="AH175" s="26"/>
      <c r="AI175" s="5"/>
      <c r="AJ175" s="5"/>
      <c r="AK175" s="5"/>
      <c r="AL175" s="5"/>
      <c r="AM175" s="5"/>
      <c r="AN175" s="5"/>
      <c r="AO175" s="5"/>
      <c r="AP175" s="48"/>
      <c r="AQ175" s="48"/>
      <c r="AR175" s="48"/>
      <c r="AS175" s="182"/>
      <c r="AW175" s="144"/>
      <c r="AX175" s="6"/>
      <c r="AY175" s="6"/>
      <c r="AZ175" s="199"/>
      <c r="BA175" s="199"/>
      <c r="BB175" s="199"/>
      <c r="BC175" s="5"/>
      <c r="BD175" s="199"/>
      <c r="BE175" s="199"/>
      <c r="BF175" s="199"/>
      <c r="BG175" s="199"/>
      <c r="BH175" s="48"/>
      <c r="BI175" s="5"/>
      <c r="BJ175" s="48"/>
      <c r="BK175" s="48"/>
      <c r="BL175" s="5"/>
      <c r="BM175" s="5"/>
      <c r="BN175" s="5"/>
      <c r="BO175" s="625" t="s">
        <v>165</v>
      </c>
      <c r="BP175" s="625"/>
      <c r="BQ175" s="625"/>
      <c r="BR175" s="47"/>
      <c r="BS175" s="5"/>
      <c r="BT175" s="5"/>
      <c r="BU175" s="5"/>
      <c r="BV175" s="48"/>
      <c r="BW175" s="48"/>
      <c r="BX175" s="48"/>
      <c r="BY175" s="48"/>
      <c r="BZ175" s="48"/>
      <c r="CA175" s="199"/>
      <c r="CB175" s="48"/>
      <c r="CC175" s="199"/>
      <c r="CD175" s="5"/>
      <c r="CE175" s="199"/>
      <c r="CF175" s="199"/>
      <c r="CG175" s="5"/>
      <c r="CH175" s="5"/>
      <c r="CI175" s="5"/>
      <c r="CJ175" s="201"/>
    </row>
    <row r="176" spans="6:88">
      <c r="F176" s="144"/>
      <c r="G176" s="116"/>
      <c r="H176" s="26" t="s">
        <v>268</v>
      </c>
      <c r="I176" s="5"/>
      <c r="J176" s="5"/>
      <c r="K176" s="48"/>
      <c r="L176" s="48"/>
      <c r="M176" s="48"/>
      <c r="N176" s="48"/>
      <c r="O176" s="5"/>
      <c r="P176" s="5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5"/>
      <c r="AB176" s="5"/>
      <c r="AC176" s="5"/>
      <c r="AD176" s="5"/>
      <c r="AE176" s="5"/>
      <c r="AF176" s="26"/>
      <c r="AG176" s="26"/>
      <c r="AH176" s="26"/>
      <c r="AI176" s="5"/>
      <c r="AJ176" s="5"/>
      <c r="AK176" s="5"/>
      <c r="AL176" s="5"/>
      <c r="AM176" s="5"/>
      <c r="AN176" s="5"/>
      <c r="AO176" s="5"/>
      <c r="AP176" s="48"/>
      <c r="AQ176" s="48"/>
      <c r="AR176" s="48"/>
      <c r="AS176" s="182"/>
      <c r="AW176" s="144"/>
      <c r="AX176" s="61"/>
      <c r="AY176" t="s">
        <v>191</v>
      </c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O176" s="625"/>
      <c r="BP176" s="625"/>
      <c r="BQ176" s="625"/>
      <c r="BX176" s="48"/>
      <c r="BY176" s="48"/>
      <c r="BZ176" s="48"/>
      <c r="CA176" s="48"/>
      <c r="CB176" s="48"/>
      <c r="CC176" s="48"/>
      <c r="CD176" s="48"/>
      <c r="CE176" s="48"/>
      <c r="CF176" s="48"/>
      <c r="CG176" s="5"/>
      <c r="CH176" s="5"/>
      <c r="CI176" s="5"/>
      <c r="CJ176" s="201"/>
    </row>
    <row r="177" spans="6:88">
      <c r="F177" s="144"/>
      <c r="G177" s="117"/>
      <c r="H177" s="26" t="s">
        <v>193</v>
      </c>
      <c r="I177" s="5"/>
      <c r="J177" s="5"/>
      <c r="K177" s="48"/>
      <c r="L177" s="5"/>
      <c r="M177" s="5"/>
      <c r="N177" s="5"/>
      <c r="O177" s="5"/>
      <c r="P177" s="5"/>
      <c r="Q177" s="48"/>
      <c r="R177" s="48"/>
      <c r="S177" s="26"/>
      <c r="T177" s="26"/>
      <c r="U177" s="26"/>
      <c r="V177" s="48"/>
      <c r="W177" s="5"/>
      <c r="X177" s="5"/>
      <c r="Y177" s="5"/>
      <c r="Z177" s="5"/>
      <c r="AA177" s="48"/>
      <c r="AB177" s="48"/>
      <c r="AC177" s="5"/>
      <c r="AD177" s="5"/>
      <c r="AE177" s="5"/>
      <c r="AF177" s="26"/>
      <c r="AG177" s="26"/>
      <c r="AH177" s="26"/>
      <c r="AI177" s="5"/>
      <c r="AJ177" s="5"/>
      <c r="AK177" s="5"/>
      <c r="AL177" s="5"/>
      <c r="AM177" s="5"/>
      <c r="AN177" s="5"/>
      <c r="AO177" s="5"/>
      <c r="AP177" s="48"/>
      <c r="AQ177" s="48"/>
      <c r="AR177" s="48"/>
      <c r="AS177" s="182"/>
      <c r="AW177" s="144"/>
      <c r="AX177" s="52"/>
      <c r="AY177" t="s">
        <v>268</v>
      </c>
      <c r="AZ177" s="5"/>
      <c r="BA177" s="5"/>
      <c r="BB177" s="48"/>
      <c r="BC177" s="48"/>
      <c r="BD177" s="48"/>
      <c r="BE177" s="48"/>
      <c r="BF177" s="5"/>
      <c r="BG177" s="5"/>
      <c r="BH177" s="5"/>
      <c r="BI177" s="5"/>
      <c r="BJ177" s="6"/>
      <c r="BK177" s="6"/>
      <c r="BL177" s="6"/>
      <c r="BM177" s="6"/>
      <c r="BN177" s="6"/>
      <c r="BO177" s="625"/>
      <c r="BP177" s="625"/>
      <c r="BQ177" s="625"/>
      <c r="BR177" s="6"/>
      <c r="BS177" s="6"/>
      <c r="BT177" s="6"/>
      <c r="BU177" s="6"/>
      <c r="BV177" s="6"/>
      <c r="BW177" s="6"/>
      <c r="BX177" s="5"/>
      <c r="BY177" s="5"/>
      <c r="BZ177" s="5"/>
      <c r="CA177" s="5"/>
      <c r="CB177" s="6"/>
      <c r="CC177" s="6"/>
      <c r="CD177" s="48"/>
      <c r="CE177" s="48"/>
      <c r="CF177" s="48"/>
      <c r="CG177" s="5"/>
      <c r="CH177" s="5"/>
      <c r="CI177" s="5"/>
      <c r="CJ177" s="201"/>
    </row>
    <row r="178" spans="6:88">
      <c r="F178" s="144"/>
      <c r="G178" s="143"/>
      <c r="H178" s="26" t="s">
        <v>189</v>
      </c>
      <c r="I178" s="48"/>
      <c r="J178" s="48"/>
      <c r="K178" s="5"/>
      <c r="L178" s="5"/>
      <c r="M178" s="5"/>
      <c r="N178" s="5"/>
      <c r="O178" s="5"/>
      <c r="P178" s="5"/>
      <c r="Q178" s="5"/>
      <c r="R178" s="5"/>
      <c r="S178" s="26"/>
      <c r="T178" s="26"/>
      <c r="U178" s="26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48"/>
      <c r="AP178" s="5"/>
      <c r="AQ178" s="5"/>
      <c r="AR178" s="5"/>
      <c r="AS178" s="182"/>
      <c r="AW178" s="144"/>
      <c r="AX178" s="38"/>
      <c r="AY178" t="s">
        <v>193</v>
      </c>
      <c r="AZ178" s="5"/>
      <c r="BA178" s="5"/>
      <c r="BB178" s="48"/>
      <c r="BC178" s="5"/>
      <c r="BD178" s="48"/>
      <c r="BE178" s="48"/>
      <c r="BF178" s="5"/>
      <c r="BG178" s="5"/>
      <c r="BH178" s="6"/>
      <c r="BI178" s="6"/>
      <c r="BJ178" s="6"/>
      <c r="BK178" s="6"/>
      <c r="BL178" s="6"/>
      <c r="BM178" s="6"/>
      <c r="BN178" s="5">
        <v>1</v>
      </c>
      <c r="BO178" s="619" t="s">
        <v>135</v>
      </c>
      <c r="BP178" s="619"/>
      <c r="BQ178" s="619"/>
      <c r="BR178" s="5">
        <v>1</v>
      </c>
      <c r="BS178" s="5"/>
      <c r="BT178" s="5"/>
      <c r="BU178" s="6"/>
      <c r="BV178" s="6"/>
      <c r="BW178" s="6"/>
      <c r="BX178" s="5"/>
      <c r="BY178" s="5"/>
      <c r="BZ178" s="5"/>
      <c r="CA178" s="5"/>
      <c r="CB178" s="6"/>
      <c r="CC178" s="6"/>
      <c r="CD178" s="48"/>
      <c r="CE178" s="48"/>
      <c r="CF178" s="5"/>
      <c r="CG178" s="48"/>
      <c r="CH178" s="48"/>
      <c r="CI178" s="48"/>
      <c r="CJ178" s="201"/>
    </row>
    <row r="179" spans="6:88">
      <c r="F179" s="144"/>
      <c r="G179" s="156"/>
      <c r="H179" s="26" t="s">
        <v>192</v>
      </c>
      <c r="I179" s="48"/>
      <c r="J179" s="5"/>
      <c r="K179" s="48">
        <v>1</v>
      </c>
      <c r="L179" s="48">
        <v>1</v>
      </c>
      <c r="M179" s="48">
        <v>1</v>
      </c>
      <c r="N179" s="48">
        <v>1</v>
      </c>
      <c r="O179" s="48">
        <v>1</v>
      </c>
      <c r="P179" s="48">
        <v>1</v>
      </c>
      <c r="Q179" s="48">
        <v>1</v>
      </c>
      <c r="R179" s="48">
        <v>1</v>
      </c>
      <c r="S179" s="48">
        <v>1</v>
      </c>
      <c r="T179" s="48">
        <v>1</v>
      </c>
      <c r="U179" s="48">
        <v>1</v>
      </c>
      <c r="V179" s="48">
        <v>1</v>
      </c>
      <c r="W179" s="48">
        <v>1</v>
      </c>
      <c r="X179" s="48">
        <v>1</v>
      </c>
      <c r="Y179" s="48">
        <v>1</v>
      </c>
      <c r="Z179" s="48">
        <v>1</v>
      </c>
      <c r="AA179" s="48">
        <v>1</v>
      </c>
      <c r="AB179" s="48">
        <v>1</v>
      </c>
      <c r="AC179" s="48">
        <v>1</v>
      </c>
      <c r="AD179" s="48">
        <v>1</v>
      </c>
      <c r="AE179" s="48">
        <v>1</v>
      </c>
      <c r="AF179" s="48">
        <v>1</v>
      </c>
      <c r="AG179" s="48">
        <v>1</v>
      </c>
      <c r="AH179" s="48">
        <v>1</v>
      </c>
      <c r="AI179" s="48">
        <v>1</v>
      </c>
      <c r="AJ179" s="48">
        <v>1</v>
      </c>
      <c r="AK179" s="48">
        <v>1</v>
      </c>
      <c r="AL179" s="48">
        <v>1</v>
      </c>
      <c r="AM179" s="48">
        <v>1</v>
      </c>
      <c r="AN179" s="48">
        <v>1</v>
      </c>
      <c r="AO179" s="48"/>
      <c r="AP179" s="5"/>
      <c r="AQ179" s="5"/>
      <c r="AR179" s="5"/>
      <c r="AS179" s="182"/>
      <c r="AW179" s="200"/>
      <c r="AX179" s="58"/>
      <c r="AY179" t="s">
        <v>189</v>
      </c>
      <c r="AZ179" s="5"/>
      <c r="BA179" s="5"/>
      <c r="BB179" s="5"/>
      <c r="BC179" s="47"/>
      <c r="BD179" s="47"/>
      <c r="BE179" s="5">
        <v>1</v>
      </c>
      <c r="BF179" s="5">
        <v>1</v>
      </c>
      <c r="BG179" s="5">
        <v>1</v>
      </c>
      <c r="BH179" s="5">
        <v>1</v>
      </c>
      <c r="BI179" s="5">
        <v>1</v>
      </c>
      <c r="BJ179" s="5"/>
      <c r="BK179" s="5"/>
      <c r="BL179" s="6"/>
      <c r="BM179" s="5"/>
      <c r="BN179" s="5">
        <v>1</v>
      </c>
      <c r="BO179" s="619"/>
      <c r="BP179" s="619"/>
      <c r="BQ179" s="619"/>
      <c r="BR179" s="5">
        <v>1</v>
      </c>
      <c r="BS179" s="5"/>
      <c r="BT179" s="5"/>
      <c r="BU179" s="5"/>
      <c r="BV179" s="5"/>
      <c r="BW179" s="5"/>
      <c r="BX179" s="5"/>
      <c r="BY179" s="5"/>
      <c r="BZ179" s="5"/>
      <c r="CA179" s="5"/>
      <c r="CB179" s="6"/>
      <c r="CC179" s="6"/>
      <c r="CD179" s="6"/>
      <c r="CE179" s="5"/>
      <c r="CF179" s="5"/>
      <c r="CG179" s="5"/>
      <c r="CH179" s="48"/>
      <c r="CI179" s="48"/>
      <c r="CJ179" s="201"/>
    </row>
    <row r="180" spans="6:88">
      <c r="F180" s="142"/>
      <c r="G180" s="48"/>
      <c r="H180" s="48"/>
      <c r="I180" s="48"/>
      <c r="J180" s="5"/>
      <c r="K180" s="48">
        <v>1</v>
      </c>
      <c r="L180" s="619" t="s">
        <v>134</v>
      </c>
      <c r="M180" s="619"/>
      <c r="N180" s="48"/>
      <c r="O180" s="48"/>
      <c r="P180" s="48"/>
      <c r="Q180" s="48"/>
      <c r="R180" s="619" t="s">
        <v>187</v>
      </c>
      <c r="S180" s="619"/>
      <c r="T180" s="619"/>
      <c r="U180" s="48"/>
      <c r="V180" s="619" t="s">
        <v>186</v>
      </c>
      <c r="W180" s="619"/>
      <c r="X180" s="619"/>
      <c r="Y180" s="48"/>
      <c r="Z180" s="48"/>
      <c r="AA180" s="619" t="s">
        <v>186</v>
      </c>
      <c r="AB180" s="619"/>
      <c r="AC180" s="619"/>
      <c r="AD180" s="48"/>
      <c r="AE180" s="619" t="s">
        <v>187</v>
      </c>
      <c r="AF180" s="619"/>
      <c r="AG180" s="619"/>
      <c r="AH180" s="48"/>
      <c r="AI180" s="48"/>
      <c r="AJ180" s="48"/>
      <c r="AK180" s="48"/>
      <c r="AL180" s="619" t="s">
        <v>134</v>
      </c>
      <c r="AM180" s="619"/>
      <c r="AN180" s="48">
        <v>1</v>
      </c>
      <c r="AO180" s="48"/>
      <c r="AP180" s="5"/>
      <c r="AQ180" s="5"/>
      <c r="AR180" s="5"/>
      <c r="AS180" s="182"/>
      <c r="AW180" s="200"/>
      <c r="AX180" s="60"/>
      <c r="AY180" t="s">
        <v>192</v>
      </c>
      <c r="AZ180" s="5"/>
      <c r="BA180" s="5"/>
      <c r="BB180" s="5"/>
      <c r="BC180" s="47"/>
      <c r="BD180" s="5"/>
      <c r="BE180" s="5">
        <v>1</v>
      </c>
      <c r="BF180" s="619" t="s">
        <v>136</v>
      </c>
      <c r="BG180" s="619"/>
      <c r="BH180" s="619"/>
      <c r="BI180" s="5">
        <v>1</v>
      </c>
      <c r="BJ180" s="47"/>
      <c r="BK180" s="47"/>
      <c r="BL180" s="47"/>
      <c r="BM180" s="5"/>
      <c r="BN180" s="5">
        <v>1</v>
      </c>
      <c r="BO180" s="619"/>
      <c r="BP180" s="619"/>
      <c r="BQ180" s="619"/>
      <c r="BR180" s="5">
        <v>1</v>
      </c>
      <c r="BS180" s="5"/>
      <c r="BT180" s="5"/>
      <c r="BU180" s="5"/>
      <c r="BV180" s="5"/>
      <c r="BW180" s="5"/>
      <c r="BX180" s="5">
        <v>1</v>
      </c>
      <c r="BY180" s="5">
        <v>1</v>
      </c>
      <c r="BZ180" s="5">
        <v>1</v>
      </c>
      <c r="CA180" s="5">
        <v>1</v>
      </c>
      <c r="CB180" s="5">
        <v>1</v>
      </c>
      <c r="CC180" s="6"/>
      <c r="CD180" s="6"/>
      <c r="CE180" s="5"/>
      <c r="CF180" s="5"/>
      <c r="CG180" s="5"/>
      <c r="CH180" s="48"/>
      <c r="CI180" s="5"/>
      <c r="CJ180" s="201"/>
    </row>
    <row r="181" spans="6:88">
      <c r="F181" s="183"/>
      <c r="G181" s="181"/>
      <c r="H181" s="181"/>
      <c r="I181" s="48"/>
      <c r="J181" s="5"/>
      <c r="K181" s="48">
        <v>1</v>
      </c>
      <c r="L181" s="619"/>
      <c r="M181" s="619"/>
      <c r="N181" s="5"/>
      <c r="O181" s="5"/>
      <c r="P181" s="5"/>
      <c r="Q181" s="5"/>
      <c r="R181" s="619"/>
      <c r="S181" s="619"/>
      <c r="T181" s="619"/>
      <c r="U181" s="5"/>
      <c r="V181" s="619"/>
      <c r="W181" s="619"/>
      <c r="X181" s="619"/>
      <c r="Y181" s="619"/>
      <c r="Z181" s="619"/>
      <c r="AA181" s="619"/>
      <c r="AB181" s="619"/>
      <c r="AC181" s="619"/>
      <c r="AD181" s="5"/>
      <c r="AE181" s="619"/>
      <c r="AF181" s="619"/>
      <c r="AG181" s="619"/>
      <c r="AH181" s="48"/>
      <c r="AI181" s="48"/>
      <c r="AJ181" s="5"/>
      <c r="AK181" s="5"/>
      <c r="AL181" s="619"/>
      <c r="AM181" s="619"/>
      <c r="AN181" s="48">
        <v>1</v>
      </c>
      <c r="AO181" s="48"/>
      <c r="AP181" s="5"/>
      <c r="AQ181" s="5"/>
      <c r="AR181" s="181"/>
      <c r="AS181" s="182"/>
      <c r="AW181" s="200"/>
      <c r="AX181" s="48"/>
      <c r="AY181" s="48"/>
      <c r="AZ181" s="5"/>
      <c r="BA181" s="5"/>
      <c r="BB181" s="5"/>
      <c r="BC181" s="47"/>
      <c r="BD181" s="5"/>
      <c r="BE181" s="5">
        <v>1</v>
      </c>
      <c r="BF181" s="619"/>
      <c r="BG181" s="619"/>
      <c r="BH181" s="619"/>
      <c r="BI181" s="5">
        <v>1</v>
      </c>
      <c r="BJ181" s="5">
        <v>1</v>
      </c>
      <c r="BK181" s="5">
        <v>1</v>
      </c>
      <c r="BL181" s="5">
        <v>1</v>
      </c>
      <c r="BM181" s="5">
        <v>1</v>
      </c>
      <c r="BN181" s="5">
        <v>1</v>
      </c>
      <c r="BO181" s="5">
        <v>1</v>
      </c>
      <c r="BP181" s="5">
        <v>1</v>
      </c>
      <c r="BQ181" s="5">
        <v>1</v>
      </c>
      <c r="BR181" s="5">
        <v>1</v>
      </c>
      <c r="BS181" s="5">
        <v>1</v>
      </c>
      <c r="BT181" s="5">
        <v>1</v>
      </c>
      <c r="BU181" s="5">
        <v>1</v>
      </c>
      <c r="BV181" s="5">
        <v>1</v>
      </c>
      <c r="BW181" s="5">
        <v>1</v>
      </c>
      <c r="BX181" s="5">
        <v>1</v>
      </c>
      <c r="BY181" s="619" t="s">
        <v>136</v>
      </c>
      <c r="BZ181" s="619"/>
      <c r="CA181" s="619"/>
      <c r="CB181" s="5">
        <v>1</v>
      </c>
      <c r="CC181" s="6"/>
      <c r="CD181" s="6"/>
      <c r="CE181" s="5"/>
      <c r="CF181" s="5"/>
      <c r="CG181" s="5"/>
      <c r="CH181" s="48"/>
      <c r="CI181" s="199"/>
      <c r="CJ181" s="201"/>
    </row>
    <row r="182" spans="6:88">
      <c r="F182" s="183"/>
      <c r="G182" s="48"/>
      <c r="H182" s="48"/>
      <c r="I182" s="48"/>
      <c r="J182" s="48"/>
      <c r="K182" s="48">
        <v>1</v>
      </c>
      <c r="L182" s="48"/>
      <c r="M182" s="48"/>
      <c r="N182" s="48"/>
      <c r="O182" s="619" t="s">
        <v>136</v>
      </c>
      <c r="P182" s="619"/>
      <c r="Q182" s="619"/>
      <c r="R182" s="619"/>
      <c r="S182" s="619"/>
      <c r="T182" s="619"/>
      <c r="U182" s="48"/>
      <c r="V182" s="619"/>
      <c r="W182" s="619"/>
      <c r="X182" s="619"/>
      <c r="Y182" s="619"/>
      <c r="Z182" s="619"/>
      <c r="AA182" s="619"/>
      <c r="AB182" s="619"/>
      <c r="AC182" s="619"/>
      <c r="AD182" s="48"/>
      <c r="AE182" s="619"/>
      <c r="AF182" s="619"/>
      <c r="AG182" s="619"/>
      <c r="AH182" s="619" t="s">
        <v>136</v>
      </c>
      <c r="AI182" s="619"/>
      <c r="AJ182" s="619"/>
      <c r="AK182" s="48"/>
      <c r="AL182" s="48"/>
      <c r="AM182" s="5"/>
      <c r="AN182" s="48">
        <v>1</v>
      </c>
      <c r="AO182" s="48"/>
      <c r="AP182" s="48"/>
      <c r="AQ182" s="48"/>
      <c r="AR182" s="181"/>
      <c r="AS182" s="182"/>
      <c r="AW182" s="200"/>
      <c r="AX182" s="48"/>
      <c r="AY182" s="5"/>
      <c r="AZ182" s="5"/>
      <c r="BA182" s="5"/>
      <c r="BB182" s="5"/>
      <c r="BC182" s="5"/>
      <c r="BD182" s="5"/>
      <c r="BE182" s="5">
        <v>1</v>
      </c>
      <c r="BF182" s="619"/>
      <c r="BG182" s="619"/>
      <c r="BH182" s="619"/>
      <c r="BI182" s="5"/>
      <c r="BJ182" s="619" t="s">
        <v>133</v>
      </c>
      <c r="BK182" s="619"/>
      <c r="BL182" s="619"/>
      <c r="BM182" s="619" t="s">
        <v>165</v>
      </c>
      <c r="BN182" s="619"/>
      <c r="BO182" s="619"/>
      <c r="BP182" s="38"/>
      <c r="BQ182" s="61"/>
      <c r="BR182" s="619" t="s">
        <v>165</v>
      </c>
      <c r="BS182" s="619"/>
      <c r="BT182" s="619"/>
      <c r="BU182" s="619" t="s">
        <v>133</v>
      </c>
      <c r="BV182" s="619"/>
      <c r="BW182" s="619"/>
      <c r="BX182" s="5">
        <v>1</v>
      </c>
      <c r="BY182" s="619"/>
      <c r="BZ182" s="619"/>
      <c r="CA182" s="619"/>
      <c r="CB182" s="5">
        <v>1</v>
      </c>
      <c r="CC182" s="5"/>
      <c r="CD182" s="5"/>
      <c r="CE182" s="5"/>
      <c r="CF182" s="5"/>
      <c r="CG182" s="5"/>
      <c r="CH182" s="48"/>
      <c r="CI182" s="48"/>
      <c r="CJ182" s="201"/>
    </row>
    <row r="183" spans="6:88">
      <c r="F183" s="142"/>
      <c r="G183" s="48"/>
      <c r="H183" s="48"/>
      <c r="I183" s="48"/>
      <c r="J183" s="48"/>
      <c r="K183" s="48">
        <v>1</v>
      </c>
      <c r="L183" s="48"/>
      <c r="M183" s="48"/>
      <c r="N183" s="5"/>
      <c r="O183" s="619"/>
      <c r="P183" s="619"/>
      <c r="Q183" s="619"/>
      <c r="R183" s="5">
        <v>1</v>
      </c>
      <c r="S183" s="5">
        <v>1</v>
      </c>
      <c r="T183" s="5">
        <v>1</v>
      </c>
      <c r="U183" s="5">
        <v>1</v>
      </c>
      <c r="V183" s="5">
        <v>1</v>
      </c>
      <c r="W183" s="5">
        <v>1</v>
      </c>
      <c r="X183" s="5">
        <v>1</v>
      </c>
      <c r="Y183" s="5">
        <v>1</v>
      </c>
      <c r="Z183" s="5">
        <v>1</v>
      </c>
      <c r="AA183" s="5">
        <v>1</v>
      </c>
      <c r="AB183" s="5">
        <v>1</v>
      </c>
      <c r="AC183" s="5">
        <v>1</v>
      </c>
      <c r="AD183" s="5">
        <v>1</v>
      </c>
      <c r="AE183" s="5">
        <v>1</v>
      </c>
      <c r="AF183" s="5">
        <v>1</v>
      </c>
      <c r="AG183" s="5">
        <v>1</v>
      </c>
      <c r="AH183" s="619"/>
      <c r="AI183" s="619"/>
      <c r="AJ183" s="619"/>
      <c r="AK183" s="5"/>
      <c r="AL183" s="48"/>
      <c r="AM183" s="48"/>
      <c r="AN183" s="48">
        <v>1</v>
      </c>
      <c r="AO183" s="48"/>
      <c r="AP183" s="5"/>
      <c r="AQ183" s="5"/>
      <c r="AR183" s="5"/>
      <c r="AS183" s="182"/>
      <c r="AW183" s="200"/>
      <c r="AX183" s="48"/>
      <c r="AY183" s="48"/>
      <c r="AZ183" s="5"/>
      <c r="BA183" s="5"/>
      <c r="BB183" s="5"/>
      <c r="BC183" s="5"/>
      <c r="BD183" s="5"/>
      <c r="BE183" s="5">
        <v>1</v>
      </c>
      <c r="BF183" s="5">
        <v>1</v>
      </c>
      <c r="BG183" s="5">
        <v>1</v>
      </c>
      <c r="BH183" s="5">
        <v>1</v>
      </c>
      <c r="BI183" s="5">
        <v>1</v>
      </c>
      <c r="BJ183" s="619"/>
      <c r="BK183" s="619"/>
      <c r="BL183" s="619"/>
      <c r="BM183" s="619"/>
      <c r="BN183" s="619"/>
      <c r="BO183" s="619"/>
      <c r="BP183" s="619" t="s">
        <v>137</v>
      </c>
      <c r="BQ183" s="619"/>
      <c r="BR183" s="619"/>
      <c r="BS183" s="619"/>
      <c r="BT183" s="619"/>
      <c r="BU183" s="619"/>
      <c r="BV183" s="619"/>
      <c r="BW183" s="619"/>
      <c r="BX183" s="5"/>
      <c r="BY183" s="619"/>
      <c r="BZ183" s="619"/>
      <c r="CA183" s="619"/>
      <c r="CB183" s="5">
        <v>1</v>
      </c>
      <c r="CC183" s="5"/>
      <c r="CD183" s="5"/>
      <c r="CE183" s="5"/>
      <c r="CF183" s="5"/>
      <c r="CG183" s="5"/>
      <c r="CH183" s="48"/>
      <c r="CI183" s="199"/>
      <c r="CJ183" s="201"/>
    </row>
    <row r="184" spans="6:88">
      <c r="F184" s="183"/>
      <c r="G184" s="181"/>
      <c r="H184" s="48"/>
      <c r="I184" s="48"/>
      <c r="J184" s="48"/>
      <c r="K184" s="48">
        <v>1</v>
      </c>
      <c r="L184" s="619" t="s">
        <v>187</v>
      </c>
      <c r="M184" s="619"/>
      <c r="N184" s="619"/>
      <c r="O184" s="619"/>
      <c r="P184" s="619"/>
      <c r="Q184" s="619"/>
      <c r="R184" s="5">
        <v>1</v>
      </c>
      <c r="S184" s="619" t="s">
        <v>165</v>
      </c>
      <c r="T184" s="619"/>
      <c r="U184" s="619"/>
      <c r="V184" s="616" t="s">
        <v>138</v>
      </c>
      <c r="W184" s="616"/>
      <c r="X184" s="616"/>
      <c r="Y184" s="48"/>
      <c r="Z184" s="48"/>
      <c r="AA184" s="616" t="s">
        <v>138</v>
      </c>
      <c r="AB184" s="616"/>
      <c r="AC184" s="616"/>
      <c r="AD184" s="619" t="s">
        <v>165</v>
      </c>
      <c r="AE184" s="619"/>
      <c r="AF184" s="619"/>
      <c r="AG184" s="5">
        <v>1</v>
      </c>
      <c r="AH184" s="619"/>
      <c r="AI184" s="619"/>
      <c r="AJ184" s="619"/>
      <c r="AK184" s="619" t="s">
        <v>187</v>
      </c>
      <c r="AL184" s="619"/>
      <c r="AM184" s="619"/>
      <c r="AN184" s="48">
        <v>1</v>
      </c>
      <c r="AO184" s="5"/>
      <c r="AP184" s="5"/>
      <c r="AQ184" s="5"/>
      <c r="AR184" s="5"/>
      <c r="AS184" s="182"/>
      <c r="AW184" s="200"/>
      <c r="AX184" s="48"/>
      <c r="AY184" s="48"/>
      <c r="AZ184" s="48"/>
      <c r="BA184" s="5"/>
      <c r="BB184" s="5"/>
      <c r="BC184" s="5"/>
      <c r="BD184" s="5"/>
      <c r="BE184" s="5">
        <v>1</v>
      </c>
      <c r="BF184" s="619" t="s">
        <v>138</v>
      </c>
      <c r="BG184" s="619"/>
      <c r="BH184" s="619"/>
      <c r="BI184" s="5">
        <v>1</v>
      </c>
      <c r="BJ184" s="619"/>
      <c r="BK184" s="619"/>
      <c r="BL184" s="619"/>
      <c r="BM184" s="619"/>
      <c r="BN184" s="619"/>
      <c r="BO184" s="619"/>
      <c r="BP184" s="619"/>
      <c r="BQ184" s="619"/>
      <c r="BR184" s="619"/>
      <c r="BS184" s="619"/>
      <c r="BT184" s="619"/>
      <c r="BU184" s="619"/>
      <c r="BV184" s="619"/>
      <c r="BW184" s="619"/>
      <c r="BX184" s="5">
        <v>1</v>
      </c>
      <c r="BY184" s="5">
        <v>1</v>
      </c>
      <c r="BZ184" s="5">
        <v>1</v>
      </c>
      <c r="CA184" s="5">
        <v>1</v>
      </c>
      <c r="CB184" s="5">
        <v>1</v>
      </c>
      <c r="CC184" s="5"/>
      <c r="CD184" s="5"/>
      <c r="CE184" s="5"/>
      <c r="CF184" s="5"/>
      <c r="CG184" s="5"/>
      <c r="CH184" s="5"/>
      <c r="CI184" s="5"/>
      <c r="CJ184" s="145"/>
    </row>
    <row r="185" spans="6:88">
      <c r="F185" s="183"/>
      <c r="G185" s="48"/>
      <c r="H185" s="5"/>
      <c r="K185" s="48">
        <v>1</v>
      </c>
      <c r="L185" s="619"/>
      <c r="M185" s="619"/>
      <c r="N185" s="619"/>
      <c r="O185" s="5">
        <v>1</v>
      </c>
      <c r="P185" s="5">
        <v>1</v>
      </c>
      <c r="Q185" s="5">
        <v>1</v>
      </c>
      <c r="R185" s="5">
        <v>1</v>
      </c>
      <c r="S185" s="619"/>
      <c r="T185" s="619"/>
      <c r="U185" s="619"/>
      <c r="V185" s="616"/>
      <c r="W185" s="616"/>
      <c r="X185" s="616"/>
      <c r="Y185" s="126"/>
      <c r="Z185" s="116"/>
      <c r="AA185" s="616"/>
      <c r="AB185" s="616"/>
      <c r="AC185" s="616"/>
      <c r="AD185" s="619"/>
      <c r="AE185" s="619"/>
      <c r="AF185" s="619"/>
      <c r="AG185" s="5">
        <v>1</v>
      </c>
      <c r="AH185" s="5">
        <v>1</v>
      </c>
      <c r="AI185" s="5">
        <v>1</v>
      </c>
      <c r="AJ185" s="5">
        <v>1</v>
      </c>
      <c r="AK185" s="619"/>
      <c r="AL185" s="619"/>
      <c r="AM185" s="619"/>
      <c r="AN185" s="48">
        <v>1</v>
      </c>
      <c r="AO185" s="5"/>
      <c r="AP185" s="5"/>
      <c r="AQ185" s="5"/>
      <c r="AR185" s="5"/>
      <c r="AS185" s="182"/>
      <c r="AW185" s="142"/>
      <c r="AX185" s="5"/>
      <c r="AY185" s="5"/>
      <c r="AZ185" s="48"/>
      <c r="BA185" s="5"/>
      <c r="BB185" s="5"/>
      <c r="BC185" s="5"/>
      <c r="BD185" s="5"/>
      <c r="BE185" s="5">
        <v>1</v>
      </c>
      <c r="BF185" s="619"/>
      <c r="BG185" s="619"/>
      <c r="BH185" s="619"/>
      <c r="BI185" s="5">
        <v>1</v>
      </c>
      <c r="BJ185" s="5">
        <v>1</v>
      </c>
      <c r="BK185" s="5">
        <v>1</v>
      </c>
      <c r="BL185" s="5">
        <v>1</v>
      </c>
      <c r="BM185" s="5">
        <v>1</v>
      </c>
      <c r="BN185" s="5">
        <v>1</v>
      </c>
      <c r="BO185" s="5">
        <v>1</v>
      </c>
      <c r="BP185" s="5">
        <v>1</v>
      </c>
      <c r="BQ185" s="5">
        <v>1</v>
      </c>
      <c r="BR185" s="5">
        <v>1</v>
      </c>
      <c r="BS185" s="5">
        <v>1</v>
      </c>
      <c r="BT185" s="5">
        <v>1</v>
      </c>
      <c r="BU185" s="5">
        <v>1</v>
      </c>
      <c r="BV185" s="5">
        <v>1</v>
      </c>
      <c r="BW185" s="5">
        <v>1</v>
      </c>
      <c r="BX185" s="5">
        <v>1</v>
      </c>
      <c r="BY185" s="619" t="s">
        <v>138</v>
      </c>
      <c r="BZ185" s="619"/>
      <c r="CA185" s="619"/>
      <c r="CB185" s="5">
        <v>1</v>
      </c>
      <c r="CC185" s="5"/>
      <c r="CD185" s="5"/>
      <c r="CE185" s="5"/>
      <c r="CF185" s="5"/>
      <c r="CG185" s="5"/>
      <c r="CH185" s="5"/>
      <c r="CI185" s="5"/>
      <c r="CJ185" s="145"/>
    </row>
    <row r="186" spans="6:88">
      <c r="F186" s="142"/>
      <c r="G186" s="48"/>
      <c r="H186" s="48"/>
      <c r="K186" s="48">
        <v>1</v>
      </c>
      <c r="L186" s="619"/>
      <c r="M186" s="619"/>
      <c r="N186" s="619"/>
      <c r="O186" s="5">
        <v>1</v>
      </c>
      <c r="P186" s="619" t="s">
        <v>165</v>
      </c>
      <c r="Q186" s="619"/>
      <c r="R186" s="619"/>
      <c r="S186" s="619"/>
      <c r="T186" s="619"/>
      <c r="U186" s="619"/>
      <c r="V186" s="616"/>
      <c r="W186" s="616"/>
      <c r="X186" s="616"/>
      <c r="Y186" s="48">
        <v>1</v>
      </c>
      <c r="Z186" s="48">
        <v>1</v>
      </c>
      <c r="AA186" s="616"/>
      <c r="AB186" s="616"/>
      <c r="AC186" s="616"/>
      <c r="AD186" s="619"/>
      <c r="AE186" s="619"/>
      <c r="AF186" s="619"/>
      <c r="AG186" s="619" t="s">
        <v>165</v>
      </c>
      <c r="AH186" s="619"/>
      <c r="AI186" s="619"/>
      <c r="AJ186" s="5">
        <v>1</v>
      </c>
      <c r="AK186" s="619"/>
      <c r="AL186" s="619"/>
      <c r="AM186" s="619"/>
      <c r="AN186" s="48">
        <v>1</v>
      </c>
      <c r="AO186" s="5"/>
      <c r="AP186" s="5"/>
      <c r="AQ186" s="5"/>
      <c r="AR186" s="5"/>
      <c r="AS186" s="182"/>
      <c r="AW186" s="142"/>
      <c r="AX186" s="5"/>
      <c r="AY186" s="5"/>
      <c r="AZ186" s="48"/>
      <c r="BA186" s="5"/>
      <c r="BB186" s="5"/>
      <c r="BC186" s="5"/>
      <c r="BD186" s="5"/>
      <c r="BE186" s="5">
        <v>1</v>
      </c>
      <c r="BF186" s="619"/>
      <c r="BG186" s="619"/>
      <c r="BH186" s="619"/>
      <c r="BI186" s="5">
        <v>1</v>
      </c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>
        <v>1</v>
      </c>
      <c r="BY186" s="619"/>
      <c r="BZ186" s="619"/>
      <c r="CA186" s="619"/>
      <c r="CB186" s="5">
        <v>1</v>
      </c>
      <c r="CC186" s="5"/>
      <c r="CD186" s="5"/>
      <c r="CE186" s="5"/>
      <c r="CF186" s="5"/>
      <c r="CG186" s="5"/>
      <c r="CH186" s="5"/>
      <c r="CI186" s="5"/>
      <c r="CJ186" s="145"/>
    </row>
    <row r="187" spans="6:88">
      <c r="F187" s="183"/>
      <c r="G187" s="48"/>
      <c r="H187" s="48"/>
      <c r="K187" s="48">
        <v>1</v>
      </c>
      <c r="M187" s="48"/>
      <c r="N187" s="5"/>
      <c r="O187" s="5">
        <v>1</v>
      </c>
      <c r="P187" s="619"/>
      <c r="Q187" s="619"/>
      <c r="R187" s="619"/>
      <c r="S187" s="619" t="s">
        <v>139</v>
      </c>
      <c r="T187" s="619"/>
      <c r="U187" s="619"/>
      <c r="V187" s="155"/>
      <c r="W187" s="117"/>
      <c r="X187">
        <v>1</v>
      </c>
      <c r="Y187">
        <v>1</v>
      </c>
      <c r="Z187">
        <v>1</v>
      </c>
      <c r="AA187">
        <v>1</v>
      </c>
      <c r="AB187" s="143"/>
      <c r="AC187" s="155"/>
      <c r="AD187" s="619" t="s">
        <v>139</v>
      </c>
      <c r="AE187" s="619"/>
      <c r="AF187" s="619"/>
      <c r="AG187" s="619"/>
      <c r="AH187" s="619"/>
      <c r="AI187" s="619"/>
      <c r="AJ187" s="5">
        <v>1</v>
      </c>
      <c r="AK187" s="5"/>
      <c r="AL187" s="48"/>
      <c r="AM187" s="5"/>
      <c r="AN187" s="48">
        <v>1</v>
      </c>
      <c r="AO187" s="5"/>
      <c r="AP187" s="5"/>
      <c r="AQ187" s="5"/>
      <c r="AR187" s="5"/>
      <c r="AS187" s="182"/>
      <c r="AW187" s="142"/>
      <c r="AX187" s="5"/>
      <c r="AY187" s="5"/>
      <c r="AZ187" s="48"/>
      <c r="BA187" s="5"/>
      <c r="BB187" s="6"/>
      <c r="BC187" s="6"/>
      <c r="BD187" s="5"/>
      <c r="BE187" s="5">
        <v>1</v>
      </c>
      <c r="BF187" s="619" t="s">
        <v>165</v>
      </c>
      <c r="BG187" s="619"/>
      <c r="BH187" s="619"/>
      <c r="BI187" s="5">
        <v>1</v>
      </c>
      <c r="BK187" s="5">
        <v>1</v>
      </c>
      <c r="BL187" s="5">
        <v>1</v>
      </c>
      <c r="BM187" s="5">
        <v>1</v>
      </c>
      <c r="BN187" s="5">
        <v>1</v>
      </c>
      <c r="BO187" s="5">
        <v>1</v>
      </c>
      <c r="BP187" s="5">
        <v>1</v>
      </c>
      <c r="BQ187" s="5">
        <v>1</v>
      </c>
      <c r="BR187" s="5">
        <v>1</v>
      </c>
      <c r="BS187" s="5">
        <v>1</v>
      </c>
      <c r="BT187" s="5">
        <v>1</v>
      </c>
      <c r="BU187" s="5">
        <v>1</v>
      </c>
      <c r="BV187" s="5">
        <v>1</v>
      </c>
      <c r="BW187" s="5"/>
      <c r="BX187" s="5">
        <v>1</v>
      </c>
      <c r="BY187" s="619"/>
      <c r="BZ187" s="619"/>
      <c r="CA187" s="619"/>
      <c r="CB187" s="5">
        <v>1</v>
      </c>
      <c r="CC187" s="5"/>
      <c r="CD187" s="5"/>
      <c r="CE187" s="5"/>
      <c r="CF187" s="5"/>
      <c r="CG187" s="48"/>
      <c r="CH187" s="5"/>
      <c r="CI187" s="5"/>
      <c r="CJ187" s="145"/>
    </row>
    <row r="188" spans="6:88">
      <c r="F188" s="183"/>
      <c r="G188" s="48"/>
      <c r="H188" s="5"/>
      <c r="I188" s="5"/>
      <c r="K188" s="48">
        <v>1</v>
      </c>
      <c r="L188" s="619" t="s">
        <v>136</v>
      </c>
      <c r="M188" s="619"/>
      <c r="N188" s="619"/>
      <c r="O188" s="5">
        <v>1</v>
      </c>
      <c r="P188" s="619"/>
      <c r="Q188" s="619"/>
      <c r="R188" s="619"/>
      <c r="S188" s="619"/>
      <c r="T188" s="619"/>
      <c r="U188" s="619"/>
      <c r="V188">
        <v>1</v>
      </c>
      <c r="W188">
        <v>1</v>
      </c>
      <c r="X188">
        <v>1</v>
      </c>
      <c r="Y188" s="616" t="s">
        <v>137</v>
      </c>
      <c r="Z188" s="616"/>
      <c r="AA188">
        <v>1</v>
      </c>
      <c r="AB188">
        <v>1</v>
      </c>
      <c r="AC188">
        <v>1</v>
      </c>
      <c r="AD188" s="619"/>
      <c r="AE188" s="619"/>
      <c r="AF188" s="619"/>
      <c r="AG188" s="619"/>
      <c r="AH188" s="619"/>
      <c r="AI188" s="619"/>
      <c r="AJ188" s="5">
        <v>1</v>
      </c>
      <c r="AK188" s="619" t="s">
        <v>187</v>
      </c>
      <c r="AL188" s="619"/>
      <c r="AM188" s="619"/>
      <c r="AN188" s="48">
        <v>1</v>
      </c>
      <c r="AO188" s="5"/>
      <c r="AP188" s="48"/>
      <c r="AQ188" s="48"/>
      <c r="AR188" s="181"/>
      <c r="AS188" s="182"/>
      <c r="AW188" s="142"/>
      <c r="AX188" s="5"/>
      <c r="AY188" s="5"/>
      <c r="AZ188" s="48"/>
      <c r="BA188" s="5"/>
      <c r="BB188" s="6"/>
      <c r="BC188" s="6"/>
      <c r="BD188" s="5"/>
      <c r="BE188" s="5">
        <v>1</v>
      </c>
      <c r="BF188" s="619"/>
      <c r="BG188" s="619"/>
      <c r="BH188" s="619"/>
      <c r="BI188" s="5">
        <v>1</v>
      </c>
      <c r="BK188" s="5">
        <v>1</v>
      </c>
      <c r="BL188" s="5"/>
      <c r="BM188" s="5"/>
      <c r="BN188" s="619" t="s">
        <v>181</v>
      </c>
      <c r="BO188" s="619"/>
      <c r="BP188" s="619"/>
      <c r="BQ188" s="619" t="s">
        <v>139</v>
      </c>
      <c r="BR188" s="619"/>
      <c r="BS188" s="619"/>
      <c r="BT188" s="619" t="s">
        <v>137</v>
      </c>
      <c r="BU188" s="619"/>
      <c r="BV188" s="5">
        <v>1</v>
      </c>
      <c r="BW188" s="5"/>
      <c r="BX188" s="5">
        <v>1</v>
      </c>
      <c r="BY188" s="619" t="s">
        <v>165</v>
      </c>
      <c r="BZ188" s="619"/>
      <c r="CA188" s="619"/>
      <c r="CB188" s="5">
        <v>1</v>
      </c>
      <c r="CC188" s="5"/>
      <c r="CD188" s="5"/>
      <c r="CE188" s="5"/>
      <c r="CF188" s="5"/>
      <c r="CG188" s="5"/>
      <c r="CH188" s="5"/>
      <c r="CI188" s="5"/>
      <c r="CJ188" s="145"/>
    </row>
    <row r="189" spans="6:88">
      <c r="F189" s="142"/>
      <c r="G189" s="48"/>
      <c r="K189" s="48">
        <v>1</v>
      </c>
      <c r="L189" s="619"/>
      <c r="M189" s="619"/>
      <c r="N189" s="619"/>
      <c r="O189" s="5">
        <v>1</v>
      </c>
      <c r="P189" s="619" t="s">
        <v>133</v>
      </c>
      <c r="Q189" s="619"/>
      <c r="R189" s="619"/>
      <c r="S189" s="619"/>
      <c r="T189" s="619"/>
      <c r="U189" s="619"/>
      <c r="V189">
        <v>1</v>
      </c>
      <c r="W189" s="629" t="s">
        <v>151</v>
      </c>
      <c r="X189" s="629"/>
      <c r="Y189" s="616"/>
      <c r="Z189" s="616"/>
      <c r="AA189" s="629" t="s">
        <v>151</v>
      </c>
      <c r="AB189" s="629"/>
      <c r="AC189">
        <v>1</v>
      </c>
      <c r="AD189" s="619"/>
      <c r="AE189" s="619"/>
      <c r="AF189" s="619"/>
      <c r="AG189" s="616" t="s">
        <v>133</v>
      </c>
      <c r="AH189" s="616"/>
      <c r="AI189" s="616"/>
      <c r="AJ189" s="5">
        <v>1</v>
      </c>
      <c r="AK189" s="619"/>
      <c r="AL189" s="619"/>
      <c r="AM189" s="619"/>
      <c r="AN189" s="48">
        <v>1</v>
      </c>
      <c r="AO189" s="5"/>
      <c r="AP189" s="5"/>
      <c r="AQ189" s="5"/>
      <c r="AR189" s="48"/>
      <c r="AS189" s="182"/>
      <c r="AW189" s="142"/>
      <c r="AX189" s="5"/>
      <c r="AY189" s="5"/>
      <c r="AZ189" s="5"/>
      <c r="BA189" s="5"/>
      <c r="BB189" s="5"/>
      <c r="BC189" s="5"/>
      <c r="BD189" s="5"/>
      <c r="BE189" s="5">
        <v>1</v>
      </c>
      <c r="BF189" s="619"/>
      <c r="BG189" s="619"/>
      <c r="BH189" s="619"/>
      <c r="BI189" s="5">
        <v>1</v>
      </c>
      <c r="BK189" s="5">
        <v>1</v>
      </c>
      <c r="BL189" s="5"/>
      <c r="BM189" s="5"/>
      <c r="BN189" s="619"/>
      <c r="BO189" s="619"/>
      <c r="BP189" s="619"/>
      <c r="BQ189" s="619"/>
      <c r="BR189" s="619"/>
      <c r="BS189" s="619"/>
      <c r="BT189" s="619"/>
      <c r="BU189" s="619"/>
      <c r="BV189" s="5">
        <v>1</v>
      </c>
      <c r="BW189" s="5"/>
      <c r="BX189" s="5">
        <v>1</v>
      </c>
      <c r="BY189" s="619"/>
      <c r="BZ189" s="619"/>
      <c r="CA189" s="619"/>
      <c r="CB189" s="5">
        <v>1</v>
      </c>
      <c r="CC189" s="5"/>
      <c r="CD189" s="5"/>
      <c r="CE189" s="5"/>
      <c r="CF189" s="5"/>
      <c r="CG189" s="5"/>
      <c r="CH189" s="5"/>
      <c r="CI189" s="5"/>
      <c r="CJ189" s="145"/>
    </row>
    <row r="190" spans="6:88">
      <c r="F190" s="142"/>
      <c r="G190" s="5"/>
      <c r="K190" s="48">
        <v>1</v>
      </c>
      <c r="L190" s="619"/>
      <c r="M190" s="619"/>
      <c r="N190" s="619"/>
      <c r="O190" s="5">
        <v>1</v>
      </c>
      <c r="P190" s="619"/>
      <c r="Q190" s="619"/>
      <c r="R190" s="619"/>
      <c r="S190" s="126"/>
      <c r="T190">
        <v>1</v>
      </c>
      <c r="U190">
        <v>1</v>
      </c>
      <c r="V190">
        <v>1</v>
      </c>
      <c r="W190" s="629"/>
      <c r="X190" s="629"/>
      <c r="Y190" s="48"/>
      <c r="Z190" s="48"/>
      <c r="AA190" s="629"/>
      <c r="AB190" s="629"/>
      <c r="AC190">
        <v>1</v>
      </c>
      <c r="AD190">
        <v>1</v>
      </c>
      <c r="AE190" s="117"/>
      <c r="AF190" s="126"/>
      <c r="AG190" s="616"/>
      <c r="AH190" s="616"/>
      <c r="AI190" s="616"/>
      <c r="AJ190" s="5">
        <v>1</v>
      </c>
      <c r="AK190" s="619"/>
      <c r="AL190" s="619"/>
      <c r="AM190" s="619"/>
      <c r="AN190" s="48">
        <v>1</v>
      </c>
      <c r="AP190" s="48"/>
      <c r="AQ190" s="5"/>
      <c r="AR190" s="181"/>
      <c r="AS190" s="182"/>
      <c r="AW190" s="142"/>
      <c r="BA190" s="5"/>
      <c r="BB190" s="5">
        <v>1</v>
      </c>
      <c r="BC190" s="5">
        <v>1</v>
      </c>
      <c r="BD190" s="5">
        <v>1</v>
      </c>
      <c r="BE190" s="5">
        <v>1</v>
      </c>
      <c r="BF190" s="61"/>
      <c r="BG190" s="5">
        <v>1</v>
      </c>
      <c r="BH190" s="5">
        <v>1</v>
      </c>
      <c r="BI190" s="5">
        <v>1</v>
      </c>
      <c r="BJ190" s="38"/>
      <c r="BK190" s="5">
        <v>1</v>
      </c>
      <c r="BL190" s="5"/>
      <c r="BM190" s="58"/>
      <c r="BN190" s="619"/>
      <c r="BO190" s="619"/>
      <c r="BP190" s="619"/>
      <c r="BQ190" s="619"/>
      <c r="BR190" s="619"/>
      <c r="BS190" s="619"/>
      <c r="BT190" s="627" t="s">
        <v>151</v>
      </c>
      <c r="BU190" s="627"/>
      <c r="BV190" s="627" t="s">
        <v>151</v>
      </c>
      <c r="BW190" s="627"/>
      <c r="BX190" s="5">
        <v>1</v>
      </c>
      <c r="BY190" s="619"/>
      <c r="BZ190" s="619"/>
      <c r="CA190" s="619"/>
      <c r="CB190" s="5">
        <v>1</v>
      </c>
      <c r="CC190" s="5"/>
      <c r="CD190" s="5"/>
      <c r="CE190" s="5"/>
      <c r="CF190" s="6"/>
      <c r="CG190" s="6"/>
      <c r="CH190" s="48"/>
      <c r="CI190" s="5"/>
      <c r="CJ190" s="201"/>
    </row>
    <row r="191" spans="6:88">
      <c r="F191" s="121"/>
      <c r="G191" s="26"/>
      <c r="K191" s="48">
        <v>1</v>
      </c>
      <c r="O191" s="5">
        <v>1</v>
      </c>
      <c r="P191" s="619"/>
      <c r="Q191" s="619"/>
      <c r="R191" s="619"/>
      <c r="S191" s="143"/>
      <c r="T191">
        <v>1</v>
      </c>
      <c r="U191" s="619" t="s">
        <v>282</v>
      </c>
      <c r="V191" s="619"/>
      <c r="W191" s="619"/>
      <c r="X191" s="5">
        <v>1</v>
      </c>
      <c r="Y191" s="48"/>
      <c r="Z191" s="48"/>
      <c r="AA191" s="5">
        <v>1</v>
      </c>
      <c r="AB191" s="616" t="s">
        <v>137</v>
      </c>
      <c r="AC191" s="616"/>
      <c r="AD191">
        <v>1</v>
      </c>
      <c r="AF191" s="5"/>
      <c r="AG191" s="616"/>
      <c r="AH191" s="616"/>
      <c r="AI191" s="616"/>
      <c r="AJ191" s="5">
        <v>1</v>
      </c>
      <c r="AN191" s="48">
        <v>1</v>
      </c>
      <c r="AP191" s="5"/>
      <c r="AQ191" s="5"/>
      <c r="AR191" s="48"/>
      <c r="AS191" s="145"/>
      <c r="AW191" s="200"/>
      <c r="AY191" s="619" t="s">
        <v>136</v>
      </c>
      <c r="AZ191" s="619"/>
      <c r="BA191" s="619"/>
      <c r="BB191" s="5">
        <v>1</v>
      </c>
      <c r="BC191" s="619" t="s">
        <v>135</v>
      </c>
      <c r="BD191" s="619"/>
      <c r="BE191" s="619"/>
      <c r="BF191" s="52"/>
      <c r="BG191" s="5">
        <v>1</v>
      </c>
      <c r="BH191" s="619" t="s">
        <v>139</v>
      </c>
      <c r="BI191" s="619"/>
      <c r="BJ191" s="619"/>
      <c r="BK191" s="5">
        <v>1</v>
      </c>
      <c r="BL191" s="619" t="s">
        <v>176</v>
      </c>
      <c r="BM191" s="619"/>
      <c r="BN191" s="619"/>
      <c r="BO191" s="625">
        <v>9</v>
      </c>
      <c r="BP191" s="625"/>
      <c r="BQ191" s="625"/>
      <c r="BR191" s="625"/>
      <c r="BS191" s="58"/>
      <c r="BT191" s="627"/>
      <c r="BU191" s="627"/>
      <c r="BV191" s="627"/>
      <c r="BW191" s="627"/>
      <c r="BX191" s="5">
        <v>1</v>
      </c>
      <c r="BY191" s="5">
        <v>1</v>
      </c>
      <c r="BZ191" s="5">
        <v>1</v>
      </c>
      <c r="CA191" s="61"/>
      <c r="CB191" s="5">
        <v>1</v>
      </c>
      <c r="CC191" s="5">
        <v>1</v>
      </c>
      <c r="CD191" s="5">
        <v>1</v>
      </c>
      <c r="CE191" s="5">
        <v>1</v>
      </c>
      <c r="CF191" s="6"/>
      <c r="CG191" s="6"/>
      <c r="CH191" s="48"/>
      <c r="CI191" s="48"/>
      <c r="CJ191" s="201"/>
    </row>
    <row r="192" spans="6:88">
      <c r="F192" s="121"/>
      <c r="G192" s="26"/>
      <c r="H192" s="4"/>
      <c r="I192" s="4"/>
      <c r="J192" s="4"/>
      <c r="K192" s="48">
        <v>1</v>
      </c>
      <c r="L192" s="619" t="s">
        <v>187</v>
      </c>
      <c r="M192" s="619"/>
      <c r="N192" s="619"/>
      <c r="O192" s="5">
        <v>1</v>
      </c>
      <c r="Q192" s="616" t="s">
        <v>181</v>
      </c>
      <c r="R192" s="616"/>
      <c r="S192" s="616"/>
      <c r="T192">
        <v>1</v>
      </c>
      <c r="U192" s="619"/>
      <c r="V192" s="619"/>
      <c r="W192" s="619"/>
      <c r="X192" s="619" t="s">
        <v>292</v>
      </c>
      <c r="Y192" s="619"/>
      <c r="Z192" s="619"/>
      <c r="AA192" s="619"/>
      <c r="AB192" s="616"/>
      <c r="AC192" s="616"/>
      <c r="AD192">
        <v>1</v>
      </c>
      <c r="AE192">
        <v>1</v>
      </c>
      <c r="AF192" s="619" t="s">
        <v>360</v>
      </c>
      <c r="AG192" s="619"/>
      <c r="AH192" s="619"/>
      <c r="AJ192" s="5">
        <v>1</v>
      </c>
      <c r="AK192" s="619" t="s">
        <v>136</v>
      </c>
      <c r="AL192" s="619"/>
      <c r="AM192" s="619"/>
      <c r="AN192" s="48">
        <v>1</v>
      </c>
      <c r="AP192" s="5"/>
      <c r="AQ192" s="5"/>
      <c r="AR192" s="48"/>
      <c r="AS192" s="145"/>
      <c r="AW192" s="200"/>
      <c r="AY192" s="619"/>
      <c r="AZ192" s="619"/>
      <c r="BA192" s="619"/>
      <c r="BB192" s="5">
        <v>1</v>
      </c>
      <c r="BC192" s="619"/>
      <c r="BD192" s="619"/>
      <c r="BE192" s="619"/>
      <c r="BF192" s="52"/>
      <c r="BG192" s="5">
        <v>1</v>
      </c>
      <c r="BH192" s="619"/>
      <c r="BI192" s="619"/>
      <c r="BJ192" s="619"/>
      <c r="BK192" s="5">
        <v>1</v>
      </c>
      <c r="BL192" s="619"/>
      <c r="BM192" s="619"/>
      <c r="BN192" s="619"/>
      <c r="BO192" s="625"/>
      <c r="BP192" s="625"/>
      <c r="BQ192" s="625"/>
      <c r="BR192" s="625"/>
      <c r="BS192" s="619" t="s">
        <v>176</v>
      </c>
      <c r="BT192" s="619"/>
      <c r="BU192" s="619"/>
      <c r="BV192" s="5">
        <v>1</v>
      </c>
      <c r="BW192" s="619" t="s">
        <v>139</v>
      </c>
      <c r="BX192" s="619"/>
      <c r="BY192" s="619"/>
      <c r="BZ192" s="5">
        <v>1</v>
      </c>
      <c r="CA192" s="52"/>
      <c r="CB192" s="619" t="s">
        <v>135</v>
      </c>
      <c r="CC192" s="619"/>
      <c r="CD192" s="619"/>
      <c r="CE192" s="5">
        <v>1</v>
      </c>
      <c r="CF192" s="619" t="s">
        <v>136</v>
      </c>
      <c r="CG192" s="619"/>
      <c r="CH192" s="619"/>
      <c r="CI192" s="48"/>
      <c r="CJ192" s="201"/>
    </row>
    <row r="193" spans="6:88">
      <c r="F193" s="121"/>
      <c r="G193" s="26"/>
      <c r="H193" s="4"/>
      <c r="I193" s="4"/>
      <c r="J193" s="4"/>
      <c r="K193" s="48">
        <v>1</v>
      </c>
      <c r="L193" s="619"/>
      <c r="M193" s="619"/>
      <c r="N193" s="619"/>
      <c r="O193" s="5">
        <v>1</v>
      </c>
      <c r="P193" s="5"/>
      <c r="Q193" s="616"/>
      <c r="R193" s="616"/>
      <c r="S193" s="616"/>
      <c r="T193">
        <v>1</v>
      </c>
      <c r="U193" s="619"/>
      <c r="V193" s="619"/>
      <c r="W193" s="619"/>
      <c r="X193" s="619"/>
      <c r="Y193" s="619"/>
      <c r="Z193" s="619"/>
      <c r="AA193" s="619"/>
      <c r="AB193" s="619" t="s">
        <v>282</v>
      </c>
      <c r="AC193" s="619"/>
      <c r="AD193" s="619"/>
      <c r="AE193">
        <v>1</v>
      </c>
      <c r="AF193" s="619"/>
      <c r="AG193" s="619"/>
      <c r="AH193" s="619"/>
      <c r="AI193" s="5"/>
      <c r="AJ193" s="5">
        <v>1</v>
      </c>
      <c r="AK193" s="619"/>
      <c r="AL193" s="619"/>
      <c r="AM193" s="619"/>
      <c r="AN193" s="48">
        <v>1</v>
      </c>
      <c r="AP193" s="5"/>
      <c r="AQ193" s="5"/>
      <c r="AR193" s="48"/>
      <c r="AS193" s="145"/>
      <c r="AW193" s="142"/>
      <c r="AX193" s="6"/>
      <c r="AY193" s="619"/>
      <c r="AZ193" s="619"/>
      <c r="BA193" s="619"/>
      <c r="BB193" s="5">
        <v>1</v>
      </c>
      <c r="BC193" s="619"/>
      <c r="BD193" s="619"/>
      <c r="BE193" s="619"/>
      <c r="BF193" s="52"/>
      <c r="BG193" s="5">
        <v>1</v>
      </c>
      <c r="BH193" s="619"/>
      <c r="BI193" s="619"/>
      <c r="BJ193" s="619"/>
      <c r="BK193" s="5">
        <v>1</v>
      </c>
      <c r="BL193" s="619"/>
      <c r="BM193" s="619"/>
      <c r="BN193" s="619"/>
      <c r="BO193" s="625"/>
      <c r="BP193" s="625"/>
      <c r="BQ193" s="625"/>
      <c r="BR193" s="625"/>
      <c r="BS193" s="619"/>
      <c r="BT193" s="619"/>
      <c r="BU193" s="619"/>
      <c r="BV193" s="5">
        <v>1</v>
      </c>
      <c r="BW193" s="619"/>
      <c r="BX193" s="619"/>
      <c r="BY193" s="619"/>
      <c r="BZ193" s="5">
        <v>1</v>
      </c>
      <c r="CA193" s="52"/>
      <c r="CB193" s="619"/>
      <c r="CC193" s="619"/>
      <c r="CD193" s="619"/>
      <c r="CE193" s="5">
        <v>1</v>
      </c>
      <c r="CF193" s="619"/>
      <c r="CG193" s="619"/>
      <c r="CH193" s="619"/>
      <c r="CI193" s="199"/>
      <c r="CJ193" s="201"/>
    </row>
    <row r="194" spans="6:88">
      <c r="F194" s="121"/>
      <c r="G194" s="26"/>
      <c r="H194" s="26"/>
      <c r="K194" s="48">
        <v>1</v>
      </c>
      <c r="L194" s="619"/>
      <c r="M194" s="619"/>
      <c r="N194" s="619"/>
      <c r="O194" s="5">
        <v>1</v>
      </c>
      <c r="Q194" s="616"/>
      <c r="R194" s="616"/>
      <c r="S194" s="616"/>
      <c r="T194">
        <v>1</v>
      </c>
      <c r="U194">
        <v>1</v>
      </c>
      <c r="V194" s="616" t="s">
        <v>137</v>
      </c>
      <c r="W194" s="616"/>
      <c r="X194" s="619"/>
      <c r="Y194" s="619"/>
      <c r="Z194" s="619"/>
      <c r="AA194" s="619"/>
      <c r="AB194" s="619"/>
      <c r="AC194" s="619"/>
      <c r="AD194" s="619"/>
      <c r="AE194">
        <v>1</v>
      </c>
      <c r="AF194" s="619"/>
      <c r="AG194" s="619"/>
      <c r="AH194" s="619"/>
      <c r="AJ194" s="5">
        <v>1</v>
      </c>
      <c r="AK194" s="619"/>
      <c r="AL194" s="619"/>
      <c r="AM194" s="619"/>
      <c r="AN194" s="48">
        <v>1</v>
      </c>
      <c r="AO194" s="48"/>
      <c r="AP194" s="48"/>
      <c r="AQ194" s="48"/>
      <c r="AR194" s="181"/>
      <c r="AS194" s="182"/>
      <c r="AW194" s="142"/>
      <c r="AX194" s="6"/>
      <c r="AY194" s="6"/>
      <c r="AZ194" s="6"/>
      <c r="BA194" s="6"/>
      <c r="BB194" s="5">
        <v>1</v>
      </c>
      <c r="BC194" s="5">
        <v>1</v>
      </c>
      <c r="BD194" s="5">
        <v>1</v>
      </c>
      <c r="BE194" s="5">
        <v>1</v>
      </c>
      <c r="BF194" s="61"/>
      <c r="BG194" s="5">
        <v>1</v>
      </c>
      <c r="BH194" s="5">
        <v>1</v>
      </c>
      <c r="BI194" s="5">
        <v>1</v>
      </c>
      <c r="BJ194" s="627" t="s">
        <v>151</v>
      </c>
      <c r="BK194" s="627"/>
      <c r="BL194" s="627" t="s">
        <v>151</v>
      </c>
      <c r="BM194" s="627"/>
      <c r="BN194" s="58"/>
      <c r="BO194" s="625"/>
      <c r="BP194" s="625"/>
      <c r="BQ194" s="625"/>
      <c r="BR194" s="625"/>
      <c r="BS194" s="619"/>
      <c r="BT194" s="619"/>
      <c r="BU194" s="619"/>
      <c r="BV194" s="5">
        <v>1</v>
      </c>
      <c r="BW194" s="619"/>
      <c r="BX194" s="619"/>
      <c r="BY194" s="619"/>
      <c r="BZ194" s="5">
        <v>1</v>
      </c>
      <c r="CA194" s="52"/>
      <c r="CB194" s="619"/>
      <c r="CC194" s="619"/>
      <c r="CD194" s="619"/>
      <c r="CE194" s="5">
        <v>1</v>
      </c>
      <c r="CF194" s="619"/>
      <c r="CG194" s="619"/>
      <c r="CH194" s="619"/>
      <c r="CI194" s="199"/>
      <c r="CJ194" s="201"/>
    </row>
    <row r="195" spans="6:88">
      <c r="F195" s="142"/>
      <c r="G195" s="5"/>
      <c r="K195" s="48">
        <v>1</v>
      </c>
      <c r="O195" s="5">
        <v>1</v>
      </c>
      <c r="P195" s="619" t="s">
        <v>133</v>
      </c>
      <c r="Q195" s="619"/>
      <c r="R195" s="619"/>
      <c r="S195" s="117"/>
      <c r="T195" s="48"/>
      <c r="U195">
        <v>1</v>
      </c>
      <c r="V195" s="616"/>
      <c r="W195" s="616"/>
      <c r="X195" s="619"/>
      <c r="Y195" s="619"/>
      <c r="Z195" s="619"/>
      <c r="AA195" s="619"/>
      <c r="AB195" s="619"/>
      <c r="AC195" s="619"/>
      <c r="AD195" s="619"/>
      <c r="AE195">
        <v>1</v>
      </c>
      <c r="AF195" s="143"/>
      <c r="AG195" s="619" t="s">
        <v>133</v>
      </c>
      <c r="AH195" s="619"/>
      <c r="AI195" s="619"/>
      <c r="AJ195" s="5">
        <v>1</v>
      </c>
      <c r="AN195" s="48">
        <v>1</v>
      </c>
      <c r="AO195" s="48"/>
      <c r="AP195" s="48"/>
      <c r="AQ195" s="48"/>
      <c r="AR195" s="181"/>
      <c r="AS195" s="182"/>
      <c r="AW195" s="142"/>
      <c r="AX195" s="6"/>
      <c r="AY195" s="6"/>
      <c r="AZ195" s="6"/>
      <c r="BA195" s="6"/>
      <c r="BB195" s="5"/>
      <c r="BC195" s="5"/>
      <c r="BD195" s="5"/>
      <c r="BE195" s="5">
        <v>1</v>
      </c>
      <c r="BF195" s="619" t="s">
        <v>165</v>
      </c>
      <c r="BG195" s="619"/>
      <c r="BH195" s="619"/>
      <c r="BI195" s="5">
        <v>1</v>
      </c>
      <c r="BJ195" s="627"/>
      <c r="BK195" s="627"/>
      <c r="BL195" s="627"/>
      <c r="BM195" s="627"/>
      <c r="BN195" s="625" t="s">
        <v>139</v>
      </c>
      <c r="BO195" s="625"/>
      <c r="BP195" s="625"/>
      <c r="BQ195" s="625" t="s">
        <v>286</v>
      </c>
      <c r="BR195" s="625"/>
      <c r="BS195" s="625"/>
      <c r="BT195" s="58"/>
      <c r="BU195" s="5"/>
      <c r="BV195" s="5">
        <v>1</v>
      </c>
      <c r="BW195" s="38"/>
      <c r="BX195" s="5">
        <v>1</v>
      </c>
      <c r="BY195" s="5">
        <v>1</v>
      </c>
      <c r="BZ195" s="5">
        <v>1</v>
      </c>
      <c r="CA195" s="61"/>
      <c r="CB195" s="5">
        <v>1</v>
      </c>
      <c r="CC195" s="5">
        <v>1</v>
      </c>
      <c r="CD195" s="5">
        <v>1</v>
      </c>
      <c r="CE195" s="5">
        <v>1</v>
      </c>
      <c r="CF195" s="6"/>
      <c r="CG195" s="6"/>
      <c r="CH195" s="48"/>
      <c r="CI195" s="199"/>
      <c r="CJ195" s="201"/>
    </row>
    <row r="196" spans="6:88">
      <c r="F196" s="142"/>
      <c r="G196" s="5"/>
      <c r="K196" s="48">
        <v>1</v>
      </c>
      <c r="L196" s="619" t="s">
        <v>133</v>
      </c>
      <c r="M196" s="619"/>
      <c r="N196" s="619"/>
      <c r="O196" s="5">
        <v>1</v>
      </c>
      <c r="P196" s="619"/>
      <c r="Q196" s="619"/>
      <c r="R196" s="619"/>
      <c r="S196" s="126"/>
      <c r="T196" s="48"/>
      <c r="U196">
        <v>1</v>
      </c>
      <c r="V196">
        <v>1</v>
      </c>
      <c r="W196" s="629" t="s">
        <v>151</v>
      </c>
      <c r="X196" s="629"/>
      <c r="Y196" s="48">
        <v>1</v>
      </c>
      <c r="Z196" s="48">
        <v>1</v>
      </c>
      <c r="AA196" s="629" t="s">
        <v>151</v>
      </c>
      <c r="AB196" s="629"/>
      <c r="AC196">
        <v>1</v>
      </c>
      <c r="AD196">
        <v>1</v>
      </c>
      <c r="AE196">
        <v>1</v>
      </c>
      <c r="AF196" s="126"/>
      <c r="AG196" s="619"/>
      <c r="AH196" s="619"/>
      <c r="AI196" s="619"/>
      <c r="AJ196" s="5">
        <v>1</v>
      </c>
      <c r="AK196" s="619" t="s">
        <v>187</v>
      </c>
      <c r="AL196" s="619"/>
      <c r="AM196" s="619"/>
      <c r="AN196" s="48">
        <v>1</v>
      </c>
      <c r="AO196" s="48"/>
      <c r="AP196" s="48"/>
      <c r="AQ196" s="48"/>
      <c r="AR196" s="48"/>
      <c r="AS196" s="182"/>
      <c r="AW196" s="142"/>
      <c r="AX196" s="6"/>
      <c r="AY196" s="6"/>
      <c r="AZ196" s="6"/>
      <c r="BA196" s="6"/>
      <c r="BB196" s="5"/>
      <c r="BC196" s="5"/>
      <c r="BD196" s="5"/>
      <c r="BE196" s="5">
        <v>1</v>
      </c>
      <c r="BF196" s="619"/>
      <c r="BG196" s="619"/>
      <c r="BH196" s="619"/>
      <c r="BI196" s="5">
        <v>1</v>
      </c>
      <c r="BJ196" s="5"/>
      <c r="BK196" s="5">
        <v>1</v>
      </c>
      <c r="BL196" s="619" t="s">
        <v>137</v>
      </c>
      <c r="BM196" s="619"/>
      <c r="BN196" s="625"/>
      <c r="BO196" s="625"/>
      <c r="BP196" s="625"/>
      <c r="BQ196" s="625"/>
      <c r="BR196" s="625"/>
      <c r="BS196" s="625"/>
      <c r="BT196" s="5"/>
      <c r="BU196" s="5"/>
      <c r="BV196" s="5">
        <v>1</v>
      </c>
      <c r="BW196" s="5"/>
      <c r="BX196" s="5">
        <v>1</v>
      </c>
      <c r="BY196" s="619" t="s">
        <v>165</v>
      </c>
      <c r="BZ196" s="619"/>
      <c r="CA196" s="619"/>
      <c r="CB196" s="5">
        <v>1</v>
      </c>
      <c r="CC196" s="5"/>
      <c r="CD196" s="5"/>
      <c r="CE196" s="5"/>
      <c r="CF196" s="6"/>
      <c r="CG196" s="6"/>
      <c r="CH196" s="48"/>
      <c r="CI196" s="199"/>
      <c r="CJ196" s="201"/>
    </row>
    <row r="197" spans="6:88">
      <c r="F197" s="142"/>
      <c r="G197" s="5"/>
      <c r="K197" s="48">
        <v>1</v>
      </c>
      <c r="L197" s="619"/>
      <c r="M197" s="619"/>
      <c r="N197" s="619"/>
      <c r="O197" s="5">
        <v>1</v>
      </c>
      <c r="P197" s="619"/>
      <c r="Q197" s="619"/>
      <c r="R197" s="619"/>
      <c r="S197" s="619" t="s">
        <v>139</v>
      </c>
      <c r="T197" s="619"/>
      <c r="U197" s="619"/>
      <c r="V197">
        <v>1</v>
      </c>
      <c r="W197" s="629"/>
      <c r="X197" s="629"/>
      <c r="Y197" s="616" t="s">
        <v>137</v>
      </c>
      <c r="Z197" s="616"/>
      <c r="AA197" s="629"/>
      <c r="AB197" s="629"/>
      <c r="AC197">
        <v>1</v>
      </c>
      <c r="AD197" s="619" t="s">
        <v>139</v>
      </c>
      <c r="AE197" s="619"/>
      <c r="AF197" s="619"/>
      <c r="AG197" s="619"/>
      <c r="AH197" s="619"/>
      <c r="AI197" s="619"/>
      <c r="AJ197" s="5">
        <v>1</v>
      </c>
      <c r="AK197" s="619"/>
      <c r="AL197" s="619"/>
      <c r="AM197" s="619"/>
      <c r="AN197" s="48">
        <v>1</v>
      </c>
      <c r="AR197" s="48"/>
      <c r="AS197" s="145"/>
      <c r="AW197" s="142"/>
      <c r="AX197" s="5"/>
      <c r="AY197" s="5"/>
      <c r="AZ197" s="48"/>
      <c r="BA197" s="5"/>
      <c r="BB197" s="5"/>
      <c r="BC197" s="5"/>
      <c r="BD197" s="5"/>
      <c r="BE197" s="5">
        <v>1</v>
      </c>
      <c r="BF197" s="619"/>
      <c r="BG197" s="619"/>
      <c r="BH197" s="619"/>
      <c r="BI197" s="5">
        <v>1</v>
      </c>
      <c r="BJ197" s="5"/>
      <c r="BK197" s="5">
        <v>1</v>
      </c>
      <c r="BL197" s="619"/>
      <c r="BM197" s="619"/>
      <c r="BN197" s="625"/>
      <c r="BO197" s="625"/>
      <c r="BP197" s="625"/>
      <c r="BQ197" s="625"/>
      <c r="BR197" s="625"/>
      <c r="BS197" s="625"/>
      <c r="BT197" s="5"/>
      <c r="BU197" s="5"/>
      <c r="BV197" s="5">
        <v>1</v>
      </c>
      <c r="BX197" s="5">
        <v>1</v>
      </c>
      <c r="BY197" s="619"/>
      <c r="BZ197" s="619"/>
      <c r="CA197" s="619"/>
      <c r="CB197" s="5">
        <v>1</v>
      </c>
      <c r="CC197" s="5"/>
      <c r="CD197" s="5"/>
      <c r="CE197" s="5"/>
      <c r="CF197" s="6"/>
      <c r="CG197" s="6"/>
      <c r="CH197" s="5"/>
      <c r="CI197" s="5"/>
      <c r="CJ197" s="145"/>
    </row>
    <row r="198" spans="6:88">
      <c r="F198" s="142"/>
      <c r="G198" s="48"/>
      <c r="H198" s="48"/>
      <c r="I198" s="48"/>
      <c r="K198" s="48">
        <v>1</v>
      </c>
      <c r="L198" s="619"/>
      <c r="M198" s="619"/>
      <c r="N198" s="619"/>
      <c r="O198" s="5">
        <v>1</v>
      </c>
      <c r="P198" s="619" t="s">
        <v>165</v>
      </c>
      <c r="Q198" s="619"/>
      <c r="R198" s="619"/>
      <c r="S198" s="619"/>
      <c r="T198" s="619"/>
      <c r="U198" s="619"/>
      <c r="V198">
        <v>1</v>
      </c>
      <c r="W198">
        <v>1</v>
      </c>
      <c r="X198">
        <v>1</v>
      </c>
      <c r="Y198" s="616"/>
      <c r="Z198" s="616"/>
      <c r="AA198">
        <v>1</v>
      </c>
      <c r="AB198">
        <v>1</v>
      </c>
      <c r="AC198">
        <v>1</v>
      </c>
      <c r="AD198" s="619"/>
      <c r="AE198" s="619"/>
      <c r="AF198" s="619"/>
      <c r="AG198" s="619" t="s">
        <v>165</v>
      </c>
      <c r="AH198" s="619"/>
      <c r="AI198" s="619"/>
      <c r="AJ198" s="5">
        <v>1</v>
      </c>
      <c r="AK198" s="619"/>
      <c r="AL198" s="619"/>
      <c r="AM198" s="619"/>
      <c r="AN198" s="48">
        <v>1</v>
      </c>
      <c r="AR198" s="5"/>
      <c r="AS198" s="145"/>
      <c r="AW198" s="142"/>
      <c r="AX198" s="5"/>
      <c r="AY198" s="5"/>
      <c r="AZ198" s="48"/>
      <c r="BA198" s="5"/>
      <c r="BB198" s="5"/>
      <c r="BC198" s="5"/>
      <c r="BD198" s="5"/>
      <c r="BE198" s="5">
        <v>1</v>
      </c>
      <c r="BF198" s="619" t="s">
        <v>138</v>
      </c>
      <c r="BG198" s="619"/>
      <c r="BH198" s="619"/>
      <c r="BI198" s="5">
        <v>1</v>
      </c>
      <c r="BJ198" s="5"/>
      <c r="BK198" s="5">
        <v>1</v>
      </c>
      <c r="BL198" s="5">
        <v>1</v>
      </c>
      <c r="BM198" s="5">
        <v>1</v>
      </c>
      <c r="BN198" s="5">
        <v>1</v>
      </c>
      <c r="BO198" s="5">
        <v>1</v>
      </c>
      <c r="BP198" s="5">
        <v>1</v>
      </c>
      <c r="BQ198" s="5">
        <v>1</v>
      </c>
      <c r="BR198" s="5">
        <v>1</v>
      </c>
      <c r="BS198" s="5">
        <v>1</v>
      </c>
      <c r="BT198" s="5">
        <v>1</v>
      </c>
      <c r="BU198" s="5">
        <v>1</v>
      </c>
      <c r="BV198" s="5">
        <v>1</v>
      </c>
      <c r="BW198" s="5"/>
      <c r="BX198" s="5">
        <v>1</v>
      </c>
      <c r="BY198" s="619"/>
      <c r="BZ198" s="619"/>
      <c r="CA198" s="619"/>
      <c r="CB198" s="5">
        <v>1</v>
      </c>
      <c r="CC198" s="5"/>
      <c r="CD198" s="5"/>
      <c r="CE198" s="5"/>
      <c r="CF198" s="5"/>
      <c r="CG198" s="5"/>
      <c r="CH198" s="5"/>
      <c r="CI198" s="5"/>
      <c r="CJ198" s="145"/>
    </row>
    <row r="199" spans="6:88">
      <c r="F199" s="183"/>
      <c r="G199" s="48"/>
      <c r="H199" s="48"/>
      <c r="I199" s="48"/>
      <c r="J199" s="48"/>
      <c r="K199" s="48">
        <v>1</v>
      </c>
      <c r="L199" s="5"/>
      <c r="M199" s="48"/>
      <c r="N199" s="48"/>
      <c r="O199" s="5">
        <v>1</v>
      </c>
      <c r="P199" s="619"/>
      <c r="Q199" s="619"/>
      <c r="R199" s="619"/>
      <c r="S199" s="619"/>
      <c r="T199" s="619"/>
      <c r="U199" s="619"/>
      <c r="V199" s="155"/>
      <c r="W199" s="143"/>
      <c r="X199">
        <v>1</v>
      </c>
      <c r="Y199">
        <v>1</v>
      </c>
      <c r="Z199">
        <v>1</v>
      </c>
      <c r="AA199">
        <v>1</v>
      </c>
      <c r="AB199" s="117"/>
      <c r="AC199" s="116"/>
      <c r="AD199" s="619"/>
      <c r="AE199" s="619"/>
      <c r="AF199" s="619"/>
      <c r="AG199" s="619"/>
      <c r="AH199" s="619"/>
      <c r="AI199" s="619"/>
      <c r="AJ199" s="5">
        <v>1</v>
      </c>
      <c r="AK199" s="48"/>
      <c r="AL199" s="48"/>
      <c r="AM199" s="5"/>
      <c r="AN199" s="48">
        <v>1</v>
      </c>
      <c r="AR199" s="5"/>
      <c r="AS199" s="145"/>
      <c r="AW199" s="142"/>
      <c r="AX199" s="5"/>
      <c r="AY199" s="5"/>
      <c r="AZ199" s="48"/>
      <c r="BA199" s="5"/>
      <c r="BB199" s="5"/>
      <c r="BC199" s="5"/>
      <c r="BD199" s="5"/>
      <c r="BE199" s="5">
        <v>1</v>
      </c>
      <c r="BF199" s="619"/>
      <c r="BG199" s="619"/>
      <c r="BH199" s="619"/>
      <c r="BI199" s="5">
        <v>1</v>
      </c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>
        <v>1</v>
      </c>
      <c r="BY199" s="619" t="s">
        <v>138</v>
      </c>
      <c r="BZ199" s="619"/>
      <c r="CA199" s="619"/>
      <c r="CB199" s="5">
        <v>1</v>
      </c>
      <c r="CC199" s="5"/>
      <c r="CD199" s="5"/>
      <c r="CE199" s="5"/>
      <c r="CF199" s="5"/>
      <c r="CG199" s="5"/>
      <c r="CH199" s="5"/>
      <c r="CI199" s="5"/>
      <c r="CJ199" s="145"/>
    </row>
    <row r="200" spans="6:88">
      <c r="F200" s="183"/>
      <c r="G200" s="5"/>
      <c r="H200" s="48"/>
      <c r="I200" s="48"/>
      <c r="J200" s="48"/>
      <c r="K200" s="48">
        <v>1</v>
      </c>
      <c r="L200" s="619" t="s">
        <v>187</v>
      </c>
      <c r="M200" s="619"/>
      <c r="N200" s="619"/>
      <c r="O200" s="5">
        <v>1</v>
      </c>
      <c r="P200" s="619"/>
      <c r="Q200" s="619"/>
      <c r="R200" s="619"/>
      <c r="S200" s="619" t="s">
        <v>165</v>
      </c>
      <c r="T200" s="619"/>
      <c r="U200" s="619"/>
      <c r="V200" s="616" t="s">
        <v>138</v>
      </c>
      <c r="W200" s="616"/>
      <c r="X200" s="616"/>
      <c r="Y200">
        <v>1</v>
      </c>
      <c r="Z200">
        <v>1</v>
      </c>
      <c r="AA200" s="616" t="s">
        <v>138</v>
      </c>
      <c r="AB200" s="616"/>
      <c r="AC200" s="616"/>
      <c r="AD200" s="619" t="s">
        <v>165</v>
      </c>
      <c r="AE200" s="619"/>
      <c r="AF200" s="619"/>
      <c r="AG200" s="619"/>
      <c r="AH200" s="619"/>
      <c r="AI200" s="619"/>
      <c r="AJ200" s="5">
        <v>1</v>
      </c>
      <c r="AK200" s="619" t="s">
        <v>187</v>
      </c>
      <c r="AL200" s="619"/>
      <c r="AM200" s="619"/>
      <c r="AN200" s="48">
        <v>1</v>
      </c>
      <c r="AO200" s="5"/>
      <c r="AP200" s="48"/>
      <c r="AQ200" s="48"/>
      <c r="AR200" s="181"/>
      <c r="AS200" s="182"/>
      <c r="AW200" s="142"/>
      <c r="AX200" s="5"/>
      <c r="AY200" s="5"/>
      <c r="BB200" s="6"/>
      <c r="BC200" s="5"/>
      <c r="BD200" s="5"/>
      <c r="BE200" s="5">
        <v>1</v>
      </c>
      <c r="BF200" s="619"/>
      <c r="BG200" s="619"/>
      <c r="BH200" s="619"/>
      <c r="BI200" s="5">
        <v>1</v>
      </c>
      <c r="BJ200" s="5">
        <v>1</v>
      </c>
      <c r="BK200" s="5">
        <v>1</v>
      </c>
      <c r="BL200" s="5">
        <v>1</v>
      </c>
      <c r="BM200" s="5">
        <v>1</v>
      </c>
      <c r="BN200" s="5">
        <v>1</v>
      </c>
      <c r="BO200" s="5">
        <v>1</v>
      </c>
      <c r="BP200" s="5">
        <v>1</v>
      </c>
      <c r="BQ200" s="5">
        <v>1</v>
      </c>
      <c r="BR200" s="5">
        <v>1</v>
      </c>
      <c r="BS200" s="5">
        <v>1</v>
      </c>
      <c r="BT200" s="5">
        <v>1</v>
      </c>
      <c r="BU200" s="5">
        <v>1</v>
      </c>
      <c r="BV200" s="5">
        <v>1</v>
      </c>
      <c r="BW200" s="5">
        <v>1</v>
      </c>
      <c r="BX200" s="5">
        <v>1</v>
      </c>
      <c r="BY200" s="619"/>
      <c r="BZ200" s="619"/>
      <c r="CA200" s="619"/>
      <c r="CB200" s="5">
        <v>1</v>
      </c>
      <c r="CC200" s="5"/>
      <c r="CD200" s="5"/>
      <c r="CE200" s="5"/>
      <c r="CF200" s="5"/>
      <c r="CG200" s="48"/>
      <c r="CH200" s="5"/>
      <c r="CI200" s="5"/>
      <c r="CJ200" s="145"/>
    </row>
    <row r="201" spans="6:88">
      <c r="F201" s="142"/>
      <c r="G201" s="5"/>
      <c r="H201" s="48"/>
      <c r="I201" s="48"/>
      <c r="J201" s="48"/>
      <c r="K201" s="48">
        <v>1</v>
      </c>
      <c r="L201" s="619"/>
      <c r="M201" s="619"/>
      <c r="N201" s="619"/>
      <c r="O201" s="5">
        <v>1</v>
      </c>
      <c r="P201" s="5">
        <v>1</v>
      </c>
      <c r="Q201" s="5">
        <v>1</v>
      </c>
      <c r="R201" s="5">
        <v>1</v>
      </c>
      <c r="S201" s="619"/>
      <c r="T201" s="619"/>
      <c r="U201" s="619"/>
      <c r="V201" s="616"/>
      <c r="W201" s="616"/>
      <c r="X201" s="616"/>
      <c r="Y201" s="52"/>
      <c r="Z201" s="126"/>
      <c r="AA201" s="616"/>
      <c r="AB201" s="616"/>
      <c r="AC201" s="616"/>
      <c r="AD201" s="619"/>
      <c r="AE201" s="619"/>
      <c r="AF201" s="619"/>
      <c r="AG201" s="5">
        <v>1</v>
      </c>
      <c r="AH201" s="5">
        <v>1</v>
      </c>
      <c r="AI201" s="5">
        <v>1</v>
      </c>
      <c r="AJ201" s="5">
        <v>1</v>
      </c>
      <c r="AK201" s="619"/>
      <c r="AL201" s="619"/>
      <c r="AM201" s="619"/>
      <c r="AN201" s="48">
        <v>1</v>
      </c>
      <c r="AO201" s="48"/>
      <c r="AP201" s="48"/>
      <c r="AQ201" s="48"/>
      <c r="AR201" s="5"/>
      <c r="AS201" s="182"/>
      <c r="AW201" s="142"/>
      <c r="AX201" s="5"/>
      <c r="AY201" s="5"/>
      <c r="BB201" s="6"/>
      <c r="BC201" s="5"/>
      <c r="BD201" s="5"/>
      <c r="BE201" s="5">
        <v>1</v>
      </c>
      <c r="BF201" s="5">
        <v>1</v>
      </c>
      <c r="BG201" s="5">
        <v>1</v>
      </c>
      <c r="BH201" s="5">
        <v>1</v>
      </c>
      <c r="BI201" s="5">
        <v>1</v>
      </c>
      <c r="BJ201" s="619" t="s">
        <v>133</v>
      </c>
      <c r="BK201" s="619"/>
      <c r="BL201" s="619"/>
      <c r="BM201" s="619" t="s">
        <v>165</v>
      </c>
      <c r="BN201" s="619"/>
      <c r="BO201" s="619"/>
      <c r="BP201" s="619" t="s">
        <v>137</v>
      </c>
      <c r="BQ201" s="619"/>
      <c r="BR201" s="619" t="s">
        <v>165</v>
      </c>
      <c r="BS201" s="619"/>
      <c r="BT201" s="619"/>
      <c r="BU201" s="619" t="s">
        <v>133</v>
      </c>
      <c r="BV201" s="619"/>
      <c r="BW201" s="619"/>
      <c r="BX201" s="5">
        <v>1</v>
      </c>
      <c r="BY201" s="619"/>
      <c r="BZ201" s="619"/>
      <c r="CA201" s="619"/>
      <c r="CB201" s="5">
        <v>1</v>
      </c>
      <c r="CC201" s="5"/>
      <c r="CD201" s="6"/>
      <c r="CE201" s="6"/>
      <c r="CF201" s="6"/>
      <c r="CG201" s="48"/>
      <c r="CH201" s="5"/>
      <c r="CI201" s="5"/>
      <c r="CJ201" s="145"/>
    </row>
    <row r="202" spans="6:88">
      <c r="F202" s="183"/>
      <c r="G202" s="5"/>
      <c r="H202" s="48"/>
      <c r="I202" s="48"/>
      <c r="J202" s="48"/>
      <c r="K202" s="48">
        <v>1</v>
      </c>
      <c r="L202" s="619"/>
      <c r="M202" s="619"/>
      <c r="N202" s="619"/>
      <c r="O202" s="619" t="s">
        <v>136</v>
      </c>
      <c r="P202" s="619"/>
      <c r="Q202" s="619"/>
      <c r="R202" s="5">
        <v>1</v>
      </c>
      <c r="S202" s="619"/>
      <c r="T202" s="619"/>
      <c r="U202" s="619"/>
      <c r="V202" s="616"/>
      <c r="W202" s="616"/>
      <c r="X202" s="616"/>
      <c r="AA202" s="616"/>
      <c r="AB202" s="616"/>
      <c r="AC202" s="616"/>
      <c r="AD202" s="619"/>
      <c r="AE202" s="619"/>
      <c r="AF202" s="619"/>
      <c r="AG202" s="5">
        <v>1</v>
      </c>
      <c r="AH202" s="619" t="s">
        <v>136</v>
      </c>
      <c r="AI202" s="619"/>
      <c r="AJ202" s="619"/>
      <c r="AK202" s="619"/>
      <c r="AL202" s="619"/>
      <c r="AM202" s="619"/>
      <c r="AN202" s="48">
        <v>1</v>
      </c>
      <c r="AO202" s="5"/>
      <c r="AP202" s="5"/>
      <c r="AQ202" s="5"/>
      <c r="AR202" s="5"/>
      <c r="AS202" s="182"/>
      <c r="AW202" s="142"/>
      <c r="AX202" s="5"/>
      <c r="AY202" s="5"/>
      <c r="BB202" s="6"/>
      <c r="BC202" s="5"/>
      <c r="BD202" s="5"/>
      <c r="BE202" s="5">
        <v>1</v>
      </c>
      <c r="BF202" s="619" t="s">
        <v>136</v>
      </c>
      <c r="BG202" s="619"/>
      <c r="BH202" s="619"/>
      <c r="BI202" s="5"/>
      <c r="BJ202" s="619"/>
      <c r="BK202" s="619"/>
      <c r="BL202" s="619"/>
      <c r="BM202" s="619"/>
      <c r="BN202" s="619"/>
      <c r="BO202" s="619"/>
      <c r="BP202" s="619"/>
      <c r="BQ202" s="619"/>
      <c r="BR202" s="619"/>
      <c r="BS202" s="619"/>
      <c r="BT202" s="619"/>
      <c r="BU202" s="619"/>
      <c r="BV202" s="619"/>
      <c r="BW202" s="619"/>
      <c r="BX202" s="5">
        <v>1</v>
      </c>
      <c r="BY202" s="5">
        <v>1</v>
      </c>
      <c r="BZ202" s="5">
        <v>1</v>
      </c>
      <c r="CA202" s="5">
        <v>1</v>
      </c>
      <c r="CB202" s="5">
        <v>1</v>
      </c>
      <c r="CC202" s="5"/>
      <c r="CD202" s="5"/>
      <c r="CE202" s="5"/>
      <c r="CF202" s="5"/>
      <c r="CG202" s="5"/>
      <c r="CH202" s="5"/>
      <c r="CI202" s="5"/>
      <c r="CJ202" s="145"/>
    </row>
    <row r="203" spans="6:88">
      <c r="F203" s="183"/>
      <c r="G203" s="5"/>
      <c r="H203" s="48"/>
      <c r="I203" s="48"/>
      <c r="J203" s="48"/>
      <c r="K203" s="48">
        <v>1</v>
      </c>
      <c r="L203" s="5"/>
      <c r="M203" s="48"/>
      <c r="N203" s="48"/>
      <c r="O203" s="619"/>
      <c r="P203" s="619"/>
      <c r="Q203" s="619"/>
      <c r="R203" s="5">
        <v>1</v>
      </c>
      <c r="S203" s="5">
        <v>1</v>
      </c>
      <c r="T203" s="5">
        <v>1</v>
      </c>
      <c r="U203" s="5">
        <v>1</v>
      </c>
      <c r="V203" s="5">
        <v>1</v>
      </c>
      <c r="W203" s="5">
        <v>1</v>
      </c>
      <c r="X203" s="5">
        <v>1</v>
      </c>
      <c r="Y203" s="5">
        <v>1</v>
      </c>
      <c r="Z203" s="5">
        <v>1</v>
      </c>
      <c r="AA203" s="5">
        <v>1</v>
      </c>
      <c r="AB203" s="5">
        <v>1</v>
      </c>
      <c r="AC203" s="5">
        <v>1</v>
      </c>
      <c r="AD203" s="5">
        <v>1</v>
      </c>
      <c r="AE203" s="5">
        <v>1</v>
      </c>
      <c r="AF203" s="5">
        <v>1</v>
      </c>
      <c r="AG203" s="5">
        <v>1</v>
      </c>
      <c r="AH203" s="619"/>
      <c r="AI203" s="619"/>
      <c r="AJ203" s="619"/>
      <c r="AK203" s="48"/>
      <c r="AL203" s="48"/>
      <c r="AM203" s="5"/>
      <c r="AN203" s="48">
        <v>1</v>
      </c>
      <c r="AO203" s="5"/>
      <c r="AP203" s="5"/>
      <c r="AQ203" s="5"/>
      <c r="AR203" s="5"/>
      <c r="AS203" s="182"/>
      <c r="AW203" s="142"/>
      <c r="AX203" s="199"/>
      <c r="AY203" s="5"/>
      <c r="AZ203" s="48"/>
      <c r="BA203" s="5"/>
      <c r="BB203" s="5"/>
      <c r="BC203" s="5"/>
      <c r="BD203" s="5"/>
      <c r="BE203" s="5">
        <v>1</v>
      </c>
      <c r="BF203" s="619"/>
      <c r="BG203" s="619"/>
      <c r="BH203" s="619"/>
      <c r="BI203" s="5">
        <v>1</v>
      </c>
      <c r="BJ203" s="619"/>
      <c r="BK203" s="619"/>
      <c r="BL203" s="619"/>
      <c r="BM203" s="619"/>
      <c r="BN203" s="619"/>
      <c r="BO203" s="619"/>
      <c r="BP203" s="61"/>
      <c r="BQ203" s="38"/>
      <c r="BR203" s="619"/>
      <c r="BS203" s="619"/>
      <c r="BT203" s="619"/>
      <c r="BU203" s="619"/>
      <c r="BV203" s="619"/>
      <c r="BW203" s="619"/>
      <c r="BX203" s="5"/>
      <c r="BY203" s="619" t="s">
        <v>136</v>
      </c>
      <c r="BZ203" s="619"/>
      <c r="CA203" s="619"/>
      <c r="CB203" s="5">
        <v>1</v>
      </c>
      <c r="CC203" s="5"/>
      <c r="CD203" s="5"/>
      <c r="CE203" s="5"/>
      <c r="CF203" s="5"/>
      <c r="CG203" s="5"/>
      <c r="CH203" s="5"/>
      <c r="CI203" s="5"/>
      <c r="CJ203" s="201"/>
    </row>
    <row r="204" spans="6:88">
      <c r="F204" s="142"/>
      <c r="G204" s="5"/>
      <c r="H204" s="48"/>
      <c r="I204" s="48"/>
      <c r="J204" s="48"/>
      <c r="K204" s="48">
        <v>1</v>
      </c>
      <c r="L204" s="5"/>
      <c r="M204" s="48"/>
      <c r="N204" s="5"/>
      <c r="O204" s="619"/>
      <c r="P204" s="619"/>
      <c r="Q204" s="619"/>
      <c r="R204" s="619" t="s">
        <v>187</v>
      </c>
      <c r="S204" s="619"/>
      <c r="T204" s="619"/>
      <c r="V204" s="619" t="s">
        <v>186</v>
      </c>
      <c r="W204" s="619"/>
      <c r="X204" s="619"/>
      <c r="Y204" s="50"/>
      <c r="Z204" s="50"/>
      <c r="AA204" s="619" t="s">
        <v>186</v>
      </c>
      <c r="AB204" s="619"/>
      <c r="AC204" s="619"/>
      <c r="AE204" s="619" t="s">
        <v>187</v>
      </c>
      <c r="AF204" s="619"/>
      <c r="AG204" s="619"/>
      <c r="AH204" s="619"/>
      <c r="AI204" s="619"/>
      <c r="AJ204" s="619"/>
      <c r="AK204" s="5"/>
      <c r="AL204" s="48"/>
      <c r="AM204" s="48"/>
      <c r="AN204" s="48">
        <v>1</v>
      </c>
      <c r="AO204" s="5"/>
      <c r="AP204" s="5"/>
      <c r="AQ204" s="5"/>
      <c r="AR204" s="181"/>
      <c r="AS204" s="182"/>
      <c r="AW204" s="200"/>
      <c r="AX204" s="48"/>
      <c r="AY204" s="199"/>
      <c r="AZ204" s="5"/>
      <c r="BA204" s="5"/>
      <c r="BB204" s="5"/>
      <c r="BC204" s="5"/>
      <c r="BD204" s="5"/>
      <c r="BE204" s="5">
        <v>1</v>
      </c>
      <c r="BF204" s="619"/>
      <c r="BG204" s="619"/>
      <c r="BH204" s="619"/>
      <c r="BI204" s="5">
        <v>1</v>
      </c>
      <c r="BJ204" s="5">
        <v>1</v>
      </c>
      <c r="BK204" s="5">
        <v>1</v>
      </c>
      <c r="BL204" s="5">
        <v>1</v>
      </c>
      <c r="BM204" s="5">
        <v>1</v>
      </c>
      <c r="BN204" s="5">
        <v>1</v>
      </c>
      <c r="BO204" s="5">
        <v>1</v>
      </c>
      <c r="BP204" s="5">
        <v>1</v>
      </c>
      <c r="BQ204" s="5">
        <v>1</v>
      </c>
      <c r="BR204" s="5">
        <v>1</v>
      </c>
      <c r="BS204" s="5">
        <v>1</v>
      </c>
      <c r="BT204" s="5">
        <v>1</v>
      </c>
      <c r="BU204" s="5">
        <v>1</v>
      </c>
      <c r="BV204" s="5">
        <v>1</v>
      </c>
      <c r="BW204" s="5">
        <v>1</v>
      </c>
      <c r="BX204" s="5">
        <v>1</v>
      </c>
      <c r="BY204" s="619"/>
      <c r="BZ204" s="619"/>
      <c r="CA204" s="619"/>
      <c r="CB204" s="5">
        <v>1</v>
      </c>
      <c r="CC204" s="5"/>
      <c r="CD204" s="5"/>
      <c r="CE204" s="5"/>
      <c r="CF204" s="5"/>
      <c r="CG204" s="5"/>
      <c r="CH204" s="5"/>
      <c r="CI204" s="5"/>
      <c r="CJ204" s="201"/>
    </row>
    <row r="205" spans="6:88">
      <c r="F205" s="183"/>
      <c r="G205" s="181"/>
      <c r="H205" s="181"/>
      <c r="I205" s="48"/>
      <c r="J205" s="181"/>
      <c r="K205" s="48">
        <v>1</v>
      </c>
      <c r="L205" s="619" t="s">
        <v>134</v>
      </c>
      <c r="M205" s="619"/>
      <c r="N205" s="48"/>
      <c r="O205" s="48"/>
      <c r="P205" s="48"/>
      <c r="Q205" s="48"/>
      <c r="R205" s="619"/>
      <c r="S205" s="619"/>
      <c r="T205" s="619"/>
      <c r="V205" s="619"/>
      <c r="W205" s="619"/>
      <c r="X205" s="619"/>
      <c r="Y205" s="50"/>
      <c r="Z205" s="50"/>
      <c r="AA205" s="619"/>
      <c r="AB205" s="619"/>
      <c r="AC205" s="619"/>
      <c r="AE205" s="619"/>
      <c r="AF205" s="619"/>
      <c r="AG205" s="619"/>
      <c r="AH205" s="48"/>
      <c r="AI205" s="48"/>
      <c r="AJ205" s="48"/>
      <c r="AK205" s="48"/>
      <c r="AL205" s="619" t="s">
        <v>134</v>
      </c>
      <c r="AM205" s="619"/>
      <c r="AN205" s="48">
        <v>1</v>
      </c>
      <c r="AO205" s="48"/>
      <c r="AP205" s="48"/>
      <c r="AQ205" s="48"/>
      <c r="AR205" s="181"/>
      <c r="AS205" s="182"/>
      <c r="AW205" s="200"/>
      <c r="AX205" s="199"/>
      <c r="AY205" s="199"/>
      <c r="AZ205" s="5"/>
      <c r="BA205" s="5"/>
      <c r="BB205" s="6"/>
      <c r="BC205" s="6"/>
      <c r="BD205" s="5"/>
      <c r="BE205" s="5">
        <v>1</v>
      </c>
      <c r="BF205" s="5">
        <v>1</v>
      </c>
      <c r="BG205" s="5">
        <v>1</v>
      </c>
      <c r="BH205" s="5">
        <v>1</v>
      </c>
      <c r="BI205" s="5">
        <v>1</v>
      </c>
      <c r="BJ205" s="5"/>
      <c r="BK205" s="5"/>
      <c r="BL205" s="5"/>
      <c r="BM205" s="5"/>
      <c r="BN205" s="5"/>
      <c r="BO205" s="619" t="s">
        <v>133</v>
      </c>
      <c r="BP205" s="619"/>
      <c r="BQ205" s="619"/>
      <c r="BR205" s="5"/>
      <c r="BS205" s="5"/>
      <c r="BT205" s="5"/>
      <c r="BU205" s="5"/>
      <c r="BV205" s="5"/>
      <c r="BW205" s="47"/>
      <c r="BX205" s="5">
        <v>1</v>
      </c>
      <c r="BY205" s="619"/>
      <c r="BZ205" s="619"/>
      <c r="CA205" s="619"/>
      <c r="CB205" s="5">
        <v>1</v>
      </c>
      <c r="CC205" s="5"/>
      <c r="CD205" s="6"/>
      <c r="CE205" s="6"/>
      <c r="CF205" s="6"/>
      <c r="CG205" s="6"/>
      <c r="CH205" s="48"/>
      <c r="CI205" s="48"/>
      <c r="CJ205" s="201"/>
    </row>
    <row r="206" spans="6:88">
      <c r="F206" s="183"/>
      <c r="G206" s="181"/>
      <c r="H206" s="5"/>
      <c r="I206" s="5"/>
      <c r="J206" s="5"/>
      <c r="K206" s="48">
        <v>1</v>
      </c>
      <c r="L206" s="619"/>
      <c r="M206" s="619"/>
      <c r="N206" s="5"/>
      <c r="O206" s="5"/>
      <c r="P206" s="48"/>
      <c r="Q206" s="5"/>
      <c r="R206" s="619"/>
      <c r="S206" s="619"/>
      <c r="T206" s="619"/>
      <c r="V206" s="619"/>
      <c r="W206" s="619"/>
      <c r="X206" s="619"/>
      <c r="AA206" s="619"/>
      <c r="AB206" s="619"/>
      <c r="AC206" s="619"/>
      <c r="AE206" s="619"/>
      <c r="AF206" s="619"/>
      <c r="AG206" s="619"/>
      <c r="AH206" s="48"/>
      <c r="AI206" s="48"/>
      <c r="AJ206" s="48"/>
      <c r="AK206" s="5"/>
      <c r="AL206" s="619"/>
      <c r="AM206" s="619"/>
      <c r="AN206" s="48">
        <v>1</v>
      </c>
      <c r="AO206" s="5"/>
      <c r="AP206" s="5"/>
      <c r="AQ206" s="5"/>
      <c r="AR206" s="5"/>
      <c r="AS206" s="182"/>
      <c r="AW206" s="142"/>
      <c r="AX206" s="48"/>
      <c r="AY206" s="199"/>
      <c r="AZ206" s="5"/>
      <c r="BA206" s="5"/>
      <c r="BB206" s="6"/>
      <c r="BC206" s="47"/>
      <c r="BD206" s="47"/>
      <c r="BE206" s="47"/>
      <c r="BF206" s="5"/>
      <c r="BG206" s="6"/>
      <c r="BH206" s="6"/>
      <c r="BI206" s="6"/>
      <c r="BJ206" s="47"/>
      <c r="BK206" s="47"/>
      <c r="BL206" s="47"/>
      <c r="BM206" s="5"/>
      <c r="BN206" s="5"/>
      <c r="BO206" s="619"/>
      <c r="BP206" s="619"/>
      <c r="BQ206" s="619"/>
      <c r="BR206" s="5"/>
      <c r="BS206" s="5"/>
      <c r="BT206" s="5"/>
      <c r="BU206" s="47"/>
      <c r="BV206" s="47"/>
      <c r="BW206" s="47"/>
      <c r="BX206" s="5">
        <v>1</v>
      </c>
      <c r="BY206" s="5">
        <v>1</v>
      </c>
      <c r="BZ206" s="5">
        <v>1</v>
      </c>
      <c r="CA206" s="5">
        <v>1</v>
      </c>
      <c r="CB206" s="5">
        <v>1</v>
      </c>
      <c r="CC206" s="47"/>
      <c r="CD206" s="6"/>
      <c r="CE206" s="6"/>
      <c r="CF206" s="6"/>
      <c r="CG206" s="6"/>
      <c r="CH206" s="48"/>
      <c r="CI206" s="48"/>
      <c r="CJ206" s="145"/>
    </row>
    <row r="207" spans="6:88">
      <c r="F207" s="142"/>
      <c r="G207" s="181"/>
      <c r="H207" s="5"/>
      <c r="I207" s="5"/>
      <c r="J207" s="48"/>
      <c r="K207" s="48">
        <v>1</v>
      </c>
      <c r="L207" s="48">
        <v>1</v>
      </c>
      <c r="M207" s="48">
        <v>1</v>
      </c>
      <c r="N207" s="48">
        <v>1</v>
      </c>
      <c r="O207" s="48">
        <v>1</v>
      </c>
      <c r="P207" s="48">
        <v>1</v>
      </c>
      <c r="Q207" s="48">
        <v>1</v>
      </c>
      <c r="R207" s="48">
        <v>1</v>
      </c>
      <c r="S207" s="48">
        <v>1</v>
      </c>
      <c r="T207" s="48">
        <v>1</v>
      </c>
      <c r="U207" s="48">
        <v>1</v>
      </c>
      <c r="V207" s="48">
        <v>1</v>
      </c>
      <c r="W207" s="48">
        <v>1</v>
      </c>
      <c r="X207" s="48">
        <v>1</v>
      </c>
      <c r="Y207" s="48">
        <v>1</v>
      </c>
      <c r="Z207" s="48">
        <v>1</v>
      </c>
      <c r="AA207" s="48">
        <v>1</v>
      </c>
      <c r="AB207" s="48">
        <v>1</v>
      </c>
      <c r="AC207" s="48">
        <v>1</v>
      </c>
      <c r="AD207" s="48">
        <v>1</v>
      </c>
      <c r="AE207" s="48">
        <v>1</v>
      </c>
      <c r="AF207" s="48">
        <v>1</v>
      </c>
      <c r="AG207" s="48">
        <v>1</v>
      </c>
      <c r="AH207" s="48">
        <v>1</v>
      </c>
      <c r="AI207" s="48">
        <v>1</v>
      </c>
      <c r="AJ207" s="48">
        <v>1</v>
      </c>
      <c r="AK207" s="48">
        <v>1</v>
      </c>
      <c r="AL207" s="48">
        <v>1</v>
      </c>
      <c r="AM207" s="48">
        <v>1</v>
      </c>
      <c r="AN207" s="48">
        <v>1</v>
      </c>
      <c r="AO207" s="5"/>
      <c r="AP207" s="5"/>
      <c r="AQ207" s="5"/>
      <c r="AR207" s="5"/>
      <c r="AS207" s="182"/>
      <c r="AW207" s="200"/>
      <c r="AX207" s="199"/>
      <c r="AY207" s="199"/>
      <c r="AZ207" s="5"/>
      <c r="BA207" s="5"/>
      <c r="BB207" s="6"/>
      <c r="BC207" s="47"/>
      <c r="BD207" s="47"/>
      <c r="BE207" s="47"/>
      <c r="BF207" s="5"/>
      <c r="BG207" s="5"/>
      <c r="BH207" s="5"/>
      <c r="BI207" s="5"/>
      <c r="BJ207" s="47"/>
      <c r="BK207" s="47"/>
      <c r="BL207" s="47"/>
      <c r="BM207" s="5"/>
      <c r="BN207" s="5"/>
      <c r="BO207" s="619"/>
      <c r="BP207" s="619"/>
      <c r="BQ207" s="619"/>
      <c r="BR207" s="6"/>
      <c r="BS207" s="6"/>
      <c r="BT207" s="6"/>
      <c r="BU207" s="47"/>
      <c r="BV207" s="47"/>
      <c r="BW207" s="47"/>
      <c r="BX207" s="5"/>
      <c r="BY207" s="5"/>
      <c r="BZ207" s="5"/>
      <c r="CA207" s="5"/>
      <c r="CB207" s="47"/>
      <c r="CC207" s="47"/>
      <c r="CD207" s="6"/>
      <c r="CE207" s="6"/>
      <c r="CF207" s="6"/>
      <c r="CG207" s="6"/>
      <c r="CH207" s="199"/>
      <c r="CI207" s="199"/>
      <c r="CJ207" s="201"/>
    </row>
    <row r="208" spans="6:88">
      <c r="F208" s="183"/>
      <c r="G208" s="181"/>
      <c r="H208" s="5"/>
      <c r="I208" s="5"/>
      <c r="J208" s="26"/>
      <c r="K208" s="26"/>
      <c r="L208" s="26"/>
      <c r="M208" s="5"/>
      <c r="N208" s="5"/>
      <c r="O208" s="5"/>
      <c r="P208" s="5"/>
      <c r="Q208" s="5"/>
      <c r="R208" s="5"/>
      <c r="S208" s="48"/>
      <c r="T208" s="48"/>
      <c r="U208" s="48"/>
      <c r="V208" s="5"/>
      <c r="W208" s="48"/>
      <c r="X208" s="48"/>
      <c r="Y208" s="48"/>
      <c r="Z208" s="48"/>
      <c r="AA208" s="48"/>
      <c r="AB208" s="48"/>
      <c r="AC208" s="48"/>
      <c r="AD208" s="5"/>
      <c r="AE208" s="5"/>
      <c r="AF208" s="5"/>
      <c r="AG208" s="48"/>
      <c r="AH208" s="48"/>
      <c r="AI208" s="48"/>
      <c r="AJ208" s="48"/>
      <c r="AK208" s="5"/>
      <c r="AL208" s="5"/>
      <c r="AM208" s="5"/>
      <c r="AN208" s="5"/>
      <c r="AO208" s="5"/>
      <c r="AP208" s="5"/>
      <c r="AQ208" s="5"/>
      <c r="AR208" s="5"/>
      <c r="AS208" s="182"/>
      <c r="AW208" s="200"/>
      <c r="AX208" s="48"/>
      <c r="AY208" s="199"/>
      <c r="AZ208" s="5"/>
      <c r="BA208" s="5"/>
      <c r="BB208" s="5"/>
      <c r="BC208" s="47"/>
      <c r="BD208" s="47"/>
      <c r="BE208" s="47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47"/>
      <c r="CC208" s="47"/>
      <c r="CD208" s="47"/>
      <c r="CE208" s="5"/>
      <c r="CF208" s="5"/>
      <c r="CG208" s="5"/>
      <c r="CH208" s="199"/>
      <c r="CI208" s="199"/>
      <c r="CJ208" s="201"/>
    </row>
    <row r="209" spans="6:88">
      <c r="F209" s="183"/>
      <c r="G209" s="181"/>
      <c r="H209" s="5"/>
      <c r="I209" s="48"/>
      <c r="J209" s="26"/>
      <c r="K209" s="26"/>
      <c r="L209" s="26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48"/>
      <c r="AE209" s="48"/>
      <c r="AF209" s="48"/>
      <c r="AG209" s="48"/>
      <c r="AH209" s="48"/>
      <c r="AI209" s="48"/>
      <c r="AJ209" s="48"/>
      <c r="AK209" s="48"/>
      <c r="AL209" s="5"/>
      <c r="AM209" s="5"/>
      <c r="AN209" s="5"/>
      <c r="AO209" s="5"/>
      <c r="AP209" s="5"/>
      <c r="AQ209" s="5"/>
      <c r="AR209" s="181"/>
      <c r="AS209" s="182"/>
      <c r="AW209" s="142"/>
      <c r="AX209" s="5"/>
      <c r="AY209" s="199"/>
      <c r="AZ209" s="199"/>
      <c r="BA209" s="5"/>
      <c r="BB209" s="5"/>
      <c r="BC209" s="5"/>
      <c r="BD209" s="6"/>
      <c r="BE209" s="6"/>
      <c r="BF209" s="6"/>
      <c r="BG209" s="6"/>
      <c r="BH209" s="6"/>
      <c r="BI209" s="5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5"/>
      <c r="BY209" s="6"/>
      <c r="BZ209" s="6"/>
      <c r="CA209" s="5"/>
      <c r="CB209" s="6"/>
      <c r="CC209" s="6"/>
      <c r="CD209" s="48"/>
      <c r="CE209" s="6"/>
      <c r="CF209" s="6"/>
      <c r="CG209" s="6"/>
      <c r="CH209" s="5"/>
      <c r="CI209" s="199"/>
      <c r="CJ209" s="201"/>
    </row>
    <row r="210" spans="6:88">
      <c r="F210" s="142"/>
      <c r="G210" s="48"/>
      <c r="H210" s="48"/>
      <c r="I210" s="48"/>
      <c r="J210" s="26"/>
      <c r="K210" s="26"/>
      <c r="L210" s="26"/>
      <c r="M210" s="5"/>
      <c r="N210" s="5"/>
      <c r="O210" s="5"/>
      <c r="P210" s="5"/>
      <c r="Q210" s="5"/>
      <c r="R210" s="5"/>
      <c r="S210" s="5"/>
      <c r="T210" s="5"/>
      <c r="U210" s="48"/>
      <c r="V210" s="48"/>
      <c r="W210" s="5"/>
      <c r="X210" s="5"/>
      <c r="Y210" s="5"/>
      <c r="Z210" s="181"/>
      <c r="AA210" s="181"/>
      <c r="AB210" s="5"/>
      <c r="AC210" s="5"/>
      <c r="AD210" s="26"/>
      <c r="AE210" s="26"/>
      <c r="AF210" s="26"/>
      <c r="AG210" s="48"/>
      <c r="AH210" s="48"/>
      <c r="AI210" s="48"/>
      <c r="AJ210" s="48"/>
      <c r="AK210" s="48"/>
      <c r="AL210" s="48"/>
      <c r="AM210" s="48"/>
      <c r="AN210" s="48"/>
      <c r="AO210" s="5"/>
      <c r="AP210" s="181"/>
      <c r="AQ210" s="181"/>
      <c r="AR210" s="181"/>
      <c r="AS210" s="182"/>
      <c r="AW210" s="142"/>
      <c r="AX210" s="5"/>
      <c r="AY210" s="199"/>
      <c r="AZ210" s="199"/>
      <c r="BA210" s="5"/>
      <c r="BB210" s="5"/>
      <c r="BC210" s="5"/>
      <c r="BD210" s="6"/>
      <c r="BE210" s="6"/>
      <c r="BF210" s="6"/>
      <c r="BG210" s="6"/>
      <c r="BH210" s="6"/>
      <c r="BI210" s="5"/>
      <c r="BJ210" s="6"/>
      <c r="BK210" s="6"/>
      <c r="BL210" s="6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6"/>
      <c r="BZ210" s="6"/>
      <c r="CA210" s="5"/>
      <c r="CB210" s="6"/>
      <c r="CC210" s="6"/>
      <c r="CD210" s="48"/>
      <c r="CE210" s="6"/>
      <c r="CF210" s="6"/>
      <c r="CG210" s="6"/>
      <c r="CH210" s="5"/>
      <c r="CI210" s="199"/>
      <c r="CJ210" s="201"/>
    </row>
    <row r="211" spans="6:88">
      <c r="F211" s="183"/>
      <c r="G211" s="48"/>
      <c r="H211" s="5"/>
      <c r="I211" s="5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181"/>
      <c r="AC211" s="48"/>
      <c r="AD211" s="26"/>
      <c r="AE211" s="26"/>
      <c r="AF211" s="26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181"/>
      <c r="AR211" s="181"/>
      <c r="AS211" s="182"/>
      <c r="AW211" s="142"/>
      <c r="AX211" s="5"/>
      <c r="AY211" s="199"/>
      <c r="AZ211" s="199"/>
      <c r="BA211" s="199"/>
      <c r="BB211" s="199"/>
      <c r="BC211" s="199"/>
      <c r="BD211" s="199"/>
      <c r="BE211" s="199"/>
      <c r="BF211" s="48"/>
      <c r="BG211" s="199"/>
      <c r="BH211" s="5"/>
      <c r="BI211" s="629" t="s">
        <v>378</v>
      </c>
      <c r="BJ211" s="629"/>
      <c r="BK211" s="629"/>
      <c r="BL211" s="629"/>
      <c r="BM211" s="629"/>
      <c r="BN211" s="629"/>
      <c r="BO211" s="629"/>
      <c r="BP211" s="629"/>
      <c r="BQ211" s="629"/>
      <c r="BR211" s="629"/>
      <c r="BS211" s="629"/>
      <c r="BT211" s="629"/>
      <c r="BU211" s="629"/>
      <c r="BV211" s="629"/>
      <c r="BW211" s="629"/>
      <c r="BX211" s="629"/>
      <c r="BY211" s="6"/>
      <c r="BZ211" s="6"/>
      <c r="CA211" s="6"/>
      <c r="CB211" s="48"/>
      <c r="CC211" s="48"/>
      <c r="CD211" s="48"/>
      <c r="CH211" s="5"/>
      <c r="CI211" s="199"/>
      <c r="CJ211" s="201"/>
    </row>
    <row r="212" spans="6:88">
      <c r="F212" s="183"/>
      <c r="G212" s="48"/>
      <c r="H212" s="5"/>
      <c r="I212" s="5"/>
      <c r="J212" s="5"/>
      <c r="K212" s="5"/>
      <c r="L212" s="181"/>
      <c r="M212" s="5"/>
      <c r="N212" s="5"/>
      <c r="O212" s="5"/>
      <c r="P212" s="5"/>
      <c r="Q212" s="5"/>
      <c r="R212" s="48"/>
      <c r="S212" s="48"/>
      <c r="T212" s="5"/>
      <c r="U212" s="5"/>
      <c r="V212" s="5"/>
      <c r="W212" s="181"/>
      <c r="X212" s="181"/>
      <c r="Y212" s="5"/>
      <c r="Z212" s="5"/>
      <c r="AA212" s="5"/>
      <c r="AB212" s="181"/>
      <c r="AC212" s="48"/>
      <c r="AD212" s="5"/>
      <c r="AE212" s="5"/>
      <c r="AF212" s="5"/>
      <c r="AG212" s="48"/>
      <c r="AH212" s="48"/>
      <c r="AI212" s="5"/>
      <c r="AJ212" s="5"/>
      <c r="AK212" s="5"/>
      <c r="AL212" s="48"/>
      <c r="AM212" s="48"/>
      <c r="AN212" s="48"/>
      <c r="AO212" s="48"/>
      <c r="AP212" s="48"/>
      <c r="AQ212" s="48"/>
      <c r="AR212" s="48"/>
      <c r="AS212" s="170"/>
      <c r="AW212" s="142"/>
      <c r="AX212" s="5"/>
      <c r="AY212" s="199"/>
      <c r="AZ212" s="199"/>
      <c r="BA212" s="199"/>
      <c r="BB212" s="199"/>
      <c r="BC212" s="199"/>
      <c r="BD212" s="199"/>
      <c r="BE212" s="199"/>
      <c r="BF212" s="199"/>
      <c r="BG212" s="199"/>
      <c r="BH212" s="5"/>
      <c r="BI212" s="629"/>
      <c r="BJ212" s="629"/>
      <c r="BK212" s="629"/>
      <c r="BL212" s="629"/>
      <c r="BM212" s="629"/>
      <c r="BN212" s="629"/>
      <c r="BO212" s="629"/>
      <c r="BP212" s="629"/>
      <c r="BQ212" s="629"/>
      <c r="BR212" s="629"/>
      <c r="BS212" s="629"/>
      <c r="BT212" s="629"/>
      <c r="BU212" s="629"/>
      <c r="BV212" s="629"/>
      <c r="BW212" s="629"/>
      <c r="BX212" s="629"/>
      <c r="BY212" s="5"/>
      <c r="BZ212" s="5"/>
      <c r="CA212" s="5"/>
      <c r="CB212" s="199"/>
      <c r="CC212" s="48"/>
      <c r="CD212" s="48"/>
      <c r="CE212" s="48"/>
      <c r="CF212" s="199"/>
      <c r="CG212" s="199"/>
      <c r="CH212" s="199"/>
      <c r="CI212" s="199"/>
      <c r="CJ212" s="201"/>
    </row>
    <row r="213" spans="6:88">
      <c r="F213" s="142"/>
      <c r="G213" s="48"/>
      <c r="H213" s="5"/>
      <c r="I213" s="5"/>
      <c r="J213" s="5"/>
      <c r="K213" s="181"/>
      <c r="L213" s="181"/>
      <c r="M213" s="5"/>
      <c r="N213" s="5"/>
      <c r="O213" s="5"/>
      <c r="P213" s="5"/>
      <c r="Q213" s="5"/>
      <c r="R213" s="181"/>
      <c r="S213" s="181"/>
      <c r="T213" s="5"/>
      <c r="U213" s="5"/>
      <c r="V213" s="5"/>
      <c r="W213" s="181"/>
      <c r="X213" s="181"/>
      <c r="Y213" s="5"/>
      <c r="Z213" s="5"/>
      <c r="AA213" s="5"/>
      <c r="AB213" s="181"/>
      <c r="AC213" s="181"/>
      <c r="AD213" s="5"/>
      <c r="AE213" s="5"/>
      <c r="AF213" s="5"/>
      <c r="AG213" s="181"/>
      <c r="AH213" s="181"/>
      <c r="AI213" s="5"/>
      <c r="AJ213" s="5"/>
      <c r="AK213" s="5"/>
      <c r="AL213" s="181"/>
      <c r="AM213" s="181"/>
      <c r="AN213" s="48"/>
      <c r="AO213" s="48"/>
      <c r="AP213" s="48"/>
      <c r="AQ213" s="48"/>
      <c r="AR213" s="48"/>
      <c r="AS213" s="170"/>
      <c r="AW213" s="142"/>
      <c r="AX213" s="5"/>
      <c r="AY213" s="5"/>
      <c r="AZ213" s="5"/>
      <c r="BA213" s="5"/>
      <c r="BB213" s="5"/>
      <c r="BC213" s="48"/>
      <c r="BD213" s="199"/>
      <c r="BE213" s="48"/>
      <c r="BF213" s="199"/>
      <c r="BG213" s="48"/>
      <c r="BH213" s="199"/>
      <c r="BI213" s="629"/>
      <c r="BJ213" s="629"/>
      <c r="BK213" s="629"/>
      <c r="BL213" s="629"/>
      <c r="BM213" s="629"/>
      <c r="BN213" s="629"/>
      <c r="BO213" s="629"/>
      <c r="BP213" s="629"/>
      <c r="BQ213" s="629"/>
      <c r="BR213" s="629"/>
      <c r="BS213" s="629"/>
      <c r="BT213" s="629"/>
      <c r="BU213" s="629"/>
      <c r="BV213" s="629"/>
      <c r="BW213" s="629"/>
      <c r="BX213" s="629"/>
      <c r="BY213" s="199"/>
      <c r="BZ213" s="199"/>
      <c r="CA213" s="199"/>
      <c r="CB213" s="199"/>
      <c r="CC213" s="5"/>
      <c r="CD213" s="199"/>
      <c r="CE213" s="199"/>
      <c r="CF213" s="199"/>
      <c r="CG213" s="199"/>
      <c r="CH213" s="199"/>
      <c r="CI213" s="199"/>
      <c r="CJ213" s="201"/>
    </row>
    <row r="214" spans="6:88" ht="15.75" thickBot="1">
      <c r="F214" s="131"/>
      <c r="G214" s="184"/>
      <c r="H214" s="146"/>
      <c r="I214" s="184"/>
      <c r="J214" s="184"/>
      <c r="K214" s="146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71"/>
      <c r="AR214" s="171"/>
      <c r="AS214" s="172"/>
      <c r="AW214" s="163"/>
      <c r="AX214" s="146"/>
      <c r="AY214" s="146"/>
      <c r="AZ214" s="146"/>
      <c r="BA214" s="146"/>
      <c r="BB214" s="146"/>
      <c r="BC214" s="146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202"/>
      <c r="BN214" s="146"/>
      <c r="BO214" s="146"/>
      <c r="BP214" s="146"/>
      <c r="BQ214" s="146"/>
      <c r="BR214" s="146"/>
      <c r="BS214" s="202"/>
      <c r="BT214" s="202"/>
      <c r="BU214" s="202"/>
      <c r="BV214" s="202"/>
      <c r="BW214" s="202"/>
      <c r="BX214" s="202"/>
      <c r="BY214" s="202"/>
      <c r="BZ214" s="202"/>
      <c r="CA214" s="202"/>
      <c r="CB214" s="202"/>
      <c r="CC214" s="202"/>
      <c r="CD214" s="202"/>
      <c r="CE214" s="202"/>
      <c r="CF214" s="202"/>
      <c r="CG214" s="202"/>
      <c r="CH214" s="202"/>
      <c r="CI214" s="202"/>
      <c r="CJ214" s="133"/>
    </row>
    <row r="216" spans="6:88" ht="15.75" thickBot="1"/>
    <row r="217" spans="6:88">
      <c r="F217" s="153"/>
      <c r="G217" s="154"/>
      <c r="H217" s="154"/>
      <c r="I217" s="154"/>
      <c r="J217" s="215"/>
      <c r="K217" s="215"/>
      <c r="L217" s="215"/>
      <c r="M217" s="215"/>
      <c r="N217" s="215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/>
      <c r="AM217" s="215"/>
      <c r="AN217" s="215"/>
      <c r="AO217" s="215"/>
      <c r="AP217" s="215"/>
      <c r="AQ217" s="215"/>
      <c r="AR217" s="215"/>
      <c r="AS217" s="129"/>
      <c r="BK217" s="616"/>
      <c r="BL217" s="616"/>
    </row>
    <row r="218" spans="6:88">
      <c r="F218" s="144"/>
      <c r="G218" s="48"/>
      <c r="H218" s="48"/>
      <c r="I218" s="48"/>
      <c r="J218" s="210"/>
      <c r="K218" s="210"/>
      <c r="L218" s="5"/>
      <c r="M218" s="210"/>
      <c r="N218" s="210"/>
      <c r="O218" s="210"/>
      <c r="P218" s="210"/>
      <c r="Q218" s="4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48"/>
      <c r="AC218" s="48"/>
      <c r="AD218" s="48"/>
      <c r="AE218" s="48"/>
      <c r="AF218" s="48"/>
      <c r="AG218" s="48"/>
      <c r="AH218" s="48"/>
      <c r="AI218" s="48"/>
      <c r="AJ218" s="210"/>
      <c r="AK218" s="48"/>
      <c r="AL218" s="210"/>
      <c r="AM218" s="5"/>
      <c r="AN218" s="210"/>
      <c r="AO218" s="210"/>
      <c r="AP218" s="5"/>
      <c r="AQ218" s="5"/>
      <c r="AR218" s="5"/>
      <c r="AS218" s="211"/>
      <c r="BK218" s="616"/>
      <c r="BL218" s="616"/>
    </row>
    <row r="219" spans="6:88">
      <c r="F219" s="144"/>
      <c r="G219" s="126"/>
      <c r="H219" s="26" t="s">
        <v>191</v>
      </c>
      <c r="I219" s="210"/>
      <c r="J219" s="48"/>
      <c r="K219" s="48"/>
      <c r="AN219" s="48"/>
      <c r="AO219" s="48"/>
      <c r="AP219" s="5"/>
      <c r="AQ219" s="5"/>
      <c r="AR219" s="48"/>
      <c r="AS219" s="211"/>
      <c r="BH219" s="63">
        <v>1</v>
      </c>
      <c r="BI219" s="63">
        <v>1</v>
      </c>
      <c r="BJ219" s="63">
        <v>1</v>
      </c>
      <c r="BK219" s="63">
        <v>1</v>
      </c>
      <c r="BL219" s="63">
        <v>1</v>
      </c>
      <c r="BM219" s="63">
        <v>1</v>
      </c>
      <c r="BN219" s="63">
        <v>1</v>
      </c>
      <c r="BO219" s="63">
        <v>1</v>
      </c>
      <c r="BP219" s="63">
        <v>1</v>
      </c>
    </row>
    <row r="220" spans="6:88">
      <c r="F220" s="144"/>
      <c r="G220" s="116"/>
      <c r="H220" s="26" t="s">
        <v>268</v>
      </c>
      <c r="I220" s="210"/>
      <c r="L220" s="47"/>
      <c r="M220" s="47"/>
      <c r="N220" s="47"/>
      <c r="O220" s="47"/>
      <c r="P220" s="47"/>
      <c r="R220" s="47"/>
      <c r="S220" s="47"/>
      <c r="AD220" s="47"/>
      <c r="AE220" s="47"/>
      <c r="AG220" s="47"/>
      <c r="AH220" s="47"/>
      <c r="AI220" s="47"/>
      <c r="AJ220" s="47"/>
      <c r="AK220" s="47"/>
      <c r="AN220" s="48"/>
      <c r="AO220" s="48"/>
      <c r="AP220" s="5"/>
      <c r="AQ220" s="5"/>
      <c r="AR220" s="5"/>
      <c r="AS220" s="211"/>
      <c r="BH220" s="63">
        <v>1</v>
      </c>
      <c r="BI220" s="625" t="s">
        <v>133</v>
      </c>
      <c r="BJ220" s="625"/>
      <c r="BK220" s="625"/>
      <c r="BL220" s="6"/>
      <c r="BM220" s="625" t="s">
        <v>136</v>
      </c>
      <c r="BN220" s="625"/>
      <c r="BO220" s="625"/>
      <c r="BP220" s="63">
        <v>1</v>
      </c>
    </row>
    <row r="221" spans="6:88">
      <c r="F221" s="144"/>
      <c r="G221" s="117"/>
      <c r="H221" s="26" t="s">
        <v>193</v>
      </c>
      <c r="I221" s="48"/>
      <c r="K221" s="6"/>
      <c r="M221" s="625" t="s">
        <v>148</v>
      </c>
      <c r="N221" s="625"/>
      <c r="O221" s="625"/>
      <c r="P221" s="625"/>
      <c r="Q221" s="625"/>
      <c r="R221" s="47"/>
      <c r="S221" s="47"/>
      <c r="T221" s="5"/>
      <c r="U221" s="5"/>
      <c r="V221" s="5"/>
      <c r="W221" s="5"/>
      <c r="X221" s="5"/>
      <c r="Y221" s="5"/>
      <c r="Z221" s="5"/>
      <c r="AA221" s="5"/>
      <c r="AB221" s="48"/>
      <c r="AC221" s="48"/>
      <c r="AD221" s="47"/>
      <c r="AE221" s="47"/>
      <c r="AF221" s="625" t="s">
        <v>148</v>
      </c>
      <c r="AG221" s="625"/>
      <c r="AH221" s="625"/>
      <c r="AI221" s="625"/>
      <c r="AJ221" s="625"/>
      <c r="AL221" s="48"/>
      <c r="AM221" s="48"/>
      <c r="AN221" s="48"/>
      <c r="AO221" s="48"/>
      <c r="AP221" s="48"/>
      <c r="AQ221" s="48"/>
      <c r="AR221" s="48"/>
      <c r="AS221" s="211"/>
      <c r="BH221" s="63">
        <v>1</v>
      </c>
      <c r="BI221" s="625"/>
      <c r="BJ221" s="625"/>
      <c r="BK221" s="625"/>
      <c r="BL221" s="6"/>
      <c r="BM221" s="625"/>
      <c r="BN221" s="625"/>
      <c r="BO221" s="625"/>
      <c r="BP221" s="63">
        <v>1</v>
      </c>
    </row>
    <row r="222" spans="6:88">
      <c r="F222" s="214"/>
      <c r="G222" s="143"/>
      <c r="H222" s="26" t="s">
        <v>189</v>
      </c>
      <c r="I222" s="5"/>
      <c r="K222" s="6"/>
      <c r="M222" s="625"/>
      <c r="N222" s="625"/>
      <c r="O222" s="625"/>
      <c r="P222" s="625"/>
      <c r="Q222" s="625"/>
      <c r="R222" s="47">
        <v>1</v>
      </c>
      <c r="S222" s="47">
        <v>1</v>
      </c>
      <c r="T222" s="47">
        <v>1</v>
      </c>
      <c r="U222" s="47">
        <v>1</v>
      </c>
      <c r="V222" s="47">
        <v>1</v>
      </c>
      <c r="AA222" s="47">
        <v>1</v>
      </c>
      <c r="AB222" s="47">
        <v>1</v>
      </c>
      <c r="AC222" s="47">
        <v>1</v>
      </c>
      <c r="AD222" s="47">
        <v>1</v>
      </c>
      <c r="AE222" s="47">
        <v>1</v>
      </c>
      <c r="AF222" s="625"/>
      <c r="AG222" s="625"/>
      <c r="AH222" s="625"/>
      <c r="AI222" s="625"/>
      <c r="AJ222" s="625"/>
      <c r="AL222" s="48"/>
      <c r="AM222" s="48"/>
      <c r="AN222" s="48"/>
      <c r="AO222" s="48"/>
      <c r="AP222" s="48"/>
      <c r="AQ222" s="48"/>
      <c r="AR222" s="48"/>
      <c r="AS222" s="211"/>
      <c r="BE222" s="616" t="s">
        <v>165</v>
      </c>
      <c r="BF222" s="616"/>
      <c r="BG222" s="616"/>
      <c r="BH222" s="63">
        <v>1</v>
      </c>
      <c r="BI222" s="625"/>
      <c r="BJ222" s="625"/>
      <c r="BK222" s="625"/>
      <c r="BL222" s="6"/>
      <c r="BM222" s="625"/>
      <c r="BN222" s="625"/>
      <c r="BO222" s="625"/>
      <c r="BP222" s="63">
        <v>1</v>
      </c>
      <c r="BQ222" s="616" t="s">
        <v>178</v>
      </c>
      <c r="BR222" s="616"/>
      <c r="BS222" s="616"/>
    </row>
    <row r="223" spans="6:88">
      <c r="F223" s="214"/>
      <c r="G223" s="156"/>
      <c r="H223" s="26" t="s">
        <v>192</v>
      </c>
      <c r="I223" s="5"/>
      <c r="J223" s="5"/>
      <c r="K223" s="47"/>
      <c r="M223" s="625"/>
      <c r="N223" s="625"/>
      <c r="O223" s="625"/>
      <c r="P223" s="625"/>
      <c r="Q223" s="625"/>
      <c r="R223" s="47">
        <v>1</v>
      </c>
      <c r="S223" s="625" t="s">
        <v>150</v>
      </c>
      <c r="T223" s="625"/>
      <c r="U223" s="625"/>
      <c r="V223" s="47">
        <v>1</v>
      </c>
      <c r="W223" s="47">
        <v>1</v>
      </c>
      <c r="X223" s="47">
        <v>1</v>
      </c>
      <c r="Y223" s="47">
        <v>1</v>
      </c>
      <c r="Z223" s="47">
        <v>1</v>
      </c>
      <c r="AA223" s="47">
        <v>1</v>
      </c>
      <c r="AB223" s="625" t="s">
        <v>150</v>
      </c>
      <c r="AC223" s="625"/>
      <c r="AD223" s="625"/>
      <c r="AE223" s="47">
        <v>1</v>
      </c>
      <c r="AF223" s="625"/>
      <c r="AG223" s="625"/>
      <c r="AH223" s="625"/>
      <c r="AI223" s="625"/>
      <c r="AJ223" s="625"/>
      <c r="AL223" s="5"/>
      <c r="AM223" s="48"/>
      <c r="AN223" s="47"/>
      <c r="AO223" s="48"/>
      <c r="AP223" s="48"/>
      <c r="AQ223" s="48"/>
      <c r="AR223" s="5"/>
      <c r="AS223" s="211"/>
      <c r="AW223" s="38"/>
      <c r="AX223" t="s">
        <v>166</v>
      </c>
      <c r="BA223" s="63">
        <v>1</v>
      </c>
      <c r="BB223" s="63">
        <v>1</v>
      </c>
      <c r="BC223" s="63">
        <v>1</v>
      </c>
      <c r="BD223" s="63">
        <v>1</v>
      </c>
      <c r="BE223" s="616"/>
      <c r="BF223" s="616"/>
      <c r="BG223" s="616"/>
      <c r="BH223" s="63">
        <v>1</v>
      </c>
      <c r="BI223" s="63">
        <v>1</v>
      </c>
      <c r="BJ223" s="63">
        <v>1</v>
      </c>
      <c r="BK223" s="63">
        <v>1</v>
      </c>
      <c r="BL223" s="62"/>
      <c r="BM223" s="63">
        <v>1</v>
      </c>
      <c r="BN223" s="63">
        <v>1</v>
      </c>
      <c r="BO223" s="63">
        <v>1</v>
      </c>
      <c r="BP223" s="63">
        <v>1</v>
      </c>
      <c r="BQ223" s="616"/>
      <c r="BR223" s="616"/>
      <c r="BS223" s="616"/>
      <c r="BT223" s="63">
        <v>1</v>
      </c>
      <c r="BU223" s="63">
        <v>1</v>
      </c>
      <c r="BV223" s="63">
        <v>1</v>
      </c>
      <c r="BW223" s="63">
        <v>1</v>
      </c>
    </row>
    <row r="224" spans="6:88">
      <c r="F224" s="214"/>
      <c r="G224" s="48"/>
      <c r="H224" s="48"/>
      <c r="I224" s="5"/>
      <c r="J224" s="5"/>
      <c r="K224" s="47"/>
      <c r="M224" s="625"/>
      <c r="N224" s="625"/>
      <c r="O224" s="625"/>
      <c r="P224" s="625"/>
      <c r="Q224" s="625"/>
      <c r="R224" s="47">
        <v>1</v>
      </c>
      <c r="S224" s="625"/>
      <c r="T224" s="625"/>
      <c r="U224" s="625"/>
      <c r="V224" s="619" t="s">
        <v>136</v>
      </c>
      <c r="W224" s="619"/>
      <c r="X224" s="619"/>
      <c r="Y224" s="619" t="s">
        <v>136</v>
      </c>
      <c r="Z224" s="619"/>
      <c r="AA224" s="619"/>
      <c r="AB224" s="625"/>
      <c r="AC224" s="625"/>
      <c r="AD224" s="625"/>
      <c r="AE224" s="47">
        <v>1</v>
      </c>
      <c r="AF224" s="625"/>
      <c r="AG224" s="625"/>
      <c r="AH224" s="625"/>
      <c r="AI224" s="625"/>
      <c r="AJ224" s="625"/>
      <c r="AL224" s="5"/>
      <c r="AM224" s="5"/>
      <c r="AO224" s="48"/>
      <c r="AP224" s="48"/>
      <c r="AQ224" s="48"/>
      <c r="AR224" s="210"/>
      <c r="AS224" s="211"/>
      <c r="AW224" s="62"/>
      <c r="AX224" t="s">
        <v>170</v>
      </c>
      <c r="BA224" s="63">
        <v>1</v>
      </c>
      <c r="BE224" s="616"/>
      <c r="BF224" s="616"/>
      <c r="BG224" s="616"/>
      <c r="BH224" s="63">
        <v>1</v>
      </c>
      <c r="BI224" s="616" t="s">
        <v>137</v>
      </c>
      <c r="BJ224" s="616"/>
      <c r="BK224" s="63">
        <v>1</v>
      </c>
      <c r="BL224" s="616" t="s">
        <v>138</v>
      </c>
      <c r="BM224" s="616"/>
      <c r="BN224" s="616"/>
      <c r="BP224" s="63">
        <v>1</v>
      </c>
      <c r="BQ224" s="616"/>
      <c r="BR224" s="616"/>
      <c r="BS224" s="616"/>
      <c r="BW224" s="63">
        <v>1</v>
      </c>
    </row>
    <row r="225" spans="6:79">
      <c r="F225" s="214"/>
      <c r="G225" s="48"/>
      <c r="H225" s="5"/>
      <c r="K225" s="47"/>
      <c r="M225" s="625"/>
      <c r="N225" s="625"/>
      <c r="O225" s="625"/>
      <c r="P225" s="625"/>
      <c r="Q225" s="625"/>
      <c r="R225" s="47">
        <v>1</v>
      </c>
      <c r="S225" s="625"/>
      <c r="T225" s="625"/>
      <c r="U225" s="625"/>
      <c r="V225" s="619"/>
      <c r="W225" s="619"/>
      <c r="X225" s="619"/>
      <c r="Y225" s="619"/>
      <c r="Z225" s="619"/>
      <c r="AA225" s="619"/>
      <c r="AB225" s="625"/>
      <c r="AC225" s="625"/>
      <c r="AD225" s="625"/>
      <c r="AE225" s="47">
        <v>1</v>
      </c>
      <c r="AF225" s="625"/>
      <c r="AG225" s="625"/>
      <c r="AH225" s="625"/>
      <c r="AI225" s="625"/>
      <c r="AJ225" s="625"/>
      <c r="AL225" s="47"/>
      <c r="AM225" s="47"/>
      <c r="AO225" s="48"/>
      <c r="AP225" s="5"/>
      <c r="AQ225" s="48"/>
      <c r="AR225" s="48"/>
      <c r="AS225" s="211"/>
      <c r="AW225" s="52"/>
      <c r="AX225" t="s">
        <v>147</v>
      </c>
      <c r="BA225" s="63">
        <v>1</v>
      </c>
      <c r="BC225" s="63">
        <v>1</v>
      </c>
      <c r="BD225" s="63">
        <v>1</v>
      </c>
      <c r="BE225" s="63">
        <v>1</v>
      </c>
      <c r="BF225" s="63">
        <v>1</v>
      </c>
      <c r="BG225" s="63">
        <v>1</v>
      </c>
      <c r="BH225" s="63">
        <v>1</v>
      </c>
      <c r="BI225" s="616"/>
      <c r="BJ225" s="616"/>
      <c r="BK225" s="63">
        <v>1</v>
      </c>
      <c r="BL225" s="616"/>
      <c r="BM225" s="616"/>
      <c r="BN225" s="616"/>
      <c r="BP225" s="63">
        <v>1</v>
      </c>
      <c r="BQ225" s="63">
        <v>1</v>
      </c>
      <c r="BR225" s="63">
        <v>1</v>
      </c>
      <c r="BS225" s="63">
        <v>1</v>
      </c>
      <c r="BT225" s="63">
        <v>1</v>
      </c>
      <c r="BU225" s="63">
        <v>1</v>
      </c>
      <c r="BW225" s="63">
        <v>1</v>
      </c>
    </row>
    <row r="226" spans="6:79">
      <c r="F226" s="214"/>
      <c r="G226" s="48"/>
      <c r="H226" s="48"/>
      <c r="J226" s="5"/>
      <c r="K226" s="5"/>
      <c r="L226" s="47"/>
      <c r="M226" s="47">
        <v>1</v>
      </c>
      <c r="N226" s="47">
        <v>1</v>
      </c>
      <c r="O226" s="47">
        <v>1</v>
      </c>
      <c r="P226" s="47">
        <v>1</v>
      </c>
      <c r="Q226" s="47">
        <v>1</v>
      </c>
      <c r="R226" s="47">
        <v>1</v>
      </c>
      <c r="S226" s="47">
        <v>1</v>
      </c>
      <c r="T226" s="47">
        <v>1</v>
      </c>
      <c r="U226" s="47">
        <v>1</v>
      </c>
      <c r="V226" s="619"/>
      <c r="W226" s="619"/>
      <c r="X226" s="619"/>
      <c r="Y226" s="619"/>
      <c r="Z226" s="619"/>
      <c r="AA226" s="619"/>
      <c r="AB226" s="47">
        <v>1</v>
      </c>
      <c r="AC226" s="47">
        <v>1</v>
      </c>
      <c r="AD226" s="47">
        <v>1</v>
      </c>
      <c r="AE226" s="47">
        <v>1</v>
      </c>
      <c r="AF226" s="47">
        <v>1</v>
      </c>
      <c r="AG226" s="47">
        <v>1</v>
      </c>
      <c r="AH226" s="47">
        <v>1</v>
      </c>
      <c r="AI226" s="47">
        <v>1</v>
      </c>
      <c r="AJ226" s="47">
        <v>1</v>
      </c>
      <c r="AK226" s="5"/>
      <c r="AN226" s="5"/>
      <c r="AO226" s="5"/>
      <c r="AP226" s="48"/>
      <c r="AQ226" s="48"/>
      <c r="AR226" s="210"/>
      <c r="AS226" s="211"/>
      <c r="AW226" s="54"/>
      <c r="AX226" t="s">
        <v>167</v>
      </c>
      <c r="BA226" s="63">
        <v>1</v>
      </c>
      <c r="BC226" s="63">
        <v>1</v>
      </c>
      <c r="BD226" s="38"/>
      <c r="BK226" s="52"/>
      <c r="BL226" s="616"/>
      <c r="BM226" s="616"/>
      <c r="BN226" s="616"/>
      <c r="BT226" s="38"/>
      <c r="BU226" s="63">
        <v>1</v>
      </c>
      <c r="BW226" s="63">
        <v>1</v>
      </c>
    </row>
    <row r="227" spans="6:79">
      <c r="F227" s="214"/>
      <c r="G227" s="48"/>
      <c r="H227" s="48"/>
      <c r="J227" s="5"/>
      <c r="K227" s="5"/>
      <c r="L227" s="47"/>
      <c r="M227" s="47">
        <v>1</v>
      </c>
      <c r="N227" s="619" t="s">
        <v>133</v>
      </c>
      <c r="O227" s="619"/>
      <c r="P227" s="619"/>
      <c r="Q227" s="47">
        <v>1</v>
      </c>
      <c r="R227" s="619" t="s">
        <v>165</v>
      </c>
      <c r="S227" s="619"/>
      <c r="T227" s="619"/>
      <c r="U227" s="47">
        <v>1</v>
      </c>
      <c r="V227" s="47">
        <v>1</v>
      </c>
      <c r="W227" s="47">
        <v>1</v>
      </c>
      <c r="X227" s="47">
        <v>1</v>
      </c>
      <c r="Y227" s="47">
        <v>1</v>
      </c>
      <c r="Z227" s="47">
        <v>1</v>
      </c>
      <c r="AA227" s="47">
        <v>1</v>
      </c>
      <c r="AB227" s="47">
        <v>1</v>
      </c>
      <c r="AC227" s="619" t="s">
        <v>165</v>
      </c>
      <c r="AD227" s="619"/>
      <c r="AE227" s="619"/>
      <c r="AF227" s="47">
        <v>1</v>
      </c>
      <c r="AG227" s="619" t="s">
        <v>133</v>
      </c>
      <c r="AH227" s="619"/>
      <c r="AI227" s="619"/>
      <c r="AJ227" s="47">
        <v>1</v>
      </c>
      <c r="AK227" s="5"/>
      <c r="AN227" s="5"/>
      <c r="AO227" s="5"/>
      <c r="AP227" s="48"/>
      <c r="AQ227" s="48"/>
      <c r="AR227" s="5"/>
      <c r="AS227" s="145"/>
      <c r="AZ227" s="616" t="s">
        <v>165</v>
      </c>
      <c r="BA227" s="616"/>
      <c r="BB227" s="616"/>
      <c r="BC227" s="63">
        <v>1</v>
      </c>
      <c r="BE227" s="52"/>
      <c r="BF227" s="63">
        <v>1</v>
      </c>
      <c r="BG227" s="63">
        <v>1</v>
      </c>
      <c r="BH227" s="63">
        <v>1</v>
      </c>
      <c r="BI227" s="63">
        <v>1</v>
      </c>
      <c r="BJ227" s="63">
        <v>1</v>
      </c>
      <c r="BK227" s="63">
        <v>1</v>
      </c>
      <c r="BL227" s="63">
        <v>1</v>
      </c>
      <c r="BM227" s="63">
        <v>1</v>
      </c>
      <c r="BN227" s="63">
        <v>1</v>
      </c>
      <c r="BO227" s="63">
        <v>1</v>
      </c>
      <c r="BP227" s="63">
        <v>1</v>
      </c>
      <c r="BQ227" s="63">
        <v>1</v>
      </c>
      <c r="BR227" s="63">
        <v>1</v>
      </c>
      <c r="BS227" s="63">
        <v>1</v>
      </c>
      <c r="BU227" s="63">
        <v>1</v>
      </c>
      <c r="BV227" s="616" t="s">
        <v>165</v>
      </c>
      <c r="BW227" s="616"/>
      <c r="BX227" s="616"/>
    </row>
    <row r="228" spans="6:79">
      <c r="F228" s="142"/>
      <c r="G228" s="5"/>
      <c r="H228" s="5"/>
      <c r="I228" s="48"/>
      <c r="J228" s="5"/>
      <c r="K228" s="5"/>
      <c r="L228" s="5"/>
      <c r="M228" s="47">
        <v>1</v>
      </c>
      <c r="N228" s="619"/>
      <c r="O228" s="619"/>
      <c r="P228" s="619"/>
      <c r="Q228" s="47">
        <v>1</v>
      </c>
      <c r="R228" s="619"/>
      <c r="S228" s="619"/>
      <c r="T228" s="619"/>
      <c r="V228" s="619" t="s">
        <v>138</v>
      </c>
      <c r="W228" s="619"/>
      <c r="X228" s="619"/>
      <c r="Y228" s="616" t="s">
        <v>135</v>
      </c>
      <c r="Z228" s="616"/>
      <c r="AA228" s="616"/>
      <c r="AC228" s="619"/>
      <c r="AD228" s="619"/>
      <c r="AE228" s="619"/>
      <c r="AF228" s="47">
        <v>1</v>
      </c>
      <c r="AG228" s="619"/>
      <c r="AH228" s="619"/>
      <c r="AI228" s="619"/>
      <c r="AJ228" s="47">
        <v>1</v>
      </c>
      <c r="AK228" s="5"/>
      <c r="AL228" s="5"/>
      <c r="AM228" s="5"/>
      <c r="AN228" s="5"/>
      <c r="AO228" s="5"/>
      <c r="AR228" s="5"/>
      <c r="AS228" s="145"/>
      <c r="AZ228" s="616"/>
      <c r="BA228" s="616"/>
      <c r="BB228" s="616"/>
      <c r="BC228" s="63">
        <v>1</v>
      </c>
      <c r="BE228" s="63">
        <v>1</v>
      </c>
      <c r="BF228" s="616" t="s">
        <v>135</v>
      </c>
      <c r="BG228" s="616"/>
      <c r="BH228" s="616"/>
      <c r="BI228" s="63">
        <v>1</v>
      </c>
      <c r="BJ228" s="616" t="s">
        <v>139</v>
      </c>
      <c r="BK228" s="616"/>
      <c r="BL228" s="616"/>
      <c r="BM228" s="616" t="s">
        <v>133</v>
      </c>
      <c r="BN228" s="616"/>
      <c r="BO228" s="616"/>
      <c r="BP228" s="616" t="s">
        <v>135</v>
      </c>
      <c r="BQ228" s="616"/>
      <c r="BR228" s="616"/>
      <c r="BS228" s="63">
        <v>1</v>
      </c>
      <c r="BU228" s="63">
        <v>1</v>
      </c>
      <c r="BV228" s="616"/>
      <c r="BW228" s="616"/>
      <c r="BX228" s="616"/>
    </row>
    <row r="229" spans="6:79">
      <c r="F229" s="142"/>
      <c r="G229" s="5"/>
      <c r="H229" s="5"/>
      <c r="I229" s="48"/>
      <c r="J229" s="5"/>
      <c r="K229" s="5"/>
      <c r="L229" s="5"/>
      <c r="M229" s="47">
        <v>1</v>
      </c>
      <c r="N229" s="619"/>
      <c r="O229" s="619"/>
      <c r="P229" s="619"/>
      <c r="Q229" s="47">
        <v>1</v>
      </c>
      <c r="R229" s="619"/>
      <c r="S229" s="619"/>
      <c r="T229" s="619"/>
      <c r="V229" s="619"/>
      <c r="W229" s="619"/>
      <c r="X229" s="619"/>
      <c r="Y229" s="616"/>
      <c r="Z229" s="616"/>
      <c r="AA229" s="616"/>
      <c r="AC229" s="619"/>
      <c r="AD229" s="619"/>
      <c r="AE229" s="619"/>
      <c r="AF229" s="47">
        <v>1</v>
      </c>
      <c r="AG229" s="619"/>
      <c r="AH229" s="619"/>
      <c r="AI229" s="619"/>
      <c r="AJ229" s="47">
        <v>1</v>
      </c>
      <c r="AK229" s="5"/>
      <c r="AL229" s="5"/>
      <c r="AM229" s="5"/>
      <c r="AN229" s="5"/>
      <c r="AO229" s="5"/>
      <c r="AR229" s="5"/>
      <c r="AS229" s="145"/>
      <c r="AZ229" s="616"/>
      <c r="BA229" s="616"/>
      <c r="BB229" s="616"/>
      <c r="BC229" s="63">
        <v>1</v>
      </c>
      <c r="BE229" s="63">
        <v>1</v>
      </c>
      <c r="BF229" s="616"/>
      <c r="BG229" s="616"/>
      <c r="BH229" s="616"/>
      <c r="BI229" s="62"/>
      <c r="BJ229" s="616"/>
      <c r="BK229" s="616"/>
      <c r="BL229" s="616"/>
      <c r="BM229" s="616"/>
      <c r="BN229" s="616"/>
      <c r="BO229" s="616"/>
      <c r="BP229" s="616"/>
      <c r="BQ229" s="616"/>
      <c r="BR229" s="616"/>
      <c r="BS229" s="63">
        <v>1</v>
      </c>
      <c r="BU229" s="63">
        <v>1</v>
      </c>
      <c r="BV229" s="616"/>
      <c r="BW229" s="616"/>
      <c r="BX229" s="616"/>
    </row>
    <row r="230" spans="6:79">
      <c r="F230" s="142"/>
      <c r="G230" s="5"/>
      <c r="H230" s="5"/>
      <c r="I230" s="5"/>
      <c r="J230" s="5"/>
      <c r="L230" s="5"/>
      <c r="M230" s="47">
        <v>1</v>
      </c>
      <c r="N230" s="47"/>
      <c r="O230" s="47"/>
      <c r="P230" s="47"/>
      <c r="Q230" s="47">
        <v>1</v>
      </c>
      <c r="R230" s="47">
        <v>1</v>
      </c>
      <c r="S230" s="47">
        <v>1</v>
      </c>
      <c r="T230" s="47">
        <v>1</v>
      </c>
      <c r="U230" s="47">
        <v>1</v>
      </c>
      <c r="V230" s="619"/>
      <c r="W230" s="619"/>
      <c r="X230" s="619"/>
      <c r="Y230" s="616"/>
      <c r="Z230" s="616"/>
      <c r="AA230" s="616"/>
      <c r="AB230" s="47">
        <v>1</v>
      </c>
      <c r="AC230" s="47">
        <v>1</v>
      </c>
      <c r="AD230" s="47">
        <v>1</v>
      </c>
      <c r="AE230" s="47">
        <v>1</v>
      </c>
      <c r="AF230" s="47">
        <v>1</v>
      </c>
      <c r="AG230" s="47"/>
      <c r="AH230" s="47"/>
      <c r="AI230" s="47"/>
      <c r="AJ230" s="47">
        <v>1</v>
      </c>
      <c r="AK230" s="5"/>
      <c r="AL230" s="5"/>
      <c r="AM230" s="5"/>
      <c r="AO230" s="5"/>
      <c r="AR230" s="6"/>
      <c r="AS230" s="145"/>
      <c r="AW230" s="63">
        <v>1</v>
      </c>
      <c r="AX230" s="63">
        <v>1</v>
      </c>
      <c r="AY230" s="63">
        <v>1</v>
      </c>
      <c r="AZ230" s="63">
        <v>1</v>
      </c>
      <c r="BA230" s="63">
        <v>1</v>
      </c>
      <c r="BB230" s="63">
        <v>1</v>
      </c>
      <c r="BC230" s="63">
        <v>1</v>
      </c>
      <c r="BE230" s="63">
        <v>1</v>
      </c>
      <c r="BF230" s="616"/>
      <c r="BG230" s="616"/>
      <c r="BH230" s="616"/>
      <c r="BJ230" s="616"/>
      <c r="BK230" s="616"/>
      <c r="BL230" s="616"/>
      <c r="BM230" s="616"/>
      <c r="BN230" s="616"/>
      <c r="BO230" s="616"/>
      <c r="BP230" s="616"/>
      <c r="BQ230" s="616"/>
      <c r="BR230" s="616"/>
      <c r="BS230" s="63">
        <v>1</v>
      </c>
      <c r="BU230" s="63">
        <v>1</v>
      </c>
      <c r="BV230" s="63">
        <v>1</v>
      </c>
      <c r="BW230" s="63">
        <v>1</v>
      </c>
      <c r="BX230" s="63">
        <v>1</v>
      </c>
      <c r="BY230" s="63">
        <v>1</v>
      </c>
      <c r="BZ230" s="63">
        <v>1</v>
      </c>
      <c r="CA230" s="63">
        <v>1</v>
      </c>
    </row>
    <row r="231" spans="6:79">
      <c r="F231" s="142"/>
      <c r="G231" s="5"/>
      <c r="H231" s="6"/>
      <c r="I231" s="6"/>
      <c r="J231" s="5"/>
      <c r="K231" s="47"/>
      <c r="L231" s="5"/>
      <c r="M231" s="47">
        <v>1</v>
      </c>
      <c r="N231" s="619" t="s">
        <v>165</v>
      </c>
      <c r="O231" s="619"/>
      <c r="P231" s="619"/>
      <c r="Q231" s="47">
        <v>1</v>
      </c>
      <c r="R231" s="619" t="s">
        <v>286</v>
      </c>
      <c r="S231" s="619"/>
      <c r="T231" s="619"/>
      <c r="U231" s="47">
        <v>1</v>
      </c>
      <c r="V231" s="47">
        <v>1</v>
      </c>
      <c r="W231" s="47">
        <v>1</v>
      </c>
      <c r="X231" s="47">
        <v>1</v>
      </c>
      <c r="Y231" s="47">
        <v>1</v>
      </c>
      <c r="Z231" s="47">
        <v>1</v>
      </c>
      <c r="AA231" s="47">
        <v>1</v>
      </c>
      <c r="AB231" s="47">
        <v>1</v>
      </c>
      <c r="AC231" s="625" t="s">
        <v>139</v>
      </c>
      <c r="AD231" s="625"/>
      <c r="AE231" s="625"/>
      <c r="AF231" s="47">
        <v>1</v>
      </c>
      <c r="AG231" s="619" t="s">
        <v>165</v>
      </c>
      <c r="AH231" s="619"/>
      <c r="AI231" s="619"/>
      <c r="AJ231" s="47">
        <v>1</v>
      </c>
      <c r="AK231" s="5"/>
      <c r="AL231" s="5"/>
      <c r="AM231" s="5"/>
      <c r="AN231" s="47"/>
      <c r="AO231" s="5"/>
      <c r="AP231" s="6"/>
      <c r="AQ231" s="6"/>
      <c r="AR231" s="6"/>
      <c r="AS231" s="145"/>
      <c r="AW231" s="63">
        <v>1</v>
      </c>
      <c r="AX231" s="625" t="s">
        <v>136</v>
      </c>
      <c r="AY231" s="625"/>
      <c r="AZ231" s="625"/>
      <c r="BA231" s="63">
        <v>1</v>
      </c>
      <c r="BE231" s="63">
        <v>1</v>
      </c>
      <c r="BF231" s="616" t="s">
        <v>181</v>
      </c>
      <c r="BG231" s="616"/>
      <c r="BH231" s="616"/>
      <c r="BI231" s="616"/>
      <c r="BJ231" s="616"/>
      <c r="BK231" s="63">
        <v>1</v>
      </c>
      <c r="BL231" s="63">
        <v>1</v>
      </c>
      <c r="BM231" s="63">
        <v>1</v>
      </c>
      <c r="BN231" s="63">
        <v>1</v>
      </c>
      <c r="BO231" s="63">
        <v>1</v>
      </c>
      <c r="BP231" s="63">
        <v>1</v>
      </c>
      <c r="BQ231" s="63">
        <v>1</v>
      </c>
      <c r="BR231" s="63">
        <v>1</v>
      </c>
      <c r="BS231" s="63">
        <v>1</v>
      </c>
      <c r="BU231" s="616" t="s">
        <v>137</v>
      </c>
      <c r="BV231" s="616"/>
      <c r="BW231" s="63">
        <v>1</v>
      </c>
      <c r="BX231" s="625" t="s">
        <v>136</v>
      </c>
      <c r="BY231" s="625"/>
      <c r="BZ231" s="625"/>
      <c r="CA231" s="63">
        <v>1</v>
      </c>
    </row>
    <row r="232" spans="6:79">
      <c r="F232" s="142"/>
      <c r="G232" s="5"/>
      <c r="H232" s="6"/>
      <c r="I232" s="6"/>
      <c r="J232" s="5"/>
      <c r="K232" s="47"/>
      <c r="M232" s="47">
        <v>1</v>
      </c>
      <c r="N232" s="619"/>
      <c r="O232" s="619"/>
      <c r="P232" s="619"/>
      <c r="Q232" s="47">
        <v>1</v>
      </c>
      <c r="R232" s="619"/>
      <c r="S232" s="619"/>
      <c r="T232" s="619"/>
      <c r="U232" s="619" t="s">
        <v>137</v>
      </c>
      <c r="V232" s="619"/>
      <c r="W232" s="619" t="s">
        <v>397</v>
      </c>
      <c r="X232" s="619"/>
      <c r="Y232" s="619" t="s">
        <v>397</v>
      </c>
      <c r="Z232" s="619"/>
      <c r="AA232" s="619" t="s">
        <v>137</v>
      </c>
      <c r="AB232" s="619"/>
      <c r="AC232" s="625"/>
      <c r="AD232" s="625"/>
      <c r="AE232" s="625"/>
      <c r="AF232" s="47">
        <v>1</v>
      </c>
      <c r="AG232" s="619"/>
      <c r="AH232" s="619"/>
      <c r="AI232" s="619"/>
      <c r="AJ232" s="47">
        <v>1</v>
      </c>
      <c r="AK232" s="5"/>
      <c r="AN232" s="47"/>
      <c r="AO232" s="5"/>
      <c r="AP232" s="6"/>
      <c r="AQ232" s="6"/>
      <c r="AR232" s="6"/>
      <c r="AS232" s="145"/>
      <c r="AW232" s="63">
        <v>1</v>
      </c>
      <c r="AX232" s="625"/>
      <c r="AY232" s="625"/>
      <c r="AZ232" s="625"/>
      <c r="BA232" s="63">
        <v>1</v>
      </c>
      <c r="BB232" s="616" t="s">
        <v>138</v>
      </c>
      <c r="BC232" s="616"/>
      <c r="BD232" s="616"/>
      <c r="BE232" s="63">
        <v>1</v>
      </c>
      <c r="BF232" s="616"/>
      <c r="BG232" s="616"/>
      <c r="BH232" s="616"/>
      <c r="BI232" s="616"/>
      <c r="BJ232" s="616"/>
      <c r="BN232" s="54"/>
      <c r="BP232" s="616" t="s">
        <v>139</v>
      </c>
      <c r="BQ232" s="616"/>
      <c r="BR232" s="616"/>
      <c r="BS232" s="63">
        <v>1</v>
      </c>
      <c r="BU232" s="616"/>
      <c r="BV232" s="616"/>
      <c r="BW232" s="63">
        <v>1</v>
      </c>
      <c r="BX232" s="625"/>
      <c r="BY232" s="625"/>
      <c r="BZ232" s="625"/>
      <c r="CA232" s="63">
        <v>1</v>
      </c>
    </row>
    <row r="233" spans="6:79">
      <c r="F233" s="142"/>
      <c r="G233" s="5"/>
      <c r="H233" s="6"/>
      <c r="I233" s="6"/>
      <c r="J233" s="5"/>
      <c r="K233" s="47"/>
      <c r="L233" s="47">
        <v>1</v>
      </c>
      <c r="M233" s="47">
        <v>1</v>
      </c>
      <c r="N233" s="619"/>
      <c r="O233" s="619"/>
      <c r="P233" s="619"/>
      <c r="Q233" s="47">
        <v>1</v>
      </c>
      <c r="R233" s="619"/>
      <c r="S233" s="619"/>
      <c r="T233" s="619"/>
      <c r="U233" s="619"/>
      <c r="V233" s="619"/>
      <c r="W233" s="619"/>
      <c r="X233" s="619"/>
      <c r="Y233" s="619"/>
      <c r="Z233" s="619"/>
      <c r="AA233" s="619"/>
      <c r="AB233" s="619"/>
      <c r="AC233" s="625"/>
      <c r="AD233" s="625"/>
      <c r="AE233" s="625"/>
      <c r="AF233" s="47">
        <v>1</v>
      </c>
      <c r="AG233" s="619"/>
      <c r="AH233" s="619"/>
      <c r="AI233" s="619"/>
      <c r="AJ233" s="47">
        <v>1</v>
      </c>
      <c r="AK233" s="47">
        <v>1</v>
      </c>
      <c r="AL233" s="47"/>
      <c r="AM233" s="47"/>
      <c r="AN233" s="47"/>
      <c r="AO233" s="5"/>
      <c r="AP233" s="48"/>
      <c r="AQ233" s="48"/>
      <c r="AR233" s="5"/>
      <c r="AS233" s="211"/>
      <c r="AW233" s="63">
        <v>1</v>
      </c>
      <c r="AX233" s="625"/>
      <c r="AY233" s="625"/>
      <c r="AZ233" s="625"/>
      <c r="BA233" s="63">
        <v>1</v>
      </c>
      <c r="BB233" s="616"/>
      <c r="BC233" s="616"/>
      <c r="BD233" s="616"/>
      <c r="BE233" s="63">
        <v>1</v>
      </c>
      <c r="BF233" s="616"/>
      <c r="BG233" s="616"/>
      <c r="BH233" s="616"/>
      <c r="BI233" s="6"/>
      <c r="BJ233" s="616" t="s">
        <v>212</v>
      </c>
      <c r="BK233" s="616"/>
      <c r="BL233" s="616"/>
      <c r="BM233" s="616"/>
      <c r="BP233" s="616"/>
      <c r="BQ233" s="616"/>
      <c r="BR233" s="616"/>
      <c r="BS233" s="63">
        <v>1</v>
      </c>
      <c r="BT233" s="52"/>
      <c r="BU233" s="63">
        <v>1</v>
      </c>
      <c r="BV233" s="63">
        <v>1</v>
      </c>
      <c r="BW233" s="63">
        <v>1</v>
      </c>
      <c r="BX233" s="625"/>
      <c r="BY233" s="625"/>
      <c r="BZ233" s="625"/>
      <c r="CA233" s="63">
        <v>1</v>
      </c>
    </row>
    <row r="234" spans="6:79">
      <c r="F234" s="214"/>
      <c r="G234" s="5"/>
      <c r="J234" s="5"/>
      <c r="L234" s="47">
        <v>1</v>
      </c>
      <c r="M234" s="616" t="s">
        <v>135</v>
      </c>
      <c r="N234" s="616"/>
      <c r="O234" s="616"/>
      <c r="P234" s="47">
        <v>1</v>
      </c>
      <c r="Q234" s="47">
        <v>1</v>
      </c>
      <c r="R234" s="47">
        <v>1</v>
      </c>
      <c r="S234" s="625" t="s">
        <v>139</v>
      </c>
      <c r="T234" s="625"/>
      <c r="U234" s="625"/>
      <c r="V234" s="5">
        <v>1</v>
      </c>
      <c r="W234" s="5">
        <v>1</v>
      </c>
      <c r="X234" s="5">
        <v>1</v>
      </c>
      <c r="Y234" s="5">
        <v>1</v>
      </c>
      <c r="Z234" s="5">
        <v>1</v>
      </c>
      <c r="AA234" s="5">
        <v>1</v>
      </c>
      <c r="AB234" s="619" t="s">
        <v>176</v>
      </c>
      <c r="AC234" s="619"/>
      <c r="AD234" s="619"/>
      <c r="AE234" s="47">
        <v>1</v>
      </c>
      <c r="AF234" s="47">
        <v>1</v>
      </c>
      <c r="AG234" s="47">
        <v>1</v>
      </c>
      <c r="AH234" s="619" t="s">
        <v>138</v>
      </c>
      <c r="AI234" s="619"/>
      <c r="AJ234" s="619"/>
      <c r="AK234" s="47">
        <v>1</v>
      </c>
      <c r="AL234" s="47"/>
      <c r="AM234" s="47"/>
      <c r="AO234" s="5"/>
      <c r="AP234" s="5"/>
      <c r="AQ234" s="48"/>
      <c r="AR234" s="48"/>
      <c r="AS234" s="211"/>
      <c r="AW234" s="63">
        <v>1</v>
      </c>
      <c r="AX234" s="6"/>
      <c r="AY234" s="6"/>
      <c r="AZ234" s="6"/>
      <c r="BA234" s="62"/>
      <c r="BB234" s="616"/>
      <c r="BC234" s="616"/>
      <c r="BD234" s="616"/>
      <c r="BE234" s="63">
        <v>1</v>
      </c>
      <c r="BF234" s="616" t="s">
        <v>139</v>
      </c>
      <c r="BG234" s="616"/>
      <c r="BH234" s="616"/>
      <c r="BI234" s="6"/>
      <c r="BJ234" s="616"/>
      <c r="BK234" s="616"/>
      <c r="BL234" s="616"/>
      <c r="BM234" s="616"/>
      <c r="BP234" s="616"/>
      <c r="BQ234" s="616"/>
      <c r="BR234" s="616"/>
      <c r="BS234" s="63">
        <v>1</v>
      </c>
      <c r="BT234" s="616" t="s">
        <v>138</v>
      </c>
      <c r="BU234" s="616"/>
      <c r="BV234" s="616"/>
      <c r="BW234" s="62"/>
      <c r="BX234" s="6"/>
      <c r="BY234" s="6"/>
      <c r="BZ234" s="6"/>
      <c r="CA234" s="63">
        <v>1</v>
      </c>
    </row>
    <row r="235" spans="6:79">
      <c r="F235" s="214"/>
      <c r="G235" s="5"/>
      <c r="J235" s="5"/>
      <c r="K235" s="5"/>
      <c r="L235" s="47">
        <v>1</v>
      </c>
      <c r="M235" s="616"/>
      <c r="N235" s="616"/>
      <c r="O235" s="616"/>
      <c r="P235" s="47">
        <v>1</v>
      </c>
      <c r="R235" s="47">
        <v>1</v>
      </c>
      <c r="S235" s="625"/>
      <c r="T235" s="625"/>
      <c r="U235" s="625"/>
      <c r="V235" s="5">
        <v>1</v>
      </c>
      <c r="W235" s="619" t="s">
        <v>292</v>
      </c>
      <c r="X235" s="619"/>
      <c r="Y235" s="619"/>
      <c r="Z235" s="619"/>
      <c r="AA235" s="5">
        <v>1</v>
      </c>
      <c r="AB235" s="619"/>
      <c r="AC235" s="619"/>
      <c r="AD235" s="619"/>
      <c r="AE235" s="47">
        <v>1</v>
      </c>
      <c r="AF235" s="47"/>
      <c r="AG235" s="47">
        <v>1</v>
      </c>
      <c r="AH235" s="619"/>
      <c r="AI235" s="619"/>
      <c r="AJ235" s="619"/>
      <c r="AK235" s="47">
        <v>1</v>
      </c>
      <c r="AL235" s="47"/>
      <c r="AM235" s="47"/>
      <c r="AN235" s="5"/>
      <c r="AO235" s="5"/>
      <c r="AP235" s="5"/>
      <c r="AQ235" s="48"/>
      <c r="AR235" s="48"/>
      <c r="AS235" s="211"/>
      <c r="AW235" s="63">
        <v>1</v>
      </c>
      <c r="AX235" s="625" t="s">
        <v>133</v>
      </c>
      <c r="AY235" s="625"/>
      <c r="AZ235" s="625"/>
      <c r="BA235" s="63">
        <v>1</v>
      </c>
      <c r="BB235" s="63">
        <v>1</v>
      </c>
      <c r="BC235" s="63">
        <v>1</v>
      </c>
      <c r="BD235" s="52"/>
      <c r="BE235" s="63">
        <v>1</v>
      </c>
      <c r="BF235" s="616"/>
      <c r="BG235" s="616"/>
      <c r="BH235" s="616"/>
      <c r="BJ235" s="616"/>
      <c r="BK235" s="616"/>
      <c r="BL235" s="616"/>
      <c r="BM235" s="616"/>
      <c r="BP235" s="616" t="s">
        <v>162</v>
      </c>
      <c r="BQ235" s="616"/>
      <c r="BR235" s="616"/>
      <c r="BS235" s="63">
        <v>1</v>
      </c>
      <c r="BT235" s="616"/>
      <c r="BU235" s="616"/>
      <c r="BV235" s="616"/>
      <c r="BW235" s="63">
        <v>1</v>
      </c>
      <c r="BX235" s="625" t="s">
        <v>133</v>
      </c>
      <c r="BY235" s="625"/>
      <c r="BZ235" s="625"/>
      <c r="CA235" s="63">
        <v>1</v>
      </c>
    </row>
    <row r="236" spans="6:79">
      <c r="F236" s="142"/>
      <c r="G236" s="6"/>
      <c r="J236" s="5"/>
      <c r="K236" s="5"/>
      <c r="L236" s="47">
        <v>1</v>
      </c>
      <c r="M236" s="616"/>
      <c r="N236" s="616"/>
      <c r="O236" s="616"/>
      <c r="P236" s="47">
        <v>1</v>
      </c>
      <c r="R236" s="47">
        <v>1</v>
      </c>
      <c r="S236" s="625"/>
      <c r="T236" s="625"/>
      <c r="U236" s="625"/>
      <c r="V236" s="5">
        <v>1</v>
      </c>
      <c r="W236" s="619"/>
      <c r="X236" s="619"/>
      <c r="Y236" s="619"/>
      <c r="Z236" s="619"/>
      <c r="AA236" s="5">
        <v>1</v>
      </c>
      <c r="AB236" s="619"/>
      <c r="AC236" s="619"/>
      <c r="AD236" s="619"/>
      <c r="AE236" s="47">
        <v>1</v>
      </c>
      <c r="AF236" s="5"/>
      <c r="AG236" s="47">
        <v>1</v>
      </c>
      <c r="AH236" s="619"/>
      <c r="AI236" s="619"/>
      <c r="AJ236" s="619"/>
      <c r="AK236" s="47">
        <v>1</v>
      </c>
      <c r="AN236" s="5"/>
      <c r="AO236" s="5"/>
      <c r="AP236" s="5"/>
      <c r="AQ236" s="48"/>
      <c r="AR236" s="210"/>
      <c r="AS236" s="211"/>
      <c r="AW236" s="63">
        <v>1</v>
      </c>
      <c r="AX236" s="625"/>
      <c r="AY236" s="625"/>
      <c r="AZ236" s="625"/>
      <c r="BA236" s="63">
        <v>1</v>
      </c>
      <c r="BB236" s="616" t="s">
        <v>137</v>
      </c>
      <c r="BC236" s="616"/>
      <c r="BE236" s="63">
        <v>1</v>
      </c>
      <c r="BF236" s="616"/>
      <c r="BG236" s="616"/>
      <c r="BH236" s="616"/>
      <c r="BI236" s="54"/>
      <c r="BJ236" s="616"/>
      <c r="BK236" s="616"/>
      <c r="BL236" s="616"/>
      <c r="BM236" s="616"/>
      <c r="BN236" s="616"/>
      <c r="BO236" s="616"/>
      <c r="BP236" s="616"/>
      <c r="BQ236" s="616"/>
      <c r="BR236" s="616"/>
      <c r="BS236" s="63">
        <v>1</v>
      </c>
      <c r="BT236" s="616"/>
      <c r="BU236" s="616"/>
      <c r="BV236" s="616"/>
      <c r="BW236" s="63">
        <v>1</v>
      </c>
      <c r="BX236" s="625"/>
      <c r="BY236" s="625"/>
      <c r="BZ236" s="625"/>
      <c r="CA236" s="63">
        <v>1</v>
      </c>
    </row>
    <row r="237" spans="6:79">
      <c r="F237" s="142"/>
      <c r="G237" s="6"/>
      <c r="H237" s="6"/>
      <c r="I237" s="6"/>
      <c r="J237" s="5"/>
      <c r="K237" s="5"/>
      <c r="L237" s="47">
        <v>1</v>
      </c>
      <c r="M237" s="619" t="s">
        <v>138</v>
      </c>
      <c r="N237" s="619"/>
      <c r="O237" s="619"/>
      <c r="P237" s="47">
        <v>1</v>
      </c>
      <c r="R237" s="47">
        <v>1</v>
      </c>
      <c r="S237" s="619" t="s">
        <v>176</v>
      </c>
      <c r="T237" s="619"/>
      <c r="U237" s="619"/>
      <c r="V237" s="5">
        <v>1</v>
      </c>
      <c r="W237" s="619"/>
      <c r="X237" s="619"/>
      <c r="Y237" s="619"/>
      <c r="Z237" s="619"/>
      <c r="AA237" s="5">
        <v>1</v>
      </c>
      <c r="AB237" s="625" t="s">
        <v>139</v>
      </c>
      <c r="AC237" s="625"/>
      <c r="AD237" s="625"/>
      <c r="AE237" s="47">
        <v>1</v>
      </c>
      <c r="AF237" s="5"/>
      <c r="AG237" s="47">
        <v>1</v>
      </c>
      <c r="AH237" s="616" t="s">
        <v>135</v>
      </c>
      <c r="AI237" s="616"/>
      <c r="AJ237" s="616"/>
      <c r="AK237" s="47">
        <v>1</v>
      </c>
      <c r="AL237" s="5"/>
      <c r="AM237" s="5"/>
      <c r="AN237" s="5"/>
      <c r="AO237" s="5"/>
      <c r="AP237" s="5"/>
      <c r="AQ237" s="48"/>
      <c r="AR237" s="210"/>
      <c r="AS237" s="211"/>
      <c r="AW237" s="63">
        <v>1</v>
      </c>
      <c r="AX237" s="625"/>
      <c r="AY237" s="625"/>
      <c r="AZ237" s="625"/>
      <c r="BA237" s="63">
        <v>1</v>
      </c>
      <c r="BB237" s="616"/>
      <c r="BC237" s="616"/>
      <c r="BE237" s="63">
        <v>1</v>
      </c>
      <c r="BF237" s="63">
        <v>1</v>
      </c>
      <c r="BG237" s="63">
        <v>1</v>
      </c>
      <c r="BH237" s="63">
        <v>1</v>
      </c>
      <c r="BI237" s="63">
        <v>1</v>
      </c>
      <c r="BJ237" s="63">
        <v>1</v>
      </c>
      <c r="BK237" s="63">
        <v>1</v>
      </c>
      <c r="BL237" s="63">
        <v>1</v>
      </c>
      <c r="BM237" s="63">
        <v>1</v>
      </c>
      <c r="BN237" s="616"/>
      <c r="BO237" s="616"/>
      <c r="BP237" s="616"/>
      <c r="BQ237" s="616"/>
      <c r="BR237" s="616"/>
      <c r="BS237" s="63">
        <v>1</v>
      </c>
      <c r="BW237" s="63">
        <v>1</v>
      </c>
      <c r="BX237" s="625"/>
      <c r="BY237" s="625"/>
      <c r="BZ237" s="625"/>
      <c r="CA237" s="63">
        <v>1</v>
      </c>
    </row>
    <row r="238" spans="6:79">
      <c r="F238" s="142"/>
      <c r="G238" s="6"/>
      <c r="J238" s="5"/>
      <c r="K238" s="5"/>
      <c r="L238" s="47">
        <v>1</v>
      </c>
      <c r="M238" s="619"/>
      <c r="N238" s="619"/>
      <c r="O238" s="619"/>
      <c r="P238" s="47">
        <v>1</v>
      </c>
      <c r="R238" s="47">
        <v>1</v>
      </c>
      <c r="S238" s="619"/>
      <c r="T238" s="619"/>
      <c r="U238" s="619"/>
      <c r="V238" s="5">
        <v>1</v>
      </c>
      <c r="W238" s="619"/>
      <c r="X238" s="619"/>
      <c r="Y238" s="619"/>
      <c r="Z238" s="619"/>
      <c r="AA238" s="5">
        <v>1</v>
      </c>
      <c r="AB238" s="625"/>
      <c r="AC238" s="625"/>
      <c r="AD238" s="625"/>
      <c r="AE238" s="47">
        <v>1</v>
      </c>
      <c r="AF238" s="5"/>
      <c r="AG238" s="47">
        <v>1</v>
      </c>
      <c r="AH238" s="616"/>
      <c r="AI238" s="616"/>
      <c r="AJ238" s="616"/>
      <c r="AK238" s="47">
        <v>1</v>
      </c>
      <c r="AL238" s="5"/>
      <c r="AM238" s="5"/>
      <c r="AN238" s="5"/>
      <c r="AO238" s="5"/>
      <c r="AR238" s="210"/>
      <c r="AS238" s="211"/>
      <c r="AW238" s="63">
        <v>1</v>
      </c>
      <c r="AX238" s="63">
        <v>1</v>
      </c>
      <c r="AY238" s="63">
        <v>1</v>
      </c>
      <c r="AZ238" s="63">
        <v>1</v>
      </c>
      <c r="BA238" s="63">
        <v>1</v>
      </c>
      <c r="BB238" s="63">
        <v>1</v>
      </c>
      <c r="BC238" s="63">
        <v>1</v>
      </c>
      <c r="BE238" s="63">
        <v>1</v>
      </c>
      <c r="BF238" s="616" t="s">
        <v>176</v>
      </c>
      <c r="BG238" s="616"/>
      <c r="BH238" s="616"/>
      <c r="BI238" s="616" t="s">
        <v>211</v>
      </c>
      <c r="BJ238" s="616"/>
      <c r="BK238" s="616"/>
      <c r="BL238" s="616" t="s">
        <v>139</v>
      </c>
      <c r="BM238" s="616"/>
      <c r="BN238" s="616"/>
      <c r="BP238" s="616" t="s">
        <v>135</v>
      </c>
      <c r="BQ238" s="616"/>
      <c r="BR238" s="616"/>
      <c r="BS238" s="63">
        <v>1</v>
      </c>
      <c r="BU238" s="63">
        <v>1</v>
      </c>
      <c r="BV238" s="63">
        <v>1</v>
      </c>
      <c r="BW238" s="63">
        <v>1</v>
      </c>
      <c r="BX238" s="63">
        <v>1</v>
      </c>
      <c r="BY238" s="63">
        <v>1</v>
      </c>
      <c r="BZ238" s="63">
        <v>1</v>
      </c>
      <c r="CA238" s="63">
        <v>1</v>
      </c>
    </row>
    <row r="239" spans="6:79">
      <c r="F239" s="142"/>
      <c r="G239" s="5"/>
      <c r="K239" s="6"/>
      <c r="L239" s="47">
        <v>1</v>
      </c>
      <c r="M239" s="619"/>
      <c r="N239" s="619"/>
      <c r="O239" s="619"/>
      <c r="P239" s="47">
        <v>1</v>
      </c>
      <c r="Q239" s="47">
        <v>1</v>
      </c>
      <c r="R239" s="47">
        <v>1</v>
      </c>
      <c r="S239" s="619"/>
      <c r="T239" s="619"/>
      <c r="U239" s="619"/>
      <c r="V239" s="5">
        <v>1</v>
      </c>
      <c r="W239" s="5">
        <v>1</v>
      </c>
      <c r="X239" s="5">
        <v>1</v>
      </c>
      <c r="Y239" s="5">
        <v>1</v>
      </c>
      <c r="Z239" s="5">
        <v>1</v>
      </c>
      <c r="AA239" s="5">
        <v>1</v>
      </c>
      <c r="AB239" s="625"/>
      <c r="AC239" s="625"/>
      <c r="AD239" s="625"/>
      <c r="AE239" s="47">
        <v>1</v>
      </c>
      <c r="AF239" s="47">
        <v>1</v>
      </c>
      <c r="AG239" s="47">
        <v>1</v>
      </c>
      <c r="AH239" s="616"/>
      <c r="AI239" s="616"/>
      <c r="AJ239" s="616"/>
      <c r="AK239" s="47">
        <v>1</v>
      </c>
      <c r="AL239" s="5"/>
      <c r="AM239" s="5"/>
      <c r="AN239" s="6"/>
      <c r="AO239" s="6"/>
      <c r="AR239" s="210"/>
      <c r="AS239" s="211"/>
      <c r="AZ239" s="616" t="s">
        <v>165</v>
      </c>
      <c r="BA239" s="616"/>
      <c r="BB239" s="616"/>
      <c r="BC239" s="63">
        <v>1</v>
      </c>
      <c r="BE239" s="63">
        <v>1</v>
      </c>
      <c r="BF239" s="616"/>
      <c r="BG239" s="616"/>
      <c r="BH239" s="616"/>
      <c r="BI239" s="616"/>
      <c r="BJ239" s="616"/>
      <c r="BK239" s="616"/>
      <c r="BL239" s="616"/>
      <c r="BM239" s="616"/>
      <c r="BN239" s="616"/>
      <c r="BO239" s="62"/>
      <c r="BP239" s="616"/>
      <c r="BQ239" s="616"/>
      <c r="BR239" s="616"/>
      <c r="BS239" s="63">
        <v>1</v>
      </c>
      <c r="BU239" s="63">
        <v>1</v>
      </c>
      <c r="BV239" s="616" t="s">
        <v>165</v>
      </c>
      <c r="BW239" s="616"/>
      <c r="BX239" s="616"/>
    </row>
    <row r="240" spans="6:79">
      <c r="F240" s="142"/>
      <c r="G240" s="5"/>
      <c r="K240" s="6"/>
      <c r="L240" s="47">
        <v>1</v>
      </c>
      <c r="M240" s="47">
        <v>1</v>
      </c>
      <c r="N240" s="619" t="s">
        <v>165</v>
      </c>
      <c r="O240" s="619"/>
      <c r="P240" s="619"/>
      <c r="Q240" s="47">
        <v>1</v>
      </c>
      <c r="R240" s="625" t="s">
        <v>139</v>
      </c>
      <c r="S240" s="625"/>
      <c r="T240" s="625"/>
      <c r="U240" s="619" t="s">
        <v>137</v>
      </c>
      <c r="V240" s="619"/>
      <c r="W240" s="619" t="s">
        <v>397</v>
      </c>
      <c r="X240" s="619"/>
      <c r="Y240" s="619" t="s">
        <v>397</v>
      </c>
      <c r="Z240" s="619"/>
      <c r="AA240" s="619" t="s">
        <v>137</v>
      </c>
      <c r="AB240" s="619"/>
      <c r="AC240" s="616" t="s">
        <v>283</v>
      </c>
      <c r="AD240" s="616"/>
      <c r="AE240" s="616"/>
      <c r="AF240" s="47">
        <v>1</v>
      </c>
      <c r="AG240" s="619" t="s">
        <v>165</v>
      </c>
      <c r="AH240" s="619"/>
      <c r="AI240" s="619"/>
      <c r="AJ240" s="47">
        <v>1</v>
      </c>
      <c r="AK240" s="47">
        <v>1</v>
      </c>
      <c r="AL240" s="5"/>
      <c r="AM240" s="5"/>
      <c r="AN240" s="6"/>
      <c r="AO240" s="6"/>
      <c r="AR240" s="5"/>
      <c r="AS240" s="145"/>
      <c r="AZ240" s="616"/>
      <c r="BA240" s="616"/>
      <c r="BB240" s="616"/>
      <c r="BC240" s="63">
        <v>1</v>
      </c>
      <c r="BE240" s="63">
        <v>1</v>
      </c>
      <c r="BF240" s="616"/>
      <c r="BG240" s="616"/>
      <c r="BH240" s="616"/>
      <c r="BI240" s="616"/>
      <c r="BJ240" s="616"/>
      <c r="BK240" s="616"/>
      <c r="BL240" s="616"/>
      <c r="BM240" s="616"/>
      <c r="BN240" s="616"/>
      <c r="BO240" s="63">
        <v>1</v>
      </c>
      <c r="BP240" s="616"/>
      <c r="BQ240" s="616"/>
      <c r="BR240" s="616"/>
      <c r="BS240" s="63">
        <v>1</v>
      </c>
      <c r="BU240" s="63">
        <v>1</v>
      </c>
      <c r="BV240" s="616"/>
      <c r="BW240" s="616"/>
      <c r="BX240" s="616"/>
    </row>
    <row r="241" spans="6:77">
      <c r="F241" s="142"/>
      <c r="G241" s="5"/>
      <c r="H241" s="5"/>
      <c r="I241" s="5"/>
      <c r="L241" s="6"/>
      <c r="M241" s="47">
        <v>1</v>
      </c>
      <c r="N241" s="619"/>
      <c r="O241" s="619"/>
      <c r="P241" s="619"/>
      <c r="Q241" s="47">
        <v>1</v>
      </c>
      <c r="R241" s="625"/>
      <c r="S241" s="625"/>
      <c r="T241" s="625"/>
      <c r="U241" s="619"/>
      <c r="V241" s="619"/>
      <c r="W241" s="619"/>
      <c r="X241" s="619"/>
      <c r="Y241" s="619"/>
      <c r="Z241" s="619"/>
      <c r="AA241" s="619"/>
      <c r="AB241" s="619"/>
      <c r="AC241" s="616"/>
      <c r="AD241" s="616"/>
      <c r="AE241" s="616"/>
      <c r="AF241" s="47">
        <v>1</v>
      </c>
      <c r="AG241" s="619"/>
      <c r="AH241" s="619"/>
      <c r="AI241" s="619"/>
      <c r="AJ241" s="47">
        <v>1</v>
      </c>
      <c r="AK241" s="47"/>
      <c r="AL241" s="5"/>
      <c r="AM241" s="6"/>
      <c r="AN241" s="5"/>
      <c r="AO241" s="5"/>
      <c r="AP241" s="5"/>
      <c r="AQ241" s="5"/>
      <c r="AR241" s="5"/>
      <c r="AS241" s="145"/>
      <c r="AZ241" s="616"/>
      <c r="BA241" s="616"/>
      <c r="BB241" s="616"/>
      <c r="BC241" s="63">
        <v>1</v>
      </c>
      <c r="BE241" s="63">
        <v>1</v>
      </c>
      <c r="BF241" s="63">
        <v>1</v>
      </c>
      <c r="BG241" s="63">
        <v>1</v>
      </c>
      <c r="BH241" s="63">
        <v>1</v>
      </c>
      <c r="BI241" s="63">
        <v>1</v>
      </c>
      <c r="BJ241" s="63">
        <v>1</v>
      </c>
      <c r="BK241" s="63">
        <v>1</v>
      </c>
      <c r="BL241" s="63">
        <v>1</v>
      </c>
      <c r="BM241" s="63">
        <v>1</v>
      </c>
      <c r="BN241" s="63">
        <v>1</v>
      </c>
      <c r="BO241" s="63">
        <v>1</v>
      </c>
      <c r="BP241" s="63">
        <v>1</v>
      </c>
      <c r="BQ241" s="63">
        <v>1</v>
      </c>
      <c r="BR241" s="63">
        <v>1</v>
      </c>
      <c r="BS241" s="52"/>
      <c r="BU241" s="63">
        <v>1</v>
      </c>
      <c r="BV241" s="616"/>
      <c r="BW241" s="616"/>
      <c r="BX241" s="616"/>
    </row>
    <row r="242" spans="6:77">
      <c r="F242" s="142"/>
      <c r="G242" s="5"/>
      <c r="H242" s="5"/>
      <c r="I242" s="5"/>
      <c r="L242" s="6"/>
      <c r="M242" s="47">
        <v>1</v>
      </c>
      <c r="N242" s="619"/>
      <c r="O242" s="619"/>
      <c r="P242" s="619"/>
      <c r="Q242" s="47">
        <v>1</v>
      </c>
      <c r="R242" s="625"/>
      <c r="S242" s="625"/>
      <c r="T242" s="625"/>
      <c r="U242" s="47">
        <v>1</v>
      </c>
      <c r="V242" s="47">
        <v>1</v>
      </c>
      <c r="W242" s="47">
        <v>1</v>
      </c>
      <c r="X242" s="47">
        <v>1</v>
      </c>
      <c r="Y242" s="47">
        <v>1</v>
      </c>
      <c r="Z242" s="47">
        <v>1</v>
      </c>
      <c r="AA242" s="47">
        <v>1</v>
      </c>
      <c r="AB242" s="47">
        <v>1</v>
      </c>
      <c r="AC242" s="616"/>
      <c r="AD242" s="616"/>
      <c r="AE242" s="616"/>
      <c r="AF242" s="47">
        <v>1</v>
      </c>
      <c r="AG242" s="619"/>
      <c r="AH242" s="619"/>
      <c r="AI242" s="619"/>
      <c r="AJ242" s="47">
        <v>1</v>
      </c>
      <c r="AK242" s="47"/>
      <c r="AL242" s="5"/>
      <c r="AM242" s="6"/>
      <c r="AQ242" s="5"/>
      <c r="AR242" s="5"/>
      <c r="AS242" s="145"/>
      <c r="BA242" s="63">
        <v>1</v>
      </c>
      <c r="BC242" s="63">
        <v>1</v>
      </c>
      <c r="BD242" s="38"/>
      <c r="BJ242" s="616" t="s">
        <v>138</v>
      </c>
      <c r="BK242" s="616"/>
      <c r="BL242" s="616"/>
      <c r="BM242" s="52"/>
      <c r="BN242" s="616" t="s">
        <v>137</v>
      </c>
      <c r="BO242" s="616"/>
      <c r="BT242" s="38"/>
      <c r="BU242" s="63">
        <v>1</v>
      </c>
      <c r="BV242" s="47"/>
      <c r="BW242" s="63">
        <v>1</v>
      </c>
      <c r="BX242" s="47"/>
      <c r="BY242" s="47"/>
    </row>
    <row r="243" spans="6:77">
      <c r="F243" s="142"/>
      <c r="G243" s="5"/>
      <c r="H243" s="5"/>
      <c r="I243" s="5"/>
      <c r="M243" s="47">
        <v>1</v>
      </c>
      <c r="N243" s="47"/>
      <c r="O243" s="47"/>
      <c r="P243" s="47"/>
      <c r="Q243" s="47">
        <v>1</v>
      </c>
      <c r="R243" s="47">
        <v>1</v>
      </c>
      <c r="S243" s="47">
        <v>1</v>
      </c>
      <c r="T243" s="47">
        <v>1</v>
      </c>
      <c r="U243" s="47">
        <v>1</v>
      </c>
      <c r="V243" s="616" t="s">
        <v>181</v>
      </c>
      <c r="W243" s="616"/>
      <c r="X243" s="616"/>
      <c r="Y243" s="619" t="s">
        <v>138</v>
      </c>
      <c r="Z243" s="619"/>
      <c r="AA243" s="619"/>
      <c r="AB243" s="47">
        <v>1</v>
      </c>
      <c r="AC243" s="47">
        <v>1</v>
      </c>
      <c r="AD243" s="47">
        <v>1</v>
      </c>
      <c r="AE243" s="47">
        <v>1</v>
      </c>
      <c r="AF243" s="47">
        <v>1</v>
      </c>
      <c r="AG243" s="47"/>
      <c r="AH243" s="47"/>
      <c r="AI243" s="47"/>
      <c r="AJ243" s="47">
        <v>1</v>
      </c>
      <c r="AK243" s="5"/>
      <c r="AL243" s="5"/>
      <c r="AM243" s="5"/>
      <c r="AQ243" s="5"/>
      <c r="AR243" s="5"/>
      <c r="AS243" s="145"/>
      <c r="BA243" s="63">
        <v>1</v>
      </c>
      <c r="BC243" s="63">
        <v>1</v>
      </c>
      <c r="BD243" s="63">
        <v>1</v>
      </c>
      <c r="BE243" s="63">
        <v>1</v>
      </c>
      <c r="BF243" s="63">
        <v>1</v>
      </c>
      <c r="BG243" s="63">
        <v>1</v>
      </c>
      <c r="BH243" s="63">
        <v>1</v>
      </c>
      <c r="BJ243" s="616"/>
      <c r="BK243" s="616"/>
      <c r="BL243" s="616"/>
      <c r="BM243" s="63">
        <v>1</v>
      </c>
      <c r="BN243" s="616"/>
      <c r="BO243" s="616"/>
      <c r="BP243" s="63">
        <v>1</v>
      </c>
      <c r="BQ243" s="63">
        <v>1</v>
      </c>
      <c r="BR243" s="63">
        <v>1</v>
      </c>
      <c r="BS243" s="63">
        <v>1</v>
      </c>
      <c r="BT243" s="63">
        <v>1</v>
      </c>
      <c r="BU243" s="63">
        <v>1</v>
      </c>
      <c r="BV243" s="47"/>
      <c r="BW243" s="63">
        <v>1</v>
      </c>
      <c r="BX243" s="47"/>
      <c r="BY243" s="47"/>
    </row>
    <row r="244" spans="6:77">
      <c r="F244" s="142"/>
      <c r="G244" s="5"/>
      <c r="H244" s="5"/>
      <c r="I244" s="5"/>
      <c r="M244" s="47">
        <v>1</v>
      </c>
      <c r="N244" s="619" t="s">
        <v>133</v>
      </c>
      <c r="O244" s="619"/>
      <c r="P244" s="619"/>
      <c r="Q244" s="47">
        <v>1</v>
      </c>
      <c r="R244" s="619" t="s">
        <v>165</v>
      </c>
      <c r="S244" s="619"/>
      <c r="T244" s="619"/>
      <c r="V244" s="616"/>
      <c r="W244" s="616"/>
      <c r="X244" s="616"/>
      <c r="Y244" s="619"/>
      <c r="Z244" s="619"/>
      <c r="AA244" s="619"/>
      <c r="AC244" s="619" t="s">
        <v>165</v>
      </c>
      <c r="AD244" s="619"/>
      <c r="AE244" s="619"/>
      <c r="AF244" s="47">
        <v>1</v>
      </c>
      <c r="AG244" s="619" t="s">
        <v>133</v>
      </c>
      <c r="AH244" s="619"/>
      <c r="AI244" s="619"/>
      <c r="AJ244" s="47">
        <v>1</v>
      </c>
      <c r="AK244" s="5"/>
      <c r="AL244" s="5"/>
      <c r="AM244" s="5"/>
      <c r="AQ244" s="5"/>
      <c r="AR244" s="5"/>
      <c r="AS244" s="145"/>
      <c r="BA244" s="63">
        <v>1</v>
      </c>
      <c r="BE244" s="616" t="s">
        <v>165</v>
      </c>
      <c r="BF244" s="616"/>
      <c r="BG244" s="616"/>
      <c r="BH244" s="63">
        <v>1</v>
      </c>
      <c r="BJ244" s="616"/>
      <c r="BK244" s="616"/>
      <c r="BL244" s="616"/>
      <c r="BM244" s="63">
        <v>1</v>
      </c>
      <c r="BP244" s="63">
        <v>1</v>
      </c>
      <c r="BQ244" s="616" t="s">
        <v>165</v>
      </c>
      <c r="BR244" s="616"/>
      <c r="BS244" s="616"/>
      <c r="BV244" s="6"/>
      <c r="BW244" s="63">
        <v>1</v>
      </c>
      <c r="BX244" s="6"/>
      <c r="BY244" s="6"/>
    </row>
    <row r="245" spans="6:77">
      <c r="F245" s="142"/>
      <c r="G245" s="5"/>
      <c r="H245" s="5"/>
      <c r="I245" s="5"/>
      <c r="M245" s="47">
        <v>1</v>
      </c>
      <c r="N245" s="619"/>
      <c r="O245" s="619"/>
      <c r="P245" s="619"/>
      <c r="Q245" s="47">
        <v>1</v>
      </c>
      <c r="R245" s="619"/>
      <c r="S245" s="619"/>
      <c r="T245" s="619"/>
      <c r="V245" s="616"/>
      <c r="W245" s="616"/>
      <c r="X245" s="616"/>
      <c r="Y245" s="619"/>
      <c r="Z245" s="619"/>
      <c r="AA245" s="619"/>
      <c r="AC245" s="619"/>
      <c r="AD245" s="619"/>
      <c r="AE245" s="619"/>
      <c r="AF245" s="47">
        <v>1</v>
      </c>
      <c r="AG245" s="619"/>
      <c r="AH245" s="619"/>
      <c r="AI245" s="619"/>
      <c r="AJ245" s="47">
        <v>1</v>
      </c>
      <c r="AK245" s="5"/>
      <c r="AL245" s="5"/>
      <c r="AM245" s="5"/>
      <c r="AN245" s="5"/>
      <c r="AO245" s="5"/>
      <c r="AP245" s="5"/>
      <c r="AQ245" s="5"/>
      <c r="AR245" s="5"/>
      <c r="AS245" s="145"/>
      <c r="BA245" s="63">
        <v>1</v>
      </c>
      <c r="BB245" s="63">
        <v>1</v>
      </c>
      <c r="BC245" s="63">
        <v>1</v>
      </c>
      <c r="BD245" s="63">
        <v>1</v>
      </c>
      <c r="BE245" s="616"/>
      <c r="BF245" s="616"/>
      <c r="BG245" s="616"/>
      <c r="BH245" s="63">
        <v>1</v>
      </c>
      <c r="BI245" s="63">
        <v>1</v>
      </c>
      <c r="BJ245" s="63">
        <v>1</v>
      </c>
      <c r="BK245" s="63">
        <v>1</v>
      </c>
      <c r="BL245" s="62"/>
      <c r="BM245" s="63">
        <v>1</v>
      </c>
      <c r="BN245" s="63">
        <v>1</v>
      </c>
      <c r="BO245" s="63">
        <v>1</v>
      </c>
      <c r="BP245" s="63">
        <v>1</v>
      </c>
      <c r="BQ245" s="616"/>
      <c r="BR245" s="616"/>
      <c r="BS245" s="616"/>
      <c r="BT245" s="63">
        <v>1</v>
      </c>
      <c r="BU245" s="63">
        <v>1</v>
      </c>
      <c r="BV245" s="63">
        <v>1</v>
      </c>
      <c r="BW245" s="63">
        <v>1</v>
      </c>
    </row>
    <row r="246" spans="6:77">
      <c r="F246" s="142"/>
      <c r="G246" s="210"/>
      <c r="H246" s="5"/>
      <c r="I246" s="48"/>
      <c r="J246" s="5"/>
      <c r="K246" s="47"/>
      <c r="M246" s="47">
        <v>1</v>
      </c>
      <c r="N246" s="619"/>
      <c r="O246" s="619"/>
      <c r="P246" s="619"/>
      <c r="Q246" s="47">
        <v>1</v>
      </c>
      <c r="R246" s="619"/>
      <c r="S246" s="619"/>
      <c r="T246" s="619"/>
      <c r="U246" s="47">
        <v>1</v>
      </c>
      <c r="V246" s="47">
        <v>1</v>
      </c>
      <c r="W246" s="47">
        <v>1</v>
      </c>
      <c r="X246" s="47">
        <v>1</v>
      </c>
      <c r="Y246" s="47">
        <v>1</v>
      </c>
      <c r="Z246" s="47">
        <v>1</v>
      </c>
      <c r="AA246" s="47">
        <v>1</v>
      </c>
      <c r="AB246" s="47">
        <v>1</v>
      </c>
      <c r="AC246" s="619"/>
      <c r="AD246" s="619"/>
      <c r="AE246" s="619"/>
      <c r="AF246" s="47">
        <v>1</v>
      </c>
      <c r="AG246" s="619"/>
      <c r="AH246" s="619"/>
      <c r="AI246" s="619"/>
      <c r="AJ246" s="47">
        <v>1</v>
      </c>
      <c r="AK246" s="5"/>
      <c r="AL246" s="5"/>
      <c r="AM246" s="5"/>
      <c r="AN246" s="47"/>
      <c r="AO246" s="48"/>
      <c r="AP246" s="48"/>
      <c r="AQ246" s="48"/>
      <c r="AR246" s="5"/>
      <c r="AS246" s="211"/>
      <c r="BE246" s="616"/>
      <c r="BF246" s="616"/>
      <c r="BG246" s="616"/>
      <c r="BH246" s="63">
        <v>1</v>
      </c>
      <c r="BI246" s="625" t="s">
        <v>133</v>
      </c>
      <c r="BJ246" s="625"/>
      <c r="BK246" s="625"/>
      <c r="BL246" s="6"/>
      <c r="BM246" s="625" t="s">
        <v>136</v>
      </c>
      <c r="BN246" s="625"/>
      <c r="BO246" s="625"/>
      <c r="BP246" s="63">
        <v>1</v>
      </c>
      <c r="BQ246" s="616"/>
      <c r="BR246" s="616"/>
      <c r="BS246" s="616"/>
    </row>
    <row r="247" spans="6:77">
      <c r="F247" s="214"/>
      <c r="G247" s="48"/>
      <c r="H247" s="210"/>
      <c r="I247" s="5"/>
      <c r="J247" s="5"/>
      <c r="K247" s="47"/>
      <c r="M247" s="47">
        <v>1</v>
      </c>
      <c r="N247" s="47">
        <v>1</v>
      </c>
      <c r="O247" s="47">
        <v>1</v>
      </c>
      <c r="P247" s="47">
        <v>1</v>
      </c>
      <c r="Q247" s="47">
        <v>1</v>
      </c>
      <c r="R247" s="47">
        <v>1</v>
      </c>
      <c r="S247" s="47">
        <v>1</v>
      </c>
      <c r="T247" s="47">
        <v>1</v>
      </c>
      <c r="U247" s="47">
        <v>1</v>
      </c>
      <c r="V247" s="619" t="s">
        <v>136</v>
      </c>
      <c r="W247" s="619"/>
      <c r="X247" s="619"/>
      <c r="Y247" s="619" t="s">
        <v>136</v>
      </c>
      <c r="Z247" s="619"/>
      <c r="AA247" s="619"/>
      <c r="AB247" s="47">
        <v>1</v>
      </c>
      <c r="AC247" s="47">
        <v>1</v>
      </c>
      <c r="AD247" s="47">
        <v>1</v>
      </c>
      <c r="AE247" s="47">
        <v>1</v>
      </c>
      <c r="AF247" s="47">
        <v>1</v>
      </c>
      <c r="AG247" s="47">
        <v>1</v>
      </c>
      <c r="AH247" s="47">
        <v>1</v>
      </c>
      <c r="AI247" s="47">
        <v>1</v>
      </c>
      <c r="AJ247" s="47">
        <v>1</v>
      </c>
      <c r="AK247" s="5"/>
      <c r="AL247" s="5"/>
      <c r="AM247" s="5"/>
      <c r="AN247" s="47"/>
      <c r="AO247" s="48"/>
      <c r="AP247" s="48"/>
      <c r="AQ247" s="48"/>
      <c r="AR247" s="5"/>
      <c r="AS247" s="211"/>
      <c r="BH247" s="63">
        <v>1</v>
      </c>
      <c r="BI247" s="625"/>
      <c r="BJ247" s="625"/>
      <c r="BK247" s="625"/>
      <c r="BL247" s="6"/>
      <c r="BM247" s="625"/>
      <c r="BN247" s="625"/>
      <c r="BO247" s="625"/>
      <c r="BP247" s="63">
        <v>1</v>
      </c>
    </row>
    <row r="248" spans="6:77">
      <c r="F248" s="214"/>
      <c r="G248" s="210"/>
      <c r="H248" s="210"/>
      <c r="I248" s="5"/>
      <c r="J248" s="5"/>
      <c r="K248" s="47"/>
      <c r="L248" s="47"/>
      <c r="M248" s="625" t="s">
        <v>148</v>
      </c>
      <c r="N248" s="625"/>
      <c r="O248" s="625"/>
      <c r="P248" s="625"/>
      <c r="Q248" s="625"/>
      <c r="R248" s="47">
        <v>1</v>
      </c>
      <c r="S248" s="625" t="s">
        <v>150</v>
      </c>
      <c r="T248" s="625"/>
      <c r="U248" s="625"/>
      <c r="V248" s="619"/>
      <c r="W248" s="619"/>
      <c r="X248" s="619"/>
      <c r="Y248" s="619"/>
      <c r="Z248" s="619"/>
      <c r="AA248" s="619"/>
      <c r="AB248" s="625" t="s">
        <v>150</v>
      </c>
      <c r="AC248" s="625"/>
      <c r="AD248" s="625"/>
      <c r="AE248" s="47">
        <v>1</v>
      </c>
      <c r="AF248" s="625" t="s">
        <v>148</v>
      </c>
      <c r="AG248" s="625"/>
      <c r="AH248" s="625"/>
      <c r="AI248" s="625"/>
      <c r="AJ248" s="625"/>
      <c r="AK248" s="47"/>
      <c r="AL248" s="47"/>
      <c r="AM248" s="47"/>
      <c r="AN248" s="47"/>
      <c r="AO248" s="48"/>
      <c r="AP248" s="48"/>
      <c r="AQ248" s="48"/>
      <c r="AR248" s="48"/>
      <c r="AS248" s="211"/>
      <c r="BH248" s="63">
        <v>1</v>
      </c>
      <c r="BI248" s="625"/>
      <c r="BJ248" s="625"/>
      <c r="BK248" s="625"/>
      <c r="BL248" s="6"/>
      <c r="BM248" s="625"/>
      <c r="BN248" s="625"/>
      <c r="BO248" s="625"/>
      <c r="BP248" s="63">
        <v>1</v>
      </c>
    </row>
    <row r="249" spans="6:77">
      <c r="F249" s="142"/>
      <c r="G249" s="48"/>
      <c r="H249" s="210"/>
      <c r="I249" s="5"/>
      <c r="J249" s="5"/>
      <c r="K249" s="47"/>
      <c r="L249" s="47"/>
      <c r="M249" s="625"/>
      <c r="N249" s="625"/>
      <c r="O249" s="625"/>
      <c r="P249" s="625"/>
      <c r="Q249" s="625"/>
      <c r="R249" s="47">
        <v>1</v>
      </c>
      <c r="S249" s="625"/>
      <c r="T249" s="625"/>
      <c r="U249" s="625"/>
      <c r="V249" s="619"/>
      <c r="W249" s="619"/>
      <c r="X249" s="619"/>
      <c r="Y249" s="619"/>
      <c r="Z249" s="619"/>
      <c r="AA249" s="619"/>
      <c r="AB249" s="625"/>
      <c r="AC249" s="625"/>
      <c r="AD249" s="625"/>
      <c r="AE249" s="47">
        <v>1</v>
      </c>
      <c r="AF249" s="625"/>
      <c r="AG249" s="625"/>
      <c r="AH249" s="625"/>
      <c r="AI249" s="625"/>
      <c r="AJ249" s="625"/>
      <c r="AK249" s="47"/>
      <c r="AL249" s="47"/>
      <c r="AM249" s="47"/>
      <c r="AN249" s="47"/>
      <c r="AO249" s="5"/>
      <c r="AP249" s="5"/>
      <c r="AQ249" s="48"/>
      <c r="AR249" s="48"/>
      <c r="AS249" s="145"/>
      <c r="BH249" s="63">
        <v>1</v>
      </c>
      <c r="BI249" s="63">
        <v>1</v>
      </c>
      <c r="BJ249" s="63">
        <v>1</v>
      </c>
      <c r="BK249" s="63">
        <v>1</v>
      </c>
      <c r="BL249" s="63">
        <v>1</v>
      </c>
      <c r="BM249" s="63">
        <v>1</v>
      </c>
      <c r="BN249" s="63">
        <v>1</v>
      </c>
      <c r="BO249" s="63">
        <v>1</v>
      </c>
      <c r="BP249" s="63">
        <v>1</v>
      </c>
    </row>
    <row r="250" spans="6:77">
      <c r="F250" s="214"/>
      <c r="G250" s="210"/>
      <c r="H250" s="210"/>
      <c r="K250" s="47"/>
      <c r="L250" s="47"/>
      <c r="M250" s="625"/>
      <c r="N250" s="625"/>
      <c r="O250" s="625"/>
      <c r="P250" s="625"/>
      <c r="Q250" s="625"/>
      <c r="R250" s="47">
        <v>1</v>
      </c>
      <c r="S250" s="625"/>
      <c r="T250" s="625"/>
      <c r="U250" s="625"/>
      <c r="V250" s="47">
        <v>1</v>
      </c>
      <c r="W250" s="47">
        <v>1</v>
      </c>
      <c r="X250" s="47">
        <v>1</v>
      </c>
      <c r="Y250" s="47">
        <v>1</v>
      </c>
      <c r="Z250" s="47">
        <v>1</v>
      </c>
      <c r="AA250" s="47">
        <v>1</v>
      </c>
      <c r="AB250" s="625"/>
      <c r="AC250" s="625"/>
      <c r="AD250" s="625"/>
      <c r="AE250" s="47">
        <v>1</v>
      </c>
      <c r="AF250" s="625"/>
      <c r="AG250" s="625"/>
      <c r="AH250" s="625"/>
      <c r="AI250" s="625"/>
      <c r="AJ250" s="625"/>
      <c r="AK250" s="47"/>
      <c r="AL250" s="47"/>
      <c r="AM250" s="47"/>
      <c r="AN250" s="47"/>
      <c r="AO250" s="5"/>
      <c r="AP250" s="5"/>
      <c r="AQ250" s="210"/>
      <c r="AR250" s="210"/>
      <c r="AS250" s="211"/>
      <c r="BK250" s="616"/>
      <c r="BL250" s="616"/>
    </row>
    <row r="251" spans="6:77">
      <c r="F251" s="214"/>
      <c r="G251" s="48"/>
      <c r="H251" s="210"/>
      <c r="K251" s="6"/>
      <c r="L251" s="47"/>
      <c r="M251" s="625"/>
      <c r="N251" s="625"/>
      <c r="O251" s="625"/>
      <c r="P251" s="625"/>
      <c r="Q251" s="625"/>
      <c r="R251" s="47">
        <v>1</v>
      </c>
      <c r="S251" s="47">
        <v>1</v>
      </c>
      <c r="T251" s="47">
        <v>1</v>
      </c>
      <c r="U251" s="47">
        <v>1</v>
      </c>
      <c r="V251" s="47">
        <v>1</v>
      </c>
      <c r="AA251" s="47">
        <v>1</v>
      </c>
      <c r="AB251" s="47">
        <v>1</v>
      </c>
      <c r="AC251" s="47">
        <v>1</v>
      </c>
      <c r="AD251" s="47">
        <v>1</v>
      </c>
      <c r="AE251" s="47">
        <v>1</v>
      </c>
      <c r="AF251" s="625"/>
      <c r="AG251" s="625"/>
      <c r="AH251" s="625"/>
      <c r="AI251" s="625"/>
      <c r="AJ251" s="625"/>
      <c r="AK251" s="47"/>
      <c r="AL251" s="47"/>
      <c r="AM251" s="47"/>
      <c r="AN251" s="5"/>
      <c r="AO251" s="5"/>
      <c r="AP251" s="5"/>
      <c r="AQ251" s="210"/>
      <c r="AR251" s="210"/>
      <c r="AS251" s="211"/>
      <c r="BK251" s="616"/>
      <c r="BL251" s="616"/>
    </row>
    <row r="252" spans="6:77">
      <c r="F252" s="142"/>
      <c r="G252" s="5"/>
      <c r="H252" s="210"/>
      <c r="K252" s="6"/>
      <c r="L252" s="47"/>
      <c r="M252" s="625"/>
      <c r="N252" s="625"/>
      <c r="O252" s="625"/>
      <c r="P252" s="625"/>
      <c r="Q252" s="625"/>
      <c r="S252" s="6"/>
      <c r="T252" s="5"/>
      <c r="U252" s="5"/>
      <c r="V252" s="5"/>
      <c r="W252" s="5"/>
      <c r="X252" s="47"/>
      <c r="Y252" s="47"/>
      <c r="Z252" s="47"/>
      <c r="AA252" s="47"/>
      <c r="AB252" s="5"/>
      <c r="AC252" s="5"/>
      <c r="AD252" s="5"/>
      <c r="AF252" s="625"/>
      <c r="AG252" s="625"/>
      <c r="AH252" s="625"/>
      <c r="AI252" s="625"/>
      <c r="AJ252" s="625"/>
      <c r="AK252" s="47"/>
      <c r="AL252" s="47"/>
      <c r="AM252" s="47"/>
      <c r="AN252" s="5"/>
      <c r="AO252" s="5"/>
      <c r="AP252" s="5"/>
      <c r="AQ252" s="5"/>
      <c r="AR252" s="210"/>
      <c r="AS252" s="211"/>
    </row>
    <row r="253" spans="6:77">
      <c r="F253" s="142"/>
      <c r="G253" s="5"/>
      <c r="H253" s="210"/>
      <c r="I253" s="210"/>
      <c r="J253" s="5"/>
      <c r="K253" s="5"/>
      <c r="L253" s="5"/>
      <c r="M253" s="6"/>
      <c r="N253" s="6"/>
      <c r="O253" s="6"/>
      <c r="P253" s="5"/>
      <c r="Q253" s="5"/>
      <c r="R253" s="5"/>
      <c r="S253" s="6"/>
      <c r="T253" s="5"/>
      <c r="U253" s="5"/>
      <c r="V253" s="5"/>
      <c r="W253" s="5"/>
      <c r="X253" s="47"/>
      <c r="Y253" s="47"/>
      <c r="Z253" s="47"/>
      <c r="AA253" s="47"/>
      <c r="AB253" s="5"/>
      <c r="AC253" s="5"/>
      <c r="AD253" s="5"/>
      <c r="AE253" s="6"/>
      <c r="AF253" s="6"/>
      <c r="AG253" s="5"/>
      <c r="AH253" s="5"/>
      <c r="AI253" s="5"/>
      <c r="AJ253" s="5"/>
      <c r="AK253" s="5"/>
      <c r="AL253" s="5"/>
      <c r="AM253" s="5"/>
      <c r="AN253" s="48"/>
      <c r="AO253" s="5"/>
      <c r="AP253" s="5"/>
      <c r="AQ253" s="5"/>
      <c r="AR253" s="210"/>
      <c r="AS253" s="211"/>
    </row>
    <row r="254" spans="6:77">
      <c r="F254" s="142"/>
      <c r="G254" s="5"/>
      <c r="H254" s="210"/>
      <c r="I254" s="210"/>
      <c r="J254" s="210"/>
      <c r="K254" s="210"/>
      <c r="L254" s="210"/>
      <c r="M254" s="210"/>
      <c r="Q254" s="48"/>
      <c r="U254" s="48"/>
      <c r="V254" s="48"/>
      <c r="Z254" s="48"/>
      <c r="AA254" s="48"/>
      <c r="AB254" s="5"/>
      <c r="AC254" s="5"/>
      <c r="AD254" s="5"/>
      <c r="AE254" s="5"/>
      <c r="AF254" s="48"/>
      <c r="AG254" s="48"/>
      <c r="AH254" s="5"/>
      <c r="AI254" s="5"/>
      <c r="AJ254" s="5"/>
      <c r="AK254" s="48"/>
      <c r="AL254" s="48"/>
      <c r="AM254" s="48"/>
      <c r="AN254" s="48"/>
      <c r="AO254" s="5"/>
      <c r="AP254" s="5"/>
      <c r="AQ254" s="5"/>
      <c r="AR254" s="210"/>
      <c r="AS254" s="211"/>
    </row>
    <row r="255" spans="6:77">
      <c r="F255" s="142"/>
      <c r="G255" s="5"/>
      <c r="H255" s="210"/>
      <c r="I255" s="210"/>
      <c r="J255" s="210"/>
      <c r="K255" s="210"/>
      <c r="L255" s="210"/>
      <c r="M255" s="210"/>
      <c r="Q255" s="48"/>
      <c r="U255" s="48"/>
      <c r="V255" s="48"/>
      <c r="Z255" s="48"/>
      <c r="AA255" s="48"/>
      <c r="AB255" s="5"/>
      <c r="AC255" s="5"/>
      <c r="AD255" s="5"/>
      <c r="AE255" s="5"/>
      <c r="AF255" s="48"/>
      <c r="AG255" s="48"/>
      <c r="AH255" s="5"/>
      <c r="AI255" s="5"/>
      <c r="AJ255" s="5"/>
      <c r="AK255" s="210"/>
      <c r="AL255" s="48"/>
      <c r="AM255" s="48"/>
      <c r="AN255" s="48"/>
      <c r="AO255" s="210"/>
      <c r="AP255" s="210"/>
      <c r="AQ255" s="210"/>
      <c r="AR255" s="210"/>
      <c r="AS255" s="211"/>
    </row>
    <row r="256" spans="6:77">
      <c r="F256" s="142"/>
      <c r="G256" s="5"/>
      <c r="H256" s="5"/>
      <c r="I256" s="5"/>
      <c r="J256" s="5"/>
      <c r="K256" s="5"/>
      <c r="L256" s="48"/>
      <c r="M256" s="210"/>
      <c r="N256" s="48"/>
      <c r="O256" s="210"/>
      <c r="P256" s="48"/>
      <c r="Q256" s="210"/>
      <c r="U256" s="5"/>
      <c r="V256" s="5"/>
      <c r="Z256" s="5"/>
      <c r="AA256" s="5"/>
      <c r="AB256" s="5"/>
      <c r="AC256" s="5"/>
      <c r="AD256" s="5"/>
      <c r="AE256" s="5"/>
      <c r="AF256" s="210"/>
      <c r="AG256" s="210"/>
      <c r="AH256" s="210"/>
      <c r="AI256" s="210"/>
      <c r="AJ256" s="210"/>
      <c r="AK256" s="210"/>
      <c r="AL256" s="5"/>
      <c r="AM256" s="210"/>
      <c r="AN256" s="210"/>
      <c r="AO256" s="210"/>
      <c r="AP256" s="210"/>
      <c r="AQ256" s="210"/>
      <c r="AR256" s="210"/>
      <c r="AS256" s="211"/>
    </row>
    <row r="257" spans="6:87" ht="15.75" thickBot="1">
      <c r="F257" s="163"/>
      <c r="G257" s="146"/>
      <c r="H257" s="146"/>
      <c r="I257" s="146"/>
      <c r="J257" s="146"/>
      <c r="K257" s="146"/>
      <c r="L257" s="146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146"/>
      <c r="X257" s="146"/>
      <c r="Y257" s="146"/>
      <c r="Z257" s="146"/>
      <c r="AA257" s="146"/>
      <c r="AB257" s="212"/>
      <c r="AC257" s="212"/>
      <c r="AD257" s="212"/>
      <c r="AE257" s="212"/>
      <c r="AF257" s="212"/>
      <c r="AG257" s="212"/>
      <c r="AH257" s="212"/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3"/>
    </row>
    <row r="262" spans="6:87">
      <c r="N262" s="616" t="s">
        <v>219</v>
      </c>
      <c r="O262" s="616"/>
      <c r="P262" s="616"/>
      <c r="Q262" s="616"/>
      <c r="R262" s="616"/>
      <c r="AH262" s="616" t="s">
        <v>219</v>
      </c>
      <c r="AI262" s="616"/>
      <c r="AJ262" s="616"/>
      <c r="AK262" s="616"/>
      <c r="AL262" s="616"/>
      <c r="BC262" s="644"/>
      <c r="BD262" s="644"/>
      <c r="CG262" s="644"/>
      <c r="CH262" s="644"/>
    </row>
    <row r="263" spans="6:87">
      <c r="N263" s="616"/>
      <c r="O263" s="616"/>
      <c r="P263" s="616"/>
      <c r="Q263" s="616"/>
      <c r="R263" s="616"/>
      <c r="AH263" s="616"/>
      <c r="AI263" s="616"/>
      <c r="AJ263" s="616"/>
      <c r="AK263" s="616"/>
      <c r="AL263" s="616"/>
      <c r="BC263" s="644"/>
      <c r="BD263" s="644"/>
      <c r="CG263" s="644"/>
      <c r="CH263" s="644"/>
    </row>
    <row r="264" spans="6:87">
      <c r="N264" s="616"/>
      <c r="O264" s="616"/>
      <c r="P264" s="616"/>
      <c r="Q264" s="616"/>
      <c r="R264" s="616"/>
      <c r="AH264" s="616"/>
      <c r="AI264" s="616"/>
      <c r="AJ264" s="616"/>
      <c r="AK264" s="616"/>
      <c r="AL264" s="616"/>
      <c r="BA264" s="60"/>
      <c r="BB264" t="s">
        <v>166</v>
      </c>
      <c r="BE264" s="66">
        <v>1</v>
      </c>
      <c r="BF264" s="66">
        <v>1</v>
      </c>
      <c r="BG264" s="66">
        <v>1</v>
      </c>
      <c r="BH264" s="66">
        <v>1</v>
      </c>
      <c r="BI264" s="66">
        <v>1</v>
      </c>
      <c r="CB264" s="66">
        <v>1</v>
      </c>
      <c r="CC264" s="66">
        <v>1</v>
      </c>
      <c r="CD264" s="66">
        <v>1</v>
      </c>
      <c r="CE264" s="66">
        <v>1</v>
      </c>
      <c r="CF264" s="66">
        <v>1</v>
      </c>
    </row>
    <row r="265" spans="6:87">
      <c r="H265" s="55">
        <v>1</v>
      </c>
      <c r="N265" s="616"/>
      <c r="O265" s="616"/>
      <c r="P265" s="616"/>
      <c r="Q265" s="616"/>
      <c r="R265" s="616"/>
      <c r="AH265" s="616"/>
      <c r="AI265" s="616"/>
      <c r="AJ265" s="616"/>
      <c r="AK265" s="616"/>
      <c r="AL265" s="616"/>
      <c r="AR265" s="55">
        <v>1</v>
      </c>
      <c r="BA265" s="53"/>
      <c r="BB265" t="s">
        <v>167</v>
      </c>
      <c r="BE265" s="66">
        <v>1</v>
      </c>
      <c r="BF265" s="616" t="s">
        <v>136</v>
      </c>
      <c r="BG265" s="616"/>
      <c r="BH265" s="616"/>
      <c r="BI265" s="66">
        <v>1</v>
      </c>
      <c r="CB265" s="66">
        <v>1</v>
      </c>
      <c r="CC265" s="616" t="s">
        <v>136</v>
      </c>
      <c r="CD265" s="616"/>
      <c r="CE265" s="616"/>
      <c r="CF265" s="66">
        <v>1</v>
      </c>
      <c r="CG265" s="6"/>
      <c r="CH265" s="6"/>
      <c r="CI265" s="6"/>
    </row>
    <row r="266" spans="6:87">
      <c r="N266" s="616"/>
      <c r="O266" s="616"/>
      <c r="P266" s="616"/>
      <c r="Q266" s="616"/>
      <c r="R266" s="616"/>
      <c r="S266" s="643" t="s">
        <v>220</v>
      </c>
      <c r="T266" s="643"/>
      <c r="U266" s="643"/>
      <c r="V266" s="643" t="s">
        <v>220</v>
      </c>
      <c r="W266" s="643"/>
      <c r="X266" s="643"/>
      <c r="Y266" s="643" t="s">
        <v>221</v>
      </c>
      <c r="Z266" s="643"/>
      <c r="AA266" s="643"/>
      <c r="AB266" s="643" t="s">
        <v>222</v>
      </c>
      <c r="AC266" s="643"/>
      <c r="AD266" s="643"/>
      <c r="AE266" s="643" t="s">
        <v>220</v>
      </c>
      <c r="AF266" s="643"/>
      <c r="AG266" s="643"/>
      <c r="AH266" s="616"/>
      <c r="AI266" s="616"/>
      <c r="AJ266" s="616"/>
      <c r="AK266" s="616"/>
      <c r="AL266" s="616"/>
      <c r="BA266" s="52"/>
      <c r="BB266" t="s">
        <v>168</v>
      </c>
      <c r="BE266" s="66">
        <v>1</v>
      </c>
      <c r="BF266" s="616"/>
      <c r="BG266" s="616"/>
      <c r="BH266" s="616"/>
      <c r="BI266" s="66">
        <v>1</v>
      </c>
      <c r="BJ266" s="66">
        <v>1</v>
      </c>
      <c r="BK266" s="66">
        <v>1</v>
      </c>
      <c r="BL266" s="66">
        <v>1</v>
      </c>
      <c r="BM266" s="66">
        <v>1</v>
      </c>
      <c r="BN266" s="66">
        <v>1</v>
      </c>
      <c r="BO266" s="66">
        <v>1</v>
      </c>
      <c r="BP266" s="66">
        <v>1</v>
      </c>
      <c r="BQ266" s="66">
        <v>1</v>
      </c>
      <c r="BR266" s="66">
        <v>1</v>
      </c>
      <c r="BS266" s="66">
        <v>1</v>
      </c>
      <c r="BT266" s="66">
        <v>1</v>
      </c>
      <c r="BU266" s="66">
        <v>1</v>
      </c>
      <c r="BV266" s="66">
        <v>1</v>
      </c>
      <c r="BW266" s="66">
        <v>1</v>
      </c>
      <c r="BX266" s="66">
        <v>1</v>
      </c>
      <c r="BY266" s="66">
        <v>1</v>
      </c>
      <c r="BZ266" s="66">
        <v>1</v>
      </c>
      <c r="CA266" s="66">
        <v>1</v>
      </c>
      <c r="CB266" s="66">
        <v>1</v>
      </c>
      <c r="CC266" s="616"/>
      <c r="CD266" s="616"/>
      <c r="CE266" s="616"/>
      <c r="CF266" s="66">
        <v>1</v>
      </c>
      <c r="CG266" s="6"/>
      <c r="CH266" s="6"/>
      <c r="CI266" s="6"/>
    </row>
    <row r="267" spans="6:87">
      <c r="F267" s="52"/>
      <c r="G267" t="s">
        <v>190</v>
      </c>
      <c r="J267" s="55">
        <v>1</v>
      </c>
      <c r="K267" s="55">
        <v>1</v>
      </c>
      <c r="L267" s="55">
        <v>1</v>
      </c>
      <c r="M267" s="55">
        <v>1</v>
      </c>
      <c r="N267" s="55">
        <v>1</v>
      </c>
      <c r="O267" s="55">
        <v>1</v>
      </c>
      <c r="P267" s="55">
        <v>1</v>
      </c>
      <c r="Q267" s="55">
        <v>1</v>
      </c>
      <c r="R267" s="55">
        <v>1</v>
      </c>
      <c r="S267" s="643"/>
      <c r="T267" s="643"/>
      <c r="U267" s="643"/>
      <c r="V267" s="643"/>
      <c r="W267" s="643"/>
      <c r="X267" s="643"/>
      <c r="Y267" s="643"/>
      <c r="Z267" s="643"/>
      <c r="AA267" s="643"/>
      <c r="AB267" s="643"/>
      <c r="AC267" s="643"/>
      <c r="AD267" s="643"/>
      <c r="AE267" s="643"/>
      <c r="AF267" s="643"/>
      <c r="AG267" s="643"/>
      <c r="AH267" s="55">
        <v>1</v>
      </c>
      <c r="AI267" s="55">
        <v>1</v>
      </c>
      <c r="AJ267" s="55">
        <v>1</v>
      </c>
      <c r="AK267" s="55">
        <v>1</v>
      </c>
      <c r="AL267" s="55">
        <v>1</v>
      </c>
      <c r="AM267" s="55">
        <v>1</v>
      </c>
      <c r="AN267" s="55">
        <v>1</v>
      </c>
      <c r="AO267" s="55">
        <v>1</v>
      </c>
      <c r="AP267" s="55">
        <v>1</v>
      </c>
      <c r="BA267" s="51"/>
      <c r="BB267" t="s">
        <v>169</v>
      </c>
      <c r="BE267" s="66">
        <v>1</v>
      </c>
      <c r="BF267" s="616"/>
      <c r="BG267" s="616"/>
      <c r="BH267" s="616"/>
      <c r="BI267" s="66">
        <v>1</v>
      </c>
      <c r="BK267" s="616"/>
      <c r="BL267" s="616"/>
      <c r="BM267" s="616"/>
      <c r="BN267" s="616"/>
      <c r="BO267" s="616"/>
      <c r="BP267" s="616"/>
      <c r="BQ267" s="6"/>
      <c r="BR267" s="52"/>
      <c r="BT267" s="6"/>
      <c r="BU267" s="616"/>
      <c r="BV267" s="616"/>
      <c r="BW267" s="616"/>
      <c r="BX267" s="616"/>
      <c r="BY267" s="616"/>
      <c r="BZ267" s="616"/>
      <c r="CB267" s="66">
        <v>1</v>
      </c>
      <c r="CC267" s="616"/>
      <c r="CD267" s="616"/>
      <c r="CE267" s="616"/>
      <c r="CF267" s="66">
        <v>1</v>
      </c>
      <c r="CG267" s="47"/>
      <c r="CH267" s="47"/>
      <c r="CI267" s="6"/>
    </row>
    <row r="268" spans="6:87">
      <c r="F268" s="62"/>
      <c r="G268" t="s">
        <v>191</v>
      </c>
      <c r="J268" s="55">
        <v>1</v>
      </c>
      <c r="K268" s="58"/>
      <c r="S268" s="643"/>
      <c r="T268" s="643"/>
      <c r="U268" s="643"/>
      <c r="V268" s="643"/>
      <c r="W268" s="643"/>
      <c r="X268" s="643"/>
      <c r="Y268" s="643"/>
      <c r="Z268" s="643"/>
      <c r="AA268" s="643"/>
      <c r="AB268" s="643"/>
      <c r="AC268" s="643"/>
      <c r="AD268" s="643"/>
      <c r="AE268" s="643"/>
      <c r="AF268" s="643"/>
      <c r="AG268" s="643"/>
      <c r="AO268" s="58"/>
      <c r="AP268" s="55">
        <v>1</v>
      </c>
      <c r="BA268" s="70"/>
      <c r="BB268" t="s">
        <v>170</v>
      </c>
      <c r="BE268" s="66">
        <v>1</v>
      </c>
      <c r="BF268" s="66">
        <v>1</v>
      </c>
      <c r="BG268" s="66">
        <v>1</v>
      </c>
      <c r="BH268" s="66">
        <v>1</v>
      </c>
      <c r="BI268" s="66">
        <v>1</v>
      </c>
      <c r="BJ268" s="70"/>
      <c r="BK268" s="616"/>
      <c r="BL268" s="616"/>
      <c r="BM268" s="616"/>
      <c r="BN268" s="616"/>
      <c r="BO268" s="616"/>
      <c r="BP268" s="616"/>
      <c r="BQ268" s="66">
        <v>1</v>
      </c>
      <c r="BR268" s="66">
        <v>1</v>
      </c>
      <c r="BS268" s="66">
        <v>1</v>
      </c>
      <c r="BT268" s="66">
        <v>1</v>
      </c>
      <c r="BU268" s="616"/>
      <c r="BV268" s="616"/>
      <c r="BW268" s="616"/>
      <c r="BX268" s="616"/>
      <c r="BY268" s="616"/>
      <c r="BZ268" s="616"/>
      <c r="CA268" s="70"/>
      <c r="CB268" s="66">
        <v>1</v>
      </c>
      <c r="CC268" s="66">
        <v>1</v>
      </c>
      <c r="CD268" s="66">
        <v>1</v>
      </c>
      <c r="CE268" s="66">
        <v>1</v>
      </c>
      <c r="CF268" s="66">
        <v>1</v>
      </c>
      <c r="CG268" s="47"/>
      <c r="CH268" s="47"/>
      <c r="CI268" s="6"/>
    </row>
    <row r="269" spans="6:87">
      <c r="F269" s="53"/>
      <c r="G269" t="s">
        <v>189</v>
      </c>
      <c r="J269" s="55">
        <v>1</v>
      </c>
      <c r="L269" s="55">
        <v>1</v>
      </c>
      <c r="M269" s="55">
        <v>1</v>
      </c>
      <c r="N269" s="55">
        <v>1</v>
      </c>
      <c r="O269" s="55">
        <v>1</v>
      </c>
      <c r="P269" s="55">
        <v>1</v>
      </c>
      <c r="Q269" s="55">
        <v>1</v>
      </c>
      <c r="R269" s="55">
        <v>1</v>
      </c>
      <c r="S269" s="55">
        <v>1</v>
      </c>
      <c r="T269" s="55">
        <v>1</v>
      </c>
      <c r="U269" s="55">
        <v>1</v>
      </c>
      <c r="V269" s="55">
        <v>1</v>
      </c>
      <c r="W269" s="55">
        <v>1</v>
      </c>
      <c r="X269" s="55">
        <v>1</v>
      </c>
      <c r="Y269" s="55">
        <v>1</v>
      </c>
      <c r="Z269" s="55">
        <v>1</v>
      </c>
      <c r="AA269" s="55">
        <v>1</v>
      </c>
      <c r="AB269" s="55">
        <v>1</v>
      </c>
      <c r="AC269" s="55">
        <v>1</v>
      </c>
      <c r="AD269" s="55">
        <v>1</v>
      </c>
      <c r="AE269" s="55">
        <v>1</v>
      </c>
      <c r="AF269" s="55">
        <v>1</v>
      </c>
      <c r="AG269" s="55">
        <v>1</v>
      </c>
      <c r="AH269" s="55">
        <v>1</v>
      </c>
      <c r="AI269" s="55">
        <v>1</v>
      </c>
      <c r="AJ269" s="55">
        <v>1</v>
      </c>
      <c r="AK269" s="55">
        <v>1</v>
      </c>
      <c r="AL269" s="55">
        <v>1</v>
      </c>
      <c r="AM269" s="55">
        <v>1</v>
      </c>
      <c r="AN269" s="55">
        <v>1</v>
      </c>
      <c r="AP269" s="55">
        <v>1</v>
      </c>
      <c r="BB269" s="645"/>
      <c r="BC269" s="645"/>
      <c r="BD269" s="645"/>
      <c r="BE269" s="645"/>
      <c r="BF269" s="645"/>
      <c r="BG269" s="66">
        <v>1</v>
      </c>
      <c r="BH269" s="616"/>
      <c r="BI269" s="616"/>
      <c r="BJ269" s="616"/>
      <c r="BK269" s="616"/>
      <c r="BL269" s="616"/>
      <c r="BM269" s="616"/>
      <c r="BN269" s="616"/>
      <c r="BO269" s="616"/>
      <c r="BP269" s="616"/>
      <c r="BQ269" s="66">
        <v>1</v>
      </c>
      <c r="BR269" s="616" t="s">
        <v>137</v>
      </c>
      <c r="BS269" s="616"/>
      <c r="BT269" s="66">
        <v>1</v>
      </c>
      <c r="BU269" s="616"/>
      <c r="BV269" s="616"/>
      <c r="BW269" s="616"/>
      <c r="BX269" s="616"/>
      <c r="BY269" s="616"/>
      <c r="BZ269" s="616"/>
      <c r="CA269" s="616"/>
      <c r="CB269" s="616"/>
      <c r="CC269" s="616"/>
      <c r="CD269" s="66">
        <v>1</v>
      </c>
      <c r="CE269" s="645"/>
      <c r="CF269" s="645"/>
      <c r="CG269" s="645"/>
      <c r="CH269" s="645"/>
      <c r="CI269" s="645"/>
    </row>
    <row r="270" spans="6:87">
      <c r="F270" s="58"/>
      <c r="G270" t="s">
        <v>193</v>
      </c>
      <c r="J270" s="55">
        <v>1</v>
      </c>
      <c r="L270" s="55">
        <v>1</v>
      </c>
      <c r="M270" s="642" t="s">
        <v>133</v>
      </c>
      <c r="N270" s="642"/>
      <c r="O270" s="642"/>
      <c r="U270" s="55">
        <v>1</v>
      </c>
      <c r="Y270" s="62"/>
      <c r="Z270" s="616" t="s">
        <v>137</v>
      </c>
      <c r="AA270" s="616"/>
      <c r="AB270" s="53"/>
      <c r="AE270" s="55">
        <v>1</v>
      </c>
      <c r="AK270" s="642" t="s">
        <v>133</v>
      </c>
      <c r="AL270" s="642"/>
      <c r="AM270" s="642"/>
      <c r="AN270" s="55">
        <v>1</v>
      </c>
      <c r="AP270" s="55">
        <v>1</v>
      </c>
      <c r="BB270" s="645"/>
      <c r="BC270" s="645"/>
      <c r="BD270" s="645"/>
      <c r="BE270" s="645"/>
      <c r="BF270" s="645"/>
      <c r="BG270" s="66">
        <v>1</v>
      </c>
      <c r="BH270" s="616"/>
      <c r="BI270" s="616"/>
      <c r="BJ270" s="616"/>
      <c r="BK270" s="60"/>
      <c r="BL270" s="616"/>
      <c r="BM270" s="616"/>
      <c r="BN270" s="616"/>
      <c r="BO270" s="66">
        <v>1</v>
      </c>
      <c r="BP270" s="66">
        <v>1</v>
      </c>
      <c r="BQ270" s="66">
        <v>1</v>
      </c>
      <c r="BR270" s="616"/>
      <c r="BS270" s="616"/>
      <c r="BT270" s="66">
        <v>1</v>
      </c>
      <c r="BU270" s="66">
        <v>1</v>
      </c>
      <c r="BV270" s="66">
        <v>1</v>
      </c>
      <c r="BW270" s="616"/>
      <c r="BX270" s="616"/>
      <c r="BY270" s="616"/>
      <c r="BZ270" s="60"/>
      <c r="CA270" s="616"/>
      <c r="CB270" s="616"/>
      <c r="CC270" s="616"/>
      <c r="CD270" s="66">
        <v>1</v>
      </c>
      <c r="CE270" s="645"/>
      <c r="CF270" s="645"/>
      <c r="CG270" s="645"/>
      <c r="CH270" s="645"/>
      <c r="CI270" s="645"/>
    </row>
    <row r="271" spans="6:87">
      <c r="J271" s="55">
        <v>1</v>
      </c>
      <c r="L271" s="55">
        <v>1</v>
      </c>
      <c r="M271" s="642"/>
      <c r="N271" s="642"/>
      <c r="O271" s="642"/>
      <c r="R271" s="642" t="s">
        <v>223</v>
      </c>
      <c r="S271" s="642"/>
      <c r="T271" s="642"/>
      <c r="U271" s="55">
        <v>1</v>
      </c>
      <c r="V271" s="642" t="s">
        <v>136</v>
      </c>
      <c r="W271" s="642"/>
      <c r="X271" s="642"/>
      <c r="Z271" s="616"/>
      <c r="AA271" s="616"/>
      <c r="AB271" s="642" t="s">
        <v>136</v>
      </c>
      <c r="AC271" s="642"/>
      <c r="AD271" s="642"/>
      <c r="AE271" s="55">
        <v>1</v>
      </c>
      <c r="AF271" s="642" t="s">
        <v>133</v>
      </c>
      <c r="AG271" s="642"/>
      <c r="AH271" s="642"/>
      <c r="AK271" s="642"/>
      <c r="AL271" s="642"/>
      <c r="AM271" s="642"/>
      <c r="AN271" s="55">
        <v>1</v>
      </c>
      <c r="AP271" s="55">
        <v>1</v>
      </c>
      <c r="BB271" s="645"/>
      <c r="BC271" s="645"/>
      <c r="BD271" s="645"/>
      <c r="BE271" s="645"/>
      <c r="BF271" s="645"/>
      <c r="BG271" s="66">
        <v>1</v>
      </c>
      <c r="BH271" s="616"/>
      <c r="BI271" s="616"/>
      <c r="BJ271" s="616"/>
      <c r="BL271" s="616"/>
      <c r="BM271" s="616"/>
      <c r="BN271" s="616"/>
      <c r="BO271" s="66">
        <v>1</v>
      </c>
      <c r="BQ271" s="66">
        <v>1</v>
      </c>
      <c r="BR271" s="66">
        <v>1</v>
      </c>
      <c r="BS271" s="66">
        <v>1</v>
      </c>
      <c r="BT271" s="66">
        <v>1</v>
      </c>
      <c r="BV271" s="66">
        <v>1</v>
      </c>
      <c r="BW271" s="616"/>
      <c r="BX271" s="616"/>
      <c r="BY271" s="616"/>
      <c r="CA271" s="616"/>
      <c r="CB271" s="616"/>
      <c r="CC271" s="616"/>
      <c r="CD271" s="66">
        <v>1</v>
      </c>
      <c r="CE271" s="645"/>
      <c r="CF271" s="645"/>
      <c r="CG271" s="645"/>
      <c r="CH271" s="645"/>
      <c r="CI271" s="645"/>
    </row>
    <row r="272" spans="6:87">
      <c r="G272" s="616" t="s">
        <v>150</v>
      </c>
      <c r="H272" s="616"/>
      <c r="I272" s="616"/>
      <c r="J272" s="55">
        <v>1</v>
      </c>
      <c r="L272" s="55">
        <v>1</v>
      </c>
      <c r="M272" s="642"/>
      <c r="N272" s="642"/>
      <c r="O272" s="642"/>
      <c r="P272" s="616" t="s">
        <v>151</v>
      </c>
      <c r="Q272" s="616"/>
      <c r="R272" s="642"/>
      <c r="S272" s="642"/>
      <c r="T272" s="642"/>
      <c r="U272" s="52"/>
      <c r="V272" s="642"/>
      <c r="W272" s="642"/>
      <c r="X272" s="642"/>
      <c r="Y272" s="616" t="s">
        <v>165</v>
      </c>
      <c r="Z272" s="616"/>
      <c r="AA272" s="616"/>
      <c r="AB272" s="642"/>
      <c r="AC272" s="642"/>
      <c r="AD272" s="642"/>
      <c r="AE272" s="52"/>
      <c r="AF272" s="642"/>
      <c r="AG272" s="642"/>
      <c r="AH272" s="642"/>
      <c r="AI272" s="616" t="s">
        <v>151</v>
      </c>
      <c r="AJ272" s="616"/>
      <c r="AK272" s="642"/>
      <c r="AL272" s="642"/>
      <c r="AM272" s="642"/>
      <c r="AN272" s="55">
        <v>1</v>
      </c>
      <c r="AP272" s="55">
        <v>1</v>
      </c>
      <c r="AQ272" s="616" t="s">
        <v>150</v>
      </c>
      <c r="AR272" s="616"/>
      <c r="AS272" s="616"/>
      <c r="BB272" s="645"/>
      <c r="BC272" s="645"/>
      <c r="BD272" s="645"/>
      <c r="BE272" s="645"/>
      <c r="BF272" s="645"/>
      <c r="BG272" s="66">
        <v>1</v>
      </c>
      <c r="BI272" s="616"/>
      <c r="BJ272" s="616"/>
      <c r="BK272" s="616"/>
      <c r="BL272" s="616"/>
      <c r="BM272" s="616"/>
      <c r="BN272" s="616"/>
      <c r="BO272" s="66">
        <v>1</v>
      </c>
      <c r="BP272" s="616"/>
      <c r="BQ272" s="616"/>
      <c r="BR272" s="616"/>
      <c r="BS272" s="616" t="s">
        <v>139</v>
      </c>
      <c r="BT272" s="616"/>
      <c r="BU272" s="616"/>
      <c r="BV272" s="66">
        <v>1</v>
      </c>
      <c r="BW272" s="616"/>
      <c r="BX272" s="616"/>
      <c r="BY272" s="616"/>
      <c r="BZ272" s="616"/>
      <c r="CA272" s="616"/>
      <c r="CB272" s="616"/>
      <c r="CD272" s="66">
        <v>1</v>
      </c>
      <c r="CE272" s="645"/>
      <c r="CF272" s="645"/>
      <c r="CG272" s="645"/>
      <c r="CH272" s="645"/>
      <c r="CI272" s="645"/>
    </row>
    <row r="273" spans="6:87">
      <c r="G273" s="616"/>
      <c r="H273" s="616"/>
      <c r="I273" s="616"/>
      <c r="J273" s="55">
        <v>1</v>
      </c>
      <c r="L273" s="55">
        <v>1</v>
      </c>
      <c r="P273" s="616"/>
      <c r="Q273" s="616"/>
      <c r="R273" s="642"/>
      <c r="S273" s="642"/>
      <c r="T273" s="642"/>
      <c r="U273" s="55">
        <v>1</v>
      </c>
      <c r="V273" s="642"/>
      <c r="W273" s="642"/>
      <c r="X273" s="642"/>
      <c r="Y273" s="616"/>
      <c r="Z273" s="616"/>
      <c r="AA273" s="616"/>
      <c r="AB273" s="642"/>
      <c r="AC273" s="642"/>
      <c r="AD273" s="642"/>
      <c r="AE273" s="55">
        <v>1</v>
      </c>
      <c r="AF273" s="642"/>
      <c r="AG273" s="642"/>
      <c r="AH273" s="642"/>
      <c r="AI273" s="616"/>
      <c r="AJ273" s="616"/>
      <c r="AN273" s="55">
        <v>1</v>
      </c>
      <c r="AP273" s="55">
        <v>1</v>
      </c>
      <c r="AQ273" s="616"/>
      <c r="AR273" s="616"/>
      <c r="AS273" s="616"/>
      <c r="BB273" s="645"/>
      <c r="BC273" s="645"/>
      <c r="BD273" s="645"/>
      <c r="BE273" s="645"/>
      <c r="BF273" s="645"/>
      <c r="BG273" s="66">
        <v>1</v>
      </c>
      <c r="BI273" s="616"/>
      <c r="BJ273" s="616"/>
      <c r="BK273" s="616"/>
      <c r="BL273" s="66">
        <v>1</v>
      </c>
      <c r="BM273" s="66">
        <v>1</v>
      </c>
      <c r="BN273" s="66">
        <v>1</v>
      </c>
      <c r="BO273" s="66">
        <v>1</v>
      </c>
      <c r="BP273" s="616"/>
      <c r="BQ273" s="616"/>
      <c r="BR273" s="616"/>
      <c r="BS273" s="616"/>
      <c r="BT273" s="616"/>
      <c r="BU273" s="616"/>
      <c r="BV273" s="66">
        <v>1</v>
      </c>
      <c r="BW273" s="66">
        <v>1</v>
      </c>
      <c r="BX273" s="66">
        <v>1</v>
      </c>
      <c r="BY273" s="66">
        <v>1</v>
      </c>
      <c r="BZ273" s="616"/>
      <c r="CA273" s="616"/>
      <c r="CB273" s="616"/>
      <c r="CD273" s="66">
        <v>1</v>
      </c>
      <c r="CE273" s="645"/>
      <c r="CF273" s="645"/>
      <c r="CG273" s="645"/>
      <c r="CH273" s="645"/>
      <c r="CI273" s="645"/>
    </row>
    <row r="274" spans="6:87">
      <c r="G274" s="616"/>
      <c r="H274" s="616"/>
      <c r="I274" s="616"/>
      <c r="J274" s="55">
        <v>1</v>
      </c>
      <c r="L274" s="55">
        <v>1</v>
      </c>
      <c r="O274" s="642" t="s">
        <v>135</v>
      </c>
      <c r="P274" s="642"/>
      <c r="Q274" s="642"/>
      <c r="R274" s="55">
        <v>1</v>
      </c>
      <c r="S274" s="55">
        <v>1</v>
      </c>
      <c r="T274" s="55">
        <v>1</v>
      </c>
      <c r="U274" s="55">
        <v>1</v>
      </c>
      <c r="V274" s="55">
        <v>1</v>
      </c>
      <c r="Y274" s="616"/>
      <c r="Z274" s="616"/>
      <c r="AA274" s="616"/>
      <c r="AD274" s="55">
        <v>1</v>
      </c>
      <c r="AE274" s="55">
        <v>1</v>
      </c>
      <c r="AF274" s="55">
        <v>1</v>
      </c>
      <c r="AG274" s="55">
        <v>1</v>
      </c>
      <c r="AH274" s="55">
        <v>1</v>
      </c>
      <c r="AI274" s="642" t="s">
        <v>223</v>
      </c>
      <c r="AJ274" s="642"/>
      <c r="AK274" s="642"/>
      <c r="AN274" s="55">
        <v>1</v>
      </c>
      <c r="AP274" s="55">
        <v>1</v>
      </c>
      <c r="AQ274" s="616"/>
      <c r="AR274" s="616"/>
      <c r="AS274" s="616"/>
      <c r="BA274" s="6"/>
      <c r="BB274" s="6"/>
      <c r="BF274" s="6"/>
      <c r="BG274" s="66">
        <v>1</v>
      </c>
      <c r="BH274" s="66">
        <v>1</v>
      </c>
      <c r="BI274" s="616"/>
      <c r="BJ274" s="616"/>
      <c r="BK274" s="616"/>
      <c r="BL274" s="66">
        <v>1</v>
      </c>
      <c r="BM274" s="616" t="s">
        <v>139</v>
      </c>
      <c r="BN274" s="616"/>
      <c r="BO274" s="616"/>
      <c r="BP274" s="616"/>
      <c r="BQ274" s="616"/>
      <c r="BR274" s="616"/>
      <c r="BS274" s="616"/>
      <c r="BT274" s="616"/>
      <c r="BU274" s="616"/>
      <c r="BV274" s="616"/>
      <c r="BW274" s="616"/>
      <c r="BX274" s="616"/>
      <c r="BY274" s="66">
        <v>1</v>
      </c>
      <c r="BZ274" s="616"/>
      <c r="CA274" s="616"/>
      <c r="CB274" s="616"/>
      <c r="CC274" s="66">
        <v>1</v>
      </c>
      <c r="CD274" s="66">
        <v>1</v>
      </c>
      <c r="CE274" s="66">
        <v>1</v>
      </c>
      <c r="CF274" s="66">
        <v>1</v>
      </c>
      <c r="CG274" s="66">
        <v>1</v>
      </c>
      <c r="CH274" s="66">
        <v>1</v>
      </c>
      <c r="CI274" s="6"/>
    </row>
    <row r="275" spans="6:87">
      <c r="I275" s="643" t="s">
        <v>222</v>
      </c>
      <c r="J275" s="643"/>
      <c r="K275" s="643"/>
      <c r="L275" s="55">
        <v>1</v>
      </c>
      <c r="M275" s="616" t="s">
        <v>146</v>
      </c>
      <c r="N275" s="616"/>
      <c r="O275" s="642"/>
      <c r="P275" s="642"/>
      <c r="Q275" s="642"/>
      <c r="R275" s="55">
        <v>1</v>
      </c>
      <c r="S275" s="616" t="s">
        <v>139</v>
      </c>
      <c r="T275" s="616"/>
      <c r="U275" s="616"/>
      <c r="V275" s="55">
        <v>1</v>
      </c>
      <c r="W275" s="55">
        <v>1</v>
      </c>
      <c r="X275" s="55">
        <v>1</v>
      </c>
      <c r="Y275" s="55">
        <v>1</v>
      </c>
      <c r="Z275" s="55">
        <v>1</v>
      </c>
      <c r="AA275" s="55">
        <v>1</v>
      </c>
      <c r="AB275" s="55">
        <v>1</v>
      </c>
      <c r="AC275" s="55">
        <v>1</v>
      </c>
      <c r="AD275" s="55">
        <v>1</v>
      </c>
      <c r="AE275" s="616" t="s">
        <v>139</v>
      </c>
      <c r="AF275" s="616"/>
      <c r="AG275" s="616"/>
      <c r="AH275" s="55">
        <v>1</v>
      </c>
      <c r="AI275" s="642"/>
      <c r="AJ275" s="642"/>
      <c r="AK275" s="642"/>
      <c r="AL275" s="616" t="s">
        <v>146</v>
      </c>
      <c r="AM275" s="616"/>
      <c r="AN275" s="55">
        <v>1</v>
      </c>
      <c r="AO275" s="643" t="s">
        <v>222</v>
      </c>
      <c r="AP275" s="643"/>
      <c r="AQ275" s="643"/>
      <c r="BA275" s="6"/>
      <c r="BB275" s="6"/>
      <c r="BC275" s="66">
        <v>1</v>
      </c>
      <c r="BD275" s="66">
        <v>1</v>
      </c>
      <c r="BE275" s="66">
        <v>1</v>
      </c>
      <c r="BF275" s="66">
        <v>1</v>
      </c>
      <c r="BG275" s="66">
        <v>1</v>
      </c>
      <c r="BH275" s="66">
        <v>1</v>
      </c>
      <c r="BI275" s="53"/>
      <c r="BJ275" s="66">
        <v>1</v>
      </c>
      <c r="BK275" s="66">
        <v>1</v>
      </c>
      <c r="BL275" s="66">
        <v>1</v>
      </c>
      <c r="BM275" s="616"/>
      <c r="BN275" s="616"/>
      <c r="BO275" s="616"/>
      <c r="BQ275" s="646" t="s">
        <v>164</v>
      </c>
      <c r="BR275" s="646"/>
      <c r="BS275" s="646"/>
      <c r="BT275" s="646"/>
      <c r="BV275" s="616"/>
      <c r="BW275" s="616"/>
      <c r="BX275" s="616"/>
      <c r="BY275" s="66">
        <v>1</v>
      </c>
      <c r="BZ275" s="66">
        <v>1</v>
      </c>
      <c r="CA275" s="66">
        <v>1</v>
      </c>
      <c r="CB275" s="52"/>
      <c r="CC275" s="66">
        <v>1</v>
      </c>
      <c r="CD275" s="66">
        <v>1</v>
      </c>
      <c r="CE275" s="616" t="s">
        <v>136</v>
      </c>
      <c r="CF275" s="616"/>
      <c r="CG275" s="616"/>
      <c r="CH275" s="66">
        <v>1</v>
      </c>
      <c r="CI275" s="6"/>
    </row>
    <row r="276" spans="6:87">
      <c r="F276" s="616" t="s">
        <v>210</v>
      </c>
      <c r="G276" s="616"/>
      <c r="H276" s="616"/>
      <c r="I276" s="643"/>
      <c r="J276" s="643"/>
      <c r="K276" s="643"/>
      <c r="L276" s="55">
        <v>1</v>
      </c>
      <c r="M276" s="616"/>
      <c r="N276" s="616"/>
      <c r="O276" s="642"/>
      <c r="P276" s="642"/>
      <c r="Q276" s="642"/>
      <c r="R276" s="55">
        <v>1</v>
      </c>
      <c r="S276" s="616"/>
      <c r="T276" s="616"/>
      <c r="U276" s="616"/>
      <c r="V276" s="616" t="s">
        <v>149</v>
      </c>
      <c r="W276" s="616"/>
      <c r="X276" s="616"/>
      <c r="Y276" s="643" t="s">
        <v>221</v>
      </c>
      <c r="Z276" s="643"/>
      <c r="AA276" s="643"/>
      <c r="AB276" s="616" t="s">
        <v>176</v>
      </c>
      <c r="AC276" s="616"/>
      <c r="AD276" s="616"/>
      <c r="AE276" s="616"/>
      <c r="AF276" s="616"/>
      <c r="AG276" s="616"/>
      <c r="AH276" s="55">
        <v>1</v>
      </c>
      <c r="AI276" s="642"/>
      <c r="AJ276" s="642"/>
      <c r="AK276" s="642"/>
      <c r="AL276" s="616"/>
      <c r="AM276" s="616"/>
      <c r="AN276" s="55">
        <v>1</v>
      </c>
      <c r="AO276" s="643"/>
      <c r="AP276" s="643"/>
      <c r="AQ276" s="643"/>
      <c r="AR276" s="616" t="s">
        <v>224</v>
      </c>
      <c r="AS276" s="616"/>
      <c r="AT276" s="616"/>
      <c r="AU276" s="616"/>
      <c r="BA276" s="6"/>
      <c r="BB276" s="6"/>
      <c r="BC276" s="66">
        <v>1</v>
      </c>
      <c r="BD276" s="616" t="s">
        <v>136</v>
      </c>
      <c r="BE276" s="616"/>
      <c r="BF276" s="616"/>
      <c r="BG276" s="66">
        <v>1</v>
      </c>
      <c r="BH276" s="66">
        <v>1</v>
      </c>
      <c r="BJ276" s="66">
        <v>1</v>
      </c>
      <c r="BK276" s="616" t="s">
        <v>137</v>
      </c>
      <c r="BL276" s="616"/>
      <c r="BM276" s="616"/>
      <c r="BN276" s="616"/>
      <c r="BO276" s="616"/>
      <c r="BP276" s="26"/>
      <c r="BQ276" s="646"/>
      <c r="BR276" s="646"/>
      <c r="BS276" s="646"/>
      <c r="BT276" s="646"/>
      <c r="BU276" s="26"/>
      <c r="BV276" s="616"/>
      <c r="BW276" s="616"/>
      <c r="BX276" s="616"/>
      <c r="BY276" s="624" t="s">
        <v>137</v>
      </c>
      <c r="BZ276" s="624"/>
      <c r="CA276" s="66">
        <v>1</v>
      </c>
      <c r="CC276" s="66">
        <v>1</v>
      </c>
      <c r="CD276" s="52"/>
      <c r="CE276" s="616"/>
      <c r="CF276" s="616"/>
      <c r="CG276" s="616"/>
      <c r="CH276" s="66">
        <v>1</v>
      </c>
      <c r="CI276" s="6"/>
    </row>
    <row r="277" spans="6:87">
      <c r="F277" s="616"/>
      <c r="G277" s="616"/>
      <c r="H277" s="616"/>
      <c r="I277" s="643"/>
      <c r="J277" s="643"/>
      <c r="K277" s="643"/>
      <c r="L277" s="55">
        <v>1</v>
      </c>
      <c r="M277" s="55">
        <v>1</v>
      </c>
      <c r="N277" s="55">
        <v>1</v>
      </c>
      <c r="O277" s="55">
        <v>1</v>
      </c>
      <c r="P277" s="55">
        <v>1</v>
      </c>
      <c r="Q277" s="55">
        <v>1</v>
      </c>
      <c r="R277" s="55">
        <v>1</v>
      </c>
      <c r="S277" s="616"/>
      <c r="T277" s="616"/>
      <c r="U277" s="616"/>
      <c r="V277" s="616"/>
      <c r="W277" s="616"/>
      <c r="X277" s="616"/>
      <c r="Y277" s="643"/>
      <c r="Z277" s="643"/>
      <c r="AA277" s="643"/>
      <c r="AB277" s="616"/>
      <c r="AC277" s="616"/>
      <c r="AD277" s="616"/>
      <c r="AE277" s="616"/>
      <c r="AF277" s="616"/>
      <c r="AG277" s="616"/>
      <c r="AH277" s="55">
        <v>1</v>
      </c>
      <c r="AI277" s="55">
        <v>1</v>
      </c>
      <c r="AJ277" s="55">
        <v>1</v>
      </c>
      <c r="AK277" s="55">
        <v>1</v>
      </c>
      <c r="AL277" s="55">
        <v>1</v>
      </c>
      <c r="AM277" s="55">
        <v>1</v>
      </c>
      <c r="AN277" s="55">
        <v>1</v>
      </c>
      <c r="AO277" s="643"/>
      <c r="AP277" s="643"/>
      <c r="AQ277" s="643"/>
      <c r="AR277" s="616"/>
      <c r="AS277" s="616"/>
      <c r="AT277" s="616"/>
      <c r="AU277" s="616"/>
      <c r="BA277" s="6"/>
      <c r="BB277" s="6"/>
      <c r="BC277" s="66">
        <v>1</v>
      </c>
      <c r="BD277" s="616"/>
      <c r="BE277" s="616"/>
      <c r="BF277" s="616"/>
      <c r="BG277" s="52"/>
      <c r="BH277" s="66">
        <v>1</v>
      </c>
      <c r="BJ277" s="66">
        <v>1</v>
      </c>
      <c r="BK277" s="616"/>
      <c r="BL277" s="616"/>
      <c r="BM277" s="616"/>
      <c r="BN277" s="616"/>
      <c r="BO277" s="616"/>
      <c r="BP277" s="71"/>
      <c r="BQ277" s="646"/>
      <c r="BR277" s="646"/>
      <c r="BS277" s="646"/>
      <c r="BT277" s="646"/>
      <c r="BU277" s="71"/>
      <c r="BV277" s="616" t="s">
        <v>139</v>
      </c>
      <c r="BW277" s="616"/>
      <c r="BX277" s="616"/>
      <c r="BY277" s="624"/>
      <c r="BZ277" s="624"/>
      <c r="CA277" s="66">
        <v>1</v>
      </c>
      <c r="CC277" s="66">
        <v>1</v>
      </c>
      <c r="CD277" s="66">
        <v>1</v>
      </c>
      <c r="CE277" s="616"/>
      <c r="CF277" s="616"/>
      <c r="CG277" s="616"/>
      <c r="CH277" s="66">
        <v>1</v>
      </c>
      <c r="CI277" s="6"/>
    </row>
    <row r="278" spans="6:87">
      <c r="F278" s="616"/>
      <c r="G278" s="616"/>
      <c r="H278" s="616"/>
      <c r="I278" s="616" t="s">
        <v>165</v>
      </c>
      <c r="J278" s="616"/>
      <c r="K278" s="616"/>
      <c r="L278" s="53"/>
      <c r="M278" s="62"/>
      <c r="N278" s="55">
        <v>1</v>
      </c>
      <c r="O278" s="642" t="s">
        <v>136</v>
      </c>
      <c r="P278" s="642"/>
      <c r="Q278" s="642"/>
      <c r="R278" s="55">
        <v>1</v>
      </c>
      <c r="S278" s="616" t="s">
        <v>165</v>
      </c>
      <c r="T278" s="616"/>
      <c r="U278" s="616"/>
      <c r="V278" s="616"/>
      <c r="W278" s="616"/>
      <c r="X278" s="616"/>
      <c r="Y278" s="643"/>
      <c r="Z278" s="643"/>
      <c r="AA278" s="643"/>
      <c r="AB278" s="616"/>
      <c r="AC278" s="616"/>
      <c r="AD278" s="616"/>
      <c r="AE278" s="616" t="s">
        <v>165</v>
      </c>
      <c r="AF278" s="616"/>
      <c r="AG278" s="616"/>
      <c r="AH278" s="55">
        <v>1</v>
      </c>
      <c r="AI278" s="642" t="s">
        <v>136</v>
      </c>
      <c r="AJ278" s="642"/>
      <c r="AK278" s="642"/>
      <c r="AL278" s="55">
        <v>1</v>
      </c>
      <c r="AM278" s="616" t="s">
        <v>137</v>
      </c>
      <c r="AN278" s="616"/>
      <c r="AO278" s="616" t="s">
        <v>165</v>
      </c>
      <c r="AP278" s="616"/>
      <c r="AQ278" s="616"/>
      <c r="AR278" s="616"/>
      <c r="AS278" s="616"/>
      <c r="AT278" s="616"/>
      <c r="AU278" s="616"/>
      <c r="BA278" s="6"/>
      <c r="BB278" s="6"/>
      <c r="BC278" s="66">
        <v>1</v>
      </c>
      <c r="BD278" s="616"/>
      <c r="BE278" s="616"/>
      <c r="BF278" s="616"/>
      <c r="BG278" s="66">
        <v>1</v>
      </c>
      <c r="BH278" s="66">
        <v>1</v>
      </c>
      <c r="BI278" s="52"/>
      <c r="BJ278" s="66">
        <v>1</v>
      </c>
      <c r="BK278" s="66">
        <v>1</v>
      </c>
      <c r="BL278" s="66">
        <v>1</v>
      </c>
      <c r="BM278" s="616"/>
      <c r="BN278" s="616"/>
      <c r="BO278" s="616"/>
      <c r="BP278" s="26"/>
      <c r="BQ278" s="646"/>
      <c r="BR278" s="646"/>
      <c r="BS278" s="646"/>
      <c r="BT278" s="646"/>
      <c r="BU278" s="26"/>
      <c r="BV278" s="616"/>
      <c r="BW278" s="616"/>
      <c r="BX278" s="616"/>
      <c r="BY278" s="66">
        <v>1</v>
      </c>
      <c r="BZ278" s="68"/>
      <c r="CA278" s="66">
        <v>1</v>
      </c>
      <c r="CB278" s="53"/>
      <c r="CC278" s="66">
        <v>1</v>
      </c>
      <c r="CD278" s="66">
        <v>1</v>
      </c>
      <c r="CE278" s="66">
        <v>1</v>
      </c>
      <c r="CF278" s="66">
        <v>1</v>
      </c>
      <c r="CG278" s="66">
        <v>1</v>
      </c>
      <c r="CH278" s="66">
        <v>1</v>
      </c>
      <c r="CI278" s="6"/>
    </row>
    <row r="279" spans="6:87">
      <c r="F279" s="616" t="s">
        <v>178</v>
      </c>
      <c r="G279" s="616"/>
      <c r="H279" s="616"/>
      <c r="I279" s="616"/>
      <c r="J279" s="616"/>
      <c r="K279" s="616"/>
      <c r="L279" s="616" t="s">
        <v>137</v>
      </c>
      <c r="M279" s="616"/>
      <c r="N279" s="52"/>
      <c r="O279" s="642"/>
      <c r="P279" s="642"/>
      <c r="Q279" s="642"/>
      <c r="R279" s="55">
        <v>1</v>
      </c>
      <c r="S279" s="616"/>
      <c r="T279" s="616"/>
      <c r="U279" s="616"/>
      <c r="V279" s="62"/>
      <c r="Y279" s="616" t="s">
        <v>225</v>
      </c>
      <c r="Z279" s="616"/>
      <c r="AA279" s="616"/>
      <c r="AB279" s="616"/>
      <c r="AD279" s="62"/>
      <c r="AE279" s="616"/>
      <c r="AF279" s="616"/>
      <c r="AG279" s="616"/>
      <c r="AH279" s="55">
        <v>1</v>
      </c>
      <c r="AI279" s="642"/>
      <c r="AJ279" s="642"/>
      <c r="AK279" s="642"/>
      <c r="AL279" s="52"/>
      <c r="AM279" s="616"/>
      <c r="AN279" s="616"/>
      <c r="AO279" s="616"/>
      <c r="AP279" s="616"/>
      <c r="AQ279" s="616"/>
      <c r="AR279" s="616"/>
      <c r="AS279" s="616"/>
      <c r="AT279" s="616"/>
      <c r="AU279" s="616"/>
      <c r="BA279" s="6"/>
      <c r="BB279" s="6"/>
      <c r="BC279" s="66">
        <v>1</v>
      </c>
      <c r="BD279" s="66">
        <v>1</v>
      </c>
      <c r="BE279" s="66">
        <v>1</v>
      </c>
      <c r="BF279" s="66">
        <v>1</v>
      </c>
      <c r="BG279" s="66">
        <v>1</v>
      </c>
      <c r="BH279" s="66">
        <v>1</v>
      </c>
      <c r="BI279" s="616"/>
      <c r="BJ279" s="616"/>
      <c r="BK279" s="616"/>
      <c r="BL279" s="66">
        <v>1</v>
      </c>
      <c r="BM279" s="616"/>
      <c r="BN279" s="616"/>
      <c r="BO279" s="616"/>
      <c r="BP279" s="616" t="s">
        <v>139</v>
      </c>
      <c r="BQ279" s="616"/>
      <c r="BR279" s="616"/>
      <c r="BS279" s="616"/>
      <c r="BT279" s="616"/>
      <c r="BU279" s="616"/>
      <c r="BV279" s="616"/>
      <c r="BW279" s="616"/>
      <c r="BX279" s="616"/>
      <c r="BY279" s="66">
        <v>1</v>
      </c>
      <c r="BZ279" s="616"/>
      <c r="CA279" s="616"/>
      <c r="CB279" s="616"/>
      <c r="CD279" s="66">
        <v>1</v>
      </c>
    </row>
    <row r="280" spans="6:87">
      <c r="F280" s="616"/>
      <c r="G280" s="616"/>
      <c r="H280" s="616"/>
      <c r="I280" s="616"/>
      <c r="J280" s="616"/>
      <c r="K280" s="616"/>
      <c r="L280" s="616"/>
      <c r="M280" s="616"/>
      <c r="N280" s="55">
        <v>1</v>
      </c>
      <c r="O280" s="642"/>
      <c r="P280" s="642"/>
      <c r="Q280" s="642"/>
      <c r="R280" s="55">
        <v>1</v>
      </c>
      <c r="S280" s="616"/>
      <c r="T280" s="616"/>
      <c r="U280" s="616"/>
      <c r="V280" s="616" t="s">
        <v>176</v>
      </c>
      <c r="W280" s="616"/>
      <c r="X280" s="616"/>
      <c r="Y280" s="616"/>
      <c r="Z280" s="616"/>
      <c r="AA280" s="616"/>
      <c r="AB280" s="616"/>
      <c r="AE280" s="616"/>
      <c r="AF280" s="616"/>
      <c r="AG280" s="616"/>
      <c r="AH280" s="55">
        <v>1</v>
      </c>
      <c r="AI280" s="642"/>
      <c r="AJ280" s="642"/>
      <c r="AK280" s="642"/>
      <c r="AL280" s="55">
        <v>1</v>
      </c>
      <c r="AM280" s="62"/>
      <c r="AN280" s="53"/>
      <c r="AO280" s="616"/>
      <c r="AP280" s="616"/>
      <c r="AQ280" s="616"/>
      <c r="AR280" s="616" t="s">
        <v>210</v>
      </c>
      <c r="AS280" s="616"/>
      <c r="AT280" s="616"/>
      <c r="BB280" s="645"/>
      <c r="BC280" s="645"/>
      <c r="BD280" s="645"/>
      <c r="BE280" s="645"/>
      <c r="BF280" s="645"/>
      <c r="BG280" s="66">
        <v>1</v>
      </c>
      <c r="BH280" s="66">
        <v>1</v>
      </c>
      <c r="BI280" s="616"/>
      <c r="BJ280" s="616"/>
      <c r="BK280" s="616"/>
      <c r="BL280" s="66">
        <v>1</v>
      </c>
      <c r="BM280" s="66">
        <v>1</v>
      </c>
      <c r="BN280" s="66">
        <v>1</v>
      </c>
      <c r="BO280" s="66">
        <v>1</v>
      </c>
      <c r="BP280" s="616"/>
      <c r="BQ280" s="616"/>
      <c r="BR280" s="616"/>
      <c r="BS280" s="616"/>
      <c r="BT280" s="616"/>
      <c r="BU280" s="616"/>
      <c r="BV280" s="66">
        <v>1</v>
      </c>
      <c r="BW280" s="66">
        <v>1</v>
      </c>
      <c r="BX280" s="66">
        <v>1</v>
      </c>
      <c r="BY280" s="66">
        <v>1</v>
      </c>
      <c r="BZ280" s="616"/>
      <c r="CA280" s="616"/>
      <c r="CB280" s="616"/>
      <c r="CD280" s="66">
        <v>1</v>
      </c>
      <c r="CE280" s="645"/>
      <c r="CF280" s="645"/>
      <c r="CG280" s="645"/>
      <c r="CH280" s="645"/>
      <c r="CI280" s="645"/>
    </row>
    <row r="281" spans="6:87">
      <c r="F281" s="616"/>
      <c r="G281" s="616"/>
      <c r="H281" s="616"/>
      <c r="I281" s="643" t="s">
        <v>222</v>
      </c>
      <c r="J281" s="643"/>
      <c r="K281" s="643"/>
      <c r="L281" s="55">
        <v>1</v>
      </c>
      <c r="M281" s="55">
        <v>1</v>
      </c>
      <c r="N281" s="55">
        <v>1</v>
      </c>
      <c r="O281" s="55">
        <v>1</v>
      </c>
      <c r="P281" s="55">
        <v>1</v>
      </c>
      <c r="Q281" s="55">
        <v>1</v>
      </c>
      <c r="R281" s="55">
        <v>1</v>
      </c>
      <c r="S281" s="616" t="s">
        <v>139</v>
      </c>
      <c r="T281" s="616"/>
      <c r="U281" s="616"/>
      <c r="V281" s="616"/>
      <c r="W281" s="616"/>
      <c r="X281" s="616"/>
      <c r="Y281" s="616"/>
      <c r="Z281" s="616"/>
      <c r="AA281" s="616"/>
      <c r="AB281" s="616"/>
      <c r="AC281" s="616" t="s">
        <v>146</v>
      </c>
      <c r="AD281" s="616"/>
      <c r="AE281" s="616" t="s">
        <v>139</v>
      </c>
      <c r="AF281" s="616"/>
      <c r="AG281" s="616"/>
      <c r="AH281" s="55">
        <v>1</v>
      </c>
      <c r="AI281" s="55">
        <v>1</v>
      </c>
      <c r="AJ281" s="55">
        <v>1</v>
      </c>
      <c r="AK281" s="55">
        <v>1</v>
      </c>
      <c r="AL281" s="55">
        <v>1</v>
      </c>
      <c r="AM281" s="55">
        <v>1</v>
      </c>
      <c r="AN281" s="55">
        <v>1</v>
      </c>
      <c r="AO281" s="643" t="s">
        <v>222</v>
      </c>
      <c r="AP281" s="643"/>
      <c r="AQ281" s="643"/>
      <c r="AR281" s="616"/>
      <c r="AS281" s="616"/>
      <c r="AT281" s="616"/>
      <c r="BB281" s="645"/>
      <c r="BC281" s="645"/>
      <c r="BD281" s="645"/>
      <c r="BE281" s="645"/>
      <c r="BF281" s="645"/>
      <c r="BG281" s="66">
        <v>1</v>
      </c>
      <c r="BI281" s="616"/>
      <c r="BJ281" s="616"/>
      <c r="BK281" s="616"/>
      <c r="BL281" s="616"/>
      <c r="BM281" s="616"/>
      <c r="BN281" s="616"/>
      <c r="BO281" s="66">
        <v>1</v>
      </c>
      <c r="BP281" s="616"/>
      <c r="BQ281" s="616"/>
      <c r="BR281" s="616"/>
      <c r="BS281" s="616"/>
      <c r="BT281" s="616"/>
      <c r="BU281" s="616"/>
      <c r="BV281" s="66">
        <v>1</v>
      </c>
      <c r="BW281" s="616"/>
      <c r="BX281" s="616"/>
      <c r="BY281" s="616"/>
      <c r="BZ281" s="616"/>
      <c r="CA281" s="616"/>
      <c r="CB281" s="616"/>
      <c r="CD281" s="66">
        <v>1</v>
      </c>
      <c r="CE281" s="645"/>
      <c r="CF281" s="645"/>
      <c r="CG281" s="645"/>
      <c r="CH281" s="645"/>
      <c r="CI281" s="645"/>
    </row>
    <row r="282" spans="6:87">
      <c r="I282" s="643"/>
      <c r="J282" s="643"/>
      <c r="K282" s="643"/>
      <c r="L282" s="55">
        <v>1</v>
      </c>
      <c r="M282" s="616" t="s">
        <v>146</v>
      </c>
      <c r="N282" s="616"/>
      <c r="O282" s="642" t="s">
        <v>223</v>
      </c>
      <c r="P282" s="642"/>
      <c r="Q282" s="642"/>
      <c r="R282" s="55">
        <v>1</v>
      </c>
      <c r="S282" s="616"/>
      <c r="T282" s="616"/>
      <c r="U282" s="616"/>
      <c r="V282" s="616"/>
      <c r="W282" s="616"/>
      <c r="X282" s="616"/>
      <c r="Y282" s="616"/>
      <c r="Z282" s="616"/>
      <c r="AA282" s="616"/>
      <c r="AB282" s="616"/>
      <c r="AC282" s="616"/>
      <c r="AD282" s="616"/>
      <c r="AE282" s="616"/>
      <c r="AF282" s="616"/>
      <c r="AG282" s="616"/>
      <c r="AH282" s="55">
        <v>1</v>
      </c>
      <c r="AI282" s="642" t="s">
        <v>135</v>
      </c>
      <c r="AJ282" s="642"/>
      <c r="AK282" s="642"/>
      <c r="AL282" s="616" t="s">
        <v>146</v>
      </c>
      <c r="AM282" s="616"/>
      <c r="AN282" s="55">
        <v>1</v>
      </c>
      <c r="AO282" s="643"/>
      <c r="AP282" s="643"/>
      <c r="AQ282" s="643"/>
      <c r="AR282" s="616"/>
      <c r="AS282" s="616"/>
      <c r="AT282" s="616"/>
      <c r="BB282" s="645"/>
      <c r="BC282" s="645"/>
      <c r="BD282" s="645"/>
      <c r="BE282" s="645"/>
      <c r="BF282" s="645"/>
      <c r="BG282" s="66">
        <v>1</v>
      </c>
      <c r="BH282" s="616"/>
      <c r="BI282" s="616"/>
      <c r="BJ282" s="616"/>
      <c r="BL282" s="616"/>
      <c r="BM282" s="616"/>
      <c r="BN282" s="616"/>
      <c r="BO282" s="66">
        <v>1</v>
      </c>
      <c r="BQ282" s="66">
        <v>1</v>
      </c>
      <c r="BR282" s="66">
        <v>1</v>
      </c>
      <c r="BS282" s="66">
        <v>1</v>
      </c>
      <c r="BT282" s="66">
        <v>1</v>
      </c>
      <c r="BV282" s="66">
        <v>1</v>
      </c>
      <c r="BW282" s="616"/>
      <c r="BX282" s="616"/>
      <c r="BY282" s="616"/>
      <c r="CA282" s="616"/>
      <c r="CB282" s="616"/>
      <c r="CC282" s="616"/>
      <c r="CD282" s="66">
        <v>1</v>
      </c>
      <c r="CE282" s="645"/>
      <c r="CF282" s="645"/>
      <c r="CG282" s="645"/>
      <c r="CH282" s="645"/>
      <c r="CI282" s="645"/>
    </row>
    <row r="283" spans="6:87">
      <c r="I283" s="643"/>
      <c r="J283" s="643"/>
      <c r="K283" s="643"/>
      <c r="L283" s="55">
        <v>1</v>
      </c>
      <c r="M283" s="616"/>
      <c r="N283" s="616"/>
      <c r="O283" s="642"/>
      <c r="P283" s="642"/>
      <c r="Q283" s="642"/>
      <c r="R283" s="55">
        <v>1</v>
      </c>
      <c r="S283" s="616"/>
      <c r="T283" s="616"/>
      <c r="U283" s="616"/>
      <c r="V283" s="55">
        <v>1</v>
      </c>
      <c r="W283" s="55">
        <v>1</v>
      </c>
      <c r="X283" s="55">
        <v>1</v>
      </c>
      <c r="Y283" s="55">
        <v>1</v>
      </c>
      <c r="Z283" s="55">
        <v>1</v>
      </c>
      <c r="AA283" s="55">
        <v>1</v>
      </c>
      <c r="AB283" s="55">
        <v>1</v>
      </c>
      <c r="AC283" s="55">
        <v>1</v>
      </c>
      <c r="AD283" s="55">
        <v>1</v>
      </c>
      <c r="AE283" s="616"/>
      <c r="AF283" s="616"/>
      <c r="AG283" s="616"/>
      <c r="AH283" s="55">
        <v>1</v>
      </c>
      <c r="AI283" s="642"/>
      <c r="AJ283" s="642"/>
      <c r="AK283" s="642"/>
      <c r="AL283" s="616"/>
      <c r="AM283" s="616"/>
      <c r="AN283" s="55">
        <v>1</v>
      </c>
      <c r="AO283" s="643"/>
      <c r="AP283" s="643"/>
      <c r="AQ283" s="643"/>
      <c r="BB283" s="645"/>
      <c r="BC283" s="645"/>
      <c r="BD283" s="645"/>
      <c r="BE283" s="645"/>
      <c r="BF283" s="645"/>
      <c r="BG283" s="66">
        <v>1</v>
      </c>
      <c r="BH283" s="616"/>
      <c r="BI283" s="616"/>
      <c r="BJ283" s="616"/>
      <c r="BK283" s="60"/>
      <c r="BL283" s="616"/>
      <c r="BM283" s="616"/>
      <c r="BN283" s="616"/>
      <c r="BO283" s="66">
        <v>1</v>
      </c>
      <c r="BP283" s="66">
        <v>1</v>
      </c>
      <c r="BQ283" s="66">
        <v>1</v>
      </c>
      <c r="BR283" s="616" t="s">
        <v>137</v>
      </c>
      <c r="BS283" s="616"/>
      <c r="BT283" s="66">
        <v>1</v>
      </c>
      <c r="BU283" s="66">
        <v>1</v>
      </c>
      <c r="BV283" s="66">
        <v>1</v>
      </c>
      <c r="BW283" s="616"/>
      <c r="BX283" s="616"/>
      <c r="BY283" s="616"/>
      <c r="BZ283" s="60"/>
      <c r="CA283" s="616"/>
      <c r="CB283" s="616"/>
      <c r="CC283" s="616"/>
      <c r="CD283" s="66">
        <v>1</v>
      </c>
      <c r="CE283" s="645"/>
      <c r="CF283" s="645"/>
      <c r="CG283" s="645"/>
      <c r="CH283" s="645"/>
      <c r="CI283" s="645"/>
    </row>
    <row r="284" spans="6:87">
      <c r="G284" s="616" t="s">
        <v>150</v>
      </c>
      <c r="H284" s="616"/>
      <c r="I284" s="616"/>
      <c r="J284" s="55">
        <v>1</v>
      </c>
      <c r="L284" s="55">
        <v>1</v>
      </c>
      <c r="O284" s="642"/>
      <c r="P284" s="642"/>
      <c r="Q284" s="642"/>
      <c r="R284" s="55">
        <v>1</v>
      </c>
      <c r="S284" s="55">
        <v>1</v>
      </c>
      <c r="T284" s="55">
        <v>1</v>
      </c>
      <c r="U284" s="55">
        <v>1</v>
      </c>
      <c r="V284" s="55">
        <v>1</v>
      </c>
      <c r="Y284" s="616" t="s">
        <v>165</v>
      </c>
      <c r="Z284" s="616"/>
      <c r="AA284" s="616"/>
      <c r="AD284" s="55">
        <v>1</v>
      </c>
      <c r="AE284" s="55">
        <v>1</v>
      </c>
      <c r="AF284" s="55">
        <v>1</v>
      </c>
      <c r="AG284" s="55">
        <v>1</v>
      </c>
      <c r="AH284" s="55">
        <v>1</v>
      </c>
      <c r="AI284" s="642"/>
      <c r="AJ284" s="642"/>
      <c r="AK284" s="642"/>
      <c r="AN284" s="55">
        <v>1</v>
      </c>
      <c r="AP284" s="55">
        <v>1</v>
      </c>
      <c r="AQ284" s="616" t="s">
        <v>150</v>
      </c>
      <c r="AR284" s="616"/>
      <c r="AS284" s="616"/>
      <c r="BB284" s="645"/>
      <c r="BC284" s="645"/>
      <c r="BD284" s="645"/>
      <c r="BE284" s="645"/>
      <c r="BF284" s="645"/>
      <c r="BG284" s="66">
        <v>1</v>
      </c>
      <c r="BH284" s="616"/>
      <c r="BI284" s="616"/>
      <c r="BJ284" s="616"/>
      <c r="BK284" s="616"/>
      <c r="BL284" s="616"/>
      <c r="BM284" s="616"/>
      <c r="BN284" s="616"/>
      <c r="BO284" s="616"/>
      <c r="BP284" s="616"/>
      <c r="BQ284" s="66">
        <v>1</v>
      </c>
      <c r="BR284" s="616"/>
      <c r="BS284" s="616"/>
      <c r="BT284" s="66">
        <v>1</v>
      </c>
      <c r="BU284" s="616"/>
      <c r="BV284" s="616"/>
      <c r="BW284" s="616"/>
      <c r="BX284" s="616"/>
      <c r="BY284" s="616"/>
      <c r="BZ284" s="616"/>
      <c r="CA284" s="616"/>
      <c r="CB284" s="616"/>
      <c r="CC284" s="616"/>
      <c r="CD284" s="66">
        <v>1</v>
      </c>
      <c r="CE284" s="645"/>
      <c r="CF284" s="645"/>
      <c r="CG284" s="645"/>
      <c r="CH284" s="645"/>
      <c r="CI284" s="645"/>
    </row>
    <row r="285" spans="6:87">
      <c r="G285" s="616"/>
      <c r="H285" s="616"/>
      <c r="I285" s="616"/>
      <c r="J285" s="55">
        <v>1</v>
      </c>
      <c r="L285" s="55">
        <v>1</v>
      </c>
      <c r="P285" s="616" t="s">
        <v>151</v>
      </c>
      <c r="Q285" s="616"/>
      <c r="R285" s="642" t="s">
        <v>135</v>
      </c>
      <c r="S285" s="642"/>
      <c r="T285" s="642"/>
      <c r="U285" s="55">
        <v>1</v>
      </c>
      <c r="V285" s="642" t="s">
        <v>136</v>
      </c>
      <c r="W285" s="642"/>
      <c r="X285" s="642"/>
      <c r="Y285" s="616"/>
      <c r="Z285" s="616"/>
      <c r="AA285" s="616"/>
      <c r="AB285" s="642" t="s">
        <v>136</v>
      </c>
      <c r="AC285" s="642"/>
      <c r="AD285" s="642"/>
      <c r="AE285" s="55">
        <v>1</v>
      </c>
      <c r="AF285" s="642" t="s">
        <v>223</v>
      </c>
      <c r="AG285" s="642"/>
      <c r="AH285" s="642"/>
      <c r="AI285" s="616" t="s">
        <v>151</v>
      </c>
      <c r="AJ285" s="616"/>
      <c r="AN285" s="55">
        <v>1</v>
      </c>
      <c r="AP285" s="55">
        <v>1</v>
      </c>
      <c r="AQ285" s="616"/>
      <c r="AR285" s="616"/>
      <c r="AS285" s="616"/>
      <c r="BA285" s="6"/>
      <c r="BB285" s="6"/>
      <c r="BC285" s="50"/>
      <c r="BD285" s="50"/>
      <c r="BE285" s="66">
        <v>1</v>
      </c>
      <c r="BF285" s="66">
        <v>1</v>
      </c>
      <c r="BG285" s="66">
        <v>1</v>
      </c>
      <c r="BH285" s="66">
        <v>1</v>
      </c>
      <c r="BI285" s="66">
        <v>1</v>
      </c>
      <c r="BJ285" s="70"/>
      <c r="BK285" s="616"/>
      <c r="BL285" s="616"/>
      <c r="BM285" s="616"/>
      <c r="BN285" s="616"/>
      <c r="BO285" s="616"/>
      <c r="BP285" s="616"/>
      <c r="BQ285" s="66">
        <v>1</v>
      </c>
      <c r="BR285" s="66">
        <v>1</v>
      </c>
      <c r="BS285" s="66">
        <v>1</v>
      </c>
      <c r="BT285" s="66">
        <v>1</v>
      </c>
      <c r="BU285" s="616"/>
      <c r="BV285" s="616"/>
      <c r="BW285" s="616"/>
      <c r="BX285" s="616"/>
      <c r="BY285" s="616"/>
      <c r="BZ285" s="616"/>
      <c r="CA285" s="70"/>
      <c r="CB285" s="66">
        <v>1</v>
      </c>
      <c r="CC285" s="66">
        <v>1</v>
      </c>
      <c r="CD285" s="66">
        <v>1</v>
      </c>
      <c r="CE285" s="66">
        <v>1</v>
      </c>
      <c r="CF285" s="66">
        <v>1</v>
      </c>
      <c r="CG285" s="47"/>
      <c r="CH285" s="47"/>
      <c r="CI285" s="6"/>
    </row>
    <row r="286" spans="6:87">
      <c r="G286" s="616"/>
      <c r="H286" s="616"/>
      <c r="I286" s="616"/>
      <c r="J286" s="55">
        <v>1</v>
      </c>
      <c r="L286" s="55">
        <v>1</v>
      </c>
      <c r="M286" s="642" t="s">
        <v>133</v>
      </c>
      <c r="N286" s="642"/>
      <c r="O286" s="642"/>
      <c r="P286" s="616"/>
      <c r="Q286" s="616"/>
      <c r="R286" s="642"/>
      <c r="S286" s="642"/>
      <c r="T286" s="642"/>
      <c r="U286" s="52"/>
      <c r="V286" s="642"/>
      <c r="W286" s="642"/>
      <c r="X286" s="642"/>
      <c r="Y286" s="616"/>
      <c r="Z286" s="616"/>
      <c r="AA286" s="616"/>
      <c r="AB286" s="642"/>
      <c r="AC286" s="642"/>
      <c r="AD286" s="642"/>
      <c r="AE286" s="52"/>
      <c r="AF286" s="642"/>
      <c r="AG286" s="642"/>
      <c r="AH286" s="642"/>
      <c r="AI286" s="616"/>
      <c r="AJ286" s="616"/>
      <c r="AK286" s="642" t="s">
        <v>133</v>
      </c>
      <c r="AL286" s="642"/>
      <c r="AM286" s="642"/>
      <c r="AN286" s="55">
        <v>1</v>
      </c>
      <c r="AP286" s="55">
        <v>1</v>
      </c>
      <c r="AQ286" s="616"/>
      <c r="AR286" s="616"/>
      <c r="AS286" s="616"/>
      <c r="BA286" s="6"/>
      <c r="BB286" s="6"/>
      <c r="BC286" s="47"/>
      <c r="BD286" s="47"/>
      <c r="BE286" s="66">
        <v>1</v>
      </c>
      <c r="BF286" s="616" t="s">
        <v>136</v>
      </c>
      <c r="BG286" s="616"/>
      <c r="BH286" s="616"/>
      <c r="BI286" s="66">
        <v>1</v>
      </c>
      <c r="BK286" s="616"/>
      <c r="BL286" s="616"/>
      <c r="BM286" s="616"/>
      <c r="BN286" s="616"/>
      <c r="BO286" s="616"/>
      <c r="BP286" s="616"/>
      <c r="BQ286" s="48"/>
      <c r="BR286" s="48"/>
      <c r="BS286" s="52"/>
      <c r="BT286" s="48"/>
      <c r="BU286" s="616"/>
      <c r="BV286" s="616"/>
      <c r="BW286" s="616"/>
      <c r="BX286" s="616"/>
      <c r="BY286" s="616"/>
      <c r="BZ286" s="616"/>
      <c r="CB286" s="66">
        <v>1</v>
      </c>
      <c r="CC286" s="616" t="s">
        <v>136</v>
      </c>
      <c r="CD286" s="616"/>
      <c r="CE286" s="616"/>
      <c r="CF286" s="66">
        <v>1</v>
      </c>
      <c r="CG286" s="47"/>
      <c r="CH286" s="47"/>
      <c r="CI286" s="6"/>
    </row>
    <row r="287" spans="6:87">
      <c r="J287" s="55">
        <v>1</v>
      </c>
      <c r="L287" s="55">
        <v>1</v>
      </c>
      <c r="M287" s="642"/>
      <c r="N287" s="642"/>
      <c r="O287" s="642"/>
      <c r="R287" s="642"/>
      <c r="S287" s="642"/>
      <c r="T287" s="642"/>
      <c r="U287" s="55">
        <v>1</v>
      </c>
      <c r="V287" s="642"/>
      <c r="W287" s="642"/>
      <c r="X287" s="642"/>
      <c r="Y287" s="616" t="s">
        <v>137</v>
      </c>
      <c r="Z287" s="616"/>
      <c r="AB287" s="642"/>
      <c r="AC287" s="642"/>
      <c r="AD287" s="642"/>
      <c r="AE287" s="55">
        <v>1</v>
      </c>
      <c r="AF287" s="642"/>
      <c r="AG287" s="642"/>
      <c r="AH287" s="642"/>
      <c r="AK287" s="642"/>
      <c r="AL287" s="642"/>
      <c r="AM287" s="642"/>
      <c r="AN287" s="55">
        <v>1</v>
      </c>
      <c r="AP287" s="55">
        <v>1</v>
      </c>
      <c r="BA287" s="6"/>
      <c r="BB287" s="6"/>
      <c r="BC287" s="6"/>
      <c r="BD287" s="6"/>
      <c r="BE287" s="66">
        <v>1</v>
      </c>
      <c r="BF287" s="616"/>
      <c r="BG287" s="616"/>
      <c r="BH287" s="616"/>
      <c r="BI287" s="66">
        <v>1</v>
      </c>
      <c r="BJ287" s="66">
        <v>1</v>
      </c>
      <c r="BK287" s="66">
        <v>1</v>
      </c>
      <c r="BL287" s="66">
        <v>1</v>
      </c>
      <c r="BM287" s="66">
        <v>1</v>
      </c>
      <c r="BN287" s="66">
        <v>1</v>
      </c>
      <c r="BO287" s="66">
        <v>1</v>
      </c>
      <c r="BP287" s="66">
        <v>1</v>
      </c>
      <c r="BQ287" s="66">
        <v>1</v>
      </c>
      <c r="BR287" s="66">
        <v>1</v>
      </c>
      <c r="BS287" s="66">
        <v>1</v>
      </c>
      <c r="BT287" s="66">
        <v>1</v>
      </c>
      <c r="BU287" s="66">
        <v>1</v>
      </c>
      <c r="BV287" s="66">
        <v>1</v>
      </c>
      <c r="BW287" s="66">
        <v>1</v>
      </c>
      <c r="BX287" s="66">
        <v>1</v>
      </c>
      <c r="BY287" s="66">
        <v>1</v>
      </c>
      <c r="BZ287" s="66">
        <v>1</v>
      </c>
      <c r="CA287" s="66">
        <v>1</v>
      </c>
      <c r="CB287" s="66">
        <v>1</v>
      </c>
      <c r="CC287" s="616"/>
      <c r="CD287" s="616"/>
      <c r="CE287" s="616"/>
      <c r="CF287" s="66">
        <v>1</v>
      </c>
      <c r="CG287" s="6"/>
      <c r="CH287" s="6"/>
      <c r="CI287" s="6"/>
    </row>
    <row r="288" spans="6:87">
      <c r="J288" s="55">
        <v>1</v>
      </c>
      <c r="L288" s="55">
        <v>1</v>
      </c>
      <c r="M288" s="642"/>
      <c r="N288" s="642"/>
      <c r="O288" s="642"/>
      <c r="U288" s="55">
        <v>1</v>
      </c>
      <c r="Y288" s="616"/>
      <c r="Z288" s="616"/>
      <c r="AA288" s="62"/>
      <c r="AB288" s="53"/>
      <c r="AE288" s="55">
        <v>1</v>
      </c>
      <c r="AK288" s="642"/>
      <c r="AL288" s="642"/>
      <c r="AM288" s="642"/>
      <c r="AN288" s="55">
        <v>1</v>
      </c>
      <c r="AP288" s="55">
        <v>1</v>
      </c>
      <c r="BA288" s="6"/>
      <c r="BB288" s="6"/>
      <c r="BC288" s="6"/>
      <c r="BD288" s="6"/>
      <c r="BE288" s="66">
        <v>1</v>
      </c>
      <c r="BF288" s="616"/>
      <c r="BG288" s="616"/>
      <c r="BH288" s="616"/>
      <c r="BI288" s="66">
        <v>1</v>
      </c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B288" s="66">
        <v>1</v>
      </c>
      <c r="CC288" s="616"/>
      <c r="CD288" s="616"/>
      <c r="CE288" s="616"/>
      <c r="CF288" s="66">
        <v>1</v>
      </c>
      <c r="CG288" s="6"/>
      <c r="CH288" s="6"/>
      <c r="CI288" s="6"/>
    </row>
    <row r="289" spans="8:87">
      <c r="J289" s="55">
        <v>1</v>
      </c>
      <c r="L289" s="55">
        <v>1</v>
      </c>
      <c r="M289" s="55">
        <v>1</v>
      </c>
      <c r="N289" s="55">
        <v>1</v>
      </c>
      <c r="O289" s="55">
        <v>1</v>
      </c>
      <c r="P289" s="55">
        <v>1</v>
      </c>
      <c r="Q289" s="55">
        <v>1</v>
      </c>
      <c r="R289" s="55">
        <v>1</v>
      </c>
      <c r="S289" s="55">
        <v>1</v>
      </c>
      <c r="T289" s="55">
        <v>1</v>
      </c>
      <c r="U289" s="55">
        <v>1</v>
      </c>
      <c r="V289" s="55">
        <v>1</v>
      </c>
      <c r="W289" s="55">
        <v>1</v>
      </c>
      <c r="X289" s="55">
        <v>1</v>
      </c>
      <c r="Y289" s="55">
        <v>1</v>
      </c>
      <c r="Z289" s="55">
        <v>1</v>
      </c>
      <c r="AA289" s="55">
        <v>1</v>
      </c>
      <c r="AB289" s="55">
        <v>1</v>
      </c>
      <c r="AC289" s="55">
        <v>1</v>
      </c>
      <c r="AD289" s="55">
        <v>1</v>
      </c>
      <c r="AE289" s="55">
        <v>1</v>
      </c>
      <c r="AF289" s="55">
        <v>1</v>
      </c>
      <c r="AG289" s="55">
        <v>1</v>
      </c>
      <c r="AH289" s="55">
        <v>1</v>
      </c>
      <c r="AI289" s="55">
        <v>1</v>
      </c>
      <c r="AJ289" s="55">
        <v>1</v>
      </c>
      <c r="AK289" s="55">
        <v>1</v>
      </c>
      <c r="AL289" s="55">
        <v>1</v>
      </c>
      <c r="AM289" s="55">
        <v>1</v>
      </c>
      <c r="AN289" s="55">
        <v>1</v>
      </c>
      <c r="AP289" s="55">
        <v>1</v>
      </c>
      <c r="BB289" s="6"/>
      <c r="BC289" s="6"/>
      <c r="BD289" s="6"/>
      <c r="BE289" s="66">
        <v>1</v>
      </c>
      <c r="BF289" s="66">
        <v>1</v>
      </c>
      <c r="BG289" s="66">
        <v>1</v>
      </c>
      <c r="BH289" s="66">
        <v>1</v>
      </c>
      <c r="BI289" s="66">
        <v>1</v>
      </c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B289" s="66">
        <v>1</v>
      </c>
      <c r="CC289" s="66">
        <v>1</v>
      </c>
      <c r="CD289" s="66">
        <v>1</v>
      </c>
      <c r="CE289" s="66">
        <v>1</v>
      </c>
      <c r="CF289" s="66">
        <v>1</v>
      </c>
      <c r="CG289" s="6"/>
      <c r="CH289" s="6"/>
      <c r="CI289" s="6"/>
    </row>
    <row r="290" spans="8:87">
      <c r="J290" s="55">
        <v>1</v>
      </c>
      <c r="K290" s="58"/>
      <c r="S290" s="643" t="s">
        <v>220</v>
      </c>
      <c r="T290" s="643"/>
      <c r="U290" s="643"/>
      <c r="V290" s="643" t="s">
        <v>226</v>
      </c>
      <c r="W290" s="643"/>
      <c r="X290" s="643"/>
      <c r="Y290" s="616" t="s">
        <v>227</v>
      </c>
      <c r="Z290" s="616"/>
      <c r="AA290" s="616"/>
      <c r="AB290" s="643" t="s">
        <v>226</v>
      </c>
      <c r="AC290" s="643"/>
      <c r="AD290" s="643"/>
      <c r="AE290" s="643" t="s">
        <v>220</v>
      </c>
      <c r="AF290" s="643"/>
      <c r="AG290" s="643"/>
      <c r="AO290" s="58"/>
      <c r="AP290" s="55">
        <v>1</v>
      </c>
      <c r="BC290" s="644"/>
      <c r="BD290" s="644"/>
      <c r="CG290" s="644"/>
      <c r="CH290" s="644"/>
      <c r="CI290" s="6"/>
    </row>
    <row r="291" spans="8:87">
      <c r="J291" s="55">
        <v>1</v>
      </c>
      <c r="K291" s="55">
        <v>1</v>
      </c>
      <c r="L291" s="55">
        <v>1</v>
      </c>
      <c r="M291" s="55">
        <v>1</v>
      </c>
      <c r="N291" s="55">
        <v>1</v>
      </c>
      <c r="O291" s="55">
        <v>1</v>
      </c>
      <c r="P291" s="55">
        <v>1</v>
      </c>
      <c r="Q291" s="55">
        <v>1</v>
      </c>
      <c r="R291" s="55">
        <v>1</v>
      </c>
      <c r="S291" s="643"/>
      <c r="T291" s="643"/>
      <c r="U291" s="643"/>
      <c r="V291" s="643"/>
      <c r="W291" s="643"/>
      <c r="X291" s="643"/>
      <c r="Y291" s="616"/>
      <c r="Z291" s="616"/>
      <c r="AA291" s="616"/>
      <c r="AB291" s="643"/>
      <c r="AC291" s="643"/>
      <c r="AD291" s="643"/>
      <c r="AE291" s="643"/>
      <c r="AF291" s="643"/>
      <c r="AG291" s="643"/>
      <c r="AH291" s="55">
        <v>1</v>
      </c>
      <c r="AI291" s="55">
        <v>1</v>
      </c>
      <c r="AJ291" s="55">
        <v>1</v>
      </c>
      <c r="AK291" s="55">
        <v>1</v>
      </c>
      <c r="AL291" s="55">
        <v>1</v>
      </c>
      <c r="AM291" s="55">
        <v>1</v>
      </c>
      <c r="AN291" s="55">
        <v>1</v>
      </c>
      <c r="AO291" s="55">
        <v>1</v>
      </c>
      <c r="AP291" s="55">
        <v>1</v>
      </c>
      <c r="BC291" s="644"/>
      <c r="BD291" s="644"/>
      <c r="CG291" s="644"/>
      <c r="CH291" s="644"/>
    </row>
    <row r="292" spans="8:87">
      <c r="N292" s="616" t="s">
        <v>219</v>
      </c>
      <c r="O292" s="616"/>
      <c r="P292" s="616"/>
      <c r="Q292" s="616"/>
      <c r="R292" s="616"/>
      <c r="S292" s="643"/>
      <c r="T292" s="643"/>
      <c r="U292" s="643"/>
      <c r="V292" s="643"/>
      <c r="W292" s="643"/>
      <c r="X292" s="643"/>
      <c r="Y292" s="616"/>
      <c r="Z292" s="616"/>
      <c r="AA292" s="616"/>
      <c r="AB292" s="643"/>
      <c r="AC292" s="643"/>
      <c r="AD292" s="643"/>
      <c r="AE292" s="643"/>
      <c r="AF292" s="643"/>
      <c r="AG292" s="643"/>
      <c r="AH292" s="616" t="s">
        <v>219</v>
      </c>
      <c r="AI292" s="616"/>
      <c r="AJ292" s="616"/>
      <c r="AK292" s="616"/>
      <c r="AL292" s="616"/>
    </row>
    <row r="293" spans="8:87">
      <c r="H293" s="55">
        <v>1</v>
      </c>
      <c r="N293" s="616"/>
      <c r="O293" s="616"/>
      <c r="P293" s="616"/>
      <c r="Q293" s="616"/>
      <c r="R293" s="616"/>
      <c r="AH293" s="616"/>
      <c r="AI293" s="616"/>
      <c r="AJ293" s="616"/>
      <c r="AK293" s="616"/>
      <c r="AL293" s="616"/>
      <c r="AR293" s="55">
        <v>1</v>
      </c>
    </row>
    <row r="294" spans="8:87">
      <c r="N294" s="616"/>
      <c r="O294" s="616"/>
      <c r="P294" s="616"/>
      <c r="Q294" s="616"/>
      <c r="R294" s="616"/>
      <c r="AH294" s="616"/>
      <c r="AI294" s="616"/>
      <c r="AJ294" s="616"/>
      <c r="AK294" s="616"/>
      <c r="AL294" s="616"/>
    </row>
    <row r="295" spans="8:87">
      <c r="N295" s="616"/>
      <c r="O295" s="616"/>
      <c r="P295" s="616"/>
      <c r="Q295" s="616"/>
      <c r="R295" s="616"/>
      <c r="AH295" s="616"/>
      <c r="AI295" s="616"/>
      <c r="AJ295" s="616"/>
      <c r="AK295" s="616"/>
      <c r="AL295" s="616"/>
    </row>
    <row r="296" spans="8:87">
      <c r="N296" s="616"/>
      <c r="O296" s="616"/>
      <c r="P296" s="616"/>
      <c r="Q296" s="616"/>
      <c r="R296" s="616"/>
      <c r="AH296" s="616"/>
      <c r="AI296" s="616"/>
      <c r="AJ296" s="616"/>
      <c r="AK296" s="616"/>
      <c r="AL296" s="616"/>
      <c r="AS296" s="6"/>
      <c r="AT296" s="6"/>
      <c r="AU296" s="6"/>
      <c r="AV296" s="6"/>
    </row>
    <row r="297" spans="8:87">
      <c r="AS297" s="6"/>
      <c r="AT297" s="6"/>
      <c r="AU297" s="6"/>
      <c r="AV297" s="6"/>
    </row>
    <row r="300" spans="8:87">
      <c r="P300" s="643" t="s">
        <v>195</v>
      </c>
      <c r="Q300" s="643"/>
      <c r="R300" s="643"/>
      <c r="AB300" s="643" t="s">
        <v>280</v>
      </c>
      <c r="AC300" s="643"/>
      <c r="AD300" s="643"/>
      <c r="AE300" s="616" t="s">
        <v>210</v>
      </c>
      <c r="AF300" s="616"/>
      <c r="AG300" s="616"/>
    </row>
    <row r="301" spans="8:87">
      <c r="P301" s="643"/>
      <c r="Q301" s="643"/>
      <c r="R301" s="643"/>
      <c r="Y301" s="616" t="s">
        <v>210</v>
      </c>
      <c r="Z301" s="616"/>
      <c r="AA301" s="616"/>
      <c r="AB301" s="643"/>
      <c r="AC301" s="643"/>
      <c r="AD301" s="643"/>
      <c r="AE301" s="616"/>
      <c r="AF301" s="616"/>
      <c r="AG301" s="616"/>
      <c r="AJ301" s="60"/>
      <c r="AK301" t="s">
        <v>166</v>
      </c>
    </row>
    <row r="302" spans="8:87">
      <c r="P302" s="643"/>
      <c r="Q302" s="643"/>
      <c r="R302" s="643"/>
      <c r="T302" s="645"/>
      <c r="U302" s="645"/>
      <c r="V302" s="645"/>
      <c r="W302" s="645"/>
      <c r="X302" s="645"/>
      <c r="Y302" s="616"/>
      <c r="Z302" s="616"/>
      <c r="AA302" s="616"/>
      <c r="AB302" s="643"/>
      <c r="AC302" s="643"/>
      <c r="AD302" s="643"/>
      <c r="AE302" s="616"/>
      <c r="AF302" s="616"/>
      <c r="AG302" s="616"/>
      <c r="AJ302" s="53"/>
      <c r="AK302" t="s">
        <v>167</v>
      </c>
      <c r="BG302">
        <v>1</v>
      </c>
      <c r="BH302">
        <v>1</v>
      </c>
      <c r="BI302">
        <v>1</v>
      </c>
      <c r="BJ302">
        <v>1</v>
      </c>
      <c r="BK302">
        <v>1</v>
      </c>
      <c r="BU302">
        <v>1</v>
      </c>
      <c r="BV302">
        <v>1</v>
      </c>
      <c r="BW302">
        <v>1</v>
      </c>
      <c r="BX302">
        <v>1</v>
      </c>
      <c r="BY302">
        <v>1</v>
      </c>
    </row>
    <row r="303" spans="8:87">
      <c r="L303" s="616" t="s">
        <v>152</v>
      </c>
      <c r="M303" s="616"/>
      <c r="N303" s="616"/>
      <c r="O303">
        <v>1</v>
      </c>
      <c r="P303">
        <v>1</v>
      </c>
      <c r="Q303">
        <v>1</v>
      </c>
      <c r="R303">
        <v>1</v>
      </c>
      <c r="S303">
        <v>1</v>
      </c>
      <c r="T303" s="645"/>
      <c r="U303" s="645"/>
      <c r="V303" s="645"/>
      <c r="W303" s="645"/>
      <c r="X303" s="645"/>
      <c r="Y303" s="616"/>
      <c r="Z303" s="616"/>
      <c r="AA303" s="616"/>
      <c r="AB303">
        <v>1</v>
      </c>
      <c r="AC303">
        <v>1</v>
      </c>
      <c r="AD303">
        <v>1</v>
      </c>
      <c r="AE303">
        <v>1</v>
      </c>
      <c r="AF303">
        <v>1</v>
      </c>
      <c r="AG303" s="616" t="s">
        <v>187</v>
      </c>
      <c r="AH303" s="616"/>
      <c r="AI303" s="616"/>
      <c r="AJ303" s="52"/>
      <c r="AK303" t="s">
        <v>168</v>
      </c>
      <c r="BG303">
        <v>1</v>
      </c>
      <c r="BH303" s="616" t="s">
        <v>133</v>
      </c>
      <c r="BI303" s="616"/>
      <c r="BJ303" s="616"/>
      <c r="BK303">
        <v>1</v>
      </c>
      <c r="BU303">
        <v>1</v>
      </c>
      <c r="BV303" s="616" t="s">
        <v>133</v>
      </c>
      <c r="BW303" s="616"/>
      <c r="BX303" s="616"/>
      <c r="BY303">
        <v>1</v>
      </c>
      <c r="CD303" s="647" t="s">
        <v>320</v>
      </c>
      <c r="CE303" s="647"/>
      <c r="CF303" s="647"/>
      <c r="CG303" s="647"/>
      <c r="CH303" s="647"/>
      <c r="CI303" s="647"/>
    </row>
    <row r="304" spans="8:87">
      <c r="L304" s="616"/>
      <c r="M304" s="616"/>
      <c r="N304" s="616"/>
      <c r="O304">
        <v>1</v>
      </c>
      <c r="P304" s="616" t="s">
        <v>136</v>
      </c>
      <c r="Q304" s="616"/>
      <c r="R304" s="616"/>
      <c r="S304">
        <v>1</v>
      </c>
      <c r="T304" s="645"/>
      <c r="U304" s="645"/>
      <c r="V304" s="645"/>
      <c r="W304" s="645"/>
      <c r="X304" s="645"/>
      <c r="Y304" s="616" t="s">
        <v>150</v>
      </c>
      <c r="Z304" s="616"/>
      <c r="AA304" s="616"/>
      <c r="AB304">
        <v>1</v>
      </c>
      <c r="AC304" s="616" t="s">
        <v>133</v>
      </c>
      <c r="AD304" s="616"/>
      <c r="AE304" s="616"/>
      <c r="AF304">
        <v>1</v>
      </c>
      <c r="AG304" s="616"/>
      <c r="AH304" s="616"/>
      <c r="AI304" s="616"/>
      <c r="AJ304" s="51"/>
      <c r="AK304" t="s">
        <v>169</v>
      </c>
      <c r="BG304">
        <v>1</v>
      </c>
      <c r="BH304" s="616"/>
      <c r="BI304" s="616"/>
      <c r="BJ304" s="616"/>
      <c r="BK304">
        <v>1</v>
      </c>
      <c r="BO304" s="616" t="s">
        <v>136</v>
      </c>
      <c r="BP304" s="616"/>
      <c r="BQ304" s="616"/>
      <c r="BU304">
        <v>1</v>
      </c>
      <c r="BV304" s="616"/>
      <c r="BW304" s="616"/>
      <c r="BX304" s="616"/>
      <c r="BY304">
        <v>1</v>
      </c>
    </row>
    <row r="305" spans="7:80">
      <c r="L305" s="616"/>
      <c r="M305" s="616"/>
      <c r="N305" s="616"/>
      <c r="O305">
        <v>1</v>
      </c>
      <c r="P305" s="616"/>
      <c r="Q305" s="616"/>
      <c r="R305" s="616"/>
      <c r="S305">
        <v>1</v>
      </c>
      <c r="T305" s="645"/>
      <c r="U305" s="645"/>
      <c r="V305" s="645"/>
      <c r="W305" s="645"/>
      <c r="X305" s="645"/>
      <c r="Y305" s="616"/>
      <c r="Z305" s="616"/>
      <c r="AA305" s="616"/>
      <c r="AB305">
        <v>1</v>
      </c>
      <c r="AC305" s="616"/>
      <c r="AD305" s="616"/>
      <c r="AE305" s="616"/>
      <c r="AF305">
        <v>1</v>
      </c>
      <c r="AG305" s="616"/>
      <c r="AH305" s="616"/>
      <c r="AI305" s="616"/>
      <c r="AJ305" s="70"/>
      <c r="AK305" t="s">
        <v>170</v>
      </c>
      <c r="BD305">
        <v>1</v>
      </c>
      <c r="BE305">
        <v>1</v>
      </c>
      <c r="BF305">
        <v>1</v>
      </c>
      <c r="BG305">
        <v>1</v>
      </c>
      <c r="BH305" s="616"/>
      <c r="BI305" s="616"/>
      <c r="BJ305" s="616"/>
      <c r="BK305">
        <v>1</v>
      </c>
      <c r="BO305" s="616"/>
      <c r="BP305" s="616"/>
      <c r="BQ305" s="616"/>
      <c r="BU305">
        <v>1</v>
      </c>
      <c r="BV305" s="616"/>
      <c r="BW305" s="616"/>
      <c r="BX305" s="616"/>
      <c r="BY305">
        <v>1</v>
      </c>
      <c r="BZ305">
        <v>1</v>
      </c>
      <c r="CA305">
        <v>1</v>
      </c>
      <c r="CB305">
        <v>1</v>
      </c>
    </row>
    <row r="306" spans="7:80">
      <c r="I306" s="616" t="s">
        <v>152</v>
      </c>
      <c r="J306" s="616"/>
      <c r="K306" s="616"/>
      <c r="L306" s="616" t="s">
        <v>152</v>
      </c>
      <c r="M306" s="616"/>
      <c r="N306" s="616"/>
      <c r="O306">
        <v>1</v>
      </c>
      <c r="P306" s="616"/>
      <c r="Q306" s="616"/>
      <c r="R306" s="616"/>
      <c r="S306">
        <v>1</v>
      </c>
      <c r="T306" s="645"/>
      <c r="U306" s="645"/>
      <c r="V306" s="645"/>
      <c r="W306" s="645"/>
      <c r="X306" s="645"/>
      <c r="Y306" s="616"/>
      <c r="Z306" s="616"/>
      <c r="AA306" s="616"/>
      <c r="AB306">
        <v>1</v>
      </c>
      <c r="AC306" s="616"/>
      <c r="AD306" s="616"/>
      <c r="AE306" s="616"/>
      <c r="AF306">
        <v>1</v>
      </c>
      <c r="AG306" s="616" t="s">
        <v>187</v>
      </c>
      <c r="AH306" s="616"/>
      <c r="AI306" s="616"/>
      <c r="AJ306" s="616" t="s">
        <v>187</v>
      </c>
      <c r="AK306" s="616"/>
      <c r="AL306" s="616"/>
      <c r="BD306">
        <v>1</v>
      </c>
      <c r="BE306" s="616" t="s">
        <v>138</v>
      </c>
      <c r="BF306" s="616"/>
      <c r="BG306" s="616"/>
      <c r="BH306" s="616" t="s">
        <v>146</v>
      </c>
      <c r="BI306" s="616"/>
      <c r="BK306">
        <v>1</v>
      </c>
      <c r="BL306">
        <v>1</v>
      </c>
      <c r="BM306">
        <v>1</v>
      </c>
      <c r="BN306">
        <v>1</v>
      </c>
      <c r="BO306" s="616"/>
      <c r="BP306" s="616"/>
      <c r="BQ306" s="616"/>
      <c r="BR306">
        <v>1</v>
      </c>
      <c r="BS306">
        <v>1</v>
      </c>
      <c r="BT306">
        <v>1</v>
      </c>
      <c r="BU306">
        <v>1</v>
      </c>
      <c r="BW306" s="616" t="s">
        <v>146</v>
      </c>
      <c r="BX306" s="616"/>
      <c r="BY306" s="616" t="s">
        <v>138</v>
      </c>
      <c r="BZ306" s="616"/>
      <c r="CA306" s="616"/>
      <c r="CB306">
        <v>1</v>
      </c>
    </row>
    <row r="307" spans="7:80">
      <c r="I307" s="616"/>
      <c r="J307" s="616"/>
      <c r="K307" s="616"/>
      <c r="L307" s="616"/>
      <c r="M307" s="616"/>
      <c r="N307" s="616"/>
      <c r="O307">
        <v>1</v>
      </c>
      <c r="P307" s="616" t="s">
        <v>165</v>
      </c>
      <c r="Q307" s="616"/>
      <c r="R307" s="616"/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 s="70"/>
      <c r="AA307" s="52"/>
      <c r="AB307">
        <v>1</v>
      </c>
      <c r="AC307" s="616" t="s">
        <v>165</v>
      </c>
      <c r="AD307" s="616"/>
      <c r="AE307" s="616"/>
      <c r="AF307">
        <v>1</v>
      </c>
      <c r="AG307" s="616"/>
      <c r="AH307" s="616"/>
      <c r="AI307" s="616"/>
      <c r="AJ307" s="616"/>
      <c r="AK307" s="616"/>
      <c r="AL307" s="616"/>
      <c r="BD307">
        <v>1</v>
      </c>
      <c r="BE307" s="616"/>
      <c r="BF307" s="616"/>
      <c r="BG307" s="616"/>
      <c r="BH307" s="616"/>
      <c r="BI307" s="616"/>
      <c r="BK307" s="616" t="s">
        <v>165</v>
      </c>
      <c r="BL307" s="616"/>
      <c r="BM307" s="616"/>
      <c r="BN307">
        <v>1</v>
      </c>
      <c r="BO307">
        <v>1</v>
      </c>
      <c r="BP307">
        <v>1</v>
      </c>
      <c r="BQ307">
        <v>1</v>
      </c>
      <c r="BR307">
        <v>1</v>
      </c>
      <c r="BS307" s="616" t="s">
        <v>165</v>
      </c>
      <c r="BT307" s="616"/>
      <c r="BU307" s="616"/>
      <c r="BW307" s="616"/>
      <c r="BX307" s="616"/>
      <c r="BY307" s="616"/>
      <c r="BZ307" s="616"/>
      <c r="CA307" s="616"/>
      <c r="CB307">
        <v>1</v>
      </c>
    </row>
    <row r="308" spans="7:80">
      <c r="I308" s="616"/>
      <c r="J308" s="616"/>
      <c r="K308" s="616"/>
      <c r="L308" s="616"/>
      <c r="M308" s="616"/>
      <c r="N308" s="616"/>
      <c r="O308">
        <v>1</v>
      </c>
      <c r="P308" s="616"/>
      <c r="Q308" s="616"/>
      <c r="R308" s="616"/>
      <c r="S308">
        <v>1</v>
      </c>
      <c r="U308" s="100"/>
      <c r="W308" s="644" t="s">
        <v>141</v>
      </c>
      <c r="X308" s="644"/>
      <c r="Y308">
        <v>1</v>
      </c>
      <c r="Z308">
        <v>1</v>
      </c>
      <c r="AA308">
        <v>1</v>
      </c>
      <c r="AB308">
        <v>1</v>
      </c>
      <c r="AC308" s="616"/>
      <c r="AD308" s="616"/>
      <c r="AE308" s="616"/>
      <c r="AF308">
        <v>1</v>
      </c>
      <c r="AG308" s="616"/>
      <c r="AH308" s="616"/>
      <c r="AI308" s="616"/>
      <c r="AJ308" s="616"/>
      <c r="AK308" s="616"/>
      <c r="AL308" s="616"/>
      <c r="BD308">
        <v>1</v>
      </c>
      <c r="BE308" s="616"/>
      <c r="BF308" s="616"/>
      <c r="BG308" s="616"/>
      <c r="BI308" s="616" t="s">
        <v>141</v>
      </c>
      <c r="BJ308" s="616"/>
      <c r="BK308" s="616"/>
      <c r="BL308" s="616"/>
      <c r="BM308" s="616"/>
      <c r="BN308">
        <v>1</v>
      </c>
      <c r="BO308" s="616" t="s">
        <v>135</v>
      </c>
      <c r="BP308" s="616"/>
      <c r="BQ308" s="616"/>
      <c r="BR308">
        <v>1</v>
      </c>
      <c r="BS308" s="616"/>
      <c r="BT308" s="616"/>
      <c r="BU308" s="616"/>
      <c r="BV308" s="616" t="s">
        <v>141</v>
      </c>
      <c r="BW308" s="616"/>
      <c r="BY308" s="616"/>
      <c r="BZ308" s="616"/>
      <c r="CA308" s="616"/>
      <c r="CB308">
        <v>1</v>
      </c>
    </row>
    <row r="309" spans="7:80">
      <c r="I309">
        <v>1</v>
      </c>
      <c r="J309">
        <v>1</v>
      </c>
      <c r="K309">
        <v>1</v>
      </c>
      <c r="L309">
        <v>1</v>
      </c>
      <c r="M309">
        <v>1</v>
      </c>
      <c r="N309">
        <v>1</v>
      </c>
      <c r="O309">
        <v>1</v>
      </c>
      <c r="P309" s="616"/>
      <c r="Q309" s="616"/>
      <c r="R309" s="616"/>
      <c r="S309">
        <v>1</v>
      </c>
      <c r="T309" s="616" t="s">
        <v>135</v>
      </c>
      <c r="U309" s="616"/>
      <c r="V309" s="616"/>
      <c r="W309" s="644"/>
      <c r="X309" s="644"/>
      <c r="Y309" s="616" t="s">
        <v>139</v>
      </c>
      <c r="Z309" s="616"/>
      <c r="AA309" s="616"/>
      <c r="AB309">
        <v>1</v>
      </c>
      <c r="AC309" s="616"/>
      <c r="AD309" s="616"/>
      <c r="AE309" s="616"/>
      <c r="AF309">
        <v>1</v>
      </c>
      <c r="AG309">
        <v>1</v>
      </c>
      <c r="AH309">
        <v>1</v>
      </c>
      <c r="AI309">
        <v>1</v>
      </c>
      <c r="AJ309">
        <v>1</v>
      </c>
      <c r="AK309">
        <v>1</v>
      </c>
      <c r="AL309">
        <v>1</v>
      </c>
      <c r="BD309">
        <v>1</v>
      </c>
      <c r="BE309">
        <v>1</v>
      </c>
      <c r="BF309">
        <v>1</v>
      </c>
      <c r="BG309">
        <v>1</v>
      </c>
      <c r="BI309" s="616"/>
      <c r="BJ309" s="616"/>
      <c r="BK309" s="616"/>
      <c r="BL309" s="616"/>
      <c r="BM309" s="616"/>
      <c r="BN309">
        <v>1</v>
      </c>
      <c r="BO309" s="616"/>
      <c r="BP309" s="616"/>
      <c r="BQ309" s="616"/>
      <c r="BR309">
        <v>1</v>
      </c>
      <c r="BS309" s="616"/>
      <c r="BT309" s="616"/>
      <c r="BU309" s="616"/>
      <c r="BV309" s="616"/>
      <c r="BW309" s="616"/>
      <c r="BX309">
        <v>1</v>
      </c>
      <c r="BY309">
        <v>1</v>
      </c>
      <c r="BZ309">
        <v>1</v>
      </c>
      <c r="CA309">
        <v>1</v>
      </c>
      <c r="CB309">
        <v>1</v>
      </c>
    </row>
    <row r="310" spans="7:80">
      <c r="G310" s="616" t="s">
        <v>146</v>
      </c>
      <c r="H310" s="616"/>
      <c r="I310">
        <v>1</v>
      </c>
      <c r="J310" s="616" t="s">
        <v>133</v>
      </c>
      <c r="K310" s="616"/>
      <c r="L310" s="616"/>
      <c r="M310" s="616" t="s">
        <v>165</v>
      </c>
      <c r="N310" s="616"/>
      <c r="O310" s="616"/>
      <c r="P310" s="616" t="s">
        <v>138</v>
      </c>
      <c r="Q310" s="616"/>
      <c r="R310" s="616"/>
      <c r="S310">
        <v>1</v>
      </c>
      <c r="T310" s="616"/>
      <c r="U310" s="616"/>
      <c r="V310" s="616"/>
      <c r="W310" s="616" t="s">
        <v>137</v>
      </c>
      <c r="X310" s="616"/>
      <c r="Y310" s="616"/>
      <c r="Z310" s="616"/>
      <c r="AA310" s="616"/>
      <c r="AB310">
        <v>1</v>
      </c>
      <c r="AC310" s="616" t="s">
        <v>138</v>
      </c>
      <c r="AD310" s="616"/>
      <c r="AE310" s="616"/>
      <c r="AF310" s="616" t="s">
        <v>165</v>
      </c>
      <c r="AG310" s="616"/>
      <c r="AH310" s="616"/>
      <c r="AI310" s="616" t="s">
        <v>136</v>
      </c>
      <c r="AJ310" s="616"/>
      <c r="AK310" s="616"/>
      <c r="AL310">
        <v>1</v>
      </c>
      <c r="AM310" s="616" t="s">
        <v>146</v>
      </c>
      <c r="AN310" s="616"/>
      <c r="BG310">
        <v>1</v>
      </c>
      <c r="BH310" s="616" t="s">
        <v>165</v>
      </c>
      <c r="BI310" s="616"/>
      <c r="BJ310" s="616"/>
      <c r="BK310" s="616" t="s">
        <v>137</v>
      </c>
      <c r="BL310" s="616"/>
      <c r="BN310">
        <v>1</v>
      </c>
      <c r="BO310" s="616"/>
      <c r="BP310" s="616"/>
      <c r="BQ310" s="616"/>
      <c r="BR310">
        <v>1</v>
      </c>
      <c r="BT310" s="616" t="s">
        <v>137</v>
      </c>
      <c r="BU310" s="616"/>
      <c r="BV310" s="616" t="s">
        <v>165</v>
      </c>
      <c r="BW310" s="616"/>
      <c r="BX310" s="616"/>
      <c r="BY310">
        <v>1</v>
      </c>
    </row>
    <row r="311" spans="7:80">
      <c r="G311" s="616"/>
      <c r="H311" s="616"/>
      <c r="I311">
        <v>1</v>
      </c>
      <c r="J311" s="616"/>
      <c r="K311" s="616"/>
      <c r="L311" s="616"/>
      <c r="M311" s="616"/>
      <c r="N311" s="616"/>
      <c r="O311" s="616"/>
      <c r="P311" s="616"/>
      <c r="Q311" s="616"/>
      <c r="R311" s="616"/>
      <c r="S311">
        <v>1</v>
      </c>
      <c r="T311" s="616"/>
      <c r="U311" s="616"/>
      <c r="V311" s="616"/>
      <c r="W311" s="616"/>
      <c r="X311" s="616"/>
      <c r="Y311" s="616"/>
      <c r="Z311" s="616"/>
      <c r="AA311" s="616"/>
      <c r="AB311">
        <v>1</v>
      </c>
      <c r="AC311" s="616"/>
      <c r="AD311" s="616"/>
      <c r="AE311" s="616"/>
      <c r="AF311" s="616"/>
      <c r="AG311" s="616"/>
      <c r="AH311" s="616"/>
      <c r="AI311" s="616"/>
      <c r="AJ311" s="616"/>
      <c r="AK311" s="616"/>
      <c r="AL311">
        <v>1</v>
      </c>
      <c r="AM311" s="616"/>
      <c r="AN311" s="616"/>
      <c r="BG311">
        <v>1</v>
      </c>
      <c r="BH311" s="616"/>
      <c r="BI311" s="616"/>
      <c r="BJ311" s="616"/>
      <c r="BK311" s="616"/>
      <c r="BL311" s="616"/>
      <c r="BN311">
        <v>1</v>
      </c>
      <c r="BO311" s="616" t="s">
        <v>282</v>
      </c>
      <c r="BP311" s="616"/>
      <c r="BQ311" s="616"/>
      <c r="BR311">
        <v>1</v>
      </c>
      <c r="BT311" s="616"/>
      <c r="BU311" s="616"/>
      <c r="BV311" s="616"/>
      <c r="BW311" s="616"/>
      <c r="BX311" s="616"/>
      <c r="BY311">
        <v>1</v>
      </c>
    </row>
    <row r="312" spans="7:80">
      <c r="I312">
        <v>1</v>
      </c>
      <c r="J312" s="616"/>
      <c r="K312" s="616"/>
      <c r="L312" s="616"/>
      <c r="M312" s="616"/>
      <c r="N312" s="616"/>
      <c r="O312" s="616"/>
      <c r="P312" s="616"/>
      <c r="Q312" s="616"/>
      <c r="R312" s="616"/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 s="616"/>
      <c r="AD312" s="616"/>
      <c r="AE312" s="616"/>
      <c r="AF312" s="616"/>
      <c r="AG312" s="616"/>
      <c r="AH312" s="616"/>
      <c r="AI312" s="616"/>
      <c r="AJ312" s="616"/>
      <c r="AK312" s="616"/>
      <c r="AL312">
        <v>1</v>
      </c>
      <c r="BG312">
        <v>1</v>
      </c>
      <c r="BH312" s="616"/>
      <c r="BI312" s="616"/>
      <c r="BJ312" s="616"/>
      <c r="BN312">
        <v>1</v>
      </c>
      <c r="BO312" s="616"/>
      <c r="BP312" s="616"/>
      <c r="BQ312" s="616"/>
      <c r="BR312">
        <v>1</v>
      </c>
      <c r="BV312" s="616"/>
      <c r="BW312" s="616"/>
      <c r="BX312" s="616"/>
      <c r="BY312">
        <v>1</v>
      </c>
    </row>
    <row r="313" spans="7:80"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1</v>
      </c>
      <c r="U313" s="616" t="s">
        <v>149</v>
      </c>
      <c r="V313" s="616"/>
      <c r="W313" s="616"/>
      <c r="X313" s="616" t="s">
        <v>278</v>
      </c>
      <c r="Y313" s="616"/>
      <c r="Z313" s="616"/>
      <c r="AA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BG313">
        <v>1</v>
      </c>
      <c r="BH313">
        <v>1</v>
      </c>
      <c r="BI313">
        <v>1</v>
      </c>
      <c r="BJ313">
        <v>1</v>
      </c>
      <c r="BK313">
        <v>1</v>
      </c>
      <c r="BL313">
        <v>1</v>
      </c>
      <c r="BM313">
        <v>1</v>
      </c>
      <c r="BN313">
        <v>1</v>
      </c>
      <c r="BO313" s="616"/>
      <c r="BP313" s="616"/>
      <c r="BQ313" s="616"/>
      <c r="BR313">
        <v>1</v>
      </c>
      <c r="BS313">
        <v>1</v>
      </c>
      <c r="BT313">
        <v>1</v>
      </c>
      <c r="BU313">
        <v>1</v>
      </c>
      <c r="BV313">
        <v>1</v>
      </c>
      <c r="BW313">
        <v>1</v>
      </c>
      <c r="BX313">
        <v>1</v>
      </c>
      <c r="BY313">
        <v>1</v>
      </c>
    </row>
    <row r="314" spans="7:80">
      <c r="G314" s="616" t="s">
        <v>150</v>
      </c>
      <c r="H314" s="616"/>
      <c r="I314" s="616"/>
      <c r="J314" s="616" t="s">
        <v>136</v>
      </c>
      <c r="K314" s="616"/>
      <c r="L314" s="616"/>
      <c r="M314" s="52"/>
      <c r="N314">
        <v>1</v>
      </c>
      <c r="O314" s="616" t="s">
        <v>139</v>
      </c>
      <c r="P314" s="616"/>
      <c r="Q314" s="616"/>
      <c r="R314">
        <v>1</v>
      </c>
      <c r="S314">
        <v>1</v>
      </c>
      <c r="T314">
        <v>1</v>
      </c>
      <c r="U314" s="616"/>
      <c r="V314" s="616"/>
      <c r="W314" s="616"/>
      <c r="X314" s="616"/>
      <c r="Y314" s="616"/>
      <c r="Z314" s="616"/>
      <c r="AA314">
        <v>1</v>
      </c>
      <c r="AB314">
        <v>1</v>
      </c>
      <c r="AC314">
        <v>1</v>
      </c>
      <c r="AD314" s="616" t="s">
        <v>135</v>
      </c>
      <c r="AE314" s="616"/>
      <c r="AF314" s="616"/>
      <c r="AH314">
        <v>1</v>
      </c>
      <c r="AI314" s="645"/>
      <c r="AJ314" s="645"/>
      <c r="AK314" s="645"/>
      <c r="AL314" s="645"/>
      <c r="AM314" s="645"/>
      <c r="BE314" s="616" t="s">
        <v>136</v>
      </c>
      <c r="BF314" s="616"/>
      <c r="BG314" s="616"/>
      <c r="BH314">
        <v>1</v>
      </c>
      <c r="BI314" s="616" t="s">
        <v>135</v>
      </c>
      <c r="BJ314" s="616"/>
      <c r="BK314" s="616"/>
      <c r="BL314" s="616" t="s">
        <v>163</v>
      </c>
      <c r="BM314" s="616"/>
      <c r="BN314" s="616"/>
      <c r="BO314" s="616" t="s">
        <v>177</v>
      </c>
      <c r="BP314" s="616"/>
      <c r="BQ314" s="616"/>
      <c r="BR314" s="616" t="s">
        <v>283</v>
      </c>
      <c r="BS314" s="616"/>
      <c r="BT314" s="616"/>
      <c r="BU314" s="616" t="s">
        <v>135</v>
      </c>
      <c r="BV314" s="616"/>
      <c r="BW314" s="616"/>
      <c r="BX314">
        <v>1</v>
      </c>
      <c r="BY314" s="616" t="s">
        <v>136</v>
      </c>
      <c r="BZ314" s="616"/>
      <c r="CA314" s="616"/>
    </row>
    <row r="315" spans="7:80">
      <c r="G315" s="616"/>
      <c r="H315" s="616"/>
      <c r="I315" s="616"/>
      <c r="J315" s="616"/>
      <c r="K315" s="616"/>
      <c r="L315" s="616"/>
      <c r="M315" s="70"/>
      <c r="N315">
        <v>1</v>
      </c>
      <c r="O315" s="616"/>
      <c r="P315" s="616"/>
      <c r="Q315" s="616"/>
      <c r="R315">
        <v>1</v>
      </c>
      <c r="S315" s="70"/>
      <c r="T315" s="53"/>
      <c r="U315" s="616"/>
      <c r="V315" s="616"/>
      <c r="W315" s="616"/>
      <c r="X315" s="616"/>
      <c r="Y315" s="616"/>
      <c r="Z315" s="616"/>
      <c r="AC315">
        <v>1</v>
      </c>
      <c r="AD315" s="616"/>
      <c r="AE315" s="616"/>
      <c r="AF315" s="616"/>
      <c r="AG315" s="100"/>
      <c r="AH315">
        <v>1</v>
      </c>
      <c r="AI315" s="645"/>
      <c r="AJ315" s="645"/>
      <c r="AK315" s="645"/>
      <c r="AL315" s="645"/>
      <c r="AM315" s="645"/>
      <c r="BE315" s="616"/>
      <c r="BF315" s="616"/>
      <c r="BG315" s="616"/>
      <c r="BH315">
        <v>1</v>
      </c>
      <c r="BI315" s="616"/>
      <c r="BJ315" s="616"/>
      <c r="BK315" s="616"/>
      <c r="BL315" s="616"/>
      <c r="BM315" s="616"/>
      <c r="BN315" s="616"/>
      <c r="BO315" s="616"/>
      <c r="BP315" s="616"/>
      <c r="BQ315" s="616"/>
      <c r="BR315" s="616"/>
      <c r="BS315" s="616"/>
      <c r="BT315" s="616"/>
      <c r="BU315" s="616"/>
      <c r="BV315" s="616"/>
      <c r="BW315" s="616"/>
      <c r="BX315">
        <v>1</v>
      </c>
      <c r="BY315" s="616"/>
      <c r="BZ315" s="616"/>
      <c r="CA315" s="616"/>
    </row>
    <row r="316" spans="7:80">
      <c r="G316" s="616"/>
      <c r="H316" s="616"/>
      <c r="I316" s="616"/>
      <c r="J316" s="616"/>
      <c r="K316" s="616"/>
      <c r="L316" s="616"/>
      <c r="M316">
        <v>1</v>
      </c>
      <c r="N316">
        <v>1</v>
      </c>
      <c r="O316" s="616"/>
      <c r="P316" s="616"/>
      <c r="Q316" s="616"/>
      <c r="R316">
        <v>1</v>
      </c>
      <c r="S316" s="616" t="s">
        <v>133</v>
      </c>
      <c r="T316" s="616"/>
      <c r="U316" s="616"/>
      <c r="V316" s="616" t="s">
        <v>212</v>
      </c>
      <c r="W316" s="616"/>
      <c r="X316" s="616"/>
      <c r="Y316" s="616"/>
      <c r="AA316" s="52"/>
      <c r="AC316">
        <v>1</v>
      </c>
      <c r="AD316" s="616"/>
      <c r="AE316" s="616"/>
      <c r="AF316" s="616"/>
      <c r="AH316">
        <v>1</v>
      </c>
      <c r="AI316" s="645"/>
      <c r="AJ316" s="645"/>
      <c r="AK316" s="645"/>
      <c r="AL316" s="645"/>
      <c r="AM316" s="645"/>
      <c r="BE316" s="616"/>
      <c r="BF316" s="616"/>
      <c r="BG316" s="616"/>
      <c r="BH316">
        <v>1</v>
      </c>
      <c r="BI316" s="616"/>
      <c r="BJ316" s="616"/>
      <c r="BK316" s="616"/>
      <c r="BL316" s="616"/>
      <c r="BM316" s="616"/>
      <c r="BN316" s="616"/>
      <c r="BO316" s="616"/>
      <c r="BP316" s="616"/>
      <c r="BQ316" s="616"/>
      <c r="BR316" s="616"/>
      <c r="BS316" s="616"/>
      <c r="BT316" s="616"/>
      <c r="BU316" s="616"/>
      <c r="BV316" s="616"/>
      <c r="BW316" s="616"/>
      <c r="BX316">
        <v>1</v>
      </c>
      <c r="BY316" s="616"/>
      <c r="BZ316" s="616"/>
      <c r="CA316" s="616"/>
    </row>
    <row r="317" spans="7:80">
      <c r="H317" s="645"/>
      <c r="I317" s="645"/>
      <c r="J317" s="645"/>
      <c r="K317" s="645"/>
      <c r="L317" s="645"/>
      <c r="M317">
        <v>1</v>
      </c>
      <c r="N317" s="644" t="s">
        <v>141</v>
      </c>
      <c r="O317" s="644"/>
      <c r="P317" s="616" t="s">
        <v>137</v>
      </c>
      <c r="Q317" s="616"/>
      <c r="R317">
        <v>1</v>
      </c>
      <c r="S317" s="616"/>
      <c r="T317" s="616"/>
      <c r="U317" s="616"/>
      <c r="V317" s="616"/>
      <c r="W317" s="616"/>
      <c r="X317" s="616"/>
      <c r="Y317" s="616"/>
      <c r="Z317" s="616" t="s">
        <v>163</v>
      </c>
      <c r="AA317" s="616"/>
      <c r="AB317" s="616"/>
      <c r="AC317">
        <v>1</v>
      </c>
      <c r="AD317" s="616" t="s">
        <v>137</v>
      </c>
      <c r="AE317" s="616"/>
      <c r="AF317" s="644" t="s">
        <v>141</v>
      </c>
      <c r="AG317" s="644"/>
      <c r="AH317">
        <v>1</v>
      </c>
      <c r="AI317" s="645"/>
      <c r="AJ317" s="645"/>
      <c r="AK317" s="645"/>
      <c r="AL317" s="645"/>
      <c r="AM317" s="645"/>
      <c r="BG317">
        <v>1</v>
      </c>
      <c r="BH317">
        <v>1</v>
      </c>
      <c r="BI317">
        <v>1</v>
      </c>
      <c r="BJ317">
        <v>1</v>
      </c>
      <c r="BK317">
        <v>1</v>
      </c>
      <c r="BL317">
        <v>1</v>
      </c>
      <c r="BM317">
        <v>1</v>
      </c>
      <c r="BN317">
        <v>1</v>
      </c>
      <c r="BO317" s="616" t="s">
        <v>282</v>
      </c>
      <c r="BP317" s="616"/>
      <c r="BQ317" s="616"/>
      <c r="BR317">
        <v>1</v>
      </c>
      <c r="BS317">
        <v>1</v>
      </c>
      <c r="BT317">
        <v>1</v>
      </c>
      <c r="BU317">
        <v>1</v>
      </c>
      <c r="BV317">
        <v>1</v>
      </c>
      <c r="BW317">
        <v>1</v>
      </c>
      <c r="BX317">
        <v>1</v>
      </c>
      <c r="BY317">
        <v>1</v>
      </c>
    </row>
    <row r="318" spans="7:80">
      <c r="H318" s="645"/>
      <c r="I318" s="645"/>
      <c r="J318" s="645"/>
      <c r="K318" s="645"/>
      <c r="L318" s="645"/>
      <c r="M318">
        <v>1</v>
      </c>
      <c r="N318" s="644"/>
      <c r="O318" s="644"/>
      <c r="P318" s="616"/>
      <c r="Q318" s="616"/>
      <c r="R318">
        <v>1</v>
      </c>
      <c r="S318" s="616"/>
      <c r="T318" s="616"/>
      <c r="U318" s="616"/>
      <c r="V318" s="616"/>
      <c r="W318" s="616"/>
      <c r="X318" s="616"/>
      <c r="Y318" s="616"/>
      <c r="Z318" s="616"/>
      <c r="AA318" s="616"/>
      <c r="AB318" s="616"/>
      <c r="AC318">
        <v>1</v>
      </c>
      <c r="AD318" s="616"/>
      <c r="AE318" s="616"/>
      <c r="AF318" s="644"/>
      <c r="AG318" s="644"/>
      <c r="AH318">
        <v>1</v>
      </c>
      <c r="AI318" s="645"/>
      <c r="AJ318" s="645"/>
      <c r="AK318" s="645"/>
      <c r="AL318" s="645"/>
      <c r="AM318" s="645"/>
      <c r="BG318">
        <v>1</v>
      </c>
      <c r="BH318" s="616" t="s">
        <v>165</v>
      </c>
      <c r="BI318" s="616"/>
      <c r="BJ318" s="616"/>
      <c r="BN318">
        <v>1</v>
      </c>
      <c r="BO318" s="616"/>
      <c r="BP318" s="616"/>
      <c r="BQ318" s="616"/>
      <c r="BR318">
        <v>1</v>
      </c>
      <c r="BV318" s="616" t="s">
        <v>165</v>
      </c>
      <c r="BW318" s="616"/>
      <c r="BX318" s="616"/>
      <c r="BY318">
        <v>1</v>
      </c>
    </row>
    <row r="319" spans="7:80">
      <c r="H319" s="645"/>
      <c r="I319" s="645"/>
      <c r="J319" s="645"/>
      <c r="K319" s="645"/>
      <c r="L319" s="645"/>
      <c r="M319">
        <v>1</v>
      </c>
      <c r="O319" s="616" t="s">
        <v>135</v>
      </c>
      <c r="P319" s="616"/>
      <c r="Q319" s="616"/>
      <c r="R319">
        <v>1</v>
      </c>
      <c r="T319" s="52"/>
      <c r="V319" s="616"/>
      <c r="W319" s="616"/>
      <c r="X319" s="616"/>
      <c r="Y319" s="616"/>
      <c r="Z319" s="616"/>
      <c r="AA319" s="616"/>
      <c r="AB319" s="616"/>
      <c r="AC319">
        <v>1</v>
      </c>
      <c r="AD319" s="616" t="s">
        <v>139</v>
      </c>
      <c r="AE319" s="616"/>
      <c r="AF319" s="616"/>
      <c r="AG319">
        <v>1</v>
      </c>
      <c r="AH319">
        <v>1</v>
      </c>
      <c r="AI319" s="616" t="s">
        <v>136</v>
      </c>
      <c r="AJ319" s="616"/>
      <c r="AK319" s="616"/>
      <c r="AL319" s="616" t="s">
        <v>150</v>
      </c>
      <c r="AM319" s="616"/>
      <c r="AN319" s="616"/>
      <c r="BG319">
        <v>1</v>
      </c>
      <c r="BH319" s="616"/>
      <c r="BI319" s="616"/>
      <c r="BJ319" s="616"/>
      <c r="BK319" s="616" t="s">
        <v>137</v>
      </c>
      <c r="BL319" s="616"/>
      <c r="BN319">
        <v>1</v>
      </c>
      <c r="BO319" s="616"/>
      <c r="BP319" s="616"/>
      <c r="BQ319" s="616"/>
      <c r="BR319">
        <v>1</v>
      </c>
      <c r="BT319" s="616" t="s">
        <v>137</v>
      </c>
      <c r="BU319" s="616"/>
      <c r="BV319" s="616"/>
      <c r="BW319" s="616"/>
      <c r="BX319" s="616"/>
      <c r="BY319">
        <v>1</v>
      </c>
    </row>
    <row r="320" spans="7:80">
      <c r="H320" s="645"/>
      <c r="I320" s="645"/>
      <c r="J320" s="645"/>
      <c r="K320" s="645"/>
      <c r="L320" s="645"/>
      <c r="M320">
        <v>1</v>
      </c>
      <c r="N320" s="100"/>
      <c r="O320" s="616"/>
      <c r="P320" s="616"/>
      <c r="Q320" s="616"/>
      <c r="R320">
        <v>1</v>
      </c>
      <c r="U320" s="616" t="s">
        <v>176</v>
      </c>
      <c r="V320" s="616"/>
      <c r="W320" s="616"/>
      <c r="X320" s="616" t="s">
        <v>279</v>
      </c>
      <c r="Y320" s="616"/>
      <c r="Z320" s="616"/>
      <c r="AA320" s="53"/>
      <c r="AB320" s="70"/>
      <c r="AC320">
        <v>1</v>
      </c>
      <c r="AD320" s="616"/>
      <c r="AE320" s="616"/>
      <c r="AF320" s="616"/>
      <c r="AG320">
        <v>1</v>
      </c>
      <c r="AH320" s="70"/>
      <c r="AI320" s="616"/>
      <c r="AJ320" s="616"/>
      <c r="AK320" s="616"/>
      <c r="AL320" s="616"/>
      <c r="AM320" s="616"/>
      <c r="AN320" s="616"/>
      <c r="BG320">
        <v>1</v>
      </c>
      <c r="BH320" s="616"/>
      <c r="BI320" s="616"/>
      <c r="BJ320" s="616"/>
      <c r="BK320" s="616"/>
      <c r="BL320" s="616"/>
      <c r="BN320">
        <v>1</v>
      </c>
      <c r="BO320" s="616" t="s">
        <v>135</v>
      </c>
      <c r="BP320" s="616"/>
      <c r="BQ320" s="616"/>
      <c r="BR320">
        <v>1</v>
      </c>
      <c r="BT320" s="616"/>
      <c r="BU320" s="616"/>
      <c r="BV320" s="616"/>
      <c r="BW320" s="616"/>
      <c r="BX320" s="616"/>
      <c r="BY320">
        <v>1</v>
      </c>
    </row>
    <row r="321" spans="7:80">
      <c r="H321" s="645"/>
      <c r="I321" s="645"/>
      <c r="J321" s="645"/>
      <c r="K321" s="645"/>
      <c r="L321" s="645"/>
      <c r="M321">
        <v>1</v>
      </c>
      <c r="O321" s="616"/>
      <c r="P321" s="616"/>
      <c r="Q321" s="616"/>
      <c r="R321">
        <v>1</v>
      </c>
      <c r="S321">
        <v>1</v>
      </c>
      <c r="T321">
        <v>1</v>
      </c>
      <c r="U321" s="616"/>
      <c r="V321" s="616"/>
      <c r="W321" s="616"/>
      <c r="X321" s="616"/>
      <c r="Y321" s="616"/>
      <c r="Z321" s="616"/>
      <c r="AA321">
        <v>1</v>
      </c>
      <c r="AB321">
        <v>1</v>
      </c>
      <c r="AC321">
        <v>1</v>
      </c>
      <c r="AD321" s="616"/>
      <c r="AE321" s="616"/>
      <c r="AF321" s="616"/>
      <c r="AG321">
        <v>1</v>
      </c>
      <c r="AH321" s="52"/>
      <c r="AI321" s="616"/>
      <c r="AJ321" s="616"/>
      <c r="AK321" s="616"/>
      <c r="AL321" s="616"/>
      <c r="AM321" s="616"/>
      <c r="AN321" s="616"/>
      <c r="BD321">
        <v>1</v>
      </c>
      <c r="BE321">
        <v>1</v>
      </c>
      <c r="BF321">
        <v>1</v>
      </c>
      <c r="BG321">
        <v>1</v>
      </c>
      <c r="BH321">
        <v>1</v>
      </c>
      <c r="BI321" s="616" t="s">
        <v>141</v>
      </c>
      <c r="BJ321" s="616"/>
      <c r="BK321" s="616" t="s">
        <v>165</v>
      </c>
      <c r="BL321" s="616"/>
      <c r="BM321" s="616"/>
      <c r="BN321">
        <v>1</v>
      </c>
      <c r="BO321" s="616"/>
      <c r="BP321" s="616"/>
      <c r="BQ321" s="616"/>
      <c r="BR321">
        <v>1</v>
      </c>
      <c r="BS321" s="616" t="s">
        <v>165</v>
      </c>
      <c r="BT321" s="616"/>
      <c r="BU321" s="616"/>
      <c r="BV321" s="616" t="s">
        <v>141</v>
      </c>
      <c r="BW321" s="616"/>
      <c r="BX321">
        <v>1</v>
      </c>
      <c r="BY321">
        <v>1</v>
      </c>
      <c r="BZ321">
        <v>1</v>
      </c>
      <c r="CA321">
        <v>1</v>
      </c>
      <c r="CB321">
        <v>1</v>
      </c>
    </row>
    <row r="322" spans="7:80">
      <c r="I322">
        <v>1</v>
      </c>
      <c r="J322">
        <v>1</v>
      </c>
      <c r="K322">
        <v>1</v>
      </c>
      <c r="L322">
        <v>1</v>
      </c>
      <c r="M322">
        <v>1</v>
      </c>
      <c r="N322">
        <v>1</v>
      </c>
      <c r="O322">
        <v>1</v>
      </c>
      <c r="P322">
        <v>1</v>
      </c>
      <c r="Q322">
        <v>1</v>
      </c>
      <c r="R322">
        <v>1</v>
      </c>
      <c r="S322">
        <v>1</v>
      </c>
      <c r="T322">
        <v>1</v>
      </c>
      <c r="U322" s="616"/>
      <c r="V322" s="616"/>
      <c r="W322" s="616"/>
      <c r="X322" s="616"/>
      <c r="Y322" s="616"/>
      <c r="Z322" s="616"/>
      <c r="AA322">
        <v>1</v>
      </c>
      <c r="AB322">
        <v>1</v>
      </c>
      <c r="AC322">
        <v>1</v>
      </c>
      <c r="AD322">
        <v>1</v>
      </c>
      <c r="AE322">
        <v>1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1</v>
      </c>
      <c r="AL322">
        <v>1</v>
      </c>
      <c r="BD322">
        <v>1</v>
      </c>
      <c r="BE322" s="616" t="s">
        <v>138</v>
      </c>
      <c r="BF322" s="616"/>
      <c r="BG322" s="616"/>
      <c r="BI322" s="616"/>
      <c r="BJ322" s="616"/>
      <c r="BK322" s="616"/>
      <c r="BL322" s="616"/>
      <c r="BM322" s="616"/>
      <c r="BN322">
        <v>1</v>
      </c>
      <c r="BO322" s="616"/>
      <c r="BP322" s="616"/>
      <c r="BQ322" s="616"/>
      <c r="BR322">
        <v>1</v>
      </c>
      <c r="BS322" s="616"/>
      <c r="BT322" s="616"/>
      <c r="BU322" s="616"/>
      <c r="BV322" s="616"/>
      <c r="BW322" s="616"/>
      <c r="BY322" s="616" t="s">
        <v>138</v>
      </c>
      <c r="BZ322" s="616"/>
      <c r="CA322" s="616"/>
      <c r="CB322">
        <v>1</v>
      </c>
    </row>
    <row r="323" spans="7:80">
      <c r="I323">
        <v>1</v>
      </c>
      <c r="J323" s="616" t="s">
        <v>136</v>
      </c>
      <c r="K323" s="616"/>
      <c r="L323" s="616"/>
      <c r="M323" s="616" t="s">
        <v>165</v>
      </c>
      <c r="N323" s="616"/>
      <c r="O323" s="616"/>
      <c r="P323" s="616" t="s">
        <v>138</v>
      </c>
      <c r="Q323" s="616"/>
      <c r="R323" s="616"/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 s="616" t="s">
        <v>138</v>
      </c>
      <c r="AD323" s="616"/>
      <c r="AE323" s="616"/>
      <c r="AF323" s="616" t="s">
        <v>165</v>
      </c>
      <c r="AG323" s="616"/>
      <c r="AH323" s="616"/>
      <c r="AI323" s="616" t="s">
        <v>133</v>
      </c>
      <c r="AJ323" s="616"/>
      <c r="AK323" s="616"/>
      <c r="AL323">
        <v>1</v>
      </c>
      <c r="BD323">
        <v>1</v>
      </c>
      <c r="BE323" s="616"/>
      <c r="BF323" s="616"/>
      <c r="BG323" s="616"/>
      <c r="BH323" s="616" t="s">
        <v>146</v>
      </c>
      <c r="BI323" s="616"/>
      <c r="BK323" s="616"/>
      <c r="BL323" s="616"/>
      <c r="BM323" s="616"/>
      <c r="BN323">
        <v>1</v>
      </c>
      <c r="BO323">
        <v>1</v>
      </c>
      <c r="BP323">
        <v>1</v>
      </c>
      <c r="BQ323">
        <v>1</v>
      </c>
      <c r="BR323">
        <v>1</v>
      </c>
      <c r="BS323" s="616"/>
      <c r="BT323" s="616"/>
      <c r="BU323" s="616"/>
      <c r="BW323" s="616" t="s">
        <v>146</v>
      </c>
      <c r="BX323" s="616"/>
      <c r="BY323" s="616"/>
      <c r="BZ323" s="616"/>
      <c r="CA323" s="616"/>
      <c r="CB323">
        <v>1</v>
      </c>
    </row>
    <row r="324" spans="7:80">
      <c r="G324" s="616" t="s">
        <v>146</v>
      </c>
      <c r="H324" s="616"/>
      <c r="I324">
        <v>1</v>
      </c>
      <c r="J324" s="616"/>
      <c r="K324" s="616"/>
      <c r="L324" s="616"/>
      <c r="M324" s="616"/>
      <c r="N324" s="616"/>
      <c r="O324" s="616"/>
      <c r="P324" s="616"/>
      <c r="Q324" s="616"/>
      <c r="R324" s="616"/>
      <c r="S324">
        <v>1</v>
      </c>
      <c r="T324" s="616" t="s">
        <v>139</v>
      </c>
      <c r="U324" s="616"/>
      <c r="V324" s="616"/>
      <c r="W324" s="616" t="s">
        <v>137</v>
      </c>
      <c r="X324" s="616"/>
      <c r="Y324" s="616" t="s">
        <v>135</v>
      </c>
      <c r="Z324" s="616"/>
      <c r="AA324" s="616"/>
      <c r="AB324">
        <v>1</v>
      </c>
      <c r="AC324" s="616"/>
      <c r="AD324" s="616"/>
      <c r="AE324" s="616"/>
      <c r="AF324" s="616"/>
      <c r="AG324" s="616"/>
      <c r="AH324" s="616"/>
      <c r="AI324" s="616"/>
      <c r="AJ324" s="616"/>
      <c r="AK324" s="616"/>
      <c r="AL324">
        <v>1</v>
      </c>
      <c r="AM324" s="616" t="s">
        <v>146</v>
      </c>
      <c r="AN324" s="616"/>
      <c r="BD324">
        <v>1</v>
      </c>
      <c r="BE324" s="616"/>
      <c r="BF324" s="616"/>
      <c r="BG324" s="616"/>
      <c r="BH324" s="616"/>
      <c r="BI324" s="616"/>
      <c r="BK324">
        <v>1</v>
      </c>
      <c r="BL324">
        <v>1</v>
      </c>
      <c r="BM324">
        <v>1</v>
      </c>
      <c r="BN324">
        <v>1</v>
      </c>
      <c r="BO324" s="616" t="s">
        <v>136</v>
      </c>
      <c r="BP324" s="616"/>
      <c r="BQ324" s="616"/>
      <c r="BR324">
        <v>1</v>
      </c>
      <c r="BS324">
        <v>1</v>
      </c>
      <c r="BT324">
        <v>1</v>
      </c>
      <c r="BU324">
        <v>1</v>
      </c>
      <c r="BW324" s="616"/>
      <c r="BX324" s="616"/>
      <c r="BY324" s="616"/>
      <c r="BZ324" s="616"/>
      <c r="CA324" s="616"/>
      <c r="CB324">
        <v>1</v>
      </c>
    </row>
    <row r="325" spans="7:80">
      <c r="G325" s="616"/>
      <c r="H325" s="616"/>
      <c r="I325">
        <v>1</v>
      </c>
      <c r="J325" s="616"/>
      <c r="K325" s="616"/>
      <c r="L325" s="616"/>
      <c r="M325" s="616"/>
      <c r="N325" s="616"/>
      <c r="O325" s="616"/>
      <c r="P325" s="616"/>
      <c r="Q325" s="616"/>
      <c r="R325" s="616"/>
      <c r="S325">
        <v>1</v>
      </c>
      <c r="T325" s="616"/>
      <c r="U325" s="616"/>
      <c r="V325" s="616"/>
      <c r="W325" s="616"/>
      <c r="X325" s="616"/>
      <c r="Y325" s="616"/>
      <c r="Z325" s="616"/>
      <c r="AA325" s="616"/>
      <c r="AB325">
        <v>1</v>
      </c>
      <c r="AC325" s="616"/>
      <c r="AD325" s="616"/>
      <c r="AE325" s="616"/>
      <c r="AF325" s="616"/>
      <c r="AG325" s="616"/>
      <c r="AH325" s="616"/>
      <c r="AI325" s="616"/>
      <c r="AJ325" s="616"/>
      <c r="AK325" s="616"/>
      <c r="AL325">
        <v>1</v>
      </c>
      <c r="AM325" s="616"/>
      <c r="AN325" s="616"/>
      <c r="BD325">
        <v>1</v>
      </c>
      <c r="BE325">
        <v>1</v>
      </c>
      <c r="BF325">
        <v>1</v>
      </c>
      <c r="BG325">
        <v>1</v>
      </c>
      <c r="BH325" s="616" t="s">
        <v>133</v>
      </c>
      <c r="BI325" s="616"/>
      <c r="BJ325" s="616"/>
      <c r="BK325">
        <v>1</v>
      </c>
      <c r="BO325" s="616"/>
      <c r="BP325" s="616"/>
      <c r="BQ325" s="616"/>
      <c r="BU325">
        <v>1</v>
      </c>
      <c r="BV325" s="616" t="s">
        <v>133</v>
      </c>
      <c r="BW325" s="616"/>
      <c r="BX325" s="616"/>
      <c r="BY325">
        <v>1</v>
      </c>
      <c r="BZ325">
        <v>1</v>
      </c>
      <c r="CA325">
        <v>1</v>
      </c>
      <c r="CB325">
        <v>1</v>
      </c>
    </row>
    <row r="326" spans="7:80">
      <c r="I326">
        <v>1</v>
      </c>
      <c r="J326">
        <v>1</v>
      </c>
      <c r="K326">
        <v>1</v>
      </c>
      <c r="L326">
        <v>1</v>
      </c>
      <c r="M326">
        <v>1</v>
      </c>
      <c r="N326">
        <v>1</v>
      </c>
      <c r="O326">
        <v>1</v>
      </c>
      <c r="P326" s="616" t="s">
        <v>165</v>
      </c>
      <c r="Q326" s="616"/>
      <c r="R326" s="616"/>
      <c r="S326">
        <v>1</v>
      </c>
      <c r="T326" s="616"/>
      <c r="U326" s="616"/>
      <c r="V326" s="616"/>
      <c r="W326" s="644" t="s">
        <v>141</v>
      </c>
      <c r="X326" s="644"/>
      <c r="Y326" s="616"/>
      <c r="Z326" s="616"/>
      <c r="AA326" s="616"/>
      <c r="AB326">
        <v>1</v>
      </c>
      <c r="AC326" s="616" t="s">
        <v>165</v>
      </c>
      <c r="AD326" s="616"/>
      <c r="AE326" s="616"/>
      <c r="AF326">
        <v>1</v>
      </c>
      <c r="AG326">
        <v>1</v>
      </c>
      <c r="AH326">
        <v>1</v>
      </c>
      <c r="AI326">
        <v>1</v>
      </c>
      <c r="AJ326">
        <v>1</v>
      </c>
      <c r="AK326">
        <v>1</v>
      </c>
      <c r="AL326">
        <v>1</v>
      </c>
      <c r="BG326">
        <v>1</v>
      </c>
      <c r="BH326" s="616"/>
      <c r="BI326" s="616"/>
      <c r="BJ326" s="616"/>
      <c r="BK326">
        <v>1</v>
      </c>
      <c r="BO326" s="616"/>
      <c r="BP326" s="616"/>
      <c r="BQ326" s="616"/>
      <c r="BU326">
        <v>1</v>
      </c>
      <c r="BV326" s="616"/>
      <c r="BW326" s="616"/>
      <c r="BX326" s="616"/>
      <c r="BY326">
        <v>1</v>
      </c>
    </row>
    <row r="327" spans="7:80">
      <c r="I327" s="616" t="s">
        <v>187</v>
      </c>
      <c r="J327" s="616"/>
      <c r="K327" s="616"/>
      <c r="L327" s="616" t="s">
        <v>187</v>
      </c>
      <c r="M327" s="616"/>
      <c r="N327" s="616"/>
      <c r="O327">
        <v>1</v>
      </c>
      <c r="P327" s="616"/>
      <c r="Q327" s="616"/>
      <c r="R327" s="616"/>
      <c r="S327">
        <v>1</v>
      </c>
      <c r="T327">
        <v>1</v>
      </c>
      <c r="U327">
        <v>1</v>
      </c>
      <c r="V327">
        <v>1</v>
      </c>
      <c r="W327" s="644"/>
      <c r="X327" s="644"/>
      <c r="Z327" s="100"/>
      <c r="AB327">
        <v>1</v>
      </c>
      <c r="AC327" s="616"/>
      <c r="AD327" s="616"/>
      <c r="AE327" s="616"/>
      <c r="AF327">
        <v>1</v>
      </c>
      <c r="AG327" s="616" t="s">
        <v>152</v>
      </c>
      <c r="AH327" s="616"/>
      <c r="AI327" s="616"/>
      <c r="AJ327" s="616" t="s">
        <v>152</v>
      </c>
      <c r="AK327" s="616"/>
      <c r="AL327" s="616"/>
      <c r="BG327">
        <v>1</v>
      </c>
      <c r="BH327" s="616"/>
      <c r="BI327" s="616"/>
      <c r="BJ327" s="616"/>
      <c r="BK327">
        <v>1</v>
      </c>
      <c r="BU327">
        <v>1</v>
      </c>
      <c r="BV327" s="616"/>
      <c r="BW327" s="616"/>
      <c r="BX327" s="616"/>
      <c r="BY327">
        <v>1</v>
      </c>
    </row>
    <row r="328" spans="7:80">
      <c r="I328" s="616"/>
      <c r="J328" s="616"/>
      <c r="K328" s="616"/>
      <c r="L328" s="616"/>
      <c r="M328" s="616"/>
      <c r="N328" s="616"/>
      <c r="O328">
        <v>1</v>
      </c>
      <c r="P328" s="616"/>
      <c r="Q328" s="616"/>
      <c r="R328" s="616"/>
      <c r="S328">
        <v>1</v>
      </c>
      <c r="T328" s="52"/>
      <c r="U328" s="70"/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 s="616"/>
      <c r="AD328" s="616"/>
      <c r="AE328" s="616"/>
      <c r="AF328">
        <v>1</v>
      </c>
      <c r="AG328" s="616"/>
      <c r="AH328" s="616"/>
      <c r="AI328" s="616"/>
      <c r="AJ328" s="616"/>
      <c r="AK328" s="616"/>
      <c r="AL328" s="616"/>
      <c r="BG328">
        <v>1</v>
      </c>
      <c r="BH328">
        <v>1</v>
      </c>
      <c r="BI328">
        <v>1</v>
      </c>
      <c r="BJ328">
        <v>1</v>
      </c>
      <c r="BK328">
        <v>1</v>
      </c>
      <c r="BU328">
        <v>1</v>
      </c>
      <c r="BV328">
        <v>1</v>
      </c>
      <c r="BW328">
        <v>1</v>
      </c>
      <c r="BX328">
        <v>1</v>
      </c>
      <c r="BY328">
        <v>1</v>
      </c>
    </row>
    <row r="329" spans="7:80">
      <c r="I329" s="616"/>
      <c r="J329" s="616"/>
      <c r="K329" s="616"/>
      <c r="L329" s="616"/>
      <c r="M329" s="616"/>
      <c r="N329" s="616"/>
      <c r="O329">
        <v>1</v>
      </c>
      <c r="P329" s="616" t="s">
        <v>133</v>
      </c>
      <c r="Q329" s="616"/>
      <c r="R329" s="616"/>
      <c r="S329">
        <v>1</v>
      </c>
      <c r="T329" s="616" t="s">
        <v>150</v>
      </c>
      <c r="U329" s="616"/>
      <c r="V329" s="616"/>
      <c r="W329" s="645"/>
      <c r="X329" s="645"/>
      <c r="Y329" s="645"/>
      <c r="Z329" s="645"/>
      <c r="AA329" s="645"/>
      <c r="AB329">
        <v>1</v>
      </c>
      <c r="AC329" s="616" t="s">
        <v>136</v>
      </c>
      <c r="AD329" s="616"/>
      <c r="AE329" s="616"/>
      <c r="AF329">
        <v>1</v>
      </c>
      <c r="AG329" s="616"/>
      <c r="AH329" s="616"/>
      <c r="AI329" s="616"/>
      <c r="AJ329" s="616"/>
      <c r="AK329" s="616"/>
      <c r="AL329" s="616"/>
    </row>
    <row r="330" spans="7:80">
      <c r="L330" s="616" t="s">
        <v>187</v>
      </c>
      <c r="M330" s="616"/>
      <c r="N330" s="616"/>
      <c r="O330">
        <v>1</v>
      </c>
      <c r="P330" s="616"/>
      <c r="Q330" s="616"/>
      <c r="R330" s="616"/>
      <c r="S330">
        <v>1</v>
      </c>
      <c r="T330" s="616"/>
      <c r="U330" s="616"/>
      <c r="V330" s="616"/>
      <c r="W330" s="645"/>
      <c r="X330" s="645"/>
      <c r="Y330" s="645"/>
      <c r="Z330" s="645"/>
      <c r="AA330" s="645"/>
      <c r="AB330">
        <v>1</v>
      </c>
      <c r="AC330" s="616"/>
      <c r="AD330" s="616"/>
      <c r="AE330" s="616"/>
      <c r="AF330">
        <v>1</v>
      </c>
      <c r="AG330" s="616" t="s">
        <v>152</v>
      </c>
      <c r="AH330" s="616"/>
      <c r="AI330" s="616"/>
    </row>
    <row r="331" spans="7:80">
      <c r="L331" s="616"/>
      <c r="M331" s="616"/>
      <c r="N331" s="616"/>
      <c r="O331">
        <v>1</v>
      </c>
      <c r="P331" s="616"/>
      <c r="Q331" s="616"/>
      <c r="R331" s="616"/>
      <c r="S331">
        <v>1</v>
      </c>
      <c r="T331" s="616"/>
      <c r="U331" s="616"/>
      <c r="V331" s="616"/>
      <c r="W331" s="645"/>
      <c r="X331" s="645"/>
      <c r="Y331" s="645"/>
      <c r="Z331" s="645"/>
      <c r="AA331" s="645"/>
      <c r="AB331">
        <v>1</v>
      </c>
      <c r="AC331" s="616"/>
      <c r="AD331" s="616"/>
      <c r="AE331" s="616"/>
      <c r="AF331">
        <v>1</v>
      </c>
      <c r="AG331" s="616"/>
      <c r="AH331" s="616"/>
      <c r="AI331" s="616"/>
    </row>
    <row r="332" spans="7:80">
      <c r="L332" s="616"/>
      <c r="M332" s="616"/>
      <c r="N332" s="616"/>
      <c r="O332">
        <v>1</v>
      </c>
      <c r="P332">
        <v>1</v>
      </c>
      <c r="Q332">
        <v>1</v>
      </c>
      <c r="R332">
        <v>1</v>
      </c>
      <c r="S332">
        <v>1</v>
      </c>
      <c r="W332" s="645"/>
      <c r="X332" s="645"/>
      <c r="Y332" s="645"/>
      <c r="Z332" s="645"/>
      <c r="AA332" s="645"/>
      <c r="AB332">
        <v>1</v>
      </c>
      <c r="AC332">
        <v>1</v>
      </c>
      <c r="AD332">
        <v>1</v>
      </c>
      <c r="AE332">
        <v>1</v>
      </c>
      <c r="AF332">
        <v>1</v>
      </c>
      <c r="AG332" s="616"/>
      <c r="AH332" s="616"/>
      <c r="AI332" s="616"/>
    </row>
    <row r="333" spans="7:80">
      <c r="P333" s="643" t="s">
        <v>281</v>
      </c>
      <c r="Q333" s="643"/>
      <c r="R333" s="643"/>
      <c r="S333" s="616" t="s">
        <v>194</v>
      </c>
      <c r="T333" s="616"/>
      <c r="U333" s="616"/>
      <c r="V333" s="616"/>
      <c r="W333" s="645"/>
      <c r="X333" s="645"/>
      <c r="Y333" s="645"/>
      <c r="Z333" s="645"/>
      <c r="AA333" s="645"/>
      <c r="AC333" s="643" t="s">
        <v>195</v>
      </c>
      <c r="AD333" s="643"/>
      <c r="AE333" s="643"/>
    </row>
    <row r="334" spans="7:80">
      <c r="P334" s="643"/>
      <c r="Q334" s="643"/>
      <c r="R334" s="643"/>
      <c r="S334" s="616"/>
      <c r="T334" s="616"/>
      <c r="U334" s="616"/>
      <c r="V334" s="616"/>
      <c r="AC334" s="643"/>
      <c r="AD334" s="643"/>
      <c r="AE334" s="643"/>
    </row>
    <row r="335" spans="7:80">
      <c r="P335" s="643"/>
      <c r="Q335" s="643"/>
      <c r="R335" s="643"/>
      <c r="S335" s="616"/>
      <c r="T335" s="616"/>
      <c r="U335" s="616"/>
      <c r="V335" s="616"/>
      <c r="AC335" s="643"/>
      <c r="AD335" s="643"/>
      <c r="AE335" s="643"/>
    </row>
    <row r="336" spans="7:80">
      <c r="S336" s="616"/>
      <c r="T336" s="616"/>
      <c r="U336" s="616"/>
      <c r="V336" s="616"/>
    </row>
    <row r="341" spans="6:83">
      <c r="AE341" s="616" t="s">
        <v>148</v>
      </c>
      <c r="AF341" s="616"/>
      <c r="AG341" s="616"/>
      <c r="AH341" s="616"/>
      <c r="AI341" s="616"/>
    </row>
    <row r="342" spans="6:83">
      <c r="AE342" s="616"/>
      <c r="AF342" s="616"/>
      <c r="AG342" s="616"/>
      <c r="AH342" s="616"/>
      <c r="AI342" s="616"/>
    </row>
    <row r="343" spans="6:83">
      <c r="O343" s="616" t="s">
        <v>152</v>
      </c>
      <c r="P343" s="616"/>
      <c r="Q343" s="616"/>
      <c r="S343" s="616" t="s">
        <v>296</v>
      </c>
      <c r="T343" s="616"/>
      <c r="U343" s="616"/>
      <c r="W343" s="616" t="s">
        <v>187</v>
      </c>
      <c r="X343" s="616"/>
      <c r="Y343" s="616"/>
      <c r="AA343" s="616" t="s">
        <v>186</v>
      </c>
      <c r="AB343" s="616"/>
      <c r="AC343" s="616"/>
      <c r="AE343" s="616"/>
      <c r="AF343" s="616"/>
      <c r="AG343" s="616"/>
      <c r="AH343" s="616"/>
      <c r="AI343" s="616"/>
    </row>
    <row r="344" spans="6:83">
      <c r="I344" s="616" t="s">
        <v>134</v>
      </c>
      <c r="J344" s="616"/>
      <c r="L344" s="616" t="s">
        <v>134</v>
      </c>
      <c r="M344" s="616"/>
      <c r="O344" s="616"/>
      <c r="P344" s="616"/>
      <c r="Q344" s="616"/>
      <c r="S344" s="616"/>
      <c r="T344" s="616"/>
      <c r="U344" s="616"/>
      <c r="W344" s="616"/>
      <c r="X344" s="616"/>
      <c r="Y344" s="616"/>
      <c r="AA344" s="616"/>
      <c r="AB344" s="616"/>
      <c r="AC344" s="616"/>
      <c r="AE344" s="616"/>
      <c r="AF344" s="616"/>
      <c r="AG344" s="616"/>
      <c r="AH344" s="616"/>
      <c r="AI344" s="616"/>
      <c r="BM344" s="105">
        <v>1</v>
      </c>
      <c r="BN344" s="105">
        <v>1</v>
      </c>
      <c r="BO344" s="105">
        <v>1</v>
      </c>
      <c r="BP344" s="105">
        <v>1</v>
      </c>
      <c r="BQ344" s="105">
        <v>1</v>
      </c>
      <c r="BR344" s="105">
        <v>1</v>
      </c>
      <c r="BS344" s="105">
        <v>1</v>
      </c>
      <c r="BT344" s="105">
        <v>1</v>
      </c>
      <c r="BU344" s="105">
        <v>1</v>
      </c>
      <c r="BV344" s="105">
        <v>1</v>
      </c>
      <c r="BW344" s="105">
        <v>1</v>
      </c>
    </row>
    <row r="345" spans="6:83">
      <c r="I345" s="616"/>
      <c r="J345" s="616"/>
      <c r="L345" s="616"/>
      <c r="M345" s="616"/>
      <c r="O345" s="616"/>
      <c r="P345" s="616"/>
      <c r="Q345" s="616"/>
      <c r="S345" s="616"/>
      <c r="T345" s="616"/>
      <c r="U345" s="616"/>
      <c r="W345" s="616"/>
      <c r="X345" s="616"/>
      <c r="Y345" s="616"/>
      <c r="AA345" s="616"/>
      <c r="AB345" s="616"/>
      <c r="AC345" s="616"/>
      <c r="AE345" s="616"/>
      <c r="AF345" s="616"/>
      <c r="AG345" s="616"/>
      <c r="AH345" s="616"/>
      <c r="AI345" s="616"/>
      <c r="BE345" s="105">
        <v>1</v>
      </c>
      <c r="BF345" s="105">
        <v>1</v>
      </c>
      <c r="BG345" s="105">
        <v>1</v>
      </c>
      <c r="BH345" s="105">
        <v>1</v>
      </c>
      <c r="BI345" s="105">
        <v>1</v>
      </c>
      <c r="BJ345" s="105">
        <v>1</v>
      </c>
      <c r="BK345" s="105">
        <v>1</v>
      </c>
      <c r="BL345" s="105">
        <v>1</v>
      </c>
      <c r="BM345" s="105">
        <v>1</v>
      </c>
      <c r="BN345" s="616"/>
      <c r="BO345" s="616"/>
      <c r="BP345" s="616"/>
      <c r="BR345" s="6"/>
      <c r="BT345" s="616"/>
      <c r="BU345" s="616"/>
      <c r="BV345" s="616"/>
      <c r="BW345" s="105">
        <v>1</v>
      </c>
      <c r="BX345" s="105">
        <v>1</v>
      </c>
      <c r="BY345" s="105">
        <v>1</v>
      </c>
      <c r="BZ345" s="105">
        <v>1</v>
      </c>
      <c r="CA345" s="105">
        <v>1</v>
      </c>
      <c r="CB345" s="105">
        <v>1</v>
      </c>
      <c r="CC345" s="105">
        <v>1</v>
      </c>
      <c r="CD345" s="105">
        <v>1</v>
      </c>
      <c r="CE345" s="105">
        <v>1</v>
      </c>
    </row>
    <row r="346" spans="6:83">
      <c r="L346" s="102">
        <v>1</v>
      </c>
      <c r="M346" s="102">
        <v>1</v>
      </c>
      <c r="N346" s="102">
        <v>1</v>
      </c>
      <c r="O346" s="102">
        <v>1</v>
      </c>
      <c r="P346" s="102">
        <v>1</v>
      </c>
      <c r="Q346" s="102">
        <v>1</v>
      </c>
      <c r="R346" s="102">
        <v>1</v>
      </c>
      <c r="S346" s="102">
        <v>1</v>
      </c>
      <c r="T346" s="102">
        <v>1</v>
      </c>
      <c r="U346" s="102">
        <v>1</v>
      </c>
      <c r="V346" s="102">
        <v>1</v>
      </c>
      <c r="W346" s="102">
        <v>1</v>
      </c>
      <c r="X346" s="102">
        <v>1</v>
      </c>
      <c r="Y346" s="102">
        <v>1</v>
      </c>
      <c r="Z346" s="102">
        <v>1</v>
      </c>
      <c r="AA346" s="102">
        <v>1</v>
      </c>
      <c r="AB346" s="102">
        <v>1</v>
      </c>
      <c r="AC346" s="102">
        <v>1</v>
      </c>
      <c r="AD346" s="102">
        <v>1</v>
      </c>
      <c r="AE346" s="102">
        <v>1</v>
      </c>
      <c r="AF346" s="102">
        <v>1</v>
      </c>
      <c r="AG346" s="102">
        <v>1</v>
      </c>
      <c r="AH346" s="102">
        <v>1</v>
      </c>
      <c r="AI346" s="102">
        <v>1</v>
      </c>
      <c r="AJ346" s="616" t="s">
        <v>194</v>
      </c>
      <c r="AK346" s="616"/>
      <c r="AL346" s="616"/>
      <c r="AM346" s="616"/>
      <c r="BE346" s="105">
        <v>1</v>
      </c>
      <c r="BF346" s="616" t="s">
        <v>165</v>
      </c>
      <c r="BG346" s="616"/>
      <c r="BH346" s="616"/>
      <c r="BI346" s="105">
        <v>1</v>
      </c>
      <c r="BJ346" s="616" t="s">
        <v>133</v>
      </c>
      <c r="BK346" s="616"/>
      <c r="BL346" s="616"/>
      <c r="BM346" s="105">
        <v>1</v>
      </c>
      <c r="BN346" s="616"/>
      <c r="BO346" s="616"/>
      <c r="BP346" s="616"/>
      <c r="BQ346" s="616" t="s">
        <v>165</v>
      </c>
      <c r="BR346" s="616"/>
      <c r="BS346" s="616"/>
      <c r="BT346" s="616"/>
      <c r="BU346" s="616"/>
      <c r="BV346" s="616"/>
      <c r="BW346" s="105">
        <v>1</v>
      </c>
      <c r="BX346" s="616" t="s">
        <v>136</v>
      </c>
      <c r="BY346" s="616"/>
      <c r="BZ346" s="616"/>
      <c r="CA346" s="105">
        <v>1</v>
      </c>
      <c r="CB346" s="616" t="s">
        <v>165</v>
      </c>
      <c r="CC346" s="616"/>
      <c r="CD346" s="616"/>
      <c r="CE346" s="105">
        <v>1</v>
      </c>
    </row>
    <row r="347" spans="6:83">
      <c r="I347" s="616" t="s">
        <v>187</v>
      </c>
      <c r="J347" s="616"/>
      <c r="K347" s="616"/>
      <c r="L347" s="102">
        <v>1</v>
      </c>
      <c r="M347" s="616" t="s">
        <v>138</v>
      </c>
      <c r="N347" s="616"/>
      <c r="O347" s="616"/>
      <c r="Q347" s="616" t="s">
        <v>165</v>
      </c>
      <c r="R347" s="616"/>
      <c r="S347" s="616"/>
      <c r="U347" s="616" t="s">
        <v>133</v>
      </c>
      <c r="V347" s="616"/>
      <c r="W347" s="616"/>
      <c r="Y347" s="616" t="s">
        <v>136</v>
      </c>
      <c r="Z347" s="616"/>
      <c r="AA347" s="616"/>
      <c r="AB347" s="616" t="s">
        <v>165</v>
      </c>
      <c r="AC347" s="616"/>
      <c r="AD347" s="616"/>
      <c r="AE347" s="102">
        <v>1</v>
      </c>
      <c r="AF347" s="616" t="s">
        <v>133</v>
      </c>
      <c r="AG347" s="616"/>
      <c r="AH347" s="616"/>
      <c r="AI347" s="102">
        <v>1</v>
      </c>
      <c r="AJ347" s="616"/>
      <c r="AK347" s="616"/>
      <c r="AL347" s="616"/>
      <c r="AM347" s="616"/>
      <c r="BB347" s="61"/>
      <c r="BC347" t="s">
        <v>191</v>
      </c>
      <c r="BE347" s="105">
        <v>1</v>
      </c>
      <c r="BF347" s="616"/>
      <c r="BG347" s="616"/>
      <c r="BH347" s="616"/>
      <c r="BI347" s="105">
        <v>1</v>
      </c>
      <c r="BJ347" s="616"/>
      <c r="BK347" s="616"/>
      <c r="BL347" s="616"/>
      <c r="BM347" s="105">
        <v>1</v>
      </c>
      <c r="BN347" s="616"/>
      <c r="BO347" s="616"/>
      <c r="BP347" s="616"/>
      <c r="BQ347" s="616"/>
      <c r="BR347" s="616"/>
      <c r="BS347" s="616"/>
      <c r="BT347" s="616"/>
      <c r="BU347" s="616"/>
      <c r="BV347" s="616"/>
      <c r="BW347" s="105">
        <v>1</v>
      </c>
      <c r="BX347" s="616"/>
      <c r="BY347" s="616"/>
      <c r="BZ347" s="616"/>
      <c r="CA347" s="105">
        <v>1</v>
      </c>
      <c r="CB347" s="616"/>
      <c r="CC347" s="616"/>
      <c r="CD347" s="616"/>
      <c r="CE347" s="105">
        <v>1</v>
      </c>
    </row>
    <row r="348" spans="6:83">
      <c r="I348" s="616"/>
      <c r="J348" s="616"/>
      <c r="K348" s="616"/>
      <c r="L348" s="102">
        <v>1</v>
      </c>
      <c r="M348" s="616"/>
      <c r="N348" s="616"/>
      <c r="O348" s="616"/>
      <c r="Q348" s="616"/>
      <c r="R348" s="616"/>
      <c r="S348" s="616"/>
      <c r="U348" s="616"/>
      <c r="V348" s="616"/>
      <c r="W348" s="616"/>
      <c r="Y348" s="616"/>
      <c r="Z348" s="616"/>
      <c r="AA348" s="616"/>
      <c r="AB348" s="616"/>
      <c r="AC348" s="616"/>
      <c r="AD348" s="616"/>
      <c r="AE348" s="102">
        <v>1</v>
      </c>
      <c r="AF348" s="616"/>
      <c r="AG348" s="616"/>
      <c r="AH348" s="616"/>
      <c r="AI348" s="102">
        <v>1</v>
      </c>
      <c r="AJ348" s="616"/>
      <c r="AK348" s="616"/>
      <c r="AL348" s="616"/>
      <c r="AM348" s="616"/>
      <c r="BB348" s="103"/>
      <c r="BC348" t="s">
        <v>268</v>
      </c>
      <c r="BE348" s="105">
        <v>1</v>
      </c>
      <c r="BF348" s="616"/>
      <c r="BG348" s="616"/>
      <c r="BH348" s="616"/>
      <c r="BI348" s="105">
        <v>1</v>
      </c>
      <c r="BJ348" s="616"/>
      <c r="BK348" s="616"/>
      <c r="BL348" s="616"/>
      <c r="BM348" s="105">
        <v>1</v>
      </c>
      <c r="BO348" s="616" t="s">
        <v>137</v>
      </c>
      <c r="BP348" s="616"/>
      <c r="BQ348" s="616"/>
      <c r="BR348" s="616"/>
      <c r="BS348" s="616"/>
      <c r="BT348" s="616" t="s">
        <v>137</v>
      </c>
      <c r="BU348" s="616"/>
      <c r="BW348" s="105">
        <v>1</v>
      </c>
      <c r="BX348" s="616"/>
      <c r="BY348" s="616"/>
      <c r="BZ348" s="616"/>
      <c r="CA348" s="105">
        <v>1</v>
      </c>
      <c r="CB348" s="616"/>
      <c r="CC348" s="616"/>
      <c r="CD348" s="616"/>
      <c r="CE348" s="105">
        <v>1</v>
      </c>
    </row>
    <row r="349" spans="6:83">
      <c r="I349" s="616"/>
      <c r="J349" s="616"/>
      <c r="K349" s="616"/>
      <c r="L349" s="102">
        <v>1</v>
      </c>
      <c r="M349" s="616"/>
      <c r="N349" s="616"/>
      <c r="O349" s="616"/>
      <c r="Q349" s="616"/>
      <c r="R349" s="616"/>
      <c r="S349" s="616"/>
      <c r="U349" s="616"/>
      <c r="V349" s="616"/>
      <c r="W349" s="616"/>
      <c r="Y349" s="616"/>
      <c r="Z349" s="616"/>
      <c r="AA349" s="616"/>
      <c r="AB349" s="616"/>
      <c r="AC349" s="616"/>
      <c r="AD349" s="616"/>
      <c r="AE349" s="102">
        <v>1</v>
      </c>
      <c r="AF349" s="616"/>
      <c r="AG349" s="616"/>
      <c r="AH349" s="616"/>
      <c r="AI349" s="102">
        <v>1</v>
      </c>
      <c r="AJ349" s="616"/>
      <c r="AK349" s="616"/>
      <c r="AL349" s="616"/>
      <c r="AM349" s="616"/>
      <c r="BB349" s="38"/>
      <c r="BC349" t="s">
        <v>193</v>
      </c>
      <c r="BE349" s="105">
        <v>1</v>
      </c>
      <c r="BF349" s="105">
        <v>1</v>
      </c>
      <c r="BG349" s="105">
        <v>1</v>
      </c>
      <c r="BH349" s="105">
        <v>1</v>
      </c>
      <c r="BI349" s="105">
        <v>1</v>
      </c>
      <c r="BJ349" s="105">
        <v>1</v>
      </c>
      <c r="BK349" s="105">
        <v>1</v>
      </c>
      <c r="BL349" s="105">
        <v>1</v>
      </c>
      <c r="BM349" s="105">
        <v>1</v>
      </c>
      <c r="BN349" s="105">
        <v>1</v>
      </c>
      <c r="BO349" s="616"/>
      <c r="BP349" s="616"/>
      <c r="BQ349" s="616" t="s">
        <v>138</v>
      </c>
      <c r="BR349" s="616"/>
      <c r="BS349" s="616"/>
      <c r="BT349" s="616"/>
      <c r="BU349" s="616"/>
      <c r="BV349" s="105">
        <v>1</v>
      </c>
      <c r="BW349" s="105">
        <v>1</v>
      </c>
      <c r="BX349" s="105">
        <v>1</v>
      </c>
      <c r="BY349" s="105">
        <v>1</v>
      </c>
      <c r="BZ349" s="105">
        <v>1</v>
      </c>
      <c r="CA349" s="105">
        <v>1</v>
      </c>
      <c r="CB349" s="105">
        <v>1</v>
      </c>
      <c r="CC349" s="105">
        <v>1</v>
      </c>
      <c r="CD349" s="105">
        <v>1</v>
      </c>
      <c r="CE349" s="105">
        <v>1</v>
      </c>
    </row>
    <row r="350" spans="6:83">
      <c r="L350" s="102">
        <v>1</v>
      </c>
      <c r="P350" s="102">
        <v>1</v>
      </c>
      <c r="Q350" s="102">
        <v>1</v>
      </c>
      <c r="R350" s="102">
        <v>1</v>
      </c>
      <c r="S350" s="102">
        <v>1</v>
      </c>
      <c r="T350" s="102">
        <v>1</v>
      </c>
      <c r="U350" s="103"/>
      <c r="V350" s="102">
        <v>1</v>
      </c>
      <c r="W350" s="102">
        <v>1</v>
      </c>
      <c r="X350" s="102">
        <v>1</v>
      </c>
      <c r="Y350" s="102">
        <v>1</v>
      </c>
      <c r="Z350" s="102">
        <v>1</v>
      </c>
      <c r="AA350" s="102">
        <v>1</v>
      </c>
      <c r="AB350" s="102">
        <v>1</v>
      </c>
      <c r="AC350" s="102">
        <v>1</v>
      </c>
      <c r="AD350" s="102">
        <v>1</v>
      </c>
      <c r="AE350" s="102">
        <v>1</v>
      </c>
      <c r="AF350" s="102">
        <v>1</v>
      </c>
      <c r="AG350" s="102">
        <v>1</v>
      </c>
      <c r="AH350" s="102">
        <v>1</v>
      </c>
      <c r="AI350" s="102">
        <v>1</v>
      </c>
      <c r="AJ350" s="102">
        <v>1</v>
      </c>
      <c r="AK350" s="102">
        <v>1</v>
      </c>
      <c r="AL350" s="102">
        <v>1</v>
      </c>
      <c r="AM350" s="102">
        <v>1</v>
      </c>
      <c r="AN350" s="616" t="s">
        <v>148</v>
      </c>
      <c r="AO350" s="616"/>
      <c r="AP350" s="616"/>
      <c r="AQ350" s="616"/>
      <c r="AR350" s="616"/>
      <c r="BB350" s="58"/>
      <c r="BC350" t="s">
        <v>189</v>
      </c>
      <c r="BE350" s="105">
        <v>1</v>
      </c>
      <c r="BF350" s="616" t="s">
        <v>136</v>
      </c>
      <c r="BG350" s="616"/>
      <c r="BH350" s="616"/>
      <c r="BI350" s="105">
        <v>1</v>
      </c>
      <c r="BJ350" s="616" t="s">
        <v>139</v>
      </c>
      <c r="BK350" s="616"/>
      <c r="BL350" s="616"/>
      <c r="BN350" s="105">
        <v>1</v>
      </c>
      <c r="BO350" s="105">
        <v>1</v>
      </c>
      <c r="BP350" s="38"/>
      <c r="BQ350" s="616"/>
      <c r="BR350" s="616"/>
      <c r="BS350" s="616"/>
      <c r="BT350" s="38"/>
      <c r="BU350" s="105">
        <v>1</v>
      </c>
      <c r="BV350" s="105">
        <v>1</v>
      </c>
      <c r="BW350" s="61"/>
      <c r="BX350" s="616" t="s">
        <v>139</v>
      </c>
      <c r="BY350" s="616"/>
      <c r="BZ350" s="616"/>
      <c r="CA350" s="105">
        <v>1</v>
      </c>
      <c r="CB350" s="616" t="s">
        <v>133</v>
      </c>
      <c r="CC350" s="616"/>
      <c r="CD350" s="616"/>
      <c r="CE350" s="105">
        <v>1</v>
      </c>
    </row>
    <row r="351" spans="6:83">
      <c r="F351" s="61"/>
      <c r="G351" t="s">
        <v>191</v>
      </c>
      <c r="I351" s="616" t="s">
        <v>152</v>
      </c>
      <c r="J351" s="616"/>
      <c r="K351" s="616"/>
      <c r="L351" s="102">
        <v>1</v>
      </c>
      <c r="M351" s="616" t="s">
        <v>165</v>
      </c>
      <c r="N351" s="616"/>
      <c r="O351" s="616"/>
      <c r="P351" s="102">
        <v>1</v>
      </c>
      <c r="Q351" s="616" t="s">
        <v>139</v>
      </c>
      <c r="R351" s="616"/>
      <c r="S351" s="616"/>
      <c r="T351" s="102">
        <v>1</v>
      </c>
      <c r="U351" s="58"/>
      <c r="V351" s="102">
        <v>1</v>
      </c>
      <c r="W351" s="616" t="s">
        <v>163</v>
      </c>
      <c r="X351" s="616"/>
      <c r="Y351" s="616"/>
      <c r="Z351" s="616" t="s">
        <v>135</v>
      </c>
      <c r="AA351" s="616"/>
      <c r="AB351" s="616"/>
      <c r="AC351" s="102">
        <v>1</v>
      </c>
      <c r="AE351" s="58"/>
      <c r="AF351" s="616" t="s">
        <v>138</v>
      </c>
      <c r="AG351" s="616"/>
      <c r="AH351" s="616"/>
      <c r="AI351" s="102">
        <v>1</v>
      </c>
      <c r="AJ351" s="616" t="s">
        <v>136</v>
      </c>
      <c r="AK351" s="616"/>
      <c r="AL351" s="616"/>
      <c r="AM351" s="102">
        <v>1</v>
      </c>
      <c r="AN351" s="616"/>
      <c r="AO351" s="616"/>
      <c r="AP351" s="616"/>
      <c r="AQ351" s="616"/>
      <c r="AR351" s="616"/>
      <c r="BB351" s="60"/>
      <c r="BC351" t="s">
        <v>192</v>
      </c>
      <c r="BE351" s="105">
        <v>1</v>
      </c>
      <c r="BF351" s="616"/>
      <c r="BG351" s="616"/>
      <c r="BH351" s="616"/>
      <c r="BI351" s="105">
        <v>1</v>
      </c>
      <c r="BJ351" s="616"/>
      <c r="BK351" s="616"/>
      <c r="BL351" s="616"/>
      <c r="BM351" s="627" t="s">
        <v>151</v>
      </c>
      <c r="BN351" s="627"/>
      <c r="BO351" s="105">
        <v>1</v>
      </c>
      <c r="BP351" s="105">
        <v>1</v>
      </c>
      <c r="BQ351" s="616"/>
      <c r="BR351" s="616"/>
      <c r="BS351" s="616"/>
      <c r="BT351" s="105">
        <v>1</v>
      </c>
      <c r="BU351" s="105">
        <v>1</v>
      </c>
      <c r="BX351" s="616"/>
      <c r="BY351" s="616"/>
      <c r="BZ351" s="616"/>
      <c r="CA351" s="105">
        <v>1</v>
      </c>
      <c r="CB351" s="616"/>
      <c r="CC351" s="616"/>
      <c r="CD351" s="616"/>
      <c r="CE351" s="105">
        <v>1</v>
      </c>
    </row>
    <row r="352" spans="6:83">
      <c r="F352" s="103"/>
      <c r="G352" t="s">
        <v>268</v>
      </c>
      <c r="I352" s="616"/>
      <c r="J352" s="616"/>
      <c r="K352" s="616"/>
      <c r="L352" s="102">
        <v>1</v>
      </c>
      <c r="M352" s="616"/>
      <c r="N352" s="616"/>
      <c r="O352" s="616"/>
      <c r="P352" s="102">
        <v>1</v>
      </c>
      <c r="Q352" s="616"/>
      <c r="R352" s="616"/>
      <c r="S352" s="616"/>
      <c r="T352" s="102">
        <v>1</v>
      </c>
      <c r="V352" s="102">
        <v>1</v>
      </c>
      <c r="W352" s="616"/>
      <c r="X352" s="616"/>
      <c r="Y352" s="616"/>
      <c r="Z352" s="616"/>
      <c r="AA352" s="616"/>
      <c r="AB352" s="616"/>
      <c r="AC352" s="102">
        <v>1</v>
      </c>
      <c r="AD352" s="627"/>
      <c r="AE352" s="627"/>
      <c r="AF352" s="616"/>
      <c r="AG352" s="616"/>
      <c r="AH352" s="616"/>
      <c r="AI352" s="102">
        <v>1</v>
      </c>
      <c r="AJ352" s="616"/>
      <c r="AK352" s="616"/>
      <c r="AL352" s="616"/>
      <c r="AM352" s="102">
        <v>1</v>
      </c>
      <c r="AN352" s="616"/>
      <c r="AO352" s="616"/>
      <c r="AP352" s="616"/>
      <c r="AQ352" s="616"/>
      <c r="AR352" s="616"/>
      <c r="BE352" s="105">
        <v>1</v>
      </c>
      <c r="BF352" s="616"/>
      <c r="BG352" s="616"/>
      <c r="BH352" s="616"/>
      <c r="BI352" s="105">
        <v>1</v>
      </c>
      <c r="BJ352" s="616"/>
      <c r="BK352" s="616"/>
      <c r="BL352" s="616"/>
      <c r="BM352" s="627"/>
      <c r="BN352" s="627"/>
      <c r="BO352" s="6"/>
      <c r="BP352" s="105">
        <v>1</v>
      </c>
      <c r="BQ352" s="105">
        <v>1</v>
      </c>
      <c r="BR352" s="105">
        <v>1</v>
      </c>
      <c r="BS352" s="105">
        <v>1</v>
      </c>
      <c r="BT352" s="105">
        <v>1</v>
      </c>
      <c r="BU352" s="61"/>
      <c r="BV352" s="6"/>
      <c r="BX352" s="616"/>
      <c r="BY352" s="616"/>
      <c r="BZ352" s="616"/>
      <c r="CA352" s="105">
        <v>1</v>
      </c>
      <c r="CB352" s="616"/>
      <c r="CC352" s="616"/>
      <c r="CD352" s="616"/>
      <c r="CE352" s="105">
        <v>1</v>
      </c>
    </row>
    <row r="353" spans="6:84">
      <c r="F353" s="38"/>
      <c r="G353" t="s">
        <v>193</v>
      </c>
      <c r="I353" s="616"/>
      <c r="J353" s="616"/>
      <c r="K353" s="616"/>
      <c r="L353" s="102">
        <v>1</v>
      </c>
      <c r="M353" s="616"/>
      <c r="N353" s="616"/>
      <c r="O353" s="616"/>
      <c r="P353" s="102">
        <v>1</v>
      </c>
      <c r="Q353" s="616"/>
      <c r="R353" s="616"/>
      <c r="S353" s="616"/>
      <c r="T353" s="102">
        <v>1</v>
      </c>
      <c r="V353" s="102">
        <v>1</v>
      </c>
      <c r="W353" s="616"/>
      <c r="X353" s="616"/>
      <c r="Y353" s="616"/>
      <c r="Z353" s="616"/>
      <c r="AA353" s="616"/>
      <c r="AB353" s="616"/>
      <c r="AC353" s="61"/>
      <c r="AD353" s="627"/>
      <c r="AE353" s="627"/>
      <c r="AF353" s="616"/>
      <c r="AG353" s="616"/>
      <c r="AH353" s="616"/>
      <c r="AI353" s="102">
        <v>1</v>
      </c>
      <c r="AJ353" s="616"/>
      <c r="AK353" s="616"/>
      <c r="AL353" s="616"/>
      <c r="AM353" s="102">
        <v>1</v>
      </c>
      <c r="AN353" s="616"/>
      <c r="AO353" s="616"/>
      <c r="AP353" s="616"/>
      <c r="AQ353" s="616"/>
      <c r="AR353" s="616"/>
      <c r="BE353" s="105">
        <v>1</v>
      </c>
      <c r="BF353" s="105">
        <v>1</v>
      </c>
      <c r="BG353" s="105">
        <v>1</v>
      </c>
      <c r="BH353" s="105">
        <v>1</v>
      </c>
      <c r="BI353" s="105">
        <v>1</v>
      </c>
      <c r="BJ353" s="61"/>
      <c r="BM353" s="616" t="s">
        <v>135</v>
      </c>
      <c r="BN353" s="616"/>
      <c r="BO353" s="616"/>
      <c r="BP353" s="105">
        <v>1</v>
      </c>
      <c r="BR353" s="103"/>
      <c r="BT353" s="105">
        <v>1</v>
      </c>
      <c r="BU353" s="616" t="s">
        <v>286</v>
      </c>
      <c r="BV353" s="616"/>
      <c r="BW353" s="616"/>
      <c r="BX353" s="627" t="s">
        <v>151</v>
      </c>
      <c r="BY353" s="627"/>
      <c r="CA353" s="105">
        <v>1</v>
      </c>
      <c r="CB353" s="105">
        <v>1</v>
      </c>
      <c r="CC353" s="105">
        <v>1</v>
      </c>
      <c r="CD353" s="105">
        <v>1</v>
      </c>
      <c r="CE353" s="105">
        <v>1</v>
      </c>
    </row>
    <row r="354" spans="6:84">
      <c r="F354" s="58"/>
      <c r="G354" t="s">
        <v>189</v>
      </c>
      <c r="L354" s="102">
        <v>1</v>
      </c>
      <c r="M354" s="616" t="s">
        <v>210</v>
      </c>
      <c r="N354" s="616"/>
      <c r="O354" s="616"/>
      <c r="P354" s="102">
        <v>1</v>
      </c>
      <c r="Q354" s="38"/>
      <c r="R354" s="627"/>
      <c r="S354" s="627"/>
      <c r="T354" s="102">
        <v>1</v>
      </c>
      <c r="V354" s="102">
        <v>1</v>
      </c>
      <c r="W354" s="102">
        <v>1</v>
      </c>
      <c r="X354" s="102">
        <v>1</v>
      </c>
      <c r="Y354" s="102">
        <v>1</v>
      </c>
      <c r="Z354" s="102">
        <v>1</v>
      </c>
      <c r="AA354" s="102">
        <v>1</v>
      </c>
      <c r="AB354" s="102">
        <v>1</v>
      </c>
      <c r="AC354" s="102">
        <v>1</v>
      </c>
      <c r="AD354" s="102">
        <v>1</v>
      </c>
      <c r="AE354" s="102">
        <v>1</v>
      </c>
      <c r="AF354" s="103"/>
      <c r="AG354" s="102">
        <v>1</v>
      </c>
      <c r="AH354" s="102">
        <v>1</v>
      </c>
      <c r="AI354" s="102">
        <v>1</v>
      </c>
      <c r="AJ354" s="102">
        <v>1</v>
      </c>
      <c r="AK354" s="102">
        <v>1</v>
      </c>
      <c r="AL354" s="102">
        <v>1</v>
      </c>
      <c r="AM354" s="102">
        <v>1</v>
      </c>
      <c r="AN354" s="616"/>
      <c r="AO354" s="616"/>
      <c r="AP354" s="616"/>
      <c r="AQ354" s="616"/>
      <c r="AR354" s="616"/>
      <c r="BD354" s="616"/>
      <c r="BE354" s="616"/>
      <c r="BF354" s="616"/>
      <c r="BG354" s="105">
        <v>1</v>
      </c>
      <c r="BI354" s="105">
        <v>1</v>
      </c>
      <c r="BJ354" s="105">
        <v>1</v>
      </c>
      <c r="BM354" s="616"/>
      <c r="BN354" s="616"/>
      <c r="BO354" s="616"/>
      <c r="BP354" s="105">
        <v>1</v>
      </c>
      <c r="BQ354" s="616" t="s">
        <v>282</v>
      </c>
      <c r="BR354" s="616"/>
      <c r="BS354" s="616"/>
      <c r="BT354" s="105">
        <v>1</v>
      </c>
      <c r="BU354" s="616"/>
      <c r="BV354" s="616"/>
      <c r="BW354" s="616"/>
      <c r="BX354" s="627"/>
      <c r="BY354" s="627"/>
      <c r="BZ354" s="105">
        <v>1</v>
      </c>
      <c r="CA354" s="105">
        <v>1</v>
      </c>
      <c r="CC354" s="105">
        <v>1</v>
      </c>
      <c r="CD354" s="616"/>
      <c r="CE354" s="616"/>
      <c r="CF354" s="616"/>
    </row>
    <row r="355" spans="6:84">
      <c r="F355" s="60"/>
      <c r="G355" t="s">
        <v>192</v>
      </c>
      <c r="I355" s="616" t="s">
        <v>187</v>
      </c>
      <c r="J355" s="616"/>
      <c r="K355" s="616"/>
      <c r="L355" s="102">
        <v>1</v>
      </c>
      <c r="M355" s="616"/>
      <c r="N355" s="616"/>
      <c r="O355" s="616"/>
      <c r="P355" s="102">
        <v>1</v>
      </c>
      <c r="Q355" s="38"/>
      <c r="R355" s="627"/>
      <c r="S355" s="627"/>
      <c r="T355" s="102">
        <v>1</v>
      </c>
      <c r="U355" s="616" t="s">
        <v>282</v>
      </c>
      <c r="V355" s="616"/>
      <c r="W355" s="616"/>
      <c r="Y355" s="616" t="s">
        <v>137</v>
      </c>
      <c r="Z355" s="616"/>
      <c r="AB355" s="616" t="s">
        <v>139</v>
      </c>
      <c r="AC355" s="616"/>
      <c r="AD355" s="616"/>
      <c r="AE355" s="102">
        <v>1</v>
      </c>
      <c r="AF355" s="616" t="s">
        <v>165</v>
      </c>
      <c r="AG355" s="616"/>
      <c r="AH355" s="616"/>
      <c r="AI355" s="102">
        <v>1</v>
      </c>
      <c r="AJ355" s="616" t="s">
        <v>165</v>
      </c>
      <c r="AK355" s="616"/>
      <c r="AL355" s="616"/>
      <c r="AM355" s="102">
        <v>1</v>
      </c>
      <c r="BD355" s="616"/>
      <c r="BE355" s="616"/>
      <c r="BF355" s="616"/>
      <c r="BG355" s="105">
        <v>1</v>
      </c>
      <c r="BJ355" s="105">
        <v>1</v>
      </c>
      <c r="BK355" s="105">
        <v>1</v>
      </c>
      <c r="BL355" s="58"/>
      <c r="BM355" s="616"/>
      <c r="BN355" s="616"/>
      <c r="BO355" s="616"/>
      <c r="BP355" s="105">
        <v>1</v>
      </c>
      <c r="BQ355" s="616"/>
      <c r="BR355" s="616"/>
      <c r="BS355" s="616"/>
      <c r="BT355" s="103"/>
      <c r="BU355" s="616"/>
      <c r="BV355" s="616"/>
      <c r="BW355" s="616"/>
      <c r="BX355" s="58"/>
      <c r="BY355" s="105">
        <v>1</v>
      </c>
      <c r="BZ355" s="105">
        <v>1</v>
      </c>
      <c r="CC355" s="105">
        <v>1</v>
      </c>
      <c r="CD355" s="616"/>
      <c r="CE355" s="616"/>
      <c r="CF355" s="616"/>
    </row>
    <row r="356" spans="6:84">
      <c r="I356" s="616"/>
      <c r="J356" s="616"/>
      <c r="K356" s="616"/>
      <c r="L356" s="102">
        <v>1</v>
      </c>
      <c r="M356" s="616"/>
      <c r="N356" s="616"/>
      <c r="O356" s="616"/>
      <c r="P356" s="102">
        <v>1</v>
      </c>
      <c r="Q356" s="102">
        <v>1</v>
      </c>
      <c r="R356" s="102">
        <v>1</v>
      </c>
      <c r="S356" s="61"/>
      <c r="T356" s="102">
        <v>1</v>
      </c>
      <c r="U356" s="616"/>
      <c r="V356" s="616"/>
      <c r="W356" s="616"/>
      <c r="X356" s="103"/>
      <c r="Y356" s="616"/>
      <c r="Z356" s="616"/>
      <c r="AB356" s="616"/>
      <c r="AC356" s="616"/>
      <c r="AD356" s="616"/>
      <c r="AE356" s="102">
        <v>1</v>
      </c>
      <c r="AF356" s="616"/>
      <c r="AG356" s="616"/>
      <c r="AH356" s="616"/>
      <c r="AI356" s="102">
        <v>1</v>
      </c>
      <c r="AJ356" s="616"/>
      <c r="AK356" s="616"/>
      <c r="AL356" s="616"/>
      <c r="AM356" s="102">
        <v>1</v>
      </c>
      <c r="AN356" s="616" t="s">
        <v>186</v>
      </c>
      <c r="AO356" s="616"/>
      <c r="AP356" s="616"/>
      <c r="BD356" s="616"/>
      <c r="BE356" s="616"/>
      <c r="BF356" s="616"/>
      <c r="BG356" s="105">
        <v>1</v>
      </c>
      <c r="BH356" s="616" t="s">
        <v>138</v>
      </c>
      <c r="BI356" s="616"/>
      <c r="BJ356" s="616"/>
      <c r="BK356" s="105">
        <v>1</v>
      </c>
      <c r="BL356" s="105">
        <v>1</v>
      </c>
      <c r="BM356" s="616" t="s">
        <v>181</v>
      </c>
      <c r="BN356" s="616"/>
      <c r="BO356" s="616"/>
      <c r="BP356" s="103"/>
      <c r="BQ356" s="616"/>
      <c r="BR356" s="616"/>
      <c r="BS356" s="616"/>
      <c r="BT356" s="616" t="s">
        <v>135</v>
      </c>
      <c r="BU356" s="616"/>
      <c r="BV356" s="616"/>
      <c r="BX356" s="105">
        <v>1</v>
      </c>
      <c r="BY356" s="105">
        <v>1</v>
      </c>
      <c r="BZ356" s="616" t="s">
        <v>138</v>
      </c>
      <c r="CA356" s="616"/>
      <c r="CB356" s="616"/>
      <c r="CC356" s="105">
        <v>1</v>
      </c>
      <c r="CD356" s="616"/>
      <c r="CE356" s="616"/>
      <c r="CF356" s="616"/>
    </row>
    <row r="357" spans="6:84">
      <c r="I357" s="616"/>
      <c r="J357" s="616"/>
      <c r="K357" s="616"/>
      <c r="L357" s="102">
        <v>1</v>
      </c>
      <c r="M357" s="616" t="s">
        <v>136</v>
      </c>
      <c r="N357" s="616"/>
      <c r="O357" s="616"/>
      <c r="P357" s="102">
        <v>1</v>
      </c>
      <c r="Q357" s="616" t="s">
        <v>135</v>
      </c>
      <c r="R357" s="616"/>
      <c r="S357" s="616"/>
      <c r="T357" s="102">
        <v>1</v>
      </c>
      <c r="U357" s="616"/>
      <c r="V357" s="616"/>
      <c r="W357" s="616"/>
      <c r="X357" s="616" t="s">
        <v>212</v>
      </c>
      <c r="Y357" s="616"/>
      <c r="Z357" s="616"/>
      <c r="AA357" s="616"/>
      <c r="AB357" s="616"/>
      <c r="AC357" s="616"/>
      <c r="AD357" s="616"/>
      <c r="AE357" s="102">
        <v>1</v>
      </c>
      <c r="AF357" s="616"/>
      <c r="AG357" s="616"/>
      <c r="AH357" s="616"/>
      <c r="AI357" s="102">
        <v>1</v>
      </c>
      <c r="AJ357" s="616"/>
      <c r="AK357" s="616"/>
      <c r="AL357" s="616"/>
      <c r="AM357" s="102">
        <v>1</v>
      </c>
      <c r="AN357" s="616"/>
      <c r="AO357" s="616"/>
      <c r="AP357" s="616"/>
      <c r="BF357" s="38"/>
      <c r="BG357" s="105">
        <v>1</v>
      </c>
      <c r="BH357" s="616"/>
      <c r="BI357" s="616"/>
      <c r="BJ357" s="616"/>
      <c r="BL357" s="105">
        <v>1</v>
      </c>
      <c r="BM357" s="616"/>
      <c r="BN357" s="616"/>
      <c r="BO357" s="616"/>
      <c r="BP357" s="616" t="s">
        <v>212</v>
      </c>
      <c r="BQ357" s="616"/>
      <c r="BR357" s="616"/>
      <c r="BS357" s="616"/>
      <c r="BT357" s="616"/>
      <c r="BU357" s="616"/>
      <c r="BV357" s="616"/>
      <c r="BX357" s="105">
        <v>1</v>
      </c>
      <c r="BZ357" s="616"/>
      <c r="CA357" s="616"/>
      <c r="CB357" s="616"/>
      <c r="CC357" s="105">
        <v>1</v>
      </c>
      <c r="CD357" s="38"/>
    </row>
    <row r="358" spans="6:84">
      <c r="L358" s="102">
        <v>1</v>
      </c>
      <c r="M358" s="616"/>
      <c r="N358" s="616"/>
      <c r="O358" s="616"/>
      <c r="P358" s="102">
        <v>1</v>
      </c>
      <c r="Q358" s="616"/>
      <c r="R358" s="616"/>
      <c r="S358" s="616"/>
      <c r="T358" s="102">
        <v>1</v>
      </c>
      <c r="U358" s="616" t="s">
        <v>137</v>
      </c>
      <c r="V358" s="616"/>
      <c r="X358" s="616"/>
      <c r="Y358" s="616"/>
      <c r="Z358" s="616"/>
      <c r="AA358" s="616"/>
      <c r="AB358" s="61"/>
      <c r="AC358" s="616" t="s">
        <v>137</v>
      </c>
      <c r="AD358" s="616"/>
      <c r="AE358" s="102">
        <v>1</v>
      </c>
      <c r="AF358" s="616" t="s">
        <v>283</v>
      </c>
      <c r="AG358" s="616"/>
      <c r="AH358" s="616"/>
      <c r="AI358" s="102">
        <v>1</v>
      </c>
      <c r="AJ358" s="616" t="s">
        <v>133</v>
      </c>
      <c r="AK358" s="616"/>
      <c r="AL358" s="616"/>
      <c r="AM358" s="102">
        <v>1</v>
      </c>
      <c r="AN358" s="616"/>
      <c r="AO358" s="616"/>
      <c r="AP358" s="616"/>
      <c r="BD358" s="616" t="s">
        <v>165</v>
      </c>
      <c r="BE358" s="616"/>
      <c r="BF358" s="616"/>
      <c r="BG358" s="105">
        <v>1</v>
      </c>
      <c r="BH358" s="616"/>
      <c r="BI358" s="616"/>
      <c r="BJ358" s="616"/>
      <c r="BL358" s="105">
        <v>1</v>
      </c>
      <c r="BM358" s="616"/>
      <c r="BN358" s="616"/>
      <c r="BO358" s="616"/>
      <c r="BP358" s="616"/>
      <c r="BQ358" s="616"/>
      <c r="BR358" s="616"/>
      <c r="BS358" s="616"/>
      <c r="BT358" s="616"/>
      <c r="BU358" s="616"/>
      <c r="BV358" s="616"/>
      <c r="BX358" s="105">
        <v>1</v>
      </c>
      <c r="BZ358" s="616"/>
      <c r="CA358" s="616"/>
      <c r="CB358" s="616"/>
      <c r="CC358" s="105">
        <v>1</v>
      </c>
      <c r="CD358" s="616" t="s">
        <v>165</v>
      </c>
      <c r="CE358" s="616"/>
      <c r="CF358" s="616"/>
    </row>
    <row r="359" spans="6:84">
      <c r="I359" s="616" t="s">
        <v>186</v>
      </c>
      <c r="J359" s="616"/>
      <c r="K359" s="616"/>
      <c r="L359" s="102">
        <v>1</v>
      </c>
      <c r="M359" s="616"/>
      <c r="N359" s="616"/>
      <c r="O359" s="616"/>
      <c r="P359" s="102">
        <v>1</v>
      </c>
      <c r="Q359" s="616"/>
      <c r="R359" s="616"/>
      <c r="S359" s="616"/>
      <c r="T359" s="102">
        <v>1</v>
      </c>
      <c r="U359" s="616"/>
      <c r="V359" s="616"/>
      <c r="W359" s="61"/>
      <c r="X359" s="616"/>
      <c r="Y359" s="616"/>
      <c r="Z359" s="616"/>
      <c r="AA359" s="616"/>
      <c r="AC359" s="616"/>
      <c r="AD359" s="616"/>
      <c r="AE359" s="102">
        <v>1</v>
      </c>
      <c r="AF359" s="616"/>
      <c r="AG359" s="616"/>
      <c r="AH359" s="616"/>
      <c r="AI359" s="102">
        <v>1</v>
      </c>
      <c r="AJ359" s="616"/>
      <c r="AK359" s="616"/>
      <c r="AL359" s="616"/>
      <c r="AM359" s="102">
        <v>1</v>
      </c>
      <c r="BD359" s="616"/>
      <c r="BE359" s="616"/>
      <c r="BF359" s="616"/>
      <c r="BG359" s="105">
        <v>1</v>
      </c>
      <c r="BH359" s="616" t="s">
        <v>133</v>
      </c>
      <c r="BI359" s="616"/>
      <c r="BJ359" s="616"/>
      <c r="BL359" s="105">
        <v>1</v>
      </c>
      <c r="BM359" s="616" t="s">
        <v>210</v>
      </c>
      <c r="BN359" s="616"/>
      <c r="BO359" s="616"/>
      <c r="BP359" s="616"/>
      <c r="BQ359" s="616"/>
      <c r="BR359" s="616"/>
      <c r="BS359" s="616"/>
      <c r="BT359" s="616" t="s">
        <v>177</v>
      </c>
      <c r="BU359" s="616"/>
      <c r="BV359" s="616"/>
      <c r="BX359" s="105">
        <v>1</v>
      </c>
      <c r="BZ359" s="616" t="s">
        <v>136</v>
      </c>
      <c r="CA359" s="616"/>
      <c r="CB359" s="616"/>
      <c r="CC359" s="105">
        <v>1</v>
      </c>
      <c r="CD359" s="616"/>
      <c r="CE359" s="616"/>
      <c r="CF359" s="616"/>
    </row>
    <row r="360" spans="6:84">
      <c r="I360" s="616"/>
      <c r="J360" s="616"/>
      <c r="K360" s="616"/>
      <c r="L360" s="102">
        <v>1</v>
      </c>
      <c r="P360" s="102">
        <v>1</v>
      </c>
      <c r="Q360" s="616" t="s">
        <v>165</v>
      </c>
      <c r="R360" s="616"/>
      <c r="S360" s="616"/>
      <c r="T360" s="102">
        <v>1</v>
      </c>
      <c r="U360" s="616" t="s">
        <v>139</v>
      </c>
      <c r="V360" s="616"/>
      <c r="W360" s="616"/>
      <c r="X360" s="616"/>
      <c r="Y360" s="616"/>
      <c r="Z360" s="616"/>
      <c r="AA360" s="616"/>
      <c r="AB360" s="616" t="s">
        <v>282</v>
      </c>
      <c r="AC360" s="616"/>
      <c r="AD360" s="616"/>
      <c r="AE360" s="102">
        <v>1</v>
      </c>
      <c r="AF360" s="616"/>
      <c r="AG360" s="616"/>
      <c r="AH360" s="616"/>
      <c r="AI360" s="102">
        <v>1</v>
      </c>
      <c r="AJ360" s="616"/>
      <c r="AK360" s="616"/>
      <c r="AL360" s="616"/>
      <c r="AM360" s="102">
        <v>1</v>
      </c>
      <c r="AN360" s="616" t="s">
        <v>152</v>
      </c>
      <c r="AO360" s="616"/>
      <c r="AP360" s="616"/>
      <c r="BD360" s="616"/>
      <c r="BE360" s="616"/>
      <c r="BF360" s="616"/>
      <c r="BG360" s="105">
        <v>1</v>
      </c>
      <c r="BH360" s="616"/>
      <c r="BI360" s="616"/>
      <c r="BJ360" s="616"/>
      <c r="BL360" s="105">
        <v>1</v>
      </c>
      <c r="BM360" s="616"/>
      <c r="BN360" s="616"/>
      <c r="BO360" s="616"/>
      <c r="BP360" s="616"/>
      <c r="BQ360" s="616"/>
      <c r="BR360" s="616"/>
      <c r="BS360" s="616"/>
      <c r="BT360" s="616"/>
      <c r="BU360" s="616"/>
      <c r="BV360" s="616"/>
      <c r="BX360" s="105">
        <v>1</v>
      </c>
      <c r="BZ360" s="616"/>
      <c r="CA360" s="616"/>
      <c r="CB360" s="616"/>
      <c r="CC360" s="105">
        <v>1</v>
      </c>
      <c r="CD360" s="616"/>
      <c r="CE360" s="616"/>
      <c r="CF360" s="616"/>
    </row>
    <row r="361" spans="6:84">
      <c r="I361" s="616"/>
      <c r="J361" s="616"/>
      <c r="K361" s="616"/>
      <c r="L361" s="102">
        <v>1</v>
      </c>
      <c r="N361" s="616" t="s">
        <v>134</v>
      </c>
      <c r="O361" s="616"/>
      <c r="P361" s="102">
        <v>1</v>
      </c>
      <c r="Q361" s="616"/>
      <c r="R361" s="616"/>
      <c r="S361" s="616"/>
      <c r="T361" s="102">
        <v>1</v>
      </c>
      <c r="U361" s="616"/>
      <c r="V361" s="616"/>
      <c r="W361" s="616"/>
      <c r="Y361" s="616" t="s">
        <v>137</v>
      </c>
      <c r="Z361" s="616"/>
      <c r="AA361" s="103"/>
      <c r="AB361" s="616"/>
      <c r="AC361" s="616"/>
      <c r="AD361" s="616"/>
      <c r="AE361" s="102">
        <v>1</v>
      </c>
      <c r="AF361" s="61"/>
      <c r="AG361" s="102">
        <v>1</v>
      </c>
      <c r="AH361" s="102">
        <v>1</v>
      </c>
      <c r="AI361" s="102">
        <v>1</v>
      </c>
      <c r="AJ361" s="616" t="s">
        <v>136</v>
      </c>
      <c r="AK361" s="616"/>
      <c r="AL361" s="616"/>
      <c r="AM361" s="102">
        <v>1</v>
      </c>
      <c r="AN361" s="616"/>
      <c r="AO361" s="616"/>
      <c r="AP361" s="616"/>
      <c r="BD361" s="616"/>
      <c r="BE361" s="616"/>
      <c r="BF361" s="616"/>
      <c r="BG361" s="105">
        <v>1</v>
      </c>
      <c r="BH361" s="616"/>
      <c r="BI361" s="616"/>
      <c r="BJ361" s="616"/>
      <c r="BK361" s="105">
        <v>1</v>
      </c>
      <c r="BL361" s="105">
        <v>1</v>
      </c>
      <c r="BM361" s="616"/>
      <c r="BN361" s="616"/>
      <c r="BO361" s="616"/>
      <c r="BP361" s="103"/>
      <c r="BQ361" s="616" t="s">
        <v>282</v>
      </c>
      <c r="BR361" s="616"/>
      <c r="BS361" s="616"/>
      <c r="BT361" s="616"/>
      <c r="BU361" s="616"/>
      <c r="BV361" s="616"/>
      <c r="BX361" s="105">
        <v>1</v>
      </c>
      <c r="BY361" s="105">
        <v>1</v>
      </c>
      <c r="BZ361" s="616"/>
      <c r="CA361" s="616"/>
      <c r="CB361" s="616"/>
      <c r="CC361" s="105">
        <v>1</v>
      </c>
      <c r="CD361" s="616"/>
      <c r="CE361" s="616"/>
      <c r="CF361" s="616"/>
    </row>
    <row r="362" spans="6:84">
      <c r="L362" s="102">
        <v>1</v>
      </c>
      <c r="N362" s="616"/>
      <c r="O362" s="616"/>
      <c r="P362" s="102">
        <v>1</v>
      </c>
      <c r="Q362" s="616"/>
      <c r="R362" s="616"/>
      <c r="S362" s="616"/>
      <c r="T362" s="102">
        <v>1</v>
      </c>
      <c r="U362" s="616"/>
      <c r="V362" s="616"/>
      <c r="W362" s="616"/>
      <c r="Y362" s="616"/>
      <c r="Z362" s="616"/>
      <c r="AB362" s="616"/>
      <c r="AC362" s="616"/>
      <c r="AD362" s="616"/>
      <c r="AE362" s="102">
        <v>1</v>
      </c>
      <c r="AF362" s="627"/>
      <c r="AG362" s="627"/>
      <c r="AH362" s="38"/>
      <c r="AI362" s="102">
        <v>1</v>
      </c>
      <c r="AJ362" s="616"/>
      <c r="AK362" s="616"/>
      <c r="AL362" s="616"/>
      <c r="AM362" s="102">
        <v>1</v>
      </c>
      <c r="AN362" s="616"/>
      <c r="AO362" s="616"/>
      <c r="AP362" s="616"/>
      <c r="BD362" s="616"/>
      <c r="BE362" s="616"/>
      <c r="BF362" s="616"/>
      <c r="BG362" s="105">
        <v>1</v>
      </c>
      <c r="BJ362" s="105">
        <v>1</v>
      </c>
      <c r="BK362" s="105">
        <v>1</v>
      </c>
      <c r="BL362" s="58"/>
      <c r="BM362" s="616" t="s">
        <v>135</v>
      </c>
      <c r="BN362" s="616"/>
      <c r="BO362" s="616"/>
      <c r="BP362" s="105">
        <v>1</v>
      </c>
      <c r="BQ362" s="616"/>
      <c r="BR362" s="616"/>
      <c r="BS362" s="616"/>
      <c r="BT362" s="103"/>
      <c r="BU362" s="616" t="s">
        <v>283</v>
      </c>
      <c r="BV362" s="616"/>
      <c r="BW362" s="616"/>
      <c r="BX362" s="58"/>
      <c r="BY362" s="105">
        <v>1</v>
      </c>
      <c r="BZ362" s="105">
        <v>1</v>
      </c>
      <c r="CC362" s="105">
        <v>1</v>
      </c>
      <c r="CD362" s="616"/>
      <c r="CE362" s="616"/>
      <c r="CF362" s="616"/>
    </row>
    <row r="363" spans="6:84">
      <c r="G363" s="616" t="s">
        <v>148</v>
      </c>
      <c r="H363" s="616"/>
      <c r="I363" s="616"/>
      <c r="J363" s="616"/>
      <c r="K363" s="616"/>
      <c r="L363" s="102">
        <v>1</v>
      </c>
      <c r="M363" s="102">
        <v>1</v>
      </c>
      <c r="N363" s="102">
        <v>1</v>
      </c>
      <c r="O363" s="102">
        <v>1</v>
      </c>
      <c r="P363" s="102">
        <v>1</v>
      </c>
      <c r="Q363" s="102">
        <v>1</v>
      </c>
      <c r="R363" s="102">
        <v>1</v>
      </c>
      <c r="S363" s="103"/>
      <c r="T363" s="102">
        <v>1</v>
      </c>
      <c r="U363" s="102">
        <v>1</v>
      </c>
      <c r="V363" s="102">
        <v>1</v>
      </c>
      <c r="W363" s="102">
        <v>1</v>
      </c>
      <c r="X363" s="102">
        <v>1</v>
      </c>
      <c r="Y363" s="102">
        <v>1</v>
      </c>
      <c r="Z363" s="102">
        <v>1</v>
      </c>
      <c r="AA363" s="102">
        <v>1</v>
      </c>
      <c r="AB363" s="102">
        <v>1</v>
      </c>
      <c r="AC363" s="102">
        <v>1</v>
      </c>
      <c r="AE363" s="102">
        <v>1</v>
      </c>
      <c r="AF363" s="627"/>
      <c r="AG363" s="627"/>
      <c r="AH363" s="38"/>
      <c r="AI363" s="102">
        <v>1</v>
      </c>
      <c r="AJ363" s="616"/>
      <c r="AK363" s="616"/>
      <c r="AL363" s="616"/>
      <c r="AM363" s="102">
        <v>1</v>
      </c>
      <c r="BD363" s="616"/>
      <c r="BE363" s="616"/>
      <c r="BF363" s="616"/>
      <c r="BG363" s="105">
        <v>1</v>
      </c>
      <c r="BI363" s="105">
        <v>1</v>
      </c>
      <c r="BJ363" s="105">
        <v>1</v>
      </c>
      <c r="BK363" s="627" t="s">
        <v>151</v>
      </c>
      <c r="BL363" s="627"/>
      <c r="BM363" s="616"/>
      <c r="BN363" s="616"/>
      <c r="BO363" s="616"/>
      <c r="BP363" s="105">
        <v>1</v>
      </c>
      <c r="BQ363" s="616"/>
      <c r="BR363" s="616"/>
      <c r="BS363" s="616"/>
      <c r="BT363" s="105">
        <v>1</v>
      </c>
      <c r="BU363" s="616"/>
      <c r="BV363" s="616"/>
      <c r="BW363" s="616"/>
      <c r="BZ363" s="105">
        <v>1</v>
      </c>
      <c r="CA363" s="105">
        <v>1</v>
      </c>
      <c r="CC363" s="105">
        <v>1</v>
      </c>
      <c r="CD363" s="616"/>
      <c r="CE363" s="616"/>
      <c r="CF363" s="616"/>
    </row>
    <row r="364" spans="6:84">
      <c r="G364" s="616"/>
      <c r="H364" s="616"/>
      <c r="I364" s="616"/>
      <c r="J364" s="616"/>
      <c r="K364" s="616"/>
      <c r="L364" s="102">
        <v>1</v>
      </c>
      <c r="M364" s="616" t="s">
        <v>133</v>
      </c>
      <c r="N364" s="616"/>
      <c r="O364" s="616"/>
      <c r="P364" s="102">
        <v>1</v>
      </c>
      <c r="Q364" s="616" t="s">
        <v>138</v>
      </c>
      <c r="R364" s="616"/>
      <c r="S364" s="616"/>
      <c r="T364" s="627"/>
      <c r="U364" s="627"/>
      <c r="V364" s="61"/>
      <c r="W364" s="616" t="s">
        <v>181</v>
      </c>
      <c r="X364" s="616"/>
      <c r="Y364" s="616"/>
      <c r="Z364" s="616" t="s">
        <v>135</v>
      </c>
      <c r="AA364" s="616"/>
      <c r="AB364" s="616"/>
      <c r="AC364" s="102">
        <v>1</v>
      </c>
      <c r="AE364" s="102">
        <v>1</v>
      </c>
      <c r="AF364" s="616" t="s">
        <v>139</v>
      </c>
      <c r="AG364" s="616"/>
      <c r="AH364" s="616"/>
      <c r="AI364" s="102">
        <v>1</v>
      </c>
      <c r="AJ364" s="616" t="s">
        <v>165</v>
      </c>
      <c r="AK364" s="616"/>
      <c r="AL364" s="616"/>
      <c r="AM364" s="102">
        <v>1</v>
      </c>
      <c r="AN364" s="616" t="s">
        <v>187</v>
      </c>
      <c r="AO364" s="616"/>
      <c r="AP364" s="616"/>
      <c r="BE364" s="105">
        <v>1</v>
      </c>
      <c r="BF364" s="105">
        <v>1</v>
      </c>
      <c r="BG364" s="105">
        <v>1</v>
      </c>
      <c r="BH364" s="105">
        <v>1</v>
      </c>
      <c r="BI364" s="105">
        <v>1</v>
      </c>
      <c r="BK364" s="627"/>
      <c r="BL364" s="627"/>
      <c r="BM364" s="616"/>
      <c r="BN364" s="616"/>
      <c r="BO364" s="616"/>
      <c r="BP364" s="105">
        <v>1</v>
      </c>
      <c r="BR364" s="103"/>
      <c r="BT364" s="105">
        <v>1</v>
      </c>
      <c r="BU364" s="616"/>
      <c r="BV364" s="616"/>
      <c r="BW364" s="616"/>
      <c r="BZ364" s="61"/>
      <c r="CA364" s="105">
        <v>1</v>
      </c>
      <c r="CB364" s="105">
        <v>1</v>
      </c>
      <c r="CC364" s="105">
        <v>1</v>
      </c>
      <c r="CD364" s="105">
        <v>1</v>
      </c>
      <c r="CE364" s="105">
        <v>1</v>
      </c>
    </row>
    <row r="365" spans="6:84">
      <c r="G365" s="616"/>
      <c r="H365" s="616"/>
      <c r="I365" s="616"/>
      <c r="J365" s="616"/>
      <c r="K365" s="616"/>
      <c r="L365" s="102">
        <v>1</v>
      </c>
      <c r="M365" s="616"/>
      <c r="N365" s="616"/>
      <c r="O365" s="616"/>
      <c r="P365" s="102">
        <v>1</v>
      </c>
      <c r="Q365" s="616"/>
      <c r="R365" s="616"/>
      <c r="S365" s="616"/>
      <c r="T365" s="627"/>
      <c r="U365" s="627"/>
      <c r="V365" s="102">
        <v>1</v>
      </c>
      <c r="W365" s="616"/>
      <c r="X365" s="616"/>
      <c r="Y365" s="616"/>
      <c r="Z365" s="616"/>
      <c r="AA365" s="616"/>
      <c r="AB365" s="616"/>
      <c r="AC365" s="102">
        <v>1</v>
      </c>
      <c r="AE365" s="102">
        <v>1</v>
      </c>
      <c r="AF365" s="616"/>
      <c r="AG365" s="616"/>
      <c r="AH365" s="616"/>
      <c r="AI365" s="102">
        <v>1</v>
      </c>
      <c r="AJ365" s="616"/>
      <c r="AK365" s="616"/>
      <c r="AL365" s="616"/>
      <c r="AM365" s="102">
        <v>1</v>
      </c>
      <c r="AN365" s="616"/>
      <c r="AO365" s="616"/>
      <c r="AP365" s="616"/>
      <c r="BE365" s="105">
        <v>1</v>
      </c>
      <c r="BF365" s="616" t="s">
        <v>133</v>
      </c>
      <c r="BG365" s="616"/>
      <c r="BH365" s="616"/>
      <c r="BI365" s="105">
        <v>1</v>
      </c>
      <c r="BJ365" s="616" t="s">
        <v>139</v>
      </c>
      <c r="BK365" s="616"/>
      <c r="BL365" s="616"/>
      <c r="BN365" s="6"/>
      <c r="BO365" s="61"/>
      <c r="BP365" s="105">
        <v>1</v>
      </c>
      <c r="BQ365" s="105">
        <v>1</v>
      </c>
      <c r="BR365" s="105">
        <v>1</v>
      </c>
      <c r="BS365" s="105">
        <v>1</v>
      </c>
      <c r="BT365" s="105">
        <v>1</v>
      </c>
      <c r="BU365" s="6"/>
      <c r="BV365" s="627" t="s">
        <v>151</v>
      </c>
      <c r="BW365" s="627"/>
      <c r="BX365" s="616" t="s">
        <v>139</v>
      </c>
      <c r="BY365" s="616"/>
      <c r="BZ365" s="616"/>
      <c r="CA365" s="105">
        <v>1</v>
      </c>
      <c r="CB365" s="616" t="s">
        <v>136</v>
      </c>
      <c r="CC365" s="616"/>
      <c r="CD365" s="616"/>
      <c r="CE365" s="105">
        <v>1</v>
      </c>
    </row>
    <row r="366" spans="6:84">
      <c r="G366" s="616"/>
      <c r="H366" s="616"/>
      <c r="I366" s="616"/>
      <c r="J366" s="616"/>
      <c r="K366" s="616"/>
      <c r="L366" s="102">
        <v>1</v>
      </c>
      <c r="M366" s="616"/>
      <c r="N366" s="616"/>
      <c r="O366" s="616"/>
      <c r="P366" s="102">
        <v>1</v>
      </c>
      <c r="Q366" s="616"/>
      <c r="R366" s="616"/>
      <c r="S366" s="616"/>
      <c r="T366" s="58"/>
      <c r="V366" s="102">
        <v>1</v>
      </c>
      <c r="W366" s="616"/>
      <c r="X366" s="616"/>
      <c r="Y366" s="616"/>
      <c r="Z366" s="616"/>
      <c r="AA366" s="616"/>
      <c r="AB366" s="616"/>
      <c r="AC366" s="102">
        <v>1</v>
      </c>
      <c r="AD366" s="58"/>
      <c r="AE366" s="102">
        <v>1</v>
      </c>
      <c r="AF366" s="616"/>
      <c r="AG366" s="616"/>
      <c r="AH366" s="616"/>
      <c r="AI366" s="102">
        <v>1</v>
      </c>
      <c r="AJ366" s="616"/>
      <c r="AK366" s="616"/>
      <c r="AL366" s="616"/>
      <c r="AM366" s="102">
        <v>1</v>
      </c>
      <c r="AN366" s="616"/>
      <c r="AO366" s="616"/>
      <c r="AP366" s="616"/>
      <c r="BE366" s="105">
        <v>1</v>
      </c>
      <c r="BF366" s="616"/>
      <c r="BG366" s="616"/>
      <c r="BH366" s="616"/>
      <c r="BI366" s="105">
        <v>1</v>
      </c>
      <c r="BJ366" s="616"/>
      <c r="BK366" s="616"/>
      <c r="BL366" s="616"/>
      <c r="BO366" s="105">
        <v>1</v>
      </c>
      <c r="BP366" s="105">
        <v>1</v>
      </c>
      <c r="BQ366" s="616" t="s">
        <v>138</v>
      </c>
      <c r="BR366" s="616"/>
      <c r="BS366" s="616"/>
      <c r="BT366" s="105">
        <v>1</v>
      </c>
      <c r="BU366" s="105">
        <v>1</v>
      </c>
      <c r="BV366" s="627"/>
      <c r="BW366" s="627"/>
      <c r="BX366" s="616"/>
      <c r="BY366" s="616"/>
      <c r="BZ366" s="616"/>
      <c r="CA366" s="105">
        <v>1</v>
      </c>
      <c r="CB366" s="616"/>
      <c r="CC366" s="616"/>
      <c r="CD366" s="616"/>
      <c r="CE366" s="105">
        <v>1</v>
      </c>
    </row>
    <row r="367" spans="6:84">
      <c r="G367" s="616"/>
      <c r="H367" s="616"/>
      <c r="I367" s="616"/>
      <c r="J367" s="616"/>
      <c r="K367" s="616"/>
      <c r="L367" s="102">
        <v>1</v>
      </c>
      <c r="M367" s="102">
        <v>1</v>
      </c>
      <c r="N367" s="102">
        <v>1</v>
      </c>
      <c r="O367" s="102">
        <v>1</v>
      </c>
      <c r="P367" s="102">
        <v>1</v>
      </c>
      <c r="Q367" s="102">
        <v>1</v>
      </c>
      <c r="R367" s="102">
        <v>1</v>
      </c>
      <c r="S367" s="102">
        <v>1</v>
      </c>
      <c r="T367" s="102">
        <v>1</v>
      </c>
      <c r="U367" s="102">
        <v>1</v>
      </c>
      <c r="V367" s="102">
        <v>1</v>
      </c>
      <c r="W367" s="102">
        <v>1</v>
      </c>
      <c r="X367" s="102">
        <v>1</v>
      </c>
      <c r="Y367" s="102">
        <v>1</v>
      </c>
      <c r="Z367" s="102">
        <v>1</v>
      </c>
      <c r="AA367" s="102">
        <v>1</v>
      </c>
      <c r="AB367" s="102">
        <v>1</v>
      </c>
      <c r="AC367" s="102">
        <v>1</v>
      </c>
      <c r="AD367" s="103"/>
      <c r="AE367" s="102">
        <v>1</v>
      </c>
      <c r="AF367" s="102">
        <v>1</v>
      </c>
      <c r="AG367" s="102">
        <v>1</v>
      </c>
      <c r="AH367" s="102">
        <v>1</v>
      </c>
      <c r="AI367" s="102">
        <v>1</v>
      </c>
      <c r="AM367" s="102">
        <v>1</v>
      </c>
      <c r="BE367" s="105">
        <v>1</v>
      </c>
      <c r="BF367" s="616"/>
      <c r="BG367" s="616"/>
      <c r="BH367" s="616"/>
      <c r="BI367" s="105">
        <v>1</v>
      </c>
      <c r="BJ367" s="616"/>
      <c r="BK367" s="616"/>
      <c r="BL367" s="616"/>
      <c r="BM367" s="61"/>
      <c r="BN367" s="105">
        <v>1</v>
      </c>
      <c r="BO367" s="105">
        <v>1</v>
      </c>
      <c r="BQ367" s="616"/>
      <c r="BR367" s="616"/>
      <c r="BS367" s="616"/>
      <c r="BU367" s="105">
        <v>1</v>
      </c>
      <c r="BV367" s="105">
        <v>1</v>
      </c>
      <c r="BX367" s="616"/>
      <c r="BY367" s="616"/>
      <c r="BZ367" s="616"/>
      <c r="CA367" s="105">
        <v>1</v>
      </c>
      <c r="CB367" s="616"/>
      <c r="CC367" s="616"/>
      <c r="CD367" s="616"/>
      <c r="CE367" s="105">
        <v>1</v>
      </c>
    </row>
    <row r="368" spans="6:84">
      <c r="P368" s="102">
        <v>1</v>
      </c>
      <c r="Q368" s="616" t="s">
        <v>136</v>
      </c>
      <c r="R368" s="616"/>
      <c r="S368" s="616"/>
      <c r="T368" s="102">
        <v>1</v>
      </c>
      <c r="U368" s="616" t="s">
        <v>295</v>
      </c>
      <c r="V368" s="616"/>
      <c r="W368" s="616"/>
      <c r="X368" s="616" t="s">
        <v>133</v>
      </c>
      <c r="Y368" s="616"/>
      <c r="Z368" s="616"/>
      <c r="AB368" s="616" t="s">
        <v>136</v>
      </c>
      <c r="AC368" s="616"/>
      <c r="AD368" s="616"/>
      <c r="AF368" s="616" t="s">
        <v>165</v>
      </c>
      <c r="AG368" s="616"/>
      <c r="AH368" s="616"/>
      <c r="AJ368" s="616" t="s">
        <v>138</v>
      </c>
      <c r="AK368" s="616"/>
      <c r="AL368" s="616"/>
      <c r="AM368" s="102">
        <v>1</v>
      </c>
      <c r="AN368" s="616" t="s">
        <v>152</v>
      </c>
      <c r="AO368" s="616"/>
      <c r="AP368" s="616"/>
      <c r="BE368" s="105">
        <v>1</v>
      </c>
      <c r="BF368" s="105">
        <v>1</v>
      </c>
      <c r="BG368" s="105">
        <v>1</v>
      </c>
      <c r="BH368" s="105">
        <v>1</v>
      </c>
      <c r="BI368" s="105">
        <v>1</v>
      </c>
      <c r="BJ368" s="105">
        <v>1</v>
      </c>
      <c r="BK368" s="105">
        <v>1</v>
      </c>
      <c r="BL368" s="105">
        <v>1</v>
      </c>
      <c r="BM368" s="105">
        <v>1</v>
      </c>
      <c r="BN368" s="105">
        <v>1</v>
      </c>
      <c r="BO368" s="616" t="s">
        <v>137</v>
      </c>
      <c r="BP368" s="616"/>
      <c r="BQ368" s="616"/>
      <c r="BR368" s="616"/>
      <c r="BS368" s="616"/>
      <c r="BT368" s="616" t="s">
        <v>137</v>
      </c>
      <c r="BU368" s="616"/>
      <c r="BV368" s="105">
        <v>1</v>
      </c>
      <c r="BW368" s="105">
        <v>1</v>
      </c>
      <c r="BX368" s="105">
        <v>1</v>
      </c>
      <c r="BY368" s="105">
        <v>1</v>
      </c>
      <c r="BZ368" s="105">
        <v>1</v>
      </c>
      <c r="CA368" s="105">
        <v>1</v>
      </c>
      <c r="CB368" s="105">
        <v>1</v>
      </c>
      <c r="CC368" s="105">
        <v>1</v>
      </c>
      <c r="CD368" s="105">
        <v>1</v>
      </c>
      <c r="CE368" s="105">
        <v>1</v>
      </c>
    </row>
    <row r="369" spans="11:88">
      <c r="K369" s="616" t="s">
        <v>178</v>
      </c>
      <c r="L369" s="616"/>
      <c r="M369" s="616"/>
      <c r="P369" s="102">
        <v>1</v>
      </c>
      <c r="Q369" s="616"/>
      <c r="R369" s="616"/>
      <c r="S369" s="616"/>
      <c r="T369" s="102">
        <v>1</v>
      </c>
      <c r="U369" s="616"/>
      <c r="V369" s="616"/>
      <c r="W369" s="616"/>
      <c r="X369" s="616"/>
      <c r="Y369" s="616"/>
      <c r="Z369" s="616"/>
      <c r="AB369" s="616"/>
      <c r="AC369" s="616"/>
      <c r="AD369" s="616"/>
      <c r="AF369" s="616"/>
      <c r="AG369" s="616"/>
      <c r="AH369" s="616"/>
      <c r="AJ369" s="616"/>
      <c r="AK369" s="616"/>
      <c r="AL369" s="616"/>
      <c r="AM369" s="102">
        <v>1</v>
      </c>
      <c r="AN369" s="616"/>
      <c r="AO369" s="616"/>
      <c r="AP369" s="616"/>
      <c r="BE369" s="105">
        <v>1</v>
      </c>
      <c r="BF369" s="616" t="s">
        <v>165</v>
      </c>
      <c r="BG369" s="616"/>
      <c r="BH369" s="616"/>
      <c r="BI369" s="105">
        <v>1</v>
      </c>
      <c r="BJ369" s="616" t="s">
        <v>136</v>
      </c>
      <c r="BK369" s="616"/>
      <c r="BL369" s="616"/>
      <c r="BM369" s="105">
        <v>1</v>
      </c>
      <c r="BN369" s="38"/>
      <c r="BO369" s="616"/>
      <c r="BP369" s="616"/>
      <c r="BQ369" s="616" t="s">
        <v>165</v>
      </c>
      <c r="BR369" s="616"/>
      <c r="BS369" s="616"/>
      <c r="BT369" s="616"/>
      <c r="BU369" s="616"/>
      <c r="BV369" s="38"/>
      <c r="BW369" s="105">
        <v>1</v>
      </c>
      <c r="BX369" s="616" t="s">
        <v>133</v>
      </c>
      <c r="BY369" s="616"/>
      <c r="BZ369" s="616"/>
      <c r="CA369" s="105">
        <v>1</v>
      </c>
      <c r="CB369" s="616" t="s">
        <v>165</v>
      </c>
      <c r="CC369" s="616"/>
      <c r="CD369" s="616"/>
      <c r="CE369" s="105">
        <v>1</v>
      </c>
    </row>
    <row r="370" spans="11:88">
      <c r="K370" s="616"/>
      <c r="L370" s="616"/>
      <c r="M370" s="616"/>
      <c r="P370" s="102">
        <v>1</v>
      </c>
      <c r="Q370" s="616"/>
      <c r="R370" s="616"/>
      <c r="S370" s="616"/>
      <c r="T370" s="102">
        <v>1</v>
      </c>
      <c r="U370" s="616"/>
      <c r="V370" s="616"/>
      <c r="W370" s="616"/>
      <c r="X370" s="616"/>
      <c r="Y370" s="616"/>
      <c r="Z370" s="616"/>
      <c r="AB370" s="616"/>
      <c r="AC370" s="616"/>
      <c r="AD370" s="616"/>
      <c r="AF370" s="616"/>
      <c r="AG370" s="616"/>
      <c r="AH370" s="616"/>
      <c r="AJ370" s="616"/>
      <c r="AK370" s="616"/>
      <c r="AL370" s="616"/>
      <c r="AM370" s="102">
        <v>1</v>
      </c>
      <c r="AN370" s="616"/>
      <c r="AO370" s="616"/>
      <c r="AP370" s="616"/>
      <c r="BE370" s="105">
        <v>1</v>
      </c>
      <c r="BF370" s="616"/>
      <c r="BG370" s="616"/>
      <c r="BH370" s="616"/>
      <c r="BI370" s="105">
        <v>1</v>
      </c>
      <c r="BJ370" s="616"/>
      <c r="BK370" s="616"/>
      <c r="BL370" s="616"/>
      <c r="BM370" s="105">
        <v>1</v>
      </c>
      <c r="BN370" s="616"/>
      <c r="BO370" s="616"/>
      <c r="BP370" s="616"/>
      <c r="BQ370" s="616"/>
      <c r="BR370" s="616"/>
      <c r="BS370" s="616"/>
      <c r="BT370" s="616"/>
      <c r="BU370" s="616"/>
      <c r="BV370" s="616"/>
      <c r="BW370" s="105">
        <v>1</v>
      </c>
      <c r="BX370" s="616"/>
      <c r="BY370" s="616"/>
      <c r="BZ370" s="616"/>
      <c r="CA370" s="105">
        <v>1</v>
      </c>
      <c r="CB370" s="616"/>
      <c r="CC370" s="616"/>
      <c r="CD370" s="616"/>
      <c r="CE370" s="105">
        <v>1</v>
      </c>
    </row>
    <row r="371" spans="11:88">
      <c r="K371" s="616"/>
      <c r="L371" s="616"/>
      <c r="M371" s="616"/>
      <c r="P371" s="102">
        <v>1</v>
      </c>
      <c r="Q371" s="102">
        <v>1</v>
      </c>
      <c r="R371" s="102">
        <v>1</v>
      </c>
      <c r="S371" s="102">
        <v>1</v>
      </c>
      <c r="T371" s="102">
        <v>1</v>
      </c>
      <c r="U371" s="102">
        <v>1</v>
      </c>
      <c r="V371" s="102">
        <v>1</v>
      </c>
      <c r="W371" s="102">
        <v>1</v>
      </c>
      <c r="X371" s="102">
        <v>1</v>
      </c>
      <c r="Y371" s="102">
        <v>1</v>
      </c>
      <c r="Z371" s="102">
        <v>1</v>
      </c>
      <c r="AA371" s="102">
        <v>1</v>
      </c>
      <c r="AB371" s="102">
        <v>1</v>
      </c>
      <c r="AC371" s="102">
        <v>1</v>
      </c>
      <c r="AD371" s="102">
        <v>1</v>
      </c>
      <c r="AE371" s="102">
        <v>1</v>
      </c>
      <c r="AF371" s="102">
        <v>1</v>
      </c>
      <c r="AG371" s="102">
        <v>1</v>
      </c>
      <c r="AH371" s="102">
        <v>1</v>
      </c>
      <c r="AI371" s="102">
        <v>1</v>
      </c>
      <c r="AJ371" s="102">
        <v>1</v>
      </c>
      <c r="AK371" s="102">
        <v>1</v>
      </c>
      <c r="AL371" s="102">
        <v>1</v>
      </c>
      <c r="AM371" s="102">
        <v>1</v>
      </c>
      <c r="BE371" s="105">
        <v>1</v>
      </c>
      <c r="BF371" s="616"/>
      <c r="BG371" s="616"/>
      <c r="BH371" s="616"/>
      <c r="BI371" s="105">
        <v>1</v>
      </c>
      <c r="BJ371" s="616"/>
      <c r="BK371" s="616"/>
      <c r="BL371" s="616"/>
      <c r="BM371" s="105">
        <v>1</v>
      </c>
      <c r="BN371" s="616"/>
      <c r="BO371" s="616"/>
      <c r="BP371" s="616"/>
      <c r="BQ371" s="616"/>
      <c r="BR371" s="616"/>
      <c r="BS371" s="616"/>
      <c r="BT371" s="616"/>
      <c r="BU371" s="616"/>
      <c r="BV371" s="616"/>
      <c r="BW371" s="105">
        <v>1</v>
      </c>
      <c r="BX371" s="616"/>
      <c r="BY371" s="616"/>
      <c r="BZ371" s="616"/>
      <c r="CA371" s="105">
        <v>1</v>
      </c>
      <c r="CB371" s="616"/>
      <c r="CC371" s="616"/>
      <c r="CD371" s="616"/>
      <c r="CE371" s="105">
        <v>1</v>
      </c>
    </row>
    <row r="372" spans="11:88">
      <c r="P372" s="616" t="s">
        <v>148</v>
      </c>
      <c r="Q372" s="616"/>
      <c r="R372" s="616"/>
      <c r="S372" s="616"/>
      <c r="T372" s="616"/>
      <c r="V372" s="616" t="s">
        <v>186</v>
      </c>
      <c r="W372" s="616"/>
      <c r="X372" s="616"/>
      <c r="Z372" s="616" t="s">
        <v>152</v>
      </c>
      <c r="AA372" s="616"/>
      <c r="AB372" s="616"/>
      <c r="AD372" s="616" t="s">
        <v>296</v>
      </c>
      <c r="AE372" s="616"/>
      <c r="AF372" s="616"/>
      <c r="AH372" s="616" t="s">
        <v>187</v>
      </c>
      <c r="AI372" s="616"/>
      <c r="AJ372" s="616"/>
      <c r="AL372" s="616" t="s">
        <v>134</v>
      </c>
      <c r="AM372" s="616"/>
      <c r="AO372" s="616" t="s">
        <v>134</v>
      </c>
      <c r="AP372" s="616"/>
      <c r="BE372" s="105">
        <v>1</v>
      </c>
      <c r="BF372" s="105">
        <v>1</v>
      </c>
      <c r="BG372" s="105">
        <v>1</v>
      </c>
      <c r="BH372" s="105">
        <v>1</v>
      </c>
      <c r="BI372" s="105">
        <v>1</v>
      </c>
      <c r="BJ372" s="105">
        <v>1</v>
      </c>
      <c r="BK372" s="105">
        <v>1</v>
      </c>
      <c r="BL372" s="105">
        <v>1</v>
      </c>
      <c r="BM372" s="105">
        <v>1</v>
      </c>
      <c r="BN372" s="616"/>
      <c r="BO372" s="616"/>
      <c r="BP372" s="616"/>
      <c r="BR372" s="6"/>
      <c r="BT372" s="616"/>
      <c r="BU372" s="616"/>
      <c r="BV372" s="616"/>
      <c r="BW372" s="105">
        <v>1</v>
      </c>
      <c r="BX372" s="105">
        <v>1</v>
      </c>
      <c r="BY372" s="105">
        <v>1</v>
      </c>
      <c r="BZ372" s="105">
        <v>1</v>
      </c>
      <c r="CA372" s="105">
        <v>1</v>
      </c>
      <c r="CB372" s="105">
        <v>1</v>
      </c>
      <c r="CC372" s="105">
        <v>1</v>
      </c>
      <c r="CD372" s="105">
        <v>1</v>
      </c>
      <c r="CE372" s="105">
        <v>1</v>
      </c>
    </row>
    <row r="373" spans="11:88">
      <c r="L373" s="616" t="s">
        <v>210</v>
      </c>
      <c r="M373" s="616"/>
      <c r="N373" s="616"/>
      <c r="P373" s="616"/>
      <c r="Q373" s="616"/>
      <c r="R373" s="616"/>
      <c r="S373" s="616"/>
      <c r="T373" s="616"/>
      <c r="V373" s="616"/>
      <c r="W373" s="616"/>
      <c r="X373" s="616"/>
      <c r="Z373" s="616"/>
      <c r="AA373" s="616"/>
      <c r="AB373" s="616"/>
      <c r="AD373" s="616"/>
      <c r="AE373" s="616"/>
      <c r="AF373" s="616"/>
      <c r="AH373" s="616"/>
      <c r="AI373" s="616"/>
      <c r="AJ373" s="616"/>
      <c r="AL373" s="616"/>
      <c r="AM373" s="616"/>
      <c r="AO373" s="616"/>
      <c r="AP373" s="616"/>
      <c r="BM373" s="105">
        <v>1</v>
      </c>
      <c r="BN373" s="105">
        <v>1</v>
      </c>
      <c r="BO373" s="105">
        <v>1</v>
      </c>
      <c r="BP373" s="105">
        <v>1</v>
      </c>
      <c r="BQ373" s="105">
        <v>1</v>
      </c>
      <c r="BR373" s="105">
        <v>1</v>
      </c>
      <c r="BS373" s="105">
        <v>1</v>
      </c>
      <c r="BT373" s="105">
        <v>1</v>
      </c>
      <c r="BU373" s="105">
        <v>1</v>
      </c>
      <c r="BV373" s="105">
        <v>1</v>
      </c>
      <c r="BW373" s="105">
        <v>1</v>
      </c>
    </row>
    <row r="374" spans="11:88">
      <c r="L374" s="616"/>
      <c r="M374" s="616"/>
      <c r="N374" s="616"/>
      <c r="P374" s="616"/>
      <c r="Q374" s="616"/>
      <c r="R374" s="616"/>
      <c r="S374" s="616"/>
      <c r="T374" s="616"/>
      <c r="V374" s="616"/>
      <c r="W374" s="616"/>
      <c r="X374" s="616"/>
      <c r="Z374" s="616"/>
      <c r="AA374" s="616"/>
      <c r="AB374" s="616"/>
      <c r="AD374" s="616"/>
      <c r="AE374" s="616"/>
      <c r="AF374" s="616"/>
      <c r="AH374" s="616"/>
      <c r="AI374" s="616"/>
      <c r="AJ374" s="616"/>
    </row>
    <row r="375" spans="11:88">
      <c r="L375" s="616"/>
      <c r="M375" s="616"/>
      <c r="N375" s="616"/>
      <c r="P375" s="616"/>
      <c r="Q375" s="616"/>
      <c r="R375" s="616"/>
      <c r="S375" s="616"/>
      <c r="T375" s="616"/>
    </row>
    <row r="376" spans="11:88">
      <c r="P376" s="616"/>
      <c r="Q376" s="616"/>
      <c r="R376" s="616"/>
      <c r="S376" s="616"/>
      <c r="T376" s="616"/>
    </row>
    <row r="380" spans="11:88">
      <c r="BP380" s="616" t="s">
        <v>148</v>
      </c>
      <c r="BQ380" s="616"/>
      <c r="BR380" s="616"/>
      <c r="BS380" s="616"/>
      <c r="BT380" s="616"/>
      <c r="BW380" s="616" t="s">
        <v>187</v>
      </c>
      <c r="BX380" s="616"/>
      <c r="BY380" s="616"/>
      <c r="CB380" s="616" t="s">
        <v>187</v>
      </c>
      <c r="CC380" s="616"/>
      <c r="CD380" s="616"/>
      <c r="CG380" s="616" t="s">
        <v>194</v>
      </c>
      <c r="CH380" s="616"/>
      <c r="CI380" s="616"/>
      <c r="CJ380" s="616"/>
    </row>
    <row r="381" spans="11:88"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1</v>
      </c>
      <c r="AD381">
        <v>1</v>
      </c>
      <c r="AE381">
        <v>1</v>
      </c>
      <c r="AF381">
        <v>1</v>
      </c>
      <c r="AG381">
        <v>1</v>
      </c>
      <c r="AH381">
        <v>1</v>
      </c>
      <c r="AI381">
        <v>1</v>
      </c>
      <c r="AJ381">
        <v>1</v>
      </c>
      <c r="AK381">
        <v>1</v>
      </c>
      <c r="AL381">
        <v>1</v>
      </c>
      <c r="BL381" s="616" t="s">
        <v>187</v>
      </c>
      <c r="BM381" s="616"/>
      <c r="BN381" s="616"/>
      <c r="BP381" s="616"/>
      <c r="BQ381" s="616"/>
      <c r="BR381" s="616"/>
      <c r="BS381" s="616"/>
      <c r="BT381" s="616"/>
      <c r="BW381" s="616"/>
      <c r="BX381" s="616"/>
      <c r="BY381" s="616"/>
      <c r="CB381" s="616"/>
      <c r="CC381" s="616"/>
      <c r="CD381" s="616"/>
      <c r="CG381" s="616"/>
      <c r="CH381" s="616"/>
      <c r="CI381" s="616"/>
      <c r="CJ381" s="616"/>
    </row>
    <row r="382" spans="11:88">
      <c r="W382">
        <v>1</v>
      </c>
      <c r="X382" s="616" t="s">
        <v>133</v>
      </c>
      <c r="Y382" s="616"/>
      <c r="Z382" s="616"/>
      <c r="AA382">
        <v>1</v>
      </c>
      <c r="BL382" s="616"/>
      <c r="BM382" s="616"/>
      <c r="BN382" s="616"/>
      <c r="BP382" s="616"/>
      <c r="BQ382" s="616"/>
      <c r="BR382" s="616"/>
      <c r="BS382" s="616"/>
      <c r="BT382" s="616"/>
      <c r="BW382" s="616"/>
      <c r="BX382" s="616"/>
      <c r="BY382" s="616"/>
      <c r="CB382" s="616"/>
      <c r="CC382" s="616"/>
      <c r="CD382" s="616"/>
      <c r="CG382" s="616"/>
      <c r="CH382" s="616"/>
      <c r="CI382" s="616"/>
      <c r="CJ382" s="616"/>
    </row>
    <row r="383" spans="11:88">
      <c r="K383">
        <v>1</v>
      </c>
      <c r="M383">
        <v>1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 s="616"/>
      <c r="Y383" s="616"/>
      <c r="Z383" s="616"/>
      <c r="AA383">
        <v>1</v>
      </c>
      <c r="AB383">
        <v>1</v>
      </c>
      <c r="AC383">
        <v>1</v>
      </c>
      <c r="AD383">
        <v>1</v>
      </c>
      <c r="AE383">
        <v>1</v>
      </c>
      <c r="AF383">
        <v>1</v>
      </c>
      <c r="AH383">
        <v>1</v>
      </c>
      <c r="AI383">
        <v>1</v>
      </c>
      <c r="AJ383">
        <v>1</v>
      </c>
      <c r="AK383">
        <v>1</v>
      </c>
      <c r="AL383">
        <v>1</v>
      </c>
      <c r="BL383" s="616"/>
      <c r="BM383" s="616"/>
      <c r="BN383" s="616"/>
      <c r="BP383" s="616"/>
      <c r="BQ383" s="616"/>
      <c r="BR383" s="616"/>
      <c r="BS383" s="616"/>
      <c r="BT383" s="616"/>
      <c r="CG383" s="616"/>
      <c r="CH383" s="616"/>
      <c r="CI383" s="616"/>
      <c r="CJ383" s="616"/>
    </row>
    <row r="384" spans="11:88">
      <c r="K384">
        <v>1</v>
      </c>
      <c r="M384">
        <v>1</v>
      </c>
      <c r="N384" s="616" t="s">
        <v>136</v>
      </c>
      <c r="O384" s="616"/>
      <c r="P384" s="616"/>
      <c r="Q384" s="616" t="s">
        <v>165</v>
      </c>
      <c r="R384" s="616"/>
      <c r="S384" s="616"/>
      <c r="W384" s="103"/>
      <c r="X384" s="616"/>
      <c r="Y384" s="616"/>
      <c r="Z384" s="616"/>
      <c r="AA384">
        <v>1</v>
      </c>
      <c r="AE384" s="38"/>
      <c r="AF384" s="616" t="s">
        <v>165</v>
      </c>
      <c r="AG384" s="616"/>
      <c r="AH384" s="616"/>
      <c r="AI384" s="616" t="s">
        <v>136</v>
      </c>
      <c r="AJ384" s="616"/>
      <c r="AK384" s="616"/>
      <c r="AL384">
        <v>1</v>
      </c>
      <c r="BH384" s="616" t="s">
        <v>210</v>
      </c>
      <c r="BI384" s="616"/>
      <c r="BJ384" s="616"/>
      <c r="BK384" s="65">
        <v>1</v>
      </c>
      <c r="BL384" s="65">
        <v>1</v>
      </c>
      <c r="BM384" s="65">
        <v>1</v>
      </c>
      <c r="BN384" s="65">
        <v>1</v>
      </c>
      <c r="BO384" s="65">
        <v>1</v>
      </c>
      <c r="BP384" s="616"/>
      <c r="BQ384" s="616"/>
      <c r="BR384" s="616"/>
      <c r="BS384" s="616"/>
      <c r="BT384" s="616"/>
      <c r="BU384" s="65">
        <v>1</v>
      </c>
      <c r="BV384" s="65">
        <v>1</v>
      </c>
      <c r="BW384" s="65">
        <v>1</v>
      </c>
      <c r="BX384" s="65">
        <v>1</v>
      </c>
      <c r="BY384" s="65">
        <v>1</v>
      </c>
      <c r="BZ384" s="65">
        <v>1</v>
      </c>
      <c r="CA384" s="65">
        <v>1</v>
      </c>
      <c r="CB384" s="65">
        <v>1</v>
      </c>
      <c r="CC384" s="65">
        <v>1</v>
      </c>
      <c r="CD384" s="65">
        <v>1</v>
      </c>
      <c r="CE384" s="65">
        <v>1</v>
      </c>
      <c r="CF384" s="65">
        <v>1</v>
      </c>
    </row>
    <row r="385" spans="10:88">
      <c r="K385">
        <v>1</v>
      </c>
      <c r="M385">
        <v>1</v>
      </c>
      <c r="N385" s="616"/>
      <c r="O385" s="616"/>
      <c r="P385" s="616"/>
      <c r="Q385" s="616"/>
      <c r="R385" s="616"/>
      <c r="S385" s="616"/>
      <c r="T385" s="616" t="s">
        <v>138</v>
      </c>
      <c r="U385" s="616"/>
      <c r="V385" s="616"/>
      <c r="W385" s="627" t="s">
        <v>151</v>
      </c>
      <c r="X385" s="627"/>
      <c r="Y385" s="616" t="s">
        <v>137</v>
      </c>
      <c r="Z385" s="616"/>
      <c r="AA385">
        <v>1</v>
      </c>
      <c r="AC385" s="616" t="s">
        <v>135</v>
      </c>
      <c r="AD385" s="616"/>
      <c r="AE385" s="616"/>
      <c r="AF385" s="616"/>
      <c r="AG385" s="616"/>
      <c r="AH385" s="616"/>
      <c r="AI385" s="616"/>
      <c r="AJ385" s="616"/>
      <c r="AK385" s="616"/>
      <c r="AL385">
        <v>1</v>
      </c>
      <c r="BH385" s="616"/>
      <c r="BI385" s="616"/>
      <c r="BJ385" s="616"/>
      <c r="BK385" s="65">
        <v>1</v>
      </c>
      <c r="BL385" s="65">
        <v>1</v>
      </c>
      <c r="BM385" s="65">
        <v>1</v>
      </c>
      <c r="BN385" s="65">
        <v>1</v>
      </c>
      <c r="BO385" s="65">
        <v>1</v>
      </c>
      <c r="BP385" s="65">
        <v>1</v>
      </c>
      <c r="BQ385" s="65">
        <v>1</v>
      </c>
      <c r="BR385" s="65">
        <v>1</v>
      </c>
      <c r="BS385" s="65">
        <v>1</v>
      </c>
      <c r="BT385" s="65">
        <v>1</v>
      </c>
      <c r="BU385" s="65">
        <v>1</v>
      </c>
      <c r="BV385" s="616" t="s">
        <v>136</v>
      </c>
      <c r="BW385" s="616"/>
      <c r="BX385" s="616"/>
      <c r="BY385" s="616" t="s">
        <v>145</v>
      </c>
      <c r="BZ385" s="616"/>
      <c r="CA385" s="616"/>
      <c r="CC385" s="616" t="s">
        <v>133</v>
      </c>
      <c r="CD385" s="616"/>
      <c r="CE385" s="616"/>
      <c r="CF385" s="65">
        <v>1</v>
      </c>
    </row>
    <row r="386" spans="10:88">
      <c r="K386">
        <v>1</v>
      </c>
      <c r="M386">
        <v>1</v>
      </c>
      <c r="N386" s="616"/>
      <c r="O386" s="616"/>
      <c r="P386" s="616"/>
      <c r="Q386" s="616"/>
      <c r="R386" s="616"/>
      <c r="S386" s="616"/>
      <c r="T386" s="616"/>
      <c r="U386" s="616"/>
      <c r="V386" s="616"/>
      <c r="W386" s="627"/>
      <c r="X386" s="627"/>
      <c r="Y386" s="616"/>
      <c r="Z386" s="616"/>
      <c r="AA386">
        <v>1</v>
      </c>
      <c r="AC386" s="616"/>
      <c r="AD386" s="616"/>
      <c r="AE386" s="616"/>
      <c r="AF386" s="616"/>
      <c r="AG386" s="616"/>
      <c r="AH386" s="616"/>
      <c r="AI386" s="616"/>
      <c r="AJ386" s="616"/>
      <c r="AK386" s="616"/>
      <c r="AL386">
        <v>1</v>
      </c>
      <c r="BH386" s="616"/>
      <c r="BI386" s="616"/>
      <c r="BJ386" s="616"/>
      <c r="BK386" s="65">
        <v>1</v>
      </c>
      <c r="BL386" s="65">
        <v>1</v>
      </c>
      <c r="BM386" s="616" t="s">
        <v>133</v>
      </c>
      <c r="BN386" s="616"/>
      <c r="BO386" s="616"/>
      <c r="BP386" s="6"/>
      <c r="BV386" s="616"/>
      <c r="BW386" s="616"/>
      <c r="BX386" s="616"/>
      <c r="BY386" s="616"/>
      <c r="BZ386" s="616"/>
      <c r="CA386" s="616"/>
      <c r="CC386" s="616"/>
      <c r="CD386" s="616"/>
      <c r="CE386" s="616"/>
      <c r="CF386" s="65">
        <v>1</v>
      </c>
      <c r="CH386" s="616" t="s">
        <v>187</v>
      </c>
      <c r="CI386" s="616"/>
      <c r="CJ386" s="616"/>
    </row>
    <row r="387" spans="10:88">
      <c r="K387">
        <v>1</v>
      </c>
      <c r="M387">
        <v>1</v>
      </c>
      <c r="N387" s="616" t="s">
        <v>165</v>
      </c>
      <c r="O387" s="616"/>
      <c r="P387" s="616"/>
      <c r="Q387" s="61"/>
      <c r="T387" s="616"/>
      <c r="U387" s="616"/>
      <c r="V387" s="616"/>
      <c r="X387">
        <v>1</v>
      </c>
      <c r="Y387">
        <v>1</v>
      </c>
      <c r="AA387">
        <v>1</v>
      </c>
      <c r="AC387" s="616"/>
      <c r="AD387" s="616"/>
      <c r="AE387" s="616"/>
      <c r="AH387" s="61"/>
      <c r="AI387" s="616" t="s">
        <v>165</v>
      </c>
      <c r="AJ387" s="616"/>
      <c r="AK387" s="616"/>
      <c r="AL387">
        <v>1</v>
      </c>
      <c r="BE387" s="616" t="s">
        <v>178</v>
      </c>
      <c r="BF387" s="616"/>
      <c r="BG387" s="616"/>
      <c r="BH387" s="65">
        <v>1</v>
      </c>
      <c r="BI387" s="65">
        <v>1</v>
      </c>
      <c r="BJ387" s="65">
        <v>1</v>
      </c>
      <c r="BK387" s="65">
        <v>1</v>
      </c>
      <c r="BL387" s="65">
        <v>1</v>
      </c>
      <c r="BM387" s="616"/>
      <c r="BN387" s="616"/>
      <c r="BO387" s="616"/>
      <c r="BP387" s="65">
        <v>1</v>
      </c>
      <c r="BQ387" s="65">
        <v>1</v>
      </c>
      <c r="BR387" s="65">
        <v>1</v>
      </c>
      <c r="BS387" s="65">
        <v>1</v>
      </c>
      <c r="BT387" s="65">
        <v>1</v>
      </c>
      <c r="BU387" s="65">
        <v>1</v>
      </c>
      <c r="BV387" s="616"/>
      <c r="BW387" s="616"/>
      <c r="BX387" s="616"/>
      <c r="BY387" s="616"/>
      <c r="BZ387" s="616"/>
      <c r="CA387" s="616"/>
      <c r="CC387" s="616"/>
      <c r="CD387" s="616"/>
      <c r="CE387" s="616"/>
      <c r="CF387" s="65">
        <v>1</v>
      </c>
      <c r="CH387" s="616"/>
      <c r="CI387" s="616"/>
      <c r="CJ387" s="616"/>
    </row>
    <row r="388" spans="10:88">
      <c r="K388">
        <v>1</v>
      </c>
      <c r="N388" s="616"/>
      <c r="O388" s="616"/>
      <c r="P388" s="616"/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>
        <v>1</v>
      </c>
      <c r="AE388">
        <v>1</v>
      </c>
      <c r="AF388">
        <v>1</v>
      </c>
      <c r="AG388">
        <v>1</v>
      </c>
      <c r="AI388" s="616"/>
      <c r="AJ388" s="616"/>
      <c r="AK388" s="616"/>
      <c r="AL388">
        <v>1</v>
      </c>
      <c r="BE388" s="616"/>
      <c r="BF388" s="616"/>
      <c r="BG388" s="616"/>
      <c r="BH388" s="65">
        <v>1</v>
      </c>
      <c r="BI388" s="65">
        <v>1</v>
      </c>
      <c r="BJ388" s="65">
        <v>1</v>
      </c>
      <c r="BK388" s="65">
        <v>1</v>
      </c>
      <c r="BL388" s="65">
        <v>1</v>
      </c>
      <c r="BM388" s="616"/>
      <c r="BN388" s="616"/>
      <c r="BO388" s="616"/>
      <c r="BP388" s="65">
        <v>1</v>
      </c>
      <c r="BQ388" s="616" t="s">
        <v>138</v>
      </c>
      <c r="BR388" s="616"/>
      <c r="BS388" s="616"/>
      <c r="BU388" s="65">
        <v>1</v>
      </c>
      <c r="BV388" s="65">
        <v>1</v>
      </c>
      <c r="BW388" s="65">
        <v>1</v>
      </c>
      <c r="BX388" s="65">
        <v>1</v>
      </c>
      <c r="BY388" s="65">
        <v>1</v>
      </c>
      <c r="BZ388" s="65">
        <v>1</v>
      </c>
      <c r="CA388" s="65">
        <v>1</v>
      </c>
      <c r="CB388" s="65">
        <v>1</v>
      </c>
      <c r="CF388" s="65">
        <v>1</v>
      </c>
      <c r="CH388" s="616"/>
      <c r="CI388" s="616"/>
      <c r="CJ388" s="616"/>
    </row>
    <row r="389" spans="10:88">
      <c r="K389">
        <v>1</v>
      </c>
      <c r="M389">
        <v>1</v>
      </c>
      <c r="N389" s="616"/>
      <c r="O389" s="616"/>
      <c r="P389" s="616"/>
      <c r="R389">
        <v>1</v>
      </c>
      <c r="AG389">
        <v>1</v>
      </c>
      <c r="AI389" s="616"/>
      <c r="AJ389" s="616"/>
      <c r="AK389" s="616"/>
      <c r="AL389">
        <v>1</v>
      </c>
      <c r="BE389" s="616"/>
      <c r="BF389" s="616"/>
      <c r="BG389" s="616"/>
      <c r="BH389" s="65">
        <v>1</v>
      </c>
      <c r="BI389" s="65">
        <v>1</v>
      </c>
      <c r="BJ389" s="616" t="s">
        <v>165</v>
      </c>
      <c r="BK389" s="616"/>
      <c r="BL389" s="616"/>
      <c r="BM389" s="616" t="s">
        <v>181</v>
      </c>
      <c r="BN389" s="616"/>
      <c r="BO389" s="616"/>
      <c r="BP389" s="65">
        <v>1</v>
      </c>
      <c r="BQ389" s="616"/>
      <c r="BR389" s="616"/>
      <c r="BS389" s="616"/>
      <c r="BU389" s="65">
        <v>1</v>
      </c>
      <c r="BV389" s="616" t="s">
        <v>165</v>
      </c>
      <c r="BW389" s="616"/>
      <c r="BX389" s="616"/>
      <c r="BY389" s="616" t="s">
        <v>135</v>
      </c>
      <c r="BZ389" s="616"/>
      <c r="CA389" s="616"/>
      <c r="CB389" s="65">
        <v>1</v>
      </c>
      <c r="CC389" s="616" t="s">
        <v>145</v>
      </c>
      <c r="CD389" s="616"/>
      <c r="CE389" s="616"/>
      <c r="CF389" s="65">
        <v>1</v>
      </c>
    </row>
    <row r="390" spans="10:88">
      <c r="K390">
        <v>1</v>
      </c>
      <c r="M390">
        <v>1</v>
      </c>
      <c r="N390" s="38"/>
      <c r="O390" s="616" t="s">
        <v>133</v>
      </c>
      <c r="P390" s="616"/>
      <c r="Q390" s="616"/>
      <c r="R390">
        <v>1</v>
      </c>
      <c r="T390">
        <v>1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1</v>
      </c>
      <c r="AD390">
        <v>1</v>
      </c>
      <c r="AE390">
        <v>1</v>
      </c>
      <c r="AG390">
        <v>1</v>
      </c>
      <c r="AH390" s="616" t="s">
        <v>138</v>
      </c>
      <c r="AI390" s="616"/>
      <c r="AJ390" s="616"/>
      <c r="AL390">
        <v>1</v>
      </c>
      <c r="BE390" s="65">
        <v>1</v>
      </c>
      <c r="BF390" s="65">
        <v>1</v>
      </c>
      <c r="BG390" s="65">
        <v>1</v>
      </c>
      <c r="BH390" s="65">
        <v>1</v>
      </c>
      <c r="BI390" s="65">
        <v>1</v>
      </c>
      <c r="BJ390" s="616"/>
      <c r="BK390" s="616"/>
      <c r="BL390" s="616"/>
      <c r="BM390" s="616"/>
      <c r="BN390" s="616"/>
      <c r="BO390" s="616"/>
      <c r="BP390" s="65">
        <v>1</v>
      </c>
      <c r="BQ390" s="616"/>
      <c r="BR390" s="616"/>
      <c r="BS390" s="616"/>
      <c r="BU390" s="65">
        <v>1</v>
      </c>
      <c r="BV390" s="616"/>
      <c r="BW390" s="616"/>
      <c r="BX390" s="616"/>
      <c r="BY390" s="616"/>
      <c r="BZ390" s="616"/>
      <c r="CA390" s="616"/>
      <c r="CB390" s="65">
        <v>1</v>
      </c>
      <c r="CC390" s="616"/>
      <c r="CD390" s="616"/>
      <c r="CE390" s="616"/>
      <c r="CF390" s="65">
        <v>1</v>
      </c>
    </row>
    <row r="391" spans="10:88">
      <c r="K391">
        <v>1</v>
      </c>
      <c r="M391">
        <v>1</v>
      </c>
      <c r="O391" s="616"/>
      <c r="P391" s="616"/>
      <c r="Q391" s="616"/>
      <c r="R391">
        <v>1</v>
      </c>
      <c r="T391">
        <v>1</v>
      </c>
      <c r="U391" s="616" t="s">
        <v>303</v>
      </c>
      <c r="V391" s="616"/>
      <c r="W391" s="616"/>
      <c r="X391" s="616" t="s">
        <v>181</v>
      </c>
      <c r="Y391" s="616"/>
      <c r="Z391" s="616"/>
      <c r="AA391" s="58"/>
      <c r="AB391" s="616" t="s">
        <v>303</v>
      </c>
      <c r="AC391" s="616"/>
      <c r="AD391" s="616"/>
      <c r="AE391">
        <v>1</v>
      </c>
      <c r="AG391">
        <v>1</v>
      </c>
      <c r="AH391" s="616"/>
      <c r="AI391" s="616"/>
      <c r="AJ391" s="616"/>
      <c r="AL391">
        <v>1</v>
      </c>
      <c r="BB391" s="616" t="s">
        <v>187</v>
      </c>
      <c r="BC391" s="616"/>
      <c r="BD391" s="616"/>
      <c r="BE391" s="65">
        <v>1</v>
      </c>
      <c r="BF391" s="65">
        <v>1</v>
      </c>
      <c r="BG391" s="65">
        <v>1</v>
      </c>
      <c r="BH391" s="65">
        <v>1</v>
      </c>
      <c r="BI391" s="65">
        <v>1</v>
      </c>
      <c r="BJ391" s="616"/>
      <c r="BK391" s="616"/>
      <c r="BL391" s="616"/>
      <c r="BM391" s="616"/>
      <c r="BN391" s="616"/>
      <c r="BO391" s="616"/>
      <c r="BP391" s="65">
        <v>1</v>
      </c>
      <c r="BQ391" s="65">
        <v>1</v>
      </c>
      <c r="BR391" s="65">
        <v>1</v>
      </c>
      <c r="BS391" s="65">
        <v>1</v>
      </c>
      <c r="BT391" s="65">
        <v>1</v>
      </c>
      <c r="BU391" s="65">
        <v>1</v>
      </c>
      <c r="BV391" s="616"/>
      <c r="BW391" s="616"/>
      <c r="BX391" s="616"/>
      <c r="BY391" s="616"/>
      <c r="BZ391" s="616"/>
      <c r="CA391" s="616"/>
      <c r="CB391" s="65">
        <v>1</v>
      </c>
      <c r="CC391" s="616"/>
      <c r="CD391" s="616"/>
      <c r="CE391" s="616"/>
      <c r="CF391" s="65">
        <v>1</v>
      </c>
      <c r="CH391" s="616" t="s">
        <v>187</v>
      </c>
      <c r="CI391" s="616"/>
      <c r="CJ391" s="616"/>
    </row>
    <row r="392" spans="10:88">
      <c r="K392">
        <v>1</v>
      </c>
      <c r="M392">
        <v>1</v>
      </c>
      <c r="O392" s="616"/>
      <c r="P392" s="616"/>
      <c r="Q392" s="616"/>
      <c r="R392">
        <v>1</v>
      </c>
      <c r="T392">
        <v>1</v>
      </c>
      <c r="U392" s="616"/>
      <c r="V392" s="616"/>
      <c r="W392" s="616"/>
      <c r="X392" s="616"/>
      <c r="Y392" s="616"/>
      <c r="Z392" s="616"/>
      <c r="AB392" s="616"/>
      <c r="AC392" s="616"/>
      <c r="AD392" s="616"/>
      <c r="AE392">
        <v>1</v>
      </c>
      <c r="AG392">
        <v>1</v>
      </c>
      <c r="AH392" s="616"/>
      <c r="AI392" s="616"/>
      <c r="AJ392" s="616"/>
      <c r="AL392">
        <v>1</v>
      </c>
      <c r="BB392" s="616"/>
      <c r="BC392" s="616"/>
      <c r="BD392" s="616"/>
      <c r="BE392" s="65">
        <v>1</v>
      </c>
      <c r="BF392" s="65">
        <v>1</v>
      </c>
      <c r="BG392" s="616" t="s">
        <v>136</v>
      </c>
      <c r="BH392" s="616"/>
      <c r="BI392" s="616"/>
      <c r="BJ392" s="616" t="s">
        <v>135</v>
      </c>
      <c r="BK392" s="616"/>
      <c r="BL392" s="616"/>
      <c r="BM392" s="65">
        <v>1</v>
      </c>
      <c r="BN392" s="65">
        <v>1</v>
      </c>
      <c r="BO392" s="65">
        <v>1</v>
      </c>
      <c r="BP392" s="65">
        <v>1</v>
      </c>
      <c r="BQ392" s="616" t="s">
        <v>151</v>
      </c>
      <c r="BR392" s="616"/>
      <c r="BS392" s="616" t="s">
        <v>134</v>
      </c>
      <c r="BT392" s="616"/>
      <c r="BU392" s="65">
        <v>1</v>
      </c>
      <c r="BV392" s="616" t="s">
        <v>139</v>
      </c>
      <c r="BW392" s="616"/>
      <c r="BX392" s="616"/>
      <c r="BY392" s="616" t="s">
        <v>165</v>
      </c>
      <c r="BZ392" s="616"/>
      <c r="CA392" s="616"/>
      <c r="CB392" s="65">
        <v>1</v>
      </c>
      <c r="CC392" s="616" t="s">
        <v>136</v>
      </c>
      <c r="CD392" s="616"/>
      <c r="CE392" s="616"/>
      <c r="CF392" s="65">
        <v>1</v>
      </c>
      <c r="CH392" s="616"/>
      <c r="CI392" s="616"/>
      <c r="CJ392" s="616"/>
    </row>
    <row r="393" spans="10:88">
      <c r="K393">
        <v>1</v>
      </c>
      <c r="M393">
        <v>1</v>
      </c>
      <c r="R393">
        <v>1</v>
      </c>
      <c r="T393">
        <v>1</v>
      </c>
      <c r="U393" s="616"/>
      <c r="V393" s="616"/>
      <c r="W393" s="616"/>
      <c r="X393" s="616"/>
      <c r="Y393" s="616"/>
      <c r="Z393" s="616"/>
      <c r="AA393" s="61"/>
      <c r="AB393" s="616"/>
      <c r="AC393" s="616"/>
      <c r="AD393" s="616"/>
      <c r="AE393">
        <v>1</v>
      </c>
      <c r="AG393">
        <v>1</v>
      </c>
      <c r="AI393" s="627" t="s">
        <v>151</v>
      </c>
      <c r="AJ393" s="627"/>
      <c r="AK393" s="103"/>
      <c r="AL393">
        <v>1</v>
      </c>
      <c r="AM393">
        <v>1</v>
      </c>
      <c r="AN393">
        <v>1</v>
      </c>
      <c r="BB393" s="616"/>
      <c r="BC393" s="616"/>
      <c r="BD393" s="616"/>
      <c r="BE393" s="65">
        <v>1</v>
      </c>
      <c r="BF393" s="65">
        <v>1</v>
      </c>
      <c r="BG393" s="616"/>
      <c r="BH393" s="616"/>
      <c r="BI393" s="616"/>
      <c r="BJ393" s="616"/>
      <c r="BK393" s="616"/>
      <c r="BL393" s="616"/>
      <c r="BM393" s="65">
        <v>1</v>
      </c>
      <c r="BN393" s="616" t="s">
        <v>139</v>
      </c>
      <c r="BO393" s="616"/>
      <c r="BP393" s="616"/>
      <c r="BQ393" s="616"/>
      <c r="BR393" s="616"/>
      <c r="BS393" s="616"/>
      <c r="BT393" s="616"/>
      <c r="BU393" s="65">
        <v>1</v>
      </c>
      <c r="BV393" s="616"/>
      <c r="BW393" s="616"/>
      <c r="BX393" s="616"/>
      <c r="BY393" s="616"/>
      <c r="BZ393" s="616"/>
      <c r="CA393" s="616"/>
      <c r="CB393" s="65">
        <v>1</v>
      </c>
      <c r="CC393" s="616"/>
      <c r="CD393" s="616"/>
      <c r="CE393" s="616"/>
      <c r="CF393" s="65">
        <v>1</v>
      </c>
      <c r="CH393" s="616"/>
      <c r="CI393" s="616"/>
      <c r="CJ393" s="616"/>
    </row>
    <row r="394" spans="10:88">
      <c r="K394">
        <v>1</v>
      </c>
      <c r="L394">
        <v>1</v>
      </c>
      <c r="M394">
        <v>1</v>
      </c>
      <c r="N394">
        <v>1</v>
      </c>
      <c r="O394">
        <v>1</v>
      </c>
      <c r="P394">
        <v>1</v>
      </c>
      <c r="Q394">
        <v>1</v>
      </c>
      <c r="R394">
        <v>1</v>
      </c>
      <c r="T394">
        <v>1</v>
      </c>
      <c r="U394" s="58"/>
      <c r="V394" s="103"/>
      <c r="X394" s="643" t="s">
        <v>304</v>
      </c>
      <c r="Y394" s="643"/>
      <c r="Z394" s="643"/>
      <c r="AA394" s="643"/>
      <c r="AB394" s="616" t="s">
        <v>282</v>
      </c>
      <c r="AC394" s="616"/>
      <c r="AD394" s="616"/>
      <c r="AE394">
        <v>1</v>
      </c>
      <c r="AG394">
        <v>1</v>
      </c>
      <c r="AH394">
        <v>1</v>
      </c>
      <c r="AI394" s="627"/>
      <c r="AJ394" s="627"/>
      <c r="AK394" s="616" t="s">
        <v>133</v>
      </c>
      <c r="AL394" s="616"/>
      <c r="AM394" s="616"/>
      <c r="AN394">
        <v>1</v>
      </c>
      <c r="BE394" s="65">
        <v>1</v>
      </c>
      <c r="BF394" s="65">
        <v>1</v>
      </c>
      <c r="BG394" s="616"/>
      <c r="BH394" s="616"/>
      <c r="BI394" s="616"/>
      <c r="BJ394" s="616"/>
      <c r="BK394" s="616"/>
      <c r="BL394" s="616"/>
      <c r="BM394" s="65">
        <v>1</v>
      </c>
      <c r="BN394" s="616"/>
      <c r="BO394" s="616"/>
      <c r="BP394" s="616"/>
      <c r="BQ394" s="50"/>
      <c r="BR394" s="616" t="s">
        <v>137</v>
      </c>
      <c r="BS394" s="616"/>
      <c r="BU394" s="65">
        <v>1</v>
      </c>
      <c r="BV394" s="616"/>
      <c r="BW394" s="616"/>
      <c r="BX394" s="616"/>
      <c r="BY394" s="616"/>
      <c r="BZ394" s="616"/>
      <c r="CA394" s="616"/>
      <c r="CB394" s="65">
        <v>1</v>
      </c>
      <c r="CC394" s="616"/>
      <c r="CD394" s="616"/>
      <c r="CE394" s="616"/>
      <c r="CF394" s="65">
        <v>1</v>
      </c>
    </row>
    <row r="395" spans="10:88">
      <c r="K395">
        <v>1</v>
      </c>
      <c r="L395" s="616" t="s">
        <v>133</v>
      </c>
      <c r="M395" s="616"/>
      <c r="N395" s="616"/>
      <c r="O395" s="616" t="s">
        <v>137</v>
      </c>
      <c r="P395" s="616"/>
      <c r="R395">
        <v>1</v>
      </c>
      <c r="T395">
        <v>1</v>
      </c>
      <c r="U395" s="616" t="s">
        <v>282</v>
      </c>
      <c r="V395" s="616"/>
      <c r="W395" s="616"/>
      <c r="X395" s="643"/>
      <c r="Y395" s="643"/>
      <c r="Z395" s="643"/>
      <c r="AA395" s="643"/>
      <c r="AB395" s="616"/>
      <c r="AC395" s="616"/>
      <c r="AD395" s="616"/>
      <c r="AE395">
        <v>1</v>
      </c>
      <c r="AG395">
        <v>1</v>
      </c>
      <c r="AH395">
        <v>1</v>
      </c>
      <c r="AI395" s="616" t="s">
        <v>137</v>
      </c>
      <c r="AJ395" s="616"/>
      <c r="AK395" s="616"/>
      <c r="AL395" s="616"/>
      <c r="AM395" s="616"/>
      <c r="AN395">
        <v>1</v>
      </c>
      <c r="BA395" s="616" t="s">
        <v>148</v>
      </c>
      <c r="BB395" s="616"/>
      <c r="BC395" s="616"/>
      <c r="BD395" s="616"/>
      <c r="BE395" s="616"/>
      <c r="BF395" s="65">
        <v>1</v>
      </c>
      <c r="BG395" s="6"/>
      <c r="BH395" s="65">
        <v>1</v>
      </c>
      <c r="BI395" s="65">
        <v>1</v>
      </c>
      <c r="BJ395" s="65">
        <v>1</v>
      </c>
      <c r="BK395" s="65">
        <v>1</v>
      </c>
      <c r="BL395" s="65">
        <v>1</v>
      </c>
      <c r="BM395" s="65">
        <v>1</v>
      </c>
      <c r="BN395" s="616"/>
      <c r="BO395" s="616"/>
      <c r="BP395" s="616"/>
      <c r="BQ395" s="50"/>
      <c r="BR395" s="616"/>
      <c r="BS395" s="616"/>
      <c r="BU395" s="65">
        <v>1</v>
      </c>
      <c r="BV395" s="65">
        <v>1</v>
      </c>
      <c r="BW395" s="65">
        <v>1</v>
      </c>
      <c r="BX395" s="65">
        <v>1</v>
      </c>
      <c r="BY395" s="65">
        <v>1</v>
      </c>
      <c r="BZ395" s="65">
        <v>1</v>
      </c>
      <c r="CA395" s="65">
        <v>1</v>
      </c>
      <c r="CB395" s="65">
        <v>1</v>
      </c>
      <c r="CC395" s="65">
        <v>1</v>
      </c>
      <c r="CE395" s="65">
        <v>1</v>
      </c>
      <c r="CF395" s="65">
        <v>1</v>
      </c>
    </row>
    <row r="396" spans="10:88">
      <c r="K396">
        <v>1</v>
      </c>
      <c r="L396" s="616"/>
      <c r="M396" s="616"/>
      <c r="N396" s="616"/>
      <c r="O396" s="616"/>
      <c r="P396" s="616"/>
      <c r="Q396">
        <v>1</v>
      </c>
      <c r="R396">
        <v>1</v>
      </c>
      <c r="T396">
        <v>1</v>
      </c>
      <c r="U396" s="616"/>
      <c r="V396" s="616"/>
      <c r="W396" s="616"/>
      <c r="X396" s="643"/>
      <c r="Y396" s="643"/>
      <c r="Z396" s="643"/>
      <c r="AA396" s="643"/>
      <c r="AB396" s="616"/>
      <c r="AC396" s="616"/>
      <c r="AD396" s="616"/>
      <c r="AE396">
        <v>1</v>
      </c>
      <c r="AG396">
        <v>1</v>
      </c>
      <c r="AI396" s="616"/>
      <c r="AJ396" s="616"/>
      <c r="AK396" s="616"/>
      <c r="AL396" s="616"/>
      <c r="AM396" s="616"/>
      <c r="AN396">
        <v>1</v>
      </c>
      <c r="BA396" s="616"/>
      <c r="BB396" s="616"/>
      <c r="BC396" s="616"/>
      <c r="BD396" s="616"/>
      <c r="BE396" s="616"/>
      <c r="BF396" s="65">
        <v>1</v>
      </c>
      <c r="BH396" s="65">
        <v>1</v>
      </c>
      <c r="BI396" s="616" t="s">
        <v>138</v>
      </c>
      <c r="BJ396" s="616"/>
      <c r="BK396" s="616"/>
      <c r="BL396" s="65">
        <v>1</v>
      </c>
      <c r="BM396" s="616" t="s">
        <v>151</v>
      </c>
      <c r="BN396" s="616"/>
      <c r="BO396" s="50"/>
      <c r="BP396" s="50"/>
      <c r="BQ396" s="616" t="s">
        <v>212</v>
      </c>
      <c r="BR396" s="616"/>
      <c r="BS396" s="616"/>
      <c r="BT396" s="616"/>
      <c r="BU396" s="6"/>
      <c r="BV396" s="6"/>
      <c r="BW396" s="616" t="s">
        <v>134</v>
      </c>
      <c r="BX396" s="616"/>
      <c r="BY396" s="65">
        <v>1</v>
      </c>
      <c r="BZ396" s="6"/>
      <c r="CA396" s="6"/>
      <c r="CC396" s="65">
        <v>1</v>
      </c>
      <c r="CE396" s="65">
        <v>1</v>
      </c>
      <c r="CF396" s="616" t="s">
        <v>148</v>
      </c>
      <c r="CG396" s="616"/>
      <c r="CH396" s="616"/>
      <c r="CI396" s="616"/>
      <c r="CJ396" s="616"/>
    </row>
    <row r="397" spans="10:88">
      <c r="K397">
        <v>1</v>
      </c>
      <c r="L397" s="616"/>
      <c r="M397" s="616"/>
      <c r="N397" s="616"/>
      <c r="O397" s="627" t="s">
        <v>151</v>
      </c>
      <c r="P397" s="627"/>
      <c r="Q397">
        <v>1</v>
      </c>
      <c r="R397">
        <v>1</v>
      </c>
      <c r="T397">
        <v>1</v>
      </c>
      <c r="U397" s="616"/>
      <c r="V397" s="616"/>
      <c r="W397" s="616"/>
      <c r="X397" s="643"/>
      <c r="Y397" s="643"/>
      <c r="Z397" s="643"/>
      <c r="AA397" s="643"/>
      <c r="AC397" s="103"/>
      <c r="AD397" s="58"/>
      <c r="AE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BA397" s="616"/>
      <c r="BB397" s="616"/>
      <c r="BC397" s="616"/>
      <c r="BD397" s="616"/>
      <c r="BE397" s="616"/>
      <c r="BF397" s="65">
        <v>1</v>
      </c>
      <c r="BH397" s="65">
        <v>1</v>
      </c>
      <c r="BI397" s="616"/>
      <c r="BJ397" s="616"/>
      <c r="BK397" s="616"/>
      <c r="BL397" s="65">
        <v>1</v>
      </c>
      <c r="BM397" s="616"/>
      <c r="BN397" s="616"/>
      <c r="BO397" s="616" t="s">
        <v>137</v>
      </c>
      <c r="BP397" s="616"/>
      <c r="BQ397" s="616"/>
      <c r="BR397" s="616"/>
      <c r="BS397" s="616"/>
      <c r="BT397" s="616"/>
      <c r="BU397" s="616" t="s">
        <v>137</v>
      </c>
      <c r="BV397" s="616"/>
      <c r="BW397" s="616"/>
      <c r="BX397" s="616"/>
      <c r="BY397" s="65">
        <v>1</v>
      </c>
      <c r="BZ397" s="616" t="s">
        <v>138</v>
      </c>
      <c r="CA397" s="616"/>
      <c r="CB397" s="616"/>
      <c r="CC397" s="65">
        <v>1</v>
      </c>
      <c r="CE397" s="65">
        <v>1</v>
      </c>
      <c r="CF397" s="616"/>
      <c r="CG397" s="616"/>
      <c r="CH397" s="616"/>
      <c r="CI397" s="616"/>
      <c r="CJ397" s="616"/>
    </row>
    <row r="398" spans="10:88">
      <c r="K398">
        <v>1</v>
      </c>
      <c r="L398">
        <v>1</v>
      </c>
      <c r="M398">
        <v>1</v>
      </c>
      <c r="N398" s="103"/>
      <c r="O398" s="627"/>
      <c r="P398" s="627"/>
      <c r="R398">
        <v>1</v>
      </c>
      <c r="T398">
        <v>1</v>
      </c>
      <c r="U398" s="616" t="s">
        <v>303</v>
      </c>
      <c r="V398" s="616"/>
      <c r="W398" s="616"/>
      <c r="X398" s="61"/>
      <c r="Y398" s="616" t="s">
        <v>286</v>
      </c>
      <c r="Z398" s="616"/>
      <c r="AA398" s="616"/>
      <c r="AB398" s="616" t="s">
        <v>303</v>
      </c>
      <c r="AC398" s="616"/>
      <c r="AD398" s="616"/>
      <c r="AE398">
        <v>1</v>
      </c>
      <c r="AG398">
        <v>1</v>
      </c>
      <c r="AL398">
        <v>1</v>
      </c>
      <c r="AN398">
        <v>1</v>
      </c>
      <c r="BA398" s="616"/>
      <c r="BB398" s="616"/>
      <c r="BC398" s="616"/>
      <c r="BD398" s="616"/>
      <c r="BE398" s="616"/>
      <c r="BF398" s="65">
        <v>1</v>
      </c>
      <c r="BH398" s="65">
        <v>1</v>
      </c>
      <c r="BI398" s="616"/>
      <c r="BJ398" s="616"/>
      <c r="BK398" s="616"/>
      <c r="BL398" s="65">
        <v>1</v>
      </c>
      <c r="BM398" s="616" t="s">
        <v>134</v>
      </c>
      <c r="BN398" s="616"/>
      <c r="BO398" s="616"/>
      <c r="BP398" s="616"/>
      <c r="BQ398" s="616"/>
      <c r="BR398" s="616"/>
      <c r="BS398" s="616"/>
      <c r="BT398" s="616"/>
      <c r="BU398" s="616"/>
      <c r="BV398" s="616"/>
      <c r="BW398" s="616" t="s">
        <v>151</v>
      </c>
      <c r="BX398" s="616"/>
      <c r="BY398" s="65">
        <v>1</v>
      </c>
      <c r="BZ398" s="616"/>
      <c r="CA398" s="616"/>
      <c r="CB398" s="616"/>
      <c r="CC398" s="65">
        <v>1</v>
      </c>
      <c r="CE398" s="65">
        <v>1</v>
      </c>
      <c r="CF398" s="616"/>
      <c r="CG398" s="616"/>
      <c r="CH398" s="616"/>
      <c r="CI398" s="616"/>
      <c r="CJ398" s="616"/>
    </row>
    <row r="399" spans="10:88">
      <c r="M399">
        <v>1</v>
      </c>
      <c r="O399" s="616" t="s">
        <v>138</v>
      </c>
      <c r="P399" s="616"/>
      <c r="Q399" s="616"/>
      <c r="R399">
        <v>1</v>
      </c>
      <c r="T399">
        <v>1</v>
      </c>
      <c r="U399" s="616"/>
      <c r="V399" s="616"/>
      <c r="W399" s="616"/>
      <c r="Y399" s="616"/>
      <c r="Z399" s="616"/>
      <c r="AA399" s="616"/>
      <c r="AB399" s="616"/>
      <c r="AC399" s="616"/>
      <c r="AD399" s="616"/>
      <c r="AE399">
        <v>1</v>
      </c>
      <c r="AG399">
        <v>1</v>
      </c>
      <c r="AH399" s="616" t="s">
        <v>135</v>
      </c>
      <c r="AI399" s="616"/>
      <c r="AJ399" s="616"/>
      <c r="AL399">
        <v>1</v>
      </c>
      <c r="AN399">
        <v>1</v>
      </c>
      <c r="BA399" s="616"/>
      <c r="BB399" s="616"/>
      <c r="BC399" s="616"/>
      <c r="BD399" s="616"/>
      <c r="BE399" s="616"/>
      <c r="BF399" s="65">
        <v>1</v>
      </c>
      <c r="BH399" s="65">
        <v>1</v>
      </c>
      <c r="BJ399" s="6"/>
      <c r="BK399" s="6"/>
      <c r="BL399" s="65">
        <v>1</v>
      </c>
      <c r="BM399" s="616"/>
      <c r="BN399" s="616"/>
      <c r="BO399" s="6"/>
      <c r="BP399" s="6"/>
      <c r="BQ399" s="616"/>
      <c r="BR399" s="616"/>
      <c r="BS399" s="616"/>
      <c r="BT399" s="616"/>
      <c r="BU399" s="50"/>
      <c r="BV399" s="50"/>
      <c r="BW399" s="616"/>
      <c r="BX399" s="616"/>
      <c r="BY399" s="65">
        <v>1</v>
      </c>
      <c r="BZ399" s="616"/>
      <c r="CA399" s="616"/>
      <c r="CB399" s="616"/>
      <c r="CC399" s="65">
        <v>1</v>
      </c>
      <c r="CE399" s="65">
        <v>1</v>
      </c>
      <c r="CF399" s="616"/>
      <c r="CG399" s="616"/>
      <c r="CH399" s="616"/>
      <c r="CI399" s="616"/>
      <c r="CJ399" s="616"/>
    </row>
    <row r="400" spans="10:88">
      <c r="J400" s="61"/>
      <c r="K400" t="s">
        <v>191</v>
      </c>
      <c r="M400">
        <v>1</v>
      </c>
      <c r="O400" s="616"/>
      <c r="P400" s="616"/>
      <c r="Q400" s="616"/>
      <c r="R400">
        <v>1</v>
      </c>
      <c r="T400">
        <v>1</v>
      </c>
      <c r="U400" s="616"/>
      <c r="V400" s="616"/>
      <c r="W400" s="616"/>
      <c r="X400" s="58"/>
      <c r="Y400" s="616"/>
      <c r="Z400" s="616"/>
      <c r="AA400" s="616"/>
      <c r="AB400" s="616"/>
      <c r="AC400" s="616"/>
      <c r="AD400" s="616"/>
      <c r="AE400">
        <v>1</v>
      </c>
      <c r="AG400">
        <v>1</v>
      </c>
      <c r="AH400" s="616"/>
      <c r="AI400" s="616"/>
      <c r="AJ400" s="616"/>
      <c r="AL400">
        <v>1</v>
      </c>
      <c r="AN400">
        <v>1</v>
      </c>
      <c r="BE400" s="65">
        <v>1</v>
      </c>
      <c r="BF400" s="65">
        <v>1</v>
      </c>
      <c r="BH400" s="65">
        <v>1</v>
      </c>
      <c r="BI400" s="65">
        <v>1</v>
      </c>
      <c r="BJ400" s="65">
        <v>1</v>
      </c>
      <c r="BK400" s="65">
        <v>1</v>
      </c>
      <c r="BL400" s="65">
        <v>1</v>
      </c>
      <c r="BM400" s="65">
        <v>1</v>
      </c>
      <c r="BN400" s="65">
        <v>1</v>
      </c>
      <c r="BO400" s="65">
        <v>1</v>
      </c>
      <c r="BP400" s="65">
        <v>1</v>
      </c>
      <c r="BR400" s="616" t="s">
        <v>137</v>
      </c>
      <c r="BS400" s="616"/>
      <c r="BT400" s="50"/>
      <c r="BU400" s="616" t="s">
        <v>139</v>
      </c>
      <c r="BV400" s="616"/>
      <c r="BW400" s="616"/>
      <c r="BX400" s="65">
        <v>1</v>
      </c>
      <c r="BY400" s="65">
        <v>1</v>
      </c>
      <c r="BZ400" s="65">
        <v>1</v>
      </c>
      <c r="CA400" s="65">
        <v>1</v>
      </c>
      <c r="CB400" s="65">
        <v>1</v>
      </c>
      <c r="CC400" s="65">
        <v>1</v>
      </c>
      <c r="CD400" s="6"/>
      <c r="CE400" s="65">
        <v>1</v>
      </c>
      <c r="CF400" s="616"/>
      <c r="CG400" s="616"/>
      <c r="CH400" s="616"/>
      <c r="CI400" s="616"/>
      <c r="CJ400" s="616"/>
    </row>
    <row r="401" spans="10:87">
      <c r="J401" s="103"/>
      <c r="K401" t="s">
        <v>268</v>
      </c>
      <c r="M401">
        <v>1</v>
      </c>
      <c r="O401" s="616"/>
      <c r="P401" s="616"/>
      <c r="Q401" s="616"/>
      <c r="R401">
        <v>1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>
        <v>1</v>
      </c>
      <c r="AE401">
        <v>1</v>
      </c>
      <c r="AG401">
        <v>1</v>
      </c>
      <c r="AH401" s="616"/>
      <c r="AI401" s="616"/>
      <c r="AJ401" s="616"/>
      <c r="AK401" s="38"/>
      <c r="AL401">
        <v>1</v>
      </c>
      <c r="AN401">
        <v>1</v>
      </c>
      <c r="BE401" s="65">
        <v>1</v>
      </c>
      <c r="BF401" s="616" t="s">
        <v>133</v>
      </c>
      <c r="BG401" s="616"/>
      <c r="BH401" s="616"/>
      <c r="BI401" s="65">
        <v>1</v>
      </c>
      <c r="BJ401" s="616" t="s">
        <v>165</v>
      </c>
      <c r="BK401" s="616"/>
      <c r="BL401" s="616"/>
      <c r="BM401" s="616" t="s">
        <v>139</v>
      </c>
      <c r="BN401" s="616"/>
      <c r="BO401" s="616"/>
      <c r="BP401" s="65">
        <v>1</v>
      </c>
      <c r="BR401" s="616"/>
      <c r="BS401" s="616"/>
      <c r="BT401" s="50"/>
      <c r="BU401" s="616"/>
      <c r="BV401" s="616"/>
      <c r="BW401" s="616"/>
      <c r="BX401" s="65">
        <v>1</v>
      </c>
      <c r="BY401" s="616" t="s">
        <v>286</v>
      </c>
      <c r="BZ401" s="616"/>
      <c r="CA401" s="616"/>
      <c r="CB401" s="616" t="s">
        <v>133</v>
      </c>
      <c r="CC401" s="616"/>
      <c r="CD401" s="616"/>
      <c r="CE401" s="65">
        <v>1</v>
      </c>
      <c r="CF401" s="65">
        <v>1</v>
      </c>
    </row>
    <row r="402" spans="10:87">
      <c r="J402" s="38"/>
      <c r="K402" t="s">
        <v>193</v>
      </c>
      <c r="M402">
        <v>1</v>
      </c>
      <c r="N402" s="616" t="s">
        <v>165</v>
      </c>
      <c r="O402" s="616"/>
      <c r="P402" s="616"/>
      <c r="R402">
        <v>1</v>
      </c>
      <c r="AG402">
        <v>1</v>
      </c>
      <c r="AI402" s="616" t="s">
        <v>165</v>
      </c>
      <c r="AJ402" s="616"/>
      <c r="AK402" s="616"/>
      <c r="AL402">
        <v>1</v>
      </c>
      <c r="AN402">
        <v>1</v>
      </c>
      <c r="BA402" s="616" t="s">
        <v>187</v>
      </c>
      <c r="BB402" s="616"/>
      <c r="BC402" s="616"/>
      <c r="BE402" s="65">
        <v>1</v>
      </c>
      <c r="BF402" s="616"/>
      <c r="BG402" s="616"/>
      <c r="BH402" s="616"/>
      <c r="BI402" s="65">
        <v>1</v>
      </c>
      <c r="BJ402" s="616"/>
      <c r="BK402" s="616"/>
      <c r="BL402" s="616"/>
      <c r="BM402" s="616"/>
      <c r="BN402" s="616"/>
      <c r="BO402" s="616"/>
      <c r="BP402" s="65">
        <v>1</v>
      </c>
      <c r="BQ402" s="616" t="s">
        <v>134</v>
      </c>
      <c r="BR402" s="616"/>
      <c r="BS402" s="616" t="s">
        <v>151</v>
      </c>
      <c r="BT402" s="616"/>
      <c r="BU402" s="616"/>
      <c r="BV402" s="616"/>
      <c r="BW402" s="616"/>
      <c r="BX402" s="65">
        <v>1</v>
      </c>
      <c r="BY402" s="616"/>
      <c r="BZ402" s="616"/>
      <c r="CA402" s="616"/>
      <c r="CB402" s="616"/>
      <c r="CC402" s="616"/>
      <c r="CD402" s="616"/>
      <c r="CE402" s="65">
        <v>1</v>
      </c>
      <c r="CF402" s="65">
        <v>1</v>
      </c>
      <c r="CG402" s="616" t="s">
        <v>187</v>
      </c>
      <c r="CH402" s="616"/>
      <c r="CI402" s="616"/>
    </row>
    <row r="403" spans="10:87">
      <c r="J403" s="58"/>
      <c r="K403" t="s">
        <v>189</v>
      </c>
      <c r="M403">
        <v>1</v>
      </c>
      <c r="N403" s="616"/>
      <c r="O403" s="616"/>
      <c r="P403" s="616"/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I403" s="616"/>
      <c r="AJ403" s="616"/>
      <c r="AK403" s="616"/>
      <c r="AN403">
        <v>1</v>
      </c>
      <c r="BA403" s="616"/>
      <c r="BB403" s="616"/>
      <c r="BC403" s="616"/>
      <c r="BE403" s="65">
        <v>1</v>
      </c>
      <c r="BF403" s="616"/>
      <c r="BG403" s="616"/>
      <c r="BH403" s="616"/>
      <c r="BI403" s="65">
        <v>1</v>
      </c>
      <c r="BJ403" s="616"/>
      <c r="BK403" s="616"/>
      <c r="BL403" s="616"/>
      <c r="BM403" s="616"/>
      <c r="BN403" s="616"/>
      <c r="BO403" s="616"/>
      <c r="BP403" s="65">
        <v>1</v>
      </c>
      <c r="BQ403" s="616"/>
      <c r="BR403" s="616"/>
      <c r="BS403" s="616"/>
      <c r="BT403" s="616"/>
      <c r="BU403" s="65">
        <v>1</v>
      </c>
      <c r="BV403" s="65">
        <v>1</v>
      </c>
      <c r="BW403" s="65">
        <v>1</v>
      </c>
      <c r="BX403" s="65">
        <v>1</v>
      </c>
      <c r="BY403" s="616"/>
      <c r="BZ403" s="616"/>
      <c r="CA403" s="616"/>
      <c r="CB403" s="616"/>
      <c r="CC403" s="616"/>
      <c r="CD403" s="616"/>
      <c r="CE403" s="65">
        <v>1</v>
      </c>
      <c r="CF403" s="65">
        <v>1</v>
      </c>
      <c r="CG403" s="616"/>
      <c r="CH403" s="616"/>
      <c r="CI403" s="616"/>
    </row>
    <row r="404" spans="10:87">
      <c r="J404" s="60"/>
      <c r="K404" t="s">
        <v>192</v>
      </c>
      <c r="M404">
        <v>1</v>
      </c>
      <c r="N404" s="616"/>
      <c r="O404" s="616"/>
      <c r="P404" s="616"/>
      <c r="Q404" s="61"/>
      <c r="T404" s="616" t="s">
        <v>135</v>
      </c>
      <c r="U404" s="616"/>
      <c r="V404" s="616"/>
      <c r="X404">
        <v>1</v>
      </c>
      <c r="Z404">
        <v>1</v>
      </c>
      <c r="AA404">
        <v>1</v>
      </c>
      <c r="AC404" s="616" t="s">
        <v>138</v>
      </c>
      <c r="AD404" s="616"/>
      <c r="AE404" s="616"/>
      <c r="AH404" s="61"/>
      <c r="AI404" s="616"/>
      <c r="AJ404" s="616"/>
      <c r="AK404" s="616"/>
      <c r="AL404">
        <v>1</v>
      </c>
      <c r="AN404">
        <v>1</v>
      </c>
      <c r="BA404" s="616"/>
      <c r="BB404" s="616"/>
      <c r="BC404" s="616"/>
      <c r="BE404" s="65">
        <v>1</v>
      </c>
      <c r="BF404" s="616" t="s">
        <v>145</v>
      </c>
      <c r="BG404" s="616"/>
      <c r="BH404" s="616"/>
      <c r="BI404" s="65">
        <v>1</v>
      </c>
      <c r="BJ404" s="616" t="s">
        <v>135</v>
      </c>
      <c r="BK404" s="616"/>
      <c r="BL404" s="616"/>
      <c r="BM404" s="616" t="s">
        <v>165</v>
      </c>
      <c r="BN404" s="616"/>
      <c r="BO404" s="616"/>
      <c r="BP404" s="65">
        <v>1</v>
      </c>
      <c r="BQ404" s="65">
        <v>1</v>
      </c>
      <c r="BR404" s="65">
        <v>1</v>
      </c>
      <c r="BS404" s="65">
        <v>1</v>
      </c>
      <c r="BT404" s="65">
        <v>1</v>
      </c>
      <c r="BU404" s="65">
        <v>1</v>
      </c>
      <c r="BV404" s="616" t="s">
        <v>283</v>
      </c>
      <c r="BW404" s="616"/>
      <c r="BX404" s="616"/>
      <c r="BY404" s="616" t="s">
        <v>165</v>
      </c>
      <c r="BZ404" s="616"/>
      <c r="CA404" s="616"/>
      <c r="CB404" s="65">
        <v>1</v>
      </c>
      <c r="CC404" s="65">
        <v>1</v>
      </c>
      <c r="CD404" s="65">
        <v>1</v>
      </c>
      <c r="CE404" s="65">
        <v>1</v>
      </c>
      <c r="CF404" s="65">
        <v>1</v>
      </c>
      <c r="CG404" s="616"/>
      <c r="CH404" s="616"/>
      <c r="CI404" s="616"/>
    </row>
    <row r="405" spans="10:87">
      <c r="M405">
        <v>1</v>
      </c>
      <c r="N405" s="616" t="s">
        <v>136</v>
      </c>
      <c r="O405" s="616"/>
      <c r="P405" s="616"/>
      <c r="Q405" s="616" t="s">
        <v>165</v>
      </c>
      <c r="R405" s="616"/>
      <c r="S405" s="616"/>
      <c r="T405" s="616"/>
      <c r="U405" s="616"/>
      <c r="V405" s="616"/>
      <c r="X405">
        <v>1</v>
      </c>
      <c r="Y405" s="616" t="s">
        <v>137</v>
      </c>
      <c r="Z405" s="616"/>
      <c r="AA405" s="627" t="s">
        <v>151</v>
      </c>
      <c r="AB405" s="627"/>
      <c r="AC405" s="616"/>
      <c r="AD405" s="616"/>
      <c r="AE405" s="616"/>
      <c r="AF405" s="616" t="s">
        <v>165</v>
      </c>
      <c r="AG405" s="616"/>
      <c r="AH405" s="616"/>
      <c r="AI405" s="616" t="s">
        <v>136</v>
      </c>
      <c r="AJ405" s="616"/>
      <c r="AK405" s="616"/>
      <c r="AL405">
        <v>1</v>
      </c>
      <c r="AN405">
        <v>1</v>
      </c>
      <c r="BE405" s="65">
        <v>1</v>
      </c>
      <c r="BF405" s="616"/>
      <c r="BG405" s="616"/>
      <c r="BH405" s="616"/>
      <c r="BI405" s="65">
        <v>1</v>
      </c>
      <c r="BJ405" s="616"/>
      <c r="BK405" s="616"/>
      <c r="BL405" s="616"/>
      <c r="BM405" s="616"/>
      <c r="BN405" s="616"/>
      <c r="BO405" s="616"/>
      <c r="BP405" s="65">
        <v>1</v>
      </c>
      <c r="BR405" s="616" t="s">
        <v>138</v>
      </c>
      <c r="BS405" s="616"/>
      <c r="BT405" s="616"/>
      <c r="BU405" s="65">
        <v>1</v>
      </c>
      <c r="BV405" s="616"/>
      <c r="BW405" s="616"/>
      <c r="BX405" s="616"/>
      <c r="BY405" s="616"/>
      <c r="BZ405" s="616"/>
      <c r="CA405" s="616"/>
      <c r="CB405" s="65">
        <v>1</v>
      </c>
      <c r="CC405" s="65">
        <v>1</v>
      </c>
      <c r="CD405" s="65">
        <v>1</v>
      </c>
      <c r="CE405" s="65">
        <v>1</v>
      </c>
      <c r="CF405" s="65">
        <v>1</v>
      </c>
    </row>
    <row r="406" spans="10:87">
      <c r="M406">
        <v>1</v>
      </c>
      <c r="N406" s="616"/>
      <c r="O406" s="616"/>
      <c r="P406" s="616"/>
      <c r="Q406" s="616"/>
      <c r="R406" s="616"/>
      <c r="S406" s="616"/>
      <c r="T406" s="616"/>
      <c r="U406" s="616"/>
      <c r="V406" s="616"/>
      <c r="X406">
        <v>1</v>
      </c>
      <c r="Y406" s="616"/>
      <c r="Z406" s="616"/>
      <c r="AA406" s="627"/>
      <c r="AB406" s="627"/>
      <c r="AC406" s="616"/>
      <c r="AD406" s="616"/>
      <c r="AE406" s="616"/>
      <c r="AF406" s="616"/>
      <c r="AG406" s="616"/>
      <c r="AH406" s="616"/>
      <c r="AI406" s="616"/>
      <c r="AJ406" s="616"/>
      <c r="AK406" s="616"/>
      <c r="AL406">
        <v>1</v>
      </c>
      <c r="AN406">
        <v>1</v>
      </c>
      <c r="BE406" s="65">
        <v>1</v>
      </c>
      <c r="BF406" s="616"/>
      <c r="BG406" s="616"/>
      <c r="BH406" s="616"/>
      <c r="BI406" s="65">
        <v>1</v>
      </c>
      <c r="BJ406" s="616"/>
      <c r="BK406" s="616"/>
      <c r="BL406" s="616"/>
      <c r="BM406" s="616"/>
      <c r="BN406" s="616"/>
      <c r="BO406" s="616"/>
      <c r="BP406" s="65">
        <v>1</v>
      </c>
      <c r="BR406" s="616"/>
      <c r="BS406" s="616"/>
      <c r="BT406" s="616"/>
      <c r="BU406" s="65">
        <v>1</v>
      </c>
      <c r="BV406" s="616"/>
      <c r="BW406" s="616"/>
      <c r="BX406" s="616"/>
      <c r="BY406" s="616"/>
      <c r="BZ406" s="616"/>
      <c r="CA406" s="616"/>
      <c r="CB406" s="65">
        <v>1</v>
      </c>
      <c r="CC406" s="65">
        <v>1</v>
      </c>
      <c r="CD406" s="616" t="s">
        <v>210</v>
      </c>
      <c r="CE406" s="616"/>
      <c r="CF406" s="616"/>
    </row>
    <row r="407" spans="10:87">
      <c r="M407">
        <v>1</v>
      </c>
      <c r="N407" s="616"/>
      <c r="O407" s="616"/>
      <c r="P407" s="616"/>
      <c r="Q407" s="616"/>
      <c r="R407" s="616"/>
      <c r="S407" s="616"/>
      <c r="T407" s="38"/>
      <c r="X407">
        <v>1</v>
      </c>
      <c r="Y407" s="616" t="s">
        <v>133</v>
      </c>
      <c r="Z407" s="616"/>
      <c r="AA407" s="616"/>
      <c r="AB407" s="103"/>
      <c r="AF407" s="616"/>
      <c r="AG407" s="616"/>
      <c r="AH407" s="616"/>
      <c r="AI407" s="616"/>
      <c r="AJ407" s="616"/>
      <c r="AK407" s="616"/>
      <c r="AL407">
        <v>1</v>
      </c>
      <c r="AN407">
        <v>1</v>
      </c>
      <c r="BA407" s="616" t="s">
        <v>187</v>
      </c>
      <c r="BB407" s="616"/>
      <c r="BC407" s="616"/>
      <c r="BE407" s="65">
        <v>1</v>
      </c>
      <c r="BI407" s="65">
        <v>1</v>
      </c>
      <c r="BJ407" s="65">
        <v>1</v>
      </c>
      <c r="BK407" s="65">
        <v>1</v>
      </c>
      <c r="BL407" s="65">
        <v>1</v>
      </c>
      <c r="BM407" s="65">
        <v>1</v>
      </c>
      <c r="BN407" s="65">
        <v>1</v>
      </c>
      <c r="BO407" s="65">
        <v>1</v>
      </c>
      <c r="BP407" s="65">
        <v>1</v>
      </c>
      <c r="BR407" s="616"/>
      <c r="BS407" s="616"/>
      <c r="BT407" s="616"/>
      <c r="BU407" s="65">
        <v>1</v>
      </c>
      <c r="BV407" s="616" t="s">
        <v>136</v>
      </c>
      <c r="BW407" s="616"/>
      <c r="BX407" s="616"/>
      <c r="BY407" s="65">
        <v>1</v>
      </c>
      <c r="BZ407" s="65">
        <v>1</v>
      </c>
      <c r="CA407" s="65">
        <v>1</v>
      </c>
      <c r="CB407" s="65">
        <v>1</v>
      </c>
      <c r="CC407" s="65">
        <v>1</v>
      </c>
      <c r="CD407" s="616"/>
      <c r="CE407" s="616"/>
      <c r="CF407" s="616"/>
    </row>
    <row r="408" spans="10:87">
      <c r="M408">
        <v>1</v>
      </c>
      <c r="N408">
        <v>1</v>
      </c>
      <c r="O408">
        <v>1</v>
      </c>
      <c r="P408">
        <v>1</v>
      </c>
      <c r="Q408">
        <v>1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1</v>
      </c>
      <c r="Y408" s="616"/>
      <c r="Z408" s="616"/>
      <c r="AA408" s="616"/>
      <c r="AB408">
        <v>1</v>
      </c>
      <c r="AC408">
        <v>1</v>
      </c>
      <c r="AD408">
        <v>1</v>
      </c>
      <c r="AE408">
        <v>1</v>
      </c>
      <c r="AF408">
        <v>1</v>
      </c>
      <c r="AG408">
        <v>1</v>
      </c>
      <c r="AH408">
        <v>1</v>
      </c>
      <c r="AI408">
        <v>1</v>
      </c>
      <c r="AJ408">
        <v>1</v>
      </c>
      <c r="AK408">
        <v>1</v>
      </c>
      <c r="AL408">
        <v>1</v>
      </c>
      <c r="AN408">
        <v>1</v>
      </c>
      <c r="BA408" s="616"/>
      <c r="BB408" s="616"/>
      <c r="BC408" s="616"/>
      <c r="BE408" s="65">
        <v>1</v>
      </c>
      <c r="BF408" s="616" t="s">
        <v>136</v>
      </c>
      <c r="BG408" s="616"/>
      <c r="BH408" s="616"/>
      <c r="BJ408" s="616" t="s">
        <v>145</v>
      </c>
      <c r="BK408" s="616"/>
      <c r="BL408" s="616"/>
      <c r="BM408" s="616" t="s">
        <v>133</v>
      </c>
      <c r="BN408" s="616"/>
      <c r="BO408" s="616"/>
      <c r="BP408" s="65">
        <v>1</v>
      </c>
      <c r="BQ408" s="65">
        <v>1</v>
      </c>
      <c r="BR408" s="65">
        <v>1</v>
      </c>
      <c r="BS408" s="65">
        <v>1</v>
      </c>
      <c r="BT408" s="65">
        <v>1</v>
      </c>
      <c r="BU408" s="65">
        <v>1</v>
      </c>
      <c r="BV408" s="616"/>
      <c r="BW408" s="616"/>
      <c r="BX408" s="616"/>
      <c r="BY408" s="65">
        <v>1</v>
      </c>
      <c r="BZ408" s="65">
        <v>1</v>
      </c>
      <c r="CA408" s="65">
        <v>1</v>
      </c>
      <c r="CB408" s="65">
        <v>1</v>
      </c>
      <c r="CC408" s="65">
        <v>1</v>
      </c>
      <c r="CD408" s="616"/>
      <c r="CE408" s="616"/>
      <c r="CF408" s="616"/>
    </row>
    <row r="409" spans="10:87">
      <c r="X409">
        <v>1</v>
      </c>
      <c r="Y409" s="616"/>
      <c r="Z409" s="616"/>
      <c r="AA409" s="616"/>
      <c r="AB409">
        <v>1</v>
      </c>
      <c r="BA409" s="616"/>
      <c r="BB409" s="616"/>
      <c r="BC409" s="616"/>
      <c r="BE409" s="65">
        <v>1</v>
      </c>
      <c r="BF409" s="616"/>
      <c r="BG409" s="616"/>
      <c r="BH409" s="616"/>
      <c r="BJ409" s="616"/>
      <c r="BK409" s="616"/>
      <c r="BL409" s="616"/>
      <c r="BM409" s="616"/>
      <c r="BN409" s="616"/>
      <c r="BO409" s="616"/>
      <c r="BU409" s="6"/>
      <c r="BV409" s="616"/>
      <c r="BW409" s="616"/>
      <c r="BX409" s="616"/>
      <c r="BY409" s="65">
        <v>1</v>
      </c>
      <c r="BZ409" s="65">
        <v>1</v>
      </c>
      <c r="CA409" s="616" t="s">
        <v>177</v>
      </c>
      <c r="CB409" s="616"/>
      <c r="CC409" s="616"/>
    </row>
    <row r="410" spans="10:87">
      <c r="M410">
        <v>1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1</v>
      </c>
      <c r="AB410">
        <v>1</v>
      </c>
      <c r="BA410" s="616" t="s">
        <v>209</v>
      </c>
      <c r="BB410" s="616"/>
      <c r="BC410" s="616"/>
      <c r="BE410" s="65">
        <v>1</v>
      </c>
      <c r="BF410" s="616"/>
      <c r="BG410" s="616"/>
      <c r="BH410" s="616"/>
      <c r="BJ410" s="616"/>
      <c r="BK410" s="616"/>
      <c r="BL410" s="616"/>
      <c r="BM410" s="616"/>
      <c r="BN410" s="616"/>
      <c r="BO410" s="616"/>
      <c r="BP410" s="65">
        <v>1</v>
      </c>
      <c r="BQ410" s="65">
        <v>1</v>
      </c>
      <c r="BR410" s="65">
        <v>1</v>
      </c>
      <c r="BS410" s="65">
        <v>1</v>
      </c>
      <c r="BT410" s="65">
        <v>1</v>
      </c>
      <c r="BU410" s="65">
        <v>1</v>
      </c>
      <c r="BV410" s="65">
        <v>1</v>
      </c>
      <c r="BW410" s="65">
        <v>1</v>
      </c>
      <c r="BX410" s="65">
        <v>1</v>
      </c>
      <c r="BY410" s="65">
        <v>1</v>
      </c>
      <c r="BZ410" s="65">
        <v>1</v>
      </c>
      <c r="CA410" s="616"/>
      <c r="CB410" s="616"/>
      <c r="CC410" s="616"/>
    </row>
    <row r="411" spans="10:87">
      <c r="BA411" s="616"/>
      <c r="BB411" s="616"/>
      <c r="BC411" s="616"/>
      <c r="BE411" s="65">
        <v>1</v>
      </c>
      <c r="BF411" s="65">
        <v>1</v>
      </c>
      <c r="BG411" s="65">
        <v>1</v>
      </c>
      <c r="BH411" s="65">
        <v>1</v>
      </c>
      <c r="BI411" s="65">
        <v>1</v>
      </c>
      <c r="BJ411" s="65">
        <v>1</v>
      </c>
      <c r="BK411" s="65">
        <v>1</v>
      </c>
      <c r="BL411" s="65">
        <v>1</v>
      </c>
      <c r="BM411" s="65">
        <v>1</v>
      </c>
      <c r="BN411" s="65">
        <v>1</v>
      </c>
      <c r="BO411" s="65">
        <v>1</v>
      </c>
      <c r="BP411" s="65">
        <v>1</v>
      </c>
      <c r="BQ411" s="616" t="s">
        <v>148</v>
      </c>
      <c r="BR411" s="616"/>
      <c r="BS411" s="616"/>
      <c r="BT411" s="616"/>
      <c r="BU411" s="616"/>
      <c r="BV411" s="65">
        <v>1</v>
      </c>
      <c r="BW411" s="65">
        <v>1</v>
      </c>
      <c r="BX411" s="65">
        <v>1</v>
      </c>
      <c r="BY411" s="65">
        <v>1</v>
      </c>
      <c r="BZ411" s="65">
        <v>1</v>
      </c>
      <c r="CA411" s="616"/>
      <c r="CB411" s="616"/>
      <c r="CC411" s="616"/>
    </row>
    <row r="412" spans="10:87">
      <c r="BA412" s="616"/>
      <c r="BB412" s="616"/>
      <c r="BC412" s="616"/>
      <c r="BQ412" s="616"/>
      <c r="BR412" s="616"/>
      <c r="BS412" s="616"/>
      <c r="BT412" s="616"/>
      <c r="BU412" s="616"/>
      <c r="BW412" s="616" t="s">
        <v>187</v>
      </c>
      <c r="BX412" s="616"/>
      <c r="BY412" s="616"/>
      <c r="CB412" s="616" t="s">
        <v>134</v>
      </c>
      <c r="CC412" s="616"/>
    </row>
    <row r="413" spans="10:87">
      <c r="BD413" s="616" t="s">
        <v>209</v>
      </c>
      <c r="BE413" s="616"/>
      <c r="BF413" s="616"/>
      <c r="BG413" s="616" t="s">
        <v>187</v>
      </c>
      <c r="BH413" s="616"/>
      <c r="BI413" s="616"/>
      <c r="BL413" s="616" t="s">
        <v>187</v>
      </c>
      <c r="BM413" s="616"/>
      <c r="BN413" s="616"/>
      <c r="BQ413" s="616"/>
      <c r="BR413" s="616"/>
      <c r="BS413" s="616"/>
      <c r="BT413" s="616"/>
      <c r="BU413" s="616"/>
      <c r="BW413" s="616"/>
      <c r="BX413" s="616"/>
      <c r="BY413" s="616"/>
      <c r="CB413" s="616"/>
      <c r="CC413" s="616"/>
    </row>
    <row r="414" spans="10:87">
      <c r="BD414" s="616"/>
      <c r="BE414" s="616"/>
      <c r="BF414" s="616"/>
      <c r="BG414" s="616"/>
      <c r="BH414" s="616"/>
      <c r="BI414" s="616"/>
      <c r="BL414" s="616"/>
      <c r="BM414" s="616"/>
      <c r="BN414" s="616"/>
      <c r="BQ414" s="616"/>
      <c r="BR414" s="616"/>
      <c r="BS414" s="616"/>
      <c r="BT414" s="616"/>
      <c r="BU414" s="616"/>
      <c r="BW414" s="616"/>
      <c r="BX414" s="616"/>
      <c r="BY414" s="616"/>
    </row>
    <row r="415" spans="10:87">
      <c r="BD415" s="616"/>
      <c r="BE415" s="616"/>
      <c r="BF415" s="616"/>
      <c r="BG415" s="616"/>
      <c r="BH415" s="616"/>
      <c r="BI415" s="616"/>
      <c r="BL415" s="616"/>
      <c r="BM415" s="616"/>
      <c r="BN415" s="616"/>
      <c r="BQ415" s="616"/>
      <c r="BR415" s="616"/>
      <c r="BS415" s="616"/>
      <c r="BT415" s="616"/>
      <c r="BU415" s="616"/>
    </row>
    <row r="417" spans="9:91" ht="15.75" thickBot="1"/>
    <row r="418" spans="9:91">
      <c r="I418" s="153"/>
      <c r="J418" s="154"/>
      <c r="K418" s="221"/>
      <c r="L418" s="221"/>
      <c r="M418" s="221"/>
      <c r="N418" s="221"/>
      <c r="O418" s="221"/>
      <c r="P418" s="221"/>
      <c r="Q418" s="221"/>
      <c r="R418" s="221"/>
      <c r="S418" s="221"/>
      <c r="T418" s="221"/>
      <c r="U418" s="221"/>
      <c r="V418" s="221"/>
      <c r="W418" s="173"/>
      <c r="X418" s="173"/>
      <c r="Y418" s="173"/>
      <c r="Z418" s="154"/>
      <c r="AA418" s="154"/>
      <c r="AB418" s="221"/>
      <c r="AC418" s="221"/>
      <c r="AD418" s="173"/>
      <c r="AE418" s="173"/>
      <c r="AF418" s="173"/>
      <c r="AG418" s="221"/>
      <c r="AH418" s="221"/>
      <c r="AI418" s="173"/>
      <c r="AJ418" s="173"/>
      <c r="AK418" s="173"/>
      <c r="AL418" s="173"/>
      <c r="AM418" s="173"/>
      <c r="AN418" s="221"/>
      <c r="AO418" s="221"/>
      <c r="AP418" s="221"/>
      <c r="AQ418" s="221"/>
      <c r="AR418" s="221"/>
      <c r="AS418" s="221"/>
      <c r="AT418" s="221"/>
      <c r="AU418" s="221"/>
      <c r="AV418" s="129"/>
      <c r="AZ418" s="224"/>
      <c r="BA418" s="253"/>
      <c r="BB418" s="253"/>
      <c r="BC418" s="253"/>
      <c r="BD418" s="227"/>
      <c r="BE418" s="227"/>
      <c r="BF418" s="227"/>
      <c r="BG418" s="227"/>
      <c r="BH418" s="227"/>
      <c r="BI418" s="227"/>
      <c r="BJ418" s="227"/>
      <c r="BK418" s="227"/>
      <c r="BL418" s="227"/>
      <c r="BM418" s="227"/>
      <c r="BN418" s="227"/>
      <c r="BO418" s="227"/>
      <c r="BP418" s="227"/>
      <c r="BQ418" s="227"/>
      <c r="BR418" s="227"/>
      <c r="BS418" s="227"/>
      <c r="BT418" s="227"/>
      <c r="BU418" s="227"/>
      <c r="BV418" s="227"/>
      <c r="BW418" s="227"/>
      <c r="BX418" s="227"/>
      <c r="BY418" s="227"/>
      <c r="BZ418" s="227"/>
      <c r="CA418" s="227"/>
      <c r="CB418" s="227"/>
      <c r="CC418" s="227"/>
      <c r="CD418" s="227"/>
      <c r="CE418" s="227"/>
      <c r="CF418" s="227"/>
      <c r="CG418" s="227"/>
      <c r="CH418" s="227"/>
      <c r="CI418" s="227"/>
      <c r="CJ418" s="227"/>
      <c r="CK418" s="227"/>
      <c r="CL418" s="227"/>
      <c r="CM418" s="261"/>
    </row>
    <row r="419" spans="9:91">
      <c r="I419" s="144"/>
      <c r="J419" s="6"/>
      <c r="K419" s="61"/>
      <c r="M419" s="48"/>
      <c r="N419" s="218"/>
      <c r="O419" s="218"/>
      <c r="P419" s="5"/>
      <c r="Q419" s="218"/>
      <c r="R419" s="218"/>
      <c r="S419" s="5"/>
      <c r="T419" s="48"/>
      <c r="U419" s="48"/>
      <c r="V419" s="48"/>
      <c r="W419" s="5"/>
      <c r="X419" s="5"/>
      <c r="Y419" s="5"/>
      <c r="Z419" s="48"/>
      <c r="AA419" s="48"/>
      <c r="AB419" s="5"/>
      <c r="AC419" s="48"/>
      <c r="AD419" s="5"/>
      <c r="AE419" s="5"/>
      <c r="AF419" s="5"/>
      <c r="AG419" s="48"/>
      <c r="AH419" s="48"/>
      <c r="AI419" s="5"/>
      <c r="AM419" s="5"/>
      <c r="AN419" s="218"/>
      <c r="AO419" s="218"/>
      <c r="AP419" s="5"/>
      <c r="AQ419" s="5"/>
      <c r="AR419" s="5"/>
      <c r="AS419" s="48"/>
      <c r="AT419" s="48"/>
      <c r="AU419" s="48"/>
      <c r="AV419" s="222"/>
      <c r="AZ419" s="229"/>
      <c r="BA419" s="61"/>
      <c r="BB419" t="s">
        <v>191</v>
      </c>
      <c r="BC419" s="233"/>
      <c r="BD419" s="257"/>
      <c r="BE419" s="257"/>
      <c r="BF419" s="232"/>
      <c r="BM419" s="632" t="s">
        <v>148</v>
      </c>
      <c r="BN419" s="632"/>
      <c r="BO419" s="632"/>
      <c r="BP419" s="632"/>
      <c r="BQ419" s="632"/>
      <c r="BZ419" s="616" t="s">
        <v>419</v>
      </c>
      <c r="CA419" s="616"/>
      <c r="CB419" s="616"/>
      <c r="CC419" s="616"/>
      <c r="CD419" s="616"/>
      <c r="CE419" s="616"/>
      <c r="CF419" s="616"/>
      <c r="CG419" s="616"/>
      <c r="CH419" s="616"/>
      <c r="CI419" s="616"/>
      <c r="CJ419" s="616"/>
      <c r="CK419" s="616"/>
      <c r="CL419" s="262"/>
      <c r="CM419" s="258"/>
    </row>
    <row r="420" spans="9:91">
      <c r="I420" s="144"/>
      <c r="J420" s="6"/>
      <c r="K420" s="52"/>
      <c r="M420" s="625" t="s">
        <v>148</v>
      </c>
      <c r="N420" s="625"/>
      <c r="O420" s="625"/>
      <c r="P420" s="625"/>
      <c r="Q420" s="625"/>
      <c r="U420" s="48"/>
      <c r="V420" s="48"/>
      <c r="W420" s="5"/>
      <c r="X420" s="5"/>
      <c r="Y420" s="5"/>
      <c r="Z420" s="48"/>
      <c r="AA420" s="48"/>
      <c r="AB420" s="48"/>
      <c r="AC420" s="48"/>
      <c r="AD420" s="5"/>
      <c r="AE420" s="5"/>
      <c r="AF420" s="5"/>
      <c r="AG420" s="5"/>
      <c r="AH420" s="5"/>
      <c r="AI420" s="5"/>
      <c r="AN420" s="625" t="s">
        <v>148</v>
      </c>
      <c r="AO420" s="625"/>
      <c r="AP420" s="625"/>
      <c r="AQ420" s="625"/>
      <c r="AR420" s="625"/>
      <c r="AS420" s="48"/>
      <c r="AT420" s="48"/>
      <c r="AU420" s="48"/>
      <c r="AV420" s="222"/>
      <c r="AZ420" s="229"/>
      <c r="BA420" s="52"/>
      <c r="BB420" t="s">
        <v>268</v>
      </c>
      <c r="BC420" s="232"/>
      <c r="BD420" s="232"/>
      <c r="BE420" s="232"/>
      <c r="BF420" s="232"/>
      <c r="BM420" s="632"/>
      <c r="BN420" s="632"/>
      <c r="BO420" s="632"/>
      <c r="BP420" s="632"/>
      <c r="BQ420" s="632"/>
      <c r="BZ420" s="616"/>
      <c r="CA420" s="616"/>
      <c r="CB420" s="616"/>
      <c r="CC420" s="616"/>
      <c r="CD420" s="616"/>
      <c r="CE420" s="616"/>
      <c r="CF420" s="616"/>
      <c r="CG420" s="616"/>
      <c r="CH420" s="616"/>
      <c r="CI420" s="616"/>
      <c r="CJ420" s="616"/>
      <c r="CK420" s="616"/>
      <c r="CM420" s="258"/>
    </row>
    <row r="421" spans="9:91">
      <c r="I421" s="144"/>
      <c r="J421" s="6"/>
      <c r="K421" s="38"/>
      <c r="M421" s="625"/>
      <c r="N421" s="625"/>
      <c r="O421" s="625"/>
      <c r="P421" s="625"/>
      <c r="Q421" s="625"/>
      <c r="U421" s="5"/>
      <c r="V421" s="5"/>
      <c r="W421" s="5"/>
      <c r="X421" s="48"/>
      <c r="Y421" s="5"/>
      <c r="Z421" s="5"/>
      <c r="AA421" s="6"/>
      <c r="AB421" s="6"/>
      <c r="AC421" s="5"/>
      <c r="AD421" s="48"/>
      <c r="AE421" s="48"/>
      <c r="AF421" s="5"/>
      <c r="AG421" s="5"/>
      <c r="AH421" s="5"/>
      <c r="AI421" s="5"/>
      <c r="AM421" s="6"/>
      <c r="AN421" s="625"/>
      <c r="AO421" s="625"/>
      <c r="AP421" s="625"/>
      <c r="AQ421" s="625"/>
      <c r="AR421" s="625"/>
      <c r="AS421" s="48"/>
      <c r="AT421" s="48"/>
      <c r="AU421" s="48"/>
      <c r="AV421" s="222"/>
      <c r="AZ421" s="229"/>
      <c r="BA421" s="38"/>
      <c r="BB421" t="s">
        <v>193</v>
      </c>
      <c r="BC421" s="232"/>
      <c r="BD421" s="232"/>
      <c r="BE421" s="232"/>
      <c r="BF421" s="232"/>
      <c r="BM421" s="632"/>
      <c r="BN421" s="632"/>
      <c r="BO421" s="632"/>
      <c r="BP421" s="632"/>
      <c r="BQ421" s="632"/>
      <c r="BR421" s="232">
        <v>1</v>
      </c>
      <c r="BS421" s="232">
        <v>1</v>
      </c>
      <c r="BT421" s="232">
        <v>1</v>
      </c>
      <c r="BU421" s="232">
        <v>1</v>
      </c>
      <c r="BV421" s="232">
        <v>1</v>
      </c>
      <c r="BZ421" s="616"/>
      <c r="CA421" s="616"/>
      <c r="CB421" s="616"/>
      <c r="CC421" s="616"/>
      <c r="CD421" s="616"/>
      <c r="CE421" s="616"/>
      <c r="CF421" s="616"/>
      <c r="CG421" s="616"/>
      <c r="CH421" s="616"/>
      <c r="CI421" s="616"/>
      <c r="CJ421" s="616"/>
      <c r="CK421" s="616"/>
      <c r="CM421" s="258"/>
    </row>
    <row r="422" spans="9:91">
      <c r="I422" s="144"/>
      <c r="J422" s="6"/>
      <c r="K422" s="58"/>
      <c r="M422" s="625"/>
      <c r="N422" s="625"/>
      <c r="O422" s="625"/>
      <c r="P422" s="625"/>
      <c r="Q422" s="625"/>
      <c r="U422" s="6"/>
      <c r="V422" s="5"/>
      <c r="W422" s="5"/>
      <c r="X422" s="5"/>
      <c r="Y422" s="5"/>
      <c r="Z422" s="5"/>
      <c r="AA422" s="47"/>
      <c r="AB422" s="47"/>
      <c r="AC422" s="47"/>
      <c r="AD422" s="47"/>
      <c r="AE422" s="5"/>
      <c r="AF422" s="5"/>
      <c r="AG422" s="5"/>
      <c r="AH422" s="5"/>
      <c r="AI422" s="5"/>
      <c r="AJ422" s="6"/>
      <c r="AK422" s="6"/>
      <c r="AL422" s="5"/>
      <c r="AN422" s="625"/>
      <c r="AO422" s="625"/>
      <c r="AP422" s="625"/>
      <c r="AQ422" s="625"/>
      <c r="AR422" s="625"/>
      <c r="AS422" s="5"/>
      <c r="AT422" s="5"/>
      <c r="AU422" s="5"/>
      <c r="AV422" s="222"/>
      <c r="AZ422" s="229"/>
      <c r="BA422" s="58"/>
      <c r="BB422" t="s">
        <v>189</v>
      </c>
      <c r="BC422" s="232"/>
      <c r="BD422" s="257"/>
      <c r="BE422" s="238"/>
      <c r="BF422" s="238"/>
      <c r="BG422" s="238"/>
      <c r="BH422" s="233"/>
      <c r="BI422" s="232"/>
      <c r="BJ422" s="232"/>
      <c r="BK422" s="232"/>
      <c r="BL422" s="232"/>
      <c r="BM422" s="632"/>
      <c r="BN422" s="632"/>
      <c r="BO422" s="632"/>
      <c r="BP422" s="632"/>
      <c r="BQ422" s="632"/>
      <c r="BR422" s="232"/>
      <c r="BS422" s="632" t="s">
        <v>136</v>
      </c>
      <c r="BT422" s="632"/>
      <c r="BU422" s="632"/>
      <c r="BV422" s="232">
        <v>1</v>
      </c>
      <c r="BW422" s="242"/>
      <c r="BX422" s="242"/>
      <c r="BY422" s="242"/>
      <c r="BZ422" s="238"/>
      <c r="CA422" s="238"/>
      <c r="CB422" s="238"/>
      <c r="CC422" s="238"/>
      <c r="CD422" s="232"/>
      <c r="CE422" s="257"/>
      <c r="CF422" s="257"/>
      <c r="CG422" s="232"/>
      <c r="CH422" s="232"/>
      <c r="CI422" s="262"/>
      <c r="CM422" s="258"/>
    </row>
    <row r="423" spans="9:91">
      <c r="I423" s="144"/>
      <c r="J423" s="6"/>
      <c r="K423" s="60"/>
      <c r="M423" s="625"/>
      <c r="N423" s="625"/>
      <c r="O423" s="625"/>
      <c r="P423" s="625"/>
      <c r="Q423" s="625"/>
      <c r="R423" s="6"/>
      <c r="S423" s="47"/>
      <c r="T423" s="47"/>
      <c r="U423" s="47"/>
      <c r="V423" s="5"/>
      <c r="W423" s="5"/>
      <c r="X423" s="5"/>
      <c r="Y423" s="5"/>
      <c r="Z423" s="5"/>
      <c r="AA423" s="47"/>
      <c r="AB423" s="47"/>
      <c r="AC423" s="5"/>
      <c r="AD423" s="5"/>
      <c r="AE423" s="5"/>
      <c r="AF423" s="5"/>
      <c r="AG423" s="5"/>
      <c r="AH423" s="5"/>
      <c r="AI423" s="5"/>
      <c r="AJ423" s="47"/>
      <c r="AK423" s="47"/>
      <c r="AL423" s="47"/>
      <c r="AN423" s="625"/>
      <c r="AO423" s="625"/>
      <c r="AP423" s="625"/>
      <c r="AQ423" s="625"/>
      <c r="AR423" s="625"/>
      <c r="AS423" s="5"/>
      <c r="AT423" s="5"/>
      <c r="AU423" s="5"/>
      <c r="AV423" s="222"/>
      <c r="AZ423" s="239"/>
      <c r="BA423" s="60"/>
      <c r="BB423" t="s">
        <v>192</v>
      </c>
      <c r="BC423" s="232"/>
      <c r="BD423" s="232"/>
      <c r="BE423" s="232"/>
      <c r="BF423" s="242"/>
      <c r="BG423" s="242"/>
      <c r="BH423" s="242"/>
      <c r="BI423" s="232"/>
      <c r="BJ423" s="232"/>
      <c r="BK423" s="232"/>
      <c r="BL423" s="232"/>
      <c r="BM423" s="632"/>
      <c r="BN423" s="632"/>
      <c r="BO423" s="632"/>
      <c r="BP423" s="632"/>
      <c r="BQ423" s="632"/>
      <c r="BR423" s="61"/>
      <c r="BS423" s="632"/>
      <c r="BT423" s="632"/>
      <c r="BU423" s="632"/>
      <c r="BV423" s="232">
        <v>1</v>
      </c>
      <c r="BW423" s="38"/>
      <c r="BX423" s="242"/>
      <c r="BY423" s="242"/>
      <c r="BZ423" s="238"/>
      <c r="CA423" s="238"/>
      <c r="CB423" s="238"/>
      <c r="CC423" s="238"/>
      <c r="CD423" s="233"/>
      <c r="CE423" s="233"/>
      <c r="CF423" s="238"/>
      <c r="CG423" s="238"/>
      <c r="CH423" s="263"/>
      <c r="CI423" s="233"/>
      <c r="CM423" s="258"/>
    </row>
    <row r="424" spans="9:91">
      <c r="I424" s="142"/>
      <c r="J424" s="6"/>
      <c r="K424" s="6"/>
      <c r="L424" s="48"/>
      <c r="M424" s="625"/>
      <c r="N424" s="625"/>
      <c r="O424" s="625"/>
      <c r="P424" s="625"/>
      <c r="Q424" s="625"/>
      <c r="R424">
        <v>1</v>
      </c>
      <c r="S424">
        <v>1</v>
      </c>
      <c r="T424">
        <v>1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>
        <v>1</v>
      </c>
      <c r="AE424">
        <v>1</v>
      </c>
      <c r="AF424">
        <v>1</v>
      </c>
      <c r="AG424">
        <v>1</v>
      </c>
      <c r="AH424">
        <v>1</v>
      </c>
      <c r="AI424">
        <v>1</v>
      </c>
      <c r="AJ424">
        <v>1</v>
      </c>
      <c r="AK424">
        <v>1</v>
      </c>
      <c r="AL424">
        <v>1</v>
      </c>
      <c r="AM424">
        <v>1</v>
      </c>
      <c r="AN424" s="625"/>
      <c r="AO424" s="625"/>
      <c r="AP424" s="625"/>
      <c r="AQ424" s="625"/>
      <c r="AR424" s="625"/>
      <c r="AS424" s="5"/>
      <c r="AT424" s="5"/>
      <c r="AU424" s="5"/>
      <c r="AV424" s="222"/>
      <c r="AZ424" s="239"/>
      <c r="BA424" s="233"/>
      <c r="BB424" s="233"/>
      <c r="BC424" s="232"/>
      <c r="BD424" s="232"/>
      <c r="BE424" s="232"/>
      <c r="BF424" s="242"/>
      <c r="BG424" s="242"/>
      <c r="BH424" s="242"/>
      <c r="BI424" s="232"/>
      <c r="BJ424" s="232"/>
      <c r="BK424" s="232"/>
      <c r="BL424" s="232"/>
      <c r="BM424" s="232"/>
      <c r="BN424" s="232">
        <v>1</v>
      </c>
      <c r="BO424" s="232">
        <v>1</v>
      </c>
      <c r="BP424" s="232">
        <v>1</v>
      </c>
      <c r="BQ424" s="232">
        <v>1</v>
      </c>
      <c r="BR424" s="232">
        <v>1</v>
      </c>
      <c r="BS424" s="632"/>
      <c r="BT424" s="632"/>
      <c r="BU424" s="632"/>
      <c r="BV424" s="232">
        <v>1</v>
      </c>
      <c r="BW424" s="232">
        <v>1</v>
      </c>
      <c r="BX424" s="232">
        <v>1</v>
      </c>
      <c r="BY424" s="232">
        <v>1</v>
      </c>
      <c r="BZ424" s="232">
        <v>1</v>
      </c>
      <c r="CA424" s="238"/>
      <c r="CB424" s="238"/>
      <c r="CC424" s="238"/>
      <c r="CD424" s="233"/>
      <c r="CE424" s="233"/>
      <c r="CF424" s="238"/>
      <c r="CG424" s="263"/>
      <c r="CH424" s="238"/>
      <c r="CI424" s="232"/>
      <c r="CM424" s="258"/>
    </row>
    <row r="425" spans="9:91">
      <c r="I425" s="219"/>
      <c r="J425" s="218"/>
      <c r="K425" s="218"/>
      <c r="L425" s="48"/>
      <c r="M425" s="5"/>
      <c r="N425" s="5"/>
      <c r="O425" s="6"/>
      <c r="P425">
        <v>1</v>
      </c>
      <c r="Q425">
        <v>1</v>
      </c>
      <c r="R425">
        <v>1</v>
      </c>
      <c r="S425" s="619" t="s">
        <v>136</v>
      </c>
      <c r="T425" s="619"/>
      <c r="U425" s="619"/>
      <c r="W425" s="616" t="s">
        <v>165</v>
      </c>
      <c r="X425" s="616"/>
      <c r="Y425" s="616"/>
      <c r="Z425" s="619" t="s">
        <v>136</v>
      </c>
      <c r="AA425" s="619"/>
      <c r="AB425" s="619"/>
      <c r="AC425" s="625" t="s">
        <v>133</v>
      </c>
      <c r="AD425" s="625"/>
      <c r="AE425" s="625"/>
      <c r="AF425" s="47"/>
      <c r="AJ425" s="619" t="s">
        <v>136</v>
      </c>
      <c r="AK425" s="619"/>
      <c r="AL425" s="619"/>
      <c r="AM425">
        <v>1</v>
      </c>
      <c r="AN425">
        <v>1</v>
      </c>
      <c r="AO425">
        <v>1</v>
      </c>
      <c r="AP425" s="6"/>
      <c r="AQ425" s="6"/>
      <c r="AR425" s="6"/>
      <c r="AS425" s="6"/>
      <c r="AT425" s="5"/>
      <c r="AU425" s="218"/>
      <c r="AV425" s="222"/>
      <c r="AZ425" s="239"/>
      <c r="BA425" s="233"/>
      <c r="BB425" s="233"/>
      <c r="BC425" s="232"/>
      <c r="BF425" s="242"/>
      <c r="BG425" s="242"/>
      <c r="BH425" s="242"/>
      <c r="BI425" s="232"/>
      <c r="BJ425" s="232"/>
      <c r="BK425" s="232"/>
      <c r="BL425" s="232"/>
      <c r="BM425" s="232"/>
      <c r="BN425" s="232">
        <v>1</v>
      </c>
      <c r="BO425" s="616" t="s">
        <v>133</v>
      </c>
      <c r="BP425" s="616"/>
      <c r="BQ425" s="616"/>
      <c r="BR425" s="232">
        <v>1</v>
      </c>
      <c r="BS425" s="232">
        <v>1</v>
      </c>
      <c r="BT425" s="232">
        <v>1</v>
      </c>
      <c r="BU425" s="232">
        <v>1</v>
      </c>
      <c r="BV425" s="232">
        <v>1</v>
      </c>
      <c r="BW425" s="616" t="s">
        <v>138</v>
      </c>
      <c r="BX425" s="616"/>
      <c r="BY425" s="616"/>
      <c r="BZ425" s="232">
        <v>1</v>
      </c>
      <c r="CA425" s="232"/>
      <c r="CB425" s="232"/>
      <c r="CC425" s="232"/>
      <c r="CD425" s="233"/>
      <c r="CE425" s="238"/>
      <c r="CF425" s="263"/>
      <c r="CG425" s="238"/>
      <c r="CH425" s="238"/>
      <c r="CI425" s="238"/>
      <c r="CM425" s="258"/>
    </row>
    <row r="426" spans="9:91">
      <c r="I426" s="219"/>
      <c r="J426" s="48"/>
      <c r="K426" s="6"/>
      <c r="L426" s="6"/>
      <c r="M426" s="6"/>
      <c r="N426" s="6"/>
      <c r="O426" s="6"/>
      <c r="P426">
        <v>1</v>
      </c>
      <c r="S426" s="619"/>
      <c r="T426" s="619"/>
      <c r="U426" s="619"/>
      <c r="W426" s="616"/>
      <c r="X426" s="616"/>
      <c r="Y426" s="616"/>
      <c r="Z426" s="619"/>
      <c r="AA426" s="619"/>
      <c r="AB426" s="619"/>
      <c r="AC426" s="625"/>
      <c r="AD426" s="625"/>
      <c r="AE426" s="625"/>
      <c r="AF426" s="47"/>
      <c r="AJ426" s="619"/>
      <c r="AK426" s="619"/>
      <c r="AL426" s="619"/>
      <c r="AO426">
        <v>1</v>
      </c>
      <c r="AP426" s="6"/>
      <c r="AQ426" s="6"/>
      <c r="AR426" s="6"/>
      <c r="AS426" s="6"/>
      <c r="AT426" s="48"/>
      <c r="AU426" s="218"/>
      <c r="AV426" s="222"/>
      <c r="AZ426" s="239"/>
      <c r="BA426" s="233"/>
      <c r="BB426" s="232"/>
      <c r="BC426" s="242"/>
      <c r="BF426" s="232"/>
      <c r="BG426" s="232"/>
      <c r="BH426" s="232"/>
      <c r="BI426" s="232"/>
      <c r="BJ426" s="232"/>
      <c r="BK426" s="232"/>
      <c r="BL426" s="232"/>
      <c r="BM426" s="232"/>
      <c r="BN426" s="232">
        <v>1</v>
      </c>
      <c r="BO426" s="616"/>
      <c r="BP426" s="616"/>
      <c r="BQ426" s="616"/>
      <c r="BR426" s="232">
        <v>1</v>
      </c>
      <c r="BS426" s="617" t="s">
        <v>165</v>
      </c>
      <c r="BT426" s="617"/>
      <c r="BU426" s="617"/>
      <c r="BV426" s="232">
        <v>1</v>
      </c>
      <c r="BW426" s="616"/>
      <c r="BX426" s="616"/>
      <c r="BY426" s="616"/>
      <c r="BZ426" s="232">
        <v>1</v>
      </c>
      <c r="CA426" s="232"/>
      <c r="CB426" s="232"/>
      <c r="CC426" s="232"/>
      <c r="CD426" s="232"/>
      <c r="CE426" s="263"/>
      <c r="CF426" s="238"/>
      <c r="CG426" s="238"/>
      <c r="CH426" s="238"/>
      <c r="CI426" s="238"/>
      <c r="CM426" s="258"/>
    </row>
    <row r="427" spans="9:91">
      <c r="I427" s="142"/>
      <c r="M427" s="6"/>
      <c r="N427">
        <v>1</v>
      </c>
      <c r="O427">
        <v>1</v>
      </c>
      <c r="P427">
        <v>1</v>
      </c>
      <c r="R427" s="5"/>
      <c r="S427" s="619"/>
      <c r="T427" s="619"/>
      <c r="U427" s="619"/>
      <c r="W427" s="616"/>
      <c r="X427" s="616"/>
      <c r="Y427" s="616"/>
      <c r="Z427" s="619"/>
      <c r="AA427" s="619"/>
      <c r="AB427" s="619"/>
      <c r="AC427" s="625"/>
      <c r="AD427" s="625"/>
      <c r="AE427" s="625"/>
      <c r="AF427" s="5"/>
      <c r="AJ427" s="619"/>
      <c r="AK427" s="619"/>
      <c r="AL427" s="619"/>
      <c r="AM427" s="5"/>
      <c r="AO427">
        <v>1</v>
      </c>
      <c r="AP427">
        <v>1</v>
      </c>
      <c r="AQ427">
        <v>1</v>
      </c>
      <c r="AR427" s="6"/>
      <c r="AS427" s="6"/>
      <c r="AT427" s="5"/>
      <c r="AU427" s="5"/>
      <c r="AV427" s="222"/>
      <c r="AZ427" s="239"/>
      <c r="BA427" s="233"/>
      <c r="BB427" s="233"/>
      <c r="BC427" s="242"/>
      <c r="BF427" s="233"/>
      <c r="BG427" s="232"/>
      <c r="BH427" s="232"/>
      <c r="BI427" s="232"/>
      <c r="BJ427" s="232">
        <v>1</v>
      </c>
      <c r="BK427" s="232">
        <v>1</v>
      </c>
      <c r="BL427" s="232">
        <v>1</v>
      </c>
      <c r="BM427" s="232">
        <v>1</v>
      </c>
      <c r="BN427" s="232">
        <v>1</v>
      </c>
      <c r="BO427" s="616"/>
      <c r="BP427" s="616"/>
      <c r="BQ427" s="616"/>
      <c r="BR427" s="232">
        <v>1</v>
      </c>
      <c r="BS427" s="617"/>
      <c r="BT427" s="617"/>
      <c r="BU427" s="617"/>
      <c r="BV427" s="232">
        <v>1</v>
      </c>
      <c r="BW427" s="616"/>
      <c r="BX427" s="616"/>
      <c r="BY427" s="616"/>
      <c r="BZ427" s="232">
        <v>1</v>
      </c>
      <c r="CA427" s="232"/>
      <c r="CB427" s="232"/>
      <c r="CC427" s="232"/>
      <c r="CD427" s="264"/>
      <c r="CE427" s="238"/>
      <c r="CF427" s="238"/>
      <c r="CG427" s="238"/>
      <c r="CH427" s="238"/>
      <c r="CI427" s="238"/>
      <c r="CM427" s="258"/>
    </row>
    <row r="428" spans="9:91">
      <c r="I428" s="219"/>
      <c r="M428" s="6"/>
      <c r="N428">
        <v>1</v>
      </c>
      <c r="O428" s="616" t="s">
        <v>138</v>
      </c>
      <c r="P428" s="616"/>
      <c r="Q428" s="616"/>
      <c r="R428" s="5">
        <v>1</v>
      </c>
      <c r="S428" s="5">
        <v>1</v>
      </c>
      <c r="T428" s="5">
        <v>1</v>
      </c>
      <c r="U428" s="5">
        <v>1</v>
      </c>
      <c r="V428" s="5">
        <v>1</v>
      </c>
      <c r="W428" s="5">
        <v>1</v>
      </c>
      <c r="X428" s="5">
        <v>1</v>
      </c>
      <c r="Y428" s="5">
        <v>1</v>
      </c>
      <c r="Z428" s="5">
        <v>1</v>
      </c>
      <c r="AA428" s="5">
        <v>1</v>
      </c>
      <c r="AB428" s="5">
        <v>1</v>
      </c>
      <c r="AC428" s="5">
        <v>1</v>
      </c>
      <c r="AD428" s="5">
        <v>1</v>
      </c>
      <c r="AE428" s="5">
        <v>1</v>
      </c>
      <c r="AF428" s="5">
        <v>1</v>
      </c>
      <c r="AG428" s="5">
        <v>1</v>
      </c>
      <c r="AH428" s="5">
        <v>1</v>
      </c>
      <c r="AI428" s="5">
        <v>1</v>
      </c>
      <c r="AJ428" s="5">
        <v>1</v>
      </c>
      <c r="AK428" s="5">
        <v>1</v>
      </c>
      <c r="AL428" s="5">
        <v>1</v>
      </c>
      <c r="AM428" s="5">
        <v>1</v>
      </c>
      <c r="AN428" s="616" t="s">
        <v>138</v>
      </c>
      <c r="AO428" s="616"/>
      <c r="AP428" s="616"/>
      <c r="AQ428">
        <v>1</v>
      </c>
      <c r="AR428" s="6"/>
      <c r="AS428" s="6"/>
      <c r="AT428" s="5"/>
      <c r="AU428" s="5"/>
      <c r="AV428" s="222"/>
      <c r="AZ428" s="239"/>
      <c r="BA428" s="233"/>
      <c r="BB428" s="233"/>
      <c r="BC428" s="242"/>
      <c r="BD428" s="233"/>
      <c r="BE428" s="238"/>
      <c r="BI428" s="232"/>
      <c r="BJ428" s="232">
        <v>1</v>
      </c>
      <c r="BK428" s="632" t="s">
        <v>136</v>
      </c>
      <c r="BL428" s="632"/>
      <c r="BM428" s="632"/>
      <c r="BN428" s="52"/>
      <c r="BO428" s="232">
        <v>1</v>
      </c>
      <c r="BP428" s="232">
        <v>1</v>
      </c>
      <c r="BQ428" s="232">
        <v>1</v>
      </c>
      <c r="BR428" s="232">
        <v>1</v>
      </c>
      <c r="BS428" s="617"/>
      <c r="BT428" s="617"/>
      <c r="BU428" s="617"/>
      <c r="BV428" s="232">
        <v>1</v>
      </c>
      <c r="BW428" s="232">
        <v>1</v>
      </c>
      <c r="BX428" s="232">
        <v>1</v>
      </c>
      <c r="BY428" s="232">
        <v>1</v>
      </c>
      <c r="BZ428" s="232">
        <v>1</v>
      </c>
      <c r="CA428" s="232">
        <v>1</v>
      </c>
      <c r="CB428" s="232">
        <v>1</v>
      </c>
      <c r="CC428" s="232">
        <v>1</v>
      </c>
      <c r="CD428" s="242"/>
      <c r="CE428" s="238"/>
      <c r="CF428" s="238"/>
      <c r="CG428" s="238"/>
      <c r="CH428" s="238"/>
      <c r="CI428" s="238"/>
      <c r="CM428" s="240"/>
    </row>
    <row r="429" spans="9:91">
      <c r="I429" s="219"/>
      <c r="N429">
        <v>1</v>
      </c>
      <c r="O429" s="616"/>
      <c r="P429" s="616"/>
      <c r="Q429" s="616"/>
      <c r="R429" s="5">
        <v>1</v>
      </c>
      <c r="S429" s="619" t="s">
        <v>165</v>
      </c>
      <c r="T429" s="619"/>
      <c r="U429" s="619"/>
      <c r="V429" s="619" t="s">
        <v>135</v>
      </c>
      <c r="W429" s="619"/>
      <c r="X429" s="619"/>
      <c r="Y429" s="5"/>
      <c r="Z429" s="5"/>
      <c r="AA429" s="5"/>
      <c r="AB429" s="5"/>
      <c r="AC429" s="5"/>
      <c r="AD429" s="5"/>
      <c r="AE429" s="5"/>
      <c r="AF429" s="5"/>
      <c r="AG429" s="619" t="s">
        <v>283</v>
      </c>
      <c r="AH429" s="619"/>
      <c r="AI429" s="619"/>
      <c r="AJ429" s="619" t="s">
        <v>165</v>
      </c>
      <c r="AK429" s="619"/>
      <c r="AL429" s="619"/>
      <c r="AM429" s="5">
        <v>1</v>
      </c>
      <c r="AN429" s="616"/>
      <c r="AO429" s="616"/>
      <c r="AP429" s="616"/>
      <c r="AQ429">
        <v>1</v>
      </c>
      <c r="AR429" s="6"/>
      <c r="AV429" s="222"/>
      <c r="AZ429" s="241"/>
      <c r="BA429" s="232"/>
      <c r="BB429" s="232"/>
      <c r="BC429" s="232"/>
      <c r="BD429" s="233"/>
      <c r="BE429" s="238"/>
      <c r="BI429" s="232"/>
      <c r="BJ429" s="232">
        <v>1</v>
      </c>
      <c r="BK429" s="632"/>
      <c r="BL429" s="632"/>
      <c r="BM429" s="632"/>
      <c r="BO429" s="631" t="s">
        <v>151</v>
      </c>
      <c r="BP429" s="631"/>
      <c r="BQ429" s="617" t="s">
        <v>137</v>
      </c>
      <c r="BR429" s="617"/>
      <c r="BS429" s="632" t="s">
        <v>139</v>
      </c>
      <c r="BT429" s="632"/>
      <c r="BU429" s="632"/>
      <c r="BV429" s="617" t="s">
        <v>165</v>
      </c>
      <c r="BW429" s="617"/>
      <c r="BX429" s="617"/>
      <c r="BY429" s="232">
        <v>1</v>
      </c>
      <c r="BZ429" s="617" t="s">
        <v>177</v>
      </c>
      <c r="CA429" s="617"/>
      <c r="CB429" s="617"/>
      <c r="CC429" s="232">
        <v>1</v>
      </c>
      <c r="CD429" s="242"/>
      <c r="CE429" s="238"/>
      <c r="CF429" s="238"/>
      <c r="CG429" s="238"/>
      <c r="CH429" s="238"/>
      <c r="CI429" s="238"/>
      <c r="CM429" s="240"/>
    </row>
    <row r="430" spans="9:91">
      <c r="I430" s="142"/>
      <c r="J430" s="48"/>
      <c r="N430">
        <v>1</v>
      </c>
      <c r="O430" s="616"/>
      <c r="P430" s="616"/>
      <c r="Q430" s="616"/>
      <c r="R430" s="5">
        <v>1</v>
      </c>
      <c r="S430" s="619"/>
      <c r="T430" s="619"/>
      <c r="U430" s="619"/>
      <c r="V430" s="619"/>
      <c r="W430" s="619"/>
      <c r="X430" s="619"/>
      <c r="Y430" s="5">
        <v>1</v>
      </c>
      <c r="Z430" s="5">
        <v>1</v>
      </c>
      <c r="AA430" s="5">
        <v>1</v>
      </c>
      <c r="AB430" s="5">
        <v>1</v>
      </c>
      <c r="AC430" s="5">
        <v>1</v>
      </c>
      <c r="AD430" s="5">
        <v>1</v>
      </c>
      <c r="AE430" s="5">
        <v>1</v>
      </c>
      <c r="AF430" s="5">
        <v>1</v>
      </c>
      <c r="AG430" s="619"/>
      <c r="AH430" s="619"/>
      <c r="AI430" s="619"/>
      <c r="AJ430" s="619"/>
      <c r="AK430" s="619"/>
      <c r="AL430" s="619"/>
      <c r="AM430" s="5">
        <v>1</v>
      </c>
      <c r="AN430" s="616"/>
      <c r="AO430" s="616"/>
      <c r="AP430" s="616"/>
      <c r="AQ430">
        <v>1</v>
      </c>
      <c r="AR430" s="5"/>
      <c r="AV430" s="222"/>
      <c r="AZ430" s="241"/>
      <c r="BA430" s="232"/>
      <c r="BB430" s="232"/>
      <c r="BC430" s="232"/>
      <c r="BD430" s="232"/>
      <c r="BE430" s="232"/>
      <c r="BI430" s="234"/>
      <c r="BJ430" s="232">
        <v>1</v>
      </c>
      <c r="BK430" s="632"/>
      <c r="BL430" s="632"/>
      <c r="BM430" s="632"/>
      <c r="BO430" s="631"/>
      <c r="BP430" s="631"/>
      <c r="BQ430" s="617"/>
      <c r="BR430" s="617"/>
      <c r="BS430" s="632"/>
      <c r="BT430" s="632"/>
      <c r="BU430" s="632"/>
      <c r="BV430" s="617"/>
      <c r="BW430" s="617"/>
      <c r="BX430" s="617"/>
      <c r="BY430" s="232">
        <v>1</v>
      </c>
      <c r="BZ430" s="617"/>
      <c r="CA430" s="617"/>
      <c r="CB430" s="617"/>
      <c r="CC430" s="232">
        <v>1</v>
      </c>
      <c r="CD430" s="242"/>
      <c r="CE430" s="238"/>
      <c r="CF430" s="238"/>
      <c r="CG430" s="233"/>
      <c r="CH430" s="233"/>
      <c r="CI430" s="257"/>
      <c r="CM430" s="240"/>
    </row>
    <row r="431" spans="9:91">
      <c r="I431" s="219"/>
      <c r="J431" s="48"/>
      <c r="N431">
        <v>1</v>
      </c>
      <c r="O431">
        <v>1</v>
      </c>
      <c r="R431" s="5">
        <v>1</v>
      </c>
      <c r="S431" s="619"/>
      <c r="T431" s="619"/>
      <c r="U431" s="619"/>
      <c r="V431" s="619"/>
      <c r="W431" s="619"/>
      <c r="X431" s="619"/>
      <c r="Y431" s="5">
        <v>1</v>
      </c>
      <c r="Z431" s="619" t="s">
        <v>282</v>
      </c>
      <c r="AA431" s="619"/>
      <c r="AB431" s="619"/>
      <c r="AC431" s="619" t="s">
        <v>181</v>
      </c>
      <c r="AD431" s="619"/>
      <c r="AE431" s="619"/>
      <c r="AF431" s="5">
        <v>1</v>
      </c>
      <c r="AG431" s="619"/>
      <c r="AH431" s="619"/>
      <c r="AI431" s="619"/>
      <c r="AJ431" s="619"/>
      <c r="AK431" s="619"/>
      <c r="AL431" s="619"/>
      <c r="AM431" s="5">
        <v>1</v>
      </c>
      <c r="AN431" s="5"/>
      <c r="AP431">
        <v>1</v>
      </c>
      <c r="AQ431">
        <v>1</v>
      </c>
      <c r="AR431" s="5"/>
      <c r="AV431" s="222"/>
      <c r="AZ431" s="241"/>
      <c r="BA431" s="232"/>
      <c r="BB431" s="232"/>
      <c r="BC431" s="232"/>
      <c r="BD431" s="232"/>
      <c r="BE431" s="232"/>
      <c r="BF431" s="232"/>
      <c r="BG431" s="232"/>
      <c r="BH431" s="234"/>
      <c r="BI431" s="234"/>
      <c r="BJ431" s="232">
        <v>1</v>
      </c>
      <c r="BL431" s="61"/>
      <c r="BM431" s="232">
        <v>1</v>
      </c>
      <c r="BN431" s="232">
        <v>1</v>
      </c>
      <c r="BO431" s="232">
        <v>1</v>
      </c>
      <c r="BP431" s="232">
        <v>1</v>
      </c>
      <c r="BQ431" s="232">
        <v>1</v>
      </c>
      <c r="BR431" s="232">
        <v>1</v>
      </c>
      <c r="BS431" s="632"/>
      <c r="BT431" s="632"/>
      <c r="BU431" s="632"/>
      <c r="BV431" s="617"/>
      <c r="BW431" s="617"/>
      <c r="BX431" s="617"/>
      <c r="BY431" s="52"/>
      <c r="BZ431" s="617"/>
      <c r="CA431" s="617"/>
      <c r="CB431" s="617"/>
      <c r="CC431" s="232">
        <v>1</v>
      </c>
      <c r="CD431" s="232">
        <v>1</v>
      </c>
      <c r="CE431" s="232">
        <v>1</v>
      </c>
      <c r="CF431" s="232">
        <v>1</v>
      </c>
      <c r="CG431" s="232">
        <v>1</v>
      </c>
      <c r="CH431" s="232"/>
      <c r="CI431" s="232"/>
      <c r="CM431" s="240"/>
    </row>
    <row r="432" spans="9:91">
      <c r="I432" s="219"/>
      <c r="J432" s="48"/>
      <c r="N432" s="5"/>
      <c r="O432">
        <v>1</v>
      </c>
      <c r="P432" s="625" t="s">
        <v>133</v>
      </c>
      <c r="Q432" s="625"/>
      <c r="R432" s="625"/>
      <c r="S432" s="5">
        <v>1</v>
      </c>
      <c r="T432" s="5">
        <v>1</v>
      </c>
      <c r="U432" s="5">
        <v>1</v>
      </c>
      <c r="V432" s="5">
        <v>1</v>
      </c>
      <c r="W432" s="5">
        <v>1</v>
      </c>
      <c r="X432" s="5">
        <v>1</v>
      </c>
      <c r="Y432" s="5">
        <v>1</v>
      </c>
      <c r="Z432" s="619"/>
      <c r="AA432" s="619"/>
      <c r="AB432" s="619"/>
      <c r="AC432" s="619"/>
      <c r="AD432" s="619"/>
      <c r="AE432" s="619"/>
      <c r="AF432" s="5">
        <v>1</v>
      </c>
      <c r="AG432" s="5">
        <v>1</v>
      </c>
      <c r="AH432" s="5">
        <v>1</v>
      </c>
      <c r="AI432" s="5">
        <v>1</v>
      </c>
      <c r="AJ432" s="5">
        <v>1</v>
      </c>
      <c r="AK432" s="5">
        <v>1</v>
      </c>
      <c r="AL432" s="5">
        <v>1</v>
      </c>
      <c r="AM432" s="5">
        <v>1</v>
      </c>
      <c r="AN432" s="5"/>
      <c r="AP432">
        <v>1</v>
      </c>
      <c r="AQ432" s="47"/>
      <c r="AR432" s="5"/>
      <c r="AS432" s="48"/>
      <c r="AT432" s="48"/>
      <c r="AU432" s="218"/>
      <c r="AV432" s="222"/>
      <c r="AZ432" s="241"/>
      <c r="BA432" s="232"/>
      <c r="BB432" s="238"/>
      <c r="BC432" s="232"/>
      <c r="BD432" s="232"/>
      <c r="BE432" s="232"/>
      <c r="BF432" s="232">
        <v>1</v>
      </c>
      <c r="BG432" s="232">
        <v>1</v>
      </c>
      <c r="BH432" s="232">
        <v>1</v>
      </c>
      <c r="BI432" s="232">
        <v>1</v>
      </c>
      <c r="BJ432" s="232">
        <v>1</v>
      </c>
      <c r="BM432" s="232">
        <v>1</v>
      </c>
      <c r="BN432" s="617" t="s">
        <v>282</v>
      </c>
      <c r="BO432" s="617"/>
      <c r="BP432" s="617"/>
      <c r="BR432" s="232">
        <v>1</v>
      </c>
      <c r="BS432" s="232">
        <v>1</v>
      </c>
      <c r="BT432" s="232">
        <v>1</v>
      </c>
      <c r="BU432" s="232">
        <v>1</v>
      </c>
      <c r="BV432" s="232">
        <v>1</v>
      </c>
      <c r="BW432" s="232">
        <v>1</v>
      </c>
      <c r="BX432" s="232">
        <v>1</v>
      </c>
      <c r="BY432" s="232">
        <v>1</v>
      </c>
      <c r="BZ432" s="52"/>
      <c r="CA432" s="232">
        <v>1</v>
      </c>
      <c r="CB432" s="232">
        <v>1</v>
      </c>
      <c r="CC432" s="232">
        <v>1</v>
      </c>
      <c r="CD432" s="616" t="s">
        <v>138</v>
      </c>
      <c r="CE432" s="616"/>
      <c r="CF432" s="616"/>
      <c r="CG432" s="232">
        <v>1</v>
      </c>
      <c r="CH432" s="232"/>
      <c r="CI432" s="232"/>
      <c r="CM432" s="240"/>
    </row>
    <row r="433" spans="9:91">
      <c r="I433" s="142"/>
      <c r="J433" s="48"/>
      <c r="N433" s="47"/>
      <c r="O433">
        <v>1</v>
      </c>
      <c r="P433" s="625"/>
      <c r="Q433" s="625"/>
      <c r="R433" s="625"/>
      <c r="S433" s="5">
        <v>1</v>
      </c>
      <c r="T433" s="619" t="s">
        <v>137</v>
      </c>
      <c r="U433" s="619"/>
      <c r="V433" s="5">
        <v>1</v>
      </c>
      <c r="W433" s="619" t="s">
        <v>139</v>
      </c>
      <c r="X433" s="619"/>
      <c r="Y433" s="619"/>
      <c r="Z433" s="619"/>
      <c r="AA433" s="619"/>
      <c r="AB433" s="619"/>
      <c r="AC433" s="619"/>
      <c r="AD433" s="619"/>
      <c r="AE433" s="619"/>
      <c r="AF433" s="619" t="s">
        <v>139</v>
      </c>
      <c r="AG433" s="619"/>
      <c r="AH433" s="619"/>
      <c r="AI433" s="5">
        <v>1</v>
      </c>
      <c r="AJ433" s="619" t="s">
        <v>137</v>
      </c>
      <c r="AK433" s="619"/>
      <c r="AL433" s="5">
        <v>1</v>
      </c>
      <c r="AM433" s="625" t="s">
        <v>133</v>
      </c>
      <c r="AN433" s="625"/>
      <c r="AO433" s="625"/>
      <c r="AP433">
        <v>1</v>
      </c>
      <c r="AQ433" s="47"/>
      <c r="AR433" s="5"/>
      <c r="AS433" s="5"/>
      <c r="AT433" s="5"/>
      <c r="AU433" s="48"/>
      <c r="AV433" s="222"/>
      <c r="AZ433" s="241"/>
      <c r="BA433" s="232"/>
      <c r="BB433" s="238"/>
      <c r="BC433" s="232"/>
      <c r="BD433" s="234"/>
      <c r="BE433" s="238"/>
      <c r="BF433" s="232">
        <v>1</v>
      </c>
      <c r="BG433" s="616" t="s">
        <v>133</v>
      </c>
      <c r="BH433" s="616"/>
      <c r="BI433" s="616"/>
      <c r="BJ433" s="232"/>
      <c r="BK433" s="232"/>
      <c r="BM433" s="232">
        <v>1</v>
      </c>
      <c r="BN433" s="617"/>
      <c r="BO433" s="617"/>
      <c r="BP433" s="617"/>
      <c r="BQ433" s="58"/>
      <c r="BR433" s="232">
        <v>1</v>
      </c>
      <c r="BS433" s="617" t="s">
        <v>286</v>
      </c>
      <c r="BT433" s="617"/>
      <c r="BU433" s="617"/>
      <c r="BV433" s="616" t="s">
        <v>135</v>
      </c>
      <c r="BW433" s="616"/>
      <c r="BX433" s="616"/>
      <c r="BY433" s="232">
        <v>1</v>
      </c>
      <c r="BZ433" s="617" t="s">
        <v>165</v>
      </c>
      <c r="CA433" s="617"/>
      <c r="CB433" s="617"/>
      <c r="CC433" s="232">
        <v>1</v>
      </c>
      <c r="CD433" s="616"/>
      <c r="CE433" s="616"/>
      <c r="CF433" s="616"/>
      <c r="CG433" s="232">
        <v>1</v>
      </c>
      <c r="CH433" s="232"/>
      <c r="CI433" s="232"/>
      <c r="CM433" s="240"/>
    </row>
    <row r="434" spans="9:91">
      <c r="I434" s="142"/>
      <c r="J434" s="5"/>
      <c r="N434" s="47"/>
      <c r="O434">
        <v>1</v>
      </c>
      <c r="P434" s="625"/>
      <c r="Q434" s="625"/>
      <c r="R434" s="625"/>
      <c r="S434" s="5">
        <v>1</v>
      </c>
      <c r="T434" s="619"/>
      <c r="U434" s="619"/>
      <c r="V434" s="5">
        <v>1</v>
      </c>
      <c r="W434" s="619"/>
      <c r="X434" s="619"/>
      <c r="Y434" s="619"/>
      <c r="Z434" s="5"/>
      <c r="AA434" s="5"/>
      <c r="AB434" s="5"/>
      <c r="AC434" s="5"/>
      <c r="AD434" s="47"/>
      <c r="AE434" s="47"/>
      <c r="AF434" s="619"/>
      <c r="AG434" s="619"/>
      <c r="AH434" s="619"/>
      <c r="AI434" s="5">
        <v>1</v>
      </c>
      <c r="AJ434" s="619"/>
      <c r="AK434" s="619"/>
      <c r="AL434" s="5">
        <v>1</v>
      </c>
      <c r="AM434" s="625"/>
      <c r="AN434" s="625"/>
      <c r="AO434" s="625"/>
      <c r="AP434">
        <v>1</v>
      </c>
      <c r="AQ434" s="47"/>
      <c r="AR434" s="6"/>
      <c r="AS434" s="6"/>
      <c r="AT434" s="6"/>
      <c r="AU434" s="218"/>
      <c r="AV434" s="222"/>
      <c r="AZ434" s="241"/>
      <c r="BA434" s="232"/>
      <c r="BB434" s="238"/>
      <c r="BC434" s="232"/>
      <c r="BD434" s="234"/>
      <c r="BE434" s="232"/>
      <c r="BF434" s="232">
        <v>1</v>
      </c>
      <c r="BG434" s="616"/>
      <c r="BH434" s="616"/>
      <c r="BI434" s="616"/>
      <c r="BJ434" s="617" t="s">
        <v>165</v>
      </c>
      <c r="BK434" s="617"/>
      <c r="BL434" s="617"/>
      <c r="BM434" s="232">
        <v>1</v>
      </c>
      <c r="BN434" s="617"/>
      <c r="BO434" s="617"/>
      <c r="BP434" s="617"/>
      <c r="BQ434" s="232"/>
      <c r="BR434" s="232">
        <v>1</v>
      </c>
      <c r="BS434" s="617"/>
      <c r="BT434" s="617"/>
      <c r="BU434" s="617"/>
      <c r="BV434" s="616"/>
      <c r="BW434" s="616"/>
      <c r="BX434" s="616"/>
      <c r="BY434" s="232">
        <v>1</v>
      </c>
      <c r="BZ434" s="617"/>
      <c r="CA434" s="617"/>
      <c r="CB434" s="617"/>
      <c r="CC434" s="232">
        <v>1</v>
      </c>
      <c r="CD434" s="616"/>
      <c r="CE434" s="616"/>
      <c r="CF434" s="616"/>
      <c r="CG434" s="232">
        <v>1</v>
      </c>
      <c r="CH434" s="38"/>
      <c r="CI434" s="238"/>
      <c r="CM434" s="258"/>
    </row>
    <row r="435" spans="9:91">
      <c r="I435" s="142"/>
      <c r="J435" s="5"/>
      <c r="N435" s="47"/>
      <c r="O435">
        <v>1</v>
      </c>
      <c r="P435" s="619" t="s">
        <v>165</v>
      </c>
      <c r="Q435" s="619"/>
      <c r="R435" s="619"/>
      <c r="S435" s="5">
        <v>1</v>
      </c>
      <c r="T435" s="619" t="s">
        <v>151</v>
      </c>
      <c r="U435" s="619"/>
      <c r="V435" s="5">
        <v>1</v>
      </c>
      <c r="W435" s="619"/>
      <c r="X435" s="619"/>
      <c r="Y435" s="619"/>
      <c r="AA435" s="619" t="s">
        <v>292</v>
      </c>
      <c r="AB435" s="619"/>
      <c r="AC435" s="619"/>
      <c r="AD435" s="619"/>
      <c r="AE435" s="5"/>
      <c r="AF435" s="619"/>
      <c r="AG435" s="619"/>
      <c r="AH435" s="619"/>
      <c r="AI435" s="5">
        <v>1</v>
      </c>
      <c r="AJ435" s="619" t="s">
        <v>151</v>
      </c>
      <c r="AK435" s="619"/>
      <c r="AL435" s="5">
        <v>1</v>
      </c>
      <c r="AM435" s="625"/>
      <c r="AN435" s="625"/>
      <c r="AO435" s="625"/>
      <c r="AP435">
        <v>1</v>
      </c>
      <c r="AQ435" s="5"/>
      <c r="AR435" s="5"/>
      <c r="AS435" s="6"/>
      <c r="AT435" s="6"/>
      <c r="AU435" s="6"/>
      <c r="AV435" s="145"/>
      <c r="AZ435" s="239"/>
      <c r="BA435" s="232"/>
      <c r="BB435" s="238"/>
      <c r="BC435" s="238"/>
      <c r="BD435" s="234"/>
      <c r="BE435" s="232"/>
      <c r="BF435" s="232">
        <v>1</v>
      </c>
      <c r="BG435" s="616"/>
      <c r="BH435" s="616"/>
      <c r="BI435" s="616"/>
      <c r="BJ435" s="617"/>
      <c r="BK435" s="617"/>
      <c r="BL435" s="617"/>
      <c r="BM435" s="232">
        <v>1</v>
      </c>
      <c r="BO435" s="58"/>
      <c r="BP435" s="242"/>
      <c r="BQ435" s="232">
        <v>1</v>
      </c>
      <c r="BR435" s="232">
        <v>1</v>
      </c>
      <c r="BS435" s="617"/>
      <c r="BT435" s="617"/>
      <c r="BU435" s="617"/>
      <c r="BV435" s="616"/>
      <c r="BW435" s="616"/>
      <c r="BX435" s="616"/>
      <c r="BY435" s="232">
        <v>1</v>
      </c>
      <c r="BZ435" s="617"/>
      <c r="CA435" s="617"/>
      <c r="CB435" s="617"/>
      <c r="CC435" s="232">
        <v>1</v>
      </c>
      <c r="CD435" s="232">
        <v>1</v>
      </c>
      <c r="CE435" s="232">
        <v>1</v>
      </c>
      <c r="CF435" s="232">
        <v>1</v>
      </c>
      <c r="CG435" s="232">
        <v>1</v>
      </c>
      <c r="CH435" s="232">
        <v>1</v>
      </c>
      <c r="CI435" s="232">
        <v>1</v>
      </c>
      <c r="CJ435" s="232">
        <v>1</v>
      </c>
      <c r="CM435" s="258"/>
    </row>
    <row r="436" spans="9:91">
      <c r="I436" s="142"/>
      <c r="J436" s="5"/>
      <c r="N436" s="5"/>
      <c r="O436">
        <v>1</v>
      </c>
      <c r="P436" s="619"/>
      <c r="Q436" s="619"/>
      <c r="R436" s="619"/>
      <c r="S436" s="5">
        <v>1</v>
      </c>
      <c r="T436" s="619"/>
      <c r="U436" s="619"/>
      <c r="V436" s="5">
        <v>1</v>
      </c>
      <c r="W436" s="5"/>
      <c r="X436" s="5"/>
      <c r="Y436" s="5"/>
      <c r="Z436" s="5"/>
      <c r="AA436" s="619"/>
      <c r="AB436" s="619"/>
      <c r="AC436" s="619"/>
      <c r="AD436" s="619"/>
      <c r="AE436" s="5"/>
      <c r="AF436" s="5"/>
      <c r="AG436" s="5"/>
      <c r="AH436" s="5"/>
      <c r="AI436" s="5">
        <v>1</v>
      </c>
      <c r="AJ436" s="619"/>
      <c r="AK436" s="619"/>
      <c r="AL436" s="5">
        <v>1</v>
      </c>
      <c r="AM436" s="619" t="s">
        <v>165</v>
      </c>
      <c r="AN436" s="619"/>
      <c r="AO436" s="619"/>
      <c r="AP436">
        <v>1</v>
      </c>
      <c r="AQ436" s="5"/>
      <c r="AR436" s="5"/>
      <c r="AS436" s="6"/>
      <c r="AT436" s="6"/>
      <c r="AU436" s="6"/>
      <c r="AV436" s="145"/>
      <c r="AZ436" s="239"/>
      <c r="BA436" s="232"/>
      <c r="BB436" s="238"/>
      <c r="BC436" s="232">
        <v>1</v>
      </c>
      <c r="BD436" s="232">
        <v>1</v>
      </c>
      <c r="BE436" s="232">
        <v>1</v>
      </c>
      <c r="BF436" s="232">
        <v>1</v>
      </c>
      <c r="BG436" s="232">
        <v>1</v>
      </c>
      <c r="BH436" s="232"/>
      <c r="BI436" s="38"/>
      <c r="BJ436" s="617"/>
      <c r="BK436" s="617"/>
      <c r="BL436" s="617"/>
      <c r="BM436" s="232">
        <v>1</v>
      </c>
      <c r="BN436" s="232">
        <v>1</v>
      </c>
      <c r="BO436" s="232">
        <v>1</v>
      </c>
      <c r="BP436" s="232">
        <v>1</v>
      </c>
      <c r="BQ436" s="232">
        <v>1</v>
      </c>
      <c r="BR436" s="617" t="s">
        <v>292</v>
      </c>
      <c r="BS436" s="617"/>
      <c r="BT436" s="617"/>
      <c r="BU436" s="617"/>
      <c r="BV436" s="616" t="s">
        <v>283</v>
      </c>
      <c r="BW436" s="616"/>
      <c r="BX436" s="616"/>
      <c r="BY436" s="232">
        <v>1</v>
      </c>
      <c r="BZ436" s="632" t="s">
        <v>139</v>
      </c>
      <c r="CA436" s="632"/>
      <c r="CB436" s="632"/>
      <c r="CC436" s="617" t="s">
        <v>165</v>
      </c>
      <c r="CD436" s="617"/>
      <c r="CE436" s="617"/>
      <c r="CF436" s="232">
        <v>1</v>
      </c>
      <c r="CG436" s="632" t="s">
        <v>136</v>
      </c>
      <c r="CH436" s="632"/>
      <c r="CI436" s="632"/>
      <c r="CJ436" s="232">
        <v>1</v>
      </c>
      <c r="CM436" s="258"/>
    </row>
    <row r="437" spans="9:91">
      <c r="I437" s="219"/>
      <c r="N437" s="5"/>
      <c r="O437">
        <v>1</v>
      </c>
      <c r="P437" s="619"/>
      <c r="Q437" s="619"/>
      <c r="R437" s="619"/>
      <c r="S437" s="5">
        <v>1</v>
      </c>
      <c r="T437" s="619" t="s">
        <v>151</v>
      </c>
      <c r="U437" s="619"/>
      <c r="V437" s="5">
        <v>1</v>
      </c>
      <c r="W437" s="5"/>
      <c r="X437" s="5"/>
      <c r="Y437" s="5"/>
      <c r="Z437" s="5"/>
      <c r="AA437" s="619"/>
      <c r="AB437" s="619"/>
      <c r="AC437" s="619"/>
      <c r="AD437" s="619"/>
      <c r="AE437" s="5"/>
      <c r="AF437" s="5"/>
      <c r="AG437" s="5"/>
      <c r="AH437" s="5"/>
      <c r="AI437" s="5">
        <v>1</v>
      </c>
      <c r="AJ437" s="619" t="s">
        <v>151</v>
      </c>
      <c r="AK437" s="619"/>
      <c r="AL437" s="5">
        <v>1</v>
      </c>
      <c r="AM437" s="619"/>
      <c r="AN437" s="619"/>
      <c r="AO437" s="619"/>
      <c r="AP437">
        <v>1</v>
      </c>
      <c r="AT437" s="6"/>
      <c r="AU437" s="6"/>
      <c r="AV437" s="145"/>
      <c r="AZ437" s="241"/>
      <c r="BA437" s="238"/>
      <c r="BB437" s="238"/>
      <c r="BC437" s="232">
        <v>1</v>
      </c>
      <c r="BD437" s="632" t="s">
        <v>136</v>
      </c>
      <c r="BE437" s="632"/>
      <c r="BF437" s="632"/>
      <c r="BG437" s="232">
        <v>1</v>
      </c>
      <c r="BH437" s="617" t="s">
        <v>165</v>
      </c>
      <c r="BI437" s="617"/>
      <c r="BJ437" s="617"/>
      <c r="BK437" s="632" t="s">
        <v>139</v>
      </c>
      <c r="BL437" s="632"/>
      <c r="BM437" s="632"/>
      <c r="BN437" s="232">
        <v>1</v>
      </c>
      <c r="BO437" s="632" t="s">
        <v>135</v>
      </c>
      <c r="BP437" s="632"/>
      <c r="BQ437" s="632"/>
      <c r="BR437" s="617"/>
      <c r="BS437" s="617"/>
      <c r="BT437" s="617"/>
      <c r="BU437" s="617"/>
      <c r="BV437" s="616"/>
      <c r="BW437" s="616"/>
      <c r="BX437" s="616"/>
      <c r="BY437" s="232">
        <v>1</v>
      </c>
      <c r="BZ437" s="632"/>
      <c r="CA437" s="632"/>
      <c r="CB437" s="632"/>
      <c r="CC437" s="617"/>
      <c r="CD437" s="617"/>
      <c r="CE437" s="617"/>
      <c r="CF437" s="232">
        <v>1</v>
      </c>
      <c r="CG437" s="632"/>
      <c r="CH437" s="632"/>
      <c r="CI437" s="632"/>
      <c r="CJ437" s="232">
        <v>1</v>
      </c>
      <c r="CM437" s="258"/>
    </row>
    <row r="438" spans="9:91">
      <c r="I438" s="219"/>
      <c r="M438" s="5"/>
      <c r="N438" s="5"/>
      <c r="O438">
        <v>1</v>
      </c>
      <c r="P438" s="625" t="s">
        <v>133</v>
      </c>
      <c r="Q438" s="625"/>
      <c r="R438" s="625"/>
      <c r="S438" s="5">
        <v>1</v>
      </c>
      <c r="T438" s="619"/>
      <c r="U438" s="619"/>
      <c r="V438" s="5">
        <v>1</v>
      </c>
      <c r="W438" s="619" t="s">
        <v>139</v>
      </c>
      <c r="X438" s="619"/>
      <c r="Y438" s="619"/>
      <c r="Z438" s="5"/>
      <c r="AA438" s="619"/>
      <c r="AB438" s="619"/>
      <c r="AC438" s="619"/>
      <c r="AD438" s="619"/>
      <c r="AE438" s="5"/>
      <c r="AF438" s="619" t="s">
        <v>139</v>
      </c>
      <c r="AG438" s="619"/>
      <c r="AH438" s="619"/>
      <c r="AI438" s="5">
        <v>1</v>
      </c>
      <c r="AJ438" s="619"/>
      <c r="AK438" s="619"/>
      <c r="AL438" s="5">
        <v>1</v>
      </c>
      <c r="AM438" s="619"/>
      <c r="AN438" s="619"/>
      <c r="AO438" s="619"/>
      <c r="AP438">
        <v>1</v>
      </c>
      <c r="AT438" s="48"/>
      <c r="AU438" s="218"/>
      <c r="AV438" s="222"/>
      <c r="AZ438" s="241"/>
      <c r="BA438" s="238"/>
      <c r="BB438" s="238"/>
      <c r="BC438" s="232">
        <v>1</v>
      </c>
      <c r="BD438" s="632"/>
      <c r="BE438" s="632"/>
      <c r="BF438" s="632"/>
      <c r="BG438" s="232">
        <v>1</v>
      </c>
      <c r="BH438" s="617"/>
      <c r="BI438" s="617"/>
      <c r="BJ438" s="617"/>
      <c r="BK438" s="632"/>
      <c r="BL438" s="632"/>
      <c r="BM438" s="632"/>
      <c r="BN438" s="232">
        <v>1</v>
      </c>
      <c r="BO438" s="632"/>
      <c r="BP438" s="632"/>
      <c r="BQ438" s="632"/>
      <c r="BR438" s="617"/>
      <c r="BS438" s="617"/>
      <c r="BT438" s="617"/>
      <c r="BU438" s="617"/>
      <c r="BV438" s="616"/>
      <c r="BW438" s="616"/>
      <c r="BX438" s="616"/>
      <c r="BY438" s="232">
        <v>1</v>
      </c>
      <c r="BZ438" s="632"/>
      <c r="CA438" s="632"/>
      <c r="CB438" s="632"/>
      <c r="CC438" s="617"/>
      <c r="CD438" s="617"/>
      <c r="CE438" s="617"/>
      <c r="CF438" s="232">
        <v>1</v>
      </c>
      <c r="CG438" s="632"/>
      <c r="CH438" s="632"/>
      <c r="CI438" s="632"/>
      <c r="CJ438" s="232">
        <v>1</v>
      </c>
      <c r="CM438" s="258"/>
    </row>
    <row r="439" spans="9:91">
      <c r="I439" s="142"/>
      <c r="M439" s="5"/>
      <c r="N439" s="5"/>
      <c r="O439">
        <v>1</v>
      </c>
      <c r="P439" s="625"/>
      <c r="Q439" s="625"/>
      <c r="R439" s="625"/>
      <c r="S439" s="5">
        <v>1</v>
      </c>
      <c r="T439" s="619" t="s">
        <v>137</v>
      </c>
      <c r="U439" s="619"/>
      <c r="V439" s="5">
        <v>1</v>
      </c>
      <c r="W439" s="619"/>
      <c r="X439" s="619"/>
      <c r="Y439" s="619"/>
      <c r="AA439" s="5"/>
      <c r="AC439" s="5"/>
      <c r="AD439" s="47"/>
      <c r="AE439" s="47"/>
      <c r="AF439" s="619"/>
      <c r="AG439" s="619"/>
      <c r="AH439" s="619"/>
      <c r="AI439" s="5">
        <v>1</v>
      </c>
      <c r="AJ439" s="619" t="s">
        <v>137</v>
      </c>
      <c r="AK439" s="619"/>
      <c r="AL439" s="5">
        <v>1</v>
      </c>
      <c r="AM439" s="625" t="s">
        <v>133</v>
      </c>
      <c r="AN439" s="625"/>
      <c r="AO439" s="625"/>
      <c r="AP439">
        <v>1</v>
      </c>
      <c r="AT439" s="48"/>
      <c r="AU439" s="218"/>
      <c r="AV439" s="222"/>
      <c r="AZ439" s="241"/>
      <c r="BA439" s="238"/>
      <c r="BB439" s="238"/>
      <c r="BC439" s="232">
        <v>1</v>
      </c>
      <c r="BD439" s="632"/>
      <c r="BE439" s="632"/>
      <c r="BF439" s="632"/>
      <c r="BG439" s="232">
        <v>1</v>
      </c>
      <c r="BH439" s="617"/>
      <c r="BI439" s="617"/>
      <c r="BJ439" s="617"/>
      <c r="BK439" s="632"/>
      <c r="BL439" s="632"/>
      <c r="BM439" s="632"/>
      <c r="BN439" s="232">
        <v>1</v>
      </c>
      <c r="BO439" s="632"/>
      <c r="BP439" s="632"/>
      <c r="BQ439" s="632"/>
      <c r="BR439" s="617"/>
      <c r="BS439" s="617"/>
      <c r="BT439" s="617"/>
      <c r="BU439" s="617"/>
      <c r="BV439" s="232">
        <v>1</v>
      </c>
      <c r="BW439" s="232">
        <v>1</v>
      </c>
      <c r="BX439" s="232">
        <v>1</v>
      </c>
      <c r="BY439" s="232">
        <v>1</v>
      </c>
      <c r="BZ439" s="232">
        <v>1</v>
      </c>
      <c r="CA439" s="617" t="s">
        <v>137</v>
      </c>
      <c r="CB439" s="617"/>
      <c r="CC439" s="232">
        <v>1</v>
      </c>
      <c r="CD439" s="232">
        <v>1</v>
      </c>
      <c r="CE439" s="232">
        <v>1</v>
      </c>
      <c r="CF439" s="232">
        <v>1</v>
      </c>
      <c r="CG439" s="232">
        <v>1</v>
      </c>
      <c r="CH439" s="61"/>
      <c r="CI439" s="232"/>
      <c r="CJ439" s="232">
        <v>1</v>
      </c>
      <c r="CM439" s="258"/>
    </row>
    <row r="440" spans="9:91">
      <c r="I440" s="142"/>
      <c r="J440" s="5"/>
      <c r="K440" s="5"/>
      <c r="M440" s="5"/>
      <c r="N440" s="5"/>
      <c r="O440">
        <v>1</v>
      </c>
      <c r="P440" s="625"/>
      <c r="Q440" s="625"/>
      <c r="R440" s="625"/>
      <c r="S440" s="5">
        <v>1</v>
      </c>
      <c r="T440" s="619"/>
      <c r="U440" s="619"/>
      <c r="V440" s="5">
        <v>1</v>
      </c>
      <c r="W440" s="619"/>
      <c r="X440" s="619"/>
      <c r="Y440" s="619"/>
      <c r="Z440" s="616" t="s">
        <v>286</v>
      </c>
      <c r="AA440" s="616"/>
      <c r="AB440" s="616"/>
      <c r="AC440" s="619" t="s">
        <v>282</v>
      </c>
      <c r="AD440" s="619"/>
      <c r="AE440" s="619"/>
      <c r="AF440" s="619"/>
      <c r="AG440" s="619"/>
      <c r="AH440" s="619"/>
      <c r="AI440" s="5">
        <v>1</v>
      </c>
      <c r="AJ440" s="619"/>
      <c r="AK440" s="619"/>
      <c r="AL440" s="5">
        <v>1</v>
      </c>
      <c r="AM440" s="625"/>
      <c r="AN440" s="625"/>
      <c r="AO440" s="625"/>
      <c r="AP440">
        <v>1</v>
      </c>
      <c r="AQ440" s="47"/>
      <c r="AR440" s="6"/>
      <c r="AS440" s="6"/>
      <c r="AT440" s="6"/>
      <c r="AU440" s="6"/>
      <c r="AV440" s="222"/>
      <c r="AZ440" s="241"/>
      <c r="BA440" s="232"/>
      <c r="BB440" s="632" t="s">
        <v>148</v>
      </c>
      <c r="BC440" s="632"/>
      <c r="BD440" s="632"/>
      <c r="BE440" s="632"/>
      <c r="BF440" s="632"/>
      <c r="BG440" s="232">
        <v>1</v>
      </c>
      <c r="BH440" s="232">
        <v>1</v>
      </c>
      <c r="BI440" s="232">
        <v>1</v>
      </c>
      <c r="BJ440" s="232">
        <v>1</v>
      </c>
      <c r="BK440" s="232">
        <v>1</v>
      </c>
      <c r="BL440" s="617" t="s">
        <v>137</v>
      </c>
      <c r="BM440" s="617"/>
      <c r="BN440" s="232">
        <v>1</v>
      </c>
      <c r="BO440" s="632" t="s">
        <v>181</v>
      </c>
      <c r="BP440" s="632"/>
      <c r="BQ440" s="632"/>
      <c r="BR440" s="616" t="s">
        <v>135</v>
      </c>
      <c r="BS440" s="616"/>
      <c r="BT440" s="616"/>
      <c r="BU440" s="232">
        <v>1</v>
      </c>
      <c r="BV440" s="232">
        <v>1</v>
      </c>
      <c r="BW440" s="242"/>
      <c r="BX440" s="58"/>
      <c r="BY440" s="242"/>
      <c r="BZ440" s="232">
        <v>1</v>
      </c>
      <c r="CA440" s="617"/>
      <c r="CB440" s="617"/>
      <c r="CC440" s="232">
        <v>1</v>
      </c>
      <c r="CD440" s="616" t="s">
        <v>133</v>
      </c>
      <c r="CE440" s="616"/>
      <c r="CF440" s="616"/>
      <c r="CG440" s="232">
        <v>1</v>
      </c>
      <c r="CH440" s="632" t="s">
        <v>148</v>
      </c>
      <c r="CI440" s="632"/>
      <c r="CJ440" s="632"/>
      <c r="CK440" s="632"/>
      <c r="CL440" s="632"/>
      <c r="CM440" s="258"/>
    </row>
    <row r="441" spans="9:91">
      <c r="I441" s="142"/>
      <c r="J441" s="5"/>
      <c r="K441" s="5"/>
      <c r="L441" s="6"/>
      <c r="M441" s="6"/>
      <c r="N441" s="5"/>
      <c r="O441">
        <v>1</v>
      </c>
      <c r="R441" s="5">
        <v>1</v>
      </c>
      <c r="S441" s="5">
        <v>1</v>
      </c>
      <c r="T441" s="5">
        <v>1</v>
      </c>
      <c r="U441" s="5">
        <v>1</v>
      </c>
      <c r="V441" s="5">
        <v>1</v>
      </c>
      <c r="W441" s="5">
        <v>1</v>
      </c>
      <c r="X441" s="5">
        <v>1</v>
      </c>
      <c r="Y441" s="5">
        <v>1</v>
      </c>
      <c r="Z441" s="616"/>
      <c r="AA441" s="616"/>
      <c r="AB441" s="616"/>
      <c r="AC441" s="619"/>
      <c r="AD441" s="619"/>
      <c r="AE441" s="619"/>
      <c r="AF441" s="5">
        <v>1</v>
      </c>
      <c r="AG441" s="5">
        <v>1</v>
      </c>
      <c r="AH441" s="5">
        <v>1</v>
      </c>
      <c r="AI441" s="5">
        <v>1</v>
      </c>
      <c r="AJ441" s="5">
        <v>1</v>
      </c>
      <c r="AK441" s="5">
        <v>1</v>
      </c>
      <c r="AL441" s="5">
        <v>1</v>
      </c>
      <c r="AM441" s="625"/>
      <c r="AN441" s="625"/>
      <c r="AO441" s="625"/>
      <c r="AP441">
        <v>1</v>
      </c>
      <c r="AQ441" s="47"/>
      <c r="AR441" s="5"/>
      <c r="AS441" s="5"/>
      <c r="AT441" s="6"/>
      <c r="AU441" s="6"/>
      <c r="AV441" s="145"/>
      <c r="AZ441" s="241"/>
      <c r="BA441" s="232"/>
      <c r="BB441" s="632"/>
      <c r="BC441" s="632"/>
      <c r="BD441" s="632"/>
      <c r="BE441" s="632"/>
      <c r="BF441" s="632"/>
      <c r="BG441" s="232">
        <v>1</v>
      </c>
      <c r="BH441" s="616" t="s">
        <v>138</v>
      </c>
      <c r="BI441" s="616"/>
      <c r="BJ441" s="616"/>
      <c r="BK441" s="232">
        <v>1</v>
      </c>
      <c r="BL441" s="617"/>
      <c r="BM441" s="617"/>
      <c r="BN441" s="232">
        <v>1</v>
      </c>
      <c r="BO441" s="632"/>
      <c r="BP441" s="632"/>
      <c r="BQ441" s="632"/>
      <c r="BR441" s="616"/>
      <c r="BS441" s="616"/>
      <c r="BT441" s="616"/>
      <c r="BU441" s="232">
        <v>1</v>
      </c>
      <c r="BV441" s="242"/>
      <c r="BW441" s="632" t="s">
        <v>282</v>
      </c>
      <c r="BX441" s="632"/>
      <c r="BY441" s="632"/>
      <c r="BZ441" s="232">
        <v>1</v>
      </c>
      <c r="CA441" s="631" t="s">
        <v>151</v>
      </c>
      <c r="CB441" s="631"/>
      <c r="CC441" s="232">
        <v>1</v>
      </c>
      <c r="CD441" s="616"/>
      <c r="CE441" s="616"/>
      <c r="CF441" s="616"/>
      <c r="CG441" s="232">
        <v>1</v>
      </c>
      <c r="CH441" s="632"/>
      <c r="CI441" s="632"/>
      <c r="CJ441" s="632"/>
      <c r="CK441" s="632"/>
      <c r="CL441" s="632"/>
      <c r="CM441" s="240"/>
    </row>
    <row r="442" spans="9:91">
      <c r="I442" s="142"/>
      <c r="J442" s="48"/>
      <c r="K442" s="48"/>
      <c r="L442" s="6"/>
      <c r="M442" s="6"/>
      <c r="N442">
        <v>1</v>
      </c>
      <c r="O442">
        <v>1</v>
      </c>
      <c r="R442" s="5">
        <v>1</v>
      </c>
      <c r="S442" s="619" t="s">
        <v>165</v>
      </c>
      <c r="T442" s="619"/>
      <c r="U442" s="619"/>
      <c r="V442" s="619" t="s">
        <v>135</v>
      </c>
      <c r="W442" s="619"/>
      <c r="X442" s="619"/>
      <c r="Y442" s="5">
        <v>1</v>
      </c>
      <c r="Z442" s="616"/>
      <c r="AA442" s="616"/>
      <c r="AB442" s="616"/>
      <c r="AC442" s="619"/>
      <c r="AD442" s="619"/>
      <c r="AE442" s="619"/>
      <c r="AF442" s="5">
        <v>1</v>
      </c>
      <c r="AG442" s="619" t="s">
        <v>135</v>
      </c>
      <c r="AH442" s="619"/>
      <c r="AI442" s="619"/>
      <c r="AJ442" s="619" t="s">
        <v>165</v>
      </c>
      <c r="AK442" s="619"/>
      <c r="AL442" s="619"/>
      <c r="AM442" s="5">
        <v>1</v>
      </c>
      <c r="AN442" s="5"/>
      <c r="AP442">
        <v>1</v>
      </c>
      <c r="AQ442">
        <v>1</v>
      </c>
      <c r="AR442" s="5"/>
      <c r="AS442" s="5"/>
      <c r="AT442" s="5"/>
      <c r="AU442" s="5"/>
      <c r="AV442" s="145"/>
      <c r="AZ442" s="241"/>
      <c r="BA442" s="232"/>
      <c r="BB442" s="632"/>
      <c r="BC442" s="632"/>
      <c r="BD442" s="632"/>
      <c r="BE442" s="632"/>
      <c r="BF442" s="632"/>
      <c r="BG442" s="232">
        <v>1</v>
      </c>
      <c r="BH442" s="616"/>
      <c r="BI442" s="616"/>
      <c r="BJ442" s="616"/>
      <c r="BK442" s="232">
        <v>1</v>
      </c>
      <c r="BL442" s="631" t="s">
        <v>151</v>
      </c>
      <c r="BM442" s="631"/>
      <c r="BN442" s="232">
        <v>1</v>
      </c>
      <c r="BO442" s="632"/>
      <c r="BP442" s="632"/>
      <c r="BQ442" s="632"/>
      <c r="BR442" s="616"/>
      <c r="BS442" s="616"/>
      <c r="BT442" s="616"/>
      <c r="BU442" s="232">
        <v>1</v>
      </c>
      <c r="BV442" s="58"/>
      <c r="BW442" s="632"/>
      <c r="BX442" s="632"/>
      <c r="BY442" s="632"/>
      <c r="BZ442" s="232">
        <v>1</v>
      </c>
      <c r="CA442" s="631"/>
      <c r="CB442" s="631"/>
      <c r="CC442" s="232">
        <v>1</v>
      </c>
      <c r="CD442" s="616"/>
      <c r="CE442" s="616"/>
      <c r="CF442" s="616"/>
      <c r="CG442" s="232">
        <v>1</v>
      </c>
      <c r="CH442" s="632"/>
      <c r="CI442" s="632"/>
      <c r="CJ442" s="632"/>
      <c r="CK442" s="632"/>
      <c r="CL442" s="632"/>
      <c r="CM442" s="240"/>
    </row>
    <row r="443" spans="9:91">
      <c r="I443" s="219"/>
      <c r="J443" s="48"/>
      <c r="K443" s="48"/>
      <c r="L443" s="6"/>
      <c r="M443" s="6"/>
      <c r="N443">
        <v>1</v>
      </c>
      <c r="O443" s="616" t="s">
        <v>138</v>
      </c>
      <c r="P443" s="616"/>
      <c r="Q443" s="616"/>
      <c r="R443" s="5">
        <v>1</v>
      </c>
      <c r="S443" s="619"/>
      <c r="T443" s="619"/>
      <c r="U443" s="619"/>
      <c r="V443" s="619"/>
      <c r="W443" s="619"/>
      <c r="X443" s="619"/>
      <c r="Y443" s="5">
        <v>1</v>
      </c>
      <c r="Z443" s="5">
        <v>1</v>
      </c>
      <c r="AA443" s="5">
        <v>1</v>
      </c>
      <c r="AB443" s="5">
        <v>1</v>
      </c>
      <c r="AC443" s="5">
        <v>1</v>
      </c>
      <c r="AD443" s="5">
        <v>1</v>
      </c>
      <c r="AE443" s="5">
        <v>1</v>
      </c>
      <c r="AF443" s="5">
        <v>1</v>
      </c>
      <c r="AG443" s="619"/>
      <c r="AH443" s="619"/>
      <c r="AI443" s="619"/>
      <c r="AJ443" s="619"/>
      <c r="AK443" s="619"/>
      <c r="AL443" s="619"/>
      <c r="AM443" s="5">
        <v>1</v>
      </c>
      <c r="AN443" s="616" t="s">
        <v>138</v>
      </c>
      <c r="AO443" s="616"/>
      <c r="AP443" s="616"/>
      <c r="AQ443">
        <v>1</v>
      </c>
      <c r="AS443" s="48"/>
      <c r="AT443" s="5"/>
      <c r="AU443" s="5"/>
      <c r="AV443" s="145"/>
      <c r="AZ443" s="241"/>
      <c r="BA443" s="232"/>
      <c r="BB443" s="632"/>
      <c r="BC443" s="632"/>
      <c r="BD443" s="632"/>
      <c r="BE443" s="632"/>
      <c r="BF443" s="632"/>
      <c r="BG443" s="232">
        <v>1</v>
      </c>
      <c r="BH443" s="616"/>
      <c r="BI443" s="616"/>
      <c r="BJ443" s="616"/>
      <c r="BK443" s="232">
        <v>1</v>
      </c>
      <c r="BL443" s="631"/>
      <c r="BM443" s="631"/>
      <c r="BN443" s="232">
        <v>1</v>
      </c>
      <c r="BO443" s="232">
        <v>1</v>
      </c>
      <c r="BP443" s="232">
        <v>1</v>
      </c>
      <c r="BQ443" s="232">
        <v>1</v>
      </c>
      <c r="BR443" s="232">
        <v>1</v>
      </c>
      <c r="BS443" s="232">
        <v>1</v>
      </c>
      <c r="BT443" s="232">
        <v>1</v>
      </c>
      <c r="BU443" s="232">
        <v>1</v>
      </c>
      <c r="BW443" s="632"/>
      <c r="BX443" s="632"/>
      <c r="BY443" s="632"/>
      <c r="BZ443" s="232">
        <v>1</v>
      </c>
      <c r="CC443" s="52"/>
      <c r="CD443" s="232">
        <v>1</v>
      </c>
      <c r="CE443" s="232">
        <v>1</v>
      </c>
      <c r="CF443" s="232">
        <v>1</v>
      </c>
      <c r="CG443" s="232">
        <v>1</v>
      </c>
      <c r="CH443" s="632"/>
      <c r="CI443" s="632"/>
      <c r="CJ443" s="632"/>
      <c r="CK443" s="632"/>
      <c r="CL443" s="632"/>
      <c r="CM443" s="240"/>
    </row>
    <row r="444" spans="9:91">
      <c r="I444" s="219"/>
      <c r="J444" s="5"/>
      <c r="K444" s="5"/>
      <c r="L444" s="6"/>
      <c r="M444" s="6"/>
      <c r="N444">
        <v>1</v>
      </c>
      <c r="O444" s="616"/>
      <c r="P444" s="616"/>
      <c r="Q444" s="616"/>
      <c r="R444" s="5">
        <v>1</v>
      </c>
      <c r="S444" s="619"/>
      <c r="T444" s="619"/>
      <c r="U444" s="619"/>
      <c r="V444" s="619"/>
      <c r="W444" s="619"/>
      <c r="X444" s="619"/>
      <c r="Y444" s="5"/>
      <c r="Z444" s="5"/>
      <c r="AA444" s="5"/>
      <c r="AB444" s="5"/>
      <c r="AC444" s="5"/>
      <c r="AD444" s="5"/>
      <c r="AE444" s="5"/>
      <c r="AF444" s="5"/>
      <c r="AG444" s="619"/>
      <c r="AH444" s="619"/>
      <c r="AI444" s="619"/>
      <c r="AJ444" s="619"/>
      <c r="AK444" s="619"/>
      <c r="AL444" s="619"/>
      <c r="AM444" s="5">
        <v>1</v>
      </c>
      <c r="AN444" s="616"/>
      <c r="AO444" s="616"/>
      <c r="AP444" s="616"/>
      <c r="AQ444">
        <v>1</v>
      </c>
      <c r="AS444" s="48"/>
      <c r="AT444" s="48"/>
      <c r="AU444" s="218"/>
      <c r="AV444" s="222"/>
      <c r="AZ444" s="241"/>
      <c r="BA444" s="232"/>
      <c r="BB444" s="632"/>
      <c r="BC444" s="632"/>
      <c r="BD444" s="632"/>
      <c r="BE444" s="632"/>
      <c r="BF444" s="632"/>
      <c r="BG444" s="232">
        <v>1</v>
      </c>
      <c r="BH444" s="232">
        <v>1</v>
      </c>
      <c r="BI444" s="232">
        <v>1</v>
      </c>
      <c r="BJ444" s="232">
        <v>1</v>
      </c>
      <c r="BK444" s="232">
        <v>1</v>
      </c>
      <c r="BL444" s="52"/>
      <c r="BM444" s="232"/>
      <c r="BN444" s="631" t="s">
        <v>151</v>
      </c>
      <c r="BO444" s="631"/>
      <c r="BP444" s="617" t="s">
        <v>137</v>
      </c>
      <c r="BQ444" s="617"/>
      <c r="BR444" s="632" t="s">
        <v>139</v>
      </c>
      <c r="BS444" s="632"/>
      <c r="BT444" s="632"/>
      <c r="BU444" s="232">
        <v>1</v>
      </c>
      <c r="BV444" s="232">
        <v>1</v>
      </c>
      <c r="BW444" s="232">
        <v>1</v>
      </c>
      <c r="BX444" s="232">
        <v>1</v>
      </c>
      <c r="BY444" s="232">
        <v>1</v>
      </c>
      <c r="BZ444" s="232">
        <v>1</v>
      </c>
      <c r="CA444" s="632" t="s">
        <v>136</v>
      </c>
      <c r="CB444" s="632"/>
      <c r="CC444" s="632"/>
      <c r="CD444" s="232">
        <v>1</v>
      </c>
      <c r="CE444" s="242"/>
      <c r="CF444" s="242"/>
      <c r="CG444" s="242"/>
      <c r="CH444" s="632"/>
      <c r="CI444" s="632"/>
      <c r="CJ444" s="632"/>
      <c r="CK444" s="632"/>
      <c r="CL444" s="632"/>
      <c r="CM444" s="240"/>
    </row>
    <row r="445" spans="9:91">
      <c r="I445" s="142"/>
      <c r="J445" s="5"/>
      <c r="K445" s="5"/>
      <c r="L445" s="6"/>
      <c r="M445" s="6"/>
      <c r="N445">
        <v>1</v>
      </c>
      <c r="O445" s="616"/>
      <c r="P445" s="616"/>
      <c r="Q445" s="616"/>
      <c r="R445" s="5">
        <v>1</v>
      </c>
      <c r="S445" s="5">
        <v>1</v>
      </c>
      <c r="T445" s="5">
        <v>1</v>
      </c>
      <c r="U445" s="5">
        <v>1</v>
      </c>
      <c r="V445" s="5">
        <v>1</v>
      </c>
      <c r="W445" s="5">
        <v>1</v>
      </c>
      <c r="X445" s="5">
        <v>1</v>
      </c>
      <c r="Y445" s="5">
        <v>1</v>
      </c>
      <c r="Z445" s="5">
        <v>1</v>
      </c>
      <c r="AA445" s="5">
        <v>1</v>
      </c>
      <c r="AB445" s="5">
        <v>1</v>
      </c>
      <c r="AC445" s="5">
        <v>1</v>
      </c>
      <c r="AD445" s="5">
        <v>1</v>
      </c>
      <c r="AE445" s="5">
        <v>1</v>
      </c>
      <c r="AF445" s="5">
        <v>1</v>
      </c>
      <c r="AG445" s="5">
        <v>1</v>
      </c>
      <c r="AH445" s="5">
        <v>1</v>
      </c>
      <c r="AI445" s="5">
        <v>1</v>
      </c>
      <c r="AJ445" s="5">
        <v>1</v>
      </c>
      <c r="AK445" s="5">
        <v>1</v>
      </c>
      <c r="AL445" s="5">
        <v>1</v>
      </c>
      <c r="AM445" s="5">
        <v>1</v>
      </c>
      <c r="AN445" s="616"/>
      <c r="AO445" s="616"/>
      <c r="AP445" s="616"/>
      <c r="AQ445">
        <v>1</v>
      </c>
      <c r="AS445" s="48"/>
      <c r="AT445" s="48"/>
      <c r="AU445" s="5"/>
      <c r="AV445" s="222"/>
      <c r="AZ445" s="241"/>
      <c r="BA445" s="232"/>
      <c r="BF445" s="61"/>
      <c r="BI445" s="232">
        <v>1</v>
      </c>
      <c r="BJ445" s="616" t="s">
        <v>133</v>
      </c>
      <c r="BK445" s="616"/>
      <c r="BL445" s="616"/>
      <c r="BM445" s="52"/>
      <c r="BN445" s="631"/>
      <c r="BO445" s="631"/>
      <c r="BP445" s="617"/>
      <c r="BQ445" s="617"/>
      <c r="BR445" s="632"/>
      <c r="BS445" s="632"/>
      <c r="BT445" s="632"/>
      <c r="BU445" s="617" t="s">
        <v>165</v>
      </c>
      <c r="BV445" s="617"/>
      <c r="BW445" s="617"/>
      <c r="BX445" s="232"/>
      <c r="BZ445" s="61"/>
      <c r="CA445" s="632"/>
      <c r="CB445" s="632"/>
      <c r="CC445" s="632"/>
      <c r="CD445" s="232">
        <v>1</v>
      </c>
      <c r="CE445" s="242"/>
      <c r="CF445" s="242"/>
      <c r="CG445" s="242"/>
      <c r="CH445" s="242"/>
      <c r="CI445" s="232"/>
      <c r="CM445" s="240"/>
    </row>
    <row r="446" spans="9:91">
      <c r="I446" s="219"/>
      <c r="J446" s="5"/>
      <c r="K446" s="6"/>
      <c r="L446" s="5"/>
      <c r="M446" s="5"/>
      <c r="N446">
        <v>1</v>
      </c>
      <c r="O446">
        <v>1</v>
      </c>
      <c r="P446">
        <v>1</v>
      </c>
      <c r="Q446" s="5"/>
      <c r="R446" s="5"/>
      <c r="S446" s="619" t="s">
        <v>136</v>
      </c>
      <c r="T446" s="619"/>
      <c r="U446" s="619"/>
      <c r="W446" s="619" t="s">
        <v>165</v>
      </c>
      <c r="X446" s="619"/>
      <c r="Y446" s="619"/>
      <c r="Z446" s="625" t="s">
        <v>133</v>
      </c>
      <c r="AA446" s="625"/>
      <c r="AB446" s="625"/>
      <c r="AC446" s="619" t="s">
        <v>136</v>
      </c>
      <c r="AD446" s="619"/>
      <c r="AE446" s="619"/>
      <c r="AF446" s="619" t="s">
        <v>165</v>
      </c>
      <c r="AG446" s="619"/>
      <c r="AH446" s="619"/>
      <c r="AJ446" s="619" t="s">
        <v>136</v>
      </c>
      <c r="AK446" s="619"/>
      <c r="AL446" s="619"/>
      <c r="AM446" s="5"/>
      <c r="AN446" s="5"/>
      <c r="AO446">
        <v>1</v>
      </c>
      <c r="AP446">
        <v>1</v>
      </c>
      <c r="AQ446">
        <v>1</v>
      </c>
      <c r="AR446" s="5"/>
      <c r="AS446" s="5"/>
      <c r="AT446" s="5"/>
      <c r="AU446" s="5"/>
      <c r="AV446" s="222"/>
      <c r="AZ446" s="241"/>
      <c r="BA446" s="232"/>
      <c r="BB446" s="232"/>
      <c r="BC446" s="232"/>
      <c r="BD446" s="232"/>
      <c r="BE446" s="232"/>
      <c r="BF446" s="232"/>
      <c r="BI446" s="232">
        <v>1</v>
      </c>
      <c r="BJ446" s="616"/>
      <c r="BK446" s="616"/>
      <c r="BL446" s="616"/>
      <c r="BM446" s="232">
        <v>1</v>
      </c>
      <c r="BN446" s="232">
        <v>1</v>
      </c>
      <c r="BO446" s="232">
        <v>1</v>
      </c>
      <c r="BP446" s="232">
        <v>1</v>
      </c>
      <c r="BQ446" s="232">
        <v>1</v>
      </c>
      <c r="BR446" s="632"/>
      <c r="BS446" s="632"/>
      <c r="BT446" s="632"/>
      <c r="BU446" s="617"/>
      <c r="BV446" s="617"/>
      <c r="BW446" s="617"/>
      <c r="BX446" s="232"/>
      <c r="CA446" s="632"/>
      <c r="CB446" s="632"/>
      <c r="CC446" s="632"/>
      <c r="CD446" s="232">
        <v>1</v>
      </c>
      <c r="CE446" s="242"/>
      <c r="CF446" s="242"/>
      <c r="CG446" s="242"/>
      <c r="CH446" s="242"/>
      <c r="CI446" s="232"/>
      <c r="CM446" s="240"/>
    </row>
    <row r="447" spans="9:91">
      <c r="I447" s="219"/>
      <c r="J447" s="5"/>
      <c r="K447" s="6"/>
      <c r="L447" s="6"/>
      <c r="M447" s="6"/>
      <c r="N447" s="5"/>
      <c r="O447" s="5"/>
      <c r="P447">
        <v>1</v>
      </c>
      <c r="S447" s="619"/>
      <c r="T447" s="619"/>
      <c r="U447" s="619"/>
      <c r="W447" s="619"/>
      <c r="X447" s="619"/>
      <c r="Y447" s="619"/>
      <c r="Z447" s="625"/>
      <c r="AA447" s="625"/>
      <c r="AB447" s="625"/>
      <c r="AC447" s="619"/>
      <c r="AD447" s="619"/>
      <c r="AE447" s="619"/>
      <c r="AF447" s="619"/>
      <c r="AG447" s="619"/>
      <c r="AH447" s="619"/>
      <c r="AJ447" s="619"/>
      <c r="AK447" s="619"/>
      <c r="AL447" s="619"/>
      <c r="AO447">
        <v>1</v>
      </c>
      <c r="AP447" s="6"/>
      <c r="AQ447" s="6"/>
      <c r="AR447" s="6"/>
      <c r="AS447" s="5"/>
      <c r="AT447" s="5"/>
      <c r="AU447" s="5"/>
      <c r="AV447" s="222"/>
      <c r="AZ447" s="241"/>
      <c r="BA447" s="257"/>
      <c r="BB447" s="232"/>
      <c r="BC447" s="233"/>
      <c r="BD447" s="232"/>
      <c r="BI447" s="232">
        <v>1</v>
      </c>
      <c r="BJ447" s="616"/>
      <c r="BK447" s="616"/>
      <c r="BL447" s="616"/>
      <c r="BM447" s="232">
        <v>1</v>
      </c>
      <c r="BN447" s="616" t="s">
        <v>138</v>
      </c>
      <c r="BO447" s="616"/>
      <c r="BP447" s="616"/>
      <c r="BQ447" s="232">
        <v>1</v>
      </c>
      <c r="BR447" s="617" t="s">
        <v>165</v>
      </c>
      <c r="BS447" s="617"/>
      <c r="BT447" s="617"/>
      <c r="BU447" s="617"/>
      <c r="BV447" s="617"/>
      <c r="BW447" s="617"/>
      <c r="BX447" s="232"/>
      <c r="BY447" s="232">
        <v>1</v>
      </c>
      <c r="BZ447" s="232">
        <v>1</v>
      </c>
      <c r="CA447" s="232">
        <v>1</v>
      </c>
      <c r="CB447" s="232">
        <v>1</v>
      </c>
      <c r="CC447" s="232">
        <v>1</v>
      </c>
      <c r="CD447" s="232">
        <v>1</v>
      </c>
      <c r="CE447" s="242"/>
      <c r="CF447" s="242"/>
      <c r="CG447" s="242"/>
      <c r="CH447" s="242"/>
      <c r="CI447" s="232"/>
      <c r="CM447" s="258"/>
    </row>
    <row r="448" spans="9:91">
      <c r="I448" s="142"/>
      <c r="J448" s="5"/>
      <c r="K448" s="6"/>
      <c r="L448" s="6"/>
      <c r="M448" s="6"/>
      <c r="N448" s="6"/>
      <c r="O448" s="6"/>
      <c r="P448">
        <v>1</v>
      </c>
      <c r="Q448">
        <v>1</v>
      </c>
      <c r="R448">
        <v>1</v>
      </c>
      <c r="S448" s="619"/>
      <c r="T448" s="619"/>
      <c r="U448" s="619"/>
      <c r="W448" s="619"/>
      <c r="X448" s="619"/>
      <c r="Y448" s="619"/>
      <c r="Z448" s="625"/>
      <c r="AA448" s="625"/>
      <c r="AB448" s="625"/>
      <c r="AC448" s="619"/>
      <c r="AD448" s="619"/>
      <c r="AE448" s="619"/>
      <c r="AF448" s="619"/>
      <c r="AG448" s="619"/>
      <c r="AH448" s="619"/>
      <c r="AJ448" s="619"/>
      <c r="AK448" s="619"/>
      <c r="AL448" s="619"/>
      <c r="AM448">
        <v>1</v>
      </c>
      <c r="AN448">
        <v>1</v>
      </c>
      <c r="AO448">
        <v>1</v>
      </c>
      <c r="AP448" s="6"/>
      <c r="AQ448" s="6"/>
      <c r="AR448" s="6"/>
      <c r="AS448" s="5"/>
      <c r="AT448" s="5"/>
      <c r="AU448" s="218"/>
      <c r="AV448" s="222"/>
      <c r="AZ448" s="239"/>
      <c r="BA448" s="233"/>
      <c r="BB448" s="257"/>
      <c r="BC448" s="232"/>
      <c r="BD448" s="232"/>
      <c r="BI448" s="232">
        <v>1</v>
      </c>
      <c r="BJ448" s="232">
        <v>1</v>
      </c>
      <c r="BK448" s="232">
        <v>1</v>
      </c>
      <c r="BL448" s="232">
        <v>1</v>
      </c>
      <c r="BM448" s="232">
        <v>1</v>
      </c>
      <c r="BN448" s="616"/>
      <c r="BO448" s="616"/>
      <c r="BP448" s="616"/>
      <c r="BQ448" s="232">
        <v>1</v>
      </c>
      <c r="BR448" s="617"/>
      <c r="BS448" s="617"/>
      <c r="BT448" s="617"/>
      <c r="BU448" s="38"/>
      <c r="BV448" s="616" t="s">
        <v>133</v>
      </c>
      <c r="BW448" s="616"/>
      <c r="BX448" s="616"/>
      <c r="BY448" s="232">
        <v>1</v>
      </c>
      <c r="BZ448" s="238"/>
      <c r="CA448" s="238"/>
      <c r="CB448" s="232"/>
      <c r="CC448" s="232"/>
      <c r="CD448" s="232"/>
      <c r="CE448" s="232"/>
      <c r="CI448" s="232"/>
      <c r="CM448" s="258"/>
    </row>
    <row r="449" spans="9:91">
      <c r="I449" s="219"/>
      <c r="J449" s="218"/>
      <c r="K449" s="223"/>
      <c r="L449" s="48"/>
      <c r="M449" s="625" t="s">
        <v>148</v>
      </c>
      <c r="N449" s="625"/>
      <c r="O449" s="625"/>
      <c r="P449" s="625"/>
      <c r="Q449" s="625"/>
      <c r="R449">
        <v>1</v>
      </c>
      <c r="S449">
        <v>1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>
        <v>1</v>
      </c>
      <c r="AE449">
        <v>1</v>
      </c>
      <c r="AF449">
        <v>1</v>
      </c>
      <c r="AG449">
        <v>1</v>
      </c>
      <c r="AH449">
        <v>1</v>
      </c>
      <c r="AI449">
        <v>1</v>
      </c>
      <c r="AJ449">
        <v>1</v>
      </c>
      <c r="AK449">
        <v>1</v>
      </c>
      <c r="AL449">
        <v>1</v>
      </c>
      <c r="AM449">
        <v>1</v>
      </c>
      <c r="AN449" s="625" t="s">
        <v>148</v>
      </c>
      <c r="AO449" s="625"/>
      <c r="AP449" s="625"/>
      <c r="AQ449" s="625"/>
      <c r="AR449" s="625"/>
      <c r="AS449" s="48"/>
      <c r="AT449" s="48"/>
      <c r="AU449" s="218"/>
      <c r="AV449" s="222"/>
      <c r="AZ449" s="239"/>
      <c r="BA449" s="238"/>
      <c r="BB449" s="238"/>
      <c r="BH449" s="234"/>
      <c r="BI449" s="234"/>
      <c r="BJ449" s="242"/>
      <c r="BK449" s="242"/>
      <c r="BL449" s="232"/>
      <c r="BM449" s="232">
        <v>1</v>
      </c>
      <c r="BN449" s="616"/>
      <c r="BO449" s="616"/>
      <c r="BP449" s="616"/>
      <c r="BQ449" s="232">
        <v>1</v>
      </c>
      <c r="BR449" s="617"/>
      <c r="BS449" s="617"/>
      <c r="BT449" s="617"/>
      <c r="BU449" s="232"/>
      <c r="BV449" s="616"/>
      <c r="BW449" s="616"/>
      <c r="BX449" s="616"/>
      <c r="BY449" s="232">
        <v>1</v>
      </c>
      <c r="BZ449" s="242"/>
      <c r="CA449" s="242"/>
      <c r="CB449" s="242"/>
      <c r="CC449" s="232"/>
      <c r="CD449" s="232"/>
      <c r="CE449" s="232"/>
      <c r="CI449" s="232"/>
      <c r="CM449" s="258"/>
    </row>
    <row r="450" spans="9:91">
      <c r="I450" s="219"/>
      <c r="J450" s="218"/>
      <c r="K450" s="5"/>
      <c r="M450" s="625"/>
      <c r="N450" s="625"/>
      <c r="O450" s="625"/>
      <c r="P450" s="625"/>
      <c r="Q450" s="625"/>
      <c r="R450" s="5"/>
      <c r="S450" s="5"/>
      <c r="T450" s="5"/>
      <c r="U450" s="5"/>
      <c r="V450" s="47"/>
      <c r="W450" s="47"/>
      <c r="X450" s="47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47"/>
      <c r="AM450" s="6"/>
      <c r="AN450" s="625"/>
      <c r="AO450" s="625"/>
      <c r="AP450" s="625"/>
      <c r="AQ450" s="625"/>
      <c r="AR450" s="625"/>
      <c r="AS450" s="5"/>
      <c r="AT450" s="5"/>
      <c r="AU450" s="5"/>
      <c r="AV450" s="222"/>
      <c r="AZ450" s="241"/>
      <c r="BA450" s="238"/>
      <c r="BB450" s="238"/>
      <c r="BH450" s="232"/>
      <c r="BI450" s="232"/>
      <c r="BJ450" s="232"/>
      <c r="BK450" s="232"/>
      <c r="BL450" s="232"/>
      <c r="BM450" s="232">
        <v>1</v>
      </c>
      <c r="BN450" s="232">
        <v>1</v>
      </c>
      <c r="BO450" s="232">
        <v>1</v>
      </c>
      <c r="BP450" s="232">
        <v>1</v>
      </c>
      <c r="BQ450" s="232">
        <v>1</v>
      </c>
      <c r="BR450" s="232">
        <v>1</v>
      </c>
      <c r="BS450" s="232">
        <v>1</v>
      </c>
      <c r="BT450" s="232">
        <v>1</v>
      </c>
      <c r="BU450" s="232">
        <v>1</v>
      </c>
      <c r="BV450" s="616"/>
      <c r="BW450" s="616"/>
      <c r="BX450" s="616"/>
      <c r="BY450" s="232">
        <v>1</v>
      </c>
      <c r="BZ450" s="242"/>
      <c r="CA450" s="242"/>
      <c r="CI450" s="232"/>
      <c r="CM450" s="240"/>
    </row>
    <row r="451" spans="9:91">
      <c r="I451" s="142"/>
      <c r="J451" s="218"/>
      <c r="K451" s="5"/>
      <c r="M451" s="625"/>
      <c r="N451" s="625"/>
      <c r="O451" s="625"/>
      <c r="P451" s="625"/>
      <c r="Q451" s="625"/>
      <c r="R451" s="47"/>
      <c r="S451" s="47"/>
      <c r="T451" s="47"/>
      <c r="U451" s="5"/>
      <c r="V451" s="5"/>
      <c r="W451" s="5"/>
      <c r="X451" s="5"/>
      <c r="Y451" s="5"/>
      <c r="Z451" s="5"/>
      <c r="AA451" s="48"/>
      <c r="AB451" s="47"/>
      <c r="AC451" s="47"/>
      <c r="AD451" s="47"/>
      <c r="AE451" s="5"/>
      <c r="AF451" s="5"/>
      <c r="AG451" s="5"/>
      <c r="AH451" s="5"/>
      <c r="AI451" s="5"/>
      <c r="AJ451" s="47"/>
      <c r="AK451" s="47"/>
      <c r="AL451" s="47"/>
      <c r="AM451" s="6"/>
      <c r="AN451" s="625"/>
      <c r="AO451" s="625"/>
      <c r="AP451" s="625"/>
      <c r="AQ451" s="625"/>
      <c r="AR451" s="625"/>
      <c r="AS451" s="5"/>
      <c r="AT451" s="5"/>
      <c r="AU451" s="5"/>
      <c r="AV451" s="222"/>
      <c r="AZ451" s="239"/>
      <c r="BA451" s="238"/>
      <c r="BB451" s="238"/>
      <c r="BI451" s="242"/>
      <c r="BJ451" s="242"/>
      <c r="BK451" s="242"/>
      <c r="BL451" s="61"/>
      <c r="BM451" s="632" t="s">
        <v>148</v>
      </c>
      <c r="BN451" s="632"/>
      <c r="BO451" s="632"/>
      <c r="BP451" s="632"/>
      <c r="BQ451" s="632"/>
      <c r="BR451" s="632" t="s">
        <v>136</v>
      </c>
      <c r="BS451" s="632"/>
      <c r="BT451" s="632"/>
      <c r="BU451" s="232">
        <v>1</v>
      </c>
      <c r="BV451" s="232">
        <v>1</v>
      </c>
      <c r="BW451" s="232">
        <v>1</v>
      </c>
      <c r="BX451" s="232">
        <v>1</v>
      </c>
      <c r="BY451" s="232">
        <v>1</v>
      </c>
      <c r="BZ451" s="242"/>
      <c r="CA451" s="242"/>
      <c r="CF451" s="238"/>
      <c r="CG451" s="238"/>
      <c r="CH451" s="238"/>
      <c r="CI451" s="232"/>
      <c r="CJ451" s="232"/>
      <c r="CK451" s="257"/>
      <c r="CL451" s="257"/>
      <c r="CM451" s="258"/>
    </row>
    <row r="452" spans="9:91">
      <c r="I452" s="219"/>
      <c r="J452" s="218"/>
      <c r="K452" s="5"/>
      <c r="M452" s="625"/>
      <c r="N452" s="625"/>
      <c r="O452" s="625"/>
      <c r="P452" s="625"/>
      <c r="Q452" s="625"/>
      <c r="R452" s="47"/>
      <c r="S452" s="47"/>
      <c r="T452" s="47"/>
      <c r="U452" s="47"/>
      <c r="V452" s="5"/>
      <c r="W452" s="5"/>
      <c r="X452" s="5"/>
      <c r="Y452" s="5"/>
      <c r="Z452" s="5"/>
      <c r="AA452" s="48"/>
      <c r="AB452" s="47"/>
      <c r="AC452" s="47"/>
      <c r="AD452" s="47"/>
      <c r="AE452" s="5"/>
      <c r="AF452" s="5"/>
      <c r="AG452" s="5"/>
      <c r="AH452" s="5"/>
      <c r="AI452" s="5"/>
      <c r="AJ452" s="47"/>
      <c r="AK452" s="47"/>
      <c r="AL452" s="47"/>
      <c r="AM452" s="6"/>
      <c r="AN452" s="625"/>
      <c r="AO452" s="625"/>
      <c r="AP452" s="625"/>
      <c r="AQ452" s="625"/>
      <c r="AR452" s="625"/>
      <c r="AS452" s="5"/>
      <c r="AT452" s="5"/>
      <c r="AU452" s="5"/>
      <c r="AV452" s="222"/>
      <c r="AZ452" s="239"/>
      <c r="BA452" s="233"/>
      <c r="BB452" s="233"/>
      <c r="BI452" s="242"/>
      <c r="BJ452" s="242"/>
      <c r="BK452" s="242"/>
      <c r="BM452" s="632"/>
      <c r="BN452" s="632"/>
      <c r="BO452" s="632"/>
      <c r="BP452" s="632"/>
      <c r="BQ452" s="632"/>
      <c r="BR452" s="632"/>
      <c r="BS452" s="632"/>
      <c r="BT452" s="632"/>
      <c r="BU452" s="232">
        <v>1</v>
      </c>
      <c r="BV452" s="234"/>
      <c r="BW452" s="232"/>
      <c r="BX452" s="232"/>
      <c r="BY452" s="232"/>
      <c r="BZ452" s="232"/>
      <c r="CA452" s="242"/>
      <c r="CF452" s="242"/>
      <c r="CG452" s="238"/>
      <c r="CH452" s="238"/>
      <c r="CI452" s="233"/>
      <c r="CJ452" s="232"/>
      <c r="CK452" s="257"/>
      <c r="CL452" s="257"/>
      <c r="CM452" s="258"/>
    </row>
    <row r="453" spans="9:91">
      <c r="I453" s="219"/>
      <c r="J453" s="218"/>
      <c r="K453" s="5"/>
      <c r="M453" s="625"/>
      <c r="N453" s="625"/>
      <c r="O453" s="625"/>
      <c r="P453" s="625"/>
      <c r="Q453" s="625"/>
      <c r="R453" s="47"/>
      <c r="S453" s="47"/>
      <c r="T453" s="6"/>
      <c r="U453" s="6"/>
      <c r="V453" s="5"/>
      <c r="W453" s="5"/>
      <c r="X453" s="5"/>
      <c r="Y453" s="5"/>
      <c r="Z453" s="5"/>
      <c r="AA453" s="5"/>
      <c r="AB453" s="5"/>
      <c r="AC453" s="6"/>
      <c r="AD453" s="6"/>
      <c r="AE453" s="5"/>
      <c r="AF453" s="5"/>
      <c r="AG453" s="5"/>
      <c r="AH453" s="5"/>
      <c r="AI453" s="5"/>
      <c r="AJ453" s="6"/>
      <c r="AK453" s="6"/>
      <c r="AL453" s="6"/>
      <c r="AM453" s="6"/>
      <c r="AN453" s="625"/>
      <c r="AO453" s="625"/>
      <c r="AP453" s="625"/>
      <c r="AQ453" s="625"/>
      <c r="AR453" s="625"/>
      <c r="AS453" s="5"/>
      <c r="AT453" s="5"/>
      <c r="AU453" s="218"/>
      <c r="AV453" s="222"/>
      <c r="AZ453" s="241"/>
      <c r="BA453" s="233"/>
      <c r="BB453" s="233"/>
      <c r="BI453" s="242"/>
      <c r="BJ453" s="242"/>
      <c r="BK453" s="242"/>
      <c r="BM453" s="632"/>
      <c r="BN453" s="632"/>
      <c r="BO453" s="632"/>
      <c r="BP453" s="632"/>
      <c r="BQ453" s="632"/>
      <c r="BR453" s="632"/>
      <c r="BS453" s="632"/>
      <c r="BT453" s="632"/>
      <c r="BU453" s="232">
        <v>1</v>
      </c>
      <c r="BV453" s="242"/>
      <c r="BW453" s="242"/>
      <c r="BX453" s="242"/>
      <c r="BY453" s="232"/>
      <c r="BZ453" s="232"/>
      <c r="CA453" s="232"/>
      <c r="CB453" s="242"/>
      <c r="CC453" s="242"/>
      <c r="CD453" s="242"/>
      <c r="CE453" s="242"/>
      <c r="CF453" s="242"/>
      <c r="CG453" s="238"/>
      <c r="CH453" s="238"/>
      <c r="CI453" s="233"/>
      <c r="CJ453" s="238"/>
      <c r="CK453" s="232"/>
      <c r="CL453" s="257"/>
      <c r="CM453" s="258"/>
    </row>
    <row r="454" spans="9:91">
      <c r="I454" s="142"/>
      <c r="J454" s="48"/>
      <c r="K454" s="48"/>
      <c r="M454" s="6"/>
      <c r="N454" s="6"/>
      <c r="O454" s="6"/>
      <c r="P454" s="6"/>
      <c r="Q454" s="5"/>
      <c r="R454" s="5"/>
      <c r="S454" s="5"/>
      <c r="T454" s="5"/>
      <c r="U454" s="5"/>
      <c r="V454" s="5"/>
      <c r="W454" s="5"/>
      <c r="X454" s="48"/>
      <c r="Y454" s="48"/>
      <c r="Z454" s="5"/>
      <c r="AA454" s="5"/>
      <c r="AB454" s="5"/>
      <c r="AC454" s="218"/>
      <c r="AD454" s="218"/>
      <c r="AE454" s="5"/>
      <c r="AF454" s="5"/>
      <c r="AG454" s="5"/>
      <c r="AH454" s="5"/>
      <c r="AI454" s="5"/>
      <c r="AJ454" s="48"/>
      <c r="AK454" s="5"/>
      <c r="AL454" s="48"/>
      <c r="AM454" s="6"/>
      <c r="AN454" s="6"/>
      <c r="AO454" s="6"/>
      <c r="AP454" s="6"/>
      <c r="AQ454" s="6"/>
      <c r="AR454" s="5"/>
      <c r="AS454" s="218"/>
      <c r="AT454" s="218"/>
      <c r="AU454" s="218"/>
      <c r="AV454" s="222"/>
      <c r="AZ454" s="241"/>
      <c r="BA454" s="233"/>
      <c r="BB454" s="233"/>
      <c r="BC454" s="238"/>
      <c r="BI454" s="238"/>
      <c r="BJ454" s="238"/>
      <c r="BK454" s="232"/>
      <c r="BM454" s="632"/>
      <c r="BN454" s="632"/>
      <c r="BO454" s="632"/>
      <c r="BP454" s="632"/>
      <c r="BQ454" s="632"/>
      <c r="BR454" s="232">
        <v>1</v>
      </c>
      <c r="BS454" s="232">
        <v>1</v>
      </c>
      <c r="BT454" s="232">
        <v>1</v>
      </c>
      <c r="BU454" s="232">
        <v>1</v>
      </c>
      <c r="BV454" s="232"/>
      <c r="BW454" s="242"/>
      <c r="BX454" s="242"/>
      <c r="BY454" s="242"/>
      <c r="BZ454" s="242"/>
      <c r="CA454" s="242"/>
      <c r="CB454" s="233"/>
      <c r="CC454" s="232"/>
      <c r="CD454" s="232"/>
      <c r="CE454" s="233"/>
      <c r="CF454" s="233"/>
      <c r="CG454" s="233"/>
      <c r="CH454" s="238"/>
      <c r="CI454" s="238"/>
      <c r="CJ454" s="238"/>
      <c r="CK454" s="232"/>
      <c r="CL454" s="257"/>
      <c r="CM454" s="258"/>
    </row>
    <row r="455" spans="9:91">
      <c r="I455" s="219"/>
      <c r="J455" s="48"/>
      <c r="K455" s="5"/>
      <c r="M455" s="6"/>
      <c r="N455" s="6"/>
      <c r="O455" s="6"/>
      <c r="P455" s="6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218"/>
      <c r="AF455" s="48"/>
      <c r="AG455" s="5"/>
      <c r="AH455" s="5"/>
      <c r="AI455" s="5"/>
      <c r="AJ455" s="48"/>
      <c r="AK455" s="5"/>
      <c r="AL455" s="5"/>
      <c r="AM455" s="6"/>
      <c r="AN455" s="6"/>
      <c r="AO455" s="6"/>
      <c r="AP455" s="6"/>
      <c r="AQ455" s="6"/>
      <c r="AR455" s="48"/>
      <c r="AS455" s="48"/>
      <c r="AT455" s="218"/>
      <c r="AU455" s="218"/>
      <c r="AV455" s="222"/>
      <c r="AZ455" s="241"/>
      <c r="BA455" s="233"/>
      <c r="BB455" s="233"/>
      <c r="BC455" s="257"/>
      <c r="BI455" s="238"/>
      <c r="BJ455" s="238"/>
      <c r="BK455" s="233"/>
      <c r="BM455" s="632"/>
      <c r="BN455" s="632"/>
      <c r="BO455" s="632"/>
      <c r="BP455" s="632"/>
      <c r="BQ455" s="632"/>
      <c r="BR455" s="238"/>
      <c r="BS455" s="238"/>
      <c r="BT455" s="233"/>
      <c r="BU455" s="233"/>
      <c r="BV455" s="232"/>
      <c r="BW455" s="232"/>
      <c r="BX455" s="232"/>
      <c r="BY455" s="232"/>
      <c r="BZ455" s="233"/>
      <c r="CA455" s="233"/>
      <c r="CB455" s="232"/>
      <c r="CC455" s="232"/>
      <c r="CD455" s="232"/>
      <c r="CE455" s="233"/>
      <c r="CF455" s="233"/>
      <c r="CG455" s="233"/>
      <c r="CH455" s="238"/>
      <c r="CI455" s="238"/>
      <c r="CJ455" s="238"/>
      <c r="CK455" s="232"/>
      <c r="CL455" s="257"/>
      <c r="CM455" s="258"/>
    </row>
    <row r="456" spans="9:91">
      <c r="I456" s="219"/>
      <c r="J456" s="48"/>
      <c r="K456" s="5"/>
      <c r="L456" s="5"/>
      <c r="M456" s="5"/>
      <c r="N456" s="5"/>
      <c r="O456" s="218"/>
      <c r="P456" s="5"/>
      <c r="Q456" s="5"/>
      <c r="R456" s="5"/>
      <c r="S456" s="5"/>
      <c r="T456" s="5"/>
      <c r="U456" s="48"/>
      <c r="V456" s="48"/>
      <c r="W456" s="5"/>
      <c r="X456" s="5"/>
      <c r="Y456" s="5"/>
      <c r="Z456" s="218"/>
      <c r="AA456" s="218"/>
      <c r="AB456" s="5"/>
      <c r="AC456" s="5"/>
      <c r="AD456" s="5"/>
      <c r="AE456" s="218"/>
      <c r="AF456" s="48"/>
      <c r="AG456" s="5"/>
      <c r="AH456" s="5"/>
      <c r="AI456" s="5"/>
      <c r="AJ456" s="48"/>
      <c r="AK456" s="48"/>
      <c r="AL456" s="5"/>
      <c r="AM456" s="5"/>
      <c r="AN456" s="5"/>
      <c r="AO456" s="48"/>
      <c r="AP456" s="48"/>
      <c r="AQ456" s="48"/>
      <c r="AR456" s="48"/>
      <c r="AS456" s="48"/>
      <c r="AT456" s="48"/>
      <c r="AU456" s="48"/>
      <c r="AV456" s="170"/>
      <c r="AZ456" s="241"/>
      <c r="BA456" s="233"/>
      <c r="BB456" s="233"/>
      <c r="BC456" s="257"/>
      <c r="BD456" s="257"/>
      <c r="BE456" s="257"/>
      <c r="BF456" s="257"/>
      <c r="BG456" s="257"/>
      <c r="BH456" s="238"/>
      <c r="BI456" s="238"/>
      <c r="BJ456" s="238"/>
      <c r="BK456" s="233"/>
      <c r="BL456" s="238"/>
      <c r="BM456" s="238"/>
      <c r="BN456" s="238"/>
      <c r="BO456" s="233"/>
      <c r="BP456" s="233"/>
      <c r="BQ456" s="238"/>
      <c r="BR456" s="238"/>
      <c r="BS456" s="238"/>
      <c r="BT456" s="233"/>
      <c r="BU456" s="233"/>
      <c r="BV456" s="232"/>
      <c r="BW456" s="232"/>
      <c r="BX456" s="232"/>
      <c r="BY456" s="232"/>
      <c r="BZ456" s="233"/>
      <c r="CA456" s="233"/>
      <c r="CB456" s="232"/>
      <c r="CC456" s="232"/>
      <c r="CD456" s="232"/>
      <c r="CE456" s="257"/>
      <c r="CF456" s="233"/>
      <c r="CG456" s="233"/>
      <c r="CH456" s="233"/>
      <c r="CI456" s="257"/>
      <c r="CJ456" s="257"/>
      <c r="CK456" s="257"/>
      <c r="CL456" s="257"/>
      <c r="CM456" s="258"/>
    </row>
    <row r="457" spans="9:91" ht="15.75" thickBot="1">
      <c r="I457" s="142"/>
      <c r="J457" s="48"/>
      <c r="K457" s="5"/>
      <c r="L457" s="5"/>
      <c r="M457" s="5"/>
      <c r="N457" s="218"/>
      <c r="O457" s="218"/>
      <c r="P457" s="5"/>
      <c r="Q457" s="5"/>
      <c r="R457" s="5"/>
      <c r="S457" s="5"/>
      <c r="T457" s="5"/>
      <c r="U457" s="218"/>
      <c r="V457" s="218"/>
      <c r="W457" s="5"/>
      <c r="X457" s="5"/>
      <c r="Y457" s="5"/>
      <c r="Z457" s="218"/>
      <c r="AA457" s="218"/>
      <c r="AB457" s="5"/>
      <c r="AC457" s="5"/>
      <c r="AD457" s="5"/>
      <c r="AE457" s="218"/>
      <c r="AF457" s="218"/>
      <c r="AG457" s="5"/>
      <c r="AH457" s="5"/>
      <c r="AI457" s="5"/>
      <c r="AJ457" s="218"/>
      <c r="AK457" s="218"/>
      <c r="AL457" s="5"/>
      <c r="AM457" s="5"/>
      <c r="AN457" s="5"/>
      <c r="AO457" s="218"/>
      <c r="AP457" s="218"/>
      <c r="AQ457" s="48"/>
      <c r="AR457" s="48"/>
      <c r="AS457" s="48"/>
      <c r="AT457" s="48"/>
      <c r="AU457" s="48"/>
      <c r="AV457" s="170"/>
      <c r="AZ457" s="244"/>
      <c r="BA457" s="245"/>
      <c r="BB457" s="245"/>
      <c r="BC457" s="245"/>
      <c r="BD457" s="245"/>
      <c r="BE457" s="245"/>
      <c r="BF457" s="245"/>
      <c r="BG457" s="259"/>
      <c r="BH457" s="259"/>
      <c r="BI457" s="259"/>
      <c r="BJ457" s="259"/>
      <c r="BK457" s="259"/>
      <c r="BL457" s="259"/>
      <c r="BM457" s="259"/>
      <c r="BN457" s="259"/>
      <c r="BO457" s="259"/>
      <c r="BP457" s="259"/>
      <c r="BQ457" s="245"/>
      <c r="BR457" s="245"/>
      <c r="BS457" s="245"/>
      <c r="BT457" s="245"/>
      <c r="BU457" s="245"/>
      <c r="BV457" s="259"/>
      <c r="BW457" s="259"/>
      <c r="BX457" s="259"/>
      <c r="BY457" s="259"/>
      <c r="BZ457" s="259"/>
      <c r="CA457" s="259"/>
      <c r="CB457" s="259"/>
      <c r="CC457" s="259"/>
      <c r="CD457" s="259"/>
      <c r="CE457" s="259"/>
      <c r="CF457" s="259"/>
      <c r="CG457" s="259"/>
      <c r="CH457" s="259"/>
      <c r="CI457" s="259"/>
      <c r="CJ457" s="259"/>
      <c r="CK457" s="259"/>
      <c r="CL457" s="259"/>
      <c r="CM457" s="260"/>
    </row>
    <row r="458" spans="9:91" ht="15.75" thickBot="1">
      <c r="I458" s="131"/>
      <c r="J458" s="220"/>
      <c r="K458" s="146"/>
      <c r="L458" s="220"/>
      <c r="M458" s="220"/>
      <c r="N458" s="146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171"/>
      <c r="AU458" s="171"/>
      <c r="AV458" s="172"/>
    </row>
    <row r="460" spans="9:91" ht="15.75" thickBot="1"/>
    <row r="461" spans="9:91">
      <c r="I461" s="153"/>
      <c r="J461" s="154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173"/>
      <c r="X461" s="173"/>
      <c r="Y461" s="173"/>
      <c r="Z461" s="154"/>
      <c r="AA461" s="154"/>
      <c r="AB461" s="298"/>
      <c r="AC461" s="298"/>
      <c r="AD461" s="173"/>
      <c r="AE461" s="173"/>
      <c r="AF461" s="173"/>
      <c r="AG461" s="298"/>
      <c r="AH461" s="298"/>
      <c r="AI461" s="173"/>
      <c r="AJ461" s="173"/>
      <c r="AK461" s="173"/>
      <c r="AL461" s="173"/>
      <c r="AM461" s="173"/>
      <c r="AN461" s="298"/>
      <c r="AO461" s="298"/>
      <c r="AP461" s="298"/>
      <c r="AQ461" s="298"/>
      <c r="AR461" s="298"/>
      <c r="AS461" s="298"/>
      <c r="AT461" s="298"/>
      <c r="AU461" s="298"/>
      <c r="AV461" s="129"/>
      <c r="AZ461" s="153"/>
      <c r="BA461" s="154"/>
      <c r="BB461" s="286"/>
      <c r="BC461" s="286"/>
      <c r="BD461" s="286"/>
      <c r="BE461" s="286"/>
      <c r="BF461" s="286"/>
      <c r="BG461" s="286"/>
      <c r="BH461" s="286"/>
      <c r="BI461" s="286"/>
      <c r="BJ461" s="286"/>
      <c r="BK461" s="286"/>
      <c r="BL461" s="286"/>
      <c r="BM461" s="286"/>
      <c r="BN461" s="173"/>
      <c r="BO461" s="173"/>
      <c r="BP461" s="173"/>
      <c r="BQ461" s="154"/>
      <c r="BR461" s="154"/>
      <c r="BS461" s="286"/>
      <c r="BT461" s="286"/>
      <c r="BU461" s="173"/>
      <c r="BV461" s="173"/>
      <c r="BW461" s="173"/>
      <c r="BX461" s="286"/>
      <c r="BY461" s="286"/>
      <c r="BZ461" s="173"/>
      <c r="CA461" s="173"/>
      <c r="CB461" s="173"/>
      <c r="CC461" s="173"/>
      <c r="CD461" s="173"/>
      <c r="CE461" s="286"/>
      <c r="CF461" s="286"/>
      <c r="CG461" s="286"/>
      <c r="CH461" s="286"/>
      <c r="CI461" s="286"/>
      <c r="CJ461" s="286"/>
      <c r="CK461" s="286"/>
      <c r="CL461" s="286"/>
      <c r="CM461" s="129"/>
    </row>
    <row r="462" spans="9:91">
      <c r="I462" s="144"/>
      <c r="J462" s="126"/>
      <c r="K462" s="26"/>
      <c r="L462" s="48"/>
      <c r="M462" s="48"/>
      <c r="N462" s="293"/>
      <c r="O462" s="293"/>
      <c r="P462" s="5"/>
      <c r="Q462" s="293"/>
      <c r="R462" s="293"/>
      <c r="S462" s="5"/>
      <c r="T462" s="48"/>
      <c r="U462" s="48"/>
      <c r="V462" s="48"/>
      <c r="W462" s="5"/>
      <c r="X462" s="5"/>
      <c r="Y462" s="5"/>
      <c r="Z462" s="48"/>
      <c r="AA462" s="48"/>
      <c r="AB462" s="5"/>
      <c r="AC462" s="48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48"/>
      <c r="AV462" s="297"/>
      <c r="AZ462" s="144"/>
      <c r="BA462" s="126"/>
      <c r="BB462" s="26"/>
      <c r="BC462" s="48"/>
      <c r="BD462" s="48"/>
      <c r="BE462" s="282"/>
      <c r="BF462" s="282"/>
      <c r="BG462" s="5"/>
      <c r="BH462" s="282"/>
      <c r="BI462" s="282"/>
      <c r="BJ462" s="5"/>
      <c r="BK462" s="48"/>
      <c r="BL462" s="48"/>
      <c r="BM462" s="48"/>
      <c r="BN462" s="5"/>
      <c r="BO462" s="5"/>
      <c r="BP462" s="5"/>
      <c r="BQ462" s="48"/>
      <c r="BR462" s="48"/>
      <c r="BS462" s="5"/>
      <c r="BT462" s="48"/>
      <c r="BU462" s="5"/>
      <c r="BV462" s="5"/>
      <c r="BW462" s="5"/>
      <c r="BX462" s="5"/>
      <c r="BY462" s="5"/>
      <c r="BZ462" s="5"/>
      <c r="CA462" s="5"/>
      <c r="CE462" s="5"/>
      <c r="CF462" s="5"/>
      <c r="CG462" s="5"/>
      <c r="CH462" s="5"/>
      <c r="CI462" s="5"/>
      <c r="CJ462" s="5"/>
      <c r="CK462" s="5"/>
      <c r="CL462" s="48"/>
      <c r="CM462" s="285"/>
    </row>
    <row r="463" spans="9:91">
      <c r="I463" s="144"/>
      <c r="J463" s="116"/>
      <c r="K463" s="26"/>
      <c r="L463" s="5"/>
      <c r="M463" s="5"/>
      <c r="N463" s="48"/>
      <c r="O463" s="48"/>
      <c r="P463" s="48"/>
      <c r="Q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48"/>
      <c r="AV463" s="297"/>
      <c r="AZ463" s="144"/>
      <c r="BA463" s="116"/>
      <c r="BB463" s="26"/>
      <c r="BC463" s="5"/>
      <c r="BD463" s="5"/>
      <c r="BE463" s="48"/>
      <c r="BF463" s="48"/>
      <c r="BG463" s="48"/>
      <c r="BH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5"/>
      <c r="BV463" s="5"/>
      <c r="BW463" s="5"/>
      <c r="BX463" s="5"/>
      <c r="BY463" s="5"/>
      <c r="BZ463" s="5"/>
      <c r="CA463" s="5"/>
      <c r="CE463" s="5"/>
      <c r="CF463" s="5"/>
      <c r="CG463" s="5"/>
      <c r="CH463" s="5"/>
      <c r="CI463" s="5"/>
      <c r="CJ463" s="5"/>
      <c r="CK463" s="5"/>
      <c r="CL463" s="48"/>
      <c r="CM463" s="285"/>
    </row>
    <row r="464" spans="9:91">
      <c r="I464" s="144"/>
      <c r="J464" s="117"/>
      <c r="K464" s="26"/>
      <c r="L464" s="5"/>
      <c r="M464" s="5"/>
      <c r="N464" s="48"/>
      <c r="O464" s="5"/>
      <c r="P464" s="5"/>
      <c r="Q464" s="5"/>
      <c r="Z464" s="5">
        <v>1</v>
      </c>
      <c r="AA464" s="5">
        <v>1</v>
      </c>
      <c r="AB464" s="5">
        <v>1</v>
      </c>
      <c r="AC464" s="5">
        <v>1</v>
      </c>
      <c r="AD464" s="5">
        <v>1</v>
      </c>
      <c r="AE464" s="48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48"/>
      <c r="AV464" s="297"/>
      <c r="AZ464" s="144"/>
      <c r="BA464" s="117"/>
      <c r="BB464" s="26"/>
      <c r="BC464" s="5"/>
      <c r="BD464" s="5"/>
      <c r="BE464" s="48"/>
      <c r="BF464" s="5"/>
      <c r="BG464" s="5"/>
      <c r="BH464" s="5"/>
      <c r="BM464" s="48"/>
      <c r="BN464" s="48"/>
      <c r="BO464" s="48"/>
      <c r="BP464" s="48"/>
      <c r="BQ464" s="5"/>
      <c r="BR464" s="5"/>
      <c r="BS464" s="4"/>
      <c r="BT464" s="4"/>
      <c r="BU464" s="4"/>
      <c r="BY464" s="5"/>
      <c r="BZ464" s="5"/>
      <c r="CA464" s="5"/>
      <c r="CE464" s="5"/>
      <c r="CF464" s="5"/>
      <c r="CG464" s="5"/>
      <c r="CH464" s="5"/>
      <c r="CI464" s="5"/>
      <c r="CJ464" s="5"/>
      <c r="CK464" s="5"/>
      <c r="CL464" s="48"/>
      <c r="CM464" s="285"/>
    </row>
    <row r="465" spans="9:91">
      <c r="I465" s="144"/>
      <c r="J465" s="143"/>
      <c r="K465" s="26"/>
      <c r="L465" s="48"/>
      <c r="M465" s="48"/>
      <c r="N465" s="5"/>
      <c r="O465" s="5"/>
      <c r="P465" s="5"/>
      <c r="Q465" s="5"/>
      <c r="Y465" s="5"/>
      <c r="Z465" s="5">
        <v>1</v>
      </c>
      <c r="AA465" s="624" t="s">
        <v>133</v>
      </c>
      <c r="AB465" s="624"/>
      <c r="AC465" s="624"/>
      <c r="AD465" s="5">
        <v>1</v>
      </c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48"/>
      <c r="AS465" s="5"/>
      <c r="AT465" s="5"/>
      <c r="AU465" s="5"/>
      <c r="AV465" s="297"/>
      <c r="AZ465" s="144"/>
      <c r="BA465" s="143"/>
      <c r="BB465" s="26"/>
      <c r="BC465" s="48"/>
      <c r="BD465" s="48"/>
      <c r="BE465" s="5"/>
      <c r="BF465" s="5"/>
      <c r="BG465" s="5"/>
      <c r="BH465" s="5"/>
      <c r="BM465" s="48"/>
      <c r="BN465" s="48"/>
      <c r="BO465" s="48"/>
      <c r="BP465" s="5"/>
      <c r="BQ465" s="5"/>
      <c r="BU465" s="4"/>
      <c r="BY465" s="5"/>
      <c r="BZ465" s="5"/>
      <c r="CE465" s="5"/>
      <c r="CF465" s="5"/>
      <c r="CJ465" s="5"/>
      <c r="CK465" s="5"/>
      <c r="CL465" s="5"/>
      <c r="CM465" s="285"/>
    </row>
    <row r="466" spans="9:91">
      <c r="I466" s="144"/>
      <c r="J466" s="156"/>
      <c r="K466" s="26"/>
      <c r="L466" s="48"/>
      <c r="M466" s="5"/>
      <c r="N466" s="48"/>
      <c r="O466" s="48"/>
      <c r="P466" s="48"/>
      <c r="Q466" s="5"/>
      <c r="R466" s="5"/>
      <c r="S466" s="5"/>
      <c r="T466" s="5"/>
      <c r="Y466" s="5"/>
      <c r="Z466" s="5">
        <v>1</v>
      </c>
      <c r="AA466" s="624"/>
      <c r="AB466" s="624"/>
      <c r="AC466" s="624"/>
      <c r="AD466" s="5">
        <v>1</v>
      </c>
      <c r="AE466" s="5"/>
      <c r="AF466" s="5"/>
      <c r="AG466" s="619"/>
      <c r="AH466" s="619"/>
      <c r="AI466" s="619"/>
      <c r="AJ466" s="619"/>
      <c r="AK466" s="619"/>
      <c r="AL466" s="48"/>
      <c r="AM466" s="48"/>
      <c r="AN466" s="48"/>
      <c r="AR466" s="48"/>
      <c r="AS466" s="5"/>
      <c r="AT466" s="5"/>
      <c r="AU466" s="5"/>
      <c r="AV466" s="297"/>
      <c r="AZ466" s="144"/>
      <c r="BA466" s="156"/>
      <c r="BB466" s="26"/>
      <c r="BC466" s="48"/>
      <c r="BD466" s="5"/>
      <c r="BE466" s="48"/>
      <c r="BF466" s="48"/>
      <c r="BG466" s="48"/>
      <c r="BH466" s="5"/>
      <c r="BI466" s="5"/>
      <c r="BN466" s="5"/>
      <c r="BO466" s="5"/>
      <c r="BP466" s="5"/>
      <c r="BQ466" s="5"/>
      <c r="BS466" s="5">
        <v>1</v>
      </c>
      <c r="BT466" s="5">
        <v>1</v>
      </c>
      <c r="BU466" s="5">
        <v>1</v>
      </c>
      <c r="BV466" s="5">
        <v>1</v>
      </c>
      <c r="BW466" s="5">
        <v>1</v>
      </c>
      <c r="BX466" s="5">
        <v>1</v>
      </c>
      <c r="BY466" s="5">
        <v>1</v>
      </c>
      <c r="BZ466" s="5"/>
      <c r="CA466" s="5"/>
      <c r="CB466" s="48"/>
      <c r="CC466" s="5">
        <v>1</v>
      </c>
      <c r="CD466" s="5">
        <v>1</v>
      </c>
      <c r="CE466" s="5">
        <v>1</v>
      </c>
      <c r="CF466" s="5">
        <v>1</v>
      </c>
      <c r="CG466" s="5">
        <v>1</v>
      </c>
      <c r="CJ466" s="5"/>
      <c r="CK466" s="5"/>
      <c r="CL466" s="5"/>
      <c r="CM466" s="285"/>
    </row>
    <row r="467" spans="9:91">
      <c r="I467" s="142"/>
      <c r="J467" s="48"/>
      <c r="K467" s="48"/>
      <c r="L467" s="48"/>
      <c r="M467" s="5"/>
      <c r="N467" s="48"/>
      <c r="O467" s="48"/>
      <c r="R467" s="5">
        <v>1</v>
      </c>
      <c r="S467" s="5">
        <v>1</v>
      </c>
      <c r="T467" s="5">
        <v>1</v>
      </c>
      <c r="U467" s="5">
        <v>1</v>
      </c>
      <c r="V467" s="5">
        <v>1</v>
      </c>
      <c r="W467" s="5">
        <v>1</v>
      </c>
      <c r="X467" s="5">
        <v>1</v>
      </c>
      <c r="Y467" s="5">
        <v>1</v>
      </c>
      <c r="Z467" s="5">
        <v>1</v>
      </c>
      <c r="AA467" s="624"/>
      <c r="AB467" s="624"/>
      <c r="AC467" s="624"/>
      <c r="AD467" s="5">
        <v>1</v>
      </c>
      <c r="AE467" s="5"/>
      <c r="AF467" s="5"/>
      <c r="AG467" s="619"/>
      <c r="AH467" s="619"/>
      <c r="AI467" s="619"/>
      <c r="AJ467" s="619"/>
      <c r="AK467" s="619"/>
      <c r="AL467" s="5"/>
      <c r="AM467" s="48"/>
      <c r="AN467" s="48"/>
      <c r="AR467" s="48"/>
      <c r="AS467" s="48"/>
      <c r="AT467" s="5"/>
      <c r="AU467" s="5"/>
      <c r="AV467" s="297"/>
      <c r="AZ467" s="142"/>
      <c r="BA467" s="48"/>
      <c r="BB467" s="48"/>
      <c r="BC467" s="48"/>
      <c r="BD467" s="5"/>
      <c r="BE467" s="48"/>
      <c r="BF467" s="48"/>
      <c r="BG467" s="5">
        <v>1</v>
      </c>
      <c r="BH467" s="5">
        <v>1</v>
      </c>
      <c r="BI467" s="5">
        <v>1</v>
      </c>
      <c r="BJ467" s="5">
        <v>1</v>
      </c>
      <c r="BK467" s="5">
        <v>1</v>
      </c>
      <c r="BL467" s="5">
        <v>1</v>
      </c>
      <c r="BM467" s="5">
        <v>1</v>
      </c>
      <c r="BN467" s="5">
        <v>1</v>
      </c>
      <c r="BO467" s="5">
        <v>1</v>
      </c>
      <c r="BP467" s="5">
        <v>1</v>
      </c>
      <c r="BQ467" s="5">
        <v>1</v>
      </c>
      <c r="BR467" s="5">
        <v>1</v>
      </c>
      <c r="BS467" s="5">
        <v>1</v>
      </c>
      <c r="BU467" s="5"/>
      <c r="BV467" s="619" t="s">
        <v>136</v>
      </c>
      <c r="BW467" s="619"/>
      <c r="BX467" s="619"/>
      <c r="BY467" s="5">
        <v>1</v>
      </c>
      <c r="BZ467" s="5">
        <v>1</v>
      </c>
      <c r="CA467" s="5">
        <v>1</v>
      </c>
      <c r="CB467" s="5">
        <v>1</v>
      </c>
      <c r="CC467" s="5">
        <v>1</v>
      </c>
      <c r="CD467" s="619" t="s">
        <v>136</v>
      </c>
      <c r="CE467" s="619"/>
      <c r="CF467" s="619"/>
      <c r="CG467" s="5">
        <v>1</v>
      </c>
      <c r="CJ467" s="48"/>
      <c r="CK467" s="5"/>
      <c r="CL467" s="5"/>
      <c r="CM467" s="285"/>
    </row>
    <row r="468" spans="9:91">
      <c r="I468" s="294"/>
      <c r="J468" s="293"/>
      <c r="K468" s="293"/>
      <c r="L468" s="48"/>
      <c r="M468" s="5"/>
      <c r="N468" s="48"/>
      <c r="O468" s="5"/>
      <c r="R468" s="5">
        <v>1</v>
      </c>
      <c r="S468" s="619" t="s">
        <v>136</v>
      </c>
      <c r="T468" s="619"/>
      <c r="U468" s="619"/>
      <c r="V468" s="616" t="s">
        <v>165</v>
      </c>
      <c r="W468" s="616"/>
      <c r="X468" s="616"/>
      <c r="Y468" s="5"/>
      <c r="Z468" s="5"/>
      <c r="AA468" s="616" t="s">
        <v>165</v>
      </c>
      <c r="AB468" s="616"/>
      <c r="AC468" s="616"/>
      <c r="AD468" s="5">
        <v>1</v>
      </c>
      <c r="AE468" s="5"/>
      <c r="AF468" s="5"/>
      <c r="AG468" s="619"/>
      <c r="AH468" s="619"/>
      <c r="AI468" s="619"/>
      <c r="AJ468" s="619"/>
      <c r="AK468" s="619"/>
      <c r="AL468" s="5"/>
      <c r="AM468" s="5"/>
      <c r="AN468" s="5"/>
      <c r="AR468" s="48"/>
      <c r="AS468" s="48"/>
      <c r="AT468" s="48"/>
      <c r="AU468" s="293"/>
      <c r="AV468" s="297"/>
      <c r="AZ468" s="284"/>
      <c r="BA468" s="282"/>
      <c r="BB468" s="282"/>
      <c r="BC468" s="48"/>
      <c r="BD468" s="5"/>
      <c r="BE468" s="48"/>
      <c r="BF468" s="5"/>
      <c r="BG468" s="5">
        <v>1</v>
      </c>
      <c r="BH468" s="616" t="s">
        <v>133</v>
      </c>
      <c r="BI468" s="616"/>
      <c r="BJ468" s="616"/>
      <c r="BK468" s="5"/>
      <c r="BL468" s="5"/>
      <c r="BM468" s="616" t="s">
        <v>133</v>
      </c>
      <c r="BN468" s="616"/>
      <c r="BO468" s="616"/>
      <c r="BP468" s="5">
        <v>1</v>
      </c>
      <c r="BQ468" s="619" t="s">
        <v>165</v>
      </c>
      <c r="BR468" s="619"/>
      <c r="BS468" s="619"/>
      <c r="BU468" s="5"/>
      <c r="BV468" s="619"/>
      <c r="BW468" s="619"/>
      <c r="BX468" s="619"/>
      <c r="BY468" s="5">
        <v>1</v>
      </c>
      <c r="BZ468" s="616"/>
      <c r="CA468" s="616"/>
      <c r="CB468" s="5"/>
      <c r="CC468" s="5"/>
      <c r="CD468" s="619"/>
      <c r="CE468" s="619"/>
      <c r="CF468" s="619"/>
      <c r="CG468" s="5">
        <v>1</v>
      </c>
      <c r="CI468" s="48"/>
      <c r="CJ468" s="48"/>
      <c r="CK468" s="48"/>
      <c r="CL468" s="282"/>
      <c r="CM468" s="285"/>
    </row>
    <row r="469" spans="9:91">
      <c r="I469" s="294"/>
      <c r="J469" s="48"/>
      <c r="K469" s="48"/>
      <c r="L469" s="48"/>
      <c r="M469" s="48"/>
      <c r="N469" s="5"/>
      <c r="O469" s="5"/>
      <c r="R469" s="5">
        <v>1</v>
      </c>
      <c r="S469" s="619"/>
      <c r="T469" s="619"/>
      <c r="U469" s="619"/>
      <c r="V469" s="616"/>
      <c r="W469" s="616"/>
      <c r="X469" s="616"/>
      <c r="Y469" s="5"/>
      <c r="Z469" s="5"/>
      <c r="AA469" s="616"/>
      <c r="AB469" s="616"/>
      <c r="AC469" s="616"/>
      <c r="AD469" s="5">
        <v>1</v>
      </c>
      <c r="AE469" s="619" t="s">
        <v>406</v>
      </c>
      <c r="AF469" s="619"/>
      <c r="AG469" s="619"/>
      <c r="AH469" s="619"/>
      <c r="AI469" s="619"/>
      <c r="AJ469" s="619"/>
      <c r="AK469" s="619"/>
      <c r="AN469" s="5"/>
      <c r="AO469" s="5"/>
      <c r="AP469" s="5"/>
      <c r="AQ469" s="48"/>
      <c r="AR469" s="48"/>
      <c r="AS469" s="48"/>
      <c r="AT469" s="48"/>
      <c r="AU469" s="293"/>
      <c r="AV469" s="297"/>
      <c r="AZ469" s="284"/>
      <c r="BA469" s="48"/>
      <c r="BB469" s="48"/>
      <c r="BC469" s="48"/>
      <c r="BD469" s="48"/>
      <c r="BE469" s="5"/>
      <c r="BF469" s="5"/>
      <c r="BG469" s="5">
        <v>1</v>
      </c>
      <c r="BH469" s="616"/>
      <c r="BI469" s="616"/>
      <c r="BJ469" s="616"/>
      <c r="BK469" s="5"/>
      <c r="BL469" s="5"/>
      <c r="BM469" s="616"/>
      <c r="BN469" s="616"/>
      <c r="BO469" s="616"/>
      <c r="BP469" s="5">
        <v>1</v>
      </c>
      <c r="BQ469" s="619"/>
      <c r="BR469" s="619"/>
      <c r="BS469" s="619"/>
      <c r="BU469" s="5"/>
      <c r="BV469" s="619"/>
      <c r="BW469" s="619"/>
      <c r="BX469" s="619"/>
      <c r="BY469" s="5">
        <v>1</v>
      </c>
      <c r="BZ469" s="616"/>
      <c r="CA469" s="616"/>
      <c r="CD469" s="619"/>
      <c r="CE469" s="619"/>
      <c r="CF469" s="619"/>
      <c r="CG469" s="5">
        <v>1</v>
      </c>
      <c r="CI469" s="48"/>
      <c r="CJ469" s="48"/>
      <c r="CK469" s="48"/>
      <c r="CL469" s="282"/>
      <c r="CM469" s="285"/>
    </row>
    <row r="470" spans="9:91">
      <c r="I470" s="142"/>
      <c r="J470" s="48"/>
      <c r="K470" s="48"/>
      <c r="L470" s="48"/>
      <c r="M470" s="26"/>
      <c r="N470" s="5"/>
      <c r="O470" s="5"/>
      <c r="P470" s="47"/>
      <c r="Q470" s="47"/>
      <c r="R470" s="5">
        <v>1</v>
      </c>
      <c r="S470" s="619"/>
      <c r="T470" s="619"/>
      <c r="U470" s="619"/>
      <c r="V470" s="616"/>
      <c r="W470" s="616"/>
      <c r="X470" s="616"/>
      <c r="Y470" s="5"/>
      <c r="Z470" s="5"/>
      <c r="AA470" s="616"/>
      <c r="AB470" s="616"/>
      <c r="AC470" s="616"/>
      <c r="AD470" s="5">
        <v>1</v>
      </c>
      <c r="AE470" s="619"/>
      <c r="AF470" s="619"/>
      <c r="AG470" s="619"/>
      <c r="AH470" s="619"/>
      <c r="AI470" s="619"/>
      <c r="AJ470" s="619"/>
      <c r="AK470" s="619"/>
      <c r="AL470" s="5">
        <v>1</v>
      </c>
      <c r="AM470" s="5">
        <v>1</v>
      </c>
      <c r="AN470" s="5">
        <v>1</v>
      </c>
      <c r="AO470" s="5">
        <v>1</v>
      </c>
      <c r="AP470" s="5">
        <v>1</v>
      </c>
      <c r="AQ470" s="48"/>
      <c r="AR470" s="48"/>
      <c r="AS470" s="48"/>
      <c r="AT470" s="5"/>
      <c r="AU470" s="5"/>
      <c r="AV470" s="297"/>
      <c r="AZ470" s="142"/>
      <c r="BA470" s="48"/>
      <c r="BB470" s="48"/>
      <c r="BC470" s="48"/>
      <c r="BD470" s="26"/>
      <c r="BE470" s="5"/>
      <c r="BG470" s="5">
        <v>1</v>
      </c>
      <c r="BH470" s="616"/>
      <c r="BI470" s="616"/>
      <c r="BJ470" s="616"/>
      <c r="BK470" s="5"/>
      <c r="BL470" s="5"/>
      <c r="BM470" s="616"/>
      <c r="BN470" s="616"/>
      <c r="BO470" s="616"/>
      <c r="BP470" s="5">
        <v>1</v>
      </c>
      <c r="BQ470" s="619"/>
      <c r="BR470" s="619"/>
      <c r="BS470" s="619"/>
      <c r="BU470" s="5"/>
      <c r="BV470" s="619" t="s">
        <v>165</v>
      </c>
      <c r="BW470" s="619"/>
      <c r="BX470" s="619"/>
      <c r="BY470" s="5">
        <v>1</v>
      </c>
      <c r="CA470" s="619" t="s">
        <v>135</v>
      </c>
      <c r="CB470" s="619"/>
      <c r="CC470" s="619"/>
      <c r="CD470" s="5"/>
      <c r="CE470" s="5"/>
      <c r="CF470" s="5">
        <v>1</v>
      </c>
      <c r="CG470" s="5">
        <v>1</v>
      </c>
      <c r="CI470" s="48"/>
      <c r="CJ470" s="48"/>
      <c r="CK470" s="5"/>
      <c r="CL470" s="5"/>
      <c r="CM470" s="285"/>
    </row>
    <row r="471" spans="9:91">
      <c r="I471" s="294"/>
      <c r="J471" s="293"/>
      <c r="K471" s="48"/>
      <c r="L471" s="48"/>
      <c r="M471" s="26"/>
      <c r="N471" s="5"/>
      <c r="O471" s="5"/>
      <c r="P471" s="5"/>
      <c r="Q471" s="5"/>
      <c r="R471" s="5">
        <v>1</v>
      </c>
      <c r="S471" s="5">
        <v>1</v>
      </c>
      <c r="T471" s="5">
        <v>1</v>
      </c>
      <c r="U471" s="5">
        <v>1</v>
      </c>
      <c r="V471" s="5">
        <v>1</v>
      </c>
      <c r="W471" s="5">
        <v>1</v>
      </c>
      <c r="X471" s="5">
        <v>1</v>
      </c>
      <c r="Y471" s="5">
        <v>1</v>
      </c>
      <c r="Z471" s="5">
        <v>1</v>
      </c>
      <c r="AA471" s="5">
        <v>1</v>
      </c>
      <c r="AB471" s="5"/>
      <c r="AC471" s="117"/>
      <c r="AD471" s="5">
        <v>1</v>
      </c>
      <c r="AE471" s="5">
        <v>1</v>
      </c>
      <c r="AF471" s="5">
        <v>1</v>
      </c>
      <c r="AG471" s="5">
        <v>1</v>
      </c>
      <c r="AH471" s="5">
        <v>1</v>
      </c>
      <c r="AI471" s="5">
        <v>1</v>
      </c>
      <c r="AJ471" s="5">
        <v>1</v>
      </c>
      <c r="AK471" s="5">
        <v>1</v>
      </c>
      <c r="AL471" s="5">
        <v>1</v>
      </c>
      <c r="AM471" s="619" t="s">
        <v>136</v>
      </c>
      <c r="AN471" s="619"/>
      <c r="AO471" s="619"/>
      <c r="AP471" s="5">
        <v>1</v>
      </c>
      <c r="AQ471" s="5"/>
      <c r="AR471" s="5"/>
      <c r="AS471" s="5"/>
      <c r="AT471" s="5"/>
      <c r="AU471" s="5"/>
      <c r="AV471" s="297"/>
      <c r="AZ471" s="284"/>
      <c r="BA471" s="282"/>
      <c r="BB471" s="48"/>
      <c r="BC471" s="48"/>
      <c r="BD471" s="26"/>
      <c r="BE471" s="5"/>
      <c r="BG471" s="5">
        <v>1</v>
      </c>
      <c r="BH471" s="5"/>
      <c r="BJ471" s="5"/>
      <c r="BK471" s="619" t="s">
        <v>286</v>
      </c>
      <c r="BL471" s="619"/>
      <c r="BM471" s="619"/>
      <c r="BN471" s="5">
        <v>1</v>
      </c>
      <c r="BO471" s="5">
        <v>1</v>
      </c>
      <c r="BP471" s="5">
        <v>1</v>
      </c>
      <c r="BQ471" s="5">
        <v>1</v>
      </c>
      <c r="BR471" s="5">
        <v>1</v>
      </c>
      <c r="BS471" s="619" t="s">
        <v>317</v>
      </c>
      <c r="BT471" s="619"/>
      <c r="BU471" s="619"/>
      <c r="BV471" s="619"/>
      <c r="BW471" s="619"/>
      <c r="BX471" s="619"/>
      <c r="BY471" s="5">
        <v>1</v>
      </c>
      <c r="CA471" s="619"/>
      <c r="CB471" s="619"/>
      <c r="CC471" s="619"/>
      <c r="CF471" s="5">
        <v>1</v>
      </c>
      <c r="CG471" s="5"/>
      <c r="CK471" s="5"/>
      <c r="CL471" s="5"/>
      <c r="CM471" s="285"/>
    </row>
    <row r="472" spans="9:91">
      <c r="I472" s="294"/>
      <c r="J472" s="48"/>
      <c r="K472" s="5"/>
      <c r="L472" s="26"/>
      <c r="M472" s="26"/>
      <c r="N472" s="619"/>
      <c r="O472" s="619"/>
      <c r="P472" s="619"/>
      <c r="Q472" s="619"/>
      <c r="R472" s="619"/>
      <c r="S472" s="5">
        <v>1</v>
      </c>
      <c r="T472" s="619" t="s">
        <v>138</v>
      </c>
      <c r="U472" s="619"/>
      <c r="V472" s="619"/>
      <c r="W472" s="5"/>
      <c r="X472" s="619" t="s">
        <v>317</v>
      </c>
      <c r="Y472" s="619"/>
      <c r="Z472" s="619"/>
      <c r="AA472" s="5">
        <v>1</v>
      </c>
      <c r="AB472" s="5">
        <v>1</v>
      </c>
      <c r="AC472" s="5">
        <v>1</v>
      </c>
      <c r="AD472" s="5">
        <v>1</v>
      </c>
      <c r="AE472" s="619" t="s">
        <v>282</v>
      </c>
      <c r="AF472" s="619"/>
      <c r="AG472" s="619"/>
      <c r="AH472" s="5"/>
      <c r="AI472" s="619" t="s">
        <v>138</v>
      </c>
      <c r="AJ472" s="619"/>
      <c r="AK472" s="619"/>
      <c r="AL472" s="5">
        <v>1</v>
      </c>
      <c r="AM472" s="619"/>
      <c r="AN472" s="619"/>
      <c r="AO472" s="619"/>
      <c r="AP472" s="5">
        <v>1</v>
      </c>
      <c r="AQ472" s="5"/>
      <c r="AR472" s="5"/>
      <c r="AS472" s="5"/>
      <c r="AT472" s="5"/>
      <c r="AU472" s="5"/>
      <c r="AV472" s="297"/>
      <c r="AZ472" s="284"/>
      <c r="BA472" s="48"/>
      <c r="BB472" s="5"/>
      <c r="BC472" s="26"/>
      <c r="BD472" s="26"/>
      <c r="BE472" s="5"/>
      <c r="BG472" s="5">
        <v>1</v>
      </c>
      <c r="BH472" s="5"/>
      <c r="BI472" s="5"/>
      <c r="BJ472" s="5"/>
      <c r="BK472" s="619"/>
      <c r="BL472" s="619"/>
      <c r="BM472" s="619"/>
      <c r="BN472" s="5">
        <v>1</v>
      </c>
      <c r="BO472" s="619" t="s">
        <v>138</v>
      </c>
      <c r="BP472" s="619"/>
      <c r="BQ472" s="619"/>
      <c r="BR472" s="5">
        <v>1</v>
      </c>
      <c r="BS472" s="619"/>
      <c r="BT472" s="619"/>
      <c r="BU472" s="619"/>
      <c r="BV472" s="619"/>
      <c r="BW472" s="619"/>
      <c r="BX472" s="619"/>
      <c r="BY472" s="5">
        <v>1</v>
      </c>
      <c r="CA472" s="619"/>
      <c r="CB472" s="619"/>
      <c r="CC472" s="619"/>
      <c r="CD472" s="616"/>
      <c r="CE472" s="616"/>
      <c r="CF472" s="5">
        <v>1</v>
      </c>
      <c r="CG472" s="5"/>
      <c r="CK472" s="5"/>
      <c r="CL472" s="5"/>
      <c r="CM472" s="285"/>
    </row>
    <row r="473" spans="9:91">
      <c r="I473" s="142"/>
      <c r="J473" s="48"/>
      <c r="K473" s="48"/>
      <c r="L473" s="26"/>
      <c r="M473" s="26"/>
      <c r="N473" s="619"/>
      <c r="O473" s="619"/>
      <c r="P473" s="619"/>
      <c r="Q473" s="619"/>
      <c r="R473" s="619"/>
      <c r="S473" s="5">
        <v>1</v>
      </c>
      <c r="T473" s="619"/>
      <c r="U473" s="619"/>
      <c r="V473" s="619"/>
      <c r="W473" s="5"/>
      <c r="X473" s="619"/>
      <c r="Y473" s="619"/>
      <c r="Z473" s="619"/>
      <c r="AA473" s="5"/>
      <c r="AB473" s="5"/>
      <c r="AC473" s="5"/>
      <c r="AD473" s="5">
        <v>1</v>
      </c>
      <c r="AE473" s="619"/>
      <c r="AF473" s="619"/>
      <c r="AG473" s="619"/>
      <c r="AH473" s="116"/>
      <c r="AI473" s="619"/>
      <c r="AJ473" s="619"/>
      <c r="AK473" s="619"/>
      <c r="AL473" s="5">
        <v>1</v>
      </c>
      <c r="AM473" s="619"/>
      <c r="AN473" s="619"/>
      <c r="AO473" s="619"/>
      <c r="AP473" s="5">
        <v>1</v>
      </c>
      <c r="AT473" s="5"/>
      <c r="AU473" s="5"/>
      <c r="AV473" s="297"/>
      <c r="AZ473" s="142"/>
      <c r="BA473" s="48"/>
      <c r="BB473" s="48"/>
      <c r="BC473" s="26"/>
      <c r="BD473" s="26"/>
      <c r="BE473" s="5"/>
      <c r="BG473" s="5">
        <v>1</v>
      </c>
      <c r="BH473" s="616" t="s">
        <v>133</v>
      </c>
      <c r="BI473" s="616"/>
      <c r="BJ473" s="616"/>
      <c r="BK473" s="619"/>
      <c r="BL473" s="619"/>
      <c r="BM473" s="619"/>
      <c r="BN473" s="5">
        <v>1</v>
      </c>
      <c r="BO473" s="619"/>
      <c r="BP473" s="619"/>
      <c r="BQ473" s="619"/>
      <c r="BR473" s="5">
        <v>1</v>
      </c>
      <c r="BS473" s="619"/>
      <c r="BT473" s="619"/>
      <c r="BU473" s="619"/>
      <c r="BV473" s="5">
        <v>1</v>
      </c>
      <c r="BW473" s="5">
        <v>1</v>
      </c>
      <c r="BX473" s="5">
        <v>1</v>
      </c>
      <c r="BY473" s="5">
        <v>1</v>
      </c>
      <c r="BZ473" s="5">
        <v>1</v>
      </c>
      <c r="CA473" s="5"/>
      <c r="CB473" s="5"/>
      <c r="CD473" s="616"/>
      <c r="CE473" s="616"/>
      <c r="CF473" s="5">
        <v>1</v>
      </c>
      <c r="CG473" s="5"/>
      <c r="CK473" s="5"/>
      <c r="CL473" s="5"/>
      <c r="CM473" s="285"/>
    </row>
    <row r="474" spans="9:91">
      <c r="I474" s="294"/>
      <c r="J474" s="48"/>
      <c r="K474" s="48"/>
      <c r="L474" s="26"/>
      <c r="M474" s="26"/>
      <c r="N474" s="619"/>
      <c r="O474" s="619"/>
      <c r="P474" s="619"/>
      <c r="Q474" s="619"/>
      <c r="R474" s="619"/>
      <c r="S474" s="5">
        <v>1</v>
      </c>
      <c r="T474" s="619"/>
      <c r="U474" s="619"/>
      <c r="V474" s="619"/>
      <c r="W474" s="5"/>
      <c r="X474" s="619"/>
      <c r="Y474" s="619"/>
      <c r="Z474" s="619"/>
      <c r="AA474" s="5"/>
      <c r="AB474" s="5"/>
      <c r="AC474" s="5"/>
      <c r="AD474" s="5">
        <v>1</v>
      </c>
      <c r="AE474" s="619"/>
      <c r="AF474" s="619"/>
      <c r="AG474" s="619"/>
      <c r="AH474" s="5"/>
      <c r="AI474" s="619"/>
      <c r="AJ474" s="619"/>
      <c r="AK474" s="619"/>
      <c r="AL474" s="5">
        <v>1</v>
      </c>
      <c r="AM474" s="616" t="s">
        <v>165</v>
      </c>
      <c r="AN474" s="616"/>
      <c r="AO474" s="616"/>
      <c r="AP474" s="5">
        <v>1</v>
      </c>
      <c r="AT474" s="5"/>
      <c r="AU474" s="5"/>
      <c r="AV474" s="297"/>
      <c r="AZ474" s="284"/>
      <c r="BA474" s="48"/>
      <c r="BB474" s="48"/>
      <c r="BC474" s="26"/>
      <c r="BD474" s="26"/>
      <c r="BE474" s="5"/>
      <c r="BF474" s="5"/>
      <c r="BG474" s="5">
        <v>1</v>
      </c>
      <c r="BH474" s="616"/>
      <c r="BI474" s="616"/>
      <c r="BJ474" s="616"/>
      <c r="BK474" s="5">
        <v>1</v>
      </c>
      <c r="BL474" s="5">
        <v>1</v>
      </c>
      <c r="BM474" s="5">
        <v>1</v>
      </c>
      <c r="BN474" s="5">
        <v>1</v>
      </c>
      <c r="BO474" s="619"/>
      <c r="BP474" s="619"/>
      <c r="BQ474" s="619"/>
      <c r="BR474" s="5">
        <v>1</v>
      </c>
      <c r="BS474" s="5">
        <v>1</v>
      </c>
      <c r="BT474" s="5">
        <v>1</v>
      </c>
      <c r="BU474" s="5">
        <v>1</v>
      </c>
      <c r="BV474" s="5">
        <v>1</v>
      </c>
      <c r="BW474" s="619" t="s">
        <v>282</v>
      </c>
      <c r="BX474" s="619"/>
      <c r="BY474" s="619"/>
      <c r="BZ474" s="5">
        <v>1</v>
      </c>
      <c r="CA474" s="5">
        <v>1</v>
      </c>
      <c r="CB474" s="5">
        <v>1</v>
      </c>
      <c r="CC474" s="5">
        <v>1</v>
      </c>
      <c r="CD474" s="5">
        <v>1</v>
      </c>
      <c r="CE474" s="5">
        <v>1</v>
      </c>
      <c r="CF474" s="5">
        <v>1</v>
      </c>
      <c r="CG474" s="5">
        <v>1</v>
      </c>
      <c r="CH474" s="5"/>
      <c r="CI474" s="5"/>
      <c r="CJ474" s="5"/>
      <c r="CK474" s="5"/>
      <c r="CL474" s="5"/>
      <c r="CM474" s="285"/>
    </row>
    <row r="475" spans="9:91">
      <c r="I475" s="294"/>
      <c r="J475" s="48"/>
      <c r="K475" s="5"/>
      <c r="L475" s="5"/>
      <c r="M475" s="26"/>
      <c r="N475" s="619"/>
      <c r="O475" s="619"/>
      <c r="P475" s="619"/>
      <c r="Q475" s="619"/>
      <c r="R475" s="619"/>
      <c r="S475" s="5">
        <v>1</v>
      </c>
      <c r="T475" s="5"/>
      <c r="W475" s="5">
        <v>1</v>
      </c>
      <c r="X475" s="5">
        <v>1</v>
      </c>
      <c r="Y475" s="5">
        <v>1</v>
      </c>
      <c r="Z475" s="5">
        <v>1</v>
      </c>
      <c r="AA475" s="5">
        <v>1</v>
      </c>
      <c r="AB475" s="5">
        <v>1</v>
      </c>
      <c r="AC475" s="5">
        <v>1</v>
      </c>
      <c r="AD475" s="5">
        <v>1</v>
      </c>
      <c r="AE475" s="5">
        <v>1</v>
      </c>
      <c r="AF475" s="5">
        <v>1</v>
      </c>
      <c r="AG475" s="5">
        <v>1</v>
      </c>
      <c r="AH475" s="5">
        <v>1</v>
      </c>
      <c r="AI475" s="126"/>
      <c r="AJ475" s="126"/>
      <c r="AK475" s="126"/>
      <c r="AL475" s="5">
        <v>1</v>
      </c>
      <c r="AM475" s="616"/>
      <c r="AN475" s="616"/>
      <c r="AO475" s="616"/>
      <c r="AP475" s="5">
        <v>1</v>
      </c>
      <c r="AT475" s="48"/>
      <c r="AU475" s="293"/>
      <c r="AV475" s="297"/>
      <c r="AZ475" s="284"/>
      <c r="BA475" s="48"/>
      <c r="BB475" s="5"/>
      <c r="BC475" s="5"/>
      <c r="BD475" s="26"/>
      <c r="BE475" s="5"/>
      <c r="BF475" s="5"/>
      <c r="BG475" s="5">
        <v>1</v>
      </c>
      <c r="BH475" s="616"/>
      <c r="BI475" s="616"/>
      <c r="BJ475" s="616"/>
      <c r="BK475" s="5">
        <v>1</v>
      </c>
      <c r="BL475" s="619" t="s">
        <v>138</v>
      </c>
      <c r="BM475" s="619"/>
      <c r="BN475" s="619"/>
      <c r="BO475" s="619" t="s">
        <v>181</v>
      </c>
      <c r="BP475" s="619"/>
      <c r="BQ475" s="619"/>
      <c r="BR475" s="5">
        <v>1</v>
      </c>
      <c r="BS475" s="619" t="s">
        <v>137</v>
      </c>
      <c r="BT475" s="619"/>
      <c r="BU475" s="619" t="s">
        <v>151</v>
      </c>
      <c r="BV475" s="619"/>
      <c r="BW475" s="619"/>
      <c r="BX475" s="619"/>
      <c r="BY475" s="619"/>
      <c r="BZ475" s="5">
        <v>1</v>
      </c>
      <c r="CA475" s="619" t="s">
        <v>165</v>
      </c>
      <c r="CB475" s="619"/>
      <c r="CC475" s="619"/>
      <c r="CD475" s="619" t="s">
        <v>136</v>
      </c>
      <c r="CE475" s="619"/>
      <c r="CF475" s="619"/>
      <c r="CG475" s="5">
        <v>1</v>
      </c>
      <c r="CH475" s="5"/>
      <c r="CI475" s="5"/>
      <c r="CJ475" s="48"/>
      <c r="CK475" s="48"/>
      <c r="CL475" s="282"/>
      <c r="CM475" s="285"/>
    </row>
    <row r="476" spans="9:91">
      <c r="I476" s="142"/>
      <c r="J476" s="48"/>
      <c r="K476" s="26"/>
      <c r="L476" s="26"/>
      <c r="M476" s="26"/>
      <c r="N476" s="619"/>
      <c r="O476" s="619"/>
      <c r="P476" s="619"/>
      <c r="Q476" s="619"/>
      <c r="R476" s="619"/>
      <c r="S476" s="5">
        <v>1</v>
      </c>
      <c r="T476" s="619" t="s">
        <v>135</v>
      </c>
      <c r="U476" s="619"/>
      <c r="V476" s="619"/>
      <c r="W476" s="5">
        <v>1</v>
      </c>
      <c r="X476" s="619" t="s">
        <v>283</v>
      </c>
      <c r="Y476" s="619"/>
      <c r="Z476" s="619"/>
      <c r="AA476" s="5">
        <v>1</v>
      </c>
      <c r="AB476" s="116"/>
      <c r="AC476" s="143"/>
      <c r="AD476" s="5">
        <v>1</v>
      </c>
      <c r="AE476" s="619" t="s">
        <v>181</v>
      </c>
      <c r="AF476" s="619"/>
      <c r="AG476" s="619"/>
      <c r="AH476" s="5">
        <v>1</v>
      </c>
      <c r="AI476" s="619" t="s">
        <v>317</v>
      </c>
      <c r="AJ476" s="619"/>
      <c r="AK476" s="619"/>
      <c r="AL476" s="5">
        <v>1</v>
      </c>
      <c r="AM476" s="616"/>
      <c r="AN476" s="616"/>
      <c r="AO476" s="616"/>
      <c r="AP476" s="5">
        <v>1</v>
      </c>
      <c r="AT476" s="5"/>
      <c r="AU476" s="48"/>
      <c r="AV476" s="297"/>
      <c r="AZ476" s="142"/>
      <c r="BA476" s="48"/>
      <c r="BB476" s="26"/>
      <c r="BC476" s="26"/>
      <c r="BD476" s="26"/>
      <c r="BE476" s="5"/>
      <c r="BF476" s="5"/>
      <c r="BG476" s="5">
        <v>1</v>
      </c>
      <c r="BH476" s="5">
        <v>1</v>
      </c>
      <c r="BI476" s="5">
        <v>1</v>
      </c>
      <c r="BJ476" s="5">
        <v>1</v>
      </c>
      <c r="BK476" s="5">
        <v>1</v>
      </c>
      <c r="BL476" s="619"/>
      <c r="BM476" s="619"/>
      <c r="BN476" s="619"/>
      <c r="BO476" s="619"/>
      <c r="BP476" s="619"/>
      <c r="BQ476" s="619"/>
      <c r="BR476" s="5">
        <v>1</v>
      </c>
      <c r="BS476" s="619"/>
      <c r="BT476" s="619"/>
      <c r="BU476" s="619"/>
      <c r="BV476" s="619"/>
      <c r="BW476" s="619"/>
      <c r="BX476" s="619"/>
      <c r="BY476" s="619"/>
      <c r="BZ476" s="5">
        <v>1</v>
      </c>
      <c r="CA476" s="619"/>
      <c r="CB476" s="619"/>
      <c r="CC476" s="619"/>
      <c r="CD476" s="619"/>
      <c r="CE476" s="619"/>
      <c r="CF476" s="619"/>
      <c r="CG476" s="5">
        <v>1</v>
      </c>
      <c r="CH476" s="5"/>
      <c r="CI476" s="5"/>
      <c r="CJ476" s="5"/>
      <c r="CK476" s="5"/>
      <c r="CL476" s="48"/>
      <c r="CM476" s="285"/>
    </row>
    <row r="477" spans="9:91">
      <c r="I477" s="142"/>
      <c r="J477" s="5"/>
      <c r="K477" s="26"/>
      <c r="L477" s="26"/>
      <c r="M477" s="26"/>
      <c r="N477" s="48"/>
      <c r="O477" s="5"/>
      <c r="P477" s="5"/>
      <c r="Q477" s="619" t="s">
        <v>406</v>
      </c>
      <c r="R477" s="619"/>
      <c r="S477" s="5">
        <v>1</v>
      </c>
      <c r="T477" s="619"/>
      <c r="U477" s="619"/>
      <c r="V477" s="619"/>
      <c r="W477" s="5">
        <v>1</v>
      </c>
      <c r="X477" s="619"/>
      <c r="Y477" s="619"/>
      <c r="Z477" s="619"/>
      <c r="AA477" s="619" t="s">
        <v>137</v>
      </c>
      <c r="AB477" s="619"/>
      <c r="AC477" s="629" t="s">
        <v>151</v>
      </c>
      <c r="AD477" s="629"/>
      <c r="AE477" s="619"/>
      <c r="AF477" s="619"/>
      <c r="AG477" s="619"/>
      <c r="AH477" s="5">
        <v>1</v>
      </c>
      <c r="AI477" s="619"/>
      <c r="AJ477" s="619"/>
      <c r="AK477" s="619"/>
      <c r="AL477" s="5">
        <v>1</v>
      </c>
      <c r="AM477" s="5"/>
      <c r="AN477" s="5"/>
      <c r="AO477" s="5"/>
      <c r="AP477" s="5">
        <v>1</v>
      </c>
      <c r="AQ477" s="5"/>
      <c r="AR477" s="48"/>
      <c r="AT477" s="5"/>
      <c r="AU477" s="293"/>
      <c r="AV477" s="297"/>
      <c r="AZ477" s="142"/>
      <c r="BA477" s="5"/>
      <c r="BB477" s="26"/>
      <c r="BC477" s="26"/>
      <c r="BD477" s="26"/>
      <c r="BE477" s="48"/>
      <c r="BF477" s="5"/>
      <c r="BG477" s="5">
        <v>1</v>
      </c>
      <c r="BH477" s="619" t="s">
        <v>165</v>
      </c>
      <c r="BI477" s="619"/>
      <c r="BJ477" s="619"/>
      <c r="BK477" s="5">
        <v>1</v>
      </c>
      <c r="BL477" s="619"/>
      <c r="BM477" s="619"/>
      <c r="BN477" s="619"/>
      <c r="BO477" s="619"/>
      <c r="BP477" s="619"/>
      <c r="BQ477" s="619"/>
      <c r="BR477" s="5">
        <v>1</v>
      </c>
      <c r="BS477" s="5">
        <v>1</v>
      </c>
      <c r="BT477" s="5">
        <v>1</v>
      </c>
      <c r="BU477" s="5">
        <v>1</v>
      </c>
      <c r="BV477" s="5">
        <v>1</v>
      </c>
      <c r="BW477" s="619" t="s">
        <v>151</v>
      </c>
      <c r="BX477" s="619"/>
      <c r="BY477" s="5">
        <v>1</v>
      </c>
      <c r="BZ477" s="5">
        <v>1</v>
      </c>
      <c r="CA477" s="619"/>
      <c r="CB477" s="619"/>
      <c r="CC477" s="619"/>
      <c r="CD477" s="619"/>
      <c r="CE477" s="619"/>
      <c r="CF477" s="619"/>
      <c r="CG477" s="5">
        <v>1</v>
      </c>
      <c r="CH477" s="5"/>
      <c r="CI477" s="48"/>
      <c r="CJ477" s="48"/>
      <c r="CK477" s="5"/>
      <c r="CL477" s="282"/>
      <c r="CM477" s="285"/>
    </row>
    <row r="478" spans="9:91">
      <c r="I478" s="121"/>
      <c r="J478" s="26"/>
      <c r="K478" s="26"/>
      <c r="L478" s="26"/>
      <c r="M478" s="26"/>
      <c r="N478" s="48"/>
      <c r="O478" s="5"/>
      <c r="P478" s="5"/>
      <c r="Q478" s="619"/>
      <c r="R478" s="619"/>
      <c r="S478" s="5">
        <v>1</v>
      </c>
      <c r="T478" s="619"/>
      <c r="U478" s="619"/>
      <c r="V478" s="619"/>
      <c r="W478" s="5">
        <v>1</v>
      </c>
      <c r="X478" s="619"/>
      <c r="Y478" s="619"/>
      <c r="Z478" s="619"/>
      <c r="AA478" s="619"/>
      <c r="AB478" s="619"/>
      <c r="AC478" s="629"/>
      <c r="AD478" s="629"/>
      <c r="AE478" s="619"/>
      <c r="AF478" s="619"/>
      <c r="AG478" s="619"/>
      <c r="AH478" s="5">
        <v>1</v>
      </c>
      <c r="AI478" s="619"/>
      <c r="AJ478" s="619"/>
      <c r="AK478" s="619"/>
      <c r="AL478" s="5">
        <v>1</v>
      </c>
      <c r="AM478" s="5"/>
      <c r="AN478" s="5"/>
      <c r="AO478" s="5"/>
      <c r="AP478" s="5">
        <v>1</v>
      </c>
      <c r="AQ478" s="5">
        <v>1</v>
      </c>
      <c r="AR478" s="5">
        <v>1</v>
      </c>
      <c r="AS478" s="5">
        <v>1</v>
      </c>
      <c r="AT478" s="5"/>
      <c r="AU478" s="48"/>
      <c r="AV478" s="145"/>
      <c r="AZ478" s="121"/>
      <c r="BA478" s="26"/>
      <c r="BB478" s="26"/>
      <c r="BC478" s="26"/>
      <c r="BD478" s="26"/>
      <c r="BE478" s="48"/>
      <c r="BF478" s="5"/>
      <c r="BG478" s="5">
        <v>1</v>
      </c>
      <c r="BH478" s="619"/>
      <c r="BI478" s="619"/>
      <c r="BJ478" s="619"/>
      <c r="BK478" s="5">
        <v>1</v>
      </c>
      <c r="BL478" s="5">
        <v>1</v>
      </c>
      <c r="BM478" s="5">
        <v>1</v>
      </c>
      <c r="BN478" s="5">
        <v>1</v>
      </c>
      <c r="BO478" s="5">
        <v>1</v>
      </c>
      <c r="BP478" s="5">
        <v>1</v>
      </c>
      <c r="BQ478" s="5">
        <v>1</v>
      </c>
      <c r="BR478" s="619" t="s">
        <v>212</v>
      </c>
      <c r="BS478" s="619"/>
      <c r="BT478" s="619"/>
      <c r="BU478" s="619"/>
      <c r="BV478" s="5">
        <v>1</v>
      </c>
      <c r="BW478" s="619"/>
      <c r="BX478" s="619"/>
      <c r="BY478" s="5">
        <v>1</v>
      </c>
      <c r="BZ478" s="619" t="s">
        <v>317</v>
      </c>
      <c r="CA478" s="619"/>
      <c r="CB478" s="619"/>
      <c r="CC478" s="5"/>
      <c r="CD478" s="5"/>
      <c r="CE478" s="5"/>
      <c r="CF478" s="5"/>
      <c r="CG478" s="5">
        <v>1</v>
      </c>
      <c r="CH478" s="4"/>
      <c r="CI478" s="4"/>
      <c r="CJ478" s="5"/>
      <c r="CK478" s="5"/>
      <c r="CL478" s="48"/>
      <c r="CM478" s="145"/>
    </row>
    <row r="479" spans="9:91">
      <c r="I479" s="121"/>
      <c r="J479" s="26"/>
      <c r="K479" s="26"/>
      <c r="L479" s="5">
        <v>1</v>
      </c>
      <c r="M479" s="5">
        <v>1</v>
      </c>
      <c r="N479" s="5">
        <v>1</v>
      </c>
      <c r="O479" s="5">
        <v>1</v>
      </c>
      <c r="P479" s="5">
        <v>1</v>
      </c>
      <c r="Q479" s="5">
        <v>1</v>
      </c>
      <c r="R479" s="5">
        <v>1</v>
      </c>
      <c r="S479" s="5">
        <v>1</v>
      </c>
      <c r="T479" s="5">
        <v>1</v>
      </c>
      <c r="U479" s="5"/>
      <c r="V479" s="5"/>
      <c r="W479" s="5">
        <v>1</v>
      </c>
      <c r="X479" s="5">
        <v>1</v>
      </c>
      <c r="Y479" s="629" t="s">
        <v>151</v>
      </c>
      <c r="Z479" s="629"/>
      <c r="AA479" s="619" t="s">
        <v>292</v>
      </c>
      <c r="AB479" s="619"/>
      <c r="AC479" s="619"/>
      <c r="AD479" s="619"/>
      <c r="AE479" s="619" t="s">
        <v>137</v>
      </c>
      <c r="AF479" s="619"/>
      <c r="AG479" s="5">
        <v>1</v>
      </c>
      <c r="AH479" s="5">
        <v>1</v>
      </c>
      <c r="AI479" s="5">
        <v>1</v>
      </c>
      <c r="AJ479" s="5">
        <v>1</v>
      </c>
      <c r="AK479" s="5">
        <v>1</v>
      </c>
      <c r="AL479" s="5">
        <v>1</v>
      </c>
      <c r="AM479" s="616" t="s">
        <v>165</v>
      </c>
      <c r="AN479" s="616"/>
      <c r="AO479" s="616"/>
      <c r="AP479" s="624" t="s">
        <v>133</v>
      </c>
      <c r="AQ479" s="624"/>
      <c r="AR479" s="624"/>
      <c r="AS479" s="5">
        <v>1</v>
      </c>
      <c r="AT479" s="5"/>
      <c r="AU479" s="48"/>
      <c r="AV479" s="145"/>
      <c r="AZ479" s="121"/>
      <c r="BA479" s="26"/>
      <c r="BB479" s="26"/>
      <c r="BC479" s="26"/>
      <c r="BD479" s="4"/>
      <c r="BE479" s="4"/>
      <c r="BF479" s="5">
        <v>1</v>
      </c>
      <c r="BG479" s="5">
        <v>1</v>
      </c>
      <c r="BH479" s="619"/>
      <c r="BI479" s="619"/>
      <c r="BJ479" s="619"/>
      <c r="BK479" s="619" t="s">
        <v>317</v>
      </c>
      <c r="BL479" s="619"/>
      <c r="BM479" s="619"/>
      <c r="BN479" s="5">
        <v>1</v>
      </c>
      <c r="BO479" s="619" t="s">
        <v>137</v>
      </c>
      <c r="BP479" s="619"/>
      <c r="BQ479" s="5">
        <v>1</v>
      </c>
      <c r="BR479" s="619"/>
      <c r="BS479" s="619"/>
      <c r="BT479" s="619"/>
      <c r="BU479" s="619"/>
      <c r="BV479" s="5">
        <v>1</v>
      </c>
      <c r="BW479" s="619" t="s">
        <v>137</v>
      </c>
      <c r="BX479" s="619"/>
      <c r="BY479" s="5">
        <v>1</v>
      </c>
      <c r="BZ479" s="619"/>
      <c r="CA479" s="619"/>
      <c r="CB479" s="619"/>
      <c r="CF479" s="5"/>
      <c r="CG479" s="5">
        <v>1</v>
      </c>
      <c r="CH479" s="4"/>
      <c r="CI479" s="4"/>
      <c r="CJ479" s="5"/>
      <c r="CK479" s="5"/>
      <c r="CL479" s="48"/>
      <c r="CM479" s="145"/>
    </row>
    <row r="480" spans="9:91">
      <c r="I480" s="121"/>
      <c r="J480" s="26"/>
      <c r="K480" s="26"/>
      <c r="L480" s="5">
        <v>1</v>
      </c>
      <c r="M480" s="624" t="s">
        <v>133</v>
      </c>
      <c r="N480" s="624"/>
      <c r="O480" s="624"/>
      <c r="P480" s="616" t="s">
        <v>165</v>
      </c>
      <c r="Q480" s="616"/>
      <c r="R480" s="616"/>
      <c r="S480" s="117"/>
      <c r="T480" s="5">
        <v>1</v>
      </c>
      <c r="U480" s="5"/>
      <c r="V480" s="5"/>
      <c r="W480" s="5">
        <v>1</v>
      </c>
      <c r="X480" s="143"/>
      <c r="Y480" s="629"/>
      <c r="Z480" s="629"/>
      <c r="AA480" s="619"/>
      <c r="AB480" s="619"/>
      <c r="AC480" s="619"/>
      <c r="AD480" s="619"/>
      <c r="AE480" s="619"/>
      <c r="AF480" s="619"/>
      <c r="AG480" s="116"/>
      <c r="AH480" s="5">
        <v>1</v>
      </c>
      <c r="AI480" s="5"/>
      <c r="AJ480" s="5"/>
      <c r="AK480" s="5">
        <v>1</v>
      </c>
      <c r="AL480" s="5"/>
      <c r="AM480" s="616"/>
      <c r="AN480" s="616"/>
      <c r="AO480" s="616"/>
      <c r="AP480" s="624"/>
      <c r="AQ480" s="624"/>
      <c r="AR480" s="624"/>
      <c r="AS480" s="5">
        <v>1</v>
      </c>
      <c r="AT480" s="5"/>
      <c r="AU480" s="48"/>
      <c r="AV480" s="145"/>
      <c r="AZ480" s="121"/>
      <c r="BA480" s="26"/>
      <c r="BB480" s="26"/>
      <c r="BC480" s="26"/>
      <c r="BD480" s="4"/>
      <c r="BE480" s="4"/>
      <c r="BF480" s="5">
        <v>1</v>
      </c>
      <c r="BK480" s="619"/>
      <c r="BL480" s="619"/>
      <c r="BM480" s="619"/>
      <c r="BN480" s="5">
        <v>1</v>
      </c>
      <c r="BO480" s="619"/>
      <c r="BP480" s="619"/>
      <c r="BQ480" s="5">
        <v>1</v>
      </c>
      <c r="BR480" s="619"/>
      <c r="BS480" s="619"/>
      <c r="BT480" s="619"/>
      <c r="BU480" s="619"/>
      <c r="BV480" s="5">
        <v>1</v>
      </c>
      <c r="BW480" s="619"/>
      <c r="BX480" s="619"/>
      <c r="BY480" s="5">
        <v>1</v>
      </c>
      <c r="BZ480" s="619"/>
      <c r="CA480" s="619"/>
      <c r="CB480" s="619"/>
      <c r="CC480" s="619" t="s">
        <v>165</v>
      </c>
      <c r="CD480" s="619"/>
      <c r="CE480" s="619"/>
      <c r="CF480" s="5">
        <v>1</v>
      </c>
      <c r="CG480" s="5">
        <v>1</v>
      </c>
      <c r="CH480" s="4"/>
      <c r="CI480" s="4"/>
      <c r="CJ480" s="5"/>
      <c r="CK480" s="5"/>
      <c r="CL480" s="48"/>
      <c r="CM480" s="145"/>
    </row>
    <row r="481" spans="9:91">
      <c r="I481" s="121"/>
      <c r="J481" s="26"/>
      <c r="K481" s="26"/>
      <c r="L481" s="5">
        <v>1</v>
      </c>
      <c r="M481" s="624"/>
      <c r="N481" s="624"/>
      <c r="O481" s="624"/>
      <c r="P481" s="616"/>
      <c r="Q481" s="616"/>
      <c r="R481" s="616"/>
      <c r="S481" s="5"/>
      <c r="T481" s="5">
        <v>1</v>
      </c>
      <c r="U481" s="5"/>
      <c r="V481" s="5"/>
      <c r="W481" s="5">
        <v>1</v>
      </c>
      <c r="X481" s="116"/>
      <c r="Y481" s="619" t="s">
        <v>137</v>
      </c>
      <c r="Z481" s="619"/>
      <c r="AA481" s="619"/>
      <c r="AB481" s="619"/>
      <c r="AC481" s="619"/>
      <c r="AD481" s="619"/>
      <c r="AE481" s="629" t="s">
        <v>151</v>
      </c>
      <c r="AF481" s="629"/>
      <c r="AG481" s="143"/>
      <c r="AH481" s="5">
        <v>1</v>
      </c>
      <c r="AI481" s="5"/>
      <c r="AJ481" s="5"/>
      <c r="AK481" s="5">
        <v>1</v>
      </c>
      <c r="AL481" s="117"/>
      <c r="AM481" s="616"/>
      <c r="AN481" s="616"/>
      <c r="AO481" s="616"/>
      <c r="AP481" s="624"/>
      <c r="AQ481" s="624"/>
      <c r="AR481" s="624"/>
      <c r="AS481" s="5">
        <v>1</v>
      </c>
      <c r="AT481" s="48"/>
      <c r="AU481" s="293"/>
      <c r="AV481" s="297"/>
      <c r="AZ481" s="121"/>
      <c r="BA481" s="26"/>
      <c r="BB481" s="26"/>
      <c r="BC481" s="26"/>
      <c r="BD481" s="4"/>
      <c r="BE481" s="4"/>
      <c r="BF481" s="5">
        <v>1</v>
      </c>
      <c r="BG481" s="5"/>
      <c r="BH481" s="5"/>
      <c r="BI481" s="5"/>
      <c r="BJ481" s="5"/>
      <c r="BK481" s="619"/>
      <c r="BL481" s="619"/>
      <c r="BM481" s="619"/>
      <c r="BN481" s="5">
        <v>1</v>
      </c>
      <c r="BO481" s="619" t="s">
        <v>151</v>
      </c>
      <c r="BP481" s="619"/>
      <c r="BQ481" s="5">
        <v>1</v>
      </c>
      <c r="BR481" s="619"/>
      <c r="BS481" s="619"/>
      <c r="BT481" s="619"/>
      <c r="BU481" s="619"/>
      <c r="BV481" s="5">
        <v>1</v>
      </c>
      <c r="BW481" s="5">
        <v>1</v>
      </c>
      <c r="BX481" s="5">
        <v>1</v>
      </c>
      <c r="BY481" s="5">
        <v>1</v>
      </c>
      <c r="BZ481" s="5">
        <v>1</v>
      </c>
      <c r="CA481" s="5">
        <v>1</v>
      </c>
      <c r="CB481" s="5">
        <v>1</v>
      </c>
      <c r="CC481" s="619"/>
      <c r="CD481" s="619"/>
      <c r="CE481" s="619"/>
      <c r="CF481" s="5">
        <v>1</v>
      </c>
      <c r="CG481" s="5"/>
      <c r="CH481" s="48"/>
      <c r="CI481" s="5"/>
      <c r="CJ481" s="48"/>
      <c r="CK481" s="48"/>
      <c r="CL481" s="282"/>
      <c r="CM481" s="285"/>
    </row>
    <row r="482" spans="9:91">
      <c r="I482" s="142"/>
      <c r="J482" s="5"/>
      <c r="K482" s="26"/>
      <c r="L482" s="5">
        <v>1</v>
      </c>
      <c r="M482" s="624"/>
      <c r="N482" s="624"/>
      <c r="O482" s="624"/>
      <c r="P482" s="616"/>
      <c r="Q482" s="616"/>
      <c r="R482" s="616"/>
      <c r="S482" s="5">
        <v>1</v>
      </c>
      <c r="T482" s="5">
        <v>1</v>
      </c>
      <c r="U482" s="5">
        <v>1</v>
      </c>
      <c r="V482" s="5">
        <v>1</v>
      </c>
      <c r="W482" s="5">
        <v>1</v>
      </c>
      <c r="X482" s="5">
        <v>1</v>
      </c>
      <c r="Y482" s="619"/>
      <c r="Z482" s="619"/>
      <c r="AA482" s="619"/>
      <c r="AB482" s="619"/>
      <c r="AC482" s="619"/>
      <c r="AD482" s="619"/>
      <c r="AE482" s="629"/>
      <c r="AF482" s="629"/>
      <c r="AG482" s="5">
        <v>1</v>
      </c>
      <c r="AH482" s="5">
        <v>1</v>
      </c>
      <c r="AI482" s="5"/>
      <c r="AJ482" s="5"/>
      <c r="AK482" s="5">
        <v>1</v>
      </c>
      <c r="AL482" s="5">
        <v>1</v>
      </c>
      <c r="AM482" s="5">
        <v>1</v>
      </c>
      <c r="AN482" s="5">
        <v>1</v>
      </c>
      <c r="AO482" s="5">
        <v>1</v>
      </c>
      <c r="AP482" s="5">
        <v>1</v>
      </c>
      <c r="AQ482" s="5">
        <v>1</v>
      </c>
      <c r="AR482" s="5">
        <v>1</v>
      </c>
      <c r="AS482" s="5">
        <v>1</v>
      </c>
      <c r="AT482" s="48"/>
      <c r="AU482" s="293"/>
      <c r="AV482" s="297"/>
      <c r="AZ482" s="142"/>
      <c r="BA482" s="5"/>
      <c r="BB482" s="26"/>
      <c r="BC482" s="26"/>
      <c r="BD482" s="4"/>
      <c r="BE482" s="5"/>
      <c r="BF482" s="5">
        <v>1</v>
      </c>
      <c r="BG482" s="619" t="s">
        <v>136</v>
      </c>
      <c r="BH482" s="619"/>
      <c r="BI482" s="619"/>
      <c r="BJ482" s="619" t="s">
        <v>165</v>
      </c>
      <c r="BK482" s="619"/>
      <c r="BL482" s="619"/>
      <c r="BM482" s="5">
        <v>1</v>
      </c>
      <c r="BN482" s="5">
        <v>1</v>
      </c>
      <c r="BO482" s="619"/>
      <c r="BP482" s="619"/>
      <c r="BQ482" s="5">
        <v>1</v>
      </c>
      <c r="BR482" s="5">
        <v>1</v>
      </c>
      <c r="BS482" s="5">
        <v>1</v>
      </c>
      <c r="BT482" s="5">
        <v>1</v>
      </c>
      <c r="BU482" s="5">
        <v>1</v>
      </c>
      <c r="BV482" s="619" t="s">
        <v>135</v>
      </c>
      <c r="BW482" s="619"/>
      <c r="BX482" s="619"/>
      <c r="BY482" s="619" t="s">
        <v>138</v>
      </c>
      <c r="BZ482" s="619"/>
      <c r="CA482" s="619"/>
      <c r="CB482" s="5">
        <v>1</v>
      </c>
      <c r="CC482" s="619"/>
      <c r="CD482" s="619"/>
      <c r="CE482" s="619"/>
      <c r="CF482" s="5">
        <v>1</v>
      </c>
      <c r="CJ482" s="5"/>
      <c r="CK482" s="48"/>
      <c r="CL482" s="282"/>
      <c r="CM482" s="285"/>
    </row>
    <row r="483" spans="9:91">
      <c r="I483" s="142"/>
      <c r="J483" s="5"/>
      <c r="K483" s="26"/>
      <c r="L483" s="5">
        <v>1</v>
      </c>
      <c r="M483" s="5">
        <v>1</v>
      </c>
      <c r="N483" s="5">
        <v>1</v>
      </c>
      <c r="O483" s="5">
        <v>1</v>
      </c>
      <c r="P483" s="5"/>
      <c r="Q483" s="5"/>
      <c r="R483" s="5"/>
      <c r="S483" s="5">
        <v>1</v>
      </c>
      <c r="T483" s="619" t="s">
        <v>317</v>
      </c>
      <c r="U483" s="619"/>
      <c r="V483" s="619"/>
      <c r="W483" s="5">
        <v>1</v>
      </c>
      <c r="X483" s="619" t="s">
        <v>135</v>
      </c>
      <c r="Y483" s="619"/>
      <c r="Z483" s="619"/>
      <c r="AA483" s="629" t="s">
        <v>151</v>
      </c>
      <c r="AB483" s="629"/>
      <c r="AC483" s="619" t="s">
        <v>137</v>
      </c>
      <c r="AD483" s="619"/>
      <c r="AE483" s="619" t="s">
        <v>286</v>
      </c>
      <c r="AF483" s="619"/>
      <c r="AG483" s="619"/>
      <c r="AH483" s="5">
        <v>1</v>
      </c>
      <c r="AI483" s="619" t="s">
        <v>135</v>
      </c>
      <c r="AJ483" s="619"/>
      <c r="AK483" s="619"/>
      <c r="AL483" s="5">
        <v>1</v>
      </c>
      <c r="AM483" s="619" t="s">
        <v>406</v>
      </c>
      <c r="AN483" s="619"/>
      <c r="AO483" s="5"/>
      <c r="AP483" s="5"/>
      <c r="AQ483" s="5"/>
      <c r="AR483" s="5"/>
      <c r="AS483" s="5"/>
      <c r="AT483" s="48"/>
      <c r="AU483" s="48"/>
      <c r="AV483" s="297"/>
      <c r="AZ483" s="142"/>
      <c r="BA483" s="5"/>
      <c r="BE483" s="5"/>
      <c r="BF483" s="5">
        <v>1</v>
      </c>
      <c r="BG483" s="619"/>
      <c r="BH483" s="619"/>
      <c r="BI483" s="619"/>
      <c r="BJ483" s="619"/>
      <c r="BK483" s="619"/>
      <c r="BL483" s="619"/>
      <c r="BM483" s="5">
        <v>1</v>
      </c>
      <c r="BN483" s="619" t="s">
        <v>282</v>
      </c>
      <c r="BO483" s="619"/>
      <c r="BP483" s="619"/>
      <c r="BQ483" s="619" t="s">
        <v>151</v>
      </c>
      <c r="BR483" s="619"/>
      <c r="BS483" s="619" t="s">
        <v>137</v>
      </c>
      <c r="BT483" s="619"/>
      <c r="BU483" s="5">
        <v>1</v>
      </c>
      <c r="BV483" s="619"/>
      <c r="BW483" s="619"/>
      <c r="BX483" s="619"/>
      <c r="BY483" s="619"/>
      <c r="BZ483" s="619"/>
      <c r="CA483" s="619"/>
      <c r="CB483" s="5">
        <v>1</v>
      </c>
      <c r="CC483" s="5">
        <v>1</v>
      </c>
      <c r="CD483" s="5">
        <v>1</v>
      </c>
      <c r="CE483" s="5">
        <v>1</v>
      </c>
      <c r="CF483" s="5">
        <v>1</v>
      </c>
      <c r="CJ483" s="5"/>
      <c r="CK483" s="48"/>
      <c r="CL483" s="48"/>
      <c r="CM483" s="285"/>
    </row>
    <row r="484" spans="9:91">
      <c r="I484" s="142"/>
      <c r="J484" s="5"/>
      <c r="K484" s="26"/>
      <c r="M484" s="4"/>
      <c r="N484" s="5"/>
      <c r="O484" s="5">
        <v>1</v>
      </c>
      <c r="P484" s="5"/>
      <c r="Q484" s="5"/>
      <c r="R484" s="5"/>
      <c r="S484" s="5">
        <v>1</v>
      </c>
      <c r="T484" s="619"/>
      <c r="U484" s="619"/>
      <c r="V484" s="619"/>
      <c r="W484" s="5">
        <v>1</v>
      </c>
      <c r="X484" s="619"/>
      <c r="Y484" s="619"/>
      <c r="Z484" s="619"/>
      <c r="AA484" s="629"/>
      <c r="AB484" s="629"/>
      <c r="AC484" s="619"/>
      <c r="AD484" s="619"/>
      <c r="AE484" s="619"/>
      <c r="AF484" s="619"/>
      <c r="AG484" s="619"/>
      <c r="AH484" s="5">
        <v>1</v>
      </c>
      <c r="AI484" s="619"/>
      <c r="AJ484" s="619"/>
      <c r="AK484" s="619"/>
      <c r="AL484" s="5">
        <v>1</v>
      </c>
      <c r="AM484" s="619"/>
      <c r="AN484" s="619"/>
      <c r="AO484" s="5"/>
      <c r="AP484" s="5"/>
      <c r="AQ484" s="5"/>
      <c r="AR484" s="5"/>
      <c r="AS484" s="5"/>
      <c r="AT484" s="48"/>
      <c r="AU484" s="48"/>
      <c r="AV484" s="145"/>
      <c r="AZ484" s="142"/>
      <c r="BA484" s="5"/>
      <c r="BE484" s="5"/>
      <c r="BF484" s="5">
        <v>1</v>
      </c>
      <c r="BG484" s="619"/>
      <c r="BH484" s="619"/>
      <c r="BI484" s="619"/>
      <c r="BJ484" s="619"/>
      <c r="BK484" s="619"/>
      <c r="BL484" s="619"/>
      <c r="BM484" s="5">
        <v>1</v>
      </c>
      <c r="BN484" s="619"/>
      <c r="BO484" s="619"/>
      <c r="BP484" s="619"/>
      <c r="BQ484" s="619"/>
      <c r="BR484" s="619"/>
      <c r="BS484" s="619"/>
      <c r="BT484" s="619"/>
      <c r="BU484" s="5">
        <v>1</v>
      </c>
      <c r="BV484" s="619"/>
      <c r="BW484" s="619"/>
      <c r="BX484" s="619"/>
      <c r="BY484" s="619"/>
      <c r="BZ484" s="619"/>
      <c r="CA484" s="619"/>
      <c r="CB484" s="5">
        <v>1</v>
      </c>
      <c r="CC484" s="619" t="s">
        <v>133</v>
      </c>
      <c r="CD484" s="619"/>
      <c r="CE484" s="619"/>
      <c r="CF484" s="5">
        <v>1</v>
      </c>
      <c r="CJ484" s="5"/>
      <c r="CK484" s="48"/>
      <c r="CL484" s="48"/>
      <c r="CM484" s="145"/>
    </row>
    <row r="485" spans="9:91">
      <c r="I485" s="142"/>
      <c r="J485" s="48"/>
      <c r="K485" s="48"/>
      <c r="O485" s="5">
        <v>1</v>
      </c>
      <c r="P485" s="616" t="s">
        <v>165</v>
      </c>
      <c r="Q485" s="616"/>
      <c r="R485" s="616"/>
      <c r="S485" s="5">
        <v>1</v>
      </c>
      <c r="T485" s="619"/>
      <c r="U485" s="619"/>
      <c r="V485" s="619"/>
      <c r="W485" s="5">
        <v>1</v>
      </c>
      <c r="X485" s="619"/>
      <c r="Y485" s="619"/>
      <c r="Z485" s="619"/>
      <c r="AA485" s="5">
        <v>1</v>
      </c>
      <c r="AB485" s="143"/>
      <c r="AC485" s="116"/>
      <c r="AD485" s="5">
        <v>1</v>
      </c>
      <c r="AE485" s="619"/>
      <c r="AF485" s="619"/>
      <c r="AG485" s="619"/>
      <c r="AH485" s="5">
        <v>1</v>
      </c>
      <c r="AI485" s="619"/>
      <c r="AJ485" s="619"/>
      <c r="AK485" s="619"/>
      <c r="AL485" s="5">
        <v>1</v>
      </c>
      <c r="AM485" s="619"/>
      <c r="AN485" s="619"/>
      <c r="AO485" s="619"/>
      <c r="AP485" s="619"/>
      <c r="AQ485" s="619"/>
      <c r="AR485" s="48"/>
      <c r="AS485" s="5"/>
      <c r="AT485" s="5"/>
      <c r="AU485" s="5"/>
      <c r="AV485" s="145"/>
      <c r="AZ485" s="142"/>
      <c r="BA485" s="48"/>
      <c r="BF485" s="5">
        <v>1</v>
      </c>
      <c r="BG485" s="5">
        <v>1</v>
      </c>
      <c r="BH485" s="5">
        <v>1</v>
      </c>
      <c r="BI485" s="5">
        <v>1</v>
      </c>
      <c r="BJ485" s="5">
        <v>1</v>
      </c>
      <c r="BK485" s="5">
        <v>1</v>
      </c>
      <c r="BL485" s="5">
        <v>1</v>
      </c>
      <c r="BM485" s="5">
        <v>1</v>
      </c>
      <c r="BN485" s="619"/>
      <c r="BO485" s="619"/>
      <c r="BP485" s="619"/>
      <c r="BQ485" s="5">
        <v>1</v>
      </c>
      <c r="BR485" s="5">
        <v>1</v>
      </c>
      <c r="BS485" s="5">
        <v>1</v>
      </c>
      <c r="BT485" s="5">
        <v>1</v>
      </c>
      <c r="BU485" s="5">
        <v>1</v>
      </c>
      <c r="BV485" s="619" t="s">
        <v>138</v>
      </c>
      <c r="BW485" s="619"/>
      <c r="BX485" s="619"/>
      <c r="BY485" s="5">
        <v>1</v>
      </c>
      <c r="BZ485" s="5">
        <v>1</v>
      </c>
      <c r="CA485" s="5">
        <v>1</v>
      </c>
      <c r="CB485" s="5">
        <v>1</v>
      </c>
      <c r="CC485" s="619"/>
      <c r="CD485" s="619"/>
      <c r="CE485" s="619"/>
      <c r="CF485" s="5">
        <v>1</v>
      </c>
      <c r="CG485" s="5"/>
      <c r="CH485" s="5"/>
      <c r="CI485" s="48"/>
      <c r="CJ485" s="5"/>
      <c r="CK485" s="5"/>
      <c r="CL485" s="5"/>
      <c r="CM485" s="145"/>
    </row>
    <row r="486" spans="9:91">
      <c r="I486" s="294"/>
      <c r="J486" s="26"/>
      <c r="K486" s="26"/>
      <c r="O486" s="5">
        <v>1</v>
      </c>
      <c r="P486" s="616"/>
      <c r="Q486" s="616"/>
      <c r="R486" s="616"/>
      <c r="S486" s="5">
        <v>1</v>
      </c>
      <c r="T486" s="126"/>
      <c r="U486" s="126"/>
      <c r="V486" s="126"/>
      <c r="W486" s="5">
        <v>1</v>
      </c>
      <c r="X486" s="5">
        <v>1</v>
      </c>
      <c r="Y486" s="5">
        <v>1</v>
      </c>
      <c r="Z486" s="5">
        <v>1</v>
      </c>
      <c r="AA486" s="5">
        <v>1</v>
      </c>
      <c r="AB486" s="5">
        <v>1</v>
      </c>
      <c r="AC486" s="5">
        <v>1</v>
      </c>
      <c r="AD486" s="5">
        <v>1</v>
      </c>
      <c r="AE486" s="5">
        <v>1</v>
      </c>
      <c r="AF486" s="5">
        <v>1</v>
      </c>
      <c r="AG486" s="5">
        <v>1</v>
      </c>
      <c r="AH486" s="5">
        <v>1</v>
      </c>
      <c r="AI486" s="5"/>
      <c r="AJ486" s="5"/>
      <c r="AL486" s="5">
        <v>1</v>
      </c>
      <c r="AM486" s="619"/>
      <c r="AN486" s="619"/>
      <c r="AO486" s="619"/>
      <c r="AP486" s="619"/>
      <c r="AQ486" s="619"/>
      <c r="AR486" s="48"/>
      <c r="AS486" s="48"/>
      <c r="AT486" s="5"/>
      <c r="AU486" s="5"/>
      <c r="AV486" s="145"/>
      <c r="AZ486" s="284"/>
      <c r="BA486" s="26"/>
      <c r="BB486" s="26"/>
      <c r="BC486" s="48"/>
      <c r="BF486" s="5"/>
      <c r="BG486" s="5">
        <v>1</v>
      </c>
      <c r="BH486" s="616"/>
      <c r="BI486" s="616"/>
      <c r="BM486" s="5">
        <v>1</v>
      </c>
      <c r="BN486" s="5">
        <v>1</v>
      </c>
      <c r="BO486" s="5">
        <v>1</v>
      </c>
      <c r="BP486" s="5">
        <v>1</v>
      </c>
      <c r="BQ486" s="5">
        <v>1</v>
      </c>
      <c r="BR486" s="619" t="s">
        <v>317</v>
      </c>
      <c r="BS486" s="619"/>
      <c r="BT486" s="619"/>
      <c r="BU486" s="5">
        <v>1</v>
      </c>
      <c r="BV486" s="619"/>
      <c r="BW486" s="619"/>
      <c r="BX486" s="619"/>
      <c r="BY486" s="5">
        <v>1</v>
      </c>
      <c r="BZ486" s="616" t="s">
        <v>283</v>
      </c>
      <c r="CA486" s="616"/>
      <c r="CB486" s="616"/>
      <c r="CC486" s="619"/>
      <c r="CD486" s="619"/>
      <c r="CE486" s="619"/>
      <c r="CF486" s="5">
        <v>1</v>
      </c>
      <c r="CH486" s="5"/>
      <c r="CI486" s="48"/>
      <c r="CJ486" s="48"/>
      <c r="CK486" s="5"/>
      <c r="CL486" s="5"/>
      <c r="CM486" s="145"/>
    </row>
    <row r="487" spans="9:91">
      <c r="I487" s="294"/>
      <c r="J487" s="26"/>
      <c r="K487" s="26"/>
      <c r="O487" s="5">
        <v>1</v>
      </c>
      <c r="P487" s="616"/>
      <c r="Q487" s="616"/>
      <c r="R487" s="616"/>
      <c r="S487" s="5">
        <v>1</v>
      </c>
      <c r="T487" s="619" t="s">
        <v>138</v>
      </c>
      <c r="U487" s="619"/>
      <c r="V487" s="619"/>
      <c r="W487" s="5"/>
      <c r="X487" s="619" t="s">
        <v>282</v>
      </c>
      <c r="Y487" s="619"/>
      <c r="Z487" s="619"/>
      <c r="AA487" s="5">
        <v>1</v>
      </c>
      <c r="AB487" s="5"/>
      <c r="AC487" s="5"/>
      <c r="AD487" s="5"/>
      <c r="AE487" s="619" t="s">
        <v>317</v>
      </c>
      <c r="AF487" s="619"/>
      <c r="AG487" s="619"/>
      <c r="AH487" s="5"/>
      <c r="AI487" s="619" t="s">
        <v>138</v>
      </c>
      <c r="AJ487" s="619"/>
      <c r="AK487" s="619"/>
      <c r="AL487" s="5">
        <v>1</v>
      </c>
      <c r="AM487" s="619"/>
      <c r="AN487" s="619"/>
      <c r="AO487" s="619"/>
      <c r="AP487" s="619"/>
      <c r="AQ487" s="619"/>
      <c r="AR487" s="5"/>
      <c r="AS487" s="48"/>
      <c r="AT487" s="5"/>
      <c r="AU487" s="293"/>
      <c r="AV487" s="297"/>
      <c r="AZ487" s="284"/>
      <c r="BA487" s="26"/>
      <c r="BB487" s="26"/>
      <c r="BC487" s="48"/>
      <c r="BG487" s="5">
        <v>1</v>
      </c>
      <c r="BH487" s="616"/>
      <c r="BI487" s="616"/>
      <c r="BJ487" s="619" t="s">
        <v>135</v>
      </c>
      <c r="BK487" s="619"/>
      <c r="BL487" s="619"/>
      <c r="BM487" s="5"/>
      <c r="BN487" s="5">
        <v>1</v>
      </c>
      <c r="BO487" s="619" t="s">
        <v>165</v>
      </c>
      <c r="BP487" s="619"/>
      <c r="BQ487" s="619"/>
      <c r="BR487" s="619"/>
      <c r="BS487" s="619"/>
      <c r="BT487" s="619"/>
      <c r="BU487" s="5">
        <v>1</v>
      </c>
      <c r="BV487" s="619"/>
      <c r="BW487" s="619"/>
      <c r="BX487" s="619"/>
      <c r="BY487" s="5">
        <v>1</v>
      </c>
      <c r="BZ487" s="616"/>
      <c r="CA487" s="616"/>
      <c r="CB487" s="616"/>
      <c r="CC487" s="4"/>
      <c r="CD487" s="4"/>
      <c r="CE487" s="4"/>
      <c r="CF487" s="5">
        <v>1</v>
      </c>
      <c r="CH487" s="5"/>
      <c r="CI487" s="5"/>
      <c r="CJ487" s="48"/>
      <c r="CK487" s="5"/>
      <c r="CL487" s="282"/>
      <c r="CM487" s="285"/>
    </row>
    <row r="488" spans="9:91">
      <c r="I488" s="142"/>
      <c r="J488" s="5"/>
      <c r="K488" s="48"/>
      <c r="O488" s="5">
        <v>1</v>
      </c>
      <c r="P488" s="619" t="s">
        <v>136</v>
      </c>
      <c r="Q488" s="619"/>
      <c r="R488" s="619"/>
      <c r="S488" s="5">
        <v>1</v>
      </c>
      <c r="T488" s="619"/>
      <c r="U488" s="619"/>
      <c r="V488" s="619"/>
      <c r="W488" s="116"/>
      <c r="X488" s="619"/>
      <c r="Y488" s="619"/>
      <c r="Z488" s="619"/>
      <c r="AA488" s="5">
        <v>1</v>
      </c>
      <c r="AB488" s="5"/>
      <c r="AC488" s="5"/>
      <c r="AD488" s="5"/>
      <c r="AE488" s="619"/>
      <c r="AF488" s="619"/>
      <c r="AG488" s="619"/>
      <c r="AH488" s="5"/>
      <c r="AI488" s="619"/>
      <c r="AJ488" s="619"/>
      <c r="AK488" s="619"/>
      <c r="AL488" s="5">
        <v>1</v>
      </c>
      <c r="AM488" s="619"/>
      <c r="AN488" s="619"/>
      <c r="AO488" s="619"/>
      <c r="AP488" s="619"/>
      <c r="AQ488" s="619"/>
      <c r="AR488" s="48"/>
      <c r="AS488" s="48"/>
      <c r="AT488" s="5"/>
      <c r="AU488" s="5"/>
      <c r="AV488" s="297"/>
      <c r="AZ488" s="142"/>
      <c r="BD488" s="48"/>
      <c r="BF488" s="5"/>
      <c r="BG488" s="5">
        <v>1</v>
      </c>
      <c r="BH488" s="5"/>
      <c r="BI488" s="5"/>
      <c r="BJ488" s="619"/>
      <c r="BK488" s="619"/>
      <c r="BL488" s="619"/>
      <c r="BM488" s="48"/>
      <c r="BN488" s="5">
        <v>1</v>
      </c>
      <c r="BO488" s="619"/>
      <c r="BP488" s="619"/>
      <c r="BQ488" s="619"/>
      <c r="BR488" s="619"/>
      <c r="BS488" s="619"/>
      <c r="BT488" s="619"/>
      <c r="BU488" s="5">
        <v>1</v>
      </c>
      <c r="BV488" s="5">
        <v>1</v>
      </c>
      <c r="BW488" s="5">
        <v>1</v>
      </c>
      <c r="BX488" s="5">
        <v>1</v>
      </c>
      <c r="BY488" s="5">
        <v>1</v>
      </c>
      <c r="BZ488" s="616"/>
      <c r="CA488" s="616"/>
      <c r="CB488" s="616"/>
      <c r="CC488" s="4"/>
      <c r="CD488" s="4"/>
      <c r="CE488" s="4"/>
      <c r="CF488" s="5">
        <v>1</v>
      </c>
      <c r="CH488" s="5"/>
      <c r="CI488" s="48"/>
      <c r="CJ488" s="48"/>
      <c r="CK488" s="5"/>
      <c r="CL488" s="5"/>
      <c r="CM488" s="285"/>
    </row>
    <row r="489" spans="9:91">
      <c r="I489" s="294"/>
      <c r="J489" s="5"/>
      <c r="K489" s="48"/>
      <c r="L489" s="48"/>
      <c r="M489" s="48"/>
      <c r="N489" s="5"/>
      <c r="O489" s="5">
        <v>1</v>
      </c>
      <c r="P489" s="619"/>
      <c r="Q489" s="619"/>
      <c r="R489" s="619"/>
      <c r="S489" s="5">
        <v>1</v>
      </c>
      <c r="T489" s="619"/>
      <c r="U489" s="619"/>
      <c r="V489" s="619"/>
      <c r="W489" s="5"/>
      <c r="X489" s="619"/>
      <c r="Y489" s="619"/>
      <c r="Z489" s="619"/>
      <c r="AA489" s="5">
        <v>1</v>
      </c>
      <c r="AB489" s="5">
        <v>1</v>
      </c>
      <c r="AC489" s="5">
        <v>1</v>
      </c>
      <c r="AD489" s="5">
        <v>1</v>
      </c>
      <c r="AE489" s="619"/>
      <c r="AF489" s="619"/>
      <c r="AG489" s="619"/>
      <c r="AH489" s="5"/>
      <c r="AI489" s="619"/>
      <c r="AJ489" s="619"/>
      <c r="AK489" s="619"/>
      <c r="AL489" s="5">
        <v>1</v>
      </c>
      <c r="AM489" s="619"/>
      <c r="AN489" s="619"/>
      <c r="AO489" s="619"/>
      <c r="AP489" s="619"/>
      <c r="AQ489" s="619"/>
      <c r="AR489" s="5"/>
      <c r="AS489" s="5"/>
      <c r="AT489" s="5"/>
      <c r="AU489" s="5"/>
      <c r="AV489" s="297"/>
      <c r="AZ489" s="284"/>
      <c r="BD489" s="48"/>
      <c r="BF489" s="5">
        <v>1</v>
      </c>
      <c r="BG489" s="5">
        <v>1</v>
      </c>
      <c r="BH489" s="5"/>
      <c r="BI489" s="5"/>
      <c r="BJ489" s="619"/>
      <c r="BK489" s="619"/>
      <c r="BL489" s="619"/>
      <c r="BN489" s="5">
        <v>1</v>
      </c>
      <c r="BO489" s="619"/>
      <c r="BP489" s="619"/>
      <c r="BQ489" s="619"/>
      <c r="BR489" s="5"/>
      <c r="BT489" s="619" t="s">
        <v>165</v>
      </c>
      <c r="BU489" s="619"/>
      <c r="BV489" s="619"/>
      <c r="BW489" s="5">
        <v>1</v>
      </c>
      <c r="BX489" s="619" t="s">
        <v>133</v>
      </c>
      <c r="BY489" s="619"/>
      <c r="BZ489" s="619"/>
      <c r="CA489" s="50"/>
      <c r="CC489" s="619" t="s">
        <v>177</v>
      </c>
      <c r="CD489" s="619"/>
      <c r="CE489" s="619"/>
      <c r="CF489" s="5">
        <v>1</v>
      </c>
      <c r="CH489" s="5"/>
      <c r="CI489" s="5"/>
      <c r="CJ489" s="5"/>
      <c r="CK489" s="5"/>
      <c r="CL489" s="5"/>
      <c r="CM489" s="285"/>
    </row>
    <row r="490" spans="9:91">
      <c r="I490" s="294"/>
      <c r="J490" s="5"/>
      <c r="K490" s="48"/>
      <c r="L490" s="48"/>
      <c r="M490" s="48"/>
      <c r="N490" s="5"/>
      <c r="O490" s="5">
        <v>1</v>
      </c>
      <c r="P490" s="619"/>
      <c r="Q490" s="619"/>
      <c r="R490" s="619"/>
      <c r="S490" s="5">
        <v>1</v>
      </c>
      <c r="T490" s="5">
        <v>1</v>
      </c>
      <c r="U490" s="5">
        <v>1</v>
      </c>
      <c r="V490" s="5">
        <v>1</v>
      </c>
      <c r="W490" s="5">
        <v>1</v>
      </c>
      <c r="X490" s="5">
        <v>1</v>
      </c>
      <c r="Y490" s="5">
        <v>1</v>
      </c>
      <c r="Z490" s="5">
        <v>1</v>
      </c>
      <c r="AA490" s="5">
        <v>1</v>
      </c>
      <c r="AB490" s="117"/>
      <c r="AC490" s="5"/>
      <c r="AD490" s="5">
        <v>1</v>
      </c>
      <c r="AE490" s="5">
        <v>1</v>
      </c>
      <c r="AF490" s="5">
        <v>1</v>
      </c>
      <c r="AG490" s="5">
        <v>1</v>
      </c>
      <c r="AH490" s="5">
        <v>1</v>
      </c>
      <c r="AI490" s="5">
        <v>1</v>
      </c>
      <c r="AJ490" s="5">
        <v>1</v>
      </c>
      <c r="AK490" s="5">
        <v>1</v>
      </c>
      <c r="AL490" s="5">
        <v>1</v>
      </c>
      <c r="AM490" s="5">
        <v>1</v>
      </c>
      <c r="AP490" s="5"/>
      <c r="AQ490" s="5"/>
      <c r="AR490" s="5"/>
      <c r="AS490" s="5"/>
      <c r="AT490" s="5"/>
      <c r="AU490" s="5"/>
      <c r="AV490" s="145"/>
      <c r="AZ490" s="284"/>
      <c r="BD490" s="48"/>
      <c r="BF490" s="5">
        <v>1</v>
      </c>
      <c r="BG490" s="619" t="s">
        <v>136</v>
      </c>
      <c r="BH490" s="619"/>
      <c r="BI490" s="619"/>
      <c r="BL490" s="616"/>
      <c r="BM490" s="616"/>
      <c r="BN490" s="5">
        <v>1</v>
      </c>
      <c r="BO490" s="619" t="s">
        <v>136</v>
      </c>
      <c r="BP490" s="619"/>
      <c r="BQ490" s="619"/>
      <c r="BR490" s="5"/>
      <c r="BT490" s="619"/>
      <c r="BU490" s="619"/>
      <c r="BV490" s="619"/>
      <c r="BW490" s="5">
        <v>1</v>
      </c>
      <c r="BX490" s="619"/>
      <c r="BY490" s="619"/>
      <c r="BZ490" s="619"/>
      <c r="CA490" s="50"/>
      <c r="CC490" s="619"/>
      <c r="CD490" s="619"/>
      <c r="CE490" s="619"/>
      <c r="CF490" s="5">
        <v>1</v>
      </c>
      <c r="CG490" s="5"/>
      <c r="CH490" s="5"/>
      <c r="CI490" s="5"/>
      <c r="CJ490" s="5"/>
      <c r="CK490" s="5"/>
      <c r="CL490" s="5"/>
      <c r="CM490" s="145"/>
    </row>
    <row r="491" spans="9:91">
      <c r="I491" s="142"/>
      <c r="J491" s="5"/>
      <c r="K491" s="48"/>
      <c r="L491" s="48"/>
      <c r="M491" s="48"/>
      <c r="N491" s="5"/>
      <c r="O491" s="5">
        <v>1</v>
      </c>
      <c r="P491" s="5">
        <v>1</v>
      </c>
      <c r="Q491" s="5">
        <v>1</v>
      </c>
      <c r="R491" s="5">
        <v>1</v>
      </c>
      <c r="S491" s="5">
        <v>1</v>
      </c>
      <c r="T491" s="619"/>
      <c r="U491" s="619"/>
      <c r="V491" s="619"/>
      <c r="W491" s="619"/>
      <c r="X491" s="619"/>
      <c r="Y491" s="619" t="s">
        <v>406</v>
      </c>
      <c r="Z491" s="619"/>
      <c r="AA491" s="5">
        <v>1</v>
      </c>
      <c r="AB491" s="616" t="s">
        <v>165</v>
      </c>
      <c r="AC491" s="616"/>
      <c r="AD491" s="616"/>
      <c r="AE491" s="5"/>
      <c r="AF491" s="5"/>
      <c r="AG491" s="616" t="s">
        <v>165</v>
      </c>
      <c r="AH491" s="616"/>
      <c r="AI491" s="616"/>
      <c r="AJ491" s="619" t="s">
        <v>136</v>
      </c>
      <c r="AK491" s="619"/>
      <c r="AL491" s="619"/>
      <c r="AM491" s="5">
        <v>1</v>
      </c>
      <c r="AP491" s="5"/>
      <c r="AQ491" s="5"/>
      <c r="AR491" s="5"/>
      <c r="AS491" s="5"/>
      <c r="AT491" s="5"/>
      <c r="AU491" s="293"/>
      <c r="AV491" s="145"/>
      <c r="AZ491" s="142"/>
      <c r="BA491" s="5"/>
      <c r="BB491" s="48"/>
      <c r="BC491" s="48"/>
      <c r="BF491" s="5">
        <v>1</v>
      </c>
      <c r="BG491" s="619"/>
      <c r="BH491" s="619"/>
      <c r="BI491" s="619"/>
      <c r="BJ491" s="5"/>
      <c r="BL491" s="616"/>
      <c r="BM491" s="616"/>
      <c r="BN491" s="5">
        <v>1</v>
      </c>
      <c r="BO491" s="619"/>
      <c r="BP491" s="619"/>
      <c r="BQ491" s="619"/>
      <c r="BR491" s="5"/>
      <c r="BT491" s="619"/>
      <c r="BU491" s="619"/>
      <c r="BV491" s="619"/>
      <c r="BW491" s="5">
        <v>1</v>
      </c>
      <c r="BX491" s="619"/>
      <c r="BY491" s="619"/>
      <c r="BZ491" s="619"/>
      <c r="CA491" s="50"/>
      <c r="CC491" s="619"/>
      <c r="CD491" s="619"/>
      <c r="CE491" s="619"/>
      <c r="CF491" s="5">
        <v>1</v>
      </c>
      <c r="CG491" s="5"/>
      <c r="CH491" s="5"/>
      <c r="CI491" s="5"/>
      <c r="CJ491" s="5"/>
      <c r="CK491" s="5"/>
      <c r="CL491" s="282"/>
      <c r="CM491" s="145"/>
    </row>
    <row r="492" spans="9:91">
      <c r="I492" s="294"/>
      <c r="J492" s="293"/>
      <c r="K492" s="293"/>
      <c r="L492" s="48"/>
      <c r="M492" s="293"/>
      <c r="N492" s="5"/>
      <c r="O492" s="5"/>
      <c r="P492" s="5"/>
      <c r="Q492" s="48"/>
      <c r="R492" s="5"/>
      <c r="S492" s="5"/>
      <c r="T492" s="619"/>
      <c r="U492" s="619"/>
      <c r="V492" s="619"/>
      <c r="W492" s="619"/>
      <c r="X492" s="619"/>
      <c r="Y492" s="619"/>
      <c r="Z492" s="619"/>
      <c r="AA492" s="5">
        <v>1</v>
      </c>
      <c r="AB492" s="616"/>
      <c r="AC492" s="616"/>
      <c r="AD492" s="616"/>
      <c r="AE492" s="5"/>
      <c r="AF492" s="5"/>
      <c r="AG492" s="616"/>
      <c r="AH492" s="616"/>
      <c r="AI492" s="616"/>
      <c r="AJ492" s="619"/>
      <c r="AK492" s="619"/>
      <c r="AL492" s="619"/>
      <c r="AM492" s="5">
        <v>1</v>
      </c>
      <c r="AP492" s="5"/>
      <c r="AQ492" s="5"/>
      <c r="AR492" s="48"/>
      <c r="AS492" s="48"/>
      <c r="AT492" s="48"/>
      <c r="AU492" s="293"/>
      <c r="AV492" s="297"/>
      <c r="AZ492" s="284"/>
      <c r="BA492" s="282"/>
      <c r="BB492" s="282"/>
      <c r="BC492" s="48"/>
      <c r="BF492" s="5">
        <v>1</v>
      </c>
      <c r="BG492" s="619"/>
      <c r="BH492" s="619"/>
      <c r="BI492" s="619"/>
      <c r="BJ492" s="5">
        <v>1</v>
      </c>
      <c r="BK492" s="5">
        <v>1</v>
      </c>
      <c r="BL492" s="5">
        <v>1</v>
      </c>
      <c r="BM492" s="5">
        <v>1</v>
      </c>
      <c r="BN492" s="5">
        <v>1</v>
      </c>
      <c r="BO492" s="619"/>
      <c r="BP492" s="619"/>
      <c r="BQ492" s="619"/>
      <c r="BR492" s="5"/>
      <c r="BS492" s="5"/>
      <c r="BT492" s="5">
        <v>1</v>
      </c>
      <c r="BU492" s="5">
        <v>1</v>
      </c>
      <c r="BV492" s="5">
        <v>1</v>
      </c>
      <c r="BW492" s="5">
        <v>1</v>
      </c>
      <c r="BX492" s="5">
        <v>1</v>
      </c>
      <c r="BY492" s="5">
        <v>1</v>
      </c>
      <c r="BZ492" s="5">
        <v>1</v>
      </c>
      <c r="CA492" s="5">
        <v>1</v>
      </c>
      <c r="CB492" s="5">
        <v>1</v>
      </c>
      <c r="CC492" s="5">
        <v>1</v>
      </c>
      <c r="CD492" s="5">
        <v>1</v>
      </c>
      <c r="CE492" s="5">
        <v>1</v>
      </c>
      <c r="CF492" s="5">
        <v>1</v>
      </c>
      <c r="CG492" s="5"/>
      <c r="CH492" s="5"/>
      <c r="CI492" s="48"/>
      <c r="CJ492" s="48"/>
      <c r="CK492" s="48"/>
      <c r="CL492" s="282"/>
      <c r="CM492" s="285"/>
    </row>
    <row r="493" spans="9:91">
      <c r="I493" s="294"/>
      <c r="J493" s="293"/>
      <c r="K493" s="5"/>
      <c r="L493" s="5"/>
      <c r="M493" s="5"/>
      <c r="N493" s="48"/>
      <c r="O493" s="5"/>
      <c r="P493" s="5"/>
      <c r="Q493" s="5"/>
      <c r="R493" s="5"/>
      <c r="S493" s="5"/>
      <c r="T493" s="619"/>
      <c r="U493" s="619"/>
      <c r="V493" s="619"/>
      <c r="W493" s="619"/>
      <c r="X493" s="619"/>
      <c r="Y493" s="5"/>
      <c r="Z493" s="5"/>
      <c r="AA493" s="5">
        <v>1</v>
      </c>
      <c r="AB493" s="616"/>
      <c r="AC493" s="616"/>
      <c r="AD493" s="616"/>
      <c r="AE493" s="5"/>
      <c r="AF493" s="5"/>
      <c r="AG493" s="616"/>
      <c r="AH493" s="616"/>
      <c r="AI493" s="616"/>
      <c r="AJ493" s="619"/>
      <c r="AK493" s="619"/>
      <c r="AL493" s="619"/>
      <c r="AM493" s="5">
        <v>1</v>
      </c>
      <c r="AO493" s="5"/>
      <c r="AP493" s="5"/>
      <c r="AQ493" s="48"/>
      <c r="AT493" s="5"/>
      <c r="AU493" s="5"/>
      <c r="AV493" s="297"/>
      <c r="AZ493" s="284"/>
      <c r="BA493" s="282"/>
      <c r="BB493" s="5"/>
      <c r="BC493" s="5"/>
      <c r="BF493" s="5">
        <v>1</v>
      </c>
      <c r="BG493" s="5">
        <v>1</v>
      </c>
      <c r="BH493" s="5">
        <v>1</v>
      </c>
      <c r="BI493" s="5">
        <v>1</v>
      </c>
      <c r="BJ493" s="5">
        <v>1</v>
      </c>
      <c r="BM493" s="5"/>
      <c r="BN493" s="5">
        <v>1</v>
      </c>
      <c r="BO493" s="5">
        <v>1</v>
      </c>
      <c r="BP493" s="5">
        <v>1</v>
      </c>
      <c r="BQ493" s="5">
        <v>1</v>
      </c>
      <c r="BR493" s="5">
        <v>1</v>
      </c>
      <c r="BS493" s="5">
        <v>1</v>
      </c>
      <c r="BT493" s="5">
        <v>1</v>
      </c>
      <c r="BU493" s="5"/>
      <c r="BV493" s="5"/>
      <c r="BW493" s="5"/>
      <c r="BX493" s="5"/>
      <c r="BY493" s="5"/>
      <c r="CF493" s="5"/>
      <c r="CG493" s="5"/>
      <c r="CH493" s="48"/>
      <c r="CI493" s="5"/>
      <c r="CJ493" s="5"/>
      <c r="CK493" s="5"/>
      <c r="CL493" s="5"/>
      <c r="CM493" s="285"/>
    </row>
    <row r="494" spans="9:91">
      <c r="I494" s="142"/>
      <c r="J494" s="293"/>
      <c r="K494" s="5"/>
      <c r="L494" s="5"/>
      <c r="M494" s="48"/>
      <c r="N494" s="48"/>
      <c r="O494" s="48"/>
      <c r="P494" s="48"/>
      <c r="Q494" s="48"/>
      <c r="R494" s="5"/>
      <c r="S494" s="5"/>
      <c r="T494" s="619"/>
      <c r="U494" s="619"/>
      <c r="V494" s="619"/>
      <c r="W494" s="619"/>
      <c r="X494" s="619"/>
      <c r="Y494" s="5"/>
      <c r="Z494" s="5"/>
      <c r="AA494" s="5">
        <v>1</v>
      </c>
      <c r="AB494" s="624" t="s">
        <v>133</v>
      </c>
      <c r="AC494" s="624"/>
      <c r="AD494" s="624"/>
      <c r="AE494" s="5">
        <v>1</v>
      </c>
      <c r="AF494" s="5">
        <v>1</v>
      </c>
      <c r="AG494" s="5">
        <v>1</v>
      </c>
      <c r="AH494" s="5">
        <v>1</v>
      </c>
      <c r="AI494" s="5">
        <v>1</v>
      </c>
      <c r="AJ494" s="5">
        <v>1</v>
      </c>
      <c r="AK494" s="5">
        <v>1</v>
      </c>
      <c r="AL494" s="5">
        <v>1</v>
      </c>
      <c r="AM494" s="5">
        <v>1</v>
      </c>
      <c r="AN494" s="48"/>
      <c r="AO494" s="48"/>
      <c r="AP494" s="48"/>
      <c r="AQ494" s="48"/>
      <c r="AT494" s="5"/>
      <c r="AU494" s="5"/>
      <c r="AV494" s="297"/>
      <c r="AZ494" s="142"/>
      <c r="BA494" s="282"/>
      <c r="BB494" s="5"/>
      <c r="BC494" s="5"/>
      <c r="BD494" s="48"/>
      <c r="BE494" s="48"/>
      <c r="BF494" s="48"/>
      <c r="BG494" s="48"/>
      <c r="BH494" s="48"/>
      <c r="BM494" s="5"/>
      <c r="BN494" s="5"/>
      <c r="BO494" s="5"/>
      <c r="BP494" s="5"/>
      <c r="BQ494" s="5"/>
      <c r="BR494" s="4"/>
      <c r="BS494" s="4"/>
      <c r="BT494" s="5"/>
      <c r="BU494" s="5"/>
      <c r="BV494" s="5"/>
      <c r="BW494" s="5"/>
      <c r="BX494" s="5"/>
      <c r="BY494" s="5"/>
      <c r="BZ494" s="48"/>
      <c r="CA494" s="48"/>
      <c r="CF494" s="48"/>
      <c r="CG494" s="48"/>
      <c r="CH494" s="48"/>
      <c r="CI494" s="5"/>
      <c r="CJ494" s="5"/>
      <c r="CK494" s="5"/>
      <c r="CL494" s="5"/>
      <c r="CM494" s="285"/>
    </row>
    <row r="495" spans="9:91">
      <c r="I495" s="294"/>
      <c r="J495" s="293"/>
      <c r="K495" s="5"/>
      <c r="L495" s="5"/>
      <c r="P495" s="5"/>
      <c r="Q495" s="5"/>
      <c r="R495" s="5"/>
      <c r="S495" s="48"/>
      <c r="T495" s="619"/>
      <c r="U495" s="619"/>
      <c r="V495" s="619"/>
      <c r="W495" s="619"/>
      <c r="X495" s="619"/>
      <c r="Y495" s="48"/>
      <c r="Z495" s="48"/>
      <c r="AA495" s="5">
        <v>1</v>
      </c>
      <c r="AB495" s="624"/>
      <c r="AC495" s="624"/>
      <c r="AD495" s="624"/>
      <c r="AE495" s="5">
        <v>1</v>
      </c>
      <c r="AF495" s="5"/>
      <c r="AK495" s="48"/>
      <c r="AL495" s="48"/>
      <c r="AM495" s="48"/>
      <c r="AN495" s="5"/>
      <c r="AO495" s="5"/>
      <c r="AP495" s="5"/>
      <c r="AQ495" s="5"/>
      <c r="AR495" s="5"/>
      <c r="AS495" s="5"/>
      <c r="AT495" s="5"/>
      <c r="AU495" s="5"/>
      <c r="AV495" s="297"/>
      <c r="AZ495" s="284"/>
      <c r="BA495" s="282"/>
      <c r="BG495" s="5"/>
      <c r="BH495" s="5"/>
      <c r="BI495" s="5"/>
      <c r="BJ495" s="48"/>
      <c r="BK495" s="48"/>
      <c r="BL495" s="48"/>
      <c r="BM495" s="48"/>
      <c r="BN495" s="48"/>
      <c r="BO495" s="48"/>
      <c r="BP495" s="48"/>
      <c r="BQ495" s="48"/>
      <c r="BR495" s="4"/>
      <c r="BS495" s="4"/>
      <c r="BT495" s="4"/>
      <c r="BU495" s="5"/>
      <c r="BV495" s="5"/>
      <c r="BW495" s="5"/>
      <c r="BX495" s="5"/>
      <c r="BY495" s="5"/>
      <c r="BZ495" s="5"/>
      <c r="CA495" s="48"/>
      <c r="CB495" s="48"/>
      <c r="CF495" s="5"/>
      <c r="CG495" s="5"/>
      <c r="CH495" s="5"/>
      <c r="CI495" s="5"/>
      <c r="CJ495" s="5"/>
      <c r="CK495" s="5"/>
      <c r="CL495" s="5"/>
      <c r="CM495" s="285"/>
    </row>
    <row r="496" spans="9:91">
      <c r="I496" s="294"/>
      <c r="J496" s="293"/>
      <c r="K496" s="5"/>
      <c r="L496" s="48"/>
      <c r="P496" s="5"/>
      <c r="Q496" s="5"/>
      <c r="R496" s="5"/>
      <c r="S496" s="48"/>
      <c r="T496" s="48"/>
      <c r="U496" s="48"/>
      <c r="V496" s="5"/>
      <c r="W496" s="5"/>
      <c r="X496" s="48"/>
      <c r="Y496" s="48"/>
      <c r="Z496" s="5"/>
      <c r="AA496" s="5">
        <v>1</v>
      </c>
      <c r="AB496" s="624"/>
      <c r="AC496" s="624"/>
      <c r="AD496" s="624"/>
      <c r="AE496" s="5">
        <v>1</v>
      </c>
      <c r="AF496" s="5"/>
      <c r="AM496" s="48"/>
      <c r="AN496" s="48"/>
      <c r="AO496" s="5"/>
      <c r="AP496" s="5"/>
      <c r="AQ496" s="5"/>
      <c r="AR496" s="5"/>
      <c r="AS496" s="5"/>
      <c r="AT496" s="5"/>
      <c r="AU496" s="293"/>
      <c r="AV496" s="297"/>
      <c r="AZ496" s="284"/>
      <c r="BA496" s="282"/>
      <c r="BG496" s="5"/>
      <c r="BH496" s="5"/>
      <c r="BI496" s="5"/>
      <c r="BJ496" s="48"/>
      <c r="BK496" s="48"/>
      <c r="BL496" s="48"/>
      <c r="BM496" s="5"/>
      <c r="BN496" s="5"/>
      <c r="BO496" s="48"/>
      <c r="BP496" s="48"/>
      <c r="BQ496" s="5"/>
      <c r="BR496" s="48"/>
      <c r="BS496" s="48"/>
      <c r="BT496" s="5"/>
      <c r="BU496" s="5"/>
      <c r="BV496" s="5"/>
      <c r="BW496" s="5"/>
      <c r="CF496" s="5"/>
      <c r="CG496" s="5"/>
      <c r="CH496" s="5"/>
      <c r="CI496" s="5"/>
      <c r="CJ496" s="5"/>
      <c r="CK496" s="5"/>
      <c r="CL496" s="282"/>
      <c r="CM496" s="285"/>
    </row>
    <row r="497" spans="9:91">
      <c r="I497" s="142"/>
      <c r="J497" s="48"/>
      <c r="K497" s="48"/>
      <c r="L497" s="48"/>
      <c r="P497" s="5"/>
      <c r="Q497" s="5"/>
      <c r="R497" s="5"/>
      <c r="S497" s="48"/>
      <c r="V497" s="5"/>
      <c r="W497" s="5"/>
      <c r="X497" s="48"/>
      <c r="Y497" s="48"/>
      <c r="Z497" s="48"/>
      <c r="AA497" s="5">
        <v>1</v>
      </c>
      <c r="AB497" s="5">
        <v>1</v>
      </c>
      <c r="AC497" s="5">
        <v>1</v>
      </c>
      <c r="AD497" s="5">
        <v>1</v>
      </c>
      <c r="AE497" s="5">
        <v>1</v>
      </c>
      <c r="AM497" s="48"/>
      <c r="AN497" s="48"/>
      <c r="AO497" s="48"/>
      <c r="AP497" s="48"/>
      <c r="AQ497" s="48"/>
      <c r="AR497" s="5"/>
      <c r="AS497" s="293"/>
      <c r="AT497" s="293"/>
      <c r="AU497" s="293"/>
      <c r="AV497" s="297"/>
      <c r="AZ497" s="142"/>
      <c r="BA497" s="48"/>
      <c r="BG497" s="5"/>
      <c r="BH497" s="5"/>
      <c r="BI497" s="5"/>
      <c r="BJ497" s="48"/>
      <c r="BK497" s="48"/>
      <c r="BL497" s="48"/>
      <c r="BM497" s="5"/>
      <c r="BN497" s="5"/>
      <c r="BO497" s="48"/>
      <c r="BP497" s="48"/>
      <c r="BQ497" s="48"/>
      <c r="BR497" s="48"/>
      <c r="BS497" s="48"/>
      <c r="BT497" s="282"/>
      <c r="BU497" s="5"/>
      <c r="BV497" s="5"/>
      <c r="BW497" s="5"/>
      <c r="CD497" s="48"/>
      <c r="CE497" s="48"/>
      <c r="CF497" s="48"/>
      <c r="CG497" s="48"/>
      <c r="CH497" s="48"/>
      <c r="CI497" s="5"/>
      <c r="CJ497" s="282"/>
      <c r="CK497" s="282"/>
      <c r="CL497" s="282"/>
      <c r="CM497" s="285"/>
    </row>
    <row r="498" spans="9:91">
      <c r="I498" s="294"/>
      <c r="J498" s="48"/>
      <c r="K498" s="5"/>
      <c r="L498" s="5"/>
      <c r="M498" s="5"/>
      <c r="N498" s="293"/>
      <c r="O498" s="5"/>
      <c r="P498" s="5"/>
      <c r="Q498" s="5"/>
      <c r="R498" s="5"/>
      <c r="S498" s="5"/>
      <c r="V498" s="5"/>
      <c r="W498" s="5"/>
      <c r="X498" s="5"/>
      <c r="Y498" s="5"/>
      <c r="Z498" s="48"/>
      <c r="AA498" s="48"/>
      <c r="AB498" s="48"/>
      <c r="AC498" s="5"/>
      <c r="AD498" s="5"/>
      <c r="AE498" s="293"/>
      <c r="AF498" s="48"/>
      <c r="AG498" s="48"/>
      <c r="AH498" s="48"/>
      <c r="AI498" s="48"/>
      <c r="AM498" s="48"/>
      <c r="AN498" s="48"/>
      <c r="AO498" s="48"/>
      <c r="AP498" s="48"/>
      <c r="AQ498" s="48"/>
      <c r="AR498" s="48"/>
      <c r="AS498" s="48"/>
      <c r="AT498" s="293"/>
      <c r="AU498" s="293"/>
      <c r="AV498" s="297"/>
      <c r="AZ498" s="284"/>
      <c r="BA498" s="48"/>
      <c r="BB498" s="5"/>
      <c r="BC498" s="5"/>
      <c r="BD498" s="5"/>
      <c r="BE498" s="282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48"/>
      <c r="BR498" s="48"/>
      <c r="BS498" s="48"/>
      <c r="BT498" s="5"/>
      <c r="BU498" s="5"/>
      <c r="BV498" s="282"/>
      <c r="BW498" s="48"/>
      <c r="CD498" s="48"/>
      <c r="CE498" s="48"/>
      <c r="CF498" s="48"/>
      <c r="CG498" s="48"/>
      <c r="CH498" s="48"/>
      <c r="CI498" s="48"/>
      <c r="CJ498" s="48"/>
      <c r="CK498" s="282"/>
      <c r="CL498" s="282"/>
      <c r="CM498" s="285"/>
    </row>
    <row r="499" spans="9:91">
      <c r="I499" s="294"/>
      <c r="J499" s="48"/>
      <c r="K499" s="5"/>
      <c r="L499" s="5"/>
      <c r="M499" s="5"/>
      <c r="N499" s="5"/>
      <c r="O499" s="293"/>
      <c r="P499" s="5"/>
      <c r="Q499" s="5"/>
      <c r="R499" s="5"/>
      <c r="S499" s="5"/>
      <c r="T499" s="5"/>
      <c r="U499" s="48"/>
      <c r="V499" s="48"/>
      <c r="W499" s="5"/>
      <c r="X499" s="5"/>
      <c r="Y499" s="5"/>
      <c r="Z499" s="26"/>
      <c r="AA499" s="26"/>
      <c r="AB499" s="26"/>
      <c r="AC499" s="5"/>
      <c r="AD499" s="5"/>
      <c r="AE499" s="293"/>
      <c r="AF499" s="48"/>
      <c r="AG499" s="5"/>
      <c r="AH499" s="5"/>
      <c r="AI499" s="5"/>
      <c r="AJ499" s="48"/>
      <c r="AK499" s="48"/>
      <c r="AL499" s="5"/>
      <c r="AM499" s="5"/>
      <c r="AN499" s="5"/>
      <c r="AO499" s="48"/>
      <c r="AP499" s="48"/>
      <c r="AQ499" s="48"/>
      <c r="AR499" s="48"/>
      <c r="AS499" s="48"/>
      <c r="AT499" s="48"/>
      <c r="AU499" s="48"/>
      <c r="AV499" s="170"/>
      <c r="AZ499" s="284"/>
      <c r="BA499" s="48"/>
      <c r="BB499" s="5"/>
      <c r="BC499" s="5"/>
      <c r="BD499" s="5"/>
      <c r="BE499" s="5"/>
      <c r="BF499" s="282"/>
      <c r="BG499" s="5"/>
      <c r="BH499" s="5"/>
      <c r="BI499" s="5"/>
      <c r="BJ499" s="5"/>
      <c r="BK499" s="5"/>
      <c r="BL499" s="48"/>
      <c r="BM499" s="48"/>
      <c r="BN499" s="5"/>
      <c r="BO499" s="5"/>
      <c r="BP499" s="5"/>
      <c r="BQ499" s="26"/>
      <c r="BR499" s="26"/>
      <c r="BS499" s="26"/>
      <c r="BT499" s="5"/>
      <c r="BU499" s="5"/>
      <c r="BV499" s="282"/>
      <c r="BW499" s="48"/>
      <c r="BX499" s="5"/>
      <c r="BY499" s="5"/>
      <c r="BZ499" s="5"/>
      <c r="CA499" s="48"/>
      <c r="CB499" s="48"/>
      <c r="CC499" s="5"/>
      <c r="CD499" s="5"/>
      <c r="CE499" s="5"/>
      <c r="CF499" s="48"/>
      <c r="CG499" s="48"/>
      <c r="CH499" s="48"/>
      <c r="CI499" s="48"/>
      <c r="CJ499" s="48"/>
      <c r="CK499" s="48"/>
      <c r="CL499" s="48"/>
      <c r="CM499" s="170"/>
    </row>
    <row r="500" spans="9:91">
      <c r="I500" s="142"/>
      <c r="J500" s="48"/>
      <c r="K500" s="5"/>
      <c r="L500" s="5"/>
      <c r="M500" s="5"/>
      <c r="N500" s="293"/>
      <c r="O500" s="293"/>
      <c r="P500" s="5"/>
      <c r="Q500" s="5"/>
      <c r="R500" s="5"/>
      <c r="S500" s="5"/>
      <c r="T500" s="5"/>
      <c r="U500" s="293"/>
      <c r="V500" s="293"/>
      <c r="W500" s="5"/>
      <c r="X500" s="5"/>
      <c r="Y500" s="5"/>
      <c r="Z500" s="293"/>
      <c r="AA500" s="293"/>
      <c r="AB500" s="5"/>
      <c r="AC500" s="5"/>
      <c r="AD500" s="5"/>
      <c r="AE500" s="293"/>
      <c r="AF500" s="293"/>
      <c r="AG500" s="5"/>
      <c r="AH500" s="5"/>
      <c r="AI500" s="5"/>
      <c r="AJ500" s="293"/>
      <c r="AK500" s="293"/>
      <c r="AL500" s="5"/>
      <c r="AM500" s="5"/>
      <c r="AN500" s="5"/>
      <c r="AO500" s="293"/>
      <c r="AP500" s="293"/>
      <c r="AQ500" s="48"/>
      <c r="AR500" s="48"/>
      <c r="AS500" s="48"/>
      <c r="AT500" s="48"/>
      <c r="AU500" s="48"/>
      <c r="AV500" s="170"/>
      <c r="AZ500" s="142"/>
      <c r="BA500" s="48"/>
      <c r="BB500" s="5"/>
      <c r="BC500" s="5"/>
      <c r="BD500" s="5"/>
      <c r="BE500" s="282"/>
      <c r="BF500" s="282"/>
      <c r="BG500" s="5"/>
      <c r="BH500" s="5"/>
      <c r="BI500" s="5"/>
      <c r="BJ500" s="5"/>
      <c r="BK500" s="5"/>
      <c r="BL500" s="282"/>
      <c r="BM500" s="282"/>
      <c r="BN500" s="5"/>
      <c r="BO500" s="5"/>
      <c r="BP500" s="5"/>
      <c r="BQ500" s="282"/>
      <c r="BR500" s="282"/>
      <c r="BS500" s="5"/>
      <c r="BT500" s="5"/>
      <c r="BU500" s="5"/>
      <c r="BV500" s="282"/>
      <c r="BW500" s="282"/>
      <c r="BX500" s="5"/>
      <c r="BY500" s="5"/>
      <c r="BZ500" s="5"/>
      <c r="CA500" s="282"/>
      <c r="CB500" s="282"/>
      <c r="CC500" s="5"/>
      <c r="CD500" s="5"/>
      <c r="CE500" s="5"/>
      <c r="CF500" s="282"/>
      <c r="CG500" s="282"/>
      <c r="CH500" s="48"/>
      <c r="CI500" s="48"/>
      <c r="CJ500" s="48"/>
      <c r="CK500" s="48"/>
      <c r="CL500" s="48"/>
      <c r="CM500" s="170"/>
    </row>
    <row r="501" spans="9:91" ht="15.75" thickBot="1">
      <c r="I501" s="295"/>
      <c r="J501" s="296"/>
      <c r="K501" s="146"/>
      <c r="L501" s="296"/>
      <c r="M501" s="296"/>
      <c r="N501" s="146"/>
      <c r="O501" s="296"/>
      <c r="P501" s="296"/>
      <c r="Q501" s="296"/>
      <c r="R501" s="296"/>
      <c r="S501" s="296"/>
      <c r="T501" s="296"/>
      <c r="U501" s="296"/>
      <c r="V501" s="296"/>
      <c r="W501" s="296"/>
      <c r="X501" s="296"/>
      <c r="Y501" s="296"/>
      <c r="Z501" s="296"/>
      <c r="AA501" s="296"/>
      <c r="AB501" s="296"/>
      <c r="AC501" s="296"/>
      <c r="AD501" s="296"/>
      <c r="AE501" s="296"/>
      <c r="AF501" s="296"/>
      <c r="AG501" s="296"/>
      <c r="AH501" s="296"/>
      <c r="AI501" s="296"/>
      <c r="AJ501" s="296"/>
      <c r="AK501" s="296"/>
      <c r="AL501" s="296"/>
      <c r="AM501" s="296"/>
      <c r="AN501" s="296"/>
      <c r="AO501" s="296"/>
      <c r="AP501" s="296"/>
      <c r="AQ501" s="296"/>
      <c r="AR501" s="296"/>
      <c r="AS501" s="296"/>
      <c r="AT501" s="171"/>
      <c r="AU501" s="171"/>
      <c r="AV501" s="172"/>
      <c r="AZ501" s="287"/>
      <c r="BA501" s="283"/>
      <c r="BB501" s="146"/>
      <c r="BC501" s="283"/>
      <c r="BD501" s="283"/>
      <c r="BE501" s="146"/>
      <c r="BF501" s="283"/>
      <c r="BG501" s="283"/>
      <c r="BH501" s="283"/>
      <c r="BI501" s="283"/>
      <c r="BJ501" s="283"/>
      <c r="BK501" s="283"/>
      <c r="BL501" s="283"/>
      <c r="BM501" s="283"/>
      <c r="BN501" s="283"/>
      <c r="BO501" s="283"/>
      <c r="BP501" s="283"/>
      <c r="BQ501" s="283"/>
      <c r="BR501" s="283"/>
      <c r="BS501" s="283"/>
      <c r="BT501" s="283"/>
      <c r="BU501" s="283"/>
      <c r="BV501" s="283"/>
      <c r="BW501" s="283"/>
      <c r="BX501" s="283"/>
      <c r="BY501" s="283"/>
      <c r="BZ501" s="283"/>
      <c r="CA501" s="283"/>
      <c r="CB501" s="283"/>
      <c r="CC501" s="283"/>
      <c r="CD501" s="283"/>
      <c r="CE501" s="283"/>
      <c r="CF501" s="283"/>
      <c r="CG501" s="283"/>
      <c r="CH501" s="283"/>
      <c r="CI501" s="283"/>
      <c r="CJ501" s="283"/>
      <c r="CK501" s="171"/>
      <c r="CL501" s="171"/>
      <c r="CM501" s="172"/>
    </row>
    <row r="503" spans="9:91" ht="15.75" thickBot="1"/>
    <row r="504" spans="9:91">
      <c r="I504" s="153"/>
      <c r="J504" s="154"/>
      <c r="K504" s="271"/>
      <c r="L504" s="271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173"/>
      <c r="X504" s="173"/>
      <c r="Y504" s="173"/>
      <c r="Z504" s="154"/>
      <c r="AA504" s="154"/>
      <c r="AB504" s="271"/>
      <c r="AC504" s="271"/>
      <c r="AD504" s="173"/>
      <c r="AE504" s="173"/>
      <c r="AF504" s="173"/>
      <c r="AG504" s="271"/>
      <c r="AH504" s="271"/>
      <c r="AI504" s="173"/>
      <c r="AJ504" s="173"/>
      <c r="AK504" s="173"/>
      <c r="AL504" s="173"/>
      <c r="AM504" s="173"/>
      <c r="AN504" s="271"/>
      <c r="AO504" s="271"/>
      <c r="AP504" s="271"/>
      <c r="AQ504" s="271"/>
      <c r="AR504" s="271"/>
      <c r="AS504" s="271"/>
      <c r="AT504" s="271"/>
      <c r="AU504" s="271"/>
      <c r="AV504" s="129"/>
      <c r="AZ504" s="153"/>
      <c r="BA504" s="154"/>
      <c r="BB504" s="154"/>
      <c r="BC504" s="271"/>
      <c r="BD504" s="271"/>
      <c r="BE504" s="271"/>
      <c r="BF504" s="271"/>
      <c r="BG504" s="271"/>
      <c r="BH504" s="271"/>
      <c r="BI504" s="271"/>
      <c r="BJ504" s="271"/>
      <c r="BK504" s="271"/>
      <c r="BL504" s="271"/>
      <c r="BM504" s="271"/>
      <c r="BN504" s="271"/>
      <c r="BO504" s="271"/>
      <c r="BP504" s="271"/>
      <c r="BQ504" s="271"/>
      <c r="BR504" s="271"/>
      <c r="BS504" s="271"/>
      <c r="BT504" s="271"/>
      <c r="BU504" s="271"/>
      <c r="BV504" s="271"/>
      <c r="BW504" s="271"/>
      <c r="BX504" s="271"/>
      <c r="BY504" s="271"/>
      <c r="BZ504" s="271"/>
      <c r="CA504" s="271"/>
      <c r="CB504" s="271"/>
      <c r="CC504" s="271"/>
      <c r="CD504" s="271"/>
      <c r="CE504" s="271"/>
      <c r="CF504" s="271"/>
      <c r="CG504" s="271"/>
      <c r="CH504" s="271"/>
      <c r="CI504" s="271"/>
      <c r="CJ504" s="271"/>
      <c r="CK504" s="271"/>
      <c r="CL504" s="271"/>
      <c r="CM504" s="129"/>
    </row>
    <row r="505" spans="9:91">
      <c r="I505" s="144"/>
      <c r="J505" s="126"/>
      <c r="K505" s="26"/>
      <c r="L505" s="48"/>
      <c r="M505" s="48"/>
      <c r="N505" s="267"/>
      <c r="O505" s="267"/>
      <c r="P505" s="5"/>
      <c r="Q505" s="267"/>
      <c r="R505" s="267"/>
      <c r="S505" s="5"/>
      <c r="T505" s="48"/>
      <c r="U505" s="48"/>
      <c r="V505" s="48"/>
      <c r="W505" s="5"/>
      <c r="X505" s="5"/>
      <c r="Y505" s="5"/>
      <c r="Z505" s="48"/>
      <c r="AA505" s="48"/>
      <c r="AB505" s="5"/>
      <c r="AC505" s="48"/>
      <c r="AD505" s="5"/>
      <c r="AE505" s="5"/>
      <c r="AF505" s="648" t="s">
        <v>421</v>
      </c>
      <c r="AG505" s="648"/>
      <c r="AH505" s="648"/>
      <c r="AI505" s="648"/>
      <c r="AJ505" s="648"/>
      <c r="AK505" s="648"/>
      <c r="AL505" s="648"/>
      <c r="AM505" s="648"/>
      <c r="AN505" s="648"/>
      <c r="AO505" s="648"/>
      <c r="AP505" s="648"/>
      <c r="AQ505" s="648"/>
      <c r="AR505" s="648"/>
      <c r="AS505" s="648"/>
      <c r="AT505" s="648"/>
      <c r="AU505" s="48"/>
      <c r="AV505" s="270"/>
      <c r="AZ505" s="144"/>
      <c r="BA505" s="61"/>
      <c r="BC505" s="267"/>
      <c r="BD505" s="267"/>
      <c r="BE505" s="267"/>
      <c r="BF505" s="5"/>
      <c r="BG505" s="267"/>
      <c r="BH505" s="267"/>
      <c r="BI505" s="267"/>
      <c r="BJ505" s="267"/>
      <c r="BK505" s="48"/>
      <c r="BL505" s="5"/>
      <c r="BM505" s="48"/>
      <c r="BN505" s="48"/>
      <c r="BO505" s="48"/>
      <c r="BP505" s="48"/>
      <c r="BQ505" s="48"/>
      <c r="BR505" s="48"/>
      <c r="BS505" s="5"/>
      <c r="BT505" s="5"/>
      <c r="BU505" s="5"/>
      <c r="BV505" s="5"/>
      <c r="BW505" s="5"/>
      <c r="BX505" s="5"/>
      <c r="BY505" s="48"/>
      <c r="BZ505" s="48"/>
      <c r="CA505" s="48"/>
      <c r="CB505" s="48"/>
      <c r="CC505" s="48"/>
      <c r="CD505" s="267"/>
      <c r="CE505" s="48"/>
      <c r="CF505" s="267"/>
      <c r="CG505" s="5"/>
      <c r="CH505" s="267"/>
      <c r="CI505" s="267"/>
      <c r="CJ505" s="5"/>
      <c r="CK505" s="5"/>
      <c r="CL505" s="5"/>
      <c r="CM505" s="270"/>
    </row>
    <row r="506" spans="9:91">
      <c r="I506" s="144"/>
      <c r="J506" s="116"/>
      <c r="K506" s="26"/>
      <c r="L506" s="5"/>
      <c r="M506" s="5"/>
      <c r="N506" s="48"/>
      <c r="O506" s="48"/>
      <c r="P506" s="48"/>
      <c r="Q506" s="48"/>
      <c r="R506" s="5"/>
      <c r="S506" s="5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5"/>
      <c r="AE506" s="5"/>
      <c r="AF506" s="648"/>
      <c r="AG506" s="648"/>
      <c r="AH506" s="648"/>
      <c r="AI506" s="648"/>
      <c r="AJ506" s="648"/>
      <c r="AK506" s="648"/>
      <c r="AL506" s="648"/>
      <c r="AM506" s="648"/>
      <c r="AN506" s="648"/>
      <c r="AO506" s="648"/>
      <c r="AP506" s="648"/>
      <c r="AQ506" s="648"/>
      <c r="AR506" s="648"/>
      <c r="AS506" s="648"/>
      <c r="AT506" s="648"/>
      <c r="AU506" s="48"/>
      <c r="AV506" s="270"/>
      <c r="AZ506" s="144"/>
      <c r="BA506" s="52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5"/>
      <c r="BO506" s="48"/>
      <c r="BP506" s="48"/>
      <c r="BQ506" s="48"/>
      <c r="BR506" s="48"/>
      <c r="BS506" s="5"/>
      <c r="BT506" s="5"/>
      <c r="BU506" s="5"/>
      <c r="BV506" s="5"/>
      <c r="BW506" s="5"/>
      <c r="BX506" s="48"/>
      <c r="BY506" s="48"/>
      <c r="BZ506" s="48"/>
      <c r="CA506" s="48"/>
      <c r="CB506" s="5"/>
      <c r="CC506" s="5"/>
      <c r="CD506" s="5"/>
      <c r="CE506" s="5"/>
      <c r="CF506" s="5"/>
      <c r="CG506" s="5"/>
      <c r="CH506" s="5"/>
      <c r="CI506" s="48"/>
      <c r="CJ506" s="5"/>
      <c r="CK506" s="5"/>
      <c r="CL506" s="5"/>
      <c r="CM506" s="270"/>
    </row>
    <row r="507" spans="9:91">
      <c r="I507" s="144"/>
      <c r="J507" s="117"/>
      <c r="K507" s="26"/>
      <c r="L507" s="5"/>
      <c r="M507" s="5"/>
      <c r="N507" s="48"/>
      <c r="O507" s="5"/>
      <c r="P507" s="5"/>
      <c r="Q507" s="5"/>
      <c r="R507" s="5"/>
      <c r="S507" s="5"/>
      <c r="T507" s="48"/>
      <c r="U507" s="48"/>
      <c r="V507" s="26"/>
      <c r="W507" s="26"/>
      <c r="X507" s="26"/>
      <c r="Y507" s="48"/>
      <c r="Z507" s="5"/>
      <c r="AA507" s="5"/>
      <c r="AB507" s="5"/>
      <c r="AC507" s="26"/>
      <c r="AD507" s="26"/>
      <c r="AE507" s="26"/>
      <c r="AF507" s="648"/>
      <c r="AG507" s="648"/>
      <c r="AH507" s="648"/>
      <c r="AI507" s="648"/>
      <c r="AJ507" s="648"/>
      <c r="AK507" s="648"/>
      <c r="AL507" s="648"/>
      <c r="AM507" s="648"/>
      <c r="AN507" s="648"/>
      <c r="AO507" s="648"/>
      <c r="AP507" s="648"/>
      <c r="AQ507" s="648"/>
      <c r="AR507" s="648"/>
      <c r="AS507" s="648"/>
      <c r="AT507" s="648"/>
      <c r="AU507" s="48"/>
      <c r="AV507" s="270"/>
      <c r="AZ507" s="144"/>
      <c r="BA507" s="38"/>
      <c r="BC507" s="5"/>
      <c r="BD507" s="5"/>
      <c r="BE507" s="48"/>
      <c r="BF507" s="48"/>
      <c r="BG507" s="48"/>
      <c r="BH507" s="48"/>
      <c r="BI507" s="5"/>
      <c r="BJ507" s="5"/>
      <c r="BK507" s="5"/>
      <c r="BL507" s="48"/>
      <c r="BM507" s="48"/>
      <c r="BN507" s="48"/>
      <c r="BO507" s="48"/>
      <c r="BP507" s="48"/>
      <c r="BQ507" s="48"/>
      <c r="BR507" s="48"/>
      <c r="BS507" s="5"/>
      <c r="BT507" s="5"/>
      <c r="BU507" s="5"/>
      <c r="BV507" s="5"/>
      <c r="BW507" s="5"/>
      <c r="BX507" s="48"/>
      <c r="BY507" s="48"/>
      <c r="BZ507" s="48"/>
      <c r="CA507" s="5"/>
      <c r="CB507" s="5"/>
      <c r="CC507" s="5"/>
      <c r="CD507" s="5"/>
      <c r="CE507" s="5"/>
      <c r="CF507" s="5"/>
      <c r="CG507" s="5"/>
      <c r="CH507" s="5"/>
      <c r="CI507" s="48"/>
      <c r="CJ507" s="5"/>
      <c r="CK507" s="5"/>
      <c r="CL507" s="5"/>
      <c r="CM507" s="270"/>
    </row>
    <row r="508" spans="9:91">
      <c r="I508" s="144"/>
      <c r="J508" s="143"/>
      <c r="K508" s="26"/>
      <c r="L508" s="48"/>
      <c r="M508" s="48"/>
      <c r="N508" s="5"/>
      <c r="O508" s="5"/>
      <c r="P508" s="5"/>
      <c r="Q508" s="5"/>
      <c r="R508" s="5"/>
      <c r="S508" s="5"/>
      <c r="T508" s="5"/>
      <c r="U508" s="5"/>
      <c r="V508" s="48"/>
      <c r="W508" s="48"/>
      <c r="X508" s="48"/>
      <c r="Y508" s="5"/>
      <c r="Z508" s="5"/>
      <c r="AA508" s="5"/>
      <c r="AB508" s="5"/>
      <c r="AC508" s="4"/>
      <c r="AD508" s="4"/>
      <c r="AE508" s="4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48"/>
      <c r="AS508" s="5"/>
      <c r="AT508" s="5"/>
      <c r="AU508" s="5"/>
      <c r="AV508" s="270"/>
      <c r="AZ508" s="144"/>
      <c r="BA508" s="58"/>
      <c r="BC508" s="5"/>
      <c r="BD508" s="5"/>
      <c r="BE508" s="5"/>
      <c r="BF508" s="5"/>
      <c r="BG508" s="5"/>
      <c r="BH508" s="5"/>
      <c r="BI508" s="5"/>
      <c r="BJ508" s="5"/>
      <c r="BK508" s="5"/>
      <c r="BL508" s="48"/>
      <c r="BM508" s="5"/>
      <c r="BN508" s="5"/>
      <c r="BO508" s="5"/>
      <c r="BP508" s="48"/>
      <c r="BQ508" s="5"/>
      <c r="BR508" s="5"/>
      <c r="BS508" s="5"/>
      <c r="BT508" s="5"/>
      <c r="BU508" s="5"/>
      <c r="BV508" s="5"/>
      <c r="BW508" s="5"/>
      <c r="BX508" s="48"/>
      <c r="BY508" s="48"/>
      <c r="BZ508" s="48"/>
      <c r="CA508" s="5"/>
      <c r="CB508" s="5"/>
      <c r="CC508" s="5"/>
      <c r="CD508" s="5"/>
      <c r="CE508" s="5"/>
      <c r="CF508" s="5"/>
      <c r="CG508" s="5"/>
      <c r="CH508" s="5"/>
      <c r="CI508" s="5"/>
      <c r="CJ508" s="48"/>
      <c r="CK508" s="48"/>
      <c r="CL508" s="48"/>
      <c r="CM508" s="270"/>
    </row>
    <row r="509" spans="9:91">
      <c r="I509" s="144"/>
      <c r="J509" s="156"/>
      <c r="K509" s="26"/>
      <c r="L509" s="48"/>
      <c r="M509" s="5"/>
      <c r="N509" s="48"/>
      <c r="O509" s="48"/>
      <c r="P509" s="48"/>
      <c r="Q509" s="5"/>
      <c r="R509" s="5"/>
      <c r="S509" s="5"/>
      <c r="T509" s="5"/>
      <c r="U509" s="5"/>
      <c r="V509" s="48"/>
      <c r="W509" s="48"/>
      <c r="X509" s="48"/>
      <c r="Y509" s="48"/>
      <c r="Z509" s="48"/>
      <c r="AA509" s="48"/>
      <c r="AB509" s="48"/>
      <c r="AC509" s="4"/>
      <c r="AD509" s="4"/>
      <c r="AE509" s="4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5"/>
      <c r="AT509" s="5"/>
      <c r="AU509" s="5"/>
      <c r="AV509" s="270"/>
      <c r="AZ509" s="266"/>
      <c r="BA509" s="60"/>
      <c r="BC509" s="5"/>
      <c r="BD509" s="5"/>
      <c r="BE509" s="5"/>
      <c r="BF509" s="5"/>
      <c r="BG509" s="5"/>
      <c r="BH509" s="5"/>
      <c r="BI509" s="5"/>
      <c r="BJ509" s="5"/>
      <c r="BK509" s="5"/>
      <c r="BL509" s="48"/>
      <c r="BM509" s="5"/>
      <c r="BN509" s="5"/>
      <c r="BO509" s="5"/>
      <c r="BP509" s="48"/>
      <c r="BQ509" s="5"/>
      <c r="BR509" s="5">
        <v>1</v>
      </c>
      <c r="BS509" s="5">
        <v>1</v>
      </c>
      <c r="BT509" s="5">
        <v>1</v>
      </c>
      <c r="BU509" s="5">
        <v>1</v>
      </c>
      <c r="BV509" s="5">
        <v>1</v>
      </c>
      <c r="BW509" s="5">
        <v>1</v>
      </c>
      <c r="BX509" s="5">
        <v>1</v>
      </c>
      <c r="BY509" s="5">
        <v>1</v>
      </c>
      <c r="BZ509" s="5">
        <v>1</v>
      </c>
      <c r="CA509" s="5"/>
      <c r="CB509" s="5"/>
      <c r="CC509" s="5"/>
      <c r="CD509" s="5"/>
      <c r="CE509" s="48"/>
      <c r="CF509" s="48"/>
      <c r="CG509" s="48"/>
      <c r="CH509" s="5"/>
      <c r="CI509" s="5"/>
      <c r="CJ509" s="5"/>
      <c r="CK509" s="48"/>
      <c r="CL509" s="48"/>
      <c r="CM509" s="270"/>
    </row>
    <row r="510" spans="9:91">
      <c r="I510" s="142"/>
      <c r="J510" s="48"/>
      <c r="K510" s="48"/>
      <c r="L510" s="48"/>
      <c r="M510" s="5"/>
      <c r="N510" s="48"/>
      <c r="O510" s="48"/>
      <c r="P510" s="5">
        <v>1</v>
      </c>
      <c r="Q510" s="5">
        <v>1</v>
      </c>
      <c r="R510" s="5">
        <v>1</v>
      </c>
      <c r="S510" s="5">
        <v>1</v>
      </c>
      <c r="T510" s="5">
        <v>1</v>
      </c>
      <c r="U510" s="5">
        <v>1</v>
      </c>
      <c r="V510" s="5">
        <v>1</v>
      </c>
      <c r="W510" s="5">
        <v>1</v>
      </c>
      <c r="X510" s="5">
        <v>1</v>
      </c>
      <c r="Y510" s="5">
        <v>1</v>
      </c>
      <c r="Z510" s="5">
        <v>1</v>
      </c>
      <c r="AA510" s="5">
        <v>1</v>
      </c>
      <c r="AB510" s="5">
        <v>1</v>
      </c>
      <c r="AC510" s="5">
        <v>1</v>
      </c>
      <c r="AD510" s="5">
        <v>1</v>
      </c>
      <c r="AE510" s="5">
        <v>1</v>
      </c>
      <c r="AF510" s="5">
        <v>1</v>
      </c>
      <c r="AG510" s="5">
        <v>1</v>
      </c>
      <c r="AH510" s="5">
        <v>1</v>
      </c>
      <c r="AI510" s="5">
        <v>1</v>
      </c>
      <c r="AJ510" s="5">
        <v>1</v>
      </c>
      <c r="AK510" s="5">
        <v>1</v>
      </c>
      <c r="AL510" s="5"/>
      <c r="AM510" s="48"/>
      <c r="AN510" s="48"/>
      <c r="AO510" s="5"/>
      <c r="AP510" s="5"/>
      <c r="AQ510" s="26"/>
      <c r="AR510" s="26"/>
      <c r="AS510" s="26"/>
      <c r="AT510" s="5"/>
      <c r="AU510" s="5"/>
      <c r="AV510" s="270"/>
      <c r="AZ510" s="266"/>
      <c r="BA510" s="48"/>
      <c r="BB510" s="48"/>
      <c r="BC510" s="5"/>
      <c r="BD510" s="5"/>
      <c r="BE510" s="5"/>
      <c r="BF510" s="5"/>
      <c r="BG510" s="5">
        <v>1</v>
      </c>
      <c r="BH510" s="5">
        <v>1</v>
      </c>
      <c r="BI510" s="5">
        <v>1</v>
      </c>
      <c r="BJ510" s="5">
        <v>1</v>
      </c>
      <c r="BK510" s="5">
        <v>1</v>
      </c>
      <c r="BM510" s="38"/>
      <c r="BN510" s="5">
        <v>1</v>
      </c>
      <c r="BO510" s="5">
        <v>1</v>
      </c>
      <c r="BP510" s="5">
        <v>1</v>
      </c>
      <c r="BQ510" s="5">
        <v>1</v>
      </c>
      <c r="BR510" s="5">
        <v>1</v>
      </c>
      <c r="BS510" s="619" t="s">
        <v>165</v>
      </c>
      <c r="BT510" s="619"/>
      <c r="BU510" s="619"/>
      <c r="BV510" s="48"/>
      <c r="BW510" s="619" t="s">
        <v>133</v>
      </c>
      <c r="BX510" s="619"/>
      <c r="BY510" s="619"/>
      <c r="BZ510" s="5">
        <v>1</v>
      </c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48"/>
      <c r="CL510" s="5"/>
      <c r="CM510" s="270"/>
    </row>
    <row r="511" spans="9:91">
      <c r="I511" s="266"/>
      <c r="J511" s="267"/>
      <c r="K511" s="267"/>
      <c r="L511" s="48"/>
      <c r="M511" s="5"/>
      <c r="N511" s="48"/>
      <c r="O511" s="5">
        <v>1</v>
      </c>
      <c r="P511" s="616" t="s">
        <v>177</v>
      </c>
      <c r="Q511" s="616"/>
      <c r="R511" s="616"/>
      <c r="S511" s="5"/>
      <c r="T511" s="619" t="s">
        <v>136</v>
      </c>
      <c r="U511" s="619"/>
      <c r="V511" s="619"/>
      <c r="W511" s="5">
        <v>1</v>
      </c>
      <c r="X511" s="619" t="s">
        <v>133</v>
      </c>
      <c r="Y511" s="619"/>
      <c r="Z511" s="619"/>
      <c r="AA511" s="5"/>
      <c r="AB511" s="616" t="s">
        <v>165</v>
      </c>
      <c r="AC511" s="616"/>
      <c r="AD511" s="616"/>
      <c r="AE511" s="5"/>
      <c r="AF511" s="619" t="s">
        <v>136</v>
      </c>
      <c r="AG511" s="619"/>
      <c r="AH511" s="619"/>
      <c r="AI511" s="5"/>
      <c r="AJ511" s="5"/>
      <c r="AK511" s="5"/>
      <c r="AL511" s="5"/>
      <c r="AM511" s="5"/>
      <c r="AN511" s="5"/>
      <c r="AO511" s="5"/>
      <c r="AP511" s="5"/>
      <c r="AQ511" s="26"/>
      <c r="AR511" s="26"/>
      <c r="AS511" s="26"/>
      <c r="AT511" s="26"/>
      <c r="AU511" s="267"/>
      <c r="AV511" s="270"/>
      <c r="AZ511" s="266"/>
      <c r="BA511" s="48"/>
      <c r="BB511" s="48"/>
      <c r="BC511" s="5"/>
      <c r="BD511" s="5"/>
      <c r="BE511" s="5"/>
      <c r="BF511" s="5"/>
      <c r="BG511" s="5">
        <v>1</v>
      </c>
      <c r="BH511" s="619" t="s">
        <v>136</v>
      </c>
      <c r="BI511" s="619"/>
      <c r="BJ511" s="619"/>
      <c r="BK511" s="5">
        <v>1</v>
      </c>
      <c r="BL511" s="5">
        <v>1</v>
      </c>
      <c r="BM511" s="5">
        <v>1</v>
      </c>
      <c r="BN511" s="5">
        <v>1</v>
      </c>
      <c r="BO511" s="619" t="s">
        <v>136</v>
      </c>
      <c r="BP511" s="619"/>
      <c r="BQ511" s="619"/>
      <c r="BR511" s="5">
        <v>1</v>
      </c>
      <c r="BS511" s="619"/>
      <c r="BT511" s="619"/>
      <c r="BU511" s="619"/>
      <c r="BV511" s="48"/>
      <c r="BW511" s="619"/>
      <c r="BX511" s="619"/>
      <c r="BY511" s="619"/>
      <c r="BZ511" s="5">
        <v>1</v>
      </c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48"/>
      <c r="CL511" s="267"/>
      <c r="CM511" s="270"/>
    </row>
    <row r="512" spans="9:91">
      <c r="I512" s="266"/>
      <c r="J512" s="48"/>
      <c r="K512" s="48"/>
      <c r="L512" s="48"/>
      <c r="M512" s="48"/>
      <c r="N512" s="5"/>
      <c r="O512" s="5">
        <v>1</v>
      </c>
      <c r="P512" s="616"/>
      <c r="Q512" s="616"/>
      <c r="R512" s="616"/>
      <c r="S512" s="5"/>
      <c r="T512" s="619"/>
      <c r="U512" s="619"/>
      <c r="V512" s="619"/>
      <c r="W512" s="5">
        <v>1</v>
      </c>
      <c r="X512" s="619"/>
      <c r="Y512" s="619"/>
      <c r="Z512" s="619"/>
      <c r="AA512" s="5"/>
      <c r="AB512" s="616"/>
      <c r="AC512" s="616"/>
      <c r="AD512" s="616"/>
      <c r="AE512" s="5"/>
      <c r="AF512" s="619"/>
      <c r="AG512" s="619"/>
      <c r="AH512" s="619"/>
      <c r="AI512" s="5"/>
      <c r="AJ512" s="5"/>
      <c r="AK512" s="5"/>
      <c r="AL512" s="5"/>
      <c r="AM512" s="5"/>
      <c r="AN512" s="5"/>
      <c r="AO512" s="5"/>
      <c r="AP512" s="5"/>
      <c r="AQ512" s="26"/>
      <c r="AR512" s="26"/>
      <c r="AS512" s="26"/>
      <c r="AT512" s="48"/>
      <c r="AU512" s="267"/>
      <c r="AV512" s="270"/>
      <c r="AZ512" s="266"/>
      <c r="BA512" s="48"/>
      <c r="BB512" s="5"/>
      <c r="BC512" s="5"/>
      <c r="BD512" s="5"/>
      <c r="BE512" s="5"/>
      <c r="BF512" s="5"/>
      <c r="BG512" s="5">
        <v>1</v>
      </c>
      <c r="BH512" s="619"/>
      <c r="BI512" s="619"/>
      <c r="BJ512" s="619"/>
      <c r="BK512" s="5"/>
      <c r="BL512" s="48"/>
      <c r="BM512" s="5"/>
      <c r="BN512" s="5"/>
      <c r="BO512" s="619"/>
      <c r="BP512" s="619"/>
      <c r="BQ512" s="619"/>
      <c r="BR512" s="5">
        <v>1</v>
      </c>
      <c r="BS512" s="619"/>
      <c r="BT512" s="619"/>
      <c r="BU512" s="619"/>
      <c r="BV512" s="5"/>
      <c r="BW512" s="619"/>
      <c r="BX512" s="619"/>
      <c r="BY512" s="619"/>
      <c r="BZ512" s="5">
        <v>1</v>
      </c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48"/>
      <c r="CL512" s="48"/>
      <c r="CM512" s="270"/>
    </row>
    <row r="513" spans="9:91">
      <c r="I513" s="142"/>
      <c r="J513" s="48"/>
      <c r="K513" s="48"/>
      <c r="L513" s="48"/>
      <c r="M513" s="26"/>
      <c r="N513" s="5"/>
      <c r="O513" s="5">
        <v>1</v>
      </c>
      <c r="P513" s="616"/>
      <c r="Q513" s="616"/>
      <c r="R513" s="616"/>
      <c r="S513" s="5"/>
      <c r="T513" s="619"/>
      <c r="U513" s="619"/>
      <c r="V513" s="619"/>
      <c r="W513" s="5">
        <v>1</v>
      </c>
      <c r="X513" s="619"/>
      <c r="Y513" s="619"/>
      <c r="Z513" s="619"/>
      <c r="AA513" s="117"/>
      <c r="AB513" s="616"/>
      <c r="AC513" s="616"/>
      <c r="AD513" s="616"/>
      <c r="AE513" s="5"/>
      <c r="AF513" s="619"/>
      <c r="AG513" s="619"/>
      <c r="AH513" s="619"/>
      <c r="AI513" s="5">
        <v>1</v>
      </c>
      <c r="AJ513" s="5">
        <v>1</v>
      </c>
      <c r="AK513" s="5">
        <v>1</v>
      </c>
      <c r="AL513" s="5">
        <v>1</v>
      </c>
      <c r="AM513" s="5">
        <v>1</v>
      </c>
      <c r="AN513" s="5"/>
      <c r="AO513" s="5"/>
      <c r="AP513" s="4"/>
      <c r="AQ513" s="26"/>
      <c r="AR513" s="26"/>
      <c r="AS513" s="26"/>
      <c r="AT513" s="5"/>
      <c r="AU513" s="5"/>
      <c r="AV513" s="270"/>
      <c r="AZ513" s="266"/>
      <c r="BA513" s="48"/>
      <c r="BB513" s="5"/>
      <c r="BC513" s="5"/>
      <c r="BD513" s="5"/>
      <c r="BE513" s="5"/>
      <c r="BF513" s="5"/>
      <c r="BG513" s="5">
        <v>1</v>
      </c>
      <c r="BH513" s="619"/>
      <c r="BI513" s="619"/>
      <c r="BJ513" s="619"/>
      <c r="BK513" s="5"/>
      <c r="BL513" s="48"/>
      <c r="BM513" s="5"/>
      <c r="BN513" s="5"/>
      <c r="BO513" s="619"/>
      <c r="BP513" s="619"/>
      <c r="BQ513" s="619"/>
      <c r="BR513" s="5">
        <v>1</v>
      </c>
      <c r="BS513" s="5">
        <v>1</v>
      </c>
      <c r="BT513" s="5">
        <v>1</v>
      </c>
      <c r="BU513" s="5">
        <v>1</v>
      </c>
      <c r="BV513" s="5">
        <v>1</v>
      </c>
      <c r="BW513" s="48"/>
      <c r="BX513" s="48"/>
      <c r="BY513" s="48"/>
      <c r="BZ513" s="5">
        <v>1</v>
      </c>
      <c r="CA513" s="5">
        <v>1</v>
      </c>
      <c r="CB513" s="5">
        <v>1</v>
      </c>
      <c r="CC513" s="5">
        <v>1</v>
      </c>
      <c r="CD513" s="5">
        <v>1</v>
      </c>
      <c r="CE513" s="5">
        <v>1</v>
      </c>
      <c r="CF513" s="5">
        <v>1</v>
      </c>
      <c r="CG513" s="48"/>
      <c r="CH513" s="5"/>
      <c r="CI513" s="5"/>
      <c r="CJ513" s="5"/>
      <c r="CK513" s="48"/>
      <c r="CL513" s="267"/>
      <c r="CM513" s="270"/>
    </row>
    <row r="514" spans="9:91">
      <c r="I514" s="266"/>
      <c r="J514" s="267"/>
      <c r="K514" s="48"/>
      <c r="L514" s="48"/>
      <c r="M514" s="26"/>
      <c r="N514" s="5"/>
      <c r="O514" s="5">
        <v>1</v>
      </c>
      <c r="P514" s="4"/>
      <c r="Q514" s="4"/>
      <c r="R514" s="5"/>
      <c r="S514" s="5">
        <v>1</v>
      </c>
      <c r="T514" s="5">
        <v>1</v>
      </c>
      <c r="U514" s="5">
        <v>1</v>
      </c>
      <c r="V514" s="5">
        <v>1</v>
      </c>
      <c r="W514" s="5">
        <v>1</v>
      </c>
      <c r="X514" s="5">
        <v>1</v>
      </c>
      <c r="Y514" s="5">
        <v>1</v>
      </c>
      <c r="Z514" s="5">
        <v>1</v>
      </c>
      <c r="AA514" s="5">
        <v>1</v>
      </c>
      <c r="AB514" s="5">
        <v>1</v>
      </c>
      <c r="AC514" s="5">
        <v>1</v>
      </c>
      <c r="AD514" s="5">
        <v>1</v>
      </c>
      <c r="AE514" s="5">
        <v>1</v>
      </c>
      <c r="AF514" s="5">
        <v>1</v>
      </c>
      <c r="AG514" s="5">
        <v>1</v>
      </c>
      <c r="AH514" s="5">
        <v>1</v>
      </c>
      <c r="AI514" s="5">
        <v>1</v>
      </c>
      <c r="AJ514" s="619" t="s">
        <v>138</v>
      </c>
      <c r="AK514" s="619"/>
      <c r="AL514" s="619"/>
      <c r="AM514" s="5">
        <v>1</v>
      </c>
      <c r="AN514" s="5"/>
      <c r="AO514" s="5"/>
      <c r="AP514" s="5"/>
      <c r="AQ514" s="5"/>
      <c r="AR514" s="5"/>
      <c r="AS514" s="5"/>
      <c r="AT514" s="5"/>
      <c r="AU514" s="5"/>
      <c r="AV514" s="270"/>
      <c r="AZ514" s="266"/>
      <c r="BA514" s="48"/>
      <c r="BB514" s="5"/>
      <c r="BC514" s="5"/>
      <c r="BD514" s="5"/>
      <c r="BE514" s="5"/>
      <c r="BF514" s="5"/>
      <c r="BG514" s="5">
        <v>1</v>
      </c>
      <c r="BH514" s="5">
        <v>1</v>
      </c>
      <c r="BI514" s="5"/>
      <c r="BJ514" s="5"/>
      <c r="BK514" s="5">
        <v>1</v>
      </c>
      <c r="BL514" s="5">
        <v>1</v>
      </c>
      <c r="BM514" s="5">
        <v>1</v>
      </c>
      <c r="BN514" s="5">
        <v>1</v>
      </c>
      <c r="BO514" s="5">
        <v>1</v>
      </c>
      <c r="BP514" s="5">
        <v>1</v>
      </c>
      <c r="BQ514" s="5">
        <v>1</v>
      </c>
      <c r="BR514" s="5">
        <v>1</v>
      </c>
      <c r="BS514" s="619" t="s">
        <v>139</v>
      </c>
      <c r="BT514" s="619"/>
      <c r="BU514" s="619"/>
      <c r="BV514" s="5">
        <v>1</v>
      </c>
      <c r="BW514" s="619" t="s">
        <v>165</v>
      </c>
      <c r="BX514" s="619"/>
      <c r="BY514" s="619"/>
      <c r="BZ514" s="5">
        <v>1</v>
      </c>
      <c r="CA514" s="619" t="s">
        <v>136</v>
      </c>
      <c r="CB514" s="619"/>
      <c r="CC514" s="619"/>
      <c r="CD514" s="5"/>
      <c r="CE514" s="5"/>
      <c r="CF514" s="5">
        <v>1</v>
      </c>
      <c r="CG514" s="48"/>
      <c r="CH514" s="5"/>
      <c r="CI514" s="5"/>
      <c r="CJ514" s="5"/>
      <c r="CK514" s="5"/>
      <c r="CL514" s="5"/>
      <c r="CM514" s="145"/>
    </row>
    <row r="515" spans="9:91">
      <c r="I515" s="266"/>
      <c r="J515" s="48"/>
      <c r="K515" s="5"/>
      <c r="L515" s="26"/>
      <c r="M515" s="26"/>
      <c r="N515" s="5"/>
      <c r="O515" s="5">
        <v>1</v>
      </c>
      <c r="P515" s="619" t="s">
        <v>136</v>
      </c>
      <c r="Q515" s="619"/>
      <c r="R515" s="619"/>
      <c r="S515" s="5">
        <v>1</v>
      </c>
      <c r="T515" s="619" t="s">
        <v>138</v>
      </c>
      <c r="U515" s="619"/>
      <c r="V515" s="619"/>
      <c r="W515" s="5"/>
      <c r="X515" s="616" t="s">
        <v>165</v>
      </c>
      <c r="Y515" s="616"/>
      <c r="Z515" s="616"/>
      <c r="AA515" s="5">
        <v>1</v>
      </c>
      <c r="AB515" s="624" t="s">
        <v>139</v>
      </c>
      <c r="AC515" s="624"/>
      <c r="AD515" s="624"/>
      <c r="AE515" s="629" t="s">
        <v>151</v>
      </c>
      <c r="AF515" s="629"/>
      <c r="AG515" s="619" t="s">
        <v>137</v>
      </c>
      <c r="AH515" s="619"/>
      <c r="AI515" s="5">
        <v>1</v>
      </c>
      <c r="AJ515" s="619"/>
      <c r="AK515" s="619"/>
      <c r="AL515" s="619"/>
      <c r="AM515" s="5">
        <v>1</v>
      </c>
      <c r="AN515" s="26"/>
      <c r="AO515" s="5"/>
      <c r="AP515" s="5">
        <v>1</v>
      </c>
      <c r="AQ515" s="5"/>
      <c r="AR515" s="5"/>
      <c r="AS515" s="5"/>
      <c r="AT515" s="5"/>
      <c r="AU515" s="5"/>
      <c r="AV515" s="270"/>
      <c r="AZ515" s="142"/>
      <c r="BA515" s="5"/>
      <c r="BB515" s="5"/>
      <c r="BC515" s="26"/>
      <c r="BD515" s="26"/>
      <c r="BE515" s="26"/>
      <c r="BF515" s="26"/>
      <c r="BH515" s="5">
        <v>1</v>
      </c>
      <c r="BI515" s="48"/>
      <c r="BJ515" s="48"/>
      <c r="BK515" s="5">
        <v>1</v>
      </c>
      <c r="BL515" s="619" t="s">
        <v>135</v>
      </c>
      <c r="BM515" s="619"/>
      <c r="BN515" s="619"/>
      <c r="BO515" s="619" t="s">
        <v>283</v>
      </c>
      <c r="BP515" s="619"/>
      <c r="BQ515" s="619"/>
      <c r="BR515" s="5">
        <v>1</v>
      </c>
      <c r="BS515" s="619"/>
      <c r="BT515" s="619"/>
      <c r="BU515" s="619"/>
      <c r="BV515" s="5">
        <v>1</v>
      </c>
      <c r="BW515" s="619"/>
      <c r="BX515" s="619"/>
      <c r="BY515" s="619"/>
      <c r="BZ515" s="5">
        <v>1</v>
      </c>
      <c r="CA515" s="619"/>
      <c r="CB515" s="619"/>
      <c r="CC515" s="619"/>
      <c r="CD515" s="5"/>
      <c r="CE515" s="5"/>
      <c r="CF515" s="5">
        <v>1</v>
      </c>
      <c r="CG515" s="48"/>
      <c r="CH515" s="5"/>
      <c r="CI515" s="5"/>
      <c r="CJ515" s="5"/>
      <c r="CK515" s="5"/>
      <c r="CL515" s="5"/>
      <c r="CM515" s="145"/>
    </row>
    <row r="516" spans="9:91">
      <c r="I516" s="142"/>
      <c r="J516" s="48"/>
      <c r="K516" s="48"/>
      <c r="L516" s="26"/>
      <c r="M516" s="26"/>
      <c r="N516" s="5"/>
      <c r="O516" s="5">
        <v>1</v>
      </c>
      <c r="P516" s="619"/>
      <c r="Q516" s="619"/>
      <c r="R516" s="619"/>
      <c r="S516" s="5">
        <v>1</v>
      </c>
      <c r="T516" s="619"/>
      <c r="U516" s="619"/>
      <c r="V516" s="619"/>
      <c r="W516" s="5"/>
      <c r="X516" s="616"/>
      <c r="Y516" s="616"/>
      <c r="Z516" s="616"/>
      <c r="AA516" s="5">
        <v>1</v>
      </c>
      <c r="AB516" s="624"/>
      <c r="AC516" s="624"/>
      <c r="AD516" s="624"/>
      <c r="AE516" s="629"/>
      <c r="AF516" s="629"/>
      <c r="AG516" s="619"/>
      <c r="AH516" s="619"/>
      <c r="AI516" s="116"/>
      <c r="AJ516" s="619"/>
      <c r="AK516" s="619"/>
      <c r="AL516" s="619"/>
      <c r="AM516" s="5">
        <v>1</v>
      </c>
      <c r="AN516" s="26"/>
      <c r="AO516" s="5"/>
      <c r="AP516" s="5">
        <v>1</v>
      </c>
      <c r="AQ516" s="5"/>
      <c r="AR516" s="5"/>
      <c r="AS516" s="5"/>
      <c r="AT516" s="5"/>
      <c r="AU516" s="5"/>
      <c r="AV516" s="270"/>
      <c r="AZ516" s="142"/>
      <c r="BA516" s="5"/>
      <c r="BB516" s="5"/>
      <c r="BC516" s="5"/>
      <c r="BD516" s="5"/>
      <c r="BE516" s="5"/>
      <c r="BF516" s="5"/>
      <c r="BG516" s="38"/>
      <c r="BH516" s="5">
        <v>1</v>
      </c>
      <c r="BI516" s="5"/>
      <c r="BJ516" s="5"/>
      <c r="BK516" s="5">
        <v>1</v>
      </c>
      <c r="BL516" s="619"/>
      <c r="BM516" s="619"/>
      <c r="BN516" s="619"/>
      <c r="BO516" s="619"/>
      <c r="BP516" s="619"/>
      <c r="BQ516" s="619"/>
      <c r="BR516" s="5">
        <v>1</v>
      </c>
      <c r="BS516" s="619"/>
      <c r="BT516" s="619"/>
      <c r="BU516" s="619"/>
      <c r="BV516" s="5">
        <v>1</v>
      </c>
      <c r="BW516" s="619"/>
      <c r="BX516" s="619"/>
      <c r="BY516" s="619"/>
      <c r="BZ516" s="5">
        <v>1</v>
      </c>
      <c r="CA516" s="619"/>
      <c r="CB516" s="619"/>
      <c r="CC516" s="619"/>
      <c r="CD516" s="5"/>
      <c r="CE516" s="5"/>
      <c r="CF516" s="5">
        <v>1</v>
      </c>
      <c r="CG516" s="48"/>
      <c r="CH516" s="5"/>
      <c r="CI516" s="5"/>
      <c r="CJ516" s="5"/>
      <c r="CK516" s="5"/>
      <c r="CL516" s="5"/>
      <c r="CM516" s="145"/>
    </row>
    <row r="517" spans="9:91">
      <c r="I517" s="266"/>
      <c r="J517" s="48"/>
      <c r="K517" s="48"/>
      <c r="L517" s="26"/>
      <c r="M517" s="26"/>
      <c r="N517" s="5"/>
      <c r="O517" s="5">
        <v>1</v>
      </c>
      <c r="P517" s="619"/>
      <c r="Q517" s="619"/>
      <c r="R517" s="619"/>
      <c r="S517" s="5">
        <v>1</v>
      </c>
      <c r="T517" s="619"/>
      <c r="U517" s="619"/>
      <c r="V517" s="619"/>
      <c r="W517" s="5"/>
      <c r="X517" s="616"/>
      <c r="Y517" s="616"/>
      <c r="Z517" s="616"/>
      <c r="AA517" s="5">
        <v>1</v>
      </c>
      <c r="AB517" s="624"/>
      <c r="AC517" s="624"/>
      <c r="AD517" s="624"/>
      <c r="AE517" s="5">
        <v>1</v>
      </c>
      <c r="AF517" s="5">
        <v>1</v>
      </c>
      <c r="AG517" s="5">
        <v>1</v>
      </c>
      <c r="AH517" s="5">
        <v>1</v>
      </c>
      <c r="AI517" s="5">
        <v>1</v>
      </c>
      <c r="AJ517" s="116"/>
      <c r="AK517" s="5">
        <v>1</v>
      </c>
      <c r="AL517" s="5">
        <v>1</v>
      </c>
      <c r="AM517" s="5">
        <v>1</v>
      </c>
      <c r="AN517" s="26"/>
      <c r="AO517" s="5"/>
      <c r="AP517" s="5">
        <v>1</v>
      </c>
      <c r="AQ517" s="5"/>
      <c r="AR517" s="5"/>
      <c r="AS517" s="5"/>
      <c r="AT517" s="5"/>
      <c r="AU517" s="5"/>
      <c r="AV517" s="270"/>
      <c r="AZ517" s="142"/>
      <c r="BA517" s="5"/>
      <c r="BB517" s="5"/>
      <c r="BC517" s="5"/>
      <c r="BD517" s="5"/>
      <c r="BE517" s="5"/>
      <c r="BF517" s="5"/>
      <c r="BG517" s="5">
        <v>1</v>
      </c>
      <c r="BH517" s="5">
        <v>1</v>
      </c>
      <c r="BI517" s="5"/>
      <c r="BJ517" s="5"/>
      <c r="BK517" s="5">
        <v>1</v>
      </c>
      <c r="BL517" s="619"/>
      <c r="BM517" s="619"/>
      <c r="BN517" s="619"/>
      <c r="BO517" s="619"/>
      <c r="BP517" s="619"/>
      <c r="BQ517" s="619"/>
      <c r="BR517" s="5">
        <v>1</v>
      </c>
      <c r="BS517" s="619" t="s">
        <v>151</v>
      </c>
      <c r="BT517" s="619"/>
      <c r="BU517" s="58"/>
      <c r="BV517" s="5">
        <v>1</v>
      </c>
      <c r="BW517" s="5">
        <v>1</v>
      </c>
      <c r="BX517" s="5">
        <v>1</v>
      </c>
      <c r="BY517" s="5">
        <v>1</v>
      </c>
      <c r="BZ517" s="5">
        <v>1</v>
      </c>
      <c r="CA517" s="5">
        <v>1</v>
      </c>
      <c r="CB517" s="5">
        <v>1</v>
      </c>
      <c r="CC517" s="619" t="s">
        <v>136</v>
      </c>
      <c r="CD517" s="619"/>
      <c r="CE517" s="619"/>
      <c r="CF517" s="5">
        <v>1</v>
      </c>
      <c r="CG517" s="48"/>
      <c r="CH517" s="5"/>
      <c r="CI517" s="5"/>
      <c r="CJ517" s="48"/>
      <c r="CK517" s="5"/>
      <c r="CL517" s="5"/>
      <c r="CM517" s="145"/>
    </row>
    <row r="518" spans="9:91">
      <c r="I518" s="266"/>
      <c r="J518" s="48"/>
      <c r="K518" s="5"/>
      <c r="L518" s="5"/>
      <c r="M518" s="26"/>
      <c r="N518" s="5"/>
      <c r="O518" s="5">
        <v>1</v>
      </c>
      <c r="P518" s="5">
        <v>1</v>
      </c>
      <c r="Q518" s="5">
        <v>1</v>
      </c>
      <c r="R518" s="5">
        <v>1</v>
      </c>
      <c r="S518" s="5">
        <v>1</v>
      </c>
      <c r="T518" s="5"/>
      <c r="U518" s="5"/>
      <c r="W518" s="5">
        <v>1</v>
      </c>
      <c r="X518" s="5">
        <v>1</v>
      </c>
      <c r="Y518" s="5">
        <v>1</v>
      </c>
      <c r="Z518" s="5">
        <v>1</v>
      </c>
      <c r="AA518" s="5">
        <v>1</v>
      </c>
      <c r="AB518" s="5">
        <v>1</v>
      </c>
      <c r="AC518" s="5">
        <v>1</v>
      </c>
      <c r="AD518" s="5">
        <v>1</v>
      </c>
      <c r="AE518" s="5">
        <v>1</v>
      </c>
      <c r="AF518" s="619" t="s">
        <v>282</v>
      </c>
      <c r="AG518" s="619"/>
      <c r="AH518" s="619"/>
      <c r="AI518" s="5">
        <v>1</v>
      </c>
      <c r="AJ518" s="619" t="s">
        <v>137</v>
      </c>
      <c r="AK518" s="619"/>
      <c r="AL518" s="5">
        <v>1</v>
      </c>
      <c r="AM518" s="619" t="s">
        <v>136</v>
      </c>
      <c r="AN518" s="619"/>
      <c r="AO518" s="619"/>
      <c r="AP518" s="5">
        <v>1</v>
      </c>
      <c r="AQ518" s="5"/>
      <c r="AR518" s="5"/>
      <c r="AS518" s="48"/>
      <c r="AT518" s="48"/>
      <c r="AU518" s="267"/>
      <c r="AV518" s="270"/>
      <c r="AZ518" s="142"/>
      <c r="BA518" s="5"/>
      <c r="BB518" s="5"/>
      <c r="BC518" s="5"/>
      <c r="BD518" s="5"/>
      <c r="BE518" s="5"/>
      <c r="BF518" s="5"/>
      <c r="BG518" s="5">
        <v>1</v>
      </c>
      <c r="BH518" s="619" t="s">
        <v>136</v>
      </c>
      <c r="BI518" s="619"/>
      <c r="BJ518" s="619"/>
      <c r="BK518" s="5">
        <v>1</v>
      </c>
      <c r="BL518" s="619" t="s">
        <v>286</v>
      </c>
      <c r="BM518" s="619"/>
      <c r="BN518" s="619"/>
      <c r="BO518" s="619" t="s">
        <v>177</v>
      </c>
      <c r="BP518" s="619"/>
      <c r="BQ518" s="619"/>
      <c r="BR518" s="5">
        <v>1</v>
      </c>
      <c r="BS518" s="619"/>
      <c r="BT518" s="619"/>
      <c r="BU518" s="625" t="s">
        <v>282</v>
      </c>
      <c r="BV518" s="625"/>
      <c r="BW518" s="625"/>
      <c r="BX518" s="5">
        <v>1</v>
      </c>
      <c r="BY518" s="619" t="s">
        <v>135</v>
      </c>
      <c r="BZ518" s="619"/>
      <c r="CA518" s="619"/>
      <c r="CB518" s="5">
        <v>1</v>
      </c>
      <c r="CC518" s="619"/>
      <c r="CD518" s="619"/>
      <c r="CE518" s="619"/>
      <c r="CF518" s="5">
        <v>1</v>
      </c>
      <c r="CG518" s="5"/>
      <c r="CH518" s="5"/>
      <c r="CI518" s="5"/>
      <c r="CJ518" s="5"/>
      <c r="CK518" s="5"/>
      <c r="CL518" s="5"/>
      <c r="CM518" s="145"/>
    </row>
    <row r="519" spans="9:91">
      <c r="I519" s="142"/>
      <c r="J519" s="48"/>
      <c r="K519" s="26"/>
      <c r="L519" s="26"/>
      <c r="M519" s="26"/>
      <c r="N519" s="5"/>
      <c r="O519" s="5">
        <v>1</v>
      </c>
      <c r="P519" s="619" t="s">
        <v>133</v>
      </c>
      <c r="Q519" s="619"/>
      <c r="R519" s="619"/>
      <c r="S519" s="5">
        <v>1</v>
      </c>
      <c r="T519" s="616" t="s">
        <v>165</v>
      </c>
      <c r="U519" s="616"/>
      <c r="V519" s="616"/>
      <c r="W519" s="5">
        <v>1</v>
      </c>
      <c r="X519" s="619" t="s">
        <v>181</v>
      </c>
      <c r="Y519" s="619"/>
      <c r="Z519" s="619"/>
      <c r="AA519" s="143"/>
      <c r="AB519" s="619" t="s">
        <v>135</v>
      </c>
      <c r="AC519" s="619"/>
      <c r="AD519" s="619"/>
      <c r="AE519" s="5">
        <v>1</v>
      </c>
      <c r="AF519" s="619"/>
      <c r="AG519" s="619"/>
      <c r="AH519" s="619"/>
      <c r="AI519" s="5">
        <v>1</v>
      </c>
      <c r="AJ519" s="619"/>
      <c r="AK519" s="619"/>
      <c r="AL519" s="5">
        <v>1</v>
      </c>
      <c r="AM519" s="619"/>
      <c r="AN519" s="619"/>
      <c r="AO519" s="619"/>
      <c r="AP519" s="5">
        <v>1</v>
      </c>
      <c r="AQ519" s="5"/>
      <c r="AR519" s="5"/>
      <c r="AS519" s="5"/>
      <c r="AT519" s="5"/>
      <c r="AU519" s="48"/>
      <c r="AV519" s="270"/>
      <c r="AZ519" s="142"/>
      <c r="BA519" s="5"/>
      <c r="BB519" s="5"/>
      <c r="BC519" s="5"/>
      <c r="BD519" s="5"/>
      <c r="BE519" s="5"/>
      <c r="BF519" s="5"/>
      <c r="BG519" s="5">
        <v>1</v>
      </c>
      <c r="BH519" s="619"/>
      <c r="BI519" s="619"/>
      <c r="BJ519" s="619"/>
      <c r="BK519" s="5">
        <v>1</v>
      </c>
      <c r="BL519" s="619"/>
      <c r="BM519" s="619"/>
      <c r="BN519" s="619"/>
      <c r="BO519" s="619"/>
      <c r="BP519" s="619"/>
      <c r="BQ519" s="619"/>
      <c r="BR519" s="5">
        <v>1</v>
      </c>
      <c r="BS519" s="619" t="s">
        <v>151</v>
      </c>
      <c r="BT519" s="619"/>
      <c r="BU519" s="625"/>
      <c r="BV519" s="625"/>
      <c r="BW519" s="625"/>
      <c r="BX519" s="5">
        <v>1</v>
      </c>
      <c r="BY519" s="619"/>
      <c r="BZ519" s="619"/>
      <c r="CA519" s="619"/>
      <c r="CB519" s="5">
        <v>1</v>
      </c>
      <c r="CC519" s="619"/>
      <c r="CD519" s="619"/>
      <c r="CE519" s="619"/>
      <c r="CF519" s="5">
        <v>1</v>
      </c>
      <c r="CG519" s="5"/>
      <c r="CH519" s="5"/>
      <c r="CI519" s="5"/>
      <c r="CJ519" s="5"/>
      <c r="CK519" s="5"/>
      <c r="CL519" s="5"/>
      <c r="CM519" s="145"/>
    </row>
    <row r="520" spans="9:91">
      <c r="I520" s="142"/>
      <c r="J520" s="5"/>
      <c r="K520" s="26"/>
      <c r="L520" s="26"/>
      <c r="M520" s="26"/>
      <c r="N520" s="48"/>
      <c r="O520" s="5">
        <v>1</v>
      </c>
      <c r="P520" s="619"/>
      <c r="Q520" s="619"/>
      <c r="R520" s="619"/>
      <c r="S520" s="5">
        <v>1</v>
      </c>
      <c r="T520" s="616"/>
      <c r="U520" s="616"/>
      <c r="V520" s="616"/>
      <c r="W520" s="5">
        <v>1</v>
      </c>
      <c r="X520" s="619"/>
      <c r="Y520" s="619"/>
      <c r="Z520" s="619"/>
      <c r="AA520" s="5"/>
      <c r="AB520" s="619"/>
      <c r="AC520" s="619"/>
      <c r="AD520" s="619"/>
      <c r="AE520" s="5">
        <v>1</v>
      </c>
      <c r="AF520" s="619"/>
      <c r="AG520" s="619"/>
      <c r="AH520" s="619"/>
      <c r="AI520" s="5">
        <v>1</v>
      </c>
      <c r="AJ520" s="629" t="s">
        <v>151</v>
      </c>
      <c r="AK520" s="629"/>
      <c r="AL520" s="5">
        <v>1</v>
      </c>
      <c r="AM520" s="619"/>
      <c r="AN520" s="619"/>
      <c r="AO520" s="619"/>
      <c r="AP520" s="5">
        <v>1</v>
      </c>
      <c r="AQ520" s="5"/>
      <c r="AR520" s="48"/>
      <c r="AS520" s="48"/>
      <c r="AT520" s="5"/>
      <c r="AU520" s="267"/>
      <c r="AV520" s="270"/>
      <c r="AZ520" s="142"/>
      <c r="BA520" s="48"/>
      <c r="BB520" s="48"/>
      <c r="BC520" s="5"/>
      <c r="BD520" s="5"/>
      <c r="BE520" s="5"/>
      <c r="BF520" s="5"/>
      <c r="BG520" s="5">
        <v>1</v>
      </c>
      <c r="BH520" s="619"/>
      <c r="BI520" s="619"/>
      <c r="BJ520" s="619"/>
      <c r="BK520" s="5">
        <v>1</v>
      </c>
      <c r="BL520" s="619"/>
      <c r="BM520" s="619"/>
      <c r="BN520" s="619"/>
      <c r="BO520" s="619"/>
      <c r="BP520" s="619"/>
      <c r="BQ520" s="619"/>
      <c r="BR520" s="5">
        <v>1</v>
      </c>
      <c r="BS520" s="619"/>
      <c r="BT520" s="619"/>
      <c r="BU520" s="625"/>
      <c r="BV520" s="625"/>
      <c r="BW520" s="625"/>
      <c r="BX520" s="5">
        <v>1</v>
      </c>
      <c r="BY520" s="619"/>
      <c r="BZ520" s="619"/>
      <c r="CA520" s="619"/>
      <c r="CB520" s="5">
        <v>1</v>
      </c>
      <c r="CC520" s="5">
        <v>1</v>
      </c>
      <c r="CD520" s="5">
        <v>1</v>
      </c>
      <c r="CE520" s="5">
        <v>1</v>
      </c>
      <c r="CF520" s="5">
        <v>1</v>
      </c>
      <c r="CG520" s="48"/>
      <c r="CH520" s="48"/>
      <c r="CI520" s="48"/>
      <c r="CJ520" s="48"/>
      <c r="CK520" s="48"/>
      <c r="CL520" s="5"/>
      <c r="CM520" s="270"/>
    </row>
    <row r="521" spans="9:91">
      <c r="I521" s="121"/>
      <c r="J521" s="26"/>
      <c r="K521" s="26"/>
      <c r="L521" s="26"/>
      <c r="M521" s="26"/>
      <c r="N521" s="26"/>
      <c r="O521" s="5">
        <v>1</v>
      </c>
      <c r="P521" s="619"/>
      <c r="Q521" s="619"/>
      <c r="R521" s="619"/>
      <c r="S521" s="5">
        <v>1</v>
      </c>
      <c r="T521" s="616"/>
      <c r="U521" s="616"/>
      <c r="V521" s="616"/>
      <c r="W521" s="5">
        <v>1</v>
      </c>
      <c r="X521" s="619"/>
      <c r="Y521" s="619"/>
      <c r="Z521" s="619"/>
      <c r="AA521" s="126"/>
      <c r="AB521" s="619"/>
      <c r="AC521" s="619"/>
      <c r="AD521" s="619"/>
      <c r="AE521" s="5">
        <v>1</v>
      </c>
      <c r="AF521" s="5">
        <v>1</v>
      </c>
      <c r="AG521" s="5">
        <v>1</v>
      </c>
      <c r="AH521" s="5">
        <v>1</v>
      </c>
      <c r="AI521" s="5">
        <v>1</v>
      </c>
      <c r="AJ521" s="629"/>
      <c r="AK521" s="629"/>
      <c r="AL521" s="5">
        <v>1</v>
      </c>
      <c r="AM521" s="26"/>
      <c r="AN521" s="26"/>
      <c r="AO521" s="5"/>
      <c r="AP521" s="5">
        <v>1</v>
      </c>
      <c r="AQ521" s="5"/>
      <c r="AR521" s="48"/>
      <c r="AS521" s="5"/>
      <c r="AT521" s="5"/>
      <c r="AU521" s="48"/>
      <c r="AV521" s="145"/>
      <c r="AZ521" s="266"/>
      <c r="BA521" s="48"/>
      <c r="BB521" s="48"/>
      <c r="BC521" s="48"/>
      <c r="BD521" s="5"/>
      <c r="BE521" s="5"/>
      <c r="BF521" s="5">
        <v>1</v>
      </c>
      <c r="BG521" s="5">
        <v>1</v>
      </c>
      <c r="BH521" s="5">
        <v>1</v>
      </c>
      <c r="BI521" s="5">
        <v>1</v>
      </c>
      <c r="BJ521" s="5">
        <v>1</v>
      </c>
      <c r="BK521" s="5">
        <v>1</v>
      </c>
      <c r="BL521" s="5">
        <v>1</v>
      </c>
      <c r="BM521" s="5">
        <v>1</v>
      </c>
      <c r="BN521" s="5">
        <v>1</v>
      </c>
      <c r="BO521" s="5">
        <v>1</v>
      </c>
      <c r="BP521" s="5">
        <v>1</v>
      </c>
      <c r="BQ521" s="5">
        <v>1</v>
      </c>
      <c r="BR521" s="619" t="s">
        <v>292</v>
      </c>
      <c r="BS521" s="619"/>
      <c r="BT521" s="619"/>
      <c r="BU521" s="619"/>
      <c r="BV521" s="619" t="s">
        <v>137</v>
      </c>
      <c r="BW521" s="619"/>
      <c r="BX521" s="5">
        <v>1</v>
      </c>
      <c r="BY521" s="619" t="s">
        <v>139</v>
      </c>
      <c r="BZ521" s="619"/>
      <c r="CA521" s="619"/>
      <c r="CB521" s="5">
        <v>1</v>
      </c>
      <c r="CC521" s="619" t="s">
        <v>165</v>
      </c>
      <c r="CD521" s="619"/>
      <c r="CE521" s="619"/>
      <c r="CF521" s="5">
        <v>1</v>
      </c>
      <c r="CG521" s="48"/>
      <c r="CH521" s="48"/>
      <c r="CI521" s="48"/>
      <c r="CJ521" s="48"/>
      <c r="CK521" s="48"/>
      <c r="CL521" s="48"/>
      <c r="CM521" s="270"/>
    </row>
    <row r="522" spans="9:91">
      <c r="I522" s="121"/>
      <c r="J522" s="26"/>
      <c r="K522" s="26"/>
      <c r="L522" s="26"/>
      <c r="M522" s="26"/>
      <c r="N522" s="26"/>
      <c r="O522" s="5">
        <v>1</v>
      </c>
      <c r="P522" s="5"/>
      <c r="Q522" s="5"/>
      <c r="R522" s="117"/>
      <c r="S522" s="5">
        <v>1</v>
      </c>
      <c r="T522" s="5">
        <v>1</v>
      </c>
      <c r="U522" s="5">
        <v>1</v>
      </c>
      <c r="V522" s="5">
        <v>1</v>
      </c>
      <c r="W522" s="5">
        <v>1</v>
      </c>
      <c r="X522" s="143"/>
      <c r="Y522" s="5"/>
      <c r="Z522" s="126"/>
      <c r="AA522" s="619" t="s">
        <v>292</v>
      </c>
      <c r="AB522" s="619"/>
      <c r="AC522" s="619"/>
      <c r="AD522" s="619"/>
      <c r="AE522" s="619" t="s">
        <v>283</v>
      </c>
      <c r="AF522" s="619"/>
      <c r="AG522" s="619"/>
      <c r="AH522" s="5">
        <v>1</v>
      </c>
      <c r="AI522" s="624" t="s">
        <v>139</v>
      </c>
      <c r="AJ522" s="624"/>
      <c r="AK522" s="624"/>
      <c r="AL522" s="5">
        <v>1</v>
      </c>
      <c r="AM522" s="616" t="s">
        <v>165</v>
      </c>
      <c r="AN522" s="616"/>
      <c r="AO522" s="616"/>
      <c r="AP522" s="5">
        <v>1</v>
      </c>
      <c r="AQ522" s="5"/>
      <c r="AR522" s="5"/>
      <c r="AS522" s="5"/>
      <c r="AT522" s="5"/>
      <c r="AU522" s="48"/>
      <c r="AV522" s="145"/>
      <c r="AZ522" s="266"/>
      <c r="BA522" s="48"/>
      <c r="BB522" s="48"/>
      <c r="BC522" s="48"/>
      <c r="BD522" s="48"/>
      <c r="BE522" s="48"/>
      <c r="BF522" s="5">
        <v>1</v>
      </c>
      <c r="BG522" s="619" t="s">
        <v>165</v>
      </c>
      <c r="BH522" s="619"/>
      <c r="BI522" s="619"/>
      <c r="BJ522" s="5">
        <v>1</v>
      </c>
      <c r="BK522" s="619" t="s">
        <v>139</v>
      </c>
      <c r="BL522" s="619"/>
      <c r="BM522" s="619"/>
      <c r="BN522" s="619" t="s">
        <v>151</v>
      </c>
      <c r="BO522" s="619"/>
      <c r="BP522" s="619" t="s">
        <v>151</v>
      </c>
      <c r="BQ522" s="619"/>
      <c r="BR522" s="619"/>
      <c r="BS522" s="619"/>
      <c r="BT522" s="619"/>
      <c r="BU522" s="619"/>
      <c r="BV522" s="619"/>
      <c r="BW522" s="619"/>
      <c r="BX522" s="5">
        <v>1</v>
      </c>
      <c r="BY522" s="619"/>
      <c r="BZ522" s="619"/>
      <c r="CA522" s="619"/>
      <c r="CB522" s="5">
        <v>1</v>
      </c>
      <c r="CC522" s="619"/>
      <c r="CD522" s="619"/>
      <c r="CE522" s="619"/>
      <c r="CF522" s="5">
        <v>1</v>
      </c>
      <c r="CG522" s="48"/>
      <c r="CH522" s="48"/>
      <c r="CI522" s="48"/>
      <c r="CJ522" s="48"/>
      <c r="CK522" s="48"/>
      <c r="CL522" s="48"/>
      <c r="CM522" s="270"/>
    </row>
    <row r="523" spans="9:91">
      <c r="I523" s="121"/>
      <c r="J523" s="26"/>
      <c r="K523" s="26"/>
      <c r="L523" s="26"/>
      <c r="M523" s="26"/>
      <c r="N523" s="48"/>
      <c r="O523" s="5">
        <v>1</v>
      </c>
      <c r="P523" s="616" t="s">
        <v>165</v>
      </c>
      <c r="Q523" s="616"/>
      <c r="R523" s="616"/>
      <c r="S523" s="5">
        <v>1</v>
      </c>
      <c r="T523" s="624" t="s">
        <v>139</v>
      </c>
      <c r="U523" s="624"/>
      <c r="V523" s="624"/>
      <c r="W523" s="5">
        <v>1</v>
      </c>
      <c r="X523" s="619" t="s">
        <v>135</v>
      </c>
      <c r="Y523" s="619"/>
      <c r="Z523" s="619"/>
      <c r="AA523" s="619"/>
      <c r="AB523" s="619"/>
      <c r="AC523" s="619"/>
      <c r="AD523" s="619"/>
      <c r="AE523" s="619"/>
      <c r="AF523" s="619"/>
      <c r="AG523" s="619"/>
      <c r="AH523" s="5">
        <v>1</v>
      </c>
      <c r="AI523" s="624"/>
      <c r="AJ523" s="624"/>
      <c r="AK523" s="624"/>
      <c r="AL523" s="5">
        <v>1</v>
      </c>
      <c r="AM523" s="616"/>
      <c r="AN523" s="616"/>
      <c r="AO523" s="616"/>
      <c r="AP523" s="5">
        <v>1</v>
      </c>
      <c r="AQ523" s="26"/>
      <c r="AR523" s="5"/>
      <c r="AS523" s="5"/>
      <c r="AT523" s="5"/>
      <c r="AU523" s="48"/>
      <c r="AV523" s="145"/>
      <c r="AZ523" s="142"/>
      <c r="BA523" s="48"/>
      <c r="BB523" s="48"/>
      <c r="BC523" s="48"/>
      <c r="BD523" s="48"/>
      <c r="BE523" s="48"/>
      <c r="BF523" s="5">
        <v>1</v>
      </c>
      <c r="BG523" s="619"/>
      <c r="BH523" s="619"/>
      <c r="BI523" s="619"/>
      <c r="BJ523" s="5">
        <v>1</v>
      </c>
      <c r="BK523" s="619"/>
      <c r="BL523" s="619"/>
      <c r="BM523" s="619"/>
      <c r="BN523" s="619"/>
      <c r="BO523" s="619"/>
      <c r="BP523" s="619"/>
      <c r="BQ523" s="619"/>
      <c r="BR523" s="619"/>
      <c r="BS523" s="619"/>
      <c r="BT523" s="619"/>
      <c r="BU523" s="619"/>
      <c r="BV523" s="619" t="s">
        <v>137</v>
      </c>
      <c r="BW523" s="619"/>
      <c r="BX523" s="5">
        <v>1</v>
      </c>
      <c r="BY523" s="619"/>
      <c r="BZ523" s="619"/>
      <c r="CA523" s="619"/>
      <c r="CB523" s="5">
        <v>1</v>
      </c>
      <c r="CC523" s="619"/>
      <c r="CD523" s="619"/>
      <c r="CE523" s="619"/>
      <c r="CF523" s="5">
        <v>1</v>
      </c>
      <c r="CG523" s="48"/>
      <c r="CH523" s="48"/>
      <c r="CI523" s="48"/>
      <c r="CJ523" s="48"/>
      <c r="CK523" s="48"/>
      <c r="CL523" s="267"/>
      <c r="CM523" s="270"/>
    </row>
    <row r="524" spans="9:91">
      <c r="I524" s="121"/>
      <c r="J524" s="26"/>
      <c r="K524" s="26"/>
      <c r="L524" s="26"/>
      <c r="M524" s="26"/>
      <c r="N524" s="48"/>
      <c r="O524" s="5">
        <v>1</v>
      </c>
      <c r="P524" s="616"/>
      <c r="Q524" s="616"/>
      <c r="R524" s="616"/>
      <c r="S524" s="5">
        <v>1</v>
      </c>
      <c r="T524" s="624"/>
      <c r="U524" s="624"/>
      <c r="V524" s="624"/>
      <c r="W524" s="5">
        <v>1</v>
      </c>
      <c r="X524" s="619"/>
      <c r="Y524" s="619"/>
      <c r="Z524" s="619"/>
      <c r="AA524" s="619"/>
      <c r="AB524" s="619"/>
      <c r="AC524" s="619"/>
      <c r="AD524" s="619"/>
      <c r="AE524" s="619"/>
      <c r="AF524" s="619"/>
      <c r="AG524" s="619"/>
      <c r="AH524" s="5">
        <v>1</v>
      </c>
      <c r="AI524" s="624"/>
      <c r="AJ524" s="624"/>
      <c r="AK524" s="624"/>
      <c r="AL524" s="5">
        <v>1</v>
      </c>
      <c r="AM524" s="616"/>
      <c r="AN524" s="616"/>
      <c r="AO524" s="616"/>
      <c r="AP524" s="5">
        <v>1</v>
      </c>
      <c r="AQ524" s="48"/>
      <c r="AR524" s="5"/>
      <c r="AS524" s="48"/>
      <c r="AT524" s="48"/>
      <c r="AU524" s="267"/>
      <c r="AV524" s="270"/>
      <c r="AZ524" s="142"/>
      <c r="BA524" s="48"/>
      <c r="BB524" s="48"/>
      <c r="BC524" s="48"/>
      <c r="BD524" s="48"/>
      <c r="BE524" s="48"/>
      <c r="BF524" s="5">
        <v>1</v>
      </c>
      <c r="BG524" s="619"/>
      <c r="BH524" s="619"/>
      <c r="BI524" s="619"/>
      <c r="BJ524" s="5">
        <v>1</v>
      </c>
      <c r="BK524" s="619"/>
      <c r="BL524" s="619"/>
      <c r="BM524" s="619"/>
      <c r="BN524" s="58"/>
      <c r="BO524" s="625" t="s">
        <v>282</v>
      </c>
      <c r="BP524" s="625"/>
      <c r="BQ524" s="625"/>
      <c r="BR524" s="619"/>
      <c r="BS524" s="619"/>
      <c r="BT524" s="619"/>
      <c r="BU524" s="619"/>
      <c r="BV524" s="619"/>
      <c r="BW524" s="619"/>
      <c r="BX524" s="5">
        <v>1</v>
      </c>
      <c r="BY524" s="5">
        <v>1</v>
      </c>
      <c r="BZ524" s="5">
        <v>1</v>
      </c>
      <c r="CA524" s="5">
        <v>1</v>
      </c>
      <c r="CB524" s="5">
        <v>1</v>
      </c>
      <c r="CC524" s="58"/>
      <c r="CD524" s="5"/>
      <c r="CE524" s="48"/>
      <c r="CF524" s="5">
        <v>1</v>
      </c>
      <c r="CG524" s="48"/>
      <c r="CH524" s="48"/>
      <c r="CI524" s="48"/>
      <c r="CJ524" s="48"/>
      <c r="CK524" s="48"/>
      <c r="CL524" s="267"/>
      <c r="CM524" s="270"/>
    </row>
    <row r="525" spans="9:91">
      <c r="I525" s="142"/>
      <c r="J525" s="5"/>
      <c r="K525" s="26"/>
      <c r="L525" s="26"/>
      <c r="M525" s="4"/>
      <c r="N525" s="4"/>
      <c r="O525" s="5">
        <v>1</v>
      </c>
      <c r="P525" s="616"/>
      <c r="Q525" s="616"/>
      <c r="R525" s="616"/>
      <c r="S525" s="5">
        <v>1</v>
      </c>
      <c r="T525" s="624"/>
      <c r="U525" s="624"/>
      <c r="V525" s="624"/>
      <c r="W525" s="5">
        <v>1</v>
      </c>
      <c r="X525" s="619"/>
      <c r="Y525" s="619"/>
      <c r="Z525" s="619"/>
      <c r="AA525" s="619"/>
      <c r="AB525" s="619"/>
      <c r="AC525" s="619"/>
      <c r="AD525" s="619"/>
      <c r="AE525" s="126"/>
      <c r="AF525" s="5"/>
      <c r="AG525" s="143"/>
      <c r="AH525" s="5">
        <v>1</v>
      </c>
      <c r="AI525" s="5">
        <v>1</v>
      </c>
      <c r="AJ525" s="5">
        <v>1</v>
      </c>
      <c r="AK525" s="5">
        <v>1</v>
      </c>
      <c r="AL525" s="5">
        <v>1</v>
      </c>
      <c r="AM525" s="117"/>
      <c r="AN525" s="5"/>
      <c r="AO525" s="5"/>
      <c r="AP525" s="5">
        <v>1</v>
      </c>
      <c r="AQ525" s="5"/>
      <c r="AR525" s="5"/>
      <c r="AS525" s="5"/>
      <c r="AT525" s="48"/>
      <c r="AU525" s="267"/>
      <c r="AV525" s="270"/>
      <c r="AZ525" s="142"/>
      <c r="BA525" s="48"/>
      <c r="BB525" s="48"/>
      <c r="BC525" s="48"/>
      <c r="BD525" s="48"/>
      <c r="BE525" s="48"/>
      <c r="BF525" s="5">
        <v>1</v>
      </c>
      <c r="BG525" s="48"/>
      <c r="BH525" s="48"/>
      <c r="BI525" s="5"/>
      <c r="BJ525" s="5">
        <v>1</v>
      </c>
      <c r="BK525" s="5">
        <v>1</v>
      </c>
      <c r="BL525" s="5">
        <v>1</v>
      </c>
      <c r="BM525" s="5">
        <v>1</v>
      </c>
      <c r="BN525" s="5">
        <v>1</v>
      </c>
      <c r="BO525" s="625"/>
      <c r="BP525" s="625"/>
      <c r="BQ525" s="625"/>
      <c r="BR525" s="619" t="s">
        <v>137</v>
      </c>
      <c r="BS525" s="619"/>
      <c r="BT525" s="619" t="s">
        <v>137</v>
      </c>
      <c r="BU525" s="619"/>
      <c r="BV525" s="619" t="s">
        <v>181</v>
      </c>
      <c r="BW525" s="619"/>
      <c r="BX525" s="619"/>
      <c r="BY525" s="5">
        <v>1</v>
      </c>
      <c r="BZ525" s="619" t="s">
        <v>165</v>
      </c>
      <c r="CA525" s="619"/>
      <c r="CB525" s="619"/>
      <c r="CC525" s="619" t="s">
        <v>133</v>
      </c>
      <c r="CD525" s="619"/>
      <c r="CE525" s="619"/>
      <c r="CF525" s="5">
        <v>1</v>
      </c>
      <c r="CG525" s="5"/>
      <c r="CH525" s="5"/>
      <c r="CI525" s="5"/>
      <c r="CJ525" s="5"/>
      <c r="CK525" s="48"/>
      <c r="CL525" s="267"/>
      <c r="CM525" s="270"/>
    </row>
    <row r="526" spans="9:91">
      <c r="I526" s="142"/>
      <c r="J526" s="5"/>
      <c r="K526" s="26"/>
      <c r="L526" s="26"/>
      <c r="M526" s="4"/>
      <c r="N526" s="4"/>
      <c r="O526" s="5">
        <v>1</v>
      </c>
      <c r="P526" s="5"/>
      <c r="Q526" s="5"/>
      <c r="R526" s="5"/>
      <c r="S526" s="5">
        <v>1</v>
      </c>
      <c r="T526" s="629" t="s">
        <v>151</v>
      </c>
      <c r="U526" s="629"/>
      <c r="V526" s="5">
        <v>1</v>
      </c>
      <c r="W526" s="5">
        <v>1</v>
      </c>
      <c r="X526" s="5">
        <v>1</v>
      </c>
      <c r="Y526" s="5">
        <v>1</v>
      </c>
      <c r="Z526" s="5">
        <v>1</v>
      </c>
      <c r="AA526" s="619" t="s">
        <v>286</v>
      </c>
      <c r="AB526" s="619"/>
      <c r="AC526" s="619"/>
      <c r="AD526" s="126"/>
      <c r="AE526" s="619" t="s">
        <v>135</v>
      </c>
      <c r="AF526" s="619"/>
      <c r="AG526" s="619"/>
      <c r="AH526" s="5">
        <v>1</v>
      </c>
      <c r="AI526" s="616" t="s">
        <v>165</v>
      </c>
      <c r="AJ526" s="616"/>
      <c r="AK526" s="616"/>
      <c r="AL526" s="5">
        <v>1</v>
      </c>
      <c r="AM526" s="619" t="s">
        <v>133</v>
      </c>
      <c r="AN526" s="619"/>
      <c r="AO526" s="619"/>
      <c r="AP526" s="5">
        <v>1</v>
      </c>
      <c r="AQ526" s="4"/>
      <c r="AR526" s="4"/>
      <c r="AS526" s="5"/>
      <c r="AT526" s="48"/>
      <c r="AU526" s="48"/>
      <c r="AV526" s="270"/>
      <c r="AZ526" s="142"/>
      <c r="BA526" s="48"/>
      <c r="BB526" s="48"/>
      <c r="BC526" s="48"/>
      <c r="BD526" s="48"/>
      <c r="BE526" s="48"/>
      <c r="BF526" s="5">
        <v>1</v>
      </c>
      <c r="BG526" s="619" t="s">
        <v>133</v>
      </c>
      <c r="BH526" s="619"/>
      <c r="BI526" s="619"/>
      <c r="BJ526" s="5"/>
      <c r="BK526" s="619" t="s">
        <v>165</v>
      </c>
      <c r="BL526" s="619"/>
      <c r="BM526" s="619"/>
      <c r="BN526" s="5">
        <v>1</v>
      </c>
      <c r="BO526" s="625"/>
      <c r="BP526" s="625"/>
      <c r="BQ526" s="625"/>
      <c r="BR526" s="619"/>
      <c r="BS526" s="619"/>
      <c r="BT526" s="619"/>
      <c r="BU526" s="619"/>
      <c r="BV526" s="619"/>
      <c r="BW526" s="619"/>
      <c r="BX526" s="619"/>
      <c r="BY526" s="5">
        <v>1</v>
      </c>
      <c r="BZ526" s="619"/>
      <c r="CA526" s="619"/>
      <c r="CB526" s="619"/>
      <c r="CC526" s="619"/>
      <c r="CD526" s="619"/>
      <c r="CE526" s="619"/>
      <c r="CF526" s="5">
        <v>1</v>
      </c>
      <c r="CG526" s="5"/>
      <c r="CH526" s="5"/>
      <c r="CI526" s="5"/>
      <c r="CJ526" s="5"/>
      <c r="CK526" s="48"/>
      <c r="CL526" s="267"/>
      <c r="CM526" s="270"/>
    </row>
    <row r="527" spans="9:91">
      <c r="I527" s="142"/>
      <c r="J527" s="5"/>
      <c r="K527" s="26"/>
      <c r="L527" s="26"/>
      <c r="M527" s="4"/>
      <c r="N527" s="4"/>
      <c r="O527" s="5">
        <v>1</v>
      </c>
      <c r="P527" s="619" t="s">
        <v>136</v>
      </c>
      <c r="Q527" s="619"/>
      <c r="R527" s="619"/>
      <c r="S527" s="5">
        <v>1</v>
      </c>
      <c r="T527" s="629"/>
      <c r="U527" s="629"/>
      <c r="V527" s="5">
        <v>1</v>
      </c>
      <c r="W527" s="619" t="s">
        <v>282</v>
      </c>
      <c r="X527" s="619"/>
      <c r="Y527" s="619"/>
      <c r="Z527" s="5">
        <v>1</v>
      </c>
      <c r="AA527" s="619"/>
      <c r="AB527" s="619"/>
      <c r="AC527" s="619"/>
      <c r="AD527" s="5"/>
      <c r="AE527" s="619"/>
      <c r="AF527" s="619"/>
      <c r="AG527" s="619"/>
      <c r="AH527" s="5">
        <v>1</v>
      </c>
      <c r="AI527" s="616"/>
      <c r="AJ527" s="616"/>
      <c r="AK527" s="616"/>
      <c r="AL527" s="5">
        <v>1</v>
      </c>
      <c r="AM527" s="619"/>
      <c r="AN527" s="619"/>
      <c r="AO527" s="619"/>
      <c r="AP527" s="5">
        <v>1</v>
      </c>
      <c r="AQ527" s="4"/>
      <c r="AR527" s="4"/>
      <c r="AS527" s="5"/>
      <c r="AT527" s="26"/>
      <c r="AU527" s="48"/>
      <c r="AV527" s="145"/>
      <c r="AZ527" s="142"/>
      <c r="BA527" s="48"/>
      <c r="BB527" s="48"/>
      <c r="BC527" s="48"/>
      <c r="BD527" s="5"/>
      <c r="BE527" s="5"/>
      <c r="BF527" s="5">
        <v>1</v>
      </c>
      <c r="BG527" s="619"/>
      <c r="BH527" s="619"/>
      <c r="BI527" s="619"/>
      <c r="BJ527" s="5"/>
      <c r="BK527" s="619"/>
      <c r="BL527" s="619"/>
      <c r="BM527" s="619"/>
      <c r="BN527" s="5">
        <v>1</v>
      </c>
      <c r="BO527" s="5">
        <v>1</v>
      </c>
      <c r="BP527" s="5">
        <v>1</v>
      </c>
      <c r="BQ527" s="5">
        <v>1</v>
      </c>
      <c r="BR527" s="5">
        <v>1</v>
      </c>
      <c r="BS527" s="5">
        <v>1</v>
      </c>
      <c r="BT527" s="5">
        <v>1</v>
      </c>
      <c r="BU527" s="5">
        <v>1</v>
      </c>
      <c r="BV527" s="619"/>
      <c r="BW527" s="619"/>
      <c r="BX527" s="619"/>
      <c r="BY527" s="5">
        <v>1</v>
      </c>
      <c r="BZ527" s="619"/>
      <c r="CA527" s="619"/>
      <c r="CB527" s="619"/>
      <c r="CC527" s="619"/>
      <c r="CD527" s="619"/>
      <c r="CE527" s="619"/>
      <c r="CF527" s="5">
        <v>1</v>
      </c>
      <c r="CG527" s="5"/>
      <c r="CH527" s="5"/>
      <c r="CI527" s="5"/>
      <c r="CJ527" s="5"/>
      <c r="CK527" s="5"/>
      <c r="CL527" s="5"/>
      <c r="CM527" s="145"/>
    </row>
    <row r="528" spans="9:91">
      <c r="I528" s="142"/>
      <c r="J528" s="48"/>
      <c r="K528" s="48"/>
      <c r="L528" s="48"/>
      <c r="M528" s="26"/>
      <c r="N528" s="5"/>
      <c r="O528" s="5">
        <v>1</v>
      </c>
      <c r="P528" s="619"/>
      <c r="Q528" s="619"/>
      <c r="R528" s="619"/>
      <c r="S528" s="5">
        <v>1</v>
      </c>
      <c r="T528" s="619" t="s">
        <v>137</v>
      </c>
      <c r="U528" s="619"/>
      <c r="V528" s="5">
        <v>1</v>
      </c>
      <c r="W528" s="619"/>
      <c r="X528" s="619"/>
      <c r="Y528" s="619"/>
      <c r="Z528" s="5">
        <v>1</v>
      </c>
      <c r="AA528" s="619"/>
      <c r="AB528" s="619"/>
      <c r="AC528" s="619"/>
      <c r="AD528" s="143"/>
      <c r="AE528" s="619"/>
      <c r="AF528" s="619"/>
      <c r="AG528" s="619"/>
      <c r="AH528" s="5">
        <v>1</v>
      </c>
      <c r="AI528" s="616"/>
      <c r="AJ528" s="616"/>
      <c r="AK528" s="616"/>
      <c r="AL528" s="5">
        <v>1</v>
      </c>
      <c r="AM528" s="619"/>
      <c r="AN528" s="619"/>
      <c r="AO528" s="619"/>
      <c r="AP528" s="5">
        <v>1</v>
      </c>
      <c r="AQ528" s="5"/>
      <c r="AR528" s="48"/>
      <c r="AS528" s="5"/>
      <c r="AT528" s="5"/>
      <c r="AU528" s="5"/>
      <c r="AV528" s="145"/>
      <c r="AZ528" s="142"/>
      <c r="BA528" s="48"/>
      <c r="BB528" s="48"/>
      <c r="BC528" s="48"/>
      <c r="BD528" s="48"/>
      <c r="BE528" s="48"/>
      <c r="BF528" s="5">
        <v>1</v>
      </c>
      <c r="BG528" s="619"/>
      <c r="BH528" s="619"/>
      <c r="BI528" s="619"/>
      <c r="BJ528" s="48"/>
      <c r="BK528" s="619"/>
      <c r="BL528" s="619"/>
      <c r="BM528" s="619"/>
      <c r="BN528" s="5">
        <v>1</v>
      </c>
      <c r="BO528" s="619" t="s">
        <v>135</v>
      </c>
      <c r="BP528" s="619"/>
      <c r="BQ528" s="619"/>
      <c r="BR528" s="619" t="s">
        <v>139</v>
      </c>
      <c r="BS528" s="619"/>
      <c r="BT528" s="619"/>
      <c r="BU528" s="5">
        <v>1</v>
      </c>
      <c r="BV528" s="5">
        <v>1</v>
      </c>
      <c r="BW528" s="5">
        <v>1</v>
      </c>
      <c r="BX528" s="5">
        <v>1</v>
      </c>
      <c r="BY528" s="5">
        <v>1</v>
      </c>
      <c r="BZ528" s="48"/>
      <c r="CA528" s="48"/>
      <c r="CB528" s="5"/>
      <c r="CC528" s="5">
        <v>1</v>
      </c>
      <c r="CD528" s="5">
        <v>1</v>
      </c>
      <c r="CE528" s="5">
        <v>1</v>
      </c>
      <c r="CF528" s="5">
        <v>1</v>
      </c>
      <c r="CG528" s="5"/>
      <c r="CH528" s="5"/>
      <c r="CI528" s="5"/>
      <c r="CJ528" s="5"/>
      <c r="CK528" s="5"/>
      <c r="CL528" s="5"/>
      <c r="CM528" s="145"/>
    </row>
    <row r="529" spans="9:91">
      <c r="I529" s="266"/>
      <c r="J529" s="26"/>
      <c r="K529" s="26"/>
      <c r="L529" s="48"/>
      <c r="M529" s="48"/>
      <c r="N529" s="5"/>
      <c r="O529" s="5">
        <v>1</v>
      </c>
      <c r="P529" s="619"/>
      <c r="Q529" s="619"/>
      <c r="R529" s="619"/>
      <c r="S529" s="5">
        <v>1</v>
      </c>
      <c r="T529" s="619"/>
      <c r="U529" s="619"/>
      <c r="V529" s="5">
        <v>1</v>
      </c>
      <c r="W529" s="619"/>
      <c r="X529" s="619"/>
      <c r="Y529" s="619"/>
      <c r="Z529" s="5">
        <v>1</v>
      </c>
      <c r="AA529" s="5">
        <v>1</v>
      </c>
      <c r="AB529" s="5">
        <v>1</v>
      </c>
      <c r="AC529" s="5">
        <v>1</v>
      </c>
      <c r="AD529" s="5">
        <v>1</v>
      </c>
      <c r="AE529" s="5">
        <v>1</v>
      </c>
      <c r="AF529" s="5">
        <v>1</v>
      </c>
      <c r="AG529" s="5">
        <v>1</v>
      </c>
      <c r="AH529" s="5">
        <v>1</v>
      </c>
      <c r="AI529" s="5"/>
      <c r="AJ529" s="4"/>
      <c r="AK529" s="4"/>
      <c r="AL529" s="5">
        <v>1</v>
      </c>
      <c r="AM529" s="5">
        <v>1</v>
      </c>
      <c r="AN529" s="5">
        <v>1</v>
      </c>
      <c r="AO529" s="5">
        <v>1</v>
      </c>
      <c r="AP529" s="5">
        <v>1</v>
      </c>
      <c r="AQ529" s="5"/>
      <c r="AR529" s="48"/>
      <c r="AS529" s="26"/>
      <c r="AT529" s="5"/>
      <c r="AU529" s="5"/>
      <c r="AV529" s="145"/>
      <c r="AZ529" s="142"/>
      <c r="BA529" s="5"/>
      <c r="BB529" s="5"/>
      <c r="BC529" s="48"/>
      <c r="BD529" s="48"/>
      <c r="BE529" s="48"/>
      <c r="BF529" s="5">
        <v>1</v>
      </c>
      <c r="BG529" s="5">
        <v>1</v>
      </c>
      <c r="BH529" s="5">
        <v>1</v>
      </c>
      <c r="BI529" s="5">
        <v>1</v>
      </c>
      <c r="BJ529" s="5">
        <v>1</v>
      </c>
      <c r="BK529" s="5">
        <v>1</v>
      </c>
      <c r="BL529" s="5">
        <v>1</v>
      </c>
      <c r="BM529" s="5">
        <v>1</v>
      </c>
      <c r="BN529" s="5">
        <v>1</v>
      </c>
      <c r="BO529" s="619"/>
      <c r="BP529" s="619"/>
      <c r="BQ529" s="619"/>
      <c r="BR529" s="619"/>
      <c r="BS529" s="619"/>
      <c r="BT529" s="619"/>
      <c r="BU529" s="5">
        <v>1</v>
      </c>
      <c r="BV529" s="619" t="s">
        <v>165</v>
      </c>
      <c r="BW529" s="619"/>
      <c r="BX529" s="619"/>
      <c r="BY529" s="5"/>
      <c r="BZ529" s="619" t="s">
        <v>133</v>
      </c>
      <c r="CA529" s="619"/>
      <c r="CB529" s="619"/>
      <c r="CC529" s="5">
        <v>1</v>
      </c>
      <c r="CD529" s="5"/>
      <c r="CE529" s="48"/>
      <c r="CF529" s="5"/>
      <c r="CG529" s="5"/>
      <c r="CH529" s="5"/>
      <c r="CI529" s="5"/>
      <c r="CJ529" s="5"/>
      <c r="CK529" s="5"/>
      <c r="CL529" s="5"/>
      <c r="CM529" s="145"/>
    </row>
    <row r="530" spans="9:91">
      <c r="I530" s="266"/>
      <c r="J530" s="26"/>
      <c r="K530" s="26"/>
      <c r="L530" s="48"/>
      <c r="M530" s="48"/>
      <c r="N530" s="5"/>
      <c r="O530" s="5">
        <v>1</v>
      </c>
      <c r="P530" s="5"/>
      <c r="Q530" s="5"/>
      <c r="R530" s="5">
        <v>1</v>
      </c>
      <c r="S530" s="5">
        <v>1</v>
      </c>
      <c r="T530" s="5">
        <v>1</v>
      </c>
      <c r="U530" s="116"/>
      <c r="V530" s="5">
        <v>1</v>
      </c>
      <c r="W530" s="5">
        <v>1</v>
      </c>
      <c r="X530" s="5">
        <v>1</v>
      </c>
      <c r="Y530" s="5">
        <v>1</v>
      </c>
      <c r="Z530" s="5">
        <v>1</v>
      </c>
      <c r="AA530" s="624" t="s">
        <v>139</v>
      </c>
      <c r="AB530" s="624"/>
      <c r="AC530" s="624"/>
      <c r="AD530" s="5">
        <v>1</v>
      </c>
      <c r="AE530" s="616" t="s">
        <v>165</v>
      </c>
      <c r="AF530" s="616"/>
      <c r="AG530" s="616"/>
      <c r="AI530" s="619" t="s">
        <v>138</v>
      </c>
      <c r="AJ530" s="619"/>
      <c r="AK530" s="619"/>
      <c r="AL530" s="5">
        <v>1</v>
      </c>
      <c r="AM530" s="5"/>
      <c r="AN530" s="5"/>
      <c r="AO530" s="5"/>
      <c r="AP530" s="5"/>
      <c r="AQ530" s="5"/>
      <c r="AR530" s="5"/>
      <c r="AS530" s="48"/>
      <c r="AT530" s="5"/>
      <c r="AU530" s="267"/>
      <c r="AV530" s="270"/>
      <c r="AZ530" s="142"/>
      <c r="BA530" s="48"/>
      <c r="BB530" s="48"/>
      <c r="BC530" s="48"/>
      <c r="BD530" s="48"/>
      <c r="BE530" s="48"/>
      <c r="BF530" s="48"/>
      <c r="BG530" s="5"/>
      <c r="BH530" s="5"/>
      <c r="BI530" s="5"/>
      <c r="BJ530" s="5">
        <v>1</v>
      </c>
      <c r="BK530" s="619" t="s">
        <v>136</v>
      </c>
      <c r="BL530" s="619"/>
      <c r="BM530" s="619"/>
      <c r="BN530" s="5">
        <v>1</v>
      </c>
      <c r="BO530" s="619"/>
      <c r="BP530" s="619"/>
      <c r="BQ530" s="619"/>
      <c r="BR530" s="619"/>
      <c r="BS530" s="619"/>
      <c r="BT530" s="619"/>
      <c r="BU530" s="5">
        <v>1</v>
      </c>
      <c r="BV530" s="619"/>
      <c r="BW530" s="619"/>
      <c r="BX530" s="619"/>
      <c r="BY530" s="5"/>
      <c r="BZ530" s="619"/>
      <c r="CA530" s="619"/>
      <c r="CB530" s="619"/>
      <c r="CC530" s="5">
        <v>1</v>
      </c>
      <c r="CD530" s="48"/>
      <c r="CE530" s="48"/>
      <c r="CF530" s="48"/>
      <c r="CG530" s="5"/>
      <c r="CH530" s="5"/>
      <c r="CI530" s="5"/>
      <c r="CJ530" s="5"/>
      <c r="CK530" s="5"/>
      <c r="CL530" s="5"/>
      <c r="CM530" s="145"/>
    </row>
    <row r="531" spans="9:91">
      <c r="I531" s="142"/>
      <c r="J531" s="5"/>
      <c r="K531" s="48"/>
      <c r="L531" s="48"/>
      <c r="M531" s="48"/>
      <c r="N531" s="5"/>
      <c r="O531" s="5">
        <v>1</v>
      </c>
      <c r="P531" s="5"/>
      <c r="Q531" s="5"/>
      <c r="R531" s="5">
        <v>1</v>
      </c>
      <c r="S531" s="619" t="s">
        <v>138</v>
      </c>
      <c r="T531" s="619"/>
      <c r="U531" s="619"/>
      <c r="V531" s="116"/>
      <c r="W531" s="619" t="s">
        <v>137</v>
      </c>
      <c r="X531" s="619"/>
      <c r="Y531" s="629" t="s">
        <v>151</v>
      </c>
      <c r="Z531" s="629"/>
      <c r="AA531" s="624"/>
      <c r="AB531" s="624"/>
      <c r="AC531" s="624"/>
      <c r="AD531" s="5">
        <v>1</v>
      </c>
      <c r="AE531" s="616"/>
      <c r="AF531" s="616"/>
      <c r="AG531" s="616"/>
      <c r="AH531" s="5"/>
      <c r="AI531" s="619"/>
      <c r="AJ531" s="619"/>
      <c r="AK531" s="619"/>
      <c r="AL531" s="5">
        <v>1</v>
      </c>
      <c r="AM531" s="5">
        <v>1</v>
      </c>
      <c r="AN531" s="5"/>
      <c r="AO531" s="5"/>
      <c r="AP531" s="5"/>
      <c r="AQ531" s="5"/>
      <c r="AR531" s="48"/>
      <c r="AS531" s="48"/>
      <c r="AT531" s="5"/>
      <c r="AU531" s="5"/>
      <c r="AV531" s="270"/>
      <c r="AZ531" s="142"/>
      <c r="BA531" s="48"/>
      <c r="BB531" s="48"/>
      <c r="BC531" s="48"/>
      <c r="BD531" s="5"/>
      <c r="BE531" s="5"/>
      <c r="BF531" s="48"/>
      <c r="BG531" s="5"/>
      <c r="BH531" s="5"/>
      <c r="BI531" s="5"/>
      <c r="BJ531" s="5">
        <v>1</v>
      </c>
      <c r="BK531" s="619"/>
      <c r="BL531" s="619"/>
      <c r="BM531" s="619"/>
      <c r="BN531" s="5">
        <v>1</v>
      </c>
      <c r="BO531" s="5">
        <v>1</v>
      </c>
      <c r="BP531" s="5">
        <v>1</v>
      </c>
      <c r="BQ531" s="5">
        <v>1</v>
      </c>
      <c r="BR531" s="5">
        <v>1</v>
      </c>
      <c r="BS531" s="5">
        <v>1</v>
      </c>
      <c r="BT531" s="5">
        <v>1</v>
      </c>
      <c r="BU531" s="5">
        <v>1</v>
      </c>
      <c r="BV531" s="619"/>
      <c r="BW531" s="619"/>
      <c r="BX531" s="619"/>
      <c r="BY531" s="5"/>
      <c r="BZ531" s="619"/>
      <c r="CA531" s="619"/>
      <c r="CB531" s="619"/>
      <c r="CC531" s="5">
        <v>1</v>
      </c>
      <c r="CD531" s="5"/>
      <c r="CE531" s="5"/>
      <c r="CF531" s="48"/>
      <c r="CG531" s="5"/>
      <c r="CH531" s="5"/>
      <c r="CI531" s="5"/>
      <c r="CJ531" s="5"/>
      <c r="CK531" s="5"/>
      <c r="CL531" s="5"/>
      <c r="CM531" s="145"/>
    </row>
    <row r="532" spans="9:91">
      <c r="I532" s="266"/>
      <c r="J532" s="5"/>
      <c r="K532" s="48"/>
      <c r="L532" s="48"/>
      <c r="M532" s="48"/>
      <c r="N532" s="5"/>
      <c r="O532" s="5">
        <v>1</v>
      </c>
      <c r="P532" s="4"/>
      <c r="Q532" s="4"/>
      <c r="R532" s="5">
        <v>1</v>
      </c>
      <c r="S532" s="619"/>
      <c r="T532" s="619"/>
      <c r="U532" s="619"/>
      <c r="V532" s="5">
        <v>1</v>
      </c>
      <c r="W532" s="619"/>
      <c r="X532" s="619"/>
      <c r="Y532" s="629"/>
      <c r="Z532" s="629"/>
      <c r="AA532" s="624"/>
      <c r="AB532" s="624"/>
      <c r="AC532" s="624"/>
      <c r="AD532" s="5">
        <v>1</v>
      </c>
      <c r="AE532" s="616"/>
      <c r="AF532" s="616"/>
      <c r="AG532" s="616"/>
      <c r="AH532" s="5"/>
      <c r="AI532" s="619"/>
      <c r="AJ532" s="619"/>
      <c r="AK532" s="619"/>
      <c r="AL532" s="5">
        <v>1</v>
      </c>
      <c r="AM532" s="126"/>
      <c r="AN532" s="4"/>
      <c r="AO532" s="4"/>
      <c r="AP532" s="4"/>
      <c r="AQ532" s="5"/>
      <c r="AR532" s="5"/>
      <c r="AS532" s="5"/>
      <c r="AT532" s="5"/>
      <c r="AU532" s="5"/>
      <c r="AV532" s="270"/>
      <c r="AZ532" s="142"/>
      <c r="BA532" s="48"/>
      <c r="BB532" s="48"/>
      <c r="BC532" s="48"/>
      <c r="BD532" s="5"/>
      <c r="BE532" s="5"/>
      <c r="BF532" s="48"/>
      <c r="BG532" s="48"/>
      <c r="BH532" s="48"/>
      <c r="BI532" s="48"/>
      <c r="BJ532" s="5">
        <v>1</v>
      </c>
      <c r="BK532" s="619"/>
      <c r="BL532" s="619"/>
      <c r="BM532" s="619"/>
      <c r="BN532" s="619" t="s">
        <v>136</v>
      </c>
      <c r="BO532" s="619"/>
      <c r="BP532" s="619"/>
      <c r="BQ532" s="5">
        <v>1</v>
      </c>
      <c r="BR532" s="619" t="s">
        <v>165</v>
      </c>
      <c r="BS532" s="619"/>
      <c r="BT532" s="619"/>
      <c r="BU532" s="58"/>
      <c r="BV532" s="619" t="s">
        <v>133</v>
      </c>
      <c r="BW532" s="619"/>
      <c r="BX532" s="619"/>
      <c r="BY532" s="5">
        <v>1</v>
      </c>
      <c r="BZ532" s="5">
        <v>1</v>
      </c>
      <c r="CA532" s="5">
        <v>1</v>
      </c>
      <c r="CB532" s="5">
        <v>1</v>
      </c>
      <c r="CC532" s="5">
        <v>1</v>
      </c>
      <c r="CD532" s="5"/>
      <c r="CE532" s="5"/>
      <c r="CF532" s="48"/>
      <c r="CG532" s="5"/>
      <c r="CH532" s="5"/>
      <c r="CI532" s="5"/>
      <c r="CJ532" s="5"/>
      <c r="CK532" s="5"/>
      <c r="CL532" s="5"/>
      <c r="CM532" s="145"/>
    </row>
    <row r="533" spans="9:91">
      <c r="I533" s="266"/>
      <c r="J533" s="5"/>
      <c r="K533" s="48"/>
      <c r="L533" s="48"/>
      <c r="M533" s="48"/>
      <c r="N533" s="5"/>
      <c r="O533" s="5"/>
      <c r="P533" s="4"/>
      <c r="Q533" s="4"/>
      <c r="R533" s="5">
        <v>1</v>
      </c>
      <c r="S533" s="619"/>
      <c r="T533" s="619"/>
      <c r="U533" s="619"/>
      <c r="V533" s="5">
        <v>1</v>
      </c>
      <c r="W533" s="5">
        <v>1</v>
      </c>
      <c r="X533" s="5">
        <v>1</v>
      </c>
      <c r="Y533" s="5">
        <v>1</v>
      </c>
      <c r="Z533" s="5">
        <v>1</v>
      </c>
      <c r="AA533" s="5">
        <v>1</v>
      </c>
      <c r="AB533" s="5">
        <v>1</v>
      </c>
      <c r="AC533" s="5">
        <v>1</v>
      </c>
      <c r="AD533" s="5">
        <v>1</v>
      </c>
      <c r="AE533" s="5">
        <v>1</v>
      </c>
      <c r="AF533" s="5">
        <v>1</v>
      </c>
      <c r="AG533" s="5">
        <v>1</v>
      </c>
      <c r="AH533" s="5">
        <v>1</v>
      </c>
      <c r="AI533" s="5">
        <v>1</v>
      </c>
      <c r="AJ533" s="5">
        <v>1</v>
      </c>
      <c r="AK533" s="5">
        <v>1</v>
      </c>
      <c r="AL533" s="5">
        <v>1</v>
      </c>
      <c r="AM533" s="116"/>
      <c r="AN533" s="4"/>
      <c r="AO533" s="4"/>
      <c r="AP533" s="4"/>
      <c r="AQ533" s="5"/>
      <c r="AR533" s="5"/>
      <c r="AS533" s="5"/>
      <c r="AT533" s="5"/>
      <c r="AU533" s="5"/>
      <c r="AV533" s="145"/>
      <c r="AZ533" s="142"/>
      <c r="BA533" s="267"/>
      <c r="BB533" s="5"/>
      <c r="BC533" s="48"/>
      <c r="BD533" s="5"/>
      <c r="BE533" s="5"/>
      <c r="BF533" s="5"/>
      <c r="BG533" s="5"/>
      <c r="BH533" s="5"/>
      <c r="BI533" s="5"/>
      <c r="BJ533" s="5">
        <v>1</v>
      </c>
      <c r="BK533" s="5"/>
      <c r="BL533" s="5"/>
      <c r="BM533" s="5"/>
      <c r="BN533" s="619"/>
      <c r="BO533" s="619"/>
      <c r="BP533" s="619"/>
      <c r="BQ533" s="5">
        <v>1</v>
      </c>
      <c r="BR533" s="619"/>
      <c r="BS533" s="619"/>
      <c r="BT533" s="619"/>
      <c r="BU533" s="5"/>
      <c r="BV533" s="619"/>
      <c r="BW533" s="619"/>
      <c r="BX533" s="619"/>
      <c r="BY533" s="5">
        <v>1</v>
      </c>
      <c r="BZ533" s="5"/>
      <c r="CA533" s="48"/>
      <c r="CB533" s="5"/>
      <c r="CC533" s="5"/>
      <c r="CD533" s="5"/>
      <c r="CE533" s="5"/>
      <c r="CF533" s="48"/>
      <c r="CG533" s="5"/>
      <c r="CH533" s="5"/>
      <c r="CI533" s="5"/>
      <c r="CJ533" s="5"/>
      <c r="CK533" s="5"/>
      <c r="CL533" s="5"/>
      <c r="CM533" s="270"/>
    </row>
    <row r="534" spans="9:91">
      <c r="I534" s="142"/>
      <c r="J534" s="5"/>
      <c r="K534" s="48"/>
      <c r="L534" s="48"/>
      <c r="M534" s="48"/>
      <c r="N534" s="5"/>
      <c r="O534" s="4"/>
      <c r="P534" s="4"/>
      <c r="Q534" s="4"/>
      <c r="R534" s="5">
        <v>1</v>
      </c>
      <c r="S534" s="5">
        <v>1</v>
      </c>
      <c r="T534" s="5">
        <v>1</v>
      </c>
      <c r="U534" s="5">
        <v>1</v>
      </c>
      <c r="V534" s="5">
        <v>1</v>
      </c>
      <c r="W534" s="619" t="s">
        <v>136</v>
      </c>
      <c r="X534" s="619"/>
      <c r="Y534" s="619"/>
      <c r="Z534" s="5"/>
      <c r="AA534" s="616" t="s">
        <v>165</v>
      </c>
      <c r="AB534" s="616"/>
      <c r="AC534" s="616"/>
      <c r="AD534" s="117"/>
      <c r="AE534" s="619" t="s">
        <v>133</v>
      </c>
      <c r="AF534" s="619"/>
      <c r="AG534" s="619"/>
      <c r="AH534" s="5">
        <v>1</v>
      </c>
      <c r="AI534" s="5"/>
      <c r="AJ534" s="5">
        <v>1</v>
      </c>
      <c r="AK534" s="126"/>
      <c r="AL534" s="116"/>
      <c r="AM534" s="619" t="s">
        <v>133</v>
      </c>
      <c r="AN534" s="619"/>
      <c r="AO534" s="619"/>
      <c r="AP534" s="4"/>
      <c r="AQ534" s="5"/>
      <c r="AR534" s="5"/>
      <c r="AS534" s="5"/>
      <c r="AT534" s="5"/>
      <c r="AU534" s="267"/>
      <c r="AV534" s="145"/>
      <c r="AZ534" s="266"/>
      <c r="BA534" s="48"/>
      <c r="BB534" s="267"/>
      <c r="BC534" s="5"/>
      <c r="BD534" s="5"/>
      <c r="BE534" s="5"/>
      <c r="BF534" s="5"/>
      <c r="BG534" s="5"/>
      <c r="BH534" s="5"/>
      <c r="BI534" s="5"/>
      <c r="BJ534" s="5">
        <v>1</v>
      </c>
      <c r="BK534" s="5"/>
      <c r="BL534" s="5"/>
      <c r="BM534" s="5"/>
      <c r="BN534" s="619"/>
      <c r="BO534" s="619"/>
      <c r="BP534" s="619"/>
      <c r="BQ534" s="5">
        <v>1</v>
      </c>
      <c r="BR534" s="619"/>
      <c r="BS534" s="619"/>
      <c r="BT534" s="619"/>
      <c r="BU534" s="5"/>
      <c r="BV534" s="619"/>
      <c r="BW534" s="619"/>
      <c r="BX534" s="619"/>
      <c r="BY534" s="5">
        <v>1</v>
      </c>
      <c r="BZ534" s="5"/>
      <c r="CA534" s="48"/>
      <c r="CB534" s="5"/>
      <c r="CC534" s="48"/>
      <c r="CD534" s="48"/>
      <c r="CE534" s="48"/>
      <c r="CF534" s="48"/>
      <c r="CG534" s="5"/>
      <c r="CH534" s="5"/>
      <c r="CI534" s="5"/>
      <c r="CJ534" s="5"/>
      <c r="CK534" s="5"/>
      <c r="CL534" s="5"/>
      <c r="CM534" s="270"/>
    </row>
    <row r="535" spans="9:91">
      <c r="I535" s="266"/>
      <c r="J535" s="267"/>
      <c r="K535" s="267"/>
      <c r="L535" s="48"/>
      <c r="M535" s="267"/>
      <c r="N535" s="5"/>
      <c r="O535" s="5"/>
      <c r="P535" s="5"/>
      <c r="Q535" s="48"/>
      <c r="R535" s="5"/>
      <c r="S535" s="5"/>
      <c r="T535" s="5"/>
      <c r="U535" s="5"/>
      <c r="V535" s="26"/>
      <c r="W535" s="619"/>
      <c r="X535" s="619"/>
      <c r="Y535" s="619"/>
      <c r="Z535" s="5"/>
      <c r="AA535" s="616"/>
      <c r="AB535" s="616"/>
      <c r="AC535" s="616"/>
      <c r="AD535" s="5"/>
      <c r="AE535" s="619"/>
      <c r="AF535" s="619"/>
      <c r="AG535" s="619"/>
      <c r="AH535" s="5">
        <v>1</v>
      </c>
      <c r="AI535" s="5"/>
      <c r="AJ535" s="5"/>
      <c r="AK535" s="5"/>
      <c r="AL535" s="5"/>
      <c r="AM535" s="619"/>
      <c r="AN535" s="619"/>
      <c r="AO535" s="619"/>
      <c r="AP535" s="5"/>
      <c r="AQ535" s="5"/>
      <c r="AR535" s="48"/>
      <c r="AS535" s="48"/>
      <c r="AT535" s="48"/>
      <c r="AU535" s="267"/>
      <c r="AV535" s="270"/>
      <c r="AZ535" s="266"/>
      <c r="BA535" s="267"/>
      <c r="BB535" s="267"/>
      <c r="BC535" s="5"/>
      <c r="BD535" s="5"/>
      <c r="BE535" s="48"/>
      <c r="BF535" s="48"/>
      <c r="BG535" s="5"/>
      <c r="BH535" s="5"/>
      <c r="BI535" s="5"/>
      <c r="BJ535" s="5">
        <v>1</v>
      </c>
      <c r="BK535" s="5">
        <v>1</v>
      </c>
      <c r="BL535" s="5">
        <v>1</v>
      </c>
      <c r="BM535" s="5">
        <v>1</v>
      </c>
      <c r="BN535" s="5">
        <v>1</v>
      </c>
      <c r="BO535" s="5">
        <v>1</v>
      </c>
      <c r="BP535" s="5">
        <v>1</v>
      </c>
      <c r="BQ535" s="5">
        <v>1</v>
      </c>
      <c r="BR535" s="5">
        <v>1</v>
      </c>
      <c r="BS535" s="5">
        <v>1</v>
      </c>
      <c r="BT535" s="5">
        <v>1</v>
      </c>
      <c r="BU535" s="5">
        <v>1</v>
      </c>
      <c r="BV535" s="5">
        <v>1</v>
      </c>
      <c r="BW535" s="5">
        <v>1</v>
      </c>
      <c r="BX535" s="5">
        <v>1</v>
      </c>
      <c r="BY535" s="5">
        <v>1</v>
      </c>
      <c r="BZ535" s="5"/>
      <c r="CA535" s="48"/>
      <c r="CB535" s="5"/>
      <c r="CC535" s="48"/>
      <c r="CD535" s="5"/>
      <c r="CE535" s="5"/>
      <c r="CF535" s="5"/>
      <c r="CG535" s="5"/>
      <c r="CH535" s="5"/>
      <c r="CI535" s="48"/>
      <c r="CJ535" s="48"/>
      <c r="CK535" s="48"/>
      <c r="CL535" s="48"/>
      <c r="CM535" s="270"/>
    </row>
    <row r="536" spans="9:91">
      <c r="I536" s="266"/>
      <c r="J536" s="267"/>
      <c r="K536" s="5"/>
      <c r="L536" s="5"/>
      <c r="M536" s="5"/>
      <c r="N536" s="48"/>
      <c r="O536" s="5"/>
      <c r="P536" s="5"/>
      <c r="Q536" s="5"/>
      <c r="R536" s="5"/>
      <c r="S536" s="5"/>
      <c r="T536" s="5"/>
      <c r="U536" s="5"/>
      <c r="V536" s="5"/>
      <c r="W536" s="619"/>
      <c r="X536" s="619"/>
      <c r="Y536" s="619"/>
      <c r="Z536" s="5"/>
      <c r="AA536" s="616"/>
      <c r="AB536" s="616"/>
      <c r="AC536" s="616"/>
      <c r="AD536" s="5"/>
      <c r="AE536" s="619"/>
      <c r="AF536" s="619"/>
      <c r="AG536" s="619"/>
      <c r="AH536" s="5">
        <v>1</v>
      </c>
      <c r="AI536" s="5"/>
      <c r="AJ536" s="5"/>
      <c r="AK536" s="5"/>
      <c r="AL536" s="5"/>
      <c r="AM536" s="619"/>
      <c r="AN536" s="619"/>
      <c r="AO536" s="619"/>
      <c r="AP536" s="5"/>
      <c r="AQ536" s="48"/>
      <c r="AR536" s="5"/>
      <c r="AS536" s="5"/>
      <c r="AT536" s="5"/>
      <c r="AU536" s="5"/>
      <c r="AV536" s="270"/>
      <c r="AZ536" s="142"/>
      <c r="BA536" s="48"/>
      <c r="BB536" s="267"/>
      <c r="BC536" s="5"/>
      <c r="BD536" s="5"/>
      <c r="BE536" s="48"/>
      <c r="BF536" s="5"/>
      <c r="BG536" s="5"/>
      <c r="BH536" s="5"/>
      <c r="BI536" s="48"/>
      <c r="BJ536" s="48"/>
      <c r="BK536" s="48"/>
      <c r="BL536" s="48"/>
      <c r="BM536" s="5"/>
      <c r="BN536" s="5"/>
      <c r="BO536" s="48"/>
      <c r="BP536" s="48"/>
      <c r="BQ536" s="48"/>
      <c r="BR536" s="5"/>
      <c r="BS536" s="5"/>
      <c r="BT536" s="5"/>
      <c r="BU536" s="5"/>
      <c r="BV536" s="5"/>
      <c r="BW536" s="48"/>
      <c r="BX536" s="5"/>
      <c r="BY536" s="5"/>
      <c r="BZ536" s="5"/>
      <c r="CA536" s="48"/>
      <c r="CB536" s="48"/>
      <c r="CC536" s="48"/>
      <c r="CD536" s="5"/>
      <c r="CE536" s="5"/>
      <c r="CF536" s="5"/>
      <c r="CG536" s="5"/>
      <c r="CH536" s="5"/>
      <c r="CI536" s="48"/>
      <c r="CJ536" s="48"/>
      <c r="CK536" s="48"/>
      <c r="CL536" s="48"/>
      <c r="CM536" s="145"/>
    </row>
    <row r="537" spans="9:91">
      <c r="I537" s="142"/>
      <c r="J537" s="267"/>
      <c r="K537" s="5"/>
      <c r="L537" s="5"/>
      <c r="M537" s="48"/>
      <c r="N537" s="48"/>
      <c r="O537" s="48"/>
      <c r="P537" s="48"/>
      <c r="Q537" s="48"/>
      <c r="R537" s="5"/>
      <c r="S537" s="5"/>
      <c r="T537" s="5">
        <v>1</v>
      </c>
      <c r="U537" s="5">
        <v>1</v>
      </c>
      <c r="V537" s="5">
        <v>1</v>
      </c>
      <c r="W537" s="5">
        <v>1</v>
      </c>
      <c r="X537" s="5">
        <v>1</v>
      </c>
      <c r="Y537" s="5">
        <v>1</v>
      </c>
      <c r="Z537" s="5">
        <v>1</v>
      </c>
      <c r="AA537" s="5">
        <v>1</v>
      </c>
      <c r="AB537" s="5">
        <v>1</v>
      </c>
      <c r="AC537" s="5">
        <v>1</v>
      </c>
      <c r="AD537" s="5">
        <v>1</v>
      </c>
      <c r="AE537" s="5">
        <v>1</v>
      </c>
      <c r="AF537" s="5">
        <v>1</v>
      </c>
      <c r="AG537" s="5">
        <v>1</v>
      </c>
      <c r="AH537" s="5">
        <v>1</v>
      </c>
      <c r="AI537" s="48"/>
      <c r="AJ537" s="48"/>
      <c r="AK537" s="48"/>
      <c r="AL537" s="48"/>
      <c r="AM537" s="5"/>
      <c r="AN537" s="48"/>
      <c r="AO537" s="48"/>
      <c r="AP537" s="48"/>
      <c r="AQ537" s="48"/>
      <c r="AR537" s="5"/>
      <c r="AS537" s="5"/>
      <c r="AT537" s="5"/>
      <c r="AU537" s="5"/>
      <c r="AV537" s="270"/>
      <c r="AZ537" s="266"/>
      <c r="BA537" s="267"/>
      <c r="BB537" s="267"/>
      <c r="BC537" s="5"/>
      <c r="BD537" s="5"/>
      <c r="BE537" s="48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48"/>
      <c r="BX537" s="5"/>
      <c r="BY537" s="5"/>
      <c r="BZ537" s="5"/>
      <c r="CA537" s="48"/>
      <c r="CB537" s="5"/>
      <c r="CC537" s="5"/>
      <c r="CD537" s="5"/>
      <c r="CE537" s="5"/>
      <c r="CF537" s="5"/>
      <c r="CG537" s="5"/>
      <c r="CH537" s="5"/>
      <c r="CI537" s="48"/>
      <c r="CJ537" s="48"/>
      <c r="CK537" s="267"/>
      <c r="CL537" s="267"/>
      <c r="CM537" s="270"/>
    </row>
    <row r="538" spans="9:91">
      <c r="I538" s="266"/>
      <c r="J538" s="267"/>
      <c r="K538" s="5"/>
      <c r="L538" s="5"/>
      <c r="M538" s="26"/>
      <c r="N538" s="48"/>
      <c r="O538" s="48"/>
      <c r="P538" s="5"/>
      <c r="Q538" s="5"/>
      <c r="R538" s="5"/>
      <c r="S538" s="26"/>
      <c r="T538" s="26"/>
      <c r="U538" s="26"/>
      <c r="V538" s="48"/>
      <c r="W538" s="48"/>
      <c r="X538" s="26"/>
      <c r="Y538" s="26"/>
      <c r="Z538" s="48"/>
      <c r="AA538" s="26"/>
      <c r="AB538" s="26"/>
      <c r="AC538" s="26"/>
      <c r="AD538" s="48"/>
      <c r="AE538" s="48"/>
      <c r="AF538" s="48"/>
      <c r="AG538" s="5"/>
      <c r="AH538" s="5"/>
      <c r="AI538" s="5"/>
      <c r="AJ538" s="48"/>
      <c r="AK538" s="48"/>
      <c r="AL538" s="48"/>
      <c r="AM538" s="48"/>
      <c r="AN538" s="5"/>
      <c r="AO538" s="5"/>
      <c r="AP538" s="5"/>
      <c r="AQ538" s="5"/>
      <c r="AR538" s="5"/>
      <c r="AS538" s="5"/>
      <c r="AT538" s="5"/>
      <c r="AU538" s="5"/>
      <c r="AV538" s="270"/>
      <c r="AZ538" s="266"/>
      <c r="BA538" s="48"/>
      <c r="BB538" s="267"/>
      <c r="BC538" s="5"/>
      <c r="BD538" s="26"/>
      <c r="BE538" s="26"/>
      <c r="BF538" s="26"/>
      <c r="BG538" s="26"/>
      <c r="BH538" s="26"/>
      <c r="BI538" s="5"/>
      <c r="BJ538" s="5"/>
      <c r="BK538" s="5"/>
      <c r="BL538" s="5"/>
      <c r="BM538" s="48"/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5"/>
      <c r="CC538" s="5"/>
      <c r="CD538" s="5"/>
      <c r="CE538" s="5"/>
      <c r="CF538" s="5"/>
      <c r="CG538" s="5"/>
      <c r="CH538" s="5"/>
      <c r="CI538" s="5"/>
      <c r="CJ538" s="5"/>
      <c r="CK538" s="267"/>
      <c r="CL538" s="267"/>
      <c r="CM538" s="270"/>
    </row>
    <row r="539" spans="9:91">
      <c r="I539" s="266"/>
      <c r="J539" s="267"/>
      <c r="K539" s="5"/>
      <c r="L539" s="48"/>
      <c r="M539" s="26"/>
      <c r="N539" s="26"/>
      <c r="O539" s="26"/>
      <c r="P539" s="5"/>
      <c r="Q539" s="5"/>
      <c r="R539" s="5"/>
      <c r="S539" s="26"/>
      <c r="T539" s="26"/>
      <c r="U539" s="26"/>
      <c r="V539" s="5"/>
      <c r="W539" s="5"/>
      <c r="X539" s="26"/>
      <c r="Y539" s="26"/>
      <c r="Z539" s="5"/>
      <c r="AA539" s="26"/>
      <c r="AB539" s="26"/>
      <c r="AC539" s="5"/>
      <c r="AD539" s="5"/>
      <c r="AE539" s="5"/>
      <c r="AF539" s="5"/>
      <c r="AG539" s="48"/>
      <c r="AH539" s="48"/>
      <c r="AI539" s="48"/>
      <c r="AJ539" s="48"/>
      <c r="AK539" s="48"/>
      <c r="AL539" s="48"/>
      <c r="AM539" s="48"/>
      <c r="AN539" s="48"/>
      <c r="AO539" s="5"/>
      <c r="AP539" s="5"/>
      <c r="AQ539" s="5"/>
      <c r="AR539" s="5"/>
      <c r="AS539" s="5"/>
      <c r="AT539" s="5"/>
      <c r="AU539" s="267"/>
      <c r="AV539" s="270"/>
      <c r="AZ539" s="142"/>
      <c r="BA539" s="5"/>
      <c r="BB539" s="267"/>
      <c r="BC539" s="267"/>
      <c r="BD539" s="26"/>
      <c r="BE539" s="26"/>
      <c r="BF539" s="26"/>
      <c r="BG539" s="26"/>
      <c r="BH539" s="26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48"/>
      <c r="BU539" s="48"/>
      <c r="BV539" s="48"/>
      <c r="BW539" s="5"/>
      <c r="BX539" s="48"/>
      <c r="BY539" s="48"/>
      <c r="BZ539" s="48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267"/>
      <c r="CM539" s="270"/>
    </row>
    <row r="540" spans="9:91">
      <c r="I540" s="142"/>
      <c r="J540" s="48"/>
      <c r="K540" s="48"/>
      <c r="L540" s="48"/>
      <c r="M540" s="26"/>
      <c r="N540" s="26"/>
      <c r="O540" s="26"/>
      <c r="P540" s="5"/>
      <c r="Q540" s="5"/>
      <c r="R540" s="5"/>
      <c r="S540" s="26"/>
      <c r="T540" s="26"/>
      <c r="U540" s="26"/>
      <c r="V540" s="5"/>
      <c r="W540" s="5"/>
      <c r="X540" s="48"/>
      <c r="Y540" s="48"/>
      <c r="Z540" s="26"/>
      <c r="AA540" s="26"/>
      <c r="AB540" s="26"/>
      <c r="AC540" s="267"/>
      <c r="AD540" s="267"/>
      <c r="AE540" s="5"/>
      <c r="AF540" s="5"/>
      <c r="AG540" s="26"/>
      <c r="AH540" s="26"/>
      <c r="AI540" s="26"/>
      <c r="AJ540" s="48"/>
      <c r="AK540" s="48"/>
      <c r="AL540" s="48"/>
      <c r="AM540" s="48"/>
      <c r="AN540" s="48"/>
      <c r="AO540" s="48"/>
      <c r="AP540" s="48"/>
      <c r="AQ540" s="48"/>
      <c r="AR540" s="5"/>
      <c r="AS540" s="267"/>
      <c r="AT540" s="267"/>
      <c r="AU540" s="267"/>
      <c r="AV540" s="270"/>
      <c r="AZ540" s="142"/>
      <c r="BA540" s="5"/>
      <c r="BB540" s="267"/>
      <c r="BC540" s="267"/>
      <c r="BD540" s="26"/>
      <c r="BE540" s="26"/>
      <c r="BF540" s="26"/>
      <c r="BG540" s="26"/>
      <c r="BH540" s="26"/>
      <c r="BI540" s="5"/>
      <c r="BJ540" s="5"/>
      <c r="BK540" s="5"/>
      <c r="BL540" s="5"/>
      <c r="BM540" s="48"/>
      <c r="BN540" s="48"/>
      <c r="BO540" s="48"/>
      <c r="BP540" s="5"/>
      <c r="BQ540" s="5"/>
      <c r="BR540" s="5"/>
      <c r="BS540" s="5"/>
      <c r="BT540" s="48"/>
      <c r="BU540" s="48"/>
      <c r="BV540" s="48"/>
      <c r="BW540" s="5"/>
      <c r="BX540" s="5"/>
      <c r="BY540" s="5"/>
      <c r="BZ540" s="5"/>
      <c r="CA540" s="5"/>
      <c r="CB540" s="5"/>
      <c r="CC540" s="5"/>
      <c r="CD540" s="5"/>
      <c r="CE540" s="48"/>
      <c r="CF540" s="48"/>
      <c r="CG540" s="48"/>
      <c r="CH540" s="48"/>
      <c r="CI540" s="5"/>
      <c r="CJ540" s="5"/>
      <c r="CK540" s="5"/>
      <c r="CL540" s="267"/>
      <c r="CM540" s="270"/>
    </row>
    <row r="541" spans="9:91">
      <c r="I541" s="266"/>
      <c r="J541" s="48"/>
      <c r="K541" s="5"/>
      <c r="L541" s="5"/>
      <c r="M541" s="5"/>
      <c r="N541" s="267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26"/>
      <c r="AA541" s="26"/>
      <c r="AB541" s="26"/>
      <c r="AC541" s="5"/>
      <c r="AD541" s="5"/>
      <c r="AE541" s="267"/>
      <c r="AF541" s="48"/>
      <c r="AG541" s="26"/>
      <c r="AH541" s="26"/>
      <c r="AI541" s="26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267"/>
      <c r="AU541" s="267"/>
      <c r="AV541" s="270"/>
      <c r="AZ541" s="142"/>
      <c r="BA541" s="5"/>
      <c r="BB541" s="267"/>
      <c r="BC541" s="267"/>
      <c r="BD541" s="26"/>
      <c r="BE541" s="26"/>
      <c r="BF541" s="26"/>
      <c r="BG541" s="26"/>
      <c r="BH541" s="26"/>
      <c r="BI541" s="48"/>
      <c r="BJ541" s="267"/>
      <c r="BK541" s="5"/>
      <c r="BL541" s="5"/>
      <c r="BM541" s="48"/>
      <c r="BN541" s="48"/>
      <c r="BO541" s="48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48"/>
      <c r="CA541" s="48"/>
      <c r="CB541" s="48"/>
      <c r="CC541" s="48"/>
      <c r="CD541" s="48"/>
      <c r="CE541" s="48"/>
      <c r="CF541" s="48"/>
      <c r="CG541" s="48"/>
      <c r="CH541" s="48"/>
      <c r="CI541" s="5"/>
      <c r="CJ541" s="5"/>
      <c r="CK541" s="5"/>
      <c r="CL541" s="267"/>
      <c r="CM541" s="270"/>
    </row>
    <row r="542" spans="9:91">
      <c r="I542" s="266"/>
      <c r="J542" s="48"/>
      <c r="K542" s="5"/>
      <c r="L542" s="5"/>
      <c r="M542" s="5"/>
      <c r="N542" s="5"/>
      <c r="O542" s="267"/>
      <c r="P542" s="5"/>
      <c r="Q542" s="5"/>
      <c r="R542" s="5"/>
      <c r="S542" s="5"/>
      <c r="T542" s="5"/>
      <c r="U542" s="48"/>
      <c r="V542" s="48"/>
      <c r="W542" s="5"/>
      <c r="X542" s="5"/>
      <c r="Y542" s="5"/>
      <c r="Z542" s="26"/>
      <c r="AA542" s="26"/>
      <c r="AB542" s="26"/>
      <c r="AC542" s="5"/>
      <c r="AD542" s="5"/>
      <c r="AE542" s="267"/>
      <c r="AF542" s="48"/>
      <c r="AG542" s="5"/>
      <c r="AH542" s="5"/>
      <c r="AI542" s="5"/>
      <c r="AJ542" s="48"/>
      <c r="AK542" s="48"/>
      <c r="AL542" s="5"/>
      <c r="AM542" s="5"/>
      <c r="AN542" s="5"/>
      <c r="AO542" s="48"/>
      <c r="AP542" s="48"/>
      <c r="AQ542" s="48"/>
      <c r="AR542" s="48"/>
      <c r="AS542" s="48"/>
      <c r="AT542" s="48"/>
      <c r="AU542" s="48"/>
      <c r="AV542" s="170"/>
      <c r="AZ542" s="142"/>
      <c r="BA542" s="5"/>
      <c r="BB542" s="267"/>
      <c r="BC542" s="267"/>
      <c r="BD542" s="26"/>
      <c r="BE542" s="26"/>
      <c r="BF542" s="26"/>
      <c r="BG542" s="26"/>
      <c r="BH542" s="26"/>
      <c r="BI542" s="267"/>
      <c r="BJ542" s="267"/>
      <c r="BK542" s="5"/>
      <c r="BL542" s="5"/>
      <c r="BM542" s="48"/>
      <c r="BN542" s="48"/>
      <c r="BO542" s="48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48"/>
      <c r="CA542" s="48"/>
      <c r="CB542" s="5"/>
      <c r="CC542" s="5"/>
      <c r="CD542" s="5"/>
      <c r="CE542" s="267"/>
      <c r="CF542" s="48"/>
      <c r="CG542" s="48"/>
      <c r="CH542" s="48"/>
      <c r="CI542" s="267"/>
      <c r="CJ542" s="267"/>
      <c r="CK542" s="267"/>
      <c r="CL542" s="267"/>
      <c r="CM542" s="270"/>
    </row>
    <row r="543" spans="9:91">
      <c r="I543" s="142"/>
      <c r="J543" s="48"/>
      <c r="K543" s="5"/>
      <c r="L543" s="5"/>
      <c r="M543" s="5"/>
      <c r="N543" s="267"/>
      <c r="O543" s="267"/>
      <c r="P543" s="5"/>
      <c r="Q543" s="5"/>
      <c r="R543" s="5"/>
      <c r="S543" s="5"/>
      <c r="T543" s="5"/>
      <c r="U543" s="267"/>
      <c r="V543" s="267"/>
      <c r="W543" s="5"/>
      <c r="X543" s="5"/>
      <c r="Y543" s="5"/>
      <c r="Z543" s="267"/>
      <c r="AA543" s="267"/>
      <c r="AB543" s="5"/>
      <c r="AC543" s="5"/>
      <c r="AD543" s="5"/>
      <c r="AE543" s="267"/>
      <c r="AF543" s="267"/>
      <c r="AG543" s="5"/>
      <c r="AH543" s="5"/>
      <c r="AI543" s="5"/>
      <c r="AJ543" s="267"/>
      <c r="AK543" s="267"/>
      <c r="AL543" s="5"/>
      <c r="AM543" s="5"/>
      <c r="AN543" s="5"/>
      <c r="AO543" s="267"/>
      <c r="AP543" s="267"/>
      <c r="AQ543" s="48"/>
      <c r="AR543" s="48"/>
      <c r="AS543" s="48"/>
      <c r="AT543" s="48"/>
      <c r="AU543" s="48"/>
      <c r="AV543" s="170"/>
      <c r="AZ543" s="142"/>
      <c r="BA543" s="5"/>
      <c r="BB543" s="5"/>
      <c r="BC543" s="5"/>
      <c r="BD543" s="5"/>
      <c r="BE543" s="5"/>
      <c r="BF543" s="48"/>
      <c r="BG543" s="267"/>
      <c r="BH543" s="48"/>
      <c r="BI543" s="267"/>
      <c r="BJ543" s="48"/>
      <c r="BK543" s="267"/>
      <c r="BL543" s="48"/>
      <c r="BM543" s="267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267"/>
      <c r="CA543" s="267"/>
      <c r="CB543" s="267"/>
      <c r="CC543" s="267"/>
      <c r="CD543" s="267"/>
      <c r="CE543" s="267"/>
      <c r="CF543" s="5"/>
      <c r="CG543" s="267"/>
      <c r="CH543" s="267"/>
      <c r="CI543" s="267"/>
      <c r="CJ543" s="267"/>
      <c r="CK543" s="267"/>
      <c r="CL543" s="5"/>
      <c r="CM543" s="145"/>
    </row>
    <row r="544" spans="9:91" ht="15.75" thickBot="1">
      <c r="I544" s="268"/>
      <c r="J544" s="269"/>
      <c r="K544" s="146"/>
      <c r="L544" s="269"/>
      <c r="M544" s="269"/>
      <c r="N544" s="146"/>
      <c r="O544" s="269"/>
      <c r="P544" s="269"/>
      <c r="Q544" s="269"/>
      <c r="R544" s="269"/>
      <c r="S544" s="269"/>
      <c r="T544" s="269"/>
      <c r="U544" s="269"/>
      <c r="V544" s="269"/>
      <c r="W544" s="269"/>
      <c r="X544" s="269"/>
      <c r="Y544" s="269"/>
      <c r="Z544" s="269"/>
      <c r="AA544" s="269"/>
      <c r="AB544" s="269"/>
      <c r="AC544" s="269"/>
      <c r="AD544" s="269"/>
      <c r="AE544" s="269"/>
      <c r="AF544" s="269"/>
      <c r="AG544" s="269"/>
      <c r="AH544" s="269"/>
      <c r="AI544" s="269"/>
      <c r="AJ544" s="269"/>
      <c r="AK544" s="269"/>
      <c r="AL544" s="269"/>
      <c r="AM544" s="269"/>
      <c r="AN544" s="269"/>
      <c r="AO544" s="269"/>
      <c r="AP544" s="269"/>
      <c r="AQ544" s="269"/>
      <c r="AR544" s="269"/>
      <c r="AS544" s="269"/>
      <c r="AT544" s="171"/>
      <c r="AU544" s="171"/>
      <c r="AV544" s="172"/>
      <c r="AZ544" s="163"/>
      <c r="BA544" s="146"/>
      <c r="BB544" s="146"/>
      <c r="BC544" s="146"/>
      <c r="BD544" s="146"/>
      <c r="BE544" s="146"/>
      <c r="BF544" s="146"/>
      <c r="BG544" s="269"/>
      <c r="BH544" s="269"/>
      <c r="BI544" s="269"/>
      <c r="BJ544" s="269"/>
      <c r="BK544" s="269"/>
      <c r="BL544" s="269"/>
      <c r="BM544" s="269"/>
      <c r="BN544" s="269"/>
      <c r="BO544" s="269"/>
      <c r="BP544" s="269"/>
      <c r="BQ544" s="146"/>
      <c r="BR544" s="146"/>
      <c r="BS544" s="146"/>
      <c r="BT544" s="146"/>
      <c r="BU544" s="146"/>
      <c r="BV544" s="269"/>
      <c r="BW544" s="269"/>
      <c r="BX544" s="269"/>
      <c r="BY544" s="269"/>
      <c r="BZ544" s="269"/>
      <c r="CA544" s="269"/>
      <c r="CB544" s="269"/>
      <c r="CC544" s="269"/>
      <c r="CD544" s="269"/>
      <c r="CE544" s="269"/>
      <c r="CF544" s="269"/>
      <c r="CG544" s="269"/>
      <c r="CH544" s="269"/>
      <c r="CI544" s="269"/>
      <c r="CJ544" s="269"/>
      <c r="CK544" s="269"/>
      <c r="CL544" s="146"/>
      <c r="CM544" s="246"/>
    </row>
    <row r="546" spans="9:91" ht="15.75" thickBot="1"/>
    <row r="547" spans="9:91">
      <c r="I547" s="153"/>
      <c r="J547" s="154"/>
      <c r="K547" s="154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  <c r="Y547" s="250"/>
      <c r="Z547" s="250"/>
      <c r="AA547" s="250"/>
      <c r="AB547" s="250"/>
      <c r="AC547" s="250"/>
      <c r="AD547" s="250"/>
      <c r="AE547" s="250"/>
      <c r="AF547" s="250"/>
      <c r="AG547" s="250"/>
      <c r="AH547" s="250"/>
      <c r="AI547" s="250"/>
      <c r="AJ547" s="250"/>
      <c r="AK547" s="250"/>
      <c r="AL547" s="250"/>
      <c r="AM547" s="250"/>
      <c r="AN547" s="250"/>
      <c r="AO547" s="250"/>
      <c r="AP547" s="250"/>
      <c r="AQ547" s="250"/>
      <c r="AR547" s="250"/>
      <c r="AS547" s="250"/>
      <c r="AT547" s="250"/>
      <c r="AU547" s="250"/>
      <c r="AV547" s="129"/>
      <c r="AZ547" s="153"/>
      <c r="BA547" s="61"/>
      <c r="BB547" t="s">
        <v>191</v>
      </c>
      <c r="BC547" s="338"/>
      <c r="BD547" s="338"/>
      <c r="BE547" s="338"/>
      <c r="BF547" s="338"/>
      <c r="BG547" s="338"/>
      <c r="BH547" s="338"/>
      <c r="BI547" s="338"/>
      <c r="BJ547" s="338"/>
      <c r="BK547" s="338"/>
      <c r="BL547" s="338"/>
      <c r="BM547" s="338"/>
      <c r="BN547" s="338"/>
      <c r="BO547" s="338"/>
      <c r="BP547" s="338"/>
      <c r="BQ547" s="338"/>
      <c r="BR547" s="338"/>
      <c r="BS547" s="338"/>
      <c r="BT547" s="338"/>
      <c r="BU547" s="338"/>
      <c r="BV547" s="338"/>
      <c r="BW547" s="338"/>
      <c r="BX547" s="338"/>
      <c r="BY547" s="338"/>
      <c r="BZ547" s="338"/>
      <c r="CA547" s="338"/>
      <c r="CB547" s="338"/>
      <c r="CC547" s="338"/>
      <c r="CD547" s="338"/>
      <c r="CE547" s="338"/>
      <c r="CF547" s="338"/>
      <c r="CG547" s="338"/>
      <c r="CH547" s="338"/>
      <c r="CI547" s="338"/>
      <c r="CJ547" s="338"/>
      <c r="CK547" s="338"/>
      <c r="CL547" s="338"/>
      <c r="CM547" s="129"/>
    </row>
    <row r="548" spans="9:91">
      <c r="I548" s="144"/>
      <c r="J548" s="61"/>
      <c r="K548" t="s">
        <v>191</v>
      </c>
      <c r="L548" s="247"/>
      <c r="M548" s="247"/>
      <c r="N548" s="247"/>
      <c r="O548" s="5"/>
      <c r="P548" s="247"/>
      <c r="Q548" s="247"/>
      <c r="R548" s="247"/>
      <c r="S548" s="247"/>
      <c r="T548" s="48"/>
      <c r="U548" s="5"/>
      <c r="V548" s="48"/>
      <c r="W548" s="48"/>
      <c r="X548" s="48"/>
      <c r="Y548" s="48"/>
      <c r="Z548" s="48"/>
      <c r="AA548" s="48"/>
      <c r="AB548" s="5"/>
      <c r="AC548" s="5"/>
      <c r="AD548" s="5"/>
      <c r="AE548" s="5"/>
      <c r="AF548" s="5"/>
      <c r="AG548" s="5"/>
      <c r="AH548" s="48"/>
      <c r="AI548" s="48"/>
      <c r="AJ548" s="48"/>
      <c r="AK548" s="48"/>
      <c r="AL548" s="48"/>
      <c r="AM548" s="247"/>
      <c r="AN548" s="48"/>
      <c r="AO548" s="247"/>
      <c r="AP548" s="5"/>
      <c r="AQ548" s="247"/>
      <c r="AR548" s="247"/>
      <c r="AS548" s="5"/>
      <c r="AT548" s="5"/>
      <c r="AU548" s="5"/>
      <c r="AV548" s="251"/>
      <c r="AZ548" s="144"/>
      <c r="BA548" s="52"/>
      <c r="BB548" t="s">
        <v>268</v>
      </c>
      <c r="BC548" s="334"/>
      <c r="BD548" s="334"/>
      <c r="BE548" s="334"/>
      <c r="BF548" s="5"/>
      <c r="BG548" s="334"/>
      <c r="BH548" s="334"/>
      <c r="BI548" s="334"/>
      <c r="BJ548" s="334"/>
      <c r="BK548" s="48"/>
      <c r="BL548" s="5"/>
      <c r="BM548" s="48"/>
      <c r="BN548" s="48"/>
      <c r="BO548" s="48"/>
      <c r="BP548" s="48"/>
      <c r="BQ548" s="334"/>
      <c r="BR548" s="5"/>
      <c r="BS548" s="48"/>
      <c r="BT548" s="48"/>
      <c r="BU548" s="5"/>
      <c r="BV548" s="48"/>
      <c r="BW548" s="48"/>
      <c r="BX548" s="48"/>
      <c r="BY548" s="48"/>
      <c r="BZ548" s="48"/>
      <c r="CA548" s="48"/>
      <c r="CB548" s="48"/>
      <c r="CC548" s="48"/>
      <c r="CD548" s="334"/>
      <c r="CE548" s="48"/>
      <c r="CF548" s="334"/>
      <c r="CG548" s="5"/>
      <c r="CH548" s="334"/>
      <c r="CI548" s="334"/>
      <c r="CJ548" s="5"/>
      <c r="CK548" s="5"/>
      <c r="CL548" s="5"/>
      <c r="CM548" s="337"/>
    </row>
    <row r="549" spans="9:91">
      <c r="I549" s="144"/>
      <c r="J549" s="52"/>
      <c r="K549" t="s">
        <v>268</v>
      </c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5"/>
      <c r="X549" s="48"/>
      <c r="Y549" s="48"/>
      <c r="Z549" s="48"/>
      <c r="AA549" s="48"/>
      <c r="AB549" s="5"/>
      <c r="AC549" s="5"/>
      <c r="AD549" s="5"/>
      <c r="AE549" s="5"/>
      <c r="AF549" s="5"/>
      <c r="AG549" s="48"/>
      <c r="AH549" s="48"/>
      <c r="AI549" s="48"/>
      <c r="AJ549" s="48"/>
      <c r="AK549" s="5"/>
      <c r="AL549" s="5"/>
      <c r="AM549" s="5"/>
      <c r="AN549" s="5"/>
      <c r="AO549" s="5"/>
      <c r="AP549" s="5"/>
      <c r="AQ549" s="5"/>
      <c r="AR549" s="48"/>
      <c r="AS549" s="5"/>
      <c r="AT549" s="5"/>
      <c r="AU549" s="5"/>
      <c r="AV549" s="251"/>
      <c r="AZ549" s="144"/>
      <c r="BA549" s="38"/>
      <c r="BB549" t="s">
        <v>193</v>
      </c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5"/>
      <c r="BO549" s="5"/>
      <c r="BP549" s="5"/>
      <c r="BQ549" s="48"/>
      <c r="BR549" s="48"/>
      <c r="BS549" s="48"/>
      <c r="BT549" s="48"/>
      <c r="BU549" s="48"/>
      <c r="BV549" s="48"/>
      <c r="BZ549" s="48"/>
      <c r="CA549" s="48"/>
      <c r="CB549" s="48"/>
      <c r="CC549" s="48"/>
      <c r="CD549" s="48"/>
      <c r="CE549" s="48"/>
      <c r="CF549" s="26"/>
      <c r="CG549" s="26"/>
      <c r="CK549" s="5"/>
      <c r="CL549" s="5"/>
      <c r="CM549" s="337"/>
    </row>
    <row r="550" spans="9:91">
      <c r="I550" s="144"/>
      <c r="J550" s="38"/>
      <c r="K550" t="s">
        <v>193</v>
      </c>
      <c r="L550" s="5"/>
      <c r="M550" s="5"/>
      <c r="N550" s="48"/>
      <c r="O550" s="48"/>
      <c r="P550" s="48"/>
      <c r="Q550" s="48"/>
      <c r="R550" s="5"/>
      <c r="S550" s="5"/>
      <c r="T550" s="5"/>
      <c r="U550" s="48">
        <v>1</v>
      </c>
      <c r="V550" s="48">
        <v>1</v>
      </c>
      <c r="W550" s="48">
        <v>1</v>
      </c>
      <c r="X550" s="48">
        <v>1</v>
      </c>
      <c r="Y550" s="48">
        <v>1</v>
      </c>
      <c r="Z550" s="48"/>
      <c r="AA550" s="48"/>
      <c r="AB550" s="5"/>
      <c r="AC550" s="5"/>
      <c r="AD550" s="5"/>
      <c r="AE550" s="5"/>
      <c r="AF550" s="5"/>
      <c r="AG550" s="48"/>
      <c r="AH550" s="48"/>
      <c r="AI550" s="48"/>
      <c r="AJ550" s="5"/>
      <c r="AK550" s="5"/>
      <c r="AL550" s="5"/>
      <c r="AM550" s="5"/>
      <c r="AN550" s="5"/>
      <c r="AO550" s="5"/>
      <c r="AP550" s="5"/>
      <c r="AQ550" s="5"/>
      <c r="AR550" s="48"/>
      <c r="AS550" s="5"/>
      <c r="AT550" s="5"/>
      <c r="AU550" s="5"/>
      <c r="AV550" s="251"/>
      <c r="AZ550" s="144"/>
      <c r="BA550" s="58"/>
      <c r="BB550" t="s">
        <v>189</v>
      </c>
      <c r="BC550" s="5"/>
      <c r="BD550" s="5"/>
      <c r="BE550" s="48"/>
      <c r="BF550" s="48"/>
      <c r="BG550" s="48"/>
      <c r="BH550" s="48"/>
      <c r="BI550" s="5"/>
      <c r="BJ550" s="5"/>
      <c r="BK550" s="5"/>
      <c r="BL550" s="48"/>
      <c r="BM550" s="48"/>
      <c r="BN550" s="5"/>
      <c r="BO550" s="5"/>
      <c r="BP550" s="5"/>
      <c r="BQ550" s="48"/>
      <c r="BR550" s="26"/>
      <c r="BS550" s="26"/>
      <c r="BT550" s="26"/>
      <c r="BU550" s="26"/>
      <c r="BV550" s="26"/>
      <c r="BZ550" s="48"/>
      <c r="CA550" s="5"/>
      <c r="CB550" s="5"/>
      <c r="CC550" s="5"/>
      <c r="CD550" s="5"/>
      <c r="CE550" s="5"/>
      <c r="CF550" s="26"/>
      <c r="CG550" s="26"/>
      <c r="CK550" s="5"/>
      <c r="CL550" s="5"/>
      <c r="CM550" s="337"/>
    </row>
    <row r="551" spans="9:91">
      <c r="I551" s="144"/>
      <c r="J551" s="58"/>
      <c r="K551" t="s">
        <v>189</v>
      </c>
      <c r="L551" s="5"/>
      <c r="M551" s="5"/>
      <c r="N551" s="5"/>
      <c r="O551" s="5"/>
      <c r="P551" s="5"/>
      <c r="Q551" s="5"/>
      <c r="R551" s="5"/>
      <c r="S551" s="5"/>
      <c r="T551" s="5"/>
      <c r="U551" s="48">
        <v>1</v>
      </c>
      <c r="V551" s="619" t="s">
        <v>133</v>
      </c>
      <c r="W551" s="619"/>
      <c r="X551" s="619"/>
      <c r="Y551" s="48">
        <v>1</v>
      </c>
      <c r="Z551" s="5"/>
      <c r="AA551" s="5"/>
      <c r="AB551" s="5"/>
      <c r="AC551" s="5"/>
      <c r="AD551" s="5"/>
      <c r="AE551" s="5"/>
      <c r="AF551" s="5"/>
      <c r="AG551" s="48"/>
      <c r="AH551" s="48"/>
      <c r="AI551" s="48"/>
      <c r="AJ551" s="5"/>
      <c r="AK551" s="5"/>
      <c r="AL551" s="5"/>
      <c r="AM551" s="5"/>
      <c r="AN551" s="5"/>
      <c r="AO551" s="5"/>
      <c r="AP551" s="5"/>
      <c r="AQ551" s="5"/>
      <c r="AR551" s="5"/>
      <c r="AS551" s="48"/>
      <c r="AT551" s="48"/>
      <c r="AU551" s="48"/>
      <c r="AV551" s="251"/>
      <c r="AZ551" s="144"/>
      <c r="BA551" s="60"/>
      <c r="BB551" s="6" t="s">
        <v>151</v>
      </c>
      <c r="BC551" s="5"/>
      <c r="BD551" s="5"/>
      <c r="BE551" s="48"/>
      <c r="BF551" s="5"/>
      <c r="BG551" s="48"/>
      <c r="BH551" s="48"/>
      <c r="BI551" s="5"/>
      <c r="BJ551" s="5"/>
      <c r="BK551" s="5"/>
      <c r="BL551" s="5"/>
      <c r="BM551" s="5"/>
      <c r="BN551" s="5"/>
      <c r="BO551" s="5"/>
      <c r="BP551" s="5"/>
      <c r="BQ551" s="6"/>
      <c r="BR551" s="5"/>
      <c r="BS551" s="5"/>
      <c r="BT551" s="5"/>
      <c r="BU551" s="5"/>
      <c r="BV551" s="6"/>
      <c r="BW551" s="5"/>
      <c r="BX551" s="5"/>
      <c r="BY551" s="5"/>
      <c r="BZ551" s="5"/>
      <c r="CA551" s="5"/>
      <c r="CB551" s="5"/>
      <c r="CC551" s="5"/>
      <c r="CD551" s="5"/>
      <c r="CE551" s="5"/>
      <c r="CF551" s="48"/>
      <c r="CG551" s="48"/>
      <c r="CH551" s="6"/>
      <c r="CI551" s="6"/>
      <c r="CJ551" s="6"/>
      <c r="CK551" s="48"/>
      <c r="CL551" s="48"/>
      <c r="CM551" s="337"/>
    </row>
    <row r="552" spans="9:91">
      <c r="I552" s="248"/>
      <c r="J552" s="60"/>
      <c r="K552" t="s">
        <v>192</v>
      </c>
      <c r="L552" s="5"/>
      <c r="M552" s="5"/>
      <c r="N552" s="5"/>
      <c r="O552" s="5"/>
      <c r="P552" s="5"/>
      <c r="Q552" s="5"/>
      <c r="R552" s="5"/>
      <c r="S552" s="5"/>
      <c r="T552" s="5"/>
      <c r="U552" s="48">
        <v>1</v>
      </c>
      <c r="V552" s="619"/>
      <c r="W552" s="619"/>
      <c r="X552" s="619"/>
      <c r="Y552" s="48">
        <v>1</v>
      </c>
      <c r="Z552" s="619" t="s">
        <v>148</v>
      </c>
      <c r="AA552" s="619"/>
      <c r="AB552" s="619"/>
      <c r="AC552" s="619"/>
      <c r="AD552" s="619"/>
      <c r="AE552" s="5"/>
      <c r="AF552" s="5"/>
      <c r="AG552" s="48"/>
      <c r="AH552" s="48"/>
      <c r="AI552" s="48"/>
      <c r="AJ552" s="5"/>
      <c r="AK552" s="5"/>
      <c r="AL552" s="5"/>
      <c r="AM552" s="5"/>
      <c r="AN552" s="48"/>
      <c r="AO552" s="48"/>
      <c r="AP552" s="48"/>
      <c r="AQ552" s="5"/>
      <c r="AR552" s="5"/>
      <c r="AS552" s="5"/>
      <c r="AT552" s="48"/>
      <c r="AU552" s="48"/>
      <c r="AV552" s="251"/>
      <c r="AZ552" s="336"/>
      <c r="BA552" s="48"/>
      <c r="BB552" s="48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6"/>
      <c r="BR552" s="5"/>
      <c r="BS552" s="5"/>
      <c r="BT552" s="5"/>
      <c r="BU552" s="5"/>
      <c r="BV552" s="6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48"/>
      <c r="CL552" s="48"/>
      <c r="CM552" s="337"/>
    </row>
    <row r="553" spans="9:91">
      <c r="I553" s="248"/>
      <c r="J553" s="48"/>
      <c r="K553" s="48"/>
      <c r="L553" s="5"/>
      <c r="M553" s="5"/>
      <c r="N553" s="5"/>
      <c r="O553" s="5"/>
      <c r="P553" s="5"/>
      <c r="Q553" s="5"/>
      <c r="R553" s="5"/>
      <c r="S553" s="5"/>
      <c r="T553" s="5"/>
      <c r="U553" s="48">
        <v>1</v>
      </c>
      <c r="V553" s="619"/>
      <c r="W553" s="619"/>
      <c r="X553" s="619"/>
      <c r="Y553" s="48">
        <v>1</v>
      </c>
      <c r="Z553" s="619"/>
      <c r="AA553" s="619"/>
      <c r="AB553" s="619"/>
      <c r="AC553" s="619"/>
      <c r="AD553" s="619"/>
      <c r="AE553" s="48"/>
      <c r="AF553" s="48"/>
      <c r="AG553" s="48"/>
      <c r="AH553" s="48"/>
      <c r="AI553" s="48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48"/>
      <c r="AU553" s="5"/>
      <c r="AV553" s="251"/>
      <c r="AZ553" s="336"/>
      <c r="BA553" s="48"/>
      <c r="BB553" s="48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6"/>
      <c r="BR553" s="5"/>
      <c r="BS553" s="5"/>
      <c r="BT553" s="5">
        <v>1</v>
      </c>
      <c r="BU553" s="5">
        <v>1</v>
      </c>
      <c r="BV553" s="5">
        <v>1</v>
      </c>
      <c r="BW553" s="5">
        <v>1</v>
      </c>
      <c r="BX553" s="5">
        <v>1</v>
      </c>
      <c r="BY553" s="5"/>
      <c r="BZ553" s="5">
        <v>1</v>
      </c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48"/>
      <c r="CL553" s="5"/>
      <c r="CM553" s="337"/>
    </row>
    <row r="554" spans="9:91">
      <c r="I554" s="248"/>
      <c r="J554" s="48"/>
      <c r="K554" s="48"/>
      <c r="L554" s="5"/>
      <c r="M554" s="5"/>
      <c r="N554" s="5"/>
      <c r="O554" s="5"/>
      <c r="P554" s="5"/>
      <c r="Q554" s="5"/>
      <c r="R554" s="5"/>
      <c r="S554" s="48"/>
      <c r="T554" s="48"/>
      <c r="U554" s="48">
        <v>1</v>
      </c>
      <c r="V554" s="619" t="s">
        <v>136</v>
      </c>
      <c r="W554" s="619"/>
      <c r="X554" s="619"/>
      <c r="Y554" s="48">
        <v>1</v>
      </c>
      <c r="Z554" s="619"/>
      <c r="AA554" s="619"/>
      <c r="AB554" s="619"/>
      <c r="AC554" s="619"/>
      <c r="AD554" s="619"/>
      <c r="AE554" s="48"/>
      <c r="AF554" s="48"/>
      <c r="AG554" s="48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48"/>
      <c r="AU554" s="247"/>
      <c r="AV554" s="251"/>
      <c r="AZ554" s="336"/>
      <c r="BA554" s="48"/>
      <c r="BB554" s="48"/>
      <c r="BC554" s="5"/>
      <c r="BD554" s="5"/>
      <c r="BE554" s="5"/>
      <c r="BF554" s="5"/>
      <c r="BG554" s="6"/>
      <c r="BH554" s="5"/>
      <c r="BI554" s="5"/>
      <c r="BJ554" s="5"/>
      <c r="BK554" s="5"/>
      <c r="BL554" s="5"/>
      <c r="BM554" s="5"/>
      <c r="BN554" s="5">
        <v>1</v>
      </c>
      <c r="BO554" s="5">
        <v>1</v>
      </c>
      <c r="BP554" s="5">
        <v>1</v>
      </c>
      <c r="BQ554" s="5">
        <v>1</v>
      </c>
      <c r="BR554" s="5">
        <v>1</v>
      </c>
      <c r="BS554" s="5">
        <v>1</v>
      </c>
      <c r="BT554" s="5">
        <v>1</v>
      </c>
      <c r="BU554" s="619" t="s">
        <v>165</v>
      </c>
      <c r="BV554" s="619"/>
      <c r="BW554" s="619"/>
      <c r="BX554" s="5">
        <v>1</v>
      </c>
      <c r="BY554" s="5"/>
      <c r="BZ554" s="5">
        <v>1</v>
      </c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48"/>
      <c r="CL554" s="334"/>
      <c r="CM554" s="337"/>
    </row>
    <row r="555" spans="9:91">
      <c r="I555" s="248"/>
      <c r="J555" s="48"/>
      <c r="K555" s="5"/>
      <c r="L555" s="5"/>
      <c r="M555" s="5"/>
      <c r="N555" s="5"/>
      <c r="O555" s="5"/>
      <c r="P555" s="5"/>
      <c r="Q555" s="5"/>
      <c r="R555" s="5"/>
      <c r="S555" s="48"/>
      <c r="T555" s="5"/>
      <c r="U555" s="48">
        <v>1</v>
      </c>
      <c r="V555" s="619"/>
      <c r="W555" s="619"/>
      <c r="X555" s="619"/>
      <c r="Y555" s="48">
        <v>1</v>
      </c>
      <c r="Z555" s="619"/>
      <c r="AA555" s="619"/>
      <c r="AB555" s="619"/>
      <c r="AC555" s="619"/>
      <c r="AD555" s="619"/>
      <c r="AE555" s="5"/>
      <c r="AF555" s="5"/>
      <c r="AG555" s="48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48"/>
      <c r="AU555" s="48"/>
      <c r="AV555" s="251"/>
      <c r="AZ555" s="336"/>
      <c r="BA555" s="48"/>
      <c r="BB555" s="5"/>
      <c r="BC555" s="5"/>
      <c r="BD555" s="5"/>
      <c r="BE555" s="5"/>
      <c r="BF555" s="5"/>
      <c r="BG555" s="5"/>
      <c r="BH555" s="5"/>
      <c r="BI555" s="5"/>
      <c r="BJ555" s="5">
        <v>1</v>
      </c>
      <c r="BK555" s="5">
        <v>1</v>
      </c>
      <c r="BL555" s="5">
        <v>1</v>
      </c>
      <c r="BM555" s="5">
        <v>1</v>
      </c>
      <c r="BN555" s="5">
        <v>1</v>
      </c>
      <c r="BO555" s="619" t="s">
        <v>133</v>
      </c>
      <c r="BP555" s="619"/>
      <c r="BQ555" s="619"/>
      <c r="BR555" s="619" t="s">
        <v>165</v>
      </c>
      <c r="BS555" s="619"/>
      <c r="BT555" s="619"/>
      <c r="BU555" s="619"/>
      <c r="BV555" s="619"/>
      <c r="BW555" s="619"/>
      <c r="BX555" s="5">
        <v>1</v>
      </c>
      <c r="BY555" s="5"/>
      <c r="BZ555" s="5">
        <v>1</v>
      </c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48"/>
      <c r="CL555" s="48"/>
      <c r="CM555" s="337"/>
    </row>
    <row r="556" spans="9:91">
      <c r="I556" s="248"/>
      <c r="J556" s="48"/>
      <c r="K556" s="5"/>
      <c r="L556" s="5"/>
      <c r="M556" s="5"/>
      <c r="N556" s="5"/>
      <c r="O556" s="5"/>
      <c r="P556" s="48"/>
      <c r="Q556" s="48"/>
      <c r="R556" s="48"/>
      <c r="S556" s="48"/>
      <c r="T556" s="5"/>
      <c r="U556" s="48">
        <v>1</v>
      </c>
      <c r="V556" s="619"/>
      <c r="W556" s="619"/>
      <c r="X556" s="619"/>
      <c r="Y556" s="48">
        <v>1</v>
      </c>
      <c r="Z556" s="619"/>
      <c r="AA556" s="619"/>
      <c r="AB556" s="619"/>
      <c r="AC556" s="619"/>
      <c r="AD556" s="619"/>
      <c r="AE556" s="5"/>
      <c r="AF556" s="48">
        <v>1</v>
      </c>
      <c r="AG556" s="48">
        <v>1</v>
      </c>
      <c r="AH556" s="48">
        <v>1</v>
      </c>
      <c r="AI556" s="48">
        <v>1</v>
      </c>
      <c r="AJ556" s="48">
        <v>1</v>
      </c>
      <c r="AK556" s="48">
        <v>1</v>
      </c>
      <c r="AL556" s="48">
        <v>1</v>
      </c>
      <c r="AM556" s="48">
        <v>1</v>
      </c>
      <c r="AN556" s="48">
        <v>1</v>
      </c>
      <c r="AO556" s="48">
        <v>1</v>
      </c>
      <c r="AP556" s="48">
        <v>1</v>
      </c>
      <c r="AQ556" s="5"/>
      <c r="AR556" s="5"/>
      <c r="AS556" s="5"/>
      <c r="AT556" s="48"/>
      <c r="AU556" s="247"/>
      <c r="AV556" s="251"/>
      <c r="AZ556" s="336"/>
      <c r="BA556" s="48"/>
      <c r="BB556" s="48"/>
      <c r="BC556" s="5"/>
      <c r="BD556" s="5"/>
      <c r="BE556" s="6"/>
      <c r="BF556" s="5"/>
      <c r="BG556" s="5"/>
      <c r="BH556" s="5"/>
      <c r="BJ556" s="5">
        <v>1</v>
      </c>
      <c r="BK556" s="625" t="s">
        <v>136</v>
      </c>
      <c r="BL556" s="625"/>
      <c r="BM556" s="625"/>
      <c r="BN556" s="5">
        <v>1</v>
      </c>
      <c r="BO556" s="619"/>
      <c r="BP556" s="619"/>
      <c r="BQ556" s="619"/>
      <c r="BR556" s="619"/>
      <c r="BS556" s="619"/>
      <c r="BT556" s="619"/>
      <c r="BU556" s="619"/>
      <c r="BV556" s="619"/>
      <c r="BW556" s="619"/>
      <c r="BX556" s="5">
        <v>1</v>
      </c>
      <c r="BY556" s="47"/>
      <c r="BZ556" s="5">
        <v>1</v>
      </c>
      <c r="CA556" s="5">
        <v>1</v>
      </c>
      <c r="CB556" s="5">
        <v>1</v>
      </c>
      <c r="CC556" s="5"/>
      <c r="CD556" s="5"/>
      <c r="CE556" s="5"/>
      <c r="CF556" s="5"/>
      <c r="CG556" s="5"/>
      <c r="CH556" s="6"/>
      <c r="CI556" s="5"/>
      <c r="CJ556" s="5"/>
      <c r="CK556" s="48"/>
      <c r="CL556" s="334"/>
      <c r="CM556" s="337"/>
    </row>
    <row r="557" spans="9:91">
      <c r="I557" s="248"/>
      <c r="J557" s="48"/>
      <c r="K557" s="5"/>
      <c r="L557" s="5"/>
      <c r="M557" s="5"/>
      <c r="N557" s="5"/>
      <c r="O557" s="5"/>
      <c r="P557" s="48"/>
      <c r="Q557" s="5"/>
      <c r="R557" s="5"/>
      <c r="S557" s="5"/>
      <c r="T557" s="5"/>
      <c r="U557" s="48">
        <v>1</v>
      </c>
      <c r="V557" s="619" t="s">
        <v>165</v>
      </c>
      <c r="W557" s="619"/>
      <c r="X557" s="619"/>
      <c r="Y557" s="48">
        <v>1</v>
      </c>
      <c r="Z557" s="48">
        <v>1</v>
      </c>
      <c r="AA557" s="48">
        <v>1</v>
      </c>
      <c r="AB557" s="48">
        <v>1</v>
      </c>
      <c r="AC557" s="48">
        <v>1</v>
      </c>
      <c r="AD557" s="48">
        <v>1</v>
      </c>
      <c r="AE557" s="48">
        <v>1</v>
      </c>
      <c r="AF557" s="48">
        <v>1</v>
      </c>
      <c r="AG557" s="619" t="s">
        <v>165</v>
      </c>
      <c r="AH557" s="619"/>
      <c r="AI557" s="619"/>
      <c r="AJ557" s="619" t="s">
        <v>136</v>
      </c>
      <c r="AK557" s="619"/>
      <c r="AL557" s="619"/>
      <c r="AM557" s="619" t="s">
        <v>133</v>
      </c>
      <c r="AN557" s="619"/>
      <c r="AO557" s="619"/>
      <c r="AP557" s="48">
        <v>1</v>
      </c>
      <c r="AQ557" s="5"/>
      <c r="AR557" s="5"/>
      <c r="AS557" s="5"/>
      <c r="AT557" s="5"/>
      <c r="AU557" s="5"/>
      <c r="AV557" s="145"/>
      <c r="AZ557" s="336"/>
      <c r="BA557" s="48"/>
      <c r="BB557" s="48"/>
      <c r="BC557" s="48"/>
      <c r="BD557" s="5"/>
      <c r="BE557" s="5"/>
      <c r="BF557" s="5"/>
      <c r="BG557" s="5"/>
      <c r="BH557" s="5"/>
      <c r="BJ557" s="5">
        <v>1</v>
      </c>
      <c r="BK557" s="625"/>
      <c r="BL557" s="625"/>
      <c r="BM557" s="625"/>
      <c r="BN557" s="5">
        <v>1</v>
      </c>
      <c r="BO557" s="619"/>
      <c r="BP557" s="619"/>
      <c r="BQ557" s="619"/>
      <c r="BR557" s="619"/>
      <c r="BS557" s="619"/>
      <c r="BT557" s="619"/>
      <c r="BU557" s="5">
        <v>1</v>
      </c>
      <c r="BV557" s="5">
        <v>1</v>
      </c>
      <c r="BW557" s="5">
        <v>1</v>
      </c>
      <c r="BX557" s="5">
        <v>1</v>
      </c>
      <c r="BY557" s="625" t="s">
        <v>136</v>
      </c>
      <c r="BZ557" s="625"/>
      <c r="CA557" s="625"/>
      <c r="CB557" s="5">
        <v>1</v>
      </c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145"/>
    </row>
    <row r="558" spans="9:91">
      <c r="I558" s="142"/>
      <c r="J558" s="5"/>
      <c r="K558" s="5"/>
      <c r="L558" s="26"/>
      <c r="M558" s="26"/>
      <c r="N558" s="26"/>
      <c r="O558" s="26"/>
      <c r="P558" s="26"/>
      <c r="Q558" s="48">
        <v>1</v>
      </c>
      <c r="R558" s="48">
        <v>1</v>
      </c>
      <c r="S558" s="48">
        <v>1</v>
      </c>
      <c r="T558" s="48">
        <v>1</v>
      </c>
      <c r="U558" s="48">
        <v>1</v>
      </c>
      <c r="V558" s="619"/>
      <c r="W558" s="619"/>
      <c r="X558" s="619"/>
      <c r="Y558" s="48">
        <v>1</v>
      </c>
      <c r="Z558" s="619" t="s">
        <v>136</v>
      </c>
      <c r="AA558" s="619"/>
      <c r="AB558" s="619"/>
      <c r="AC558" s="619" t="s">
        <v>135</v>
      </c>
      <c r="AD558" s="619"/>
      <c r="AE558" s="619"/>
      <c r="AF558" s="48">
        <v>1</v>
      </c>
      <c r="AG558" s="619"/>
      <c r="AH558" s="619"/>
      <c r="AI558" s="619"/>
      <c r="AJ558" s="619"/>
      <c r="AK558" s="619"/>
      <c r="AL558" s="619"/>
      <c r="AM558" s="619"/>
      <c r="AN558" s="619"/>
      <c r="AO558" s="619"/>
      <c r="AP558" s="48">
        <v>1</v>
      </c>
      <c r="AQ558" s="5"/>
      <c r="AR558" s="5"/>
      <c r="AS558" s="5"/>
      <c r="AT558" s="5"/>
      <c r="AU558" s="5"/>
      <c r="AV558" s="145"/>
      <c r="AZ558" s="142"/>
      <c r="BA558" s="5"/>
      <c r="BB558" s="5"/>
      <c r="BC558" s="48"/>
      <c r="BD558" s="5"/>
      <c r="BE558" s="5"/>
      <c r="BF558" s="5"/>
      <c r="BG558" s="5"/>
      <c r="BH558" s="5"/>
      <c r="BJ558" s="5">
        <v>1</v>
      </c>
      <c r="BK558" s="625"/>
      <c r="BL558" s="625"/>
      <c r="BM558" s="625"/>
      <c r="BN558" s="5">
        <v>1</v>
      </c>
      <c r="BO558" s="619" t="s">
        <v>135</v>
      </c>
      <c r="BP558" s="619"/>
      <c r="BQ558" s="619"/>
      <c r="BR558" s="5">
        <v>1</v>
      </c>
      <c r="BS558" s="5">
        <v>1</v>
      </c>
      <c r="BT558" s="5">
        <v>1</v>
      </c>
      <c r="BU558" s="5">
        <v>1</v>
      </c>
      <c r="BV558" s="5"/>
      <c r="BW558" s="47"/>
      <c r="BX558" s="5">
        <v>1</v>
      </c>
      <c r="BY558" s="625"/>
      <c r="BZ558" s="625"/>
      <c r="CA558" s="625"/>
      <c r="CB558" s="5">
        <v>1</v>
      </c>
      <c r="CC558" s="5">
        <v>1</v>
      </c>
      <c r="CD558" s="5">
        <v>1</v>
      </c>
      <c r="CE558" s="5">
        <v>1</v>
      </c>
      <c r="CF558" s="5">
        <v>1</v>
      </c>
      <c r="CG558" s="5">
        <v>1</v>
      </c>
      <c r="CH558" s="5"/>
      <c r="CI558" s="5"/>
      <c r="CJ558" s="5"/>
      <c r="CK558" s="5"/>
      <c r="CL558" s="5"/>
      <c r="CM558" s="145"/>
    </row>
    <row r="559" spans="9:91">
      <c r="I559" s="142"/>
      <c r="J559" s="5"/>
      <c r="K559" s="5"/>
      <c r="L559" s="619" t="s">
        <v>148</v>
      </c>
      <c r="M559" s="619"/>
      <c r="N559" s="619"/>
      <c r="O559" s="619"/>
      <c r="P559" s="619"/>
      <c r="Q559" s="48">
        <v>1</v>
      </c>
      <c r="R559" s="619" t="s">
        <v>165</v>
      </c>
      <c r="S559" s="619"/>
      <c r="T559" s="619"/>
      <c r="U559" s="48">
        <v>1</v>
      </c>
      <c r="V559" s="619"/>
      <c r="W559" s="619"/>
      <c r="X559" s="619"/>
      <c r="Y559" s="48">
        <v>1</v>
      </c>
      <c r="Z559" s="619"/>
      <c r="AA559" s="619"/>
      <c r="AB559" s="619"/>
      <c r="AC559" s="619"/>
      <c r="AD559" s="619"/>
      <c r="AE559" s="619"/>
      <c r="AF559" s="48">
        <v>1</v>
      </c>
      <c r="AG559" s="619"/>
      <c r="AH559" s="619"/>
      <c r="AI559" s="619"/>
      <c r="AJ559" s="619"/>
      <c r="AK559" s="619"/>
      <c r="AL559" s="619"/>
      <c r="AM559" s="619"/>
      <c r="AN559" s="619"/>
      <c r="AO559" s="619"/>
      <c r="AP559" s="48">
        <v>1</v>
      </c>
      <c r="AQ559" s="5"/>
      <c r="AR559" s="5"/>
      <c r="AS559" s="5"/>
      <c r="AT559" s="5"/>
      <c r="AU559" s="5"/>
      <c r="AV559" s="145"/>
      <c r="AZ559" s="142"/>
      <c r="BA559" s="5"/>
      <c r="BB559" s="5"/>
      <c r="BC559" s="48"/>
      <c r="BD559" s="5"/>
      <c r="BE559" s="5"/>
      <c r="BF559" s="5"/>
      <c r="BG559" s="5">
        <v>1</v>
      </c>
      <c r="BH559" s="5">
        <v>1</v>
      </c>
      <c r="BI559" s="5">
        <v>1</v>
      </c>
      <c r="BJ559" s="5">
        <v>1</v>
      </c>
      <c r="BK559" s="5">
        <v>1</v>
      </c>
      <c r="BL559" s="5">
        <v>1</v>
      </c>
      <c r="BM559" s="5">
        <v>1</v>
      </c>
      <c r="BN559" s="5">
        <v>1</v>
      </c>
      <c r="BO559" s="619"/>
      <c r="BP559" s="619"/>
      <c r="BQ559" s="619"/>
      <c r="BR559" s="5">
        <v>1</v>
      </c>
      <c r="BS559" s="619" t="s">
        <v>139</v>
      </c>
      <c r="BT559" s="619"/>
      <c r="BU559" s="619"/>
      <c r="BV559" s="5"/>
      <c r="BW559" s="5"/>
      <c r="BX559" s="5">
        <v>1</v>
      </c>
      <c r="BY559" s="625"/>
      <c r="BZ559" s="625"/>
      <c r="CA559" s="62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145"/>
    </row>
    <row r="560" spans="9:91">
      <c r="I560" s="142"/>
      <c r="J560" s="5"/>
      <c r="K560" s="5"/>
      <c r="L560" s="619"/>
      <c r="M560" s="619"/>
      <c r="N560" s="619"/>
      <c r="O560" s="619"/>
      <c r="P560" s="619"/>
      <c r="Q560" s="48">
        <v>1</v>
      </c>
      <c r="R560" s="619"/>
      <c r="S560" s="619"/>
      <c r="T560" s="619"/>
      <c r="U560" s="48">
        <v>1</v>
      </c>
      <c r="V560" s="48">
        <v>1</v>
      </c>
      <c r="W560" s="48">
        <v>1</v>
      </c>
      <c r="X560" s="48">
        <v>1</v>
      </c>
      <c r="Y560" s="48">
        <v>1</v>
      </c>
      <c r="Z560" s="619"/>
      <c r="AA560" s="619"/>
      <c r="AB560" s="619"/>
      <c r="AC560" s="619"/>
      <c r="AD560" s="619"/>
      <c r="AE560" s="619"/>
      <c r="AF560" s="48">
        <v>1</v>
      </c>
      <c r="AG560" s="48">
        <v>1</v>
      </c>
      <c r="AH560" s="48">
        <v>1</v>
      </c>
      <c r="AI560" s="48">
        <v>1</v>
      </c>
      <c r="AJ560" s="48">
        <v>1</v>
      </c>
      <c r="AK560" s="48">
        <v>1</v>
      </c>
      <c r="AL560" s="48">
        <v>1</v>
      </c>
      <c r="AM560" s="48">
        <v>1</v>
      </c>
      <c r="AN560" s="48">
        <v>1</v>
      </c>
      <c r="AO560" s="48">
        <v>1</v>
      </c>
      <c r="AP560" s="48">
        <v>1</v>
      </c>
      <c r="AQ560" s="5"/>
      <c r="AR560" s="5"/>
      <c r="AS560" s="48"/>
      <c r="AT560" s="5"/>
      <c r="AU560" s="5"/>
      <c r="AV560" s="145"/>
      <c r="AZ560" s="142"/>
      <c r="BA560" s="5"/>
      <c r="BB560" s="5"/>
      <c r="BC560" s="48"/>
      <c r="BD560" s="5"/>
      <c r="BE560" s="5"/>
      <c r="BF560" s="5"/>
      <c r="BG560" s="5">
        <v>1</v>
      </c>
      <c r="BH560" s="625" t="s">
        <v>136</v>
      </c>
      <c r="BI560" s="625"/>
      <c r="BJ560" s="625"/>
      <c r="BK560" s="5">
        <v>1</v>
      </c>
      <c r="BL560" s="625" t="s">
        <v>286</v>
      </c>
      <c r="BM560" s="625"/>
      <c r="BN560" s="625"/>
      <c r="BO560" s="619"/>
      <c r="BP560" s="619"/>
      <c r="BQ560" s="619"/>
      <c r="BR560" s="5">
        <v>1</v>
      </c>
      <c r="BS560" s="619"/>
      <c r="BT560" s="619"/>
      <c r="BU560" s="619"/>
      <c r="BV560" s="5"/>
      <c r="BW560" s="5"/>
      <c r="BX560" s="5">
        <v>1</v>
      </c>
      <c r="BY560" s="5">
        <v>1</v>
      </c>
      <c r="BZ560" s="5">
        <v>1</v>
      </c>
      <c r="CA560" s="5">
        <v>1</v>
      </c>
      <c r="CB560" s="5">
        <v>1</v>
      </c>
      <c r="CC560" s="5">
        <v>1</v>
      </c>
      <c r="CD560" s="5">
        <v>1</v>
      </c>
      <c r="CE560" s="5">
        <v>1</v>
      </c>
      <c r="CF560" s="5">
        <v>1</v>
      </c>
      <c r="CG560" s="5">
        <v>1</v>
      </c>
      <c r="CH560" s="5"/>
      <c r="CI560" s="5"/>
      <c r="CJ560" s="48"/>
      <c r="CK560" s="5"/>
      <c r="CL560" s="5"/>
      <c r="CM560" s="145"/>
    </row>
    <row r="561" spans="9:91">
      <c r="I561" s="142"/>
      <c r="J561" s="5"/>
      <c r="K561" s="5"/>
      <c r="L561" s="619"/>
      <c r="M561" s="619"/>
      <c r="N561" s="619"/>
      <c r="O561" s="619"/>
      <c r="P561" s="619"/>
      <c r="Q561" s="48">
        <v>1</v>
      </c>
      <c r="R561" s="619"/>
      <c r="S561" s="619"/>
      <c r="T561" s="619"/>
      <c r="U561" s="48">
        <v>1</v>
      </c>
      <c r="V561" s="619" t="s">
        <v>139</v>
      </c>
      <c r="W561" s="619"/>
      <c r="X561" s="619"/>
      <c r="Y561" s="48">
        <v>1</v>
      </c>
      <c r="Z561" s="619" t="s">
        <v>282</v>
      </c>
      <c r="AA561" s="619"/>
      <c r="AB561" s="619"/>
      <c r="AC561" s="619" t="s">
        <v>283</v>
      </c>
      <c r="AD561" s="619"/>
      <c r="AE561" s="619"/>
      <c r="AF561" s="48">
        <v>1</v>
      </c>
      <c r="AG561" s="619" t="s">
        <v>139</v>
      </c>
      <c r="AH561" s="619"/>
      <c r="AI561" s="619"/>
      <c r="AJ561" s="48">
        <v>1</v>
      </c>
      <c r="AK561" s="619" t="s">
        <v>165</v>
      </c>
      <c r="AL561" s="619"/>
      <c r="AM561" s="619"/>
      <c r="AN561" s="48">
        <v>1</v>
      </c>
      <c r="AO561" s="619" t="s">
        <v>406</v>
      </c>
      <c r="AP561" s="619"/>
      <c r="AQ561" s="5"/>
      <c r="AR561" s="5"/>
      <c r="AS561" s="5"/>
      <c r="AT561" s="5"/>
      <c r="AU561" s="5"/>
      <c r="AV561" s="145"/>
      <c r="AZ561" s="142"/>
      <c r="BA561" s="5"/>
      <c r="BB561" s="5"/>
      <c r="BC561" s="48"/>
      <c r="BD561" s="5"/>
      <c r="BE561" s="5"/>
      <c r="BF561" s="5"/>
      <c r="BG561" s="5">
        <v>1</v>
      </c>
      <c r="BH561" s="625"/>
      <c r="BI561" s="625"/>
      <c r="BJ561" s="625"/>
      <c r="BK561" s="5">
        <v>1</v>
      </c>
      <c r="BL561" s="625"/>
      <c r="BM561" s="625"/>
      <c r="BN561" s="625"/>
      <c r="BO561" s="619" t="s">
        <v>181</v>
      </c>
      <c r="BP561" s="619"/>
      <c r="BQ561" s="619"/>
      <c r="BR561" s="5">
        <v>1</v>
      </c>
      <c r="BS561" s="619"/>
      <c r="BT561" s="619"/>
      <c r="BU561" s="619"/>
      <c r="BV561" s="5"/>
      <c r="BW561" s="5"/>
      <c r="BX561" s="619" t="s">
        <v>176</v>
      </c>
      <c r="BY561" s="619"/>
      <c r="BZ561" s="619"/>
      <c r="CA561" s="619" t="s">
        <v>135</v>
      </c>
      <c r="CB561" s="619"/>
      <c r="CC561" s="619"/>
      <c r="CD561" s="619" t="s">
        <v>133</v>
      </c>
      <c r="CE561" s="619"/>
      <c r="CF561" s="619"/>
      <c r="CG561" s="5">
        <v>1</v>
      </c>
      <c r="CH561" s="5"/>
      <c r="CI561" s="5"/>
      <c r="CJ561" s="5"/>
      <c r="CK561" s="5"/>
      <c r="CL561" s="5"/>
      <c r="CM561" s="145"/>
    </row>
    <row r="562" spans="9:91">
      <c r="I562" s="142"/>
      <c r="J562" s="5"/>
      <c r="K562" s="5"/>
      <c r="L562" s="619"/>
      <c r="M562" s="619"/>
      <c r="N562" s="619"/>
      <c r="O562" s="619"/>
      <c r="P562" s="619"/>
      <c r="Q562" s="48">
        <v>1</v>
      </c>
      <c r="R562" s="619" t="s">
        <v>181</v>
      </c>
      <c r="S562" s="619"/>
      <c r="T562" s="619"/>
      <c r="U562" s="48">
        <v>1</v>
      </c>
      <c r="V562" s="619"/>
      <c r="W562" s="619"/>
      <c r="X562" s="619"/>
      <c r="Y562" s="48">
        <v>1</v>
      </c>
      <c r="Z562" s="619"/>
      <c r="AA562" s="619"/>
      <c r="AB562" s="619"/>
      <c r="AC562" s="619"/>
      <c r="AD562" s="619"/>
      <c r="AE562" s="619"/>
      <c r="AF562" s="48">
        <v>1</v>
      </c>
      <c r="AG562" s="619"/>
      <c r="AH562" s="619"/>
      <c r="AI562" s="619"/>
      <c r="AJ562" s="48">
        <v>1</v>
      </c>
      <c r="AK562" s="619"/>
      <c r="AL562" s="619"/>
      <c r="AM562" s="619"/>
      <c r="AN562" s="48">
        <v>1</v>
      </c>
      <c r="AO562" s="619"/>
      <c r="AP562" s="619"/>
      <c r="AQ562" s="5"/>
      <c r="AR562" s="5"/>
      <c r="AS562" s="5"/>
      <c r="AT562" s="5"/>
      <c r="AU562" s="5"/>
      <c r="AV562" s="145"/>
      <c r="AZ562" s="142"/>
      <c r="BA562" s="5"/>
      <c r="BB562" s="5"/>
      <c r="BC562" s="5"/>
      <c r="BD562" s="5"/>
      <c r="BE562" s="5"/>
      <c r="BF562" s="5"/>
      <c r="BG562" s="5">
        <v>1</v>
      </c>
      <c r="BH562" s="625"/>
      <c r="BI562" s="625"/>
      <c r="BJ562" s="625"/>
      <c r="BK562" s="5">
        <v>1</v>
      </c>
      <c r="BL562" s="625"/>
      <c r="BM562" s="625"/>
      <c r="BN562" s="625"/>
      <c r="BO562" s="619"/>
      <c r="BP562" s="619"/>
      <c r="BQ562" s="619"/>
      <c r="BR562" s="5">
        <v>1</v>
      </c>
      <c r="BS562" s="5">
        <v>1</v>
      </c>
      <c r="BT562" s="5">
        <v>1</v>
      </c>
      <c r="BU562" s="5">
        <v>1</v>
      </c>
      <c r="BV562" s="5">
        <v>1</v>
      </c>
      <c r="BW562" s="5">
        <v>1</v>
      </c>
      <c r="BX562" s="619"/>
      <c r="BY562" s="619"/>
      <c r="BZ562" s="619"/>
      <c r="CA562" s="619"/>
      <c r="CB562" s="619"/>
      <c r="CC562" s="619"/>
      <c r="CD562" s="619"/>
      <c r="CE562" s="619"/>
      <c r="CF562" s="619"/>
      <c r="CG562" s="5">
        <v>1</v>
      </c>
      <c r="CH562" s="5"/>
      <c r="CI562" s="5"/>
      <c r="CJ562" s="5"/>
      <c r="CK562" s="5"/>
      <c r="CL562" s="5"/>
      <c r="CM562" s="145"/>
    </row>
    <row r="563" spans="9:91">
      <c r="I563" s="142"/>
      <c r="J563" s="48"/>
      <c r="K563" s="48"/>
      <c r="L563" s="619"/>
      <c r="M563" s="619"/>
      <c r="N563" s="619"/>
      <c r="O563" s="619"/>
      <c r="P563" s="619"/>
      <c r="Q563" s="48">
        <v>1</v>
      </c>
      <c r="R563" s="619"/>
      <c r="S563" s="619"/>
      <c r="T563" s="619"/>
      <c r="U563" s="48">
        <v>1</v>
      </c>
      <c r="V563" s="619"/>
      <c r="W563" s="619"/>
      <c r="X563" s="619"/>
      <c r="Y563" s="48">
        <v>1</v>
      </c>
      <c r="Z563" s="619"/>
      <c r="AA563" s="619"/>
      <c r="AB563" s="619"/>
      <c r="AC563" s="619"/>
      <c r="AD563" s="619"/>
      <c r="AE563" s="619"/>
      <c r="AF563" s="48">
        <v>1</v>
      </c>
      <c r="AG563" s="619"/>
      <c r="AH563" s="619"/>
      <c r="AI563" s="619"/>
      <c r="AJ563" s="48">
        <v>1</v>
      </c>
      <c r="AK563" s="619"/>
      <c r="AL563" s="619"/>
      <c r="AM563" s="619"/>
      <c r="AN563" s="48">
        <v>1</v>
      </c>
      <c r="AO563" s="48">
        <v>1</v>
      </c>
      <c r="AP563" s="48"/>
      <c r="AQ563" s="48"/>
      <c r="AR563" s="48"/>
      <c r="AS563" s="48"/>
      <c r="AT563" s="48"/>
      <c r="AU563" s="5"/>
      <c r="AV563" s="251"/>
      <c r="AZ563" s="142"/>
      <c r="BA563" s="5"/>
      <c r="BB563" s="5"/>
      <c r="BC563" s="6"/>
      <c r="BD563" s="6"/>
      <c r="BE563" s="5"/>
      <c r="BF563" s="5"/>
      <c r="BG563" s="5">
        <v>1</v>
      </c>
      <c r="BH563" s="5">
        <v>1</v>
      </c>
      <c r="BI563" s="5">
        <v>1</v>
      </c>
      <c r="BJ563" s="5">
        <v>1</v>
      </c>
      <c r="BK563" s="5">
        <v>1</v>
      </c>
      <c r="BL563" s="5">
        <v>1</v>
      </c>
      <c r="BM563" s="5">
        <v>1</v>
      </c>
      <c r="BN563" s="5">
        <v>1</v>
      </c>
      <c r="BO563" s="619"/>
      <c r="BP563" s="619"/>
      <c r="BQ563" s="619"/>
      <c r="BR563" s="5">
        <v>1</v>
      </c>
      <c r="BS563" s="619"/>
      <c r="BT563" s="619"/>
      <c r="BU563" s="619"/>
      <c r="BV563" s="619"/>
      <c r="BW563" s="5">
        <v>1</v>
      </c>
      <c r="BX563" s="619"/>
      <c r="BY563" s="619"/>
      <c r="BZ563" s="619"/>
      <c r="CA563" s="619"/>
      <c r="CB563" s="619"/>
      <c r="CC563" s="619"/>
      <c r="CD563" s="619"/>
      <c r="CE563" s="619"/>
      <c r="CF563" s="619"/>
      <c r="CG563" s="5">
        <v>1</v>
      </c>
      <c r="CH563" s="5"/>
      <c r="CI563" s="6"/>
      <c r="CJ563" s="6"/>
      <c r="CL563" s="5"/>
      <c r="CM563" s="337"/>
    </row>
    <row r="564" spans="9:91">
      <c r="I564" s="248"/>
      <c r="J564" s="48"/>
      <c r="K564" s="48"/>
      <c r="L564" s="48"/>
      <c r="M564" s="5"/>
      <c r="N564" s="5"/>
      <c r="O564" s="48"/>
      <c r="P564" s="48">
        <v>1</v>
      </c>
      <c r="Q564" s="48">
        <v>1</v>
      </c>
      <c r="R564" s="619"/>
      <c r="S564" s="619"/>
      <c r="T564" s="619"/>
      <c r="U564" s="48">
        <v>1</v>
      </c>
      <c r="V564" s="619" t="s">
        <v>151</v>
      </c>
      <c r="W564" s="619"/>
      <c r="X564" s="58"/>
      <c r="Y564" s="619" t="s">
        <v>137</v>
      </c>
      <c r="Z564" s="619"/>
      <c r="AA564" s="619" t="s">
        <v>292</v>
      </c>
      <c r="AB564" s="619"/>
      <c r="AC564" s="619"/>
      <c r="AD564" s="619"/>
      <c r="AE564" s="619" t="s">
        <v>137</v>
      </c>
      <c r="AF564" s="619"/>
      <c r="AG564" s="58"/>
      <c r="AH564" s="619" t="s">
        <v>151</v>
      </c>
      <c r="AI564" s="619"/>
      <c r="AJ564" s="48">
        <v>1</v>
      </c>
      <c r="AK564" s="5"/>
      <c r="AL564" s="619" t="s">
        <v>136</v>
      </c>
      <c r="AM564" s="619"/>
      <c r="AN564" s="619"/>
      <c r="AO564" s="48">
        <v>1</v>
      </c>
      <c r="AP564" s="48"/>
      <c r="AQ564" s="48"/>
      <c r="AR564" s="48"/>
      <c r="AS564" s="48"/>
      <c r="AT564" s="48"/>
      <c r="AU564" s="48"/>
      <c r="AV564" s="251"/>
      <c r="AZ564" s="336"/>
      <c r="BA564" s="5"/>
      <c r="BC564" s="5"/>
      <c r="BD564" s="5"/>
      <c r="BE564" s="5"/>
      <c r="BF564" s="5"/>
      <c r="BG564" s="5">
        <v>1</v>
      </c>
      <c r="BH564" s="619" t="s">
        <v>165</v>
      </c>
      <c r="BI564" s="619"/>
      <c r="BJ564" s="619"/>
      <c r="BK564" s="5">
        <v>1</v>
      </c>
      <c r="BL564" s="6"/>
      <c r="BM564" s="5"/>
      <c r="BN564" s="5"/>
      <c r="BO564" s="5"/>
      <c r="BP564" s="5">
        <v>1</v>
      </c>
      <c r="BQ564" s="5">
        <v>1</v>
      </c>
      <c r="BR564" s="5">
        <v>1</v>
      </c>
      <c r="BS564" s="619"/>
      <c r="BT564" s="619"/>
      <c r="BU564" s="619"/>
      <c r="BV564" s="619"/>
      <c r="BW564" s="5">
        <v>1</v>
      </c>
      <c r="BX564" s="5">
        <v>1</v>
      </c>
      <c r="BY564" s="5">
        <v>1</v>
      </c>
      <c r="BZ564" s="5">
        <v>1</v>
      </c>
      <c r="CA564" s="5">
        <v>1</v>
      </c>
      <c r="CB564" s="5">
        <v>1</v>
      </c>
      <c r="CC564" s="5">
        <v>1</v>
      </c>
      <c r="CD564" s="619" t="s">
        <v>165</v>
      </c>
      <c r="CE564" s="619"/>
      <c r="CF564" s="619"/>
      <c r="CG564" s="5">
        <v>1</v>
      </c>
      <c r="CH564" s="5"/>
      <c r="CI564" s="5"/>
      <c r="CJ564" s="5"/>
      <c r="CL564" s="48"/>
      <c r="CM564" s="337"/>
    </row>
    <row r="565" spans="9:91">
      <c r="I565" s="248"/>
      <c r="J565" s="48"/>
      <c r="K565" s="48"/>
      <c r="L565" s="48"/>
      <c r="M565" s="48"/>
      <c r="N565" s="48"/>
      <c r="O565" s="48"/>
      <c r="P565" s="48">
        <v>1</v>
      </c>
      <c r="Q565" s="619" t="s">
        <v>136</v>
      </c>
      <c r="R565" s="619"/>
      <c r="S565" s="619"/>
      <c r="T565" s="619" t="s">
        <v>406</v>
      </c>
      <c r="U565" s="619"/>
      <c r="V565" s="619"/>
      <c r="W565" s="619"/>
      <c r="X565" s="48">
        <v>1</v>
      </c>
      <c r="Y565" s="619"/>
      <c r="Z565" s="619"/>
      <c r="AA565" s="619"/>
      <c r="AB565" s="619"/>
      <c r="AC565" s="619"/>
      <c r="AD565" s="619"/>
      <c r="AE565" s="619"/>
      <c r="AF565" s="619"/>
      <c r="AG565" s="48">
        <v>1</v>
      </c>
      <c r="AH565" s="619"/>
      <c r="AI565" s="619"/>
      <c r="AJ565" s="619" t="s">
        <v>406</v>
      </c>
      <c r="AK565" s="619"/>
      <c r="AL565" s="619"/>
      <c r="AM565" s="619"/>
      <c r="AN565" s="619"/>
      <c r="AO565" s="48">
        <v>1</v>
      </c>
      <c r="AP565" s="48"/>
      <c r="AQ565" s="48"/>
      <c r="AR565" s="48"/>
      <c r="AS565" s="48"/>
      <c r="AT565" s="48"/>
      <c r="AU565" s="48"/>
      <c r="AV565" s="251"/>
      <c r="AZ565" s="336"/>
      <c r="BA565" s="5"/>
      <c r="BC565" s="5"/>
      <c r="BD565" s="5"/>
      <c r="BE565" s="5"/>
      <c r="BF565" s="5"/>
      <c r="BG565" s="5">
        <v>1</v>
      </c>
      <c r="BH565" s="619"/>
      <c r="BI565" s="619"/>
      <c r="BJ565" s="619"/>
      <c r="BK565" s="5">
        <v>1</v>
      </c>
      <c r="BL565" s="6"/>
      <c r="BM565" s="5"/>
      <c r="BN565" s="5"/>
      <c r="BO565" s="5"/>
      <c r="BP565" s="5">
        <v>1</v>
      </c>
      <c r="BQ565" s="619"/>
      <c r="BR565" s="619"/>
      <c r="BS565" s="619" t="s">
        <v>292</v>
      </c>
      <c r="BT565" s="619"/>
      <c r="BU565" s="619"/>
      <c r="BV565" s="619"/>
      <c r="BW565" s="619"/>
      <c r="BX565" s="619"/>
      <c r="BY565" s="5">
        <v>1</v>
      </c>
      <c r="BZ565" s="619" t="s">
        <v>139</v>
      </c>
      <c r="CA565" s="619"/>
      <c r="CB565" s="619"/>
      <c r="CC565" s="5">
        <v>1</v>
      </c>
      <c r="CD565" s="619"/>
      <c r="CE565" s="619"/>
      <c r="CF565" s="619"/>
      <c r="CG565" s="5">
        <v>1</v>
      </c>
      <c r="CH565" s="5"/>
      <c r="CI565" s="5"/>
      <c r="CJ565" s="5"/>
      <c r="CL565" s="48"/>
      <c r="CM565" s="337"/>
    </row>
    <row r="566" spans="9:91">
      <c r="I566" s="142"/>
      <c r="J566" s="48"/>
      <c r="K566" s="48"/>
      <c r="L566" s="48"/>
      <c r="M566" s="48"/>
      <c r="N566" s="48"/>
      <c r="O566" s="48"/>
      <c r="P566" s="48">
        <v>1</v>
      </c>
      <c r="Q566" s="619"/>
      <c r="R566" s="619"/>
      <c r="S566" s="619"/>
      <c r="T566" s="619"/>
      <c r="U566" s="619"/>
      <c r="V566" s="619" t="s">
        <v>151</v>
      </c>
      <c r="W566" s="619"/>
      <c r="X566" s="48">
        <v>1</v>
      </c>
      <c r="Y566" s="619" t="s">
        <v>137</v>
      </c>
      <c r="Z566" s="619"/>
      <c r="AA566" s="619"/>
      <c r="AB566" s="619"/>
      <c r="AC566" s="619"/>
      <c r="AD566" s="619"/>
      <c r="AE566" s="619" t="s">
        <v>137</v>
      </c>
      <c r="AF566" s="619"/>
      <c r="AG566" s="48">
        <v>1</v>
      </c>
      <c r="AH566" s="619" t="s">
        <v>151</v>
      </c>
      <c r="AI566" s="619"/>
      <c r="AJ566" s="619"/>
      <c r="AK566" s="619"/>
      <c r="AL566" s="619"/>
      <c r="AM566" s="619"/>
      <c r="AN566" s="619"/>
      <c r="AO566" s="48">
        <v>1</v>
      </c>
      <c r="AP566" s="48"/>
      <c r="AQ566" s="48"/>
      <c r="AR566" s="48"/>
      <c r="AS566" s="48"/>
      <c r="AT566" s="48"/>
      <c r="AU566" s="247"/>
      <c r="AV566" s="251"/>
      <c r="AZ566" s="142"/>
      <c r="BA566" s="48"/>
      <c r="BC566" s="5"/>
      <c r="BD566" s="5"/>
      <c r="BE566" s="5"/>
      <c r="BF566" s="5"/>
      <c r="BG566" s="5">
        <v>1</v>
      </c>
      <c r="BH566" s="619"/>
      <c r="BI566" s="619"/>
      <c r="BJ566" s="619"/>
      <c r="BK566" s="5">
        <v>1</v>
      </c>
      <c r="BL566" s="5">
        <v>1</v>
      </c>
      <c r="BM566" s="619" t="s">
        <v>139</v>
      </c>
      <c r="BN566" s="619"/>
      <c r="BO566" s="619"/>
      <c r="BP566" s="5">
        <v>1</v>
      </c>
      <c r="BQ566" s="619"/>
      <c r="BR566" s="619"/>
      <c r="BS566" s="619"/>
      <c r="BT566" s="619"/>
      <c r="BU566" s="619"/>
      <c r="BV566" s="619"/>
      <c r="BW566" s="619"/>
      <c r="BX566" s="619"/>
      <c r="BY566" s="5">
        <v>1</v>
      </c>
      <c r="BZ566" s="619"/>
      <c r="CA566" s="619"/>
      <c r="CB566" s="619"/>
      <c r="CC566" s="5">
        <v>1</v>
      </c>
      <c r="CD566" s="619"/>
      <c r="CE566" s="619"/>
      <c r="CF566" s="619"/>
      <c r="CG566" s="5">
        <v>1</v>
      </c>
      <c r="CH566" s="5">
        <v>1</v>
      </c>
      <c r="CI566" s="5"/>
      <c r="CJ566" s="5"/>
      <c r="CK566" s="48"/>
      <c r="CL566" s="334"/>
      <c r="CM566" s="337"/>
    </row>
    <row r="567" spans="9:91">
      <c r="I567" s="142"/>
      <c r="J567" s="48"/>
      <c r="K567" s="48"/>
      <c r="L567" s="48"/>
      <c r="M567" s="48"/>
      <c r="N567" s="48"/>
      <c r="O567" s="48"/>
      <c r="P567" s="48">
        <v>1</v>
      </c>
      <c r="Q567" s="619"/>
      <c r="R567" s="619"/>
      <c r="S567" s="619"/>
      <c r="T567" s="5"/>
      <c r="U567" s="48">
        <v>1</v>
      </c>
      <c r="V567" s="619"/>
      <c r="W567" s="619"/>
      <c r="X567" s="58"/>
      <c r="Y567" s="619"/>
      <c r="Z567" s="619"/>
      <c r="AA567" s="619"/>
      <c r="AB567" s="619"/>
      <c r="AC567" s="619"/>
      <c r="AD567" s="619"/>
      <c r="AE567" s="619"/>
      <c r="AF567" s="619"/>
      <c r="AG567" s="58"/>
      <c r="AH567" s="619"/>
      <c r="AI567" s="619"/>
      <c r="AJ567" s="48">
        <v>1</v>
      </c>
      <c r="AK567" s="619" t="s">
        <v>135</v>
      </c>
      <c r="AL567" s="619"/>
      <c r="AM567" s="619"/>
      <c r="AN567" s="48">
        <v>1</v>
      </c>
      <c r="AO567" s="48">
        <v>1</v>
      </c>
      <c r="AP567" s="48"/>
      <c r="AQ567" s="48"/>
      <c r="AR567" s="48"/>
      <c r="AS567" s="48"/>
      <c r="AT567" s="48"/>
      <c r="AU567" s="247"/>
      <c r="AV567" s="251"/>
      <c r="AZ567" s="142"/>
      <c r="BA567" s="48"/>
      <c r="BB567" s="48"/>
      <c r="BC567" s="5"/>
      <c r="BD567" s="5"/>
      <c r="BE567" s="5"/>
      <c r="BF567" s="5"/>
      <c r="BG567" s="5">
        <v>1</v>
      </c>
      <c r="BH567" s="5">
        <v>1</v>
      </c>
      <c r="BI567" s="619" t="s">
        <v>165</v>
      </c>
      <c r="BJ567" s="619"/>
      <c r="BK567" s="619"/>
      <c r="BL567" s="5">
        <v>1</v>
      </c>
      <c r="BM567" s="619"/>
      <c r="BN567" s="619"/>
      <c r="BO567" s="619"/>
      <c r="BP567" s="5">
        <v>1</v>
      </c>
      <c r="BQ567" s="619"/>
      <c r="BR567" s="619"/>
      <c r="BS567" s="619"/>
      <c r="BT567" s="619"/>
      <c r="BU567" s="619"/>
      <c r="BV567" s="619"/>
      <c r="BW567" s="619"/>
      <c r="BX567" s="619"/>
      <c r="BY567" s="5">
        <v>1</v>
      </c>
      <c r="BZ567" s="619"/>
      <c r="CA567" s="619"/>
      <c r="CB567" s="619"/>
      <c r="CC567" s="5">
        <v>1</v>
      </c>
      <c r="CD567" s="5">
        <v>1</v>
      </c>
      <c r="CE567" s="619" t="s">
        <v>165</v>
      </c>
      <c r="CF567" s="619"/>
      <c r="CG567" s="619"/>
      <c r="CH567" s="5">
        <v>1</v>
      </c>
      <c r="CI567" s="5"/>
      <c r="CJ567" s="5"/>
      <c r="CK567" s="48"/>
      <c r="CL567" s="334"/>
      <c r="CM567" s="337"/>
    </row>
    <row r="568" spans="9:91">
      <c r="I568" s="142"/>
      <c r="J568" s="48"/>
      <c r="K568" s="48"/>
      <c r="L568" s="48"/>
      <c r="M568" s="48"/>
      <c r="N568" s="48"/>
      <c r="O568" s="48"/>
      <c r="P568" s="48">
        <v>1</v>
      </c>
      <c r="Q568" s="48">
        <v>1</v>
      </c>
      <c r="R568" s="619" t="s">
        <v>165</v>
      </c>
      <c r="S568" s="619"/>
      <c r="T568" s="619"/>
      <c r="U568" s="48">
        <v>1</v>
      </c>
      <c r="V568" s="619" t="s">
        <v>139</v>
      </c>
      <c r="W568" s="619"/>
      <c r="X568" s="619"/>
      <c r="Y568" s="48">
        <v>1</v>
      </c>
      <c r="Z568" s="624" t="s">
        <v>286</v>
      </c>
      <c r="AA568" s="624"/>
      <c r="AB568" s="624"/>
      <c r="AC568" s="619" t="s">
        <v>282</v>
      </c>
      <c r="AD568" s="619"/>
      <c r="AE568" s="619"/>
      <c r="AF568" s="48">
        <v>1</v>
      </c>
      <c r="AG568" s="619" t="s">
        <v>139</v>
      </c>
      <c r="AH568" s="619"/>
      <c r="AI568" s="619"/>
      <c r="AJ568" s="48">
        <v>1</v>
      </c>
      <c r="AK568" s="619"/>
      <c r="AL568" s="619"/>
      <c r="AM568" s="619"/>
      <c r="AN568" s="48">
        <v>1</v>
      </c>
      <c r="AO568" s="619" t="s">
        <v>148</v>
      </c>
      <c r="AP568" s="619"/>
      <c r="AQ568" s="619"/>
      <c r="AR568" s="619"/>
      <c r="AS568" s="619"/>
      <c r="AT568" s="48"/>
      <c r="AU568" s="247"/>
      <c r="AV568" s="251"/>
      <c r="AZ568" s="142"/>
      <c r="BA568" s="48"/>
      <c r="BB568" s="48"/>
      <c r="BC568" s="5"/>
      <c r="BD568" s="5"/>
      <c r="BE568" s="5"/>
      <c r="BF568" s="5"/>
      <c r="BG568" s="5"/>
      <c r="BH568" s="5">
        <v>1</v>
      </c>
      <c r="BI568" s="619"/>
      <c r="BJ568" s="619"/>
      <c r="BK568" s="619"/>
      <c r="BL568" s="5">
        <v>1</v>
      </c>
      <c r="BM568" s="619"/>
      <c r="BN568" s="619"/>
      <c r="BO568" s="619"/>
      <c r="BP568" s="5">
        <v>1</v>
      </c>
      <c r="BQ568" s="619"/>
      <c r="BR568" s="619"/>
      <c r="BS568" s="619"/>
      <c r="BT568" s="619"/>
      <c r="BU568" s="619"/>
      <c r="BV568" s="619"/>
      <c r="BW568" s="619"/>
      <c r="BX568" s="619"/>
      <c r="BY568" s="5">
        <v>1</v>
      </c>
      <c r="BZ568" s="5"/>
      <c r="CA568" s="47"/>
      <c r="CB568" s="47"/>
      <c r="CC568" s="47"/>
      <c r="CD568" s="5">
        <v>1</v>
      </c>
      <c r="CE568" s="619"/>
      <c r="CF568" s="619"/>
      <c r="CG568" s="619"/>
      <c r="CH568" s="5">
        <v>1</v>
      </c>
      <c r="CI568" s="5"/>
      <c r="CJ568" s="5"/>
      <c r="CK568" s="48"/>
      <c r="CL568" s="334"/>
      <c r="CM568" s="337"/>
    </row>
    <row r="569" spans="9:91">
      <c r="I569" s="142"/>
      <c r="J569" s="48"/>
      <c r="K569" s="48"/>
      <c r="L569" s="48"/>
      <c r="M569" s="48"/>
      <c r="N569" s="48"/>
      <c r="O569" s="619" t="s">
        <v>406</v>
      </c>
      <c r="P569" s="619"/>
      <c r="Q569" s="48">
        <v>1</v>
      </c>
      <c r="R569" s="619"/>
      <c r="S569" s="619"/>
      <c r="T569" s="619"/>
      <c r="U569" s="48">
        <v>1</v>
      </c>
      <c r="V569" s="619"/>
      <c r="W569" s="619"/>
      <c r="X569" s="619"/>
      <c r="Y569" s="48">
        <v>1</v>
      </c>
      <c r="Z569" s="624"/>
      <c r="AA569" s="624"/>
      <c r="AB569" s="624"/>
      <c r="AC569" s="619"/>
      <c r="AD569" s="619"/>
      <c r="AE569" s="619"/>
      <c r="AF569" s="48">
        <v>1</v>
      </c>
      <c r="AG569" s="619"/>
      <c r="AH569" s="619"/>
      <c r="AI569" s="619"/>
      <c r="AJ569" s="48">
        <v>1</v>
      </c>
      <c r="AK569" s="619"/>
      <c r="AL569" s="619"/>
      <c r="AM569" s="619"/>
      <c r="AN569" s="48">
        <v>1</v>
      </c>
      <c r="AO569" s="619"/>
      <c r="AP569" s="619"/>
      <c r="AQ569" s="619"/>
      <c r="AR569" s="619"/>
      <c r="AS569" s="619"/>
      <c r="AT569" s="48"/>
      <c r="AU569" s="247"/>
      <c r="AV569" s="251"/>
      <c r="AZ569" s="142"/>
      <c r="BA569" s="5"/>
      <c r="BB569" s="5"/>
      <c r="BC569" s="5"/>
      <c r="BD569" s="5"/>
      <c r="BE569" s="5"/>
      <c r="BF569" s="5"/>
      <c r="BG569" s="5"/>
      <c r="BH569" s="5">
        <v>1</v>
      </c>
      <c r="BI569" s="619"/>
      <c r="BJ569" s="619"/>
      <c r="BK569" s="619"/>
      <c r="BL569" s="5">
        <v>1</v>
      </c>
      <c r="BM569" s="5">
        <v>1</v>
      </c>
      <c r="BN569" s="5">
        <v>1</v>
      </c>
      <c r="BO569" s="5">
        <v>1</v>
      </c>
      <c r="BP569" s="5">
        <v>1</v>
      </c>
      <c r="BQ569" s="5">
        <v>1</v>
      </c>
      <c r="BR569" s="5">
        <v>1</v>
      </c>
      <c r="BS569" s="619"/>
      <c r="BT569" s="619"/>
      <c r="BU569" s="619"/>
      <c r="BV569" s="619"/>
      <c r="BW569" s="5">
        <v>1</v>
      </c>
      <c r="BX569" s="5">
        <v>1</v>
      </c>
      <c r="BY569" s="5">
        <v>1</v>
      </c>
      <c r="BZ569" s="5"/>
      <c r="CA569" s="47"/>
      <c r="CB569" s="47"/>
      <c r="CC569" s="47"/>
      <c r="CD569" s="5">
        <v>1</v>
      </c>
      <c r="CE569" s="619"/>
      <c r="CF569" s="619"/>
      <c r="CG569" s="619"/>
      <c r="CH569" s="5">
        <v>1</v>
      </c>
      <c r="CI569" s="5"/>
      <c r="CJ569" s="5"/>
      <c r="CK569" s="48"/>
      <c r="CL569" s="334"/>
      <c r="CM569" s="337"/>
    </row>
    <row r="570" spans="9:91">
      <c r="I570" s="142"/>
      <c r="J570" s="48"/>
      <c r="K570" s="48"/>
      <c r="L570" s="48"/>
      <c r="M570" s="5"/>
      <c r="N570" s="5"/>
      <c r="O570" s="619"/>
      <c r="P570" s="619"/>
      <c r="Q570" s="48">
        <v>1</v>
      </c>
      <c r="R570" s="619"/>
      <c r="S570" s="619"/>
      <c r="T570" s="619"/>
      <c r="U570" s="48">
        <v>1</v>
      </c>
      <c r="V570" s="619"/>
      <c r="W570" s="619"/>
      <c r="X570" s="619"/>
      <c r="Y570" s="48">
        <v>1</v>
      </c>
      <c r="Z570" s="624"/>
      <c r="AA570" s="624"/>
      <c r="AB570" s="624"/>
      <c r="AC570" s="619"/>
      <c r="AD570" s="619"/>
      <c r="AE570" s="619"/>
      <c r="AF570" s="48">
        <v>1</v>
      </c>
      <c r="AG570" s="619"/>
      <c r="AH570" s="619"/>
      <c r="AI570" s="619"/>
      <c r="AJ570" s="48">
        <v>1</v>
      </c>
      <c r="AK570" s="619" t="s">
        <v>165</v>
      </c>
      <c r="AL570" s="619"/>
      <c r="AM570" s="619"/>
      <c r="AN570" s="48">
        <v>1</v>
      </c>
      <c r="AO570" s="619"/>
      <c r="AP570" s="619"/>
      <c r="AQ570" s="619"/>
      <c r="AR570" s="619"/>
      <c r="AS570" s="619"/>
      <c r="AT570" s="5"/>
      <c r="AU570" s="5"/>
      <c r="AV570" s="145"/>
      <c r="AZ570" s="142"/>
      <c r="BA570" s="5"/>
      <c r="BB570" s="5"/>
      <c r="BC570" s="48"/>
      <c r="BD570" s="5"/>
      <c r="BE570" s="5"/>
      <c r="BF570" s="5"/>
      <c r="BG570" s="5"/>
      <c r="BH570" s="5">
        <v>1</v>
      </c>
      <c r="BI570" s="619" t="s">
        <v>133</v>
      </c>
      <c r="BJ570" s="619"/>
      <c r="BK570" s="619"/>
      <c r="BL570" s="619" t="s">
        <v>135</v>
      </c>
      <c r="BM570" s="619"/>
      <c r="BN570" s="619"/>
      <c r="BO570" s="619" t="s">
        <v>176</v>
      </c>
      <c r="BP570" s="619"/>
      <c r="BQ570" s="619"/>
      <c r="BR570" s="5">
        <v>1</v>
      </c>
      <c r="BS570" s="619"/>
      <c r="BT570" s="619"/>
      <c r="BU570" s="619"/>
      <c r="BV570" s="619"/>
      <c r="BW570" s="5">
        <v>1</v>
      </c>
      <c r="BX570" s="619" t="s">
        <v>283</v>
      </c>
      <c r="BY570" s="619"/>
      <c r="BZ570" s="619"/>
      <c r="CA570" s="5">
        <v>1</v>
      </c>
      <c r="CB570" s="5">
        <v>1</v>
      </c>
      <c r="CC570" s="5">
        <v>1</v>
      </c>
      <c r="CD570" s="5">
        <v>1</v>
      </c>
      <c r="CE570" s="5">
        <v>1</v>
      </c>
      <c r="CF570" s="5">
        <v>1</v>
      </c>
      <c r="CG570" s="5">
        <v>1</v>
      </c>
      <c r="CH570" s="5">
        <v>1</v>
      </c>
      <c r="CI570" s="5"/>
      <c r="CJ570" s="5"/>
      <c r="CK570" s="5"/>
      <c r="CL570" s="5"/>
      <c r="CM570" s="145"/>
    </row>
    <row r="571" spans="9:91">
      <c r="I571" s="142"/>
      <c r="J571" s="48"/>
      <c r="K571" s="48"/>
      <c r="L571" s="48"/>
      <c r="M571" s="48"/>
      <c r="N571" s="48"/>
      <c r="O571" s="48">
        <v>1</v>
      </c>
      <c r="P571" s="48">
        <v>1</v>
      </c>
      <c r="Q571" s="48">
        <v>1</v>
      </c>
      <c r="R571" s="48">
        <v>1</v>
      </c>
      <c r="S571" s="48">
        <v>1</v>
      </c>
      <c r="T571" s="48">
        <v>1</v>
      </c>
      <c r="U571" s="48">
        <v>1</v>
      </c>
      <c r="V571" s="48">
        <v>1</v>
      </c>
      <c r="W571" s="48">
        <v>1</v>
      </c>
      <c r="X571" s="48">
        <v>1</v>
      </c>
      <c r="Y571" s="48">
        <v>1</v>
      </c>
      <c r="Z571" s="619" t="s">
        <v>135</v>
      </c>
      <c r="AA571" s="619"/>
      <c r="AB571" s="619"/>
      <c r="AC571" s="619" t="s">
        <v>136</v>
      </c>
      <c r="AD571" s="619"/>
      <c r="AE571" s="619"/>
      <c r="AF571" s="48">
        <v>1</v>
      </c>
      <c r="AG571" s="48">
        <v>1</v>
      </c>
      <c r="AH571" s="48">
        <v>1</v>
      </c>
      <c r="AI571" s="48">
        <v>1</v>
      </c>
      <c r="AJ571" s="48">
        <v>1</v>
      </c>
      <c r="AK571" s="619"/>
      <c r="AL571" s="619"/>
      <c r="AM571" s="619"/>
      <c r="AN571" s="48">
        <v>1</v>
      </c>
      <c r="AO571" s="619"/>
      <c r="AP571" s="619"/>
      <c r="AQ571" s="619"/>
      <c r="AR571" s="619"/>
      <c r="AS571" s="619"/>
      <c r="AT571" s="5"/>
      <c r="AU571" s="5"/>
      <c r="AV571" s="145"/>
      <c r="AZ571" s="142"/>
      <c r="BA571" s="5"/>
      <c r="BB571" s="5"/>
      <c r="BC571" s="48"/>
      <c r="BD571" s="5"/>
      <c r="BE571" s="5"/>
      <c r="BF571" s="5"/>
      <c r="BG571" s="5"/>
      <c r="BH571" s="5">
        <v>1</v>
      </c>
      <c r="BI571" s="619"/>
      <c r="BJ571" s="619"/>
      <c r="BK571" s="619"/>
      <c r="BL571" s="619"/>
      <c r="BM571" s="619"/>
      <c r="BN571" s="619"/>
      <c r="BO571" s="619"/>
      <c r="BP571" s="619"/>
      <c r="BQ571" s="619"/>
      <c r="BR571" s="5">
        <v>1</v>
      </c>
      <c r="BS571" s="5">
        <v>1</v>
      </c>
      <c r="BT571" s="5">
        <v>1</v>
      </c>
      <c r="BU571" s="5">
        <v>1</v>
      </c>
      <c r="BV571" s="5">
        <v>1</v>
      </c>
      <c r="BW571" s="5">
        <v>1</v>
      </c>
      <c r="BX571" s="619"/>
      <c r="BY571" s="619"/>
      <c r="BZ571" s="619"/>
      <c r="CA571" s="619" t="s">
        <v>133</v>
      </c>
      <c r="CB571" s="619"/>
      <c r="CC571" s="619"/>
      <c r="CD571" s="5">
        <v>1</v>
      </c>
      <c r="CE571" s="625" t="s">
        <v>136</v>
      </c>
      <c r="CF571" s="625"/>
      <c r="CG571" s="625"/>
      <c r="CH571" s="5">
        <v>1</v>
      </c>
      <c r="CI571" s="5"/>
      <c r="CJ571" s="5"/>
      <c r="CK571" s="5"/>
      <c r="CL571" s="5"/>
      <c r="CM571" s="145"/>
    </row>
    <row r="572" spans="9:91">
      <c r="I572" s="142"/>
      <c r="J572" s="5"/>
      <c r="K572" s="5"/>
      <c r="L572" s="48"/>
      <c r="M572" s="48"/>
      <c r="N572" s="48"/>
      <c r="O572" s="48">
        <v>1</v>
      </c>
      <c r="P572" s="619" t="s">
        <v>133</v>
      </c>
      <c r="Q572" s="619"/>
      <c r="R572" s="619"/>
      <c r="S572" s="619" t="s">
        <v>136</v>
      </c>
      <c r="T572" s="619"/>
      <c r="U572" s="619"/>
      <c r="V572" s="619" t="s">
        <v>165</v>
      </c>
      <c r="W572" s="619"/>
      <c r="X572" s="619"/>
      <c r="Y572" s="48">
        <v>1</v>
      </c>
      <c r="Z572" s="619"/>
      <c r="AA572" s="619"/>
      <c r="AB572" s="619"/>
      <c r="AC572" s="619"/>
      <c r="AD572" s="619"/>
      <c r="AE572" s="619"/>
      <c r="AF572" s="48">
        <v>1</v>
      </c>
      <c r="AG572" s="619" t="s">
        <v>165</v>
      </c>
      <c r="AH572" s="619"/>
      <c r="AI572" s="619"/>
      <c r="AJ572" s="48">
        <v>1</v>
      </c>
      <c r="AK572" s="619"/>
      <c r="AL572" s="619"/>
      <c r="AM572" s="619"/>
      <c r="AN572" s="48">
        <v>1</v>
      </c>
      <c r="AO572" s="619"/>
      <c r="AP572" s="619"/>
      <c r="AQ572" s="619"/>
      <c r="AR572" s="619"/>
      <c r="AS572" s="619"/>
      <c r="AT572" s="5"/>
      <c r="AU572" s="5"/>
      <c r="AV572" s="145"/>
      <c r="AZ572" s="142"/>
      <c r="BA572" s="5"/>
      <c r="BB572" s="5"/>
      <c r="BC572" s="48"/>
      <c r="BD572" s="5"/>
      <c r="BE572" s="5"/>
      <c r="BF572" s="5"/>
      <c r="BG572" s="5"/>
      <c r="BH572" s="5">
        <v>1</v>
      </c>
      <c r="BI572" s="619"/>
      <c r="BJ572" s="619"/>
      <c r="BK572" s="619"/>
      <c r="BL572" s="619"/>
      <c r="BM572" s="619"/>
      <c r="BN572" s="619"/>
      <c r="BO572" s="619"/>
      <c r="BP572" s="619"/>
      <c r="BQ572" s="619"/>
      <c r="BR572" s="5"/>
      <c r="BS572" s="5"/>
      <c r="BT572" s="619" t="s">
        <v>139</v>
      </c>
      <c r="BU572" s="619"/>
      <c r="BV572" s="619"/>
      <c r="BW572" s="5">
        <v>1</v>
      </c>
      <c r="BX572" s="619"/>
      <c r="BY572" s="619"/>
      <c r="BZ572" s="619"/>
      <c r="CA572" s="619"/>
      <c r="CB572" s="619"/>
      <c r="CC572" s="619"/>
      <c r="CD572" s="5">
        <v>1</v>
      </c>
      <c r="CE572" s="625"/>
      <c r="CF572" s="625"/>
      <c r="CG572" s="625"/>
      <c r="CH572" s="5">
        <v>1</v>
      </c>
      <c r="CI572" s="5"/>
      <c r="CJ572" s="5"/>
      <c r="CK572" s="5"/>
      <c r="CL572" s="5"/>
      <c r="CM572" s="145"/>
    </row>
    <row r="573" spans="9:91">
      <c r="I573" s="142"/>
      <c r="J573" s="48"/>
      <c r="K573" s="48"/>
      <c r="L573" s="48"/>
      <c r="M573" s="48"/>
      <c r="N573" s="48"/>
      <c r="O573" s="48">
        <v>1</v>
      </c>
      <c r="P573" s="619"/>
      <c r="Q573" s="619"/>
      <c r="R573" s="619"/>
      <c r="S573" s="619"/>
      <c r="T573" s="619"/>
      <c r="U573" s="619"/>
      <c r="V573" s="619"/>
      <c r="W573" s="619"/>
      <c r="X573" s="619"/>
      <c r="Y573" s="48">
        <v>1</v>
      </c>
      <c r="Z573" s="619"/>
      <c r="AA573" s="619"/>
      <c r="AB573" s="619"/>
      <c r="AC573" s="619"/>
      <c r="AD573" s="619"/>
      <c r="AE573" s="619"/>
      <c r="AF573" s="48">
        <v>1</v>
      </c>
      <c r="AG573" s="619"/>
      <c r="AH573" s="619"/>
      <c r="AI573" s="619"/>
      <c r="AJ573" s="48">
        <v>1</v>
      </c>
      <c r="AK573" s="48">
        <v>1</v>
      </c>
      <c r="AL573" s="48">
        <v>1</v>
      </c>
      <c r="AM573" s="48">
        <v>1</v>
      </c>
      <c r="AN573" s="48">
        <v>1</v>
      </c>
      <c r="AO573" s="48"/>
      <c r="AP573" s="5"/>
      <c r="AQ573" s="5"/>
      <c r="AR573" s="5"/>
      <c r="AS573" s="5"/>
      <c r="AT573" s="5"/>
      <c r="AU573" s="5"/>
      <c r="AV573" s="145"/>
      <c r="AZ573" s="142"/>
      <c r="BA573" s="5"/>
      <c r="BB573" s="5"/>
      <c r="BC573" s="5"/>
      <c r="BD573" s="5"/>
      <c r="BE573" s="6"/>
      <c r="BF573" s="5"/>
      <c r="BG573" s="5"/>
      <c r="BH573" s="5">
        <v>1</v>
      </c>
      <c r="BI573" s="5">
        <v>1</v>
      </c>
      <c r="BJ573" s="5">
        <v>1</v>
      </c>
      <c r="BK573" s="5">
        <v>1</v>
      </c>
      <c r="BL573" s="5">
        <v>1</v>
      </c>
      <c r="BM573" s="5">
        <v>1</v>
      </c>
      <c r="BN573" s="5">
        <v>1</v>
      </c>
      <c r="BO573" s="5">
        <v>1</v>
      </c>
      <c r="BP573" s="5">
        <v>1</v>
      </c>
      <c r="BQ573" s="5">
        <v>1</v>
      </c>
      <c r="BR573" s="5"/>
      <c r="BS573" s="5"/>
      <c r="BT573" s="619"/>
      <c r="BU573" s="619"/>
      <c r="BV573" s="619"/>
      <c r="BW573" s="5">
        <v>1</v>
      </c>
      <c r="BX573" s="619" t="s">
        <v>135</v>
      </c>
      <c r="BY573" s="619"/>
      <c r="BZ573" s="619"/>
      <c r="CA573" s="619"/>
      <c r="CB573" s="619"/>
      <c r="CC573" s="619"/>
      <c r="CD573" s="5">
        <v>1</v>
      </c>
      <c r="CE573" s="625"/>
      <c r="CF573" s="625"/>
      <c r="CG573" s="625"/>
      <c r="CH573" s="5">
        <v>1</v>
      </c>
      <c r="CI573" s="5"/>
      <c r="CJ573" s="48"/>
      <c r="CK573" s="5"/>
      <c r="CL573" s="5"/>
      <c r="CM573" s="145"/>
    </row>
    <row r="574" spans="9:91">
      <c r="I574" s="142"/>
      <c r="J574" s="48"/>
      <c r="K574" s="48"/>
      <c r="L574" s="48"/>
      <c r="M574" s="5"/>
      <c r="N574" s="5"/>
      <c r="O574" s="48">
        <v>1</v>
      </c>
      <c r="P574" s="619"/>
      <c r="Q574" s="619"/>
      <c r="R574" s="619"/>
      <c r="S574" s="619"/>
      <c r="T574" s="619"/>
      <c r="U574" s="619"/>
      <c r="V574" s="619"/>
      <c r="W574" s="619"/>
      <c r="X574" s="619"/>
      <c r="Y574" s="48">
        <v>1</v>
      </c>
      <c r="Z574" s="48">
        <v>1</v>
      </c>
      <c r="AA574" s="48">
        <v>1</v>
      </c>
      <c r="AB574" s="48">
        <v>1</v>
      </c>
      <c r="AC574" s="48">
        <v>1</v>
      </c>
      <c r="AD574" s="48">
        <v>1</v>
      </c>
      <c r="AE574" s="48">
        <v>1</v>
      </c>
      <c r="AF574" s="48">
        <v>1</v>
      </c>
      <c r="AG574" s="619"/>
      <c r="AH574" s="619"/>
      <c r="AI574" s="619"/>
      <c r="AJ574" s="48">
        <v>1</v>
      </c>
      <c r="AK574" s="48"/>
      <c r="AL574" s="5"/>
      <c r="AM574" s="5"/>
      <c r="AN574" s="5"/>
      <c r="AO574" s="48"/>
      <c r="AP574" s="5"/>
      <c r="AQ574" s="5"/>
      <c r="AR574" s="5"/>
      <c r="AS574" s="5"/>
      <c r="AT574" s="5"/>
      <c r="AU574" s="5"/>
      <c r="AV574" s="145"/>
      <c r="AZ574" s="142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625" t="s">
        <v>136</v>
      </c>
      <c r="BO574" s="625"/>
      <c r="BP574" s="625"/>
      <c r="BQ574" s="5">
        <v>1</v>
      </c>
      <c r="BR574" s="5"/>
      <c r="BS574" s="5"/>
      <c r="BT574" s="619"/>
      <c r="BU574" s="619"/>
      <c r="BV574" s="619"/>
      <c r="BW574" s="5">
        <v>1</v>
      </c>
      <c r="BX574" s="619"/>
      <c r="BY574" s="619"/>
      <c r="BZ574" s="619"/>
      <c r="CA574" s="5">
        <v>1</v>
      </c>
      <c r="CB574" s="5">
        <v>1</v>
      </c>
      <c r="CC574" s="5">
        <v>1</v>
      </c>
      <c r="CD574" s="5">
        <v>1</v>
      </c>
      <c r="CE574" s="5">
        <v>1</v>
      </c>
      <c r="CF574" s="5">
        <v>1</v>
      </c>
      <c r="CG574" s="5">
        <v>1</v>
      </c>
      <c r="CH574" s="5">
        <v>1</v>
      </c>
      <c r="CI574" s="5"/>
      <c r="CJ574" s="48"/>
      <c r="CK574" s="5"/>
      <c r="CL574" s="5"/>
      <c r="CM574" s="145"/>
    </row>
    <row r="575" spans="9:91">
      <c r="I575" s="142"/>
      <c r="J575" s="48"/>
      <c r="K575" s="48"/>
      <c r="L575" s="48"/>
      <c r="M575" s="5"/>
      <c r="N575" s="5"/>
      <c r="O575" s="48">
        <v>1</v>
      </c>
      <c r="P575" s="48">
        <v>1</v>
      </c>
      <c r="Q575" s="48">
        <v>1</v>
      </c>
      <c r="R575" s="48">
        <v>1</v>
      </c>
      <c r="S575" s="48">
        <v>1</v>
      </c>
      <c r="T575" s="48">
        <v>1</v>
      </c>
      <c r="U575" s="48">
        <v>1</v>
      </c>
      <c r="V575" s="48">
        <v>1</v>
      </c>
      <c r="W575" s="48">
        <v>1</v>
      </c>
      <c r="X575" s="48">
        <v>1</v>
      </c>
      <c r="Y575" s="48">
        <v>1</v>
      </c>
      <c r="Z575" s="48"/>
      <c r="AA575" s="619" t="s">
        <v>148</v>
      </c>
      <c r="AB575" s="619"/>
      <c r="AC575" s="619"/>
      <c r="AD575" s="619"/>
      <c r="AE575" s="619"/>
      <c r="AF575" s="48">
        <v>1</v>
      </c>
      <c r="AG575" s="619" t="s">
        <v>136</v>
      </c>
      <c r="AH575" s="619"/>
      <c r="AI575" s="619"/>
      <c r="AJ575" s="48">
        <v>1</v>
      </c>
      <c r="AK575" s="48"/>
      <c r="AL575" s="5"/>
      <c r="AM575" s="5"/>
      <c r="AN575" s="5"/>
      <c r="AO575" s="48"/>
      <c r="AP575" s="5"/>
      <c r="AQ575" s="5"/>
      <c r="AR575" s="5"/>
      <c r="AS575" s="5"/>
      <c r="AT575" s="5"/>
      <c r="AU575" s="5"/>
      <c r="AV575" s="145"/>
      <c r="AZ575" s="142"/>
      <c r="BA575" s="5"/>
      <c r="BB575" s="5"/>
      <c r="BC575" s="5"/>
      <c r="BD575" s="5"/>
      <c r="BE575" s="5"/>
      <c r="BF575" s="5"/>
      <c r="BG575" s="5"/>
      <c r="BH575" s="5">
        <v>1</v>
      </c>
      <c r="BI575" s="5">
        <v>1</v>
      </c>
      <c r="BJ575" s="5">
        <v>1</v>
      </c>
      <c r="BK575" s="5">
        <v>1</v>
      </c>
      <c r="BL575" s="5">
        <v>1</v>
      </c>
      <c r="BM575" s="5">
        <v>1</v>
      </c>
      <c r="BN575" s="625"/>
      <c r="BO575" s="625"/>
      <c r="BP575" s="625"/>
      <c r="BQ575" s="5">
        <v>1</v>
      </c>
      <c r="BR575" s="5"/>
      <c r="BS575" s="5"/>
      <c r="BT575" s="5">
        <v>1</v>
      </c>
      <c r="BU575" s="5">
        <v>1</v>
      </c>
      <c r="BV575" s="5">
        <v>1</v>
      </c>
      <c r="BW575" s="5">
        <v>1</v>
      </c>
      <c r="BX575" s="619"/>
      <c r="BY575" s="619"/>
      <c r="BZ575" s="619"/>
      <c r="CA575" s="5">
        <v>1</v>
      </c>
      <c r="CB575" s="625" t="s">
        <v>136</v>
      </c>
      <c r="CC575" s="625"/>
      <c r="CD575" s="625"/>
      <c r="CE575" s="5">
        <v>1</v>
      </c>
      <c r="CF575" s="5"/>
      <c r="CG575" s="5"/>
      <c r="CH575" s="5"/>
      <c r="CI575" s="5"/>
      <c r="CJ575" s="5"/>
      <c r="CK575" s="5"/>
      <c r="CL575" s="5"/>
      <c r="CM575" s="145"/>
    </row>
    <row r="576" spans="9:91">
      <c r="I576" s="142"/>
      <c r="J576" s="247"/>
      <c r="K576" s="5"/>
      <c r="L576" s="48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48"/>
      <c r="Y576" s="5"/>
      <c r="Z576" s="5"/>
      <c r="AA576" s="619"/>
      <c r="AB576" s="619"/>
      <c r="AC576" s="619"/>
      <c r="AD576" s="619"/>
      <c r="AE576" s="619"/>
      <c r="AF576" s="48">
        <v>1</v>
      </c>
      <c r="AG576" s="619"/>
      <c r="AH576" s="619"/>
      <c r="AI576" s="619"/>
      <c r="AJ576" s="48">
        <v>1</v>
      </c>
      <c r="AK576" s="5"/>
      <c r="AL576" s="5"/>
      <c r="AM576" s="5"/>
      <c r="AN576" s="5"/>
      <c r="AO576" s="48"/>
      <c r="AP576" s="5"/>
      <c r="AQ576" s="5"/>
      <c r="AR576" s="5"/>
      <c r="AS576" s="5"/>
      <c r="AT576" s="5"/>
      <c r="AU576" s="5"/>
      <c r="AV576" s="251"/>
      <c r="AZ576" s="142"/>
      <c r="BA576" s="334"/>
      <c r="BB576" s="5"/>
      <c r="BC576" s="48"/>
      <c r="BD576" s="5"/>
      <c r="BE576" s="5"/>
      <c r="BF576" s="5"/>
      <c r="BG576" s="5"/>
      <c r="BH576" s="5"/>
      <c r="BI576" s="5"/>
      <c r="BJ576" s="5"/>
      <c r="BK576" s="5"/>
      <c r="BL576" s="5"/>
      <c r="BM576" s="5">
        <v>1</v>
      </c>
      <c r="BN576" s="625"/>
      <c r="BO576" s="625"/>
      <c r="BP576" s="625"/>
      <c r="BQ576" s="5">
        <v>1</v>
      </c>
      <c r="BR576" s="5">
        <v>1</v>
      </c>
      <c r="BS576" s="5">
        <v>1</v>
      </c>
      <c r="BT576" s="5">
        <v>1</v>
      </c>
      <c r="BU576" s="619" t="s">
        <v>165</v>
      </c>
      <c r="BV576" s="619"/>
      <c r="BW576" s="619"/>
      <c r="BX576" s="619" t="s">
        <v>133</v>
      </c>
      <c r="BY576" s="619"/>
      <c r="BZ576" s="619"/>
      <c r="CA576" s="5">
        <v>1</v>
      </c>
      <c r="CB576" s="625"/>
      <c r="CC576" s="625"/>
      <c r="CD576" s="625"/>
      <c r="CE576" s="5">
        <v>1</v>
      </c>
      <c r="CF576" s="5"/>
      <c r="CG576" s="5"/>
      <c r="CH576" s="5"/>
      <c r="CI576" s="5"/>
      <c r="CJ576" s="5"/>
      <c r="CK576" s="5"/>
      <c r="CL576" s="5"/>
      <c r="CM576" s="337"/>
    </row>
    <row r="577" spans="9:91">
      <c r="I577" s="248"/>
      <c r="J577" s="48"/>
      <c r="K577" s="247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48"/>
      <c r="Y577" s="5"/>
      <c r="Z577" s="5"/>
      <c r="AA577" s="619"/>
      <c r="AB577" s="619"/>
      <c r="AC577" s="619"/>
      <c r="AD577" s="619"/>
      <c r="AE577" s="619"/>
      <c r="AF577" s="48">
        <v>1</v>
      </c>
      <c r="AG577" s="619"/>
      <c r="AH577" s="619"/>
      <c r="AI577" s="619"/>
      <c r="AJ577" s="48">
        <v>1</v>
      </c>
      <c r="AK577" s="5"/>
      <c r="AL577" s="48"/>
      <c r="AM577" s="48"/>
      <c r="AN577" s="48"/>
      <c r="AO577" s="48"/>
      <c r="AP577" s="5"/>
      <c r="AQ577" s="5"/>
      <c r="AR577" s="5"/>
      <c r="AS577" s="5"/>
      <c r="AT577" s="5"/>
      <c r="AU577" s="5"/>
      <c r="AV577" s="251"/>
      <c r="AZ577" s="336"/>
      <c r="BA577" s="48"/>
      <c r="BB577" s="334"/>
      <c r="BC577" s="6"/>
      <c r="BD577" s="6"/>
      <c r="BE577" s="6"/>
      <c r="BF577" s="5"/>
      <c r="BG577" s="5"/>
      <c r="BH577" s="5"/>
      <c r="BI577" s="5"/>
      <c r="BJ577" s="5"/>
      <c r="BK577" s="5"/>
      <c r="BL577" s="5"/>
      <c r="BM577" s="5">
        <v>1</v>
      </c>
      <c r="BN577" s="5">
        <v>1</v>
      </c>
      <c r="BO577" s="5">
        <v>1</v>
      </c>
      <c r="BP577" s="5"/>
      <c r="BQ577" s="5">
        <v>1</v>
      </c>
      <c r="BR577" s="619" t="s">
        <v>165</v>
      </c>
      <c r="BS577" s="619"/>
      <c r="BT577" s="619"/>
      <c r="BU577" s="619"/>
      <c r="BV577" s="619"/>
      <c r="BW577" s="619"/>
      <c r="BX577" s="619"/>
      <c r="BY577" s="619"/>
      <c r="BZ577" s="619"/>
      <c r="CA577" s="5">
        <v>1</v>
      </c>
      <c r="CB577" s="625"/>
      <c r="CC577" s="625"/>
      <c r="CD577" s="625"/>
      <c r="CE577" s="5">
        <v>1</v>
      </c>
      <c r="CF577" s="5"/>
      <c r="CG577" s="5"/>
      <c r="CH577" s="5"/>
      <c r="CI577" s="6"/>
      <c r="CJ577" s="6"/>
      <c r="CL577" s="5"/>
      <c r="CM577" s="337"/>
    </row>
    <row r="578" spans="9:91">
      <c r="I578" s="248"/>
      <c r="J578" s="247"/>
      <c r="K578" s="247"/>
      <c r="L578" s="5"/>
      <c r="M578" s="5"/>
      <c r="N578" s="48"/>
      <c r="O578" s="48"/>
      <c r="P578" s="5"/>
      <c r="Q578" s="5"/>
      <c r="R578" s="5"/>
      <c r="S578" s="5"/>
      <c r="T578" s="5"/>
      <c r="U578" s="5"/>
      <c r="V578" s="48"/>
      <c r="W578" s="48"/>
      <c r="X578" s="48"/>
      <c r="Y578" s="5"/>
      <c r="Z578" s="5"/>
      <c r="AA578" s="619"/>
      <c r="AB578" s="619"/>
      <c r="AC578" s="619"/>
      <c r="AD578" s="619"/>
      <c r="AE578" s="619"/>
      <c r="AF578" s="48">
        <v>1</v>
      </c>
      <c r="AG578" s="619" t="s">
        <v>133</v>
      </c>
      <c r="AH578" s="619"/>
      <c r="AI578" s="619"/>
      <c r="AJ578" s="48">
        <v>1</v>
      </c>
      <c r="AK578" s="5"/>
      <c r="AL578" s="48"/>
      <c r="AM578" s="5"/>
      <c r="AN578" s="5"/>
      <c r="AO578" s="5"/>
      <c r="AP578" s="5"/>
      <c r="AQ578" s="5"/>
      <c r="AR578" s="48"/>
      <c r="AS578" s="48"/>
      <c r="AT578" s="48"/>
      <c r="AU578" s="48"/>
      <c r="AV578" s="251"/>
      <c r="AZ578" s="336"/>
      <c r="BA578" s="334"/>
      <c r="BB578" s="334"/>
      <c r="BC578" s="6"/>
      <c r="BD578" s="6"/>
      <c r="BE578" s="6"/>
      <c r="BF578" s="5"/>
      <c r="BG578" s="5"/>
      <c r="BH578" s="5"/>
      <c r="BI578" s="5"/>
      <c r="BJ578" s="5"/>
      <c r="BK578" s="5"/>
      <c r="BL578" s="5"/>
      <c r="BM578" s="5"/>
      <c r="BN578" s="5"/>
      <c r="BO578" s="5">
        <v>1</v>
      </c>
      <c r="BP578" s="5"/>
      <c r="BQ578" s="5">
        <v>1</v>
      </c>
      <c r="BR578" s="619"/>
      <c r="BS578" s="619"/>
      <c r="BT578" s="619"/>
      <c r="BU578" s="619"/>
      <c r="BV578" s="619"/>
      <c r="BW578" s="619"/>
      <c r="BX578" s="619"/>
      <c r="BY578" s="619"/>
      <c r="BZ578" s="619"/>
      <c r="CA578" s="5">
        <v>1</v>
      </c>
      <c r="CB578" s="5">
        <v>1</v>
      </c>
      <c r="CC578" s="5">
        <v>1</v>
      </c>
      <c r="CD578" s="5">
        <v>1</v>
      </c>
      <c r="CE578" s="5">
        <v>1</v>
      </c>
      <c r="CF578" s="5"/>
      <c r="CG578" s="5"/>
      <c r="CH578" s="5"/>
      <c r="CI578" s="6"/>
      <c r="CJ578" s="6"/>
      <c r="CL578" s="48"/>
      <c r="CM578" s="337"/>
    </row>
    <row r="579" spans="9:91">
      <c r="I579" s="142"/>
      <c r="J579" s="48"/>
      <c r="K579" s="247"/>
      <c r="L579" s="5"/>
      <c r="M579" s="5"/>
      <c r="N579" s="48"/>
      <c r="O579" s="5"/>
      <c r="P579" s="5"/>
      <c r="Q579" s="5"/>
      <c r="R579" s="48"/>
      <c r="S579" s="48"/>
      <c r="T579" s="48"/>
      <c r="U579" s="48"/>
      <c r="V579" s="5"/>
      <c r="W579" s="5"/>
      <c r="X579" s="48"/>
      <c r="Y579" s="48"/>
      <c r="Z579" s="48"/>
      <c r="AA579" s="619"/>
      <c r="AB579" s="619"/>
      <c r="AC579" s="619"/>
      <c r="AD579" s="619"/>
      <c r="AE579" s="619"/>
      <c r="AF579" s="48">
        <v>1</v>
      </c>
      <c r="AG579" s="619"/>
      <c r="AH579" s="619"/>
      <c r="AI579" s="619"/>
      <c r="AJ579" s="48">
        <v>1</v>
      </c>
      <c r="AK579" s="48"/>
      <c r="AL579" s="48"/>
      <c r="AM579" s="5"/>
      <c r="AN579" s="5"/>
      <c r="AO579" s="5"/>
      <c r="AP579" s="5"/>
      <c r="AQ579" s="5"/>
      <c r="AR579" s="48"/>
      <c r="AS579" s="48"/>
      <c r="AT579" s="48"/>
      <c r="AU579" s="48"/>
      <c r="AV579" s="145"/>
      <c r="AZ579" s="142"/>
      <c r="BA579" s="48"/>
      <c r="BB579" s="334"/>
      <c r="BC579" s="6"/>
      <c r="BD579" s="6"/>
      <c r="BE579" s="6"/>
      <c r="BF579" s="5"/>
      <c r="BG579" s="5"/>
      <c r="BH579" s="48"/>
      <c r="BI579" s="5"/>
      <c r="BJ579" s="5"/>
      <c r="BK579" s="5"/>
      <c r="BL579" s="5"/>
      <c r="BM579" s="5"/>
      <c r="BN579" s="5"/>
      <c r="BO579" s="5">
        <v>1</v>
      </c>
      <c r="BP579" s="5"/>
      <c r="BQ579" s="5">
        <v>1</v>
      </c>
      <c r="BR579" s="619"/>
      <c r="BS579" s="619"/>
      <c r="BT579" s="619"/>
      <c r="BU579" s="5">
        <v>1</v>
      </c>
      <c r="BV579" s="5">
        <v>1</v>
      </c>
      <c r="BW579" s="5">
        <v>1</v>
      </c>
      <c r="BX579" s="5">
        <v>1</v>
      </c>
      <c r="BY579" s="5">
        <v>1</v>
      </c>
      <c r="BZ579" s="5">
        <v>1</v>
      </c>
      <c r="CA579" s="5">
        <v>1</v>
      </c>
      <c r="CB579" s="5"/>
      <c r="CC579" s="5"/>
      <c r="CD579" s="5"/>
      <c r="CE579" s="48"/>
      <c r="CF579" s="5"/>
      <c r="CG579" s="5"/>
      <c r="CH579" s="5"/>
      <c r="CI579" s="6"/>
      <c r="CJ579" s="6"/>
      <c r="CL579" s="48"/>
      <c r="CM579" s="145"/>
    </row>
    <row r="580" spans="9:91">
      <c r="I580" s="248"/>
      <c r="J580" s="247"/>
      <c r="K580" s="247"/>
      <c r="L580" s="5"/>
      <c r="M580" s="5"/>
      <c r="N580" s="48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48">
        <v>1</v>
      </c>
      <c r="AG580" s="619"/>
      <c r="AH580" s="619"/>
      <c r="AI580" s="619"/>
      <c r="AJ580" s="48">
        <v>1</v>
      </c>
      <c r="AK580" s="5"/>
      <c r="AL580" s="5"/>
      <c r="AM580" s="5"/>
      <c r="AN580" s="5"/>
      <c r="AO580" s="5"/>
      <c r="AP580" s="5"/>
      <c r="AQ580" s="5"/>
      <c r="AR580" s="48"/>
      <c r="AS580" s="48"/>
      <c r="AT580" s="247"/>
      <c r="AU580" s="247"/>
      <c r="AV580" s="251"/>
      <c r="AZ580" s="336"/>
      <c r="BA580" s="334"/>
      <c r="BB580" s="334"/>
      <c r="BC580" s="5"/>
      <c r="BD580" s="5"/>
      <c r="BE580" s="5"/>
      <c r="BF580" s="5"/>
      <c r="BG580" s="6"/>
      <c r="BH580" s="6"/>
      <c r="BI580" s="6"/>
      <c r="BJ580" s="6"/>
      <c r="BK580" s="6"/>
      <c r="BL580" s="5"/>
      <c r="BM580" s="5"/>
      <c r="BN580" s="5"/>
      <c r="BO580" s="5">
        <v>1</v>
      </c>
      <c r="BP580" s="5"/>
      <c r="BQ580" s="5">
        <v>1</v>
      </c>
      <c r="BR580" s="5">
        <v>1</v>
      </c>
      <c r="BS580" s="5">
        <v>1</v>
      </c>
      <c r="BT580" s="5">
        <v>1</v>
      </c>
      <c r="BU580" s="5">
        <v>1</v>
      </c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334"/>
      <c r="CL580" s="334"/>
      <c r="CM580" s="337"/>
    </row>
    <row r="581" spans="9:91">
      <c r="I581" s="248"/>
      <c r="J581" s="48"/>
      <c r="K581" s="247"/>
      <c r="L581" s="5"/>
      <c r="M581" s="26"/>
      <c r="N581" s="26"/>
      <c r="O581" s="26"/>
      <c r="P581" s="26"/>
      <c r="Q581" s="26"/>
      <c r="R581" s="5"/>
      <c r="S581" s="5"/>
      <c r="T581" s="5"/>
      <c r="U581" s="5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>
        <v>1</v>
      </c>
      <c r="AG581" s="48">
        <v>1</v>
      </c>
      <c r="AH581" s="48">
        <v>1</v>
      </c>
      <c r="AI581" s="48">
        <v>1</v>
      </c>
      <c r="AJ581" s="48">
        <v>1</v>
      </c>
      <c r="AK581" s="5"/>
      <c r="AL581" s="5"/>
      <c r="AM581" s="5"/>
      <c r="AN581" s="5"/>
      <c r="AO581" s="5"/>
      <c r="AP581" s="5"/>
      <c r="AQ581" s="5"/>
      <c r="AR581" s="5"/>
      <c r="AS581" s="5"/>
      <c r="AT581" s="247"/>
      <c r="AU581" s="247"/>
      <c r="AV581" s="251"/>
      <c r="AZ581" s="336"/>
      <c r="BA581" s="48"/>
      <c r="BB581" s="334"/>
      <c r="BC581" s="5"/>
      <c r="BD581" s="5"/>
      <c r="BE581" s="5"/>
      <c r="BF581" s="5"/>
      <c r="BG581" s="6"/>
      <c r="BH581" s="6"/>
      <c r="BI581" s="6"/>
      <c r="BJ581" s="6"/>
      <c r="BK581" s="6"/>
      <c r="BL581" s="48"/>
      <c r="BM581" s="5"/>
      <c r="BN581" s="5"/>
      <c r="BO581" s="5"/>
      <c r="BP581" s="5"/>
      <c r="BQ581" s="5"/>
      <c r="BR581" s="5"/>
      <c r="BS581" s="6"/>
      <c r="BT581" s="6"/>
      <c r="BU581" s="6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334"/>
      <c r="CL581" s="334"/>
      <c r="CM581" s="337"/>
    </row>
    <row r="582" spans="9:91">
      <c r="I582" s="142"/>
      <c r="J582" s="5"/>
      <c r="K582" s="247"/>
      <c r="L582" s="247"/>
      <c r="M582" s="26"/>
      <c r="N582" s="26"/>
      <c r="O582" s="26"/>
      <c r="P582" s="26"/>
      <c r="Q582" s="26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48"/>
      <c r="AD582" s="48"/>
      <c r="AE582" s="48"/>
      <c r="AF582" s="5"/>
      <c r="AG582" s="48"/>
      <c r="AH582" s="48"/>
      <c r="AI582" s="48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247"/>
      <c r="AV582" s="251"/>
      <c r="AZ582" s="142"/>
      <c r="BA582" s="5"/>
      <c r="BB582" s="334"/>
      <c r="BC582" s="334"/>
      <c r="BD582" s="5"/>
      <c r="BE582" s="5"/>
      <c r="BF582" s="5"/>
      <c r="BG582" s="6"/>
      <c r="BH582" s="6"/>
      <c r="BI582" s="6"/>
      <c r="BJ582" s="6"/>
      <c r="BK582" s="6"/>
      <c r="BL582" s="48"/>
      <c r="BM582" s="48"/>
      <c r="BN582" s="48"/>
      <c r="BO582" s="334"/>
      <c r="BP582" s="334"/>
      <c r="BQ582" s="334"/>
      <c r="BR582" s="334"/>
      <c r="BS582" s="6"/>
      <c r="BT582" s="6"/>
      <c r="BU582" s="6"/>
      <c r="BV582" s="334"/>
      <c r="BW582" s="334"/>
      <c r="BX582" s="334"/>
      <c r="BY582" s="334"/>
      <c r="BZ582" s="334"/>
      <c r="CA582" s="5"/>
      <c r="CB582" s="5"/>
      <c r="CC582" s="5"/>
      <c r="CD582" s="5"/>
      <c r="CE582" s="48"/>
      <c r="CF582" s="48"/>
      <c r="CG582" s="48"/>
      <c r="CH582" s="5"/>
      <c r="CI582" s="5"/>
      <c r="CJ582" s="5"/>
      <c r="CK582" s="5"/>
      <c r="CL582" s="334"/>
      <c r="CM582" s="337"/>
    </row>
    <row r="583" spans="9:91">
      <c r="I583" s="142"/>
      <c r="J583" s="5"/>
      <c r="K583" s="247"/>
      <c r="L583" s="247"/>
      <c r="M583" s="26"/>
      <c r="N583" s="26"/>
      <c r="O583" s="26"/>
      <c r="P583" s="26"/>
      <c r="Q583" s="26"/>
      <c r="R583" s="5"/>
      <c r="S583" s="5"/>
      <c r="T583" s="5"/>
      <c r="U583" s="5"/>
      <c r="V583" s="48"/>
      <c r="W583" s="48"/>
      <c r="X583" s="48"/>
      <c r="Y583" s="5"/>
      <c r="Z583" s="5"/>
      <c r="AA583" s="5"/>
      <c r="AB583" s="5"/>
      <c r="AC583" s="48"/>
      <c r="AD583" s="48"/>
      <c r="AE583" s="48"/>
      <c r="AF583" s="5"/>
      <c r="AG583" s="5"/>
      <c r="AH583" s="5"/>
      <c r="AI583" s="5"/>
      <c r="AJ583" s="5"/>
      <c r="AK583" s="5"/>
      <c r="AL583" s="5"/>
      <c r="AM583" s="5"/>
      <c r="AN583" s="48"/>
      <c r="AO583" s="48"/>
      <c r="AP583" s="48"/>
      <c r="AQ583" s="48"/>
      <c r="AR583" s="5"/>
      <c r="AS583" s="5"/>
      <c r="AT583" s="5"/>
      <c r="AU583" s="247"/>
      <c r="AV583" s="251"/>
      <c r="AZ583" s="142"/>
      <c r="BA583" s="5"/>
      <c r="BB583" s="334"/>
      <c r="BC583" s="334"/>
      <c r="BD583" s="5"/>
      <c r="BE583" s="5"/>
      <c r="BF583" s="5"/>
      <c r="BL583" s="48"/>
      <c r="BM583" s="48"/>
      <c r="BN583" s="48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48"/>
      <c r="CB583" s="5"/>
      <c r="CC583" s="5"/>
      <c r="CD583" s="5"/>
      <c r="CE583" s="48"/>
      <c r="CF583" s="48"/>
      <c r="CG583" s="48"/>
      <c r="CH583" s="48"/>
      <c r="CI583" s="5"/>
      <c r="CJ583" s="5"/>
      <c r="CK583" s="5"/>
      <c r="CL583" s="334"/>
      <c r="CM583" s="337"/>
    </row>
    <row r="584" spans="9:91">
      <c r="I584" s="142"/>
      <c r="J584" s="5"/>
      <c r="K584" s="247"/>
      <c r="L584" s="247"/>
      <c r="M584" s="26"/>
      <c r="N584" s="26"/>
      <c r="O584" s="26"/>
      <c r="P584" s="26"/>
      <c r="Q584" s="26"/>
      <c r="R584" s="48"/>
      <c r="S584" s="247"/>
      <c r="T584" s="5"/>
      <c r="U584" s="5"/>
      <c r="V584" s="48"/>
      <c r="W584" s="48"/>
      <c r="X584" s="48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48"/>
      <c r="AJ584" s="48"/>
      <c r="AK584" s="48"/>
      <c r="AL584" s="48"/>
      <c r="AM584" s="48"/>
      <c r="AN584" s="48"/>
      <c r="AO584" s="48"/>
      <c r="AP584" s="48"/>
      <c r="AQ584" s="48"/>
      <c r="AR584" s="5"/>
      <c r="AS584" s="5"/>
      <c r="AT584" s="5"/>
      <c r="AU584" s="247"/>
      <c r="AV584" s="251"/>
      <c r="AZ584" s="142"/>
      <c r="BA584" s="5"/>
      <c r="BB584" s="334"/>
      <c r="BC584" s="334"/>
      <c r="BD584" s="334"/>
      <c r="BE584" s="334"/>
      <c r="BF584" s="334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48"/>
      <c r="CA584" s="48"/>
      <c r="CB584" s="5"/>
      <c r="CC584" s="5"/>
      <c r="CD584" s="5"/>
      <c r="CE584" s="48"/>
      <c r="CF584" s="48"/>
      <c r="CG584" s="48"/>
      <c r="CH584" s="48"/>
      <c r="CI584" s="5"/>
      <c r="CJ584" s="5"/>
      <c r="CK584" s="5"/>
      <c r="CL584" s="334"/>
      <c r="CM584" s="337"/>
    </row>
    <row r="585" spans="9:91">
      <c r="I585" s="142"/>
      <c r="J585" s="5"/>
      <c r="K585" s="247"/>
      <c r="L585" s="247"/>
      <c r="M585" s="26"/>
      <c r="N585" s="26"/>
      <c r="O585" s="26"/>
      <c r="P585" s="26"/>
      <c r="Q585" s="26"/>
      <c r="R585" s="247"/>
      <c r="S585" s="247"/>
      <c r="T585" s="5"/>
      <c r="U585" s="5"/>
      <c r="V585" s="48"/>
      <c r="W585" s="48"/>
      <c r="X585" s="48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48"/>
      <c r="AJ585" s="48"/>
      <c r="AK585" s="5"/>
      <c r="AL585" s="5"/>
      <c r="AM585" s="5"/>
      <c r="AN585" s="247"/>
      <c r="AO585" s="48"/>
      <c r="AP585" s="48"/>
      <c r="AQ585" s="48"/>
      <c r="AR585" s="247"/>
      <c r="AS585" s="247"/>
      <c r="AT585" s="247"/>
      <c r="AU585" s="247"/>
      <c r="AV585" s="251"/>
      <c r="AZ585" s="142"/>
      <c r="BA585" s="5"/>
      <c r="BB585" s="334"/>
      <c r="BC585" s="334"/>
      <c r="BD585" s="334"/>
      <c r="BE585" s="334"/>
      <c r="BF585" s="334"/>
      <c r="BG585" s="334"/>
      <c r="BH585" s="334"/>
      <c r="BI585" s="334"/>
      <c r="BJ585" s="334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48"/>
      <c r="CA585" s="48"/>
      <c r="CB585" s="5"/>
      <c r="CC585" s="5"/>
      <c r="CD585" s="5"/>
      <c r="CE585" s="334"/>
      <c r="CF585" s="48"/>
      <c r="CG585" s="48"/>
      <c r="CH585" s="48"/>
      <c r="CI585" s="334"/>
      <c r="CJ585" s="334"/>
      <c r="CK585" s="334"/>
      <c r="CL585" s="334"/>
      <c r="CM585" s="337"/>
    </row>
    <row r="586" spans="9:91">
      <c r="I586" s="142"/>
      <c r="J586" s="5"/>
      <c r="K586" s="5"/>
      <c r="L586" s="5"/>
      <c r="M586" s="5"/>
      <c r="N586" s="5"/>
      <c r="O586" s="48"/>
      <c r="P586" s="247"/>
      <c r="Q586" s="48"/>
      <c r="R586" s="247"/>
      <c r="S586" s="48"/>
      <c r="T586" s="247"/>
      <c r="U586" s="48"/>
      <c r="V586" s="247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247"/>
      <c r="AJ586" s="247"/>
      <c r="AK586" s="247"/>
      <c r="AL586" s="247"/>
      <c r="AM586" s="247"/>
      <c r="AN586" s="247"/>
      <c r="AO586" s="5"/>
      <c r="AP586" s="247"/>
      <c r="AQ586" s="247"/>
      <c r="AR586" s="247"/>
      <c r="AS586" s="247"/>
      <c r="AT586" s="247"/>
      <c r="AU586" s="619" t="s">
        <v>406</v>
      </c>
      <c r="AV586" s="641"/>
      <c r="AZ586" s="142"/>
      <c r="BA586" s="5"/>
      <c r="BB586" s="5"/>
      <c r="BC586" s="5"/>
      <c r="BD586" s="5"/>
      <c r="BE586" s="5"/>
      <c r="BF586" s="48"/>
      <c r="BG586" s="334"/>
      <c r="BH586" s="48"/>
      <c r="BI586" s="334"/>
      <c r="BJ586" s="48"/>
      <c r="BK586" s="334"/>
      <c r="BL586" s="48"/>
      <c r="BM586" s="334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334"/>
      <c r="CA586" s="334"/>
      <c r="CB586" s="334"/>
      <c r="CC586" s="334"/>
      <c r="CD586" s="334"/>
      <c r="CE586" s="334"/>
      <c r="CF586" s="5"/>
      <c r="CG586" s="334"/>
      <c r="CH586" s="334"/>
      <c r="CI586" s="334"/>
      <c r="CJ586" s="334"/>
      <c r="CK586" s="334"/>
      <c r="CL586" s="334"/>
      <c r="CM586" s="337"/>
    </row>
    <row r="587" spans="9:91" ht="15.75" thickBot="1">
      <c r="I587" s="163"/>
      <c r="J587" s="146"/>
      <c r="K587" s="146"/>
      <c r="L587" s="146"/>
      <c r="M587" s="146"/>
      <c r="N587" s="146"/>
      <c r="O587" s="146"/>
      <c r="P587" s="249"/>
      <c r="Q587" s="249"/>
      <c r="R587" s="249"/>
      <c r="S587" s="249"/>
      <c r="T587" s="249"/>
      <c r="U587" s="249"/>
      <c r="V587" s="249"/>
      <c r="W587" s="249"/>
      <c r="X587" s="249"/>
      <c r="Y587" s="249"/>
      <c r="Z587" s="146"/>
      <c r="AA587" s="146"/>
      <c r="AB587" s="146"/>
      <c r="AC587" s="146"/>
      <c r="AD587" s="146"/>
      <c r="AE587" s="249"/>
      <c r="AF587" s="249"/>
      <c r="AG587" s="249"/>
      <c r="AH587" s="249"/>
      <c r="AI587" s="249"/>
      <c r="AJ587" s="249"/>
      <c r="AK587" s="249"/>
      <c r="AL587" s="249"/>
      <c r="AM587" s="249"/>
      <c r="AN587" s="249"/>
      <c r="AO587" s="249"/>
      <c r="AP587" s="249"/>
      <c r="AQ587" s="249"/>
      <c r="AR587" s="249"/>
      <c r="AS587" s="249"/>
      <c r="AT587" s="249"/>
      <c r="AU587" s="636"/>
      <c r="AV587" s="649"/>
      <c r="AZ587" s="163"/>
      <c r="BA587" s="146"/>
      <c r="BB587" s="146"/>
      <c r="BC587" s="146"/>
      <c r="BD587" s="146"/>
      <c r="BE587" s="146"/>
      <c r="BF587" s="146"/>
      <c r="BG587" s="335"/>
      <c r="BH587" s="335"/>
      <c r="BI587" s="335"/>
      <c r="BJ587" s="335"/>
      <c r="BK587" s="335"/>
      <c r="BL587" s="335"/>
      <c r="BM587" s="335"/>
      <c r="BN587" s="335"/>
      <c r="BO587" s="335"/>
      <c r="BP587" s="335"/>
      <c r="BQ587" s="146"/>
      <c r="BR587" s="146"/>
      <c r="BS587" s="146"/>
      <c r="BT587" s="146"/>
      <c r="BU587" s="146"/>
      <c r="BV587" s="335"/>
      <c r="BW587" s="335"/>
      <c r="BX587" s="335"/>
      <c r="BY587" s="335"/>
      <c r="BZ587" s="335"/>
      <c r="CA587" s="335"/>
      <c r="CB587" s="335"/>
      <c r="CC587" s="335"/>
      <c r="CD587" s="335"/>
      <c r="CE587" s="335"/>
      <c r="CF587" s="335"/>
      <c r="CG587" s="335"/>
      <c r="CH587" s="335"/>
      <c r="CI587" s="335"/>
      <c r="CJ587" s="335"/>
      <c r="CK587" s="335"/>
      <c r="CL587" s="335"/>
      <c r="CM587" s="339"/>
    </row>
    <row r="589" spans="9:91" ht="15.75" thickBot="1"/>
    <row r="590" spans="9:91">
      <c r="I590" s="153"/>
      <c r="J590" s="61"/>
      <c r="K590" t="s">
        <v>191</v>
      </c>
      <c r="L590" s="345"/>
      <c r="M590" s="345"/>
      <c r="N590" s="345"/>
      <c r="O590" s="345"/>
      <c r="P590" s="345"/>
      <c r="Q590" s="345"/>
      <c r="R590" s="345"/>
      <c r="S590" s="345"/>
      <c r="T590" s="345"/>
      <c r="U590" s="345"/>
      <c r="V590" s="345"/>
      <c r="W590" s="345"/>
      <c r="X590" s="345"/>
      <c r="Y590" s="345"/>
      <c r="Z590" s="345"/>
      <c r="AA590" s="345"/>
      <c r="AB590" s="345"/>
      <c r="AC590" s="345"/>
      <c r="AD590" s="345"/>
      <c r="AE590" s="345"/>
      <c r="AF590" s="345"/>
      <c r="AG590" s="345"/>
      <c r="AH590" s="345"/>
      <c r="AI590" s="345"/>
      <c r="AJ590" s="345"/>
      <c r="AK590" s="345"/>
      <c r="AL590" s="345"/>
      <c r="AM590" s="345"/>
      <c r="AN590" s="345"/>
      <c r="AO590" s="345"/>
      <c r="AP590" s="345"/>
      <c r="AQ590" s="345"/>
      <c r="AR590" s="345"/>
      <c r="AS590" s="345"/>
      <c r="AT590" s="345"/>
      <c r="AU590" s="345"/>
      <c r="AV590" s="129"/>
      <c r="AZ590" s="153"/>
      <c r="BA590" s="61"/>
      <c r="BB590" t="s">
        <v>191</v>
      </c>
      <c r="BC590" s="338"/>
      <c r="BD590" s="338"/>
      <c r="BE590" s="338"/>
      <c r="BF590" s="338"/>
      <c r="BG590" s="338"/>
      <c r="BH590" s="338"/>
      <c r="BI590" s="338"/>
      <c r="BJ590" s="338"/>
      <c r="BK590" s="338"/>
      <c r="BL590" s="338"/>
      <c r="BM590" s="338"/>
      <c r="BN590" s="338"/>
      <c r="BO590" s="338"/>
      <c r="BP590" s="338"/>
      <c r="BQ590" s="338"/>
      <c r="BR590" s="338"/>
      <c r="BS590" s="338"/>
      <c r="BT590" s="338"/>
      <c r="BU590" s="338"/>
      <c r="BV590" s="338"/>
      <c r="BW590" s="338"/>
      <c r="BX590" s="338"/>
      <c r="BY590" s="338"/>
      <c r="BZ590" s="338"/>
      <c r="CA590" s="338"/>
      <c r="CB590" s="338"/>
      <c r="CC590" s="338"/>
      <c r="CD590" s="338"/>
      <c r="CE590" s="338"/>
      <c r="CF590" s="338"/>
      <c r="CG590" s="338"/>
      <c r="CH590" s="338"/>
      <c r="CI590" s="338"/>
      <c r="CJ590" s="338"/>
      <c r="CK590" s="338"/>
      <c r="CL590" s="338"/>
      <c r="CM590" s="129"/>
    </row>
    <row r="591" spans="9:91">
      <c r="I591" s="144"/>
      <c r="J591" s="52"/>
      <c r="K591" t="s">
        <v>268</v>
      </c>
      <c r="L591" s="340"/>
      <c r="M591" s="340"/>
      <c r="N591" s="340"/>
      <c r="O591" s="5"/>
      <c r="P591" s="340"/>
      <c r="Q591" s="340"/>
      <c r="R591" s="340"/>
      <c r="S591" s="340"/>
      <c r="T591" s="48"/>
      <c r="U591" s="5"/>
      <c r="V591" s="48"/>
      <c r="W591" s="48"/>
      <c r="X591" s="48"/>
      <c r="Y591" s="48"/>
      <c r="Z591" s="340"/>
      <c r="AA591" s="5"/>
      <c r="AB591" s="48"/>
      <c r="AC591" s="48"/>
      <c r="AD591" s="5"/>
      <c r="AE591" s="48"/>
      <c r="AF591" s="48"/>
      <c r="AG591" s="48"/>
      <c r="AH591" s="48"/>
      <c r="AI591" s="48"/>
      <c r="AL591" s="647" t="s">
        <v>518</v>
      </c>
      <c r="AM591" s="647"/>
      <c r="AN591" s="647"/>
      <c r="AO591" s="647"/>
      <c r="AP591" s="647"/>
      <c r="AQ591" s="340"/>
      <c r="AR591" s="340"/>
      <c r="AS591" s="5"/>
      <c r="AT591" s="5"/>
      <c r="AU591" s="5"/>
      <c r="AV591" s="343"/>
      <c r="AZ591" s="144"/>
      <c r="BA591" s="52"/>
      <c r="BB591" t="s">
        <v>268</v>
      </c>
      <c r="BC591" s="334"/>
      <c r="BD591" s="334"/>
      <c r="BE591" s="334"/>
      <c r="BF591" s="5"/>
      <c r="BG591" s="334"/>
      <c r="BH591" s="334"/>
      <c r="BI591" s="334"/>
      <c r="BJ591" s="334"/>
      <c r="BK591" s="48"/>
      <c r="BL591" s="5"/>
      <c r="BM591" s="48"/>
      <c r="BN591" s="48"/>
      <c r="BO591" s="48"/>
      <c r="BP591" s="48"/>
      <c r="BQ591" s="334"/>
      <c r="BR591" s="5"/>
      <c r="BS591" s="48"/>
      <c r="BT591" s="48"/>
      <c r="BU591" s="5"/>
      <c r="BV591" s="48"/>
      <c r="BW591" s="48"/>
      <c r="BX591" s="48"/>
      <c r="BY591" s="48"/>
      <c r="BZ591" s="48"/>
      <c r="CD591" s="334"/>
      <c r="CE591" s="48"/>
      <c r="CF591" s="334"/>
      <c r="CG591" s="5"/>
      <c r="CH591" s="334"/>
      <c r="CI591" s="334"/>
      <c r="CJ591" s="5"/>
      <c r="CK591" s="5"/>
      <c r="CL591" s="5"/>
      <c r="CM591" s="337"/>
    </row>
    <row r="592" spans="9:91">
      <c r="I592" s="144"/>
      <c r="J592" s="38"/>
      <c r="K592" t="s">
        <v>193</v>
      </c>
      <c r="L592" s="48"/>
      <c r="M592" s="48"/>
      <c r="N592" s="48"/>
      <c r="O592" s="48"/>
      <c r="P592" s="48"/>
      <c r="Q592" s="48"/>
      <c r="R592" s="48"/>
      <c r="X592" s="5"/>
      <c r="Y592" s="5"/>
      <c r="Z592" s="48"/>
      <c r="AD592" s="48"/>
      <c r="AE592" s="48"/>
      <c r="AI592" s="48"/>
      <c r="AL592" s="647"/>
      <c r="AM592" s="647"/>
      <c r="AN592" s="647"/>
      <c r="AO592" s="647"/>
      <c r="AP592" s="647"/>
      <c r="AU592" s="5"/>
      <c r="AV592" s="343"/>
      <c r="AZ592" s="144"/>
      <c r="BA592" s="38"/>
      <c r="BB592" t="s">
        <v>193</v>
      </c>
      <c r="BC592" s="48"/>
      <c r="BD592" s="48"/>
      <c r="BE592" s="48"/>
      <c r="BF592" s="48"/>
      <c r="BG592" s="48"/>
      <c r="BH592" s="48"/>
      <c r="BI592" s="48"/>
      <c r="BO592" s="5"/>
      <c r="BP592" s="5"/>
      <c r="BQ592" s="48"/>
      <c r="BU592" s="48"/>
      <c r="BV592" s="48"/>
      <c r="BZ592" s="48"/>
      <c r="CL592" s="5"/>
      <c r="CM592" s="337"/>
    </row>
    <row r="593" spans="9:91">
      <c r="I593" s="144"/>
      <c r="J593" s="58"/>
      <c r="K593" t="s">
        <v>189</v>
      </c>
      <c r="L593" s="5"/>
      <c r="M593" s="5"/>
      <c r="N593" s="48"/>
      <c r="O593" s="48"/>
      <c r="P593" s="48"/>
      <c r="X593" s="5"/>
      <c r="Y593" s="5"/>
      <c r="Z593" s="48"/>
      <c r="AD593" s="26"/>
      <c r="AE593" s="26"/>
      <c r="AI593" s="48"/>
      <c r="AL593" s="647"/>
      <c r="AM593" s="647"/>
      <c r="AN593" s="647"/>
      <c r="AO593" s="647"/>
      <c r="AP593" s="647"/>
      <c r="AU593" s="5"/>
      <c r="AV593" s="343"/>
      <c r="AZ593" s="144"/>
      <c r="BA593" s="58"/>
      <c r="BB593" t="s">
        <v>189</v>
      </c>
      <c r="BC593" s="5"/>
      <c r="BD593" s="5"/>
      <c r="BE593" s="48"/>
      <c r="BF593" s="48"/>
      <c r="BG593" s="48"/>
      <c r="BH593" s="48"/>
      <c r="BI593" s="5"/>
      <c r="BO593" s="5"/>
      <c r="BP593" s="5"/>
      <c r="BQ593" s="48"/>
      <c r="BU593" s="26"/>
      <c r="BV593" s="26"/>
      <c r="BZ593" s="48"/>
      <c r="CL593" s="5"/>
      <c r="CM593" s="337"/>
    </row>
    <row r="594" spans="9:91">
      <c r="I594" s="144"/>
      <c r="J594" s="60"/>
      <c r="K594" s="6" t="s">
        <v>151</v>
      </c>
      <c r="L594" s="5"/>
      <c r="M594" s="5"/>
      <c r="N594" s="48"/>
      <c r="O594" s="5"/>
      <c r="P594" s="48"/>
      <c r="X594" s="5"/>
      <c r="Y594" s="5"/>
      <c r="Z594" s="6"/>
      <c r="AD594" s="5"/>
      <c r="AE594" s="6"/>
      <c r="AF594" s="5"/>
      <c r="AG594" s="5"/>
      <c r="AH594" s="5"/>
      <c r="AI594" s="5"/>
      <c r="AJ594" s="5"/>
      <c r="AU594" s="48"/>
      <c r="AV594" s="343"/>
      <c r="AZ594" s="144"/>
      <c r="BA594" s="60"/>
      <c r="BB594" s="6" t="s">
        <v>151</v>
      </c>
      <c r="BC594" s="5"/>
      <c r="BD594" s="5"/>
      <c r="BE594" s="48"/>
      <c r="BF594" s="5"/>
      <c r="BG594" s="48"/>
      <c r="BH594" s="48"/>
      <c r="BI594" s="5"/>
      <c r="BO594" s="5"/>
      <c r="BP594" s="5"/>
      <c r="BQ594" s="6"/>
      <c r="BU594" s="5"/>
      <c r="BV594" s="6"/>
      <c r="BW594" s="5"/>
      <c r="BX594" s="5"/>
      <c r="BY594" s="5"/>
      <c r="BZ594" s="5"/>
      <c r="CA594" s="5"/>
      <c r="CL594" s="48"/>
      <c r="CM594" s="337"/>
    </row>
    <row r="595" spans="9:91">
      <c r="I595" s="341"/>
      <c r="J595" s="48"/>
      <c r="K595" s="48"/>
      <c r="L595" s="5"/>
      <c r="M595" s="5"/>
      <c r="N595" s="5"/>
      <c r="O595" s="5"/>
      <c r="P595" s="5"/>
      <c r="U595" s="5"/>
      <c r="V595" s="5"/>
      <c r="W595" s="5"/>
      <c r="X595" s="5">
        <v>1</v>
      </c>
      <c r="Y595" s="5">
        <v>1</v>
      </c>
      <c r="Z595" s="5">
        <v>1</v>
      </c>
      <c r="AA595" s="5">
        <v>1</v>
      </c>
      <c r="AB595" s="5">
        <v>1</v>
      </c>
      <c r="AC595" s="5">
        <v>1</v>
      </c>
      <c r="AD595" s="5">
        <v>1</v>
      </c>
      <c r="AE595" s="5">
        <v>1</v>
      </c>
      <c r="AF595" s="5">
        <v>1</v>
      </c>
      <c r="AG595" s="5">
        <v>1</v>
      </c>
      <c r="AH595" s="5">
        <v>1</v>
      </c>
      <c r="AI595" s="5">
        <v>1</v>
      </c>
      <c r="AJ595" s="5"/>
      <c r="AU595" s="48"/>
      <c r="AV595" s="343"/>
      <c r="AZ595" s="336"/>
      <c r="BA595" s="48"/>
      <c r="BB595" s="48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6"/>
      <c r="BR595" s="5"/>
      <c r="BS595" s="5"/>
      <c r="BT595" s="5"/>
      <c r="BU595" s="5"/>
      <c r="BV595" s="6"/>
      <c r="BW595" s="5"/>
      <c r="BX595" s="5"/>
      <c r="BY595" s="5"/>
      <c r="BZ595" s="5"/>
      <c r="CA595" s="5"/>
      <c r="CL595" s="48"/>
      <c r="CM595" s="337"/>
    </row>
    <row r="596" spans="9:91">
      <c r="I596" s="341"/>
      <c r="J596" s="48"/>
      <c r="K596" s="48"/>
      <c r="L596" s="5"/>
      <c r="M596" s="5"/>
      <c r="N596" s="5"/>
      <c r="O596" s="5"/>
      <c r="P596" s="5"/>
      <c r="Q596" s="5"/>
      <c r="U596" s="47"/>
      <c r="V596" s="5"/>
      <c r="W596" s="5"/>
      <c r="X596" s="5">
        <v>1</v>
      </c>
      <c r="Y596" s="616" t="s">
        <v>133</v>
      </c>
      <c r="Z596" s="616"/>
      <c r="AA596" s="616"/>
      <c r="AB596" s="5"/>
      <c r="AC596" s="5"/>
      <c r="AD596" s="5"/>
      <c r="AE596" s="5"/>
      <c r="AF596" s="616" t="s">
        <v>133</v>
      </c>
      <c r="AG596" s="616"/>
      <c r="AH596" s="616"/>
      <c r="AI596" s="5">
        <v>1</v>
      </c>
      <c r="AU596" s="5"/>
      <c r="AV596" s="343"/>
      <c r="AZ596" s="336"/>
      <c r="BA596" s="48"/>
      <c r="BB596" s="48"/>
      <c r="BC596" s="5"/>
      <c r="BD596" s="5"/>
      <c r="BE596" s="5"/>
      <c r="BF596" s="5"/>
      <c r="BG596" s="5"/>
      <c r="BH596" s="5"/>
      <c r="BI596" s="5"/>
      <c r="BJ596" s="5"/>
      <c r="BK596" s="5"/>
      <c r="BL596" s="47">
        <v>1</v>
      </c>
      <c r="BM596" s="5">
        <v>1</v>
      </c>
      <c r="BN596" s="5">
        <v>1</v>
      </c>
      <c r="BO596" s="5">
        <v>1</v>
      </c>
      <c r="BP596" s="5">
        <v>1</v>
      </c>
      <c r="BQ596" s="5">
        <v>1</v>
      </c>
      <c r="BR596" s="5">
        <v>1</v>
      </c>
      <c r="BS596" s="5">
        <v>1</v>
      </c>
      <c r="BT596" s="5">
        <v>1</v>
      </c>
      <c r="BU596" s="5">
        <v>1</v>
      </c>
      <c r="BV596" s="5">
        <v>1</v>
      </c>
      <c r="BW596" s="5">
        <v>1</v>
      </c>
      <c r="BX596" s="5">
        <v>1</v>
      </c>
      <c r="BY596" s="5">
        <v>1</v>
      </c>
      <c r="BZ596" s="5">
        <v>1</v>
      </c>
      <c r="CA596" s="5">
        <v>1</v>
      </c>
      <c r="CL596" s="5"/>
      <c r="CM596" s="337"/>
    </row>
    <row r="597" spans="9:91">
      <c r="I597" s="341"/>
      <c r="J597" s="48"/>
      <c r="K597" s="48"/>
      <c r="L597" s="5"/>
      <c r="M597" s="5"/>
      <c r="N597" s="5"/>
      <c r="O597" s="5"/>
      <c r="P597" s="6"/>
      <c r="Q597" s="5"/>
      <c r="R597" s="5"/>
      <c r="S597" s="5"/>
      <c r="T597" s="5"/>
      <c r="U597" s="619" t="s">
        <v>165</v>
      </c>
      <c r="V597" s="619"/>
      <c r="W597" s="619"/>
      <c r="X597" s="5">
        <v>1</v>
      </c>
      <c r="Y597" s="616"/>
      <c r="Z597" s="616"/>
      <c r="AA597" s="616"/>
      <c r="AB597" s="5"/>
      <c r="AC597" s="5"/>
      <c r="AD597" s="5"/>
      <c r="AE597" s="5"/>
      <c r="AF597" s="616"/>
      <c r="AG597" s="616"/>
      <c r="AH597" s="616"/>
      <c r="AI597" s="5">
        <v>1</v>
      </c>
      <c r="AJ597" s="619" t="s">
        <v>165</v>
      </c>
      <c r="AK597" s="619"/>
      <c r="AL597" s="619"/>
      <c r="AM597" s="5"/>
      <c r="AU597" s="340"/>
      <c r="AV597" s="343"/>
      <c r="AZ597" s="336"/>
      <c r="BA597" s="48"/>
      <c r="BB597" s="48"/>
      <c r="BC597" s="5"/>
      <c r="BD597" s="5"/>
      <c r="BE597" s="5"/>
      <c r="BF597" s="5"/>
      <c r="BG597" s="6"/>
      <c r="BH597" s="5"/>
      <c r="BI597" s="5"/>
      <c r="BJ597" s="5"/>
      <c r="BK597" s="5"/>
      <c r="BL597" s="47">
        <v>1</v>
      </c>
      <c r="BM597" s="616" t="s">
        <v>136</v>
      </c>
      <c r="BN597" s="616"/>
      <c r="BO597" s="616"/>
      <c r="BP597" s="619" t="s">
        <v>165</v>
      </c>
      <c r="BQ597" s="619"/>
      <c r="BR597" s="619"/>
      <c r="BS597" s="5"/>
      <c r="BT597" s="5"/>
      <c r="BU597" s="619" t="s">
        <v>165</v>
      </c>
      <c r="BV597" s="619"/>
      <c r="BW597" s="619"/>
      <c r="BX597" s="616" t="s">
        <v>136</v>
      </c>
      <c r="BY597" s="616"/>
      <c r="BZ597" s="616"/>
      <c r="CA597" s="5">
        <v>1</v>
      </c>
      <c r="CL597" s="334"/>
      <c r="CM597" s="337"/>
    </row>
    <row r="598" spans="9:91">
      <c r="I598" s="341"/>
      <c r="J598" s="48"/>
      <c r="K598" s="5"/>
      <c r="L598" s="5"/>
      <c r="M598" s="5"/>
      <c r="N598" s="5"/>
      <c r="O598" s="5"/>
      <c r="P598" s="5"/>
      <c r="R598" s="50"/>
      <c r="S598" s="50"/>
      <c r="U598" s="619"/>
      <c r="V598" s="619"/>
      <c r="W598" s="619"/>
      <c r="X598" s="5">
        <v>1</v>
      </c>
      <c r="Y598" s="616"/>
      <c r="Z598" s="616"/>
      <c r="AA598" s="616"/>
      <c r="AB598" s="5">
        <v>1</v>
      </c>
      <c r="AC598" s="5">
        <v>1</v>
      </c>
      <c r="AD598" s="5">
        <v>1</v>
      </c>
      <c r="AE598" s="5">
        <v>1</v>
      </c>
      <c r="AF598" s="616"/>
      <c r="AG598" s="616"/>
      <c r="AH598" s="616"/>
      <c r="AI598" s="5">
        <v>1</v>
      </c>
      <c r="AJ598" s="619"/>
      <c r="AK598" s="619"/>
      <c r="AL598" s="619"/>
      <c r="AM598" s="5"/>
      <c r="AU598" s="48"/>
      <c r="AV598" s="343"/>
      <c r="AZ598" s="336"/>
      <c r="BA598" s="48"/>
      <c r="BB598" s="5"/>
      <c r="BC598" s="5"/>
      <c r="BD598" s="5"/>
      <c r="BE598" s="5"/>
      <c r="BF598" s="5"/>
      <c r="BG598" s="5"/>
      <c r="BI598" s="616" t="s">
        <v>133</v>
      </c>
      <c r="BJ598" s="616"/>
      <c r="BK598" s="616"/>
      <c r="BL598" s="47">
        <v>1</v>
      </c>
      <c r="BM598" s="616"/>
      <c r="BN598" s="616"/>
      <c r="BO598" s="616"/>
      <c r="BP598" s="619"/>
      <c r="BQ598" s="619"/>
      <c r="BR598" s="619"/>
      <c r="BS598" s="5"/>
      <c r="BT598" s="5"/>
      <c r="BU598" s="619"/>
      <c r="BV598" s="619"/>
      <c r="BW598" s="619"/>
      <c r="BX598" s="616"/>
      <c r="BY598" s="616"/>
      <c r="BZ598" s="616"/>
      <c r="CA598" s="5">
        <v>1</v>
      </c>
      <c r="CB598" s="616" t="s">
        <v>133</v>
      </c>
      <c r="CC598" s="616"/>
      <c r="CD598" s="616"/>
      <c r="CL598" s="48"/>
      <c r="CM598" s="337"/>
    </row>
    <row r="599" spans="9:91">
      <c r="I599" s="341"/>
      <c r="J599" s="48"/>
      <c r="K599" s="48"/>
      <c r="L599" s="5"/>
      <c r="M599" s="5"/>
      <c r="N599" s="6"/>
      <c r="O599" s="5"/>
      <c r="Q599" s="5"/>
      <c r="R599" s="5"/>
      <c r="S599" s="5"/>
      <c r="T599" s="5"/>
      <c r="U599" s="619"/>
      <c r="V599" s="619"/>
      <c r="W599" s="619"/>
      <c r="X599" s="47">
        <v>1</v>
      </c>
      <c r="Y599" s="47">
        <v>1</v>
      </c>
      <c r="Z599" s="47">
        <v>1</v>
      </c>
      <c r="AA599" s="47">
        <v>1</v>
      </c>
      <c r="AB599" s="5">
        <v>1</v>
      </c>
      <c r="AC599" s="619" t="s">
        <v>137</v>
      </c>
      <c r="AD599" s="619"/>
      <c r="AE599" s="5">
        <v>1</v>
      </c>
      <c r="AF599" s="47">
        <v>1</v>
      </c>
      <c r="AG599" s="47">
        <v>1</v>
      </c>
      <c r="AH599" s="47">
        <v>1</v>
      </c>
      <c r="AI599" s="47">
        <v>1</v>
      </c>
      <c r="AJ599" s="619"/>
      <c r="AK599" s="619"/>
      <c r="AL599" s="619"/>
      <c r="AM599" s="5"/>
      <c r="AN599" s="5"/>
      <c r="AO599" s="5"/>
      <c r="AP599" s="5"/>
      <c r="AQ599" s="5"/>
      <c r="AS599" s="5"/>
      <c r="AT599" s="48"/>
      <c r="AU599" s="340"/>
      <c r="AV599" s="343"/>
      <c r="AZ599" s="336"/>
      <c r="BA599" s="48"/>
      <c r="BB599" s="48"/>
      <c r="BC599" s="5"/>
      <c r="BD599" s="5"/>
      <c r="BE599" s="6"/>
      <c r="BF599" s="5"/>
      <c r="BI599" s="616"/>
      <c r="BJ599" s="616"/>
      <c r="BK599" s="616"/>
      <c r="BL599" s="47">
        <v>1</v>
      </c>
      <c r="BM599" s="616"/>
      <c r="BN599" s="616"/>
      <c r="BO599" s="616"/>
      <c r="BP599" s="619"/>
      <c r="BQ599" s="619"/>
      <c r="BR599" s="619"/>
      <c r="BU599" s="619"/>
      <c r="BV599" s="619"/>
      <c r="BW599" s="619"/>
      <c r="BX599" s="616"/>
      <c r="BY599" s="616"/>
      <c r="BZ599" s="616"/>
      <c r="CA599" s="5">
        <v>1</v>
      </c>
      <c r="CB599" s="616"/>
      <c r="CC599" s="616"/>
      <c r="CD599" s="616"/>
      <c r="CF599" s="5"/>
      <c r="CJ599" s="5"/>
      <c r="CK599" s="48"/>
      <c r="CL599" s="334"/>
      <c r="CM599" s="337"/>
    </row>
    <row r="600" spans="9:91">
      <c r="I600" s="341"/>
      <c r="J600" s="48"/>
      <c r="K600" s="48"/>
      <c r="L600" s="48"/>
      <c r="M600" s="5"/>
      <c r="N600" s="5"/>
      <c r="O600" s="5"/>
      <c r="R600" s="616" t="s">
        <v>286</v>
      </c>
      <c r="S600" s="616"/>
      <c r="T600" s="616"/>
      <c r="U600" s="47">
        <v>1</v>
      </c>
      <c r="V600" s="47">
        <v>1</v>
      </c>
      <c r="W600" s="47">
        <v>1</v>
      </c>
      <c r="X600" s="47">
        <v>1</v>
      </c>
      <c r="Z600" s="619" t="s">
        <v>138</v>
      </c>
      <c r="AA600" s="619"/>
      <c r="AB600" s="619"/>
      <c r="AC600" s="619"/>
      <c r="AD600" s="619"/>
      <c r="AE600" s="619" t="s">
        <v>138</v>
      </c>
      <c r="AF600" s="619"/>
      <c r="AG600" s="619"/>
      <c r="AI600" s="47">
        <v>1</v>
      </c>
      <c r="AJ600" s="47">
        <v>1</v>
      </c>
      <c r="AK600" s="47">
        <v>1</v>
      </c>
      <c r="AL600" s="47">
        <v>1</v>
      </c>
      <c r="AM600" s="616" t="s">
        <v>133</v>
      </c>
      <c r="AN600" s="616"/>
      <c r="AO600" s="616"/>
      <c r="AS600" s="5"/>
      <c r="AT600" s="5"/>
      <c r="AU600" s="5"/>
      <c r="AV600" s="145"/>
      <c r="AZ600" s="336"/>
      <c r="BA600" s="48"/>
      <c r="BB600" s="48"/>
      <c r="BC600" s="48"/>
      <c r="BD600" s="5"/>
      <c r="BE600" s="5"/>
      <c r="BF600" s="5"/>
      <c r="BI600" s="616"/>
      <c r="BJ600" s="616"/>
      <c r="BK600" s="616"/>
      <c r="BL600" s="47">
        <v>1</v>
      </c>
      <c r="BO600" s="47">
        <v>1</v>
      </c>
      <c r="BP600" s="47">
        <v>1</v>
      </c>
      <c r="BQ600" s="47">
        <v>1</v>
      </c>
      <c r="BR600" s="5">
        <v>1</v>
      </c>
      <c r="BS600" s="5">
        <v>1</v>
      </c>
      <c r="BT600" s="5">
        <v>1</v>
      </c>
      <c r="BU600" s="5">
        <v>1</v>
      </c>
      <c r="BV600" s="47">
        <v>1</v>
      </c>
      <c r="BW600" s="47">
        <v>1</v>
      </c>
      <c r="BX600" s="47">
        <v>1</v>
      </c>
      <c r="CA600" s="5">
        <v>1</v>
      </c>
      <c r="CB600" s="616"/>
      <c r="CC600" s="616"/>
      <c r="CD600" s="616"/>
      <c r="CF600" s="5"/>
      <c r="CJ600" s="5"/>
      <c r="CK600" s="5"/>
      <c r="CL600" s="5"/>
      <c r="CM600" s="145"/>
    </row>
    <row r="601" spans="9:91">
      <c r="I601" s="142"/>
      <c r="J601" s="5"/>
      <c r="K601" s="5"/>
      <c r="L601" s="48"/>
      <c r="M601" s="5"/>
      <c r="N601" s="5"/>
      <c r="O601" s="47"/>
      <c r="R601" s="616"/>
      <c r="S601" s="616"/>
      <c r="T601" s="616"/>
      <c r="U601" s="47">
        <v>1</v>
      </c>
      <c r="Z601" s="619"/>
      <c r="AA601" s="619"/>
      <c r="AB601" s="619"/>
      <c r="AC601" s="619" t="s">
        <v>151</v>
      </c>
      <c r="AD601" s="619"/>
      <c r="AE601" s="619"/>
      <c r="AF601" s="619"/>
      <c r="AG601" s="619"/>
      <c r="AL601" s="47">
        <v>1</v>
      </c>
      <c r="AM601" s="616"/>
      <c r="AN601" s="616"/>
      <c r="AO601" s="616"/>
      <c r="AR601" s="5"/>
      <c r="AS601" s="5"/>
      <c r="AT601" s="5"/>
      <c r="AU601" s="5"/>
      <c r="AV601" s="145"/>
      <c r="AZ601" s="142"/>
      <c r="BA601" s="5"/>
      <c r="BB601" s="5"/>
      <c r="BC601" s="48"/>
      <c r="BD601" s="5"/>
      <c r="BE601" s="5"/>
      <c r="BF601" s="47">
        <v>1</v>
      </c>
      <c r="BG601" s="47">
        <v>1</v>
      </c>
      <c r="BH601" s="47">
        <v>1</v>
      </c>
      <c r="BI601" s="47">
        <v>1</v>
      </c>
      <c r="BJ601" s="47">
        <v>1</v>
      </c>
      <c r="BK601" s="47">
        <v>1</v>
      </c>
      <c r="BL601" s="47">
        <v>1</v>
      </c>
      <c r="BM601" s="47"/>
      <c r="BN601" s="47">
        <v>1</v>
      </c>
      <c r="BO601" s="5">
        <v>1</v>
      </c>
      <c r="BP601" s="619" t="s">
        <v>139</v>
      </c>
      <c r="BQ601" s="619"/>
      <c r="BR601" s="619"/>
      <c r="BS601" s="5"/>
      <c r="BT601" s="5"/>
      <c r="BU601" s="619" t="s">
        <v>138</v>
      </c>
      <c r="BV601" s="619"/>
      <c r="BW601" s="619"/>
      <c r="BX601" s="5">
        <v>1</v>
      </c>
      <c r="BY601" s="5">
        <v>1</v>
      </c>
      <c r="BZ601" s="5"/>
      <c r="CA601" s="5">
        <v>1</v>
      </c>
      <c r="CB601" s="5">
        <v>1</v>
      </c>
      <c r="CC601" s="5">
        <v>1</v>
      </c>
      <c r="CD601" s="5">
        <v>1</v>
      </c>
      <c r="CE601" s="5">
        <v>1</v>
      </c>
      <c r="CF601" s="5">
        <v>1</v>
      </c>
      <c r="CG601" s="5">
        <v>1</v>
      </c>
      <c r="CH601" s="5"/>
      <c r="CI601" s="5"/>
      <c r="CJ601" s="5"/>
      <c r="CK601" s="5"/>
      <c r="CL601" s="5"/>
      <c r="CM601" s="145"/>
    </row>
    <row r="602" spans="9:91">
      <c r="I602" s="142"/>
      <c r="J602" s="5"/>
      <c r="K602" s="5"/>
      <c r="L602" s="48"/>
      <c r="M602" s="5"/>
      <c r="N602" s="5"/>
      <c r="O602" s="47"/>
      <c r="R602" s="616"/>
      <c r="S602" s="616"/>
      <c r="T602" s="616"/>
      <c r="U602" s="47">
        <v>1</v>
      </c>
      <c r="X602" s="5"/>
      <c r="Z602" s="619"/>
      <c r="AA602" s="619"/>
      <c r="AB602" s="619"/>
      <c r="AC602" s="619"/>
      <c r="AD602" s="619"/>
      <c r="AE602" s="619"/>
      <c r="AF602" s="619"/>
      <c r="AG602" s="619"/>
      <c r="AI602" s="5"/>
      <c r="AJ602" s="5"/>
      <c r="AL602" s="47">
        <v>1</v>
      </c>
      <c r="AM602" s="616"/>
      <c r="AN602" s="616"/>
      <c r="AO602" s="616"/>
      <c r="AR602" s="5"/>
      <c r="AS602" s="5"/>
      <c r="AT602" s="5"/>
      <c r="AU602" s="5"/>
      <c r="AV602" s="145"/>
      <c r="AZ602" s="142"/>
      <c r="BA602" s="5"/>
      <c r="BB602" s="5"/>
      <c r="BC602" s="48"/>
      <c r="BD602" s="5"/>
      <c r="BE602" s="5"/>
      <c r="BF602" s="47">
        <v>1</v>
      </c>
      <c r="BG602" s="5"/>
      <c r="BH602" s="5"/>
      <c r="BI602" s="5"/>
      <c r="BJ602" s="47">
        <v>1</v>
      </c>
      <c r="BK602" s="619" t="s">
        <v>135</v>
      </c>
      <c r="BL602" s="619"/>
      <c r="BM602" s="619"/>
      <c r="BO602" s="5">
        <v>1</v>
      </c>
      <c r="BP602" s="619"/>
      <c r="BQ602" s="619"/>
      <c r="BR602" s="619"/>
      <c r="BS602" s="5"/>
      <c r="BT602" s="5"/>
      <c r="BU602" s="619"/>
      <c r="BV602" s="619"/>
      <c r="BW602" s="619"/>
      <c r="BX602" s="5">
        <v>1</v>
      </c>
      <c r="BZ602" s="619" t="s">
        <v>135</v>
      </c>
      <c r="CA602" s="619"/>
      <c r="CB602" s="619"/>
      <c r="CC602" s="5">
        <v>1</v>
      </c>
      <c r="CD602" s="5"/>
      <c r="CE602" s="5"/>
      <c r="CF602" s="5"/>
      <c r="CG602" s="5">
        <v>1</v>
      </c>
      <c r="CH602" s="5"/>
      <c r="CI602" s="5"/>
      <c r="CJ602" s="5"/>
      <c r="CK602" s="5"/>
      <c r="CL602" s="5"/>
      <c r="CM602" s="145"/>
    </row>
    <row r="603" spans="9:91">
      <c r="I603" s="142"/>
      <c r="J603" s="5"/>
      <c r="K603" s="5"/>
      <c r="L603" s="48"/>
      <c r="M603" s="5"/>
      <c r="N603" s="5"/>
      <c r="O603" s="5">
        <v>1</v>
      </c>
      <c r="P603" s="5">
        <v>1</v>
      </c>
      <c r="Q603" s="5">
        <v>1</v>
      </c>
      <c r="R603" s="5">
        <v>1</v>
      </c>
      <c r="S603" s="47">
        <v>1</v>
      </c>
      <c r="T603" s="47">
        <v>1</v>
      </c>
      <c r="U603" s="47">
        <v>1</v>
      </c>
      <c r="V603" s="47">
        <v>1</v>
      </c>
      <c r="W603" s="47">
        <v>1</v>
      </c>
      <c r="X603" s="47">
        <v>1</v>
      </c>
      <c r="Y603" s="47">
        <v>1</v>
      </c>
      <c r="Z603" s="47">
        <v>1</v>
      </c>
      <c r="AA603" s="47">
        <v>1</v>
      </c>
      <c r="AB603" s="5">
        <v>1</v>
      </c>
      <c r="AC603" s="619" t="s">
        <v>151</v>
      </c>
      <c r="AD603" s="619"/>
      <c r="AE603" s="5">
        <v>1</v>
      </c>
      <c r="AF603" s="5">
        <v>1</v>
      </c>
      <c r="AG603" s="5">
        <v>1</v>
      </c>
      <c r="AH603" s="5">
        <v>1</v>
      </c>
      <c r="AI603" s="5">
        <v>1</v>
      </c>
      <c r="AJ603" s="5">
        <v>1</v>
      </c>
      <c r="AK603" s="5">
        <v>1</v>
      </c>
      <c r="AL603" s="5">
        <v>1</v>
      </c>
      <c r="AM603" s="47">
        <v>1</v>
      </c>
      <c r="AN603" s="47">
        <v>1</v>
      </c>
      <c r="AO603" s="5">
        <v>1</v>
      </c>
      <c r="AP603" s="5">
        <v>1</v>
      </c>
      <c r="AQ603" s="5">
        <v>1</v>
      </c>
      <c r="AR603" s="5">
        <v>1</v>
      </c>
      <c r="AS603" s="48"/>
      <c r="AT603" s="5"/>
      <c r="AU603" s="5"/>
      <c r="AV603" s="145"/>
      <c r="AZ603" s="142"/>
      <c r="BA603" s="5"/>
      <c r="BB603" s="5"/>
      <c r="BC603" s="48"/>
      <c r="BD603" s="5"/>
      <c r="BE603" s="5"/>
      <c r="BF603" s="47">
        <v>1</v>
      </c>
      <c r="BG603" s="616" t="s">
        <v>133</v>
      </c>
      <c r="BH603" s="616"/>
      <c r="BI603" s="616"/>
      <c r="BJ603" s="47">
        <v>1</v>
      </c>
      <c r="BK603" s="619"/>
      <c r="BL603" s="619"/>
      <c r="BM603" s="619"/>
      <c r="BO603" s="5">
        <v>1</v>
      </c>
      <c r="BP603" s="619"/>
      <c r="BQ603" s="619"/>
      <c r="BR603" s="619"/>
      <c r="BS603" s="5"/>
      <c r="BT603" s="5"/>
      <c r="BU603" s="619"/>
      <c r="BV603" s="619"/>
      <c r="BW603" s="619"/>
      <c r="BX603" s="5">
        <v>1</v>
      </c>
      <c r="BZ603" s="619"/>
      <c r="CA603" s="619"/>
      <c r="CB603" s="619"/>
      <c r="CC603" s="5">
        <v>1</v>
      </c>
      <c r="CD603" s="616" t="s">
        <v>136</v>
      </c>
      <c r="CE603" s="616"/>
      <c r="CF603" s="616"/>
      <c r="CG603" s="5">
        <v>1</v>
      </c>
      <c r="CH603" s="5"/>
      <c r="CI603" s="5"/>
      <c r="CJ603" s="48"/>
      <c r="CK603" s="5"/>
      <c r="CL603" s="5"/>
      <c r="CM603" s="145"/>
    </row>
    <row r="604" spans="9:91">
      <c r="I604" s="142"/>
      <c r="J604" s="5"/>
      <c r="K604" s="5"/>
      <c r="L604" s="48"/>
      <c r="M604" s="5"/>
      <c r="N604" s="5"/>
      <c r="O604" s="5">
        <v>1</v>
      </c>
      <c r="P604" s="616" t="s">
        <v>136</v>
      </c>
      <c r="Q604" s="616"/>
      <c r="R604" s="616"/>
      <c r="S604" s="47">
        <v>1</v>
      </c>
      <c r="T604" s="5"/>
      <c r="U604" s="619" t="s">
        <v>135</v>
      </c>
      <c r="V604" s="619"/>
      <c r="W604" s="619"/>
      <c r="X604" s="5"/>
      <c r="Y604" s="619" t="s">
        <v>181</v>
      </c>
      <c r="Z604" s="619"/>
      <c r="AA604" s="619"/>
      <c r="AB604" s="5">
        <v>1</v>
      </c>
      <c r="AC604" s="619"/>
      <c r="AD604" s="619"/>
      <c r="AE604" s="5">
        <v>1</v>
      </c>
      <c r="AF604" s="619" t="s">
        <v>317</v>
      </c>
      <c r="AG604" s="619"/>
      <c r="AH604" s="619"/>
      <c r="AI604" s="5"/>
      <c r="AJ604" s="619" t="s">
        <v>135</v>
      </c>
      <c r="AK604" s="619"/>
      <c r="AL604" s="619"/>
      <c r="AM604" s="50"/>
      <c r="AN604" s="5">
        <v>1</v>
      </c>
      <c r="AO604" s="616" t="s">
        <v>136</v>
      </c>
      <c r="AP604" s="616"/>
      <c r="AQ604" s="616"/>
      <c r="AR604" s="5">
        <v>1</v>
      </c>
      <c r="AS604" s="5"/>
      <c r="AT604" s="5"/>
      <c r="AU604" s="5"/>
      <c r="AV604" s="145"/>
      <c r="AZ604" s="142"/>
      <c r="BA604" s="5"/>
      <c r="BB604" s="5"/>
      <c r="BC604" s="48"/>
      <c r="BD604" s="5"/>
      <c r="BE604" s="5"/>
      <c r="BF604" s="47">
        <v>1</v>
      </c>
      <c r="BG604" s="616"/>
      <c r="BH604" s="616"/>
      <c r="BI604" s="616"/>
      <c r="BJ604" s="47">
        <v>1</v>
      </c>
      <c r="BK604" s="619"/>
      <c r="BL604" s="619"/>
      <c r="BM604" s="619"/>
      <c r="BN604" s="5">
        <v>1</v>
      </c>
      <c r="BO604" s="5">
        <v>1</v>
      </c>
      <c r="BP604" s="5">
        <v>1</v>
      </c>
      <c r="BQ604" s="5">
        <v>1</v>
      </c>
      <c r="BR604" s="5">
        <v>1</v>
      </c>
      <c r="BU604" s="5">
        <v>1</v>
      </c>
      <c r="BV604" s="5">
        <v>1</v>
      </c>
      <c r="BW604" s="5">
        <v>1</v>
      </c>
      <c r="BX604" s="5">
        <v>1</v>
      </c>
      <c r="BY604" s="5">
        <v>1</v>
      </c>
      <c r="BZ604" s="619"/>
      <c r="CA604" s="619"/>
      <c r="CB604" s="619"/>
      <c r="CC604" s="5">
        <v>1</v>
      </c>
      <c r="CD604" s="616"/>
      <c r="CE604" s="616"/>
      <c r="CF604" s="616"/>
      <c r="CG604" s="5">
        <v>1</v>
      </c>
      <c r="CH604" s="5"/>
      <c r="CI604" s="5"/>
      <c r="CJ604" s="5"/>
      <c r="CK604" s="5"/>
      <c r="CL604" s="5"/>
      <c r="CM604" s="145"/>
    </row>
    <row r="605" spans="9:91">
      <c r="I605" s="142"/>
      <c r="J605" s="5"/>
      <c r="K605" s="5"/>
      <c r="L605" s="5"/>
      <c r="M605" s="5"/>
      <c r="N605" s="5"/>
      <c r="O605" s="5">
        <v>1</v>
      </c>
      <c r="P605" s="616"/>
      <c r="Q605" s="616"/>
      <c r="R605" s="616"/>
      <c r="S605" s="47">
        <v>1</v>
      </c>
      <c r="T605" s="5"/>
      <c r="U605" s="619"/>
      <c r="V605" s="619"/>
      <c r="W605" s="619"/>
      <c r="X605" s="5"/>
      <c r="Y605" s="619"/>
      <c r="Z605" s="619"/>
      <c r="AA605" s="619"/>
      <c r="AB605" s="5">
        <v>1</v>
      </c>
      <c r="AC605" s="619" t="s">
        <v>137</v>
      </c>
      <c r="AD605" s="619"/>
      <c r="AE605" s="5">
        <v>1</v>
      </c>
      <c r="AF605" s="619"/>
      <c r="AG605" s="619"/>
      <c r="AH605" s="619"/>
      <c r="AI605" s="5"/>
      <c r="AJ605" s="619"/>
      <c r="AK605" s="619"/>
      <c r="AL605" s="619"/>
      <c r="AM605" s="50"/>
      <c r="AN605" s="5">
        <v>1</v>
      </c>
      <c r="AO605" s="616"/>
      <c r="AP605" s="616"/>
      <c r="AQ605" s="616"/>
      <c r="AR605" s="5">
        <v>1</v>
      </c>
      <c r="AS605" s="5"/>
      <c r="AT605" s="5"/>
      <c r="AU605" s="5"/>
      <c r="AV605" s="145"/>
      <c r="AZ605" s="142"/>
      <c r="BA605" s="5"/>
      <c r="BB605" s="5"/>
      <c r="BC605" s="5"/>
      <c r="BD605" s="5"/>
      <c r="BE605" s="5"/>
      <c r="BF605" s="47">
        <v>1</v>
      </c>
      <c r="BG605" s="616"/>
      <c r="BH605" s="616"/>
      <c r="BI605" s="616"/>
      <c r="BJ605" s="47">
        <v>1</v>
      </c>
      <c r="BK605" s="5">
        <v>1</v>
      </c>
      <c r="BL605" s="5">
        <v>1</v>
      </c>
      <c r="BM605" s="5">
        <v>1</v>
      </c>
      <c r="BN605" s="5">
        <v>1</v>
      </c>
      <c r="BO605" s="619" t="s">
        <v>283</v>
      </c>
      <c r="BP605" s="619"/>
      <c r="BQ605" s="619"/>
      <c r="BR605" s="5">
        <v>1</v>
      </c>
      <c r="BS605" s="5">
        <v>1</v>
      </c>
      <c r="BT605" s="5">
        <v>1</v>
      </c>
      <c r="BU605" s="5">
        <v>1</v>
      </c>
      <c r="BV605" s="619" t="s">
        <v>282</v>
      </c>
      <c r="BW605" s="619"/>
      <c r="BX605" s="619"/>
      <c r="BY605" s="5">
        <v>1</v>
      </c>
      <c r="BZ605" s="5">
        <v>1</v>
      </c>
      <c r="CA605" s="5">
        <v>1</v>
      </c>
      <c r="CB605" s="5">
        <v>1</v>
      </c>
      <c r="CC605" s="5">
        <v>1</v>
      </c>
      <c r="CD605" s="616"/>
      <c r="CE605" s="616"/>
      <c r="CF605" s="616"/>
      <c r="CG605" s="5">
        <v>1</v>
      </c>
      <c r="CH605" s="5"/>
      <c r="CI605" s="5"/>
      <c r="CJ605" s="5"/>
      <c r="CK605" s="5"/>
      <c r="CL605" s="5"/>
      <c r="CM605" s="145"/>
    </row>
    <row r="606" spans="9:91">
      <c r="I606" s="142"/>
      <c r="J606" s="5"/>
      <c r="K606" s="5"/>
      <c r="L606" s="6"/>
      <c r="M606" s="6"/>
      <c r="N606" s="5"/>
      <c r="O606" s="5">
        <v>1</v>
      </c>
      <c r="P606" s="616"/>
      <c r="Q606" s="616"/>
      <c r="R606" s="616"/>
      <c r="S606" s="47">
        <v>1</v>
      </c>
      <c r="T606" s="5"/>
      <c r="U606" s="619"/>
      <c r="V606" s="619"/>
      <c r="W606" s="619"/>
      <c r="X606" s="5"/>
      <c r="Y606" s="619"/>
      <c r="Z606" s="619"/>
      <c r="AA606" s="619"/>
      <c r="AB606" s="5">
        <v>1</v>
      </c>
      <c r="AC606" s="619"/>
      <c r="AD606" s="619"/>
      <c r="AE606" s="5">
        <v>1</v>
      </c>
      <c r="AF606" s="619"/>
      <c r="AG606" s="619"/>
      <c r="AH606" s="619"/>
      <c r="AI606" s="5"/>
      <c r="AJ606" s="619"/>
      <c r="AK606" s="619"/>
      <c r="AL606" s="619"/>
      <c r="AM606" s="5"/>
      <c r="AN606" s="5">
        <v>1</v>
      </c>
      <c r="AO606" s="616"/>
      <c r="AP606" s="616"/>
      <c r="AQ606" s="616"/>
      <c r="AR606" s="5">
        <v>1</v>
      </c>
      <c r="AU606" s="5"/>
      <c r="AV606" s="343"/>
      <c r="AZ606" s="142"/>
      <c r="BA606" s="5"/>
      <c r="BB606" s="5"/>
      <c r="BC606" s="6"/>
      <c r="BD606" s="6"/>
      <c r="BE606" s="5"/>
      <c r="BF606" s="47">
        <v>1</v>
      </c>
      <c r="BG606" s="619" t="s">
        <v>165</v>
      </c>
      <c r="BH606" s="619"/>
      <c r="BI606" s="619"/>
      <c r="BJ606" s="5">
        <v>1</v>
      </c>
      <c r="BK606" s="619" t="s">
        <v>138</v>
      </c>
      <c r="BL606" s="619"/>
      <c r="BM606" s="619"/>
      <c r="BN606" s="5">
        <v>1</v>
      </c>
      <c r="BO606" s="619"/>
      <c r="BP606" s="619"/>
      <c r="BQ606" s="619"/>
      <c r="BR606" s="5"/>
      <c r="BS606" s="5"/>
      <c r="BT606" s="5"/>
      <c r="BU606" s="5"/>
      <c r="BV606" s="619"/>
      <c r="BW606" s="619"/>
      <c r="BX606" s="619"/>
      <c r="BY606" s="5">
        <v>1</v>
      </c>
      <c r="BZ606" s="619" t="s">
        <v>139</v>
      </c>
      <c r="CA606" s="619"/>
      <c r="CB606" s="619"/>
      <c r="CC606" s="5">
        <v>1</v>
      </c>
      <c r="CD606" s="619" t="s">
        <v>165</v>
      </c>
      <c r="CE606" s="619"/>
      <c r="CF606" s="619"/>
      <c r="CG606" s="5">
        <v>1</v>
      </c>
      <c r="CL606" s="5"/>
      <c r="CM606" s="337"/>
    </row>
    <row r="607" spans="9:91">
      <c r="I607" s="341"/>
      <c r="J607" s="5"/>
      <c r="L607" s="5"/>
      <c r="M607" s="5"/>
      <c r="N607" s="5"/>
      <c r="O607" s="5">
        <v>1</v>
      </c>
      <c r="P607" s="619" t="s">
        <v>165</v>
      </c>
      <c r="Q607" s="619"/>
      <c r="R607" s="619"/>
      <c r="S607" s="47">
        <v>1</v>
      </c>
      <c r="T607" s="5"/>
      <c r="U607" s="5">
        <v>1</v>
      </c>
      <c r="V607" s="5">
        <v>1</v>
      </c>
      <c r="W607" s="5">
        <v>1</v>
      </c>
      <c r="X607" s="5">
        <v>1</v>
      </c>
      <c r="Y607" s="5">
        <v>1</v>
      </c>
      <c r="Z607" s="5">
        <v>1</v>
      </c>
      <c r="AA607" s="5">
        <v>1</v>
      </c>
      <c r="AB607" s="5">
        <v>1</v>
      </c>
      <c r="AC607" s="5">
        <v>1</v>
      </c>
      <c r="AD607" s="5">
        <v>1</v>
      </c>
      <c r="AE607" s="5">
        <v>1</v>
      </c>
      <c r="AF607" s="5">
        <v>1</v>
      </c>
      <c r="AG607" s="5">
        <v>1</v>
      </c>
      <c r="AH607" s="5">
        <v>1</v>
      </c>
      <c r="AI607" s="5">
        <v>1</v>
      </c>
      <c r="AJ607" s="5">
        <v>1</v>
      </c>
      <c r="AK607" s="5">
        <v>1</v>
      </c>
      <c r="AL607" s="5">
        <v>1</v>
      </c>
      <c r="AM607" s="5"/>
      <c r="AN607" s="5">
        <v>1</v>
      </c>
      <c r="AO607" s="619" t="s">
        <v>165</v>
      </c>
      <c r="AP607" s="619"/>
      <c r="AQ607" s="619"/>
      <c r="AR607" s="5">
        <v>1</v>
      </c>
      <c r="AU607" s="48"/>
      <c r="AV607" s="343"/>
      <c r="AZ607" s="336"/>
      <c r="BA607" s="5"/>
      <c r="BC607" s="5"/>
      <c r="BD607" s="5"/>
      <c r="BE607" s="5"/>
      <c r="BF607" s="47">
        <v>1</v>
      </c>
      <c r="BG607" s="619"/>
      <c r="BH607" s="619"/>
      <c r="BI607" s="619"/>
      <c r="BJ607" s="5">
        <v>1</v>
      </c>
      <c r="BK607" s="619"/>
      <c r="BL607" s="619"/>
      <c r="BM607" s="619"/>
      <c r="BN607" s="5">
        <v>1</v>
      </c>
      <c r="BO607" s="619"/>
      <c r="BP607" s="619"/>
      <c r="BQ607" s="619"/>
      <c r="BR607" s="5"/>
      <c r="BS607" s="5"/>
      <c r="BT607" s="5"/>
      <c r="BU607" s="5"/>
      <c r="BV607" s="619"/>
      <c r="BW607" s="619"/>
      <c r="BX607" s="619"/>
      <c r="BY607" s="5">
        <v>1</v>
      </c>
      <c r="BZ607" s="619"/>
      <c r="CA607" s="619"/>
      <c r="CB607" s="619"/>
      <c r="CC607" s="5">
        <v>1</v>
      </c>
      <c r="CD607" s="619"/>
      <c r="CE607" s="619"/>
      <c r="CF607" s="619"/>
      <c r="CG607" s="5">
        <v>1</v>
      </c>
      <c r="CL607" s="48"/>
      <c r="CM607" s="337"/>
    </row>
    <row r="608" spans="9:91">
      <c r="I608" s="341"/>
      <c r="J608" s="5"/>
      <c r="L608" s="5"/>
      <c r="M608" s="5"/>
      <c r="N608" s="5"/>
      <c r="O608" s="5">
        <v>1</v>
      </c>
      <c r="P608" s="619"/>
      <c r="Q608" s="619"/>
      <c r="R608" s="619"/>
      <c r="S608" s="47">
        <v>1</v>
      </c>
      <c r="T608" s="5"/>
      <c r="U608" s="5">
        <v>1</v>
      </c>
      <c r="V608" s="619" t="s">
        <v>317</v>
      </c>
      <c r="W608" s="619"/>
      <c r="X608" s="619"/>
      <c r="Y608" s="5"/>
      <c r="Z608" s="5"/>
      <c r="AA608" s="5"/>
      <c r="AB608" s="619" t="s">
        <v>292</v>
      </c>
      <c r="AC608" s="619"/>
      <c r="AD608" s="619"/>
      <c r="AE608" s="619"/>
      <c r="AF608" s="619" t="s">
        <v>513</v>
      </c>
      <c r="AG608" s="619"/>
      <c r="AH608" s="619"/>
      <c r="AI608" s="5"/>
      <c r="AJ608" s="5"/>
      <c r="AK608" s="5"/>
      <c r="AL608" s="5">
        <v>1</v>
      </c>
      <c r="AM608" s="5"/>
      <c r="AN608" s="5">
        <v>1</v>
      </c>
      <c r="AO608" s="619"/>
      <c r="AP608" s="619"/>
      <c r="AQ608" s="619"/>
      <c r="AR608" s="5">
        <v>1</v>
      </c>
      <c r="AU608" s="48"/>
      <c r="AV608" s="343"/>
      <c r="AZ608" s="336"/>
      <c r="BA608" s="5"/>
      <c r="BC608" s="5"/>
      <c r="BD608" s="5"/>
      <c r="BE608" s="5"/>
      <c r="BF608" s="47">
        <v>1</v>
      </c>
      <c r="BG608" s="619"/>
      <c r="BH608" s="619"/>
      <c r="BI608" s="619"/>
      <c r="BJ608" s="5">
        <v>1</v>
      </c>
      <c r="BK608" s="619"/>
      <c r="BL608" s="619"/>
      <c r="BM608" s="619"/>
      <c r="BN608" s="5">
        <v>1</v>
      </c>
      <c r="BO608" s="5">
        <v>1</v>
      </c>
      <c r="BP608" s="5"/>
      <c r="BQ608" s="5"/>
      <c r="BR608" s="619" t="s">
        <v>292</v>
      </c>
      <c r="BS608" s="619"/>
      <c r="BT608" s="619"/>
      <c r="BU608" s="619"/>
      <c r="BV608" s="5"/>
      <c r="BW608" s="5"/>
      <c r="BX608" s="5">
        <v>1</v>
      </c>
      <c r="BY608" s="5">
        <v>1</v>
      </c>
      <c r="BZ608" s="619"/>
      <c r="CA608" s="619"/>
      <c r="CB608" s="619"/>
      <c r="CC608" s="5">
        <v>1</v>
      </c>
      <c r="CD608" s="619"/>
      <c r="CE608" s="619"/>
      <c r="CF608" s="619"/>
      <c r="CG608" s="5">
        <v>1</v>
      </c>
      <c r="CL608" s="48"/>
      <c r="CM608" s="337"/>
    </row>
    <row r="609" spans="9:91">
      <c r="I609" s="142"/>
      <c r="J609" s="48"/>
      <c r="L609" s="5"/>
      <c r="M609" s="5"/>
      <c r="N609" s="5"/>
      <c r="O609" s="5">
        <v>1</v>
      </c>
      <c r="P609" s="619"/>
      <c r="Q609" s="619"/>
      <c r="R609" s="619"/>
      <c r="S609" s="47">
        <v>1</v>
      </c>
      <c r="T609" s="5"/>
      <c r="U609" s="5">
        <v>1</v>
      </c>
      <c r="V609" s="619"/>
      <c r="W609" s="619"/>
      <c r="X609" s="619"/>
      <c r="Y609" s="619" t="s">
        <v>513</v>
      </c>
      <c r="Z609" s="619"/>
      <c r="AA609" s="619"/>
      <c r="AB609" s="619"/>
      <c r="AC609" s="619"/>
      <c r="AD609" s="619"/>
      <c r="AE609" s="619"/>
      <c r="AF609" s="619"/>
      <c r="AG609" s="619"/>
      <c r="AH609" s="619"/>
      <c r="AI609" s="619" t="s">
        <v>317</v>
      </c>
      <c r="AJ609" s="619"/>
      <c r="AK609" s="619"/>
      <c r="AL609" s="5">
        <v>1</v>
      </c>
      <c r="AN609" s="5">
        <v>1</v>
      </c>
      <c r="AO609" s="619"/>
      <c r="AP609" s="619"/>
      <c r="AQ609" s="619"/>
      <c r="AR609" s="5">
        <v>1</v>
      </c>
      <c r="AS609" s="5"/>
      <c r="AT609" s="48"/>
      <c r="AU609" s="340"/>
      <c r="AV609" s="343"/>
      <c r="AZ609" s="142"/>
      <c r="BA609" s="48"/>
      <c r="BC609" s="5"/>
      <c r="BD609" s="5"/>
      <c r="BE609" s="5"/>
      <c r="BF609" s="47">
        <v>1</v>
      </c>
      <c r="BG609" s="5"/>
      <c r="BH609" s="5"/>
      <c r="BJ609" s="5">
        <v>1</v>
      </c>
      <c r="BK609" s="5"/>
      <c r="BL609" s="5"/>
      <c r="BM609" s="5"/>
      <c r="BO609" s="5">
        <v>1</v>
      </c>
      <c r="BP609" s="5"/>
      <c r="BQ609" s="5"/>
      <c r="BR609" s="619"/>
      <c r="BS609" s="619"/>
      <c r="BT609" s="619"/>
      <c r="BU609" s="619"/>
      <c r="BV609" s="5"/>
      <c r="BW609" s="5"/>
      <c r="BX609" s="5">
        <v>1</v>
      </c>
      <c r="BZ609" s="5"/>
      <c r="CA609" s="5"/>
      <c r="CB609" s="5"/>
      <c r="CC609" s="5">
        <v>1</v>
      </c>
      <c r="CF609" s="5"/>
      <c r="CG609" s="5">
        <v>1</v>
      </c>
      <c r="CH609" s="5"/>
      <c r="CI609" s="5"/>
      <c r="CJ609" s="5"/>
      <c r="CK609" s="48"/>
      <c r="CL609" s="334"/>
      <c r="CM609" s="337"/>
    </row>
    <row r="610" spans="9:91">
      <c r="I610" s="142"/>
      <c r="J610" s="48"/>
      <c r="K610" s="48"/>
      <c r="L610" s="5"/>
      <c r="M610" s="5"/>
      <c r="N610" s="5"/>
      <c r="O610" s="5">
        <v>1</v>
      </c>
      <c r="P610" s="619" t="s">
        <v>165</v>
      </c>
      <c r="Q610" s="619"/>
      <c r="R610" s="619"/>
      <c r="S610" s="47">
        <v>1</v>
      </c>
      <c r="T610" s="5"/>
      <c r="U610" s="5">
        <v>1</v>
      </c>
      <c r="V610" s="619"/>
      <c r="W610" s="619"/>
      <c r="X610" s="619"/>
      <c r="Y610" s="619"/>
      <c r="Z610" s="619"/>
      <c r="AA610" s="619"/>
      <c r="AB610" s="619"/>
      <c r="AC610" s="619"/>
      <c r="AD610" s="619"/>
      <c r="AE610" s="619"/>
      <c r="AF610" s="619"/>
      <c r="AG610" s="619"/>
      <c r="AH610" s="619"/>
      <c r="AI610" s="619"/>
      <c r="AJ610" s="619"/>
      <c r="AK610" s="619"/>
      <c r="AL610" s="5">
        <v>1</v>
      </c>
      <c r="AN610" s="5">
        <v>1</v>
      </c>
      <c r="AO610" s="619" t="s">
        <v>165</v>
      </c>
      <c r="AP610" s="619"/>
      <c r="AQ610" s="619"/>
      <c r="AR610" s="5">
        <v>1</v>
      </c>
      <c r="AS610" s="5"/>
      <c r="AT610" s="48"/>
      <c r="AU610" s="340"/>
      <c r="AV610" s="343"/>
      <c r="AZ610" s="142"/>
      <c r="BA610" s="48"/>
      <c r="BB610" s="48"/>
      <c r="BC610" s="5"/>
      <c r="BD610" s="5"/>
      <c r="BE610" s="5"/>
      <c r="BF610" s="47">
        <v>1</v>
      </c>
      <c r="BG610" s="5"/>
      <c r="BH610" s="5"/>
      <c r="BJ610" s="5">
        <v>1</v>
      </c>
      <c r="BK610" s="5"/>
      <c r="BL610" s="5"/>
      <c r="BM610" s="5"/>
      <c r="BO610" s="5">
        <v>1</v>
      </c>
      <c r="BP610" s="5"/>
      <c r="BQ610" s="5"/>
      <c r="BR610" s="619"/>
      <c r="BS610" s="619"/>
      <c r="BT610" s="619"/>
      <c r="BU610" s="619"/>
      <c r="BV610" s="5"/>
      <c r="BW610" s="5"/>
      <c r="BX610" s="5">
        <v>1</v>
      </c>
      <c r="BZ610" s="5"/>
      <c r="CA610" s="5"/>
      <c r="CB610" s="5"/>
      <c r="CC610" s="5">
        <v>1</v>
      </c>
      <c r="CF610" s="5"/>
      <c r="CG610" s="5">
        <v>1</v>
      </c>
      <c r="CH610" s="5"/>
      <c r="CI610" s="5"/>
      <c r="CJ610" s="5"/>
      <c r="CK610" s="48"/>
      <c r="CL610" s="334"/>
      <c r="CM610" s="337"/>
    </row>
    <row r="611" spans="9:91">
      <c r="I611" s="142"/>
      <c r="J611" s="48"/>
      <c r="K611" s="48"/>
      <c r="L611" s="5"/>
      <c r="M611" s="5"/>
      <c r="N611" s="5"/>
      <c r="O611" s="5">
        <v>1</v>
      </c>
      <c r="P611" s="619"/>
      <c r="Q611" s="619"/>
      <c r="R611" s="619"/>
      <c r="S611" s="47">
        <v>1</v>
      </c>
      <c r="T611" s="5"/>
      <c r="U611" s="5">
        <v>1</v>
      </c>
      <c r="V611" s="5"/>
      <c r="W611" s="5"/>
      <c r="X611" s="5"/>
      <c r="Y611" s="619"/>
      <c r="Z611" s="619"/>
      <c r="AA611" s="619"/>
      <c r="AB611" s="619"/>
      <c r="AC611" s="619"/>
      <c r="AD611" s="619"/>
      <c r="AE611" s="619"/>
      <c r="AF611" s="5"/>
      <c r="AG611" s="5"/>
      <c r="AH611" s="5"/>
      <c r="AI611" s="619"/>
      <c r="AJ611" s="619"/>
      <c r="AK611" s="619"/>
      <c r="AL611" s="5">
        <v>1</v>
      </c>
      <c r="AM611" s="5"/>
      <c r="AN611" s="5">
        <v>1</v>
      </c>
      <c r="AO611" s="619"/>
      <c r="AP611" s="619"/>
      <c r="AQ611" s="619"/>
      <c r="AR611" s="5">
        <v>1</v>
      </c>
      <c r="AS611" s="5"/>
      <c r="AT611" s="48"/>
      <c r="AU611" s="340"/>
      <c r="AV611" s="343"/>
      <c r="AZ611" s="142"/>
      <c r="BA611" s="48"/>
      <c r="BB611" s="48"/>
      <c r="BC611" s="5"/>
      <c r="BD611" s="5"/>
      <c r="BE611" s="5"/>
      <c r="BF611" s="47">
        <v>1</v>
      </c>
      <c r="BG611" s="619" t="s">
        <v>165</v>
      </c>
      <c r="BH611" s="619"/>
      <c r="BI611" s="619"/>
      <c r="BJ611" s="5">
        <v>1</v>
      </c>
      <c r="BK611" s="619" t="s">
        <v>139</v>
      </c>
      <c r="BL611" s="619"/>
      <c r="BM611" s="619"/>
      <c r="BN611" s="5">
        <v>1</v>
      </c>
      <c r="BO611" s="5">
        <v>1</v>
      </c>
      <c r="BP611" s="5"/>
      <c r="BQ611" s="5"/>
      <c r="BR611" s="619"/>
      <c r="BS611" s="619"/>
      <c r="BT611" s="619"/>
      <c r="BU611" s="619"/>
      <c r="BV611" s="5"/>
      <c r="BW611" s="5"/>
      <c r="BX611" s="5">
        <v>1</v>
      </c>
      <c r="BY611" s="5">
        <v>1</v>
      </c>
      <c r="BZ611" s="619" t="s">
        <v>138</v>
      </c>
      <c r="CA611" s="619"/>
      <c r="CB611" s="619"/>
      <c r="CC611" s="5">
        <v>1</v>
      </c>
      <c r="CD611" s="619" t="s">
        <v>165</v>
      </c>
      <c r="CE611" s="619"/>
      <c r="CF611" s="619"/>
      <c r="CG611" s="5">
        <v>1</v>
      </c>
      <c r="CH611" s="5"/>
      <c r="CI611" s="5"/>
      <c r="CJ611" s="5"/>
      <c r="CK611" s="48"/>
      <c r="CL611" s="334"/>
      <c r="CM611" s="337"/>
    </row>
    <row r="612" spans="9:91">
      <c r="I612" s="142"/>
      <c r="J612" s="5"/>
      <c r="K612" s="5"/>
      <c r="L612" s="5"/>
      <c r="M612" s="5"/>
      <c r="N612" s="5"/>
      <c r="O612" s="5">
        <v>1</v>
      </c>
      <c r="P612" s="619"/>
      <c r="Q612" s="619"/>
      <c r="R612" s="619"/>
      <c r="S612" s="47">
        <v>1</v>
      </c>
      <c r="T612" s="5"/>
      <c r="U612" s="5">
        <v>1</v>
      </c>
      <c r="V612" s="5">
        <v>1</v>
      </c>
      <c r="W612" s="5">
        <v>1</v>
      </c>
      <c r="X612" s="5">
        <v>1</v>
      </c>
      <c r="Y612" s="5">
        <v>1</v>
      </c>
      <c r="Z612" s="5">
        <v>1</v>
      </c>
      <c r="AA612" s="5">
        <v>1</v>
      </c>
      <c r="AB612" s="5">
        <v>1</v>
      </c>
      <c r="AC612" s="5">
        <v>1</v>
      </c>
      <c r="AD612" s="5">
        <v>1</v>
      </c>
      <c r="AE612" s="5">
        <v>1</v>
      </c>
      <c r="AF612" s="5">
        <v>1</v>
      </c>
      <c r="AG612" s="5">
        <v>1</v>
      </c>
      <c r="AH612" s="5">
        <v>1</v>
      </c>
      <c r="AI612" s="5">
        <v>1</v>
      </c>
      <c r="AJ612" s="5">
        <v>1</v>
      </c>
      <c r="AK612" s="5">
        <v>1</v>
      </c>
      <c r="AL612" s="5">
        <v>1</v>
      </c>
      <c r="AM612" s="5"/>
      <c r="AN612" s="5">
        <v>1</v>
      </c>
      <c r="AO612" s="619"/>
      <c r="AP612" s="619"/>
      <c r="AQ612" s="619"/>
      <c r="AR612" s="5">
        <v>1</v>
      </c>
      <c r="AT612" s="48"/>
      <c r="AU612" s="340"/>
      <c r="AV612" s="343"/>
      <c r="AZ612" s="142"/>
      <c r="BA612" s="5"/>
      <c r="BB612" s="5"/>
      <c r="BC612" s="5"/>
      <c r="BD612" s="5"/>
      <c r="BE612" s="5"/>
      <c r="BF612" s="47">
        <v>1</v>
      </c>
      <c r="BG612" s="619"/>
      <c r="BH612" s="619"/>
      <c r="BI612" s="619"/>
      <c r="BJ612" s="5">
        <v>1</v>
      </c>
      <c r="BK612" s="619"/>
      <c r="BL612" s="619"/>
      <c r="BM612" s="619"/>
      <c r="BN612" s="5">
        <v>1</v>
      </c>
      <c r="BO612" s="619" t="s">
        <v>282</v>
      </c>
      <c r="BP612" s="619"/>
      <c r="BQ612" s="619"/>
      <c r="BR612" s="5"/>
      <c r="BS612" s="5"/>
      <c r="BT612" s="5"/>
      <c r="BU612" s="5"/>
      <c r="BV612" s="619" t="s">
        <v>181</v>
      </c>
      <c r="BW612" s="619"/>
      <c r="BX612" s="619"/>
      <c r="BY612" s="5">
        <v>1</v>
      </c>
      <c r="BZ612" s="619"/>
      <c r="CA612" s="619"/>
      <c r="CB612" s="619"/>
      <c r="CC612" s="5">
        <v>1</v>
      </c>
      <c r="CD612" s="619"/>
      <c r="CE612" s="619"/>
      <c r="CF612" s="619"/>
      <c r="CG612" s="5">
        <v>1</v>
      </c>
      <c r="CK612" s="48"/>
      <c r="CL612" s="334"/>
      <c r="CM612" s="337"/>
    </row>
    <row r="613" spans="9:91">
      <c r="I613" s="142"/>
      <c r="J613" s="5"/>
      <c r="K613" s="5"/>
      <c r="L613" s="48"/>
      <c r="M613" s="5"/>
      <c r="N613" s="5"/>
      <c r="O613" s="5">
        <v>1</v>
      </c>
      <c r="P613" s="616" t="s">
        <v>136</v>
      </c>
      <c r="Q613" s="616"/>
      <c r="R613" s="616"/>
      <c r="S613" s="47">
        <v>1</v>
      </c>
      <c r="T613" s="5"/>
      <c r="U613" s="619" t="s">
        <v>135</v>
      </c>
      <c r="V613" s="619"/>
      <c r="W613" s="619"/>
      <c r="X613" s="5"/>
      <c r="Y613" s="619" t="s">
        <v>317</v>
      </c>
      <c r="Z613" s="619"/>
      <c r="AA613" s="619"/>
      <c r="AB613" s="5">
        <v>1</v>
      </c>
      <c r="AC613" s="619" t="s">
        <v>137</v>
      </c>
      <c r="AD613" s="619"/>
      <c r="AE613" s="5">
        <v>1</v>
      </c>
      <c r="AF613" s="619" t="s">
        <v>462</v>
      </c>
      <c r="AG613" s="619"/>
      <c r="AH613" s="619"/>
      <c r="AI613" s="5"/>
      <c r="AJ613" s="619" t="s">
        <v>135</v>
      </c>
      <c r="AK613" s="619"/>
      <c r="AL613" s="619"/>
      <c r="AM613" s="5"/>
      <c r="AN613" s="5">
        <v>1</v>
      </c>
      <c r="AO613" s="616" t="s">
        <v>136</v>
      </c>
      <c r="AP613" s="616"/>
      <c r="AQ613" s="616"/>
      <c r="AR613" s="5">
        <v>1</v>
      </c>
      <c r="AT613" s="5"/>
      <c r="AU613" s="5"/>
      <c r="AV613" s="145"/>
      <c r="AZ613" s="142"/>
      <c r="BA613" s="5"/>
      <c r="BB613" s="5"/>
      <c r="BC613" s="48"/>
      <c r="BD613" s="5"/>
      <c r="BE613" s="5"/>
      <c r="BF613" s="47">
        <v>1</v>
      </c>
      <c r="BG613" s="619"/>
      <c r="BH613" s="619"/>
      <c r="BI613" s="619"/>
      <c r="BJ613" s="5">
        <v>1</v>
      </c>
      <c r="BK613" s="619"/>
      <c r="BL613" s="619"/>
      <c r="BM613" s="619"/>
      <c r="BN613" s="5">
        <v>1</v>
      </c>
      <c r="BO613" s="619"/>
      <c r="BP613" s="619"/>
      <c r="BQ613" s="619"/>
      <c r="BR613" s="5"/>
      <c r="BS613" s="5"/>
      <c r="BT613" s="5"/>
      <c r="BU613" s="5"/>
      <c r="BV613" s="619"/>
      <c r="BW613" s="619"/>
      <c r="BX613" s="619"/>
      <c r="BY613" s="5">
        <v>1</v>
      </c>
      <c r="BZ613" s="619"/>
      <c r="CA613" s="619"/>
      <c r="CB613" s="619"/>
      <c r="CC613" s="5">
        <v>1</v>
      </c>
      <c r="CD613" s="619"/>
      <c r="CE613" s="619"/>
      <c r="CF613" s="619"/>
      <c r="CG613" s="5">
        <v>1</v>
      </c>
      <c r="CK613" s="5"/>
      <c r="CL613" s="5"/>
      <c r="CM613" s="145"/>
    </row>
    <row r="614" spans="9:91">
      <c r="I614" s="142"/>
      <c r="J614" s="5"/>
      <c r="K614" s="5"/>
      <c r="L614" s="48"/>
      <c r="M614" s="5"/>
      <c r="N614" s="5"/>
      <c r="O614" s="5">
        <v>1</v>
      </c>
      <c r="P614" s="616"/>
      <c r="Q614" s="616"/>
      <c r="R614" s="616"/>
      <c r="S614" s="47">
        <v>1</v>
      </c>
      <c r="T614" s="5"/>
      <c r="U614" s="619"/>
      <c r="V614" s="619"/>
      <c r="W614" s="619"/>
      <c r="X614" s="5"/>
      <c r="Y614" s="619"/>
      <c r="Z614" s="619"/>
      <c r="AA614" s="619"/>
      <c r="AB614" s="5">
        <v>1</v>
      </c>
      <c r="AC614" s="619"/>
      <c r="AD614" s="619"/>
      <c r="AE614" s="5">
        <v>1</v>
      </c>
      <c r="AF614" s="619"/>
      <c r="AG614" s="619"/>
      <c r="AH614" s="619"/>
      <c r="AI614" s="5"/>
      <c r="AJ614" s="619"/>
      <c r="AK614" s="619"/>
      <c r="AL614" s="619"/>
      <c r="AM614" s="50"/>
      <c r="AN614" s="5">
        <v>1</v>
      </c>
      <c r="AO614" s="616"/>
      <c r="AP614" s="616"/>
      <c r="AQ614" s="616"/>
      <c r="AR614" s="5">
        <v>1</v>
      </c>
      <c r="AT614" s="5"/>
      <c r="AU614" s="5"/>
      <c r="AV614" s="145"/>
      <c r="AZ614" s="142"/>
      <c r="BA614" s="5"/>
      <c r="BB614" s="5"/>
      <c r="BC614" s="48"/>
      <c r="BD614" s="5"/>
      <c r="BE614" s="5"/>
      <c r="BF614" s="47">
        <v>1</v>
      </c>
      <c r="BG614" s="616" t="s">
        <v>136</v>
      </c>
      <c r="BH614" s="616"/>
      <c r="BI614" s="616"/>
      <c r="BJ614" s="5">
        <v>1</v>
      </c>
      <c r="BK614" s="5">
        <v>1</v>
      </c>
      <c r="BL614" s="5">
        <v>1</v>
      </c>
      <c r="BM614" s="5">
        <v>1</v>
      </c>
      <c r="BN614" s="5">
        <v>1</v>
      </c>
      <c r="BO614" s="619"/>
      <c r="BP614" s="619"/>
      <c r="BQ614" s="619"/>
      <c r="BR614" s="5">
        <v>1</v>
      </c>
      <c r="BS614" s="5">
        <v>1</v>
      </c>
      <c r="BT614" s="5">
        <v>1</v>
      </c>
      <c r="BU614" s="5">
        <v>1</v>
      </c>
      <c r="BV614" s="619"/>
      <c r="BW614" s="619"/>
      <c r="BX614" s="619"/>
      <c r="BY614" s="5">
        <v>1</v>
      </c>
      <c r="BZ614" s="5">
        <v>1</v>
      </c>
      <c r="CA614" s="5">
        <v>1</v>
      </c>
      <c r="CB614" s="5">
        <v>1</v>
      </c>
      <c r="CC614" s="5">
        <v>1</v>
      </c>
      <c r="CD614" s="616" t="s">
        <v>286</v>
      </c>
      <c r="CE614" s="616"/>
      <c r="CF614" s="616"/>
      <c r="CG614" s="5">
        <v>1</v>
      </c>
      <c r="CK614" s="5"/>
      <c r="CL614" s="5"/>
      <c r="CM614" s="145"/>
    </row>
    <row r="615" spans="9:91">
      <c r="I615" s="142"/>
      <c r="J615" s="5"/>
      <c r="K615" s="5"/>
      <c r="L615" s="48"/>
      <c r="M615" s="5"/>
      <c r="N615" s="5"/>
      <c r="O615" s="5">
        <v>1</v>
      </c>
      <c r="P615" s="616"/>
      <c r="Q615" s="616"/>
      <c r="R615" s="616"/>
      <c r="S615" s="47">
        <v>1</v>
      </c>
      <c r="T615" s="5"/>
      <c r="U615" s="619"/>
      <c r="V615" s="619"/>
      <c r="W615" s="619"/>
      <c r="X615" s="5"/>
      <c r="Y615" s="619"/>
      <c r="Z615" s="619"/>
      <c r="AA615" s="619"/>
      <c r="AB615" s="5">
        <v>1</v>
      </c>
      <c r="AC615" s="619" t="s">
        <v>151</v>
      </c>
      <c r="AD615" s="619"/>
      <c r="AE615" s="5">
        <v>1</v>
      </c>
      <c r="AF615" s="619"/>
      <c r="AG615" s="619"/>
      <c r="AH615" s="619"/>
      <c r="AI615" s="5"/>
      <c r="AJ615" s="619"/>
      <c r="AK615" s="619"/>
      <c r="AL615" s="619"/>
      <c r="AM615" s="50"/>
      <c r="AN615" s="5">
        <v>1</v>
      </c>
      <c r="AO615" s="616"/>
      <c r="AP615" s="616"/>
      <c r="AQ615" s="616"/>
      <c r="AR615" s="5">
        <v>1</v>
      </c>
      <c r="AT615" s="5"/>
      <c r="AU615" s="5"/>
      <c r="AV615" s="145"/>
      <c r="AZ615" s="142"/>
      <c r="BA615" s="5"/>
      <c r="BB615" s="5"/>
      <c r="BC615" s="48"/>
      <c r="BD615" s="5"/>
      <c r="BE615" s="5"/>
      <c r="BF615" s="47">
        <v>1</v>
      </c>
      <c r="BG615" s="616"/>
      <c r="BH615" s="616"/>
      <c r="BI615" s="616"/>
      <c r="BJ615" s="5">
        <v>1</v>
      </c>
      <c r="BK615" s="619" t="s">
        <v>135</v>
      </c>
      <c r="BL615" s="619"/>
      <c r="BM615" s="619"/>
      <c r="BN615" s="5">
        <v>1</v>
      </c>
      <c r="BO615" s="5">
        <v>1</v>
      </c>
      <c r="BP615" s="5">
        <v>1</v>
      </c>
      <c r="BQ615" s="5">
        <v>1</v>
      </c>
      <c r="BR615" s="5">
        <v>1</v>
      </c>
      <c r="BU615" s="5">
        <v>1</v>
      </c>
      <c r="BV615" s="5">
        <v>1</v>
      </c>
      <c r="BW615" s="5">
        <v>1</v>
      </c>
      <c r="BX615" s="5">
        <v>1</v>
      </c>
      <c r="BY615" s="5">
        <v>1</v>
      </c>
      <c r="BZ615" s="619" t="s">
        <v>135</v>
      </c>
      <c r="CA615" s="619"/>
      <c r="CB615" s="619"/>
      <c r="CC615" s="5">
        <v>1</v>
      </c>
      <c r="CD615" s="616"/>
      <c r="CE615" s="616"/>
      <c r="CF615" s="616"/>
      <c r="CG615" s="5">
        <v>1</v>
      </c>
      <c r="CK615" s="5"/>
      <c r="CL615" s="5"/>
      <c r="CM615" s="145"/>
    </row>
    <row r="616" spans="9:91">
      <c r="I616" s="142"/>
      <c r="J616" s="5"/>
      <c r="K616" s="5"/>
      <c r="L616" s="5"/>
      <c r="M616" s="5"/>
      <c r="N616" s="6"/>
      <c r="O616" s="5">
        <v>1</v>
      </c>
      <c r="P616" s="5">
        <v>1</v>
      </c>
      <c r="Q616" s="5">
        <v>1</v>
      </c>
      <c r="R616" s="5">
        <v>1</v>
      </c>
      <c r="S616" s="47">
        <v>1</v>
      </c>
      <c r="T616" s="5">
        <v>1</v>
      </c>
      <c r="U616" s="5">
        <v>1</v>
      </c>
      <c r="V616" s="5">
        <v>1</v>
      </c>
      <c r="W616" s="5">
        <v>1</v>
      </c>
      <c r="X616" s="5">
        <v>1</v>
      </c>
      <c r="Y616" s="5">
        <v>1</v>
      </c>
      <c r="Z616" s="5">
        <v>1</v>
      </c>
      <c r="AA616" s="5">
        <v>1</v>
      </c>
      <c r="AB616" s="5">
        <v>1</v>
      </c>
      <c r="AC616" s="619"/>
      <c r="AD616" s="619"/>
      <c r="AE616" s="5">
        <v>1</v>
      </c>
      <c r="AF616" s="5">
        <v>1</v>
      </c>
      <c r="AG616" s="5">
        <v>1</v>
      </c>
      <c r="AH616" s="5">
        <v>1</v>
      </c>
      <c r="AI616" s="5">
        <v>1</v>
      </c>
      <c r="AJ616" s="5">
        <v>1</v>
      </c>
      <c r="AK616" s="5">
        <v>1</v>
      </c>
      <c r="AL616" s="5">
        <v>1</v>
      </c>
      <c r="AM616" s="5">
        <v>1</v>
      </c>
      <c r="AN616" s="5">
        <v>1</v>
      </c>
      <c r="AO616" s="5">
        <v>1</v>
      </c>
      <c r="AP616" s="5">
        <v>1</v>
      </c>
      <c r="AQ616" s="5">
        <v>1</v>
      </c>
      <c r="AR616" s="5">
        <v>1</v>
      </c>
      <c r="AT616" s="5"/>
      <c r="AU616" s="5"/>
      <c r="AV616" s="145"/>
      <c r="AZ616" s="142"/>
      <c r="BA616" s="5"/>
      <c r="BB616" s="5"/>
      <c r="BC616" s="5"/>
      <c r="BD616" s="5"/>
      <c r="BE616" s="6"/>
      <c r="BF616" s="47">
        <v>1</v>
      </c>
      <c r="BG616" s="616"/>
      <c r="BH616" s="616"/>
      <c r="BI616" s="616"/>
      <c r="BJ616" s="5">
        <v>1</v>
      </c>
      <c r="BK616" s="619"/>
      <c r="BL616" s="619"/>
      <c r="BM616" s="619"/>
      <c r="BO616" s="5">
        <v>1</v>
      </c>
      <c r="BP616" s="619" t="s">
        <v>138</v>
      </c>
      <c r="BQ616" s="619"/>
      <c r="BR616" s="619"/>
      <c r="BS616" s="5"/>
      <c r="BT616" s="5"/>
      <c r="BU616" s="619" t="s">
        <v>139</v>
      </c>
      <c r="BV616" s="619"/>
      <c r="BW616" s="619"/>
      <c r="BX616" s="5">
        <v>1</v>
      </c>
      <c r="BZ616" s="619"/>
      <c r="CA616" s="619"/>
      <c r="CB616" s="619"/>
      <c r="CC616" s="5">
        <v>1</v>
      </c>
      <c r="CD616" s="616"/>
      <c r="CE616" s="616"/>
      <c r="CF616" s="616"/>
      <c r="CG616" s="5">
        <v>1</v>
      </c>
      <c r="CK616" s="5"/>
      <c r="CL616" s="5"/>
      <c r="CM616" s="145"/>
    </row>
    <row r="617" spans="9:91">
      <c r="I617" s="142"/>
      <c r="J617" s="5"/>
      <c r="K617" s="5"/>
      <c r="L617" s="5"/>
      <c r="M617" s="5"/>
      <c r="N617" s="5"/>
      <c r="O617" s="47"/>
      <c r="P617" s="5"/>
      <c r="R617" s="616" t="s">
        <v>136</v>
      </c>
      <c r="S617" s="616"/>
      <c r="T617" s="616"/>
      <c r="U617" s="47">
        <v>1</v>
      </c>
      <c r="X617" s="5"/>
      <c r="Z617" s="619" t="s">
        <v>138</v>
      </c>
      <c r="AA617" s="619"/>
      <c r="AB617" s="619"/>
      <c r="AC617" s="619" t="s">
        <v>151</v>
      </c>
      <c r="AD617" s="619"/>
      <c r="AE617" s="619" t="s">
        <v>138</v>
      </c>
      <c r="AF617" s="619"/>
      <c r="AG617" s="619"/>
      <c r="AI617" s="5"/>
      <c r="AJ617" s="5"/>
      <c r="AL617" s="47">
        <v>1</v>
      </c>
      <c r="AM617" s="616" t="s">
        <v>136</v>
      </c>
      <c r="AN617" s="616"/>
      <c r="AO617" s="616"/>
      <c r="AT617" s="5"/>
      <c r="AU617" s="5"/>
      <c r="AV617" s="145"/>
      <c r="AZ617" s="142"/>
      <c r="BA617" s="5"/>
      <c r="BB617" s="5"/>
      <c r="BC617" s="5"/>
      <c r="BD617" s="5"/>
      <c r="BE617" s="5"/>
      <c r="BF617" s="47">
        <v>1</v>
      </c>
      <c r="BG617" s="5"/>
      <c r="BH617" s="5"/>
      <c r="BI617" s="5"/>
      <c r="BJ617" s="5">
        <v>1</v>
      </c>
      <c r="BK617" s="619"/>
      <c r="BL617" s="619"/>
      <c r="BM617" s="619"/>
      <c r="BO617" s="5">
        <v>1</v>
      </c>
      <c r="BP617" s="619"/>
      <c r="BQ617" s="619"/>
      <c r="BR617" s="619"/>
      <c r="BS617" s="5"/>
      <c r="BT617" s="5"/>
      <c r="BU617" s="619"/>
      <c r="BV617" s="619"/>
      <c r="BW617" s="619"/>
      <c r="BX617" s="5">
        <v>1</v>
      </c>
      <c r="BZ617" s="619"/>
      <c r="CA617" s="619"/>
      <c r="CB617" s="619"/>
      <c r="CC617" s="5">
        <v>1</v>
      </c>
      <c r="CD617" s="5"/>
      <c r="CE617" s="5"/>
      <c r="CF617" s="5"/>
      <c r="CG617" s="5">
        <v>1</v>
      </c>
      <c r="CK617" s="5"/>
      <c r="CL617" s="5"/>
      <c r="CM617" s="145"/>
    </row>
    <row r="618" spans="9:91">
      <c r="I618" s="142"/>
      <c r="J618" s="5"/>
      <c r="K618" s="5"/>
      <c r="L618" s="5"/>
      <c r="M618" s="5"/>
      <c r="N618" s="5"/>
      <c r="O618" s="47"/>
      <c r="P618" s="5"/>
      <c r="R618" s="616"/>
      <c r="S618" s="616"/>
      <c r="T618" s="616"/>
      <c r="U618" s="47">
        <v>1</v>
      </c>
      <c r="Z618" s="619"/>
      <c r="AA618" s="619"/>
      <c r="AB618" s="619"/>
      <c r="AC618" s="619"/>
      <c r="AD618" s="619"/>
      <c r="AE618" s="619"/>
      <c r="AF618" s="619"/>
      <c r="AG618" s="619"/>
      <c r="AL618" s="47">
        <v>1</v>
      </c>
      <c r="AM618" s="616"/>
      <c r="AN618" s="616"/>
      <c r="AO618" s="616"/>
      <c r="AT618" s="5"/>
      <c r="AU618" s="5"/>
      <c r="AV618" s="145"/>
      <c r="AZ618" s="142"/>
      <c r="BA618" s="5"/>
      <c r="BB618" s="5"/>
      <c r="BC618" s="5"/>
      <c r="BD618" s="5"/>
      <c r="BE618" s="5"/>
      <c r="BF618" s="47">
        <v>1</v>
      </c>
      <c r="BG618" s="5">
        <v>1</v>
      </c>
      <c r="BH618" s="5">
        <v>1</v>
      </c>
      <c r="BI618" s="5">
        <v>1</v>
      </c>
      <c r="BJ618" s="5">
        <v>1</v>
      </c>
      <c r="BK618" s="5">
        <v>1</v>
      </c>
      <c r="BL618" s="5">
        <v>1</v>
      </c>
      <c r="BM618" s="5"/>
      <c r="BN618" s="5">
        <v>1</v>
      </c>
      <c r="BO618" s="5">
        <v>1</v>
      </c>
      <c r="BP618" s="619"/>
      <c r="BQ618" s="619"/>
      <c r="BR618" s="619"/>
      <c r="BS618" s="5"/>
      <c r="BT618" s="5"/>
      <c r="BU618" s="619"/>
      <c r="BV618" s="619"/>
      <c r="BW618" s="619"/>
      <c r="BX618" s="5">
        <v>1</v>
      </c>
      <c r="BY618" s="5">
        <v>1</v>
      </c>
      <c r="BZ618" s="5"/>
      <c r="CA618" s="5">
        <v>1</v>
      </c>
      <c r="CB618" s="5">
        <v>1</v>
      </c>
      <c r="CC618" s="5">
        <v>1</v>
      </c>
      <c r="CD618" s="5">
        <v>1</v>
      </c>
      <c r="CE618" s="5">
        <v>1</v>
      </c>
      <c r="CF618" s="5">
        <v>1</v>
      </c>
      <c r="CG618" s="5">
        <v>1</v>
      </c>
      <c r="CK618" s="5"/>
      <c r="CL618" s="5"/>
      <c r="CM618" s="145"/>
    </row>
    <row r="619" spans="9:91">
      <c r="I619" s="142"/>
      <c r="J619" s="340"/>
      <c r="K619" s="5"/>
      <c r="L619" s="48"/>
      <c r="M619" s="5"/>
      <c r="N619" s="5"/>
      <c r="O619" s="5"/>
      <c r="P619" s="5"/>
      <c r="R619" s="616"/>
      <c r="S619" s="616"/>
      <c r="T619" s="616"/>
      <c r="U619" s="47">
        <v>1</v>
      </c>
      <c r="V619" s="47">
        <v>1</v>
      </c>
      <c r="W619" s="47">
        <v>1</v>
      </c>
      <c r="X619" s="47">
        <v>1</v>
      </c>
      <c r="Z619" s="619"/>
      <c r="AA619" s="619"/>
      <c r="AB619" s="619"/>
      <c r="AC619" s="619" t="s">
        <v>137</v>
      </c>
      <c r="AD619" s="619"/>
      <c r="AE619" s="619"/>
      <c r="AF619" s="619"/>
      <c r="AG619" s="619"/>
      <c r="AI619" s="47">
        <v>1</v>
      </c>
      <c r="AJ619" s="47">
        <v>1</v>
      </c>
      <c r="AK619" s="47">
        <v>1</v>
      </c>
      <c r="AL619" s="47">
        <v>1</v>
      </c>
      <c r="AM619" s="616"/>
      <c r="AN619" s="616"/>
      <c r="AO619" s="616"/>
      <c r="AQ619" s="5"/>
      <c r="AR619" s="5"/>
      <c r="AS619" s="5"/>
      <c r="AT619" s="5"/>
      <c r="AU619" s="5"/>
      <c r="AV619" s="343"/>
      <c r="AZ619" s="142"/>
      <c r="BA619" s="334"/>
      <c r="BB619" s="5"/>
      <c r="BC619" s="48"/>
      <c r="BD619" s="5"/>
      <c r="BE619" s="5"/>
      <c r="BF619" s="5"/>
      <c r="BG619" s="5"/>
      <c r="BH619" s="5"/>
      <c r="BI619" s="616" t="s">
        <v>133</v>
      </c>
      <c r="BJ619" s="616"/>
      <c r="BK619" s="616"/>
      <c r="BL619" s="5">
        <v>1</v>
      </c>
      <c r="BM619" s="5"/>
      <c r="BN619" s="47"/>
      <c r="BO619" s="5">
        <v>1</v>
      </c>
      <c r="BP619" s="5">
        <v>1</v>
      </c>
      <c r="BQ619" s="5">
        <v>1</v>
      </c>
      <c r="BR619" s="5">
        <v>1</v>
      </c>
      <c r="BS619" s="5">
        <v>1</v>
      </c>
      <c r="BT619" s="5">
        <v>1</v>
      </c>
      <c r="BU619" s="5">
        <v>1</v>
      </c>
      <c r="BV619" s="5">
        <v>1</v>
      </c>
      <c r="BW619" s="5">
        <v>1</v>
      </c>
      <c r="BX619" s="5">
        <v>1</v>
      </c>
      <c r="BY619" s="5"/>
      <c r="BZ619" s="5"/>
      <c r="CA619" s="5">
        <v>1</v>
      </c>
      <c r="CB619" s="616" t="s">
        <v>133</v>
      </c>
      <c r="CC619" s="616"/>
      <c r="CD619" s="616"/>
      <c r="CE619" s="5"/>
      <c r="CF619" s="5"/>
      <c r="CG619" s="5"/>
      <c r="CH619" s="5"/>
      <c r="CI619" s="5"/>
      <c r="CJ619" s="5"/>
      <c r="CK619" s="5"/>
      <c r="CL619" s="5"/>
      <c r="CM619" s="337"/>
    </row>
    <row r="620" spans="9:91">
      <c r="I620" s="341"/>
      <c r="J620" s="48"/>
      <c r="K620" s="340"/>
      <c r="L620" s="6"/>
      <c r="M620" s="6"/>
      <c r="N620" s="6"/>
      <c r="O620" s="5"/>
      <c r="P620" s="5"/>
      <c r="Q620" s="5"/>
      <c r="R620" s="5"/>
      <c r="S620" s="5"/>
      <c r="T620" s="5"/>
      <c r="U620" s="619" t="s">
        <v>165</v>
      </c>
      <c r="V620" s="619"/>
      <c r="W620" s="619"/>
      <c r="X620" s="47">
        <v>1</v>
      </c>
      <c r="Y620" s="47">
        <v>1</v>
      </c>
      <c r="Z620" s="47">
        <v>1</v>
      </c>
      <c r="AA620" s="47">
        <v>1</v>
      </c>
      <c r="AB620" s="5">
        <v>1</v>
      </c>
      <c r="AC620" s="619"/>
      <c r="AD620" s="619"/>
      <c r="AE620" s="5">
        <v>1</v>
      </c>
      <c r="AF620" s="47">
        <v>1</v>
      </c>
      <c r="AG620" s="47">
        <v>1</v>
      </c>
      <c r="AH620" s="47">
        <v>1</v>
      </c>
      <c r="AI620" s="47">
        <v>1</v>
      </c>
      <c r="AJ620" s="619" t="s">
        <v>165</v>
      </c>
      <c r="AK620" s="619"/>
      <c r="AL620" s="619"/>
      <c r="AP620" s="5"/>
      <c r="AQ620" s="5"/>
      <c r="AR620" s="6"/>
      <c r="AS620" s="6"/>
      <c r="AU620" s="5"/>
      <c r="AV620" s="343"/>
      <c r="AZ620" s="336"/>
      <c r="BA620" s="48"/>
      <c r="BB620" s="334"/>
      <c r="BC620" s="6"/>
      <c r="BD620" s="6"/>
      <c r="BE620" s="6"/>
      <c r="BF620" s="5"/>
      <c r="BG620" s="5"/>
      <c r="BH620" s="5"/>
      <c r="BI620" s="616"/>
      <c r="BJ620" s="616"/>
      <c r="BK620" s="616"/>
      <c r="BL620" s="5">
        <v>1</v>
      </c>
      <c r="BM620" s="616" t="s">
        <v>136</v>
      </c>
      <c r="BN620" s="616"/>
      <c r="BO620" s="616"/>
      <c r="BP620" s="619" t="s">
        <v>165</v>
      </c>
      <c r="BQ620" s="619"/>
      <c r="BR620" s="619"/>
      <c r="BU620" s="619" t="s">
        <v>165</v>
      </c>
      <c r="BV620" s="619"/>
      <c r="BW620" s="619"/>
      <c r="BX620" s="616" t="s">
        <v>136</v>
      </c>
      <c r="BY620" s="616"/>
      <c r="BZ620" s="616"/>
      <c r="CA620" s="5">
        <v>1</v>
      </c>
      <c r="CB620" s="616"/>
      <c r="CC620" s="616"/>
      <c r="CD620" s="616"/>
      <c r="CE620" s="5"/>
      <c r="CF620" s="5"/>
      <c r="CG620" s="5"/>
      <c r="CH620" s="5"/>
      <c r="CI620" s="6"/>
      <c r="CJ620" s="6"/>
      <c r="CL620" s="5"/>
      <c r="CM620" s="337"/>
    </row>
    <row r="621" spans="9:91">
      <c r="I621" s="341"/>
      <c r="J621" s="340"/>
      <c r="K621" s="340"/>
      <c r="L621" s="6"/>
      <c r="M621" s="6"/>
      <c r="N621" s="6"/>
      <c r="O621" s="5"/>
      <c r="P621" s="5"/>
      <c r="Q621" s="5"/>
      <c r="R621" s="50"/>
      <c r="S621" s="50"/>
      <c r="T621" s="5"/>
      <c r="U621" s="619"/>
      <c r="V621" s="619"/>
      <c r="W621" s="619"/>
      <c r="X621" s="47">
        <v>1</v>
      </c>
      <c r="Y621" s="616" t="s">
        <v>133</v>
      </c>
      <c r="Z621" s="616"/>
      <c r="AA621" s="616"/>
      <c r="AB621" s="5">
        <v>1</v>
      </c>
      <c r="AC621" s="5">
        <v>1</v>
      </c>
      <c r="AD621" s="5">
        <v>1</v>
      </c>
      <c r="AE621" s="5">
        <v>1</v>
      </c>
      <c r="AF621" s="616" t="s">
        <v>133</v>
      </c>
      <c r="AG621" s="616"/>
      <c r="AH621" s="616"/>
      <c r="AI621" s="47">
        <v>1</v>
      </c>
      <c r="AJ621" s="619"/>
      <c r="AK621" s="619"/>
      <c r="AL621" s="619"/>
      <c r="AM621" s="5"/>
      <c r="AN621" s="5"/>
      <c r="AO621" s="5"/>
      <c r="AP621" s="5"/>
      <c r="AQ621" s="5"/>
      <c r="AR621" s="6"/>
      <c r="AS621" s="6"/>
      <c r="AU621" s="48"/>
      <c r="AV621" s="343"/>
      <c r="AZ621" s="336"/>
      <c r="BA621" s="334"/>
      <c r="BB621" s="334"/>
      <c r="BC621" s="6"/>
      <c r="BD621" s="6"/>
      <c r="BE621" s="6"/>
      <c r="BF621" s="5"/>
      <c r="BG621" s="5"/>
      <c r="BH621" s="5"/>
      <c r="BI621" s="616"/>
      <c r="BJ621" s="616"/>
      <c r="BK621" s="616"/>
      <c r="BL621" s="5">
        <v>1</v>
      </c>
      <c r="BM621" s="616"/>
      <c r="BN621" s="616"/>
      <c r="BO621" s="616"/>
      <c r="BP621" s="619"/>
      <c r="BQ621" s="619"/>
      <c r="BR621" s="619"/>
      <c r="BS621" s="5"/>
      <c r="BT621" s="5"/>
      <c r="BU621" s="619"/>
      <c r="BV621" s="619"/>
      <c r="BW621" s="619"/>
      <c r="BX621" s="616"/>
      <c r="BY621" s="616"/>
      <c r="BZ621" s="616"/>
      <c r="CA621" s="5">
        <v>1</v>
      </c>
      <c r="CB621" s="616"/>
      <c r="CC621" s="616"/>
      <c r="CD621" s="616"/>
      <c r="CE621" s="5"/>
      <c r="CF621" s="5"/>
      <c r="CG621" s="5"/>
      <c r="CH621" s="5"/>
      <c r="CI621" s="6"/>
      <c r="CJ621" s="6"/>
      <c r="CL621" s="48"/>
      <c r="CM621" s="337"/>
    </row>
    <row r="622" spans="9:91">
      <c r="I622" s="142"/>
      <c r="J622" s="48"/>
      <c r="K622" s="340"/>
      <c r="L622" s="6"/>
      <c r="M622" s="6"/>
      <c r="N622" s="6"/>
      <c r="O622" s="5"/>
      <c r="P622" s="5"/>
      <c r="Q622" s="48"/>
      <c r="R622" s="5"/>
      <c r="S622" s="5"/>
      <c r="T622" s="5"/>
      <c r="U622" s="619"/>
      <c r="V622" s="619"/>
      <c r="W622" s="619"/>
      <c r="X622" s="5">
        <v>1</v>
      </c>
      <c r="Y622" s="616"/>
      <c r="Z622" s="616"/>
      <c r="AA622" s="616"/>
      <c r="AB622" s="5"/>
      <c r="AC622" s="5"/>
      <c r="AD622" s="5"/>
      <c r="AE622" s="5"/>
      <c r="AF622" s="616"/>
      <c r="AG622" s="616"/>
      <c r="AH622" s="616"/>
      <c r="AI622" s="5">
        <v>1</v>
      </c>
      <c r="AJ622" s="619"/>
      <c r="AK622" s="619"/>
      <c r="AL622" s="619"/>
      <c r="AM622" s="5"/>
      <c r="AN622" s="5"/>
      <c r="AO622" s="5"/>
      <c r="AP622" s="5"/>
      <c r="AU622" s="48"/>
      <c r="AV622" s="145"/>
      <c r="AZ622" s="142"/>
      <c r="BA622" s="48"/>
      <c r="BB622" s="334"/>
      <c r="BC622" s="6"/>
      <c r="BD622" s="6"/>
      <c r="BE622" s="6"/>
      <c r="BF622" s="5"/>
      <c r="BG622" s="5"/>
      <c r="BH622" s="48"/>
      <c r="BI622" s="5"/>
      <c r="BJ622" s="5"/>
      <c r="BK622" s="5"/>
      <c r="BL622" s="5">
        <v>1</v>
      </c>
      <c r="BM622" s="616"/>
      <c r="BN622" s="616"/>
      <c r="BO622" s="616"/>
      <c r="BP622" s="619"/>
      <c r="BQ622" s="619"/>
      <c r="BR622" s="619"/>
      <c r="BS622" s="5"/>
      <c r="BT622" s="5"/>
      <c r="BU622" s="619"/>
      <c r="BV622" s="619"/>
      <c r="BW622" s="619"/>
      <c r="BX622" s="616"/>
      <c r="BY622" s="616"/>
      <c r="BZ622" s="616"/>
      <c r="CA622" s="5">
        <v>1</v>
      </c>
      <c r="CB622" s="5"/>
      <c r="CC622" s="5"/>
      <c r="CD622" s="5"/>
      <c r="CE622" s="48"/>
      <c r="CF622" s="5"/>
      <c r="CG622" s="5"/>
      <c r="CH622" s="5"/>
      <c r="CI622" s="6"/>
      <c r="CJ622" s="6"/>
      <c r="CL622" s="48"/>
      <c r="CM622" s="145"/>
    </row>
    <row r="623" spans="9:91">
      <c r="I623" s="341"/>
      <c r="J623" s="340"/>
      <c r="R623" s="6"/>
      <c r="S623" s="6"/>
      <c r="T623" s="6"/>
      <c r="U623" s="5"/>
      <c r="V623" s="5"/>
      <c r="W623" s="5"/>
      <c r="X623" s="5">
        <v>1</v>
      </c>
      <c r="Y623" s="616"/>
      <c r="Z623" s="616"/>
      <c r="AA623" s="616"/>
      <c r="AB623" s="5"/>
      <c r="AC623" s="5"/>
      <c r="AD623" s="5"/>
      <c r="AE623" s="5"/>
      <c r="AF623" s="616"/>
      <c r="AG623" s="616"/>
      <c r="AH623" s="616"/>
      <c r="AI623" s="5">
        <v>1</v>
      </c>
      <c r="AJ623" s="5"/>
      <c r="AN623" s="5"/>
      <c r="AO623" s="5"/>
      <c r="AP623" s="5"/>
      <c r="AT623" s="340"/>
      <c r="AU623" s="340"/>
      <c r="AV623" s="343"/>
      <c r="AZ623" s="336"/>
      <c r="BA623" s="334"/>
      <c r="BB623" s="334"/>
      <c r="BC623" s="5"/>
      <c r="BD623" s="5"/>
      <c r="BE623" s="5"/>
      <c r="BI623" s="6"/>
      <c r="BJ623" s="6"/>
      <c r="BK623" s="6"/>
      <c r="BL623" s="5">
        <v>1</v>
      </c>
      <c r="BM623" s="5">
        <v>1</v>
      </c>
      <c r="BN623" s="5">
        <v>1</v>
      </c>
      <c r="BO623" s="5">
        <v>1</v>
      </c>
      <c r="BP623" s="5">
        <v>1</v>
      </c>
      <c r="BQ623" s="5">
        <v>1</v>
      </c>
      <c r="BR623" s="5">
        <v>1</v>
      </c>
      <c r="BS623" s="5">
        <v>1</v>
      </c>
      <c r="BT623" s="5">
        <v>1</v>
      </c>
      <c r="BU623" s="5">
        <v>1</v>
      </c>
      <c r="BV623" s="5">
        <v>1</v>
      </c>
      <c r="BW623" s="5">
        <v>1</v>
      </c>
      <c r="BX623" s="5">
        <v>1</v>
      </c>
      <c r="BY623" s="5">
        <v>1</v>
      </c>
      <c r="BZ623" s="5">
        <v>1</v>
      </c>
      <c r="CA623" s="5">
        <v>1</v>
      </c>
      <c r="CE623" s="5"/>
      <c r="CF623" s="5"/>
      <c r="CG623" s="5"/>
      <c r="CH623" s="5"/>
      <c r="CI623" s="5"/>
      <c r="CJ623" s="5"/>
      <c r="CK623" s="334"/>
      <c r="CL623" s="334"/>
      <c r="CM623" s="337"/>
    </row>
    <row r="624" spans="9:91">
      <c r="I624" s="341"/>
      <c r="J624" s="48"/>
      <c r="R624" s="6"/>
      <c r="S624" s="6"/>
      <c r="T624" s="6"/>
      <c r="U624" s="48"/>
      <c r="V624" s="5"/>
      <c r="W624" s="5"/>
      <c r="X624" s="5">
        <v>1</v>
      </c>
      <c r="Y624" s="5">
        <v>1</v>
      </c>
      <c r="Z624" s="5">
        <v>1</v>
      </c>
      <c r="AA624" s="5">
        <v>1</v>
      </c>
      <c r="AB624" s="5">
        <v>1</v>
      </c>
      <c r="AC624" s="5">
        <v>1</v>
      </c>
      <c r="AD624" s="5">
        <v>1</v>
      </c>
      <c r="AE624" s="5">
        <v>1</v>
      </c>
      <c r="AF624" s="5">
        <v>1</v>
      </c>
      <c r="AG624" s="5">
        <v>1</v>
      </c>
      <c r="AH624" s="5">
        <v>1</v>
      </c>
      <c r="AI624" s="5">
        <v>1</v>
      </c>
      <c r="AJ624" s="5"/>
      <c r="AN624" s="5"/>
      <c r="AT624" s="340"/>
      <c r="AU624" s="340"/>
      <c r="AV624" s="343"/>
      <c r="AZ624" s="336"/>
      <c r="BA624" s="48"/>
      <c r="BB624" s="334"/>
      <c r="BC624" s="5"/>
      <c r="BD624" s="5"/>
      <c r="BE624" s="5"/>
      <c r="BI624" s="6"/>
      <c r="BJ624" s="6"/>
      <c r="BK624" s="6"/>
      <c r="BL624" s="48"/>
      <c r="BM624" s="5"/>
      <c r="BN624" s="5"/>
      <c r="BO624" s="5"/>
      <c r="BP624" s="5"/>
      <c r="BQ624" s="5"/>
      <c r="BR624" s="5"/>
      <c r="BS624" s="6"/>
      <c r="BT624" s="6"/>
      <c r="BU624" s="6"/>
      <c r="BV624" s="5"/>
      <c r="BW624" s="5"/>
      <c r="BX624" s="5"/>
      <c r="BY624" s="5"/>
      <c r="BZ624" s="5"/>
      <c r="CA624" s="5"/>
      <c r="CE624" s="5"/>
      <c r="CF624" s="5"/>
      <c r="CG624" s="5"/>
      <c r="CH624" s="5"/>
      <c r="CI624" s="5"/>
      <c r="CJ624" s="5"/>
      <c r="CK624" s="334"/>
      <c r="CL624" s="334"/>
      <c r="CM624" s="337"/>
    </row>
    <row r="625" spans="9:91">
      <c r="I625" s="142"/>
      <c r="J625" s="5"/>
      <c r="R625" s="6"/>
      <c r="S625" s="6"/>
      <c r="T625" s="6"/>
      <c r="U625" s="48"/>
      <c r="V625" s="48"/>
      <c r="W625" s="48"/>
      <c r="X625" s="340"/>
      <c r="Y625" s="340"/>
      <c r="Z625" s="340"/>
      <c r="AA625" s="340"/>
      <c r="AB625" s="6"/>
      <c r="AC625" s="6"/>
      <c r="AD625" s="6"/>
      <c r="AE625" s="340"/>
      <c r="AF625" s="340"/>
      <c r="AG625" s="340"/>
      <c r="AH625" s="340"/>
      <c r="AI625" s="340"/>
      <c r="AJ625" s="5"/>
      <c r="AN625" s="48"/>
      <c r="AR625" s="5"/>
      <c r="AS625" s="5"/>
      <c r="AT625" s="5"/>
      <c r="AU625" s="340"/>
      <c r="AV625" s="343"/>
      <c r="AZ625" s="142"/>
      <c r="BA625" s="5"/>
      <c r="BB625" s="334"/>
      <c r="BC625" s="334"/>
      <c r="BD625" s="5"/>
      <c r="BE625" s="5"/>
      <c r="BI625" s="6"/>
      <c r="BJ625" s="6"/>
      <c r="BK625" s="6"/>
      <c r="BL625" s="48"/>
      <c r="BM625" s="48"/>
      <c r="BN625" s="48"/>
      <c r="BO625" s="334"/>
      <c r="BP625" s="334"/>
      <c r="BQ625" s="334"/>
      <c r="BR625" s="334"/>
      <c r="BS625" s="6"/>
      <c r="BT625" s="6"/>
      <c r="BU625" s="6"/>
      <c r="BV625" s="334"/>
      <c r="BW625" s="334"/>
      <c r="BX625" s="334"/>
      <c r="BY625" s="334"/>
      <c r="BZ625" s="334"/>
      <c r="CA625" s="5"/>
      <c r="CE625" s="48"/>
      <c r="CF625" s="48"/>
      <c r="CG625" s="48"/>
      <c r="CH625" s="5"/>
      <c r="CI625" s="5"/>
      <c r="CJ625" s="5"/>
      <c r="CK625" s="5"/>
      <c r="CL625" s="334"/>
      <c r="CM625" s="337"/>
    </row>
    <row r="626" spans="9:91">
      <c r="I626" s="142"/>
      <c r="J626" s="5"/>
      <c r="K626" s="340"/>
      <c r="L626" s="340"/>
      <c r="M626" s="5"/>
      <c r="N626" s="5"/>
      <c r="O626" s="5"/>
      <c r="U626" s="48"/>
      <c r="V626" s="48"/>
      <c r="W626" s="48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48"/>
      <c r="AK626" s="5"/>
      <c r="AL626" s="5"/>
      <c r="AM626" s="5"/>
      <c r="AN626" s="48"/>
      <c r="AR626" s="5"/>
      <c r="AS626" s="5"/>
      <c r="AT626" s="5"/>
      <c r="AU626" s="340"/>
      <c r="AV626" s="343"/>
      <c r="AZ626" s="142"/>
      <c r="BA626" s="5"/>
      <c r="BB626" s="334"/>
      <c r="BC626" s="334"/>
      <c r="BD626" s="5"/>
      <c r="BE626" s="5"/>
      <c r="BF626" s="5"/>
      <c r="BL626" s="48"/>
      <c r="BM626" s="48"/>
      <c r="BN626" s="48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48"/>
      <c r="CB626" s="5"/>
      <c r="CC626" s="5"/>
      <c r="CD626" s="5"/>
      <c r="CE626" s="48"/>
      <c r="CF626" s="48"/>
      <c r="CG626" s="48"/>
      <c r="CH626" s="48"/>
      <c r="CI626" s="5"/>
      <c r="CJ626" s="5"/>
      <c r="CK626" s="5"/>
      <c r="CL626" s="334"/>
      <c r="CM626" s="337"/>
    </row>
    <row r="627" spans="9:91">
      <c r="I627" s="142"/>
      <c r="J627" s="5"/>
      <c r="K627" s="340"/>
      <c r="L627" s="340"/>
      <c r="M627" s="340"/>
      <c r="N627" s="340"/>
      <c r="O627" s="340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48"/>
      <c r="AJ627" s="48"/>
      <c r="AK627" s="5"/>
      <c r="AL627" s="5"/>
      <c r="AM627" s="5"/>
      <c r="AN627" s="48"/>
      <c r="AO627" s="48"/>
      <c r="AP627" s="48"/>
      <c r="AQ627" s="48"/>
      <c r="AR627" s="5"/>
      <c r="AS627" s="5"/>
      <c r="AT627" s="5"/>
      <c r="AU627" s="340"/>
      <c r="AV627" s="343"/>
      <c r="AZ627" s="142"/>
      <c r="BA627" s="5"/>
      <c r="BB627" s="334"/>
      <c r="BC627" s="334"/>
      <c r="BD627" s="334"/>
      <c r="BE627" s="334"/>
      <c r="BF627" s="334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48"/>
      <c r="CA627" s="48"/>
      <c r="CB627" s="5"/>
      <c r="CC627" s="5"/>
      <c r="CD627" s="5"/>
      <c r="CE627" s="48"/>
      <c r="CF627" s="48"/>
      <c r="CG627" s="48"/>
      <c r="CH627" s="48"/>
      <c r="CI627" s="5"/>
      <c r="CJ627" s="5"/>
      <c r="CK627" s="5"/>
      <c r="CL627" s="334"/>
      <c r="CM627" s="337"/>
    </row>
    <row r="628" spans="9:91">
      <c r="I628" s="142"/>
      <c r="J628" s="5"/>
      <c r="K628" s="340"/>
      <c r="L628" s="340"/>
      <c r="M628" s="340"/>
      <c r="N628" s="340"/>
      <c r="O628" s="340"/>
      <c r="P628" s="340"/>
      <c r="Q628" s="340"/>
      <c r="R628" s="340"/>
      <c r="S628" s="340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48"/>
      <c r="AJ628" s="48"/>
      <c r="AK628" s="5"/>
      <c r="AL628" s="5"/>
      <c r="AM628" s="5"/>
      <c r="AN628" s="340"/>
      <c r="AO628" s="48"/>
      <c r="AP628" s="48"/>
      <c r="AQ628" s="48"/>
      <c r="AR628" s="340"/>
      <c r="AS628" s="340"/>
      <c r="AT628" s="340"/>
      <c r="AU628" s="340"/>
      <c r="AV628" s="343"/>
      <c r="AZ628" s="142"/>
      <c r="BA628" s="5"/>
      <c r="BB628" s="334"/>
      <c r="BC628" s="334"/>
      <c r="BD628" s="334"/>
      <c r="BE628" s="334"/>
      <c r="BF628" s="334"/>
      <c r="BG628" s="334"/>
      <c r="BH628" s="334"/>
      <c r="BI628" s="334"/>
      <c r="BJ628" s="334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48"/>
      <c r="CA628" s="48"/>
      <c r="CB628" s="5"/>
      <c r="CC628" s="5"/>
      <c r="CD628" s="5"/>
      <c r="CE628" s="334"/>
      <c r="CF628" s="48"/>
      <c r="CG628" s="48"/>
      <c r="CH628" s="48"/>
      <c r="CI628" s="334"/>
      <c r="CJ628" s="334"/>
      <c r="CK628" s="334"/>
      <c r="CL628" s="334"/>
      <c r="CM628" s="337"/>
    </row>
    <row r="629" spans="9:91">
      <c r="I629" s="142"/>
      <c r="J629" s="5"/>
      <c r="K629" s="5"/>
      <c r="L629" s="5"/>
      <c r="M629" s="5"/>
      <c r="N629" s="5"/>
      <c r="O629" s="48"/>
      <c r="P629" s="340"/>
      <c r="Q629" s="48"/>
      <c r="R629" s="340"/>
      <c r="S629" s="48"/>
      <c r="T629" s="340"/>
      <c r="U629" s="48"/>
      <c r="V629" s="340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340"/>
      <c r="AJ629" s="340"/>
      <c r="AK629" s="340"/>
      <c r="AL629" s="340"/>
      <c r="AM629" s="340"/>
      <c r="AN629" s="340"/>
      <c r="AO629" s="5"/>
      <c r="AP629" s="340"/>
      <c r="AQ629" s="340"/>
      <c r="AR629" s="340"/>
      <c r="AS629" s="340"/>
      <c r="AT629" s="340"/>
      <c r="AU629" s="340"/>
      <c r="AV629" s="343"/>
      <c r="AZ629" s="142"/>
      <c r="BA629" s="5"/>
      <c r="BB629" s="5"/>
      <c r="BC629" s="5"/>
      <c r="BD629" s="5"/>
      <c r="BE629" s="5"/>
      <c r="BF629" s="48"/>
      <c r="BG629" s="334"/>
      <c r="BH629" s="48"/>
      <c r="BI629" s="334"/>
      <c r="BJ629" s="48"/>
      <c r="BK629" s="334"/>
      <c r="BL629" s="48"/>
      <c r="BM629" s="334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334"/>
      <c r="CA629" s="334"/>
      <c r="CB629" s="334"/>
      <c r="CC629" s="334"/>
      <c r="CD629" s="334"/>
      <c r="CE629" s="334"/>
      <c r="CF629" s="5"/>
      <c r="CG629" s="334"/>
      <c r="CH629" s="334"/>
      <c r="CI629" s="334"/>
      <c r="CJ629" s="334"/>
      <c r="CK629" s="334"/>
      <c r="CL629" s="334"/>
      <c r="CM629" s="337"/>
    </row>
    <row r="630" spans="9:91" ht="15.75" thickBot="1">
      <c r="I630" s="163"/>
      <c r="J630" s="146"/>
      <c r="K630" s="146"/>
      <c r="L630" s="146"/>
      <c r="M630" s="146"/>
      <c r="N630" s="146"/>
      <c r="O630" s="146"/>
      <c r="P630" s="342"/>
      <c r="Q630" s="342"/>
      <c r="R630" s="342"/>
      <c r="S630" s="342"/>
      <c r="T630" s="342"/>
      <c r="U630" s="342"/>
      <c r="V630" s="342"/>
      <c r="W630" s="342"/>
      <c r="X630" s="342"/>
      <c r="Y630" s="342"/>
      <c r="Z630" s="146"/>
      <c r="AA630" s="146"/>
      <c r="AB630" s="146"/>
      <c r="AC630" s="146"/>
      <c r="AD630" s="146"/>
      <c r="AE630" s="342"/>
      <c r="AF630" s="342"/>
      <c r="AG630" s="342"/>
      <c r="AH630" s="342"/>
      <c r="AI630" s="342"/>
      <c r="AJ630" s="342"/>
      <c r="AK630" s="342"/>
      <c r="AL630" s="342"/>
      <c r="AM630" s="342"/>
      <c r="AN630" s="342"/>
      <c r="AO630" s="342"/>
      <c r="AP630" s="342"/>
      <c r="AQ630" s="342"/>
      <c r="AR630" s="342"/>
      <c r="AS630" s="342"/>
      <c r="AT630" s="342"/>
      <c r="AU630" s="342"/>
      <c r="AV630" s="344"/>
      <c r="AZ630" s="163"/>
      <c r="BA630" s="146"/>
      <c r="BB630" s="146"/>
      <c r="BC630" s="146"/>
      <c r="BD630" s="146"/>
      <c r="BE630" s="146"/>
      <c r="BF630" s="146"/>
      <c r="BG630" s="335"/>
      <c r="BH630" s="335"/>
      <c r="BI630" s="335"/>
      <c r="BJ630" s="335"/>
      <c r="BK630" s="335"/>
      <c r="BL630" s="335"/>
      <c r="BM630" s="335"/>
      <c r="BN630" s="335"/>
      <c r="BO630" s="335"/>
      <c r="BP630" s="335"/>
      <c r="BQ630" s="146"/>
      <c r="BR630" s="146"/>
      <c r="BS630" s="146"/>
      <c r="BT630" s="146"/>
      <c r="BU630" s="146"/>
      <c r="BV630" s="335"/>
      <c r="BW630" s="335"/>
      <c r="BX630" s="335"/>
      <c r="BY630" s="335"/>
      <c r="BZ630" s="335"/>
      <c r="CA630" s="335"/>
      <c r="CB630" s="335"/>
      <c r="CC630" s="335"/>
      <c r="CD630" s="335"/>
      <c r="CE630" s="335"/>
      <c r="CF630" s="335"/>
      <c r="CG630" s="335"/>
      <c r="CH630" s="335"/>
      <c r="CI630" s="335"/>
      <c r="CJ630" s="335"/>
      <c r="CK630" s="335"/>
      <c r="CL630" s="335"/>
      <c r="CM630" s="339"/>
    </row>
    <row r="632" spans="9:91" ht="15.75" thickBot="1"/>
    <row r="633" spans="9:91" ht="15.75" thickTop="1">
      <c r="I633" s="153"/>
      <c r="J633" s="61"/>
      <c r="K633" t="s">
        <v>191</v>
      </c>
      <c r="L633" s="351"/>
      <c r="M633" s="351"/>
      <c r="N633" s="351"/>
      <c r="O633" s="351"/>
      <c r="P633" s="351"/>
      <c r="Q633" s="351"/>
      <c r="R633" s="351"/>
      <c r="S633" s="351"/>
      <c r="T633" s="351"/>
      <c r="U633" s="351"/>
      <c r="V633" s="351"/>
      <c r="W633" s="351"/>
      <c r="X633" s="351"/>
      <c r="Y633" s="351"/>
      <c r="Z633" s="351"/>
      <c r="AA633" s="351"/>
      <c r="AB633" s="351"/>
      <c r="AC633" s="351"/>
      <c r="AD633" s="351"/>
      <c r="AE633" s="351"/>
      <c r="AF633" s="351"/>
      <c r="AG633" s="351"/>
      <c r="AH633" s="351"/>
      <c r="AI633" s="351"/>
      <c r="AJ633" s="351"/>
      <c r="AK633" s="351"/>
      <c r="AL633" s="351"/>
      <c r="AM633" s="351"/>
      <c r="AN633" s="351"/>
      <c r="AO633" s="351"/>
      <c r="AP633" s="351"/>
      <c r="AQ633" s="351"/>
      <c r="AR633" s="351"/>
      <c r="AS633" s="351"/>
      <c r="AT633" s="351"/>
      <c r="AU633" s="351"/>
      <c r="AV633" s="129"/>
      <c r="AZ633" s="377"/>
      <c r="BA633" s="378"/>
      <c r="BB633" s="379" t="s">
        <v>191</v>
      </c>
      <c r="BC633" s="380"/>
      <c r="BD633" s="380"/>
      <c r="BE633" s="380"/>
      <c r="BF633" s="380"/>
      <c r="BG633" s="380"/>
      <c r="BH633" s="380"/>
      <c r="BI633" s="380"/>
      <c r="BJ633" s="380"/>
      <c r="BK633" s="380"/>
      <c r="BL633" s="380"/>
      <c r="BM633" s="380"/>
      <c r="BN633" s="380"/>
      <c r="BO633" s="380"/>
      <c r="BP633" s="380"/>
      <c r="BQ633" s="380"/>
      <c r="BR633" s="380"/>
      <c r="BS633" s="380"/>
      <c r="BT633" s="380"/>
      <c r="BU633" s="380"/>
      <c r="BV633" s="380"/>
      <c r="BW633" s="380"/>
      <c r="BX633" s="380"/>
      <c r="BY633" s="380"/>
      <c r="BZ633" s="380"/>
      <c r="CA633" s="380"/>
      <c r="CB633" s="380"/>
      <c r="CC633" s="380"/>
      <c r="CD633" s="380"/>
      <c r="CE633" s="380"/>
      <c r="CF633" s="380"/>
      <c r="CG633" s="380"/>
      <c r="CH633" s="380"/>
      <c r="CI633" s="380"/>
      <c r="CJ633" s="380"/>
      <c r="CK633" s="380"/>
      <c r="CL633" s="380"/>
      <c r="CM633" s="381"/>
    </row>
    <row r="634" spans="9:91">
      <c r="I634" s="144"/>
      <c r="J634" s="52"/>
      <c r="K634" t="s">
        <v>268</v>
      </c>
      <c r="L634" s="346"/>
      <c r="M634" s="346"/>
      <c r="N634" s="346"/>
      <c r="O634" s="5"/>
      <c r="P634" s="346"/>
      <c r="Q634" s="346"/>
      <c r="R634" s="346"/>
      <c r="S634" s="346"/>
      <c r="T634" s="48"/>
      <c r="U634" s="5"/>
      <c r="V634" s="48"/>
      <c r="W634" s="48"/>
      <c r="X634" s="48"/>
      <c r="Y634" s="48"/>
      <c r="Z634" s="346"/>
      <c r="AA634" s="5"/>
      <c r="AB634" s="48"/>
      <c r="AC634" s="48"/>
      <c r="AD634" s="5"/>
      <c r="AE634" s="48"/>
      <c r="AF634" s="48"/>
      <c r="AM634" s="650" t="s">
        <v>518</v>
      </c>
      <c r="AN634" s="650"/>
      <c r="AO634" s="650"/>
      <c r="AP634" s="650"/>
      <c r="AQ634" s="650"/>
      <c r="AR634" s="346"/>
      <c r="AS634" s="5"/>
      <c r="AT634" s="5"/>
      <c r="AU634" s="5"/>
      <c r="AV634" s="349"/>
      <c r="AZ634" s="382"/>
      <c r="BA634" s="116"/>
      <c r="BB634" s="26" t="s">
        <v>268</v>
      </c>
      <c r="BC634" s="376"/>
      <c r="BD634" s="376"/>
      <c r="BE634" s="376"/>
      <c r="BF634" s="5"/>
      <c r="BG634" s="376"/>
      <c r="BH634" s="376"/>
      <c r="BI634" s="376"/>
      <c r="BJ634" s="376"/>
      <c r="BK634" s="48"/>
      <c r="BL634" s="5"/>
      <c r="BM634" s="48"/>
      <c r="BN634" s="48"/>
      <c r="BO634" s="48"/>
      <c r="BP634" s="48"/>
      <c r="BQ634" s="376"/>
      <c r="BR634" s="5"/>
      <c r="BS634" s="48"/>
      <c r="BT634" s="48"/>
      <c r="BU634" s="5"/>
      <c r="BV634" s="48"/>
      <c r="BW634" s="651" t="s">
        <v>522</v>
      </c>
      <c r="BX634" s="651"/>
      <c r="BY634" s="651"/>
      <c r="BZ634" s="651"/>
      <c r="CA634" s="651"/>
      <c r="CB634" s="651"/>
      <c r="CC634" s="651"/>
      <c r="CD634" s="651"/>
      <c r="CE634" s="651"/>
      <c r="CF634" s="651"/>
      <c r="CG634" s="651"/>
      <c r="CH634" s="651"/>
      <c r="CI634" s="651"/>
      <c r="CJ634" s="651"/>
      <c r="CK634" s="5"/>
      <c r="CL634" s="5"/>
      <c r="CM634" s="383"/>
    </row>
    <row r="635" spans="9:91">
      <c r="I635" s="144"/>
      <c r="J635" s="38"/>
      <c r="K635" t="s">
        <v>193</v>
      </c>
      <c r="L635" s="48"/>
      <c r="M635" s="48"/>
      <c r="N635" s="48"/>
      <c r="O635" s="48"/>
      <c r="P635" s="48"/>
      <c r="Q635" s="48"/>
      <c r="R635" s="48"/>
      <c r="X635" s="5"/>
      <c r="Y635" s="5"/>
      <c r="Z635" s="48"/>
      <c r="AD635" s="48"/>
      <c r="AE635" s="48"/>
      <c r="AM635" s="650"/>
      <c r="AN635" s="650"/>
      <c r="AO635" s="650"/>
      <c r="AP635" s="650"/>
      <c r="AQ635" s="650"/>
      <c r="AU635" s="5"/>
      <c r="AV635" s="349"/>
      <c r="AZ635" s="382"/>
      <c r="BA635" s="117"/>
      <c r="BB635" s="26" t="s">
        <v>193</v>
      </c>
      <c r="BC635" s="48"/>
      <c r="BD635" s="48"/>
      <c r="BE635" s="48"/>
      <c r="BF635" s="48"/>
      <c r="BG635" s="48"/>
      <c r="BH635" s="48"/>
      <c r="BI635" s="48"/>
      <c r="BJ635" s="26"/>
      <c r="BK635" s="26"/>
      <c r="BL635" s="26"/>
      <c r="BM635" s="26"/>
      <c r="BN635" s="26"/>
      <c r="BO635" s="5"/>
      <c r="BP635" s="5"/>
      <c r="BQ635" s="48"/>
      <c r="BR635" s="26"/>
      <c r="BS635" s="26"/>
      <c r="BT635" s="26"/>
      <c r="BU635" s="48"/>
      <c r="BV635" s="48"/>
      <c r="BW635" s="651"/>
      <c r="BX635" s="651"/>
      <c r="BY635" s="651"/>
      <c r="BZ635" s="651"/>
      <c r="CA635" s="651"/>
      <c r="CB635" s="651"/>
      <c r="CC635" s="651"/>
      <c r="CD635" s="651"/>
      <c r="CE635" s="651"/>
      <c r="CF635" s="651"/>
      <c r="CG635" s="651"/>
      <c r="CH635" s="651"/>
      <c r="CI635" s="651"/>
      <c r="CJ635" s="651"/>
      <c r="CK635" s="26"/>
      <c r="CL635" s="5"/>
      <c r="CM635" s="383"/>
    </row>
    <row r="636" spans="9:91">
      <c r="I636" s="144"/>
      <c r="J636" s="58"/>
      <c r="K636" t="s">
        <v>189</v>
      </c>
      <c r="L636" s="5"/>
      <c r="M636" s="5"/>
      <c r="N636" s="48"/>
      <c r="O636" s="48"/>
      <c r="P636" s="48"/>
      <c r="Y636" s="5"/>
      <c r="Z636" s="48"/>
      <c r="AD636" s="26"/>
      <c r="AE636" s="26"/>
      <c r="AM636" s="650"/>
      <c r="AN636" s="650"/>
      <c r="AO636" s="650"/>
      <c r="AP636" s="650"/>
      <c r="AQ636" s="650"/>
      <c r="AU636" s="5"/>
      <c r="AV636" s="349"/>
      <c r="AZ636" s="382"/>
      <c r="BA636" s="143"/>
      <c r="BB636" s="26" t="s">
        <v>189</v>
      </c>
      <c r="BC636" s="5"/>
      <c r="BD636" s="5"/>
      <c r="BE636" s="48"/>
      <c r="BF636" s="48"/>
      <c r="BG636" s="48"/>
      <c r="BH636" s="26"/>
      <c r="BI636" s="26"/>
      <c r="BJ636" s="26"/>
      <c r="BK636" s="26"/>
      <c r="BL636" s="26"/>
      <c r="BM636" s="26"/>
      <c r="BN636" s="26"/>
      <c r="BO636" s="26"/>
      <c r="BP636" s="5"/>
      <c r="BQ636" s="48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5"/>
      <c r="CE636" s="5"/>
      <c r="CF636" s="5"/>
      <c r="CG636" s="5"/>
      <c r="CH636" s="26"/>
      <c r="CI636" s="26"/>
      <c r="CJ636" s="26"/>
      <c r="CK636" s="26"/>
      <c r="CL636" s="5"/>
      <c r="CM636" s="383"/>
    </row>
    <row r="637" spans="9:91">
      <c r="I637" s="144"/>
      <c r="J637" s="60"/>
      <c r="K637" s="6"/>
      <c r="L637" s="5"/>
      <c r="M637" s="5"/>
      <c r="N637" s="48"/>
      <c r="O637" s="5"/>
      <c r="P637" s="48"/>
      <c r="AM637" s="650"/>
      <c r="AN637" s="650"/>
      <c r="AO637" s="650"/>
      <c r="AP637" s="650"/>
      <c r="AQ637" s="650"/>
      <c r="AU637" s="48"/>
      <c r="AV637" s="349"/>
      <c r="AZ637" s="382"/>
      <c r="BA637" s="156"/>
      <c r="BB637" s="48"/>
      <c r="BC637" s="5"/>
      <c r="BD637" s="5"/>
      <c r="BE637" s="48"/>
      <c r="BF637" s="5"/>
      <c r="BG637" s="624" t="s">
        <v>148</v>
      </c>
      <c r="BH637" s="624"/>
      <c r="BI637" s="624"/>
      <c r="BJ637" s="624"/>
      <c r="BK637" s="624"/>
      <c r="BL637" s="26"/>
      <c r="BM637" s="26"/>
      <c r="BN637" s="26"/>
      <c r="BO637" s="26"/>
      <c r="BP637" s="5">
        <v>1</v>
      </c>
      <c r="BQ637" s="5">
        <v>1</v>
      </c>
      <c r="BR637" s="5">
        <v>1</v>
      </c>
      <c r="BS637" s="5">
        <v>1</v>
      </c>
      <c r="BT637" s="5">
        <v>1</v>
      </c>
      <c r="BU637" s="5">
        <v>1</v>
      </c>
      <c r="BV637" s="5">
        <v>1</v>
      </c>
      <c r="BW637" s="5">
        <v>1</v>
      </c>
      <c r="BX637" s="5">
        <v>1</v>
      </c>
      <c r="BY637" s="5">
        <v>1</v>
      </c>
      <c r="BZ637" s="5">
        <v>1</v>
      </c>
      <c r="CA637" s="26"/>
      <c r="CB637" s="26"/>
      <c r="CC637" s="26"/>
      <c r="CD637" s="5"/>
      <c r="CE637" s="5"/>
      <c r="CF637" s="5"/>
      <c r="CG637" s="5"/>
      <c r="CH637" s="5"/>
      <c r="CI637" s="26"/>
      <c r="CJ637" s="26"/>
      <c r="CK637" s="26"/>
      <c r="CL637" s="48"/>
      <c r="CM637" s="383"/>
    </row>
    <row r="638" spans="9:91">
      <c r="I638" s="347"/>
      <c r="J638" s="48"/>
      <c r="K638" s="48"/>
      <c r="L638" s="5"/>
      <c r="M638" s="5"/>
      <c r="N638" s="5"/>
      <c r="O638" s="5"/>
      <c r="P638" s="5"/>
      <c r="AU638" s="48"/>
      <c r="AV638" s="349"/>
      <c r="AZ638" s="384"/>
      <c r="BA638" s="48"/>
      <c r="BB638" s="48"/>
      <c r="BC638" s="5"/>
      <c r="BD638" s="5"/>
      <c r="BE638" s="5"/>
      <c r="BF638" s="5"/>
      <c r="BG638" s="624"/>
      <c r="BH638" s="624"/>
      <c r="BI638" s="624"/>
      <c r="BJ638" s="624"/>
      <c r="BK638" s="624"/>
      <c r="BL638" s="26"/>
      <c r="BM638" s="26"/>
      <c r="BN638" s="26"/>
      <c r="BO638" s="5"/>
      <c r="BP638" s="5">
        <v>1</v>
      </c>
      <c r="BQ638" s="624" t="s">
        <v>136</v>
      </c>
      <c r="BR638" s="624"/>
      <c r="BS638" s="624"/>
      <c r="BT638" s="619" t="s">
        <v>165</v>
      </c>
      <c r="BU638" s="619"/>
      <c r="BV638" s="619"/>
      <c r="BW638" s="619" t="s">
        <v>133</v>
      </c>
      <c r="BX638" s="619"/>
      <c r="BY638" s="619"/>
      <c r="BZ638" s="5">
        <v>1</v>
      </c>
      <c r="CA638" s="26"/>
      <c r="CB638" s="26"/>
      <c r="CC638" s="26"/>
      <c r="CD638" s="26"/>
      <c r="CE638" s="624" t="s">
        <v>148</v>
      </c>
      <c r="CF638" s="624"/>
      <c r="CG638" s="624"/>
      <c r="CH638" s="624"/>
      <c r="CI638" s="624"/>
      <c r="CJ638" s="26"/>
      <c r="CK638" s="26"/>
      <c r="CL638" s="48"/>
      <c r="CM638" s="383"/>
    </row>
    <row r="639" spans="9:91">
      <c r="I639" s="347"/>
      <c r="J639" s="48"/>
      <c r="K639" s="48"/>
      <c r="L639" s="5"/>
      <c r="M639" s="5"/>
      <c r="N639" s="5"/>
      <c r="O639" s="5"/>
      <c r="P639" s="5"/>
      <c r="AU639" s="5"/>
      <c r="AV639" s="349"/>
      <c r="AZ639" s="384"/>
      <c r="BA639" s="48"/>
      <c r="BB639" s="48"/>
      <c r="BC639" s="5"/>
      <c r="BD639" s="5"/>
      <c r="BE639" s="5"/>
      <c r="BF639" s="5"/>
      <c r="BG639" s="624"/>
      <c r="BH639" s="624"/>
      <c r="BI639" s="624"/>
      <c r="BJ639" s="624"/>
      <c r="BK639" s="624"/>
      <c r="BL639" s="5">
        <v>1</v>
      </c>
      <c r="BM639" s="5">
        <v>1</v>
      </c>
      <c r="BN639" s="5">
        <v>1</v>
      </c>
      <c r="BO639" s="5">
        <v>1</v>
      </c>
      <c r="BP639" s="5">
        <v>1</v>
      </c>
      <c r="BQ639" s="624"/>
      <c r="BR639" s="624"/>
      <c r="BS639" s="624"/>
      <c r="BT639" s="619"/>
      <c r="BU639" s="619"/>
      <c r="BV639" s="619"/>
      <c r="BW639" s="619"/>
      <c r="BX639" s="619"/>
      <c r="BY639" s="619"/>
      <c r="BZ639" s="5">
        <v>1</v>
      </c>
      <c r="CA639" s="5">
        <v>1</v>
      </c>
      <c r="CB639" s="26"/>
      <c r="CC639" s="26"/>
      <c r="CD639" s="26"/>
      <c r="CE639" s="624"/>
      <c r="CF639" s="624"/>
      <c r="CG639" s="624"/>
      <c r="CH639" s="624"/>
      <c r="CI639" s="624"/>
      <c r="CJ639" s="26"/>
      <c r="CK639" s="26"/>
      <c r="CL639" s="5"/>
      <c r="CM639" s="383"/>
    </row>
    <row r="640" spans="9:91">
      <c r="I640" s="347"/>
      <c r="J640" s="48"/>
      <c r="K640" s="48"/>
      <c r="L640" s="5"/>
      <c r="M640" s="5"/>
      <c r="N640" s="5"/>
      <c r="O640" s="5"/>
      <c r="P640" s="6"/>
      <c r="T640" s="47">
        <v>1</v>
      </c>
      <c r="U640" s="47">
        <v>1</v>
      </c>
      <c r="V640" s="47">
        <v>1</v>
      </c>
      <c r="W640" s="47">
        <v>1</v>
      </c>
      <c r="X640" s="47">
        <v>1</v>
      </c>
      <c r="Y640" s="47">
        <v>1</v>
      </c>
      <c r="Z640" s="47">
        <v>1</v>
      </c>
      <c r="AA640" s="47">
        <v>1</v>
      </c>
      <c r="AB640" s="47">
        <v>1</v>
      </c>
      <c r="AC640" s="47">
        <v>1</v>
      </c>
      <c r="AD640" s="47">
        <v>1</v>
      </c>
      <c r="AE640" s="47">
        <v>1</v>
      </c>
      <c r="AF640" s="47">
        <v>1</v>
      </c>
      <c r="AG640" s="47">
        <v>1</v>
      </c>
      <c r="AH640" s="47">
        <v>1</v>
      </c>
      <c r="AI640" s="47">
        <v>1</v>
      </c>
      <c r="AJ640" s="47">
        <v>1</v>
      </c>
      <c r="AK640" s="47">
        <v>1</v>
      </c>
      <c r="AL640" s="47">
        <v>1</v>
      </c>
      <c r="AM640" s="47">
        <v>1</v>
      </c>
      <c r="AN640" s="47">
        <v>1</v>
      </c>
      <c r="AO640" s="47">
        <v>1</v>
      </c>
      <c r="AP640" s="47">
        <v>1</v>
      </c>
      <c r="AU640" s="346"/>
      <c r="AV640" s="349"/>
      <c r="AZ640" s="384"/>
      <c r="BA640" s="48"/>
      <c r="BB640" s="48"/>
      <c r="BC640" s="5"/>
      <c r="BD640" s="5"/>
      <c r="BE640" s="5"/>
      <c r="BF640" s="5"/>
      <c r="BG640" s="624"/>
      <c r="BH640" s="624"/>
      <c r="BI640" s="624"/>
      <c r="BJ640" s="624"/>
      <c r="BK640" s="624"/>
      <c r="BL640" s="5">
        <v>1</v>
      </c>
      <c r="BM640" s="624" t="s">
        <v>135</v>
      </c>
      <c r="BN640" s="624"/>
      <c r="BO640" s="624"/>
      <c r="BP640" s="126"/>
      <c r="BQ640" s="624"/>
      <c r="BR640" s="624"/>
      <c r="BS640" s="624"/>
      <c r="BT640" s="619"/>
      <c r="BU640" s="619"/>
      <c r="BV640" s="619"/>
      <c r="BW640" s="619"/>
      <c r="BX640" s="619"/>
      <c r="BY640" s="619"/>
      <c r="BZ640" s="116"/>
      <c r="CA640" s="5">
        <v>1</v>
      </c>
      <c r="CB640" s="5">
        <v>1</v>
      </c>
      <c r="CC640" s="5">
        <v>1</v>
      </c>
      <c r="CD640" s="5">
        <v>1</v>
      </c>
      <c r="CE640" s="624"/>
      <c r="CF640" s="624"/>
      <c r="CG640" s="624"/>
      <c r="CH640" s="624"/>
      <c r="CI640" s="624"/>
      <c r="CJ640" s="26"/>
      <c r="CK640" s="26"/>
      <c r="CL640" s="376"/>
      <c r="CM640" s="383"/>
    </row>
    <row r="641" spans="9:91">
      <c r="I641" s="347"/>
      <c r="J641" s="48"/>
      <c r="K641" s="5"/>
      <c r="L641" s="5"/>
      <c r="M641" s="5"/>
      <c r="N641" s="5"/>
      <c r="O641" s="5"/>
      <c r="P641" s="5"/>
      <c r="T641" s="47">
        <v>1</v>
      </c>
      <c r="U641" s="619" t="s">
        <v>165</v>
      </c>
      <c r="V641" s="619"/>
      <c r="W641" s="619"/>
      <c r="AB641" s="47">
        <v>1</v>
      </c>
      <c r="AC641" s="619" t="s">
        <v>165</v>
      </c>
      <c r="AD641" s="619"/>
      <c r="AE641" s="619"/>
      <c r="AF641" s="625" t="s">
        <v>136</v>
      </c>
      <c r="AG641" s="625"/>
      <c r="AH641" s="625"/>
      <c r="AJ641" s="619" t="s">
        <v>133</v>
      </c>
      <c r="AK641" s="619"/>
      <c r="AL641" s="619"/>
      <c r="AM641" s="616" t="s">
        <v>177</v>
      </c>
      <c r="AN641" s="616"/>
      <c r="AO641" s="616"/>
      <c r="AP641" s="47">
        <v>1</v>
      </c>
      <c r="AU641" s="48"/>
      <c r="AV641" s="349"/>
      <c r="AZ641" s="384"/>
      <c r="BA641" s="48"/>
      <c r="BB641" s="5"/>
      <c r="BC641" s="5"/>
      <c r="BD641" s="5"/>
      <c r="BE641" s="5"/>
      <c r="BF641" s="5"/>
      <c r="BG641" s="624"/>
      <c r="BH641" s="624"/>
      <c r="BI641" s="624"/>
      <c r="BJ641" s="624"/>
      <c r="BK641" s="624"/>
      <c r="BL641" s="5">
        <v>1</v>
      </c>
      <c r="BM641" s="624"/>
      <c r="BN641" s="624"/>
      <c r="BO641" s="624"/>
      <c r="BP641" s="5">
        <v>1</v>
      </c>
      <c r="BQ641" s="5">
        <v>1</v>
      </c>
      <c r="BR641" s="5">
        <v>1</v>
      </c>
      <c r="BS641" s="5">
        <v>1</v>
      </c>
      <c r="BT641" s="5">
        <v>1</v>
      </c>
      <c r="BU641" s="5">
        <v>1</v>
      </c>
      <c r="BV641" s="5">
        <v>1</v>
      </c>
      <c r="BW641" s="5">
        <v>1</v>
      </c>
      <c r="BX641" s="5">
        <v>1</v>
      </c>
      <c r="BY641" s="5">
        <v>1</v>
      </c>
      <c r="BZ641" s="5">
        <v>1</v>
      </c>
      <c r="CA641" s="624" t="s">
        <v>136</v>
      </c>
      <c r="CB641" s="624"/>
      <c r="CC641" s="624"/>
      <c r="CD641" s="5">
        <v>1</v>
      </c>
      <c r="CE641" s="624"/>
      <c r="CF641" s="624"/>
      <c r="CG641" s="624"/>
      <c r="CH641" s="624"/>
      <c r="CI641" s="624"/>
      <c r="CJ641" s="26"/>
      <c r="CK641" s="26"/>
      <c r="CL641" s="48"/>
      <c r="CM641" s="383"/>
    </row>
    <row r="642" spans="9:91">
      <c r="I642" s="347"/>
      <c r="J642" s="48"/>
      <c r="K642" s="48"/>
      <c r="L642" s="5"/>
      <c r="M642" s="5"/>
      <c r="N642" s="6"/>
      <c r="O642" s="5"/>
      <c r="Q642" s="5"/>
      <c r="T642" s="47">
        <v>1</v>
      </c>
      <c r="U642" s="619"/>
      <c r="V642" s="619"/>
      <c r="W642" s="619"/>
      <c r="AB642" s="47">
        <v>1</v>
      </c>
      <c r="AC642" s="619"/>
      <c r="AD642" s="619"/>
      <c r="AE642" s="619"/>
      <c r="AF642" s="625"/>
      <c r="AG642" s="625"/>
      <c r="AH642" s="625"/>
      <c r="AJ642" s="619"/>
      <c r="AK642" s="619"/>
      <c r="AL642" s="619"/>
      <c r="AM642" s="616"/>
      <c r="AN642" s="616"/>
      <c r="AO642" s="616"/>
      <c r="AP642" s="47">
        <v>1</v>
      </c>
      <c r="AQ642" s="5"/>
      <c r="AS642" s="5"/>
      <c r="AT642" s="48"/>
      <c r="AU642" s="346"/>
      <c r="AV642" s="349"/>
      <c r="AZ642" s="384"/>
      <c r="BA642" s="48"/>
      <c r="BB642" s="48"/>
      <c r="BC642" s="5"/>
      <c r="BD642" s="5"/>
      <c r="BE642" s="48"/>
      <c r="BF642" s="5"/>
      <c r="BG642" s="26"/>
      <c r="BH642" s="5"/>
      <c r="BI642" s="5">
        <v>1</v>
      </c>
      <c r="BJ642" s="5">
        <v>1</v>
      </c>
      <c r="BK642" s="5">
        <v>1</v>
      </c>
      <c r="BL642" s="5"/>
      <c r="BM642" s="624"/>
      <c r="BN642" s="624"/>
      <c r="BO642" s="624"/>
      <c r="BP642" s="5">
        <v>1</v>
      </c>
      <c r="BQ642" s="629" t="s">
        <v>151</v>
      </c>
      <c r="BR642" s="629"/>
      <c r="BS642" s="5"/>
      <c r="BT642" s="5"/>
      <c r="BU642" s="117"/>
      <c r="BV642" s="5"/>
      <c r="BW642" s="126"/>
      <c r="BX642" s="619" t="s">
        <v>137</v>
      </c>
      <c r="BY642" s="619"/>
      <c r="BZ642" s="5">
        <v>1</v>
      </c>
      <c r="CA642" s="624"/>
      <c r="CB642" s="624"/>
      <c r="CC642" s="624"/>
      <c r="CD642" s="5">
        <v>1</v>
      </c>
      <c r="CE642" s="624"/>
      <c r="CF642" s="624"/>
      <c r="CG642" s="624"/>
      <c r="CH642" s="624"/>
      <c r="CI642" s="624"/>
      <c r="CJ642" s="26"/>
      <c r="CK642" s="48"/>
      <c r="CL642" s="376"/>
      <c r="CM642" s="383"/>
    </row>
    <row r="643" spans="9:91">
      <c r="I643" s="347"/>
      <c r="J643" s="48"/>
      <c r="K643" s="48"/>
      <c r="L643" s="48"/>
      <c r="M643" s="5"/>
      <c r="N643" s="5"/>
      <c r="O643" s="5"/>
      <c r="Q643" s="47">
        <v>1</v>
      </c>
      <c r="R643" s="47">
        <v>1</v>
      </c>
      <c r="S643" s="47">
        <v>1</v>
      </c>
      <c r="T643" s="47">
        <v>1</v>
      </c>
      <c r="U643" s="619"/>
      <c r="V643" s="619"/>
      <c r="W643" s="619"/>
      <c r="X643" s="47">
        <v>1</v>
      </c>
      <c r="Y643" s="47">
        <v>1</v>
      </c>
      <c r="Z643" s="47">
        <v>1</v>
      </c>
      <c r="AA643" s="47">
        <v>1</v>
      </c>
      <c r="AB643" s="47">
        <v>1</v>
      </c>
      <c r="AC643" s="619"/>
      <c r="AD643" s="619"/>
      <c r="AE643" s="619"/>
      <c r="AF643" s="625"/>
      <c r="AG643" s="625"/>
      <c r="AH643" s="625"/>
      <c r="AJ643" s="619"/>
      <c r="AK643" s="619"/>
      <c r="AL643" s="619"/>
      <c r="AM643" s="616"/>
      <c r="AN643" s="616"/>
      <c r="AO643" s="616"/>
      <c r="AP643" s="47">
        <v>1</v>
      </c>
      <c r="AS643" s="5"/>
      <c r="AT643" s="5"/>
      <c r="AU643" s="5"/>
      <c r="AV643" s="145"/>
      <c r="AZ643" s="384"/>
      <c r="BA643" s="48"/>
      <c r="BB643" s="48"/>
      <c r="BC643" s="48"/>
      <c r="BD643" s="5"/>
      <c r="BE643" s="5"/>
      <c r="BF643" s="5"/>
      <c r="BG643" s="26"/>
      <c r="BH643" s="5"/>
      <c r="BI643" s="5">
        <v>1</v>
      </c>
      <c r="BJ643" s="619" t="s">
        <v>133</v>
      </c>
      <c r="BK643" s="619"/>
      <c r="BL643" s="619"/>
      <c r="BM643" s="619" t="s">
        <v>165</v>
      </c>
      <c r="BN643" s="619"/>
      <c r="BO643" s="619"/>
      <c r="BP643" s="5">
        <v>1</v>
      </c>
      <c r="BQ643" s="629"/>
      <c r="BR643" s="629"/>
      <c r="BS643" s="5"/>
      <c r="BT643" s="5"/>
      <c r="BU643" s="5"/>
      <c r="BV643" s="5"/>
      <c r="BW643" s="5"/>
      <c r="BX643" s="619"/>
      <c r="BY643" s="619"/>
      <c r="BZ643" s="5">
        <v>1</v>
      </c>
      <c r="CA643" s="624"/>
      <c r="CB643" s="624"/>
      <c r="CC643" s="624"/>
      <c r="CD643" s="5">
        <v>1</v>
      </c>
      <c r="CE643" s="5">
        <v>1</v>
      </c>
      <c r="CF643" s="5">
        <v>1</v>
      </c>
      <c r="CG643" s="5">
        <v>1</v>
      </c>
      <c r="CH643" s="26"/>
      <c r="CI643" s="26"/>
      <c r="CJ643" s="5"/>
      <c r="CK643" s="5"/>
      <c r="CL643" s="5"/>
      <c r="CM643" s="385"/>
    </row>
    <row r="644" spans="9:91">
      <c r="I644" s="142"/>
      <c r="J644" s="5"/>
      <c r="K644" s="5"/>
      <c r="L644" s="48"/>
      <c r="M644" s="5"/>
      <c r="N644" s="5"/>
      <c r="O644" s="47"/>
      <c r="Q644" s="47">
        <v>1</v>
      </c>
      <c r="R644" s="619" t="s">
        <v>133</v>
      </c>
      <c r="S644" s="619"/>
      <c r="T644" s="619"/>
      <c r="U644" s="47">
        <v>1</v>
      </c>
      <c r="V644" s="47">
        <v>1</v>
      </c>
      <c r="W644" s="47">
        <v>1</v>
      </c>
      <c r="X644" s="47">
        <v>1</v>
      </c>
      <c r="Y644" s="619" t="s">
        <v>139</v>
      </c>
      <c r="Z644" s="619"/>
      <c r="AA644" s="619"/>
      <c r="AB644" s="47">
        <v>1</v>
      </c>
      <c r="AC644" s="47">
        <v>1</v>
      </c>
      <c r="AD644" s="47">
        <v>1</v>
      </c>
      <c r="AE644" s="47">
        <v>1</v>
      </c>
      <c r="AF644" s="47">
        <v>1</v>
      </c>
      <c r="AG644" s="47">
        <v>1</v>
      </c>
      <c r="AH644" s="47">
        <v>1</v>
      </c>
      <c r="AI644" s="47">
        <v>1</v>
      </c>
      <c r="AJ644" s="47">
        <v>1</v>
      </c>
      <c r="AK644" s="47">
        <v>1</v>
      </c>
      <c r="AL644" s="47">
        <v>1</v>
      </c>
      <c r="AM644" s="619" t="s">
        <v>133</v>
      </c>
      <c r="AN644" s="619"/>
      <c r="AO644" s="619"/>
      <c r="AP644" s="47">
        <v>1</v>
      </c>
      <c r="AR644" s="5"/>
      <c r="AS644" s="5"/>
      <c r="AT644" s="5"/>
      <c r="AU644" s="5"/>
      <c r="AV644" s="145"/>
      <c r="AZ644" s="386"/>
      <c r="BA644" s="5"/>
      <c r="BB644" s="5"/>
      <c r="BC644" s="48"/>
      <c r="BD644" s="5"/>
      <c r="BE644" s="5"/>
      <c r="BF644" s="5"/>
      <c r="BG644" s="26"/>
      <c r="BH644" s="5"/>
      <c r="BI644" s="5">
        <v>1</v>
      </c>
      <c r="BJ644" s="619"/>
      <c r="BK644" s="619"/>
      <c r="BL644" s="619"/>
      <c r="BM644" s="619"/>
      <c r="BN644" s="619"/>
      <c r="BO644" s="619"/>
      <c r="BP644" s="5">
        <v>1</v>
      </c>
      <c r="BQ644" s="624" t="s">
        <v>138</v>
      </c>
      <c r="BR644" s="624"/>
      <c r="BS644" s="624"/>
      <c r="BT644" s="619" t="s">
        <v>139</v>
      </c>
      <c r="BU644" s="619"/>
      <c r="BV644" s="619"/>
      <c r="BW644" s="619" t="s">
        <v>176</v>
      </c>
      <c r="BX644" s="619"/>
      <c r="BY644" s="619"/>
      <c r="BZ644" s="5">
        <v>1</v>
      </c>
      <c r="CA644" s="619" t="s">
        <v>165</v>
      </c>
      <c r="CB644" s="619"/>
      <c r="CC644" s="619"/>
      <c r="CD644" s="624" t="s">
        <v>135</v>
      </c>
      <c r="CE644" s="624"/>
      <c r="CF644" s="624"/>
      <c r="CG644" s="5">
        <v>1</v>
      </c>
      <c r="CH644" s="26"/>
      <c r="CI644" s="5"/>
      <c r="CJ644" s="5"/>
      <c r="CK644" s="26"/>
      <c r="CL644" s="5"/>
      <c r="CM644" s="385"/>
    </row>
    <row r="645" spans="9:91">
      <c r="I645" s="142"/>
      <c r="J645" s="5"/>
      <c r="K645" s="5"/>
      <c r="L645" s="48"/>
      <c r="M645" s="5"/>
      <c r="N645" s="5"/>
      <c r="O645" s="47"/>
      <c r="Q645" s="47">
        <v>1</v>
      </c>
      <c r="R645" s="619"/>
      <c r="S645" s="619"/>
      <c r="T645" s="619"/>
      <c r="U645" s="47">
        <v>1</v>
      </c>
      <c r="V645" s="619" t="s">
        <v>135</v>
      </c>
      <c r="W645" s="619"/>
      <c r="X645" s="619"/>
      <c r="Y645" s="619"/>
      <c r="Z645" s="619"/>
      <c r="AA645" s="619"/>
      <c r="AB645" s="5"/>
      <c r="AC645" s="5"/>
      <c r="AD645" s="5"/>
      <c r="AE645" s="5"/>
      <c r="AF645" s="47"/>
      <c r="AG645" s="47"/>
      <c r="AH645" s="47"/>
      <c r="AI645" s="47"/>
      <c r="AJ645" s="5"/>
      <c r="AK645" s="5"/>
      <c r="AL645" s="47">
        <v>1</v>
      </c>
      <c r="AM645" s="619"/>
      <c r="AN645" s="619"/>
      <c r="AO645" s="619"/>
      <c r="AP645" s="47">
        <v>1</v>
      </c>
      <c r="AR645" s="5"/>
      <c r="AS645" s="5"/>
      <c r="AT645" s="5"/>
      <c r="AU645" s="5"/>
      <c r="AV645" s="145"/>
      <c r="AZ645" s="386"/>
      <c r="BA645" s="5"/>
      <c r="BB645" s="5"/>
      <c r="BC645" s="48"/>
      <c r="BD645" s="5"/>
      <c r="BE645" s="5"/>
      <c r="BF645" s="5"/>
      <c r="BG645" s="5"/>
      <c r="BH645" s="5">
        <v>1</v>
      </c>
      <c r="BI645" s="5">
        <v>1</v>
      </c>
      <c r="BJ645" s="619"/>
      <c r="BK645" s="619"/>
      <c r="BL645" s="619"/>
      <c r="BM645" s="619"/>
      <c r="BN645" s="619"/>
      <c r="BO645" s="619"/>
      <c r="BP645" s="5">
        <v>1</v>
      </c>
      <c r="BQ645" s="624"/>
      <c r="BR645" s="624"/>
      <c r="BS645" s="624"/>
      <c r="BT645" s="619"/>
      <c r="BU645" s="619"/>
      <c r="BV645" s="619"/>
      <c r="BW645" s="619"/>
      <c r="BX645" s="619"/>
      <c r="BY645" s="619"/>
      <c r="BZ645" s="5">
        <v>1</v>
      </c>
      <c r="CA645" s="619"/>
      <c r="CB645" s="619"/>
      <c r="CC645" s="619"/>
      <c r="CD645" s="624"/>
      <c r="CE645" s="624"/>
      <c r="CF645" s="624"/>
      <c r="CG645" s="5">
        <v>1</v>
      </c>
      <c r="CH645" s="5"/>
      <c r="CI645" s="5"/>
      <c r="CJ645" s="5"/>
      <c r="CK645" s="5"/>
      <c r="CL645" s="5"/>
      <c r="CM645" s="385"/>
    </row>
    <row r="646" spans="9:91">
      <c r="I646" s="142"/>
      <c r="J646" s="5"/>
      <c r="K646" s="5"/>
      <c r="L646" s="48"/>
      <c r="M646" s="5"/>
      <c r="N646" s="5"/>
      <c r="O646" s="5"/>
      <c r="P646" s="5"/>
      <c r="Q646" s="47">
        <v>1</v>
      </c>
      <c r="R646" s="619"/>
      <c r="S646" s="619"/>
      <c r="T646" s="619"/>
      <c r="U646" s="47">
        <v>1</v>
      </c>
      <c r="V646" s="619"/>
      <c r="W646" s="619"/>
      <c r="X646" s="619"/>
      <c r="Y646" s="619"/>
      <c r="Z646" s="619"/>
      <c r="AA646" s="619"/>
      <c r="AB646" s="47">
        <v>1</v>
      </c>
      <c r="AC646" s="47">
        <v>1</v>
      </c>
      <c r="AD646" s="47">
        <v>1</v>
      </c>
      <c r="AE646" s="47">
        <v>1</v>
      </c>
      <c r="AF646" s="47">
        <v>1</v>
      </c>
      <c r="AG646" s="47">
        <v>1</v>
      </c>
      <c r="AH646" s="47">
        <v>1</v>
      </c>
      <c r="AI646" s="47">
        <v>1</v>
      </c>
      <c r="AJ646" s="47">
        <v>1</v>
      </c>
      <c r="AK646" s="47"/>
      <c r="AL646" s="47">
        <v>1</v>
      </c>
      <c r="AM646" s="619"/>
      <c r="AN646" s="619"/>
      <c r="AO646" s="619"/>
      <c r="AP646" s="47">
        <v>1</v>
      </c>
      <c r="AQ646" s="5"/>
      <c r="AR646" s="5"/>
      <c r="AS646" s="48"/>
      <c r="AT646" s="5"/>
      <c r="AU646" s="5"/>
      <c r="AV646" s="145"/>
      <c r="AZ646" s="386"/>
      <c r="BA646" s="5"/>
      <c r="BB646" s="5"/>
      <c r="BC646" s="48"/>
      <c r="BD646" s="5"/>
      <c r="BE646" s="5"/>
      <c r="BF646" s="5">
        <v>1</v>
      </c>
      <c r="BG646" s="5">
        <v>1</v>
      </c>
      <c r="BH646" s="5">
        <v>1</v>
      </c>
      <c r="BI646" s="116"/>
      <c r="BJ646" s="5">
        <v>1</v>
      </c>
      <c r="BK646" s="5">
        <v>1</v>
      </c>
      <c r="BL646" s="5">
        <v>1</v>
      </c>
      <c r="BM646" s="5">
        <v>1</v>
      </c>
      <c r="BN646" s="5">
        <v>1</v>
      </c>
      <c r="BO646" s="5">
        <v>1</v>
      </c>
      <c r="BP646" s="5">
        <v>1</v>
      </c>
      <c r="BQ646" s="624"/>
      <c r="BR646" s="624"/>
      <c r="BS646" s="624"/>
      <c r="BT646" s="619"/>
      <c r="BU646" s="619"/>
      <c r="BV646" s="619"/>
      <c r="BW646" s="619"/>
      <c r="BX646" s="619"/>
      <c r="BY646" s="619"/>
      <c r="BZ646" s="5">
        <v>1</v>
      </c>
      <c r="CA646" s="619"/>
      <c r="CB646" s="619"/>
      <c r="CC646" s="619"/>
      <c r="CD646" s="624"/>
      <c r="CE646" s="624"/>
      <c r="CF646" s="624"/>
      <c r="CG646" s="5">
        <v>1</v>
      </c>
      <c r="CH646" s="26"/>
      <c r="CI646" s="26"/>
      <c r="CJ646" s="48"/>
      <c r="CK646" s="5"/>
      <c r="CL646" s="5"/>
      <c r="CM646" s="385"/>
    </row>
    <row r="647" spans="9:91">
      <c r="I647" s="142"/>
      <c r="J647" s="5"/>
      <c r="K647" s="5"/>
      <c r="L647" s="48"/>
      <c r="M647" s="5"/>
      <c r="N647" s="5"/>
      <c r="O647" s="5"/>
      <c r="P647" s="50"/>
      <c r="Q647" s="47">
        <v>1</v>
      </c>
      <c r="R647" s="47">
        <v>1</v>
      </c>
      <c r="S647" s="47">
        <v>1</v>
      </c>
      <c r="T647" s="47">
        <v>1</v>
      </c>
      <c r="U647" s="47">
        <v>1</v>
      </c>
      <c r="V647" s="619"/>
      <c r="W647" s="619"/>
      <c r="X647" s="619"/>
      <c r="Z647" s="47">
        <v>1</v>
      </c>
      <c r="AA647" s="47">
        <v>1</v>
      </c>
      <c r="AB647" s="47">
        <v>1</v>
      </c>
      <c r="AC647" s="619" t="s">
        <v>282</v>
      </c>
      <c r="AD647" s="619"/>
      <c r="AE647" s="619"/>
      <c r="AF647" s="5"/>
      <c r="AG647" s="619" t="s">
        <v>135</v>
      </c>
      <c r="AH647" s="619"/>
      <c r="AI647" s="619"/>
      <c r="AJ647" s="47">
        <v>1</v>
      </c>
      <c r="AL647" s="47">
        <v>1</v>
      </c>
      <c r="AP647" s="47">
        <v>1</v>
      </c>
      <c r="AQ647" s="50"/>
      <c r="AR647" s="5"/>
      <c r="AS647" s="5"/>
      <c r="AT647" s="5"/>
      <c r="AU647" s="5"/>
      <c r="AV647" s="145"/>
      <c r="AZ647" s="386"/>
      <c r="BA647" s="5"/>
      <c r="BB647" s="5"/>
      <c r="BC647" s="48"/>
      <c r="BD647" s="5"/>
      <c r="BE647" s="5"/>
      <c r="BF647" s="5">
        <v>1</v>
      </c>
      <c r="BG647" s="619" t="s">
        <v>133</v>
      </c>
      <c r="BH647" s="619"/>
      <c r="BI647" s="619"/>
      <c r="BJ647" s="5">
        <v>1</v>
      </c>
      <c r="BK647" s="619" t="s">
        <v>137</v>
      </c>
      <c r="BL647" s="619"/>
      <c r="BM647" s="619" t="s">
        <v>283</v>
      </c>
      <c r="BN647" s="619"/>
      <c r="BO647" s="619"/>
      <c r="BP647" s="5">
        <v>1</v>
      </c>
      <c r="BQ647" s="5">
        <v>1</v>
      </c>
      <c r="BR647" s="5">
        <v>1</v>
      </c>
      <c r="BS647" s="5">
        <v>1</v>
      </c>
      <c r="BT647" s="5">
        <v>1</v>
      </c>
      <c r="BU647" s="5">
        <v>1</v>
      </c>
      <c r="BV647" s="5">
        <v>1</v>
      </c>
      <c r="BW647" s="5">
        <v>1</v>
      </c>
      <c r="BX647" s="5">
        <v>1</v>
      </c>
      <c r="BY647" s="5">
        <v>1</v>
      </c>
      <c r="BZ647" s="5">
        <v>1</v>
      </c>
      <c r="CA647" s="5">
        <v>1</v>
      </c>
      <c r="CB647" s="5">
        <v>1</v>
      </c>
      <c r="CC647" s="5"/>
      <c r="CD647" s="5"/>
      <c r="CE647" s="5">
        <v>1</v>
      </c>
      <c r="CF647" s="116"/>
      <c r="CG647" s="5">
        <v>1</v>
      </c>
      <c r="CH647" s="5">
        <v>1</v>
      </c>
      <c r="CI647" s="5">
        <v>1</v>
      </c>
      <c r="CJ647" s="5"/>
      <c r="CK647" s="5"/>
      <c r="CL647" s="5"/>
      <c r="CM647" s="385"/>
    </row>
    <row r="648" spans="9:91">
      <c r="I648" s="142"/>
      <c r="J648" s="5"/>
      <c r="K648" s="5"/>
      <c r="L648" s="5"/>
      <c r="M648" s="5"/>
      <c r="N648" s="5"/>
      <c r="O648" s="5"/>
      <c r="P648" s="50"/>
      <c r="Q648" s="47">
        <v>1</v>
      </c>
      <c r="R648" s="50"/>
      <c r="S648" s="47">
        <v>1</v>
      </c>
      <c r="T648" s="625" t="s">
        <v>136</v>
      </c>
      <c r="U648" s="625"/>
      <c r="V648" s="625"/>
      <c r="W648" s="47">
        <v>1</v>
      </c>
      <c r="X648" s="47">
        <v>1</v>
      </c>
      <c r="Y648" s="47">
        <v>1</v>
      </c>
      <c r="Z648" s="47">
        <v>1</v>
      </c>
      <c r="AA648" s="619" t="s">
        <v>137</v>
      </c>
      <c r="AB648" s="619"/>
      <c r="AC648" s="619"/>
      <c r="AD648" s="619"/>
      <c r="AE648" s="619"/>
      <c r="AF648" s="5"/>
      <c r="AG648" s="619"/>
      <c r="AH648" s="619"/>
      <c r="AI648" s="619"/>
      <c r="AJ648" s="47">
        <v>1</v>
      </c>
      <c r="AL648" s="47">
        <v>1</v>
      </c>
      <c r="AM648" s="625" t="s">
        <v>136</v>
      </c>
      <c r="AN648" s="625"/>
      <c r="AO648" s="625"/>
      <c r="AP648" s="47">
        <v>1</v>
      </c>
      <c r="AQ648" s="50"/>
      <c r="AR648" s="5"/>
      <c r="AS648" s="5"/>
      <c r="AT648" s="5"/>
      <c r="AU648" s="5"/>
      <c r="AV648" s="145"/>
      <c r="AZ648" s="386"/>
      <c r="BA648" s="5"/>
      <c r="BB648" s="5"/>
      <c r="BC648" s="5"/>
      <c r="BD648" s="5"/>
      <c r="BE648" s="5"/>
      <c r="BF648" s="5">
        <v>1</v>
      </c>
      <c r="BG648" s="619"/>
      <c r="BH648" s="619"/>
      <c r="BI648" s="619"/>
      <c r="BJ648" s="5">
        <v>1</v>
      </c>
      <c r="BK648" s="619"/>
      <c r="BL648" s="619"/>
      <c r="BM648" s="619"/>
      <c r="BN648" s="619"/>
      <c r="BO648" s="619"/>
      <c r="BP648" s="5">
        <v>1</v>
      </c>
      <c r="BQ648" s="143"/>
      <c r="BR648" s="5"/>
      <c r="BS648" s="26"/>
      <c r="BT648" s="26"/>
      <c r="BU648" s="26"/>
      <c r="BV648" s="26"/>
      <c r="BW648" s="5"/>
      <c r="BX648" s="143"/>
      <c r="BY648" s="5">
        <v>1</v>
      </c>
      <c r="BZ648" s="624" t="s">
        <v>138</v>
      </c>
      <c r="CA648" s="624"/>
      <c r="CB648" s="624"/>
      <c r="CC648" s="629" t="s">
        <v>151</v>
      </c>
      <c r="CD648" s="629"/>
      <c r="CE648" s="5">
        <v>1</v>
      </c>
      <c r="CF648" s="624" t="s">
        <v>136</v>
      </c>
      <c r="CG648" s="624"/>
      <c r="CH648" s="624"/>
      <c r="CI648" s="5">
        <v>1</v>
      </c>
      <c r="CJ648" s="5"/>
      <c r="CK648" s="5"/>
      <c r="CL648" s="5"/>
      <c r="CM648" s="385"/>
    </row>
    <row r="649" spans="9:91">
      <c r="I649" s="142"/>
      <c r="J649" s="5"/>
      <c r="K649" s="5"/>
      <c r="L649" s="6"/>
      <c r="M649" s="6"/>
      <c r="N649" s="5"/>
      <c r="O649" s="5"/>
      <c r="P649" s="50"/>
      <c r="Q649" s="47">
        <v>1</v>
      </c>
      <c r="R649" s="5"/>
      <c r="S649" s="47">
        <v>1</v>
      </c>
      <c r="T649" s="625"/>
      <c r="U649" s="625"/>
      <c r="V649" s="625"/>
      <c r="W649" s="47">
        <v>1</v>
      </c>
      <c r="X649" s="625" t="s">
        <v>286</v>
      </c>
      <c r="Y649" s="625"/>
      <c r="Z649" s="625"/>
      <c r="AA649" s="619"/>
      <c r="AB649" s="619"/>
      <c r="AC649" s="619"/>
      <c r="AD649" s="619"/>
      <c r="AE649" s="619"/>
      <c r="AF649" s="5"/>
      <c r="AG649" s="619"/>
      <c r="AH649" s="619"/>
      <c r="AI649" s="619"/>
      <c r="AJ649" s="47">
        <v>1</v>
      </c>
      <c r="AK649" s="5"/>
      <c r="AL649" s="47">
        <v>1</v>
      </c>
      <c r="AM649" s="625"/>
      <c r="AN649" s="625"/>
      <c r="AO649" s="625"/>
      <c r="AP649" s="47">
        <v>1</v>
      </c>
      <c r="AQ649" s="50"/>
      <c r="AR649" s="5"/>
      <c r="AU649" s="5"/>
      <c r="AV649" s="349"/>
      <c r="AZ649" s="386"/>
      <c r="BA649" s="5"/>
      <c r="BB649" s="5"/>
      <c r="BC649" s="48"/>
      <c r="BD649" s="48"/>
      <c r="BE649" s="5"/>
      <c r="BF649" s="5">
        <v>1</v>
      </c>
      <c r="BG649" s="619"/>
      <c r="BH649" s="619"/>
      <c r="BI649" s="619"/>
      <c r="BJ649" s="5">
        <v>1</v>
      </c>
      <c r="BK649" s="126"/>
      <c r="BL649" s="5"/>
      <c r="BM649" s="619"/>
      <c r="BN649" s="619"/>
      <c r="BO649" s="619"/>
      <c r="BP649" s="5">
        <v>1</v>
      </c>
      <c r="BQ649" s="5"/>
      <c r="BR649" s="26">
        <v>1</v>
      </c>
      <c r="BS649" s="26">
        <v>1</v>
      </c>
      <c r="BT649" s="26">
        <v>1</v>
      </c>
      <c r="BU649" s="26">
        <v>1</v>
      </c>
      <c r="BV649" s="26">
        <v>1</v>
      </c>
      <c r="BW649" s="26">
        <v>1</v>
      </c>
      <c r="BX649" s="5"/>
      <c r="BY649" s="5">
        <v>1</v>
      </c>
      <c r="BZ649" s="624"/>
      <c r="CA649" s="624"/>
      <c r="CB649" s="624"/>
      <c r="CC649" s="629"/>
      <c r="CD649" s="629"/>
      <c r="CE649" s="5">
        <v>1</v>
      </c>
      <c r="CF649" s="624"/>
      <c r="CG649" s="624"/>
      <c r="CH649" s="624"/>
      <c r="CI649" s="5">
        <v>1</v>
      </c>
      <c r="CJ649" s="26"/>
      <c r="CK649" s="26"/>
      <c r="CL649" s="5"/>
      <c r="CM649" s="383"/>
    </row>
    <row r="650" spans="9:91">
      <c r="I650" s="347"/>
      <c r="J650" s="5"/>
      <c r="L650" s="5"/>
      <c r="M650" s="5"/>
      <c r="N650" s="5"/>
      <c r="O650" s="5"/>
      <c r="P650" s="5"/>
      <c r="Q650" s="47">
        <v>1</v>
      </c>
      <c r="R650" s="50"/>
      <c r="S650" s="47">
        <v>1</v>
      </c>
      <c r="T650" s="625"/>
      <c r="U650" s="625"/>
      <c r="V650" s="625"/>
      <c r="W650" s="47">
        <v>1</v>
      </c>
      <c r="X650" s="625"/>
      <c r="Y650" s="625"/>
      <c r="Z650" s="625"/>
      <c r="AA650" s="625" t="s">
        <v>151</v>
      </c>
      <c r="AB650" s="625"/>
      <c r="AC650" s="619" t="s">
        <v>292</v>
      </c>
      <c r="AD650" s="619"/>
      <c r="AE650" s="619"/>
      <c r="AF650" s="619"/>
      <c r="AG650" s="5"/>
      <c r="AH650" s="5"/>
      <c r="AI650" s="5"/>
      <c r="AJ650" s="47">
        <v>1</v>
      </c>
      <c r="AK650" s="5"/>
      <c r="AL650" s="47">
        <v>1</v>
      </c>
      <c r="AM650" s="625"/>
      <c r="AN650" s="625"/>
      <c r="AO650" s="625"/>
      <c r="AP650" s="47">
        <v>1</v>
      </c>
      <c r="AQ650" s="5"/>
      <c r="AR650" s="5"/>
      <c r="AU650" s="48"/>
      <c r="AV650" s="349"/>
      <c r="AZ650" s="384"/>
      <c r="BA650" s="5"/>
      <c r="BB650" s="26"/>
      <c r="BC650" s="5"/>
      <c r="BD650" s="5"/>
      <c r="BE650" s="5"/>
      <c r="BF650" s="5">
        <v>1</v>
      </c>
      <c r="BG650" s="619" t="s">
        <v>165</v>
      </c>
      <c r="BH650" s="619"/>
      <c r="BI650" s="619"/>
      <c r="BJ650" s="5">
        <v>1</v>
      </c>
      <c r="BK650" s="5"/>
      <c r="BL650" s="5"/>
      <c r="BM650" s="619" t="s">
        <v>139</v>
      </c>
      <c r="BN650" s="619"/>
      <c r="BO650" s="619"/>
      <c r="BP650" s="5">
        <v>1</v>
      </c>
      <c r="BQ650" s="26"/>
      <c r="BR650" s="26">
        <v>1</v>
      </c>
      <c r="BS650" s="619" t="s">
        <v>292</v>
      </c>
      <c r="BT650" s="619"/>
      <c r="BU650" s="619"/>
      <c r="BV650" s="619"/>
      <c r="BW650" s="26">
        <v>1</v>
      </c>
      <c r="BX650" s="26"/>
      <c r="BY650" s="5">
        <v>1</v>
      </c>
      <c r="BZ650" s="624"/>
      <c r="CA650" s="624"/>
      <c r="CB650" s="624"/>
      <c r="CC650" s="5"/>
      <c r="CD650" s="5"/>
      <c r="CE650" s="5">
        <v>1</v>
      </c>
      <c r="CF650" s="624"/>
      <c r="CG650" s="624"/>
      <c r="CH650" s="624"/>
      <c r="CI650" s="5">
        <v>1</v>
      </c>
      <c r="CJ650" s="26"/>
      <c r="CK650" s="26"/>
      <c r="CL650" s="48"/>
      <c r="CM650" s="383"/>
    </row>
    <row r="651" spans="9:91">
      <c r="I651" s="347"/>
      <c r="J651" s="5"/>
      <c r="L651" s="5"/>
      <c r="M651" s="5"/>
      <c r="N651" s="5"/>
      <c r="O651" s="5"/>
      <c r="P651" s="5"/>
      <c r="Q651" s="47">
        <v>1</v>
      </c>
      <c r="R651" s="50"/>
      <c r="S651" s="47">
        <v>1</v>
      </c>
      <c r="T651" s="47">
        <v>1</v>
      </c>
      <c r="U651" s="47">
        <v>1</v>
      </c>
      <c r="V651" s="47">
        <v>1</v>
      </c>
      <c r="W651" s="47">
        <v>1</v>
      </c>
      <c r="X651" s="625"/>
      <c r="Y651" s="625"/>
      <c r="Z651" s="625"/>
      <c r="AA651" s="625"/>
      <c r="AB651" s="625"/>
      <c r="AC651" s="619"/>
      <c r="AD651" s="619"/>
      <c r="AE651" s="619"/>
      <c r="AF651" s="619"/>
      <c r="AG651" s="619" t="s">
        <v>282</v>
      </c>
      <c r="AH651" s="619"/>
      <c r="AI651" s="619"/>
      <c r="AJ651" s="47">
        <v>1</v>
      </c>
      <c r="AK651" s="5"/>
      <c r="AL651" s="47">
        <v>1</v>
      </c>
      <c r="AM651" s="619" t="s">
        <v>165</v>
      </c>
      <c r="AN651" s="619"/>
      <c r="AO651" s="619"/>
      <c r="AP651" s="47">
        <v>1</v>
      </c>
      <c r="AQ651" s="5"/>
      <c r="AR651" s="5"/>
      <c r="AU651" s="48"/>
      <c r="AV651" s="349"/>
      <c r="AZ651" s="384"/>
      <c r="BA651" s="5"/>
      <c r="BB651" s="26"/>
      <c r="BC651" s="5"/>
      <c r="BD651" s="5"/>
      <c r="BE651" s="5"/>
      <c r="BF651" s="5">
        <v>1</v>
      </c>
      <c r="BG651" s="619"/>
      <c r="BH651" s="619"/>
      <c r="BI651" s="619"/>
      <c r="BJ651" s="5">
        <v>1</v>
      </c>
      <c r="BK651" s="117"/>
      <c r="BL651" s="5"/>
      <c r="BM651" s="619"/>
      <c r="BN651" s="619"/>
      <c r="BO651" s="619"/>
      <c r="BP651" s="5">
        <v>1</v>
      </c>
      <c r="BQ651" s="26"/>
      <c r="BR651" s="26">
        <v>1</v>
      </c>
      <c r="BS651" s="619"/>
      <c r="BT651" s="619"/>
      <c r="BU651" s="619"/>
      <c r="BV651" s="619"/>
      <c r="BW651" s="26">
        <v>1</v>
      </c>
      <c r="BX651" s="26"/>
      <c r="BY651" s="5">
        <v>1</v>
      </c>
      <c r="BZ651" s="619" t="s">
        <v>139</v>
      </c>
      <c r="CA651" s="619"/>
      <c r="CB651" s="619"/>
      <c r="CC651" s="5"/>
      <c r="CD651" s="5"/>
      <c r="CE651" s="5">
        <v>1</v>
      </c>
      <c r="CF651" s="619" t="s">
        <v>165</v>
      </c>
      <c r="CG651" s="619"/>
      <c r="CH651" s="619"/>
      <c r="CI651" s="5">
        <v>1</v>
      </c>
      <c r="CJ651" s="26"/>
      <c r="CK651" s="26"/>
      <c r="CL651" s="48"/>
      <c r="CM651" s="383"/>
    </row>
    <row r="652" spans="9:91">
      <c r="I652" s="142"/>
      <c r="J652" s="48"/>
      <c r="L652" s="5"/>
      <c r="M652" s="5"/>
      <c r="N652" s="5"/>
      <c r="O652" s="5"/>
      <c r="P652" s="5"/>
      <c r="Q652" s="47">
        <v>1</v>
      </c>
      <c r="R652" s="50"/>
      <c r="S652" s="47">
        <v>1</v>
      </c>
      <c r="T652" s="619" t="s">
        <v>165</v>
      </c>
      <c r="U652" s="619"/>
      <c r="V652" s="619"/>
      <c r="W652" s="47">
        <v>1</v>
      </c>
      <c r="X652" s="5"/>
      <c r="Y652" s="619" t="s">
        <v>137</v>
      </c>
      <c r="Z652" s="619"/>
      <c r="AA652" s="625" t="s">
        <v>151</v>
      </c>
      <c r="AB652" s="625"/>
      <c r="AC652" s="619"/>
      <c r="AD652" s="619"/>
      <c r="AE652" s="619"/>
      <c r="AF652" s="619"/>
      <c r="AG652" s="619"/>
      <c r="AH652" s="619"/>
      <c r="AI652" s="619"/>
      <c r="AJ652" s="47">
        <v>1</v>
      </c>
      <c r="AK652" s="5"/>
      <c r="AL652" s="47">
        <v>1</v>
      </c>
      <c r="AM652" s="619"/>
      <c r="AN652" s="619"/>
      <c r="AO652" s="619"/>
      <c r="AP652" s="47">
        <v>1</v>
      </c>
      <c r="AQ652" s="5"/>
      <c r="AR652" s="5"/>
      <c r="AS652" s="5"/>
      <c r="AT652" s="48"/>
      <c r="AU652" s="346"/>
      <c r="AV652" s="349"/>
      <c r="AZ652" s="386"/>
      <c r="BA652" s="48"/>
      <c r="BB652" s="26"/>
      <c r="BC652" s="5"/>
      <c r="BD652" s="5"/>
      <c r="BE652" s="5"/>
      <c r="BF652" s="5">
        <v>1</v>
      </c>
      <c r="BG652" s="619"/>
      <c r="BH652" s="619"/>
      <c r="BI652" s="619"/>
      <c r="BJ652" s="5">
        <v>1</v>
      </c>
      <c r="BK652" s="5"/>
      <c r="BL652" s="5"/>
      <c r="BM652" s="619"/>
      <c r="BN652" s="619"/>
      <c r="BO652" s="619"/>
      <c r="BP652" s="5">
        <v>1</v>
      </c>
      <c r="BQ652" s="26"/>
      <c r="BR652" s="26">
        <v>1</v>
      </c>
      <c r="BS652" s="619"/>
      <c r="BT652" s="619"/>
      <c r="BU652" s="619"/>
      <c r="BV652" s="619"/>
      <c r="BW652" s="26">
        <v>1</v>
      </c>
      <c r="BX652" s="26"/>
      <c r="BY652" s="5">
        <v>1</v>
      </c>
      <c r="BZ652" s="619"/>
      <c r="CA652" s="619"/>
      <c r="CB652" s="619"/>
      <c r="CC652" s="5"/>
      <c r="CD652" s="117"/>
      <c r="CE652" s="5">
        <v>1</v>
      </c>
      <c r="CF652" s="619"/>
      <c r="CG652" s="619"/>
      <c r="CH652" s="619"/>
      <c r="CI652" s="5">
        <v>1</v>
      </c>
      <c r="CJ652" s="5"/>
      <c r="CK652" s="48"/>
      <c r="CL652" s="376"/>
      <c r="CM652" s="383"/>
    </row>
    <row r="653" spans="9:91">
      <c r="I653" s="142"/>
      <c r="J653" s="48"/>
      <c r="K653" s="48"/>
      <c r="L653" s="5"/>
      <c r="M653" s="5"/>
      <c r="N653" s="5"/>
      <c r="O653" s="5"/>
      <c r="P653" s="5"/>
      <c r="Q653" s="47">
        <v>1</v>
      </c>
      <c r="R653" s="5"/>
      <c r="S653" s="47">
        <v>1</v>
      </c>
      <c r="T653" s="619"/>
      <c r="U653" s="619"/>
      <c r="V653" s="619"/>
      <c r="W653" s="47">
        <v>1</v>
      </c>
      <c r="X653" s="5"/>
      <c r="Y653" s="619"/>
      <c r="Z653" s="619"/>
      <c r="AA653" s="625"/>
      <c r="AB653" s="625"/>
      <c r="AC653" s="619"/>
      <c r="AD653" s="619"/>
      <c r="AE653" s="619"/>
      <c r="AF653" s="619"/>
      <c r="AG653" s="619"/>
      <c r="AH653" s="619"/>
      <c r="AI653" s="619"/>
      <c r="AJ653" s="47">
        <v>1</v>
      </c>
      <c r="AK653" s="5"/>
      <c r="AL653" s="47">
        <v>1</v>
      </c>
      <c r="AM653" s="619"/>
      <c r="AN653" s="619"/>
      <c r="AO653" s="619"/>
      <c r="AP653" s="47">
        <v>1</v>
      </c>
      <c r="AQ653" s="5"/>
      <c r="AR653" s="5"/>
      <c r="AS653" s="5"/>
      <c r="AT653" s="48"/>
      <c r="AU653" s="346"/>
      <c r="AV653" s="349"/>
      <c r="AZ653" s="386"/>
      <c r="BA653" s="48"/>
      <c r="BB653" s="48"/>
      <c r="BC653" s="5"/>
      <c r="BD653" s="26"/>
      <c r="BE653" s="5"/>
      <c r="BF653" s="5">
        <v>1</v>
      </c>
      <c r="BG653" s="624" t="s">
        <v>136</v>
      </c>
      <c r="BH653" s="624"/>
      <c r="BI653" s="624"/>
      <c r="BJ653" s="5">
        <v>1</v>
      </c>
      <c r="BK653" s="5"/>
      <c r="BL653" s="5"/>
      <c r="BM653" s="624" t="s">
        <v>138</v>
      </c>
      <c r="BN653" s="624"/>
      <c r="BO653" s="624"/>
      <c r="BP653" s="5">
        <v>1</v>
      </c>
      <c r="BQ653" s="26"/>
      <c r="BR653" s="26">
        <v>1</v>
      </c>
      <c r="BS653" s="619"/>
      <c r="BT653" s="619"/>
      <c r="BU653" s="619"/>
      <c r="BV653" s="619"/>
      <c r="BW653" s="26">
        <v>1</v>
      </c>
      <c r="BX653" s="26"/>
      <c r="BY653" s="5">
        <v>1</v>
      </c>
      <c r="BZ653" s="619"/>
      <c r="CA653" s="619"/>
      <c r="CB653" s="619"/>
      <c r="CC653" s="5"/>
      <c r="CD653" s="5"/>
      <c r="CE653" s="5">
        <v>1</v>
      </c>
      <c r="CF653" s="619"/>
      <c r="CG653" s="619"/>
      <c r="CH653" s="619"/>
      <c r="CI653" s="5">
        <v>1</v>
      </c>
      <c r="CJ653" s="5"/>
      <c r="CK653" s="48"/>
      <c r="CL653" s="376"/>
      <c r="CM653" s="383"/>
    </row>
    <row r="654" spans="9:91">
      <c r="I654" s="142"/>
      <c r="J654" s="48"/>
      <c r="K654" s="48"/>
      <c r="L654" s="5"/>
      <c r="M654" s="5"/>
      <c r="N654" s="5"/>
      <c r="O654" s="5"/>
      <c r="P654" s="5"/>
      <c r="Q654" s="47">
        <v>1</v>
      </c>
      <c r="R654" s="47">
        <v>1</v>
      </c>
      <c r="S654" s="47">
        <v>1</v>
      </c>
      <c r="T654" s="619"/>
      <c r="U654" s="619"/>
      <c r="V654" s="619"/>
      <c r="W654" s="47">
        <v>1</v>
      </c>
      <c r="X654" s="47">
        <v>1</v>
      </c>
      <c r="Y654" s="47">
        <v>1</v>
      </c>
      <c r="Z654" s="619" t="s">
        <v>181</v>
      </c>
      <c r="AA654" s="619"/>
      <c r="AB654" s="619"/>
      <c r="AC654" s="625" t="s">
        <v>151</v>
      </c>
      <c r="AD654" s="625"/>
      <c r="AE654" s="625" t="s">
        <v>151</v>
      </c>
      <c r="AF654" s="625"/>
      <c r="AG654" s="619" t="s">
        <v>137</v>
      </c>
      <c r="AH654" s="619"/>
      <c r="AI654" s="47">
        <v>1</v>
      </c>
      <c r="AJ654" s="47">
        <v>1</v>
      </c>
      <c r="AK654" s="5"/>
      <c r="AL654" s="47">
        <v>1</v>
      </c>
      <c r="AM654" s="47">
        <v>1</v>
      </c>
      <c r="AN654" s="47">
        <v>1</v>
      </c>
      <c r="AO654" s="47">
        <v>1</v>
      </c>
      <c r="AP654" s="47">
        <v>1</v>
      </c>
      <c r="AQ654" s="5"/>
      <c r="AR654" s="5"/>
      <c r="AS654" s="5"/>
      <c r="AT654" s="48"/>
      <c r="AU654" s="346"/>
      <c r="AV654" s="349"/>
      <c r="AZ654" s="386"/>
      <c r="BA654" s="48"/>
      <c r="BB654" s="48"/>
      <c r="BC654" s="5"/>
      <c r="BD654" s="5"/>
      <c r="BE654" s="5"/>
      <c r="BF654" s="5">
        <v>1</v>
      </c>
      <c r="BG654" s="624"/>
      <c r="BH654" s="624"/>
      <c r="BI654" s="624"/>
      <c r="BJ654" s="5">
        <v>1</v>
      </c>
      <c r="BK654" s="629" t="s">
        <v>151</v>
      </c>
      <c r="BL654" s="629"/>
      <c r="BM654" s="624"/>
      <c r="BN654" s="624"/>
      <c r="BO654" s="624"/>
      <c r="BP654" s="5">
        <v>1</v>
      </c>
      <c r="BQ654" s="5"/>
      <c r="BR654" s="26">
        <v>1</v>
      </c>
      <c r="BS654" s="26">
        <v>1</v>
      </c>
      <c r="BT654" s="26">
        <v>1</v>
      </c>
      <c r="BU654" s="26">
        <v>1</v>
      </c>
      <c r="BV654" s="26">
        <v>1</v>
      </c>
      <c r="BW654" s="26">
        <v>1</v>
      </c>
      <c r="BX654" s="5"/>
      <c r="BY654" s="5">
        <v>1</v>
      </c>
      <c r="BZ654" s="619" t="s">
        <v>286</v>
      </c>
      <c r="CA654" s="619"/>
      <c r="CB654" s="619"/>
      <c r="CC654" s="5"/>
      <c r="CD654" s="126"/>
      <c r="CE654" s="5">
        <v>1</v>
      </c>
      <c r="CF654" s="619" t="s">
        <v>133</v>
      </c>
      <c r="CG654" s="619"/>
      <c r="CH654" s="619"/>
      <c r="CI654" s="5">
        <v>1</v>
      </c>
      <c r="CJ654" s="5"/>
      <c r="CK654" s="48"/>
      <c r="CL654" s="376"/>
      <c r="CM654" s="383"/>
    </row>
    <row r="655" spans="9:91">
      <c r="I655" s="142"/>
      <c r="J655" s="5"/>
      <c r="K655" s="5"/>
      <c r="L655" s="5"/>
      <c r="M655" s="5"/>
      <c r="N655" s="5"/>
      <c r="O655" s="5"/>
      <c r="P655" s="5"/>
      <c r="Q655" s="47">
        <v>1</v>
      </c>
      <c r="R655" s="47"/>
      <c r="S655" s="619" t="s">
        <v>165</v>
      </c>
      <c r="T655" s="619"/>
      <c r="U655" s="619"/>
      <c r="V655" s="619" t="s">
        <v>139</v>
      </c>
      <c r="W655" s="619"/>
      <c r="X655" s="619"/>
      <c r="Y655" s="47">
        <v>1</v>
      </c>
      <c r="Z655" s="619"/>
      <c r="AA655" s="619"/>
      <c r="AB655" s="619"/>
      <c r="AC655" s="625"/>
      <c r="AD655" s="625"/>
      <c r="AE655" s="625"/>
      <c r="AF655" s="625"/>
      <c r="AG655" s="619"/>
      <c r="AH655" s="619"/>
      <c r="AI655" s="47">
        <v>1</v>
      </c>
      <c r="AJ655" s="619" t="s">
        <v>139</v>
      </c>
      <c r="AK655" s="619"/>
      <c r="AL655" s="619"/>
      <c r="AM655" s="47">
        <v>1</v>
      </c>
      <c r="AN655" s="5"/>
      <c r="AO655" s="5"/>
      <c r="AP655" s="47">
        <v>1</v>
      </c>
      <c r="AQ655" s="5"/>
      <c r="AR655" s="5"/>
      <c r="AT655" s="48"/>
      <c r="AU655" s="346"/>
      <c r="AV655" s="349"/>
      <c r="AZ655" s="386"/>
      <c r="BA655" s="5"/>
      <c r="BB655" s="5"/>
      <c r="BC655" s="5"/>
      <c r="BD655" s="5"/>
      <c r="BE655" s="5"/>
      <c r="BF655" s="5">
        <v>1</v>
      </c>
      <c r="BG655" s="624"/>
      <c r="BH655" s="624"/>
      <c r="BI655" s="624"/>
      <c r="BJ655" s="5">
        <v>1</v>
      </c>
      <c r="BK655" s="629"/>
      <c r="BL655" s="629"/>
      <c r="BM655" s="624"/>
      <c r="BN655" s="624"/>
      <c r="BO655" s="624"/>
      <c r="BP655" s="5">
        <v>1</v>
      </c>
      <c r="BQ655" s="143"/>
      <c r="BR655" s="5"/>
      <c r="BS655" s="26"/>
      <c r="BT655" s="26"/>
      <c r="BU655" s="26"/>
      <c r="BV655" s="26"/>
      <c r="BW655" s="5"/>
      <c r="BX655" s="143"/>
      <c r="BY655" s="5">
        <v>1</v>
      </c>
      <c r="BZ655" s="619"/>
      <c r="CA655" s="619"/>
      <c r="CB655" s="619"/>
      <c r="CC655" s="619" t="s">
        <v>137</v>
      </c>
      <c r="CD655" s="619"/>
      <c r="CE655" s="5">
        <v>1</v>
      </c>
      <c r="CF655" s="619"/>
      <c r="CG655" s="619"/>
      <c r="CH655" s="619"/>
      <c r="CI655" s="5">
        <v>1</v>
      </c>
      <c r="CJ655" s="26"/>
      <c r="CK655" s="48"/>
      <c r="CL655" s="376"/>
      <c r="CM655" s="383"/>
    </row>
    <row r="656" spans="9:91">
      <c r="I656" s="142"/>
      <c r="J656" s="5"/>
      <c r="K656" s="5"/>
      <c r="L656" s="48"/>
      <c r="M656" s="5"/>
      <c r="N656" s="5"/>
      <c r="O656" s="5"/>
      <c r="P656" s="50"/>
      <c r="Q656" s="47">
        <v>1</v>
      </c>
      <c r="R656" s="47"/>
      <c r="S656" s="619"/>
      <c r="T656" s="619"/>
      <c r="U656" s="619"/>
      <c r="V656" s="619"/>
      <c r="W656" s="619"/>
      <c r="X656" s="619"/>
      <c r="Y656" s="47">
        <v>1</v>
      </c>
      <c r="Z656" s="619"/>
      <c r="AA656" s="619"/>
      <c r="AB656" s="619"/>
      <c r="AC656" s="619" t="s">
        <v>137</v>
      </c>
      <c r="AD656" s="619"/>
      <c r="AE656" s="619" t="s">
        <v>283</v>
      </c>
      <c r="AF656" s="619"/>
      <c r="AG656" s="619"/>
      <c r="AH656" s="47">
        <v>1</v>
      </c>
      <c r="AI656" s="47">
        <v>1</v>
      </c>
      <c r="AJ656" s="619"/>
      <c r="AK656" s="619"/>
      <c r="AL656" s="619"/>
      <c r="AM656" s="47">
        <v>1</v>
      </c>
      <c r="AN656" s="5"/>
      <c r="AO656" s="5"/>
      <c r="AP656" s="47">
        <v>1</v>
      </c>
      <c r="AQ656" s="50"/>
      <c r="AR656" s="5"/>
      <c r="AT656" s="5"/>
      <c r="AU656" s="5"/>
      <c r="AV656" s="145"/>
      <c r="AZ656" s="386"/>
      <c r="BA656" s="5"/>
      <c r="BB656" s="5"/>
      <c r="BC656" s="48"/>
      <c r="BD656" s="5"/>
      <c r="BE656" s="5"/>
      <c r="BF656" s="5">
        <v>1</v>
      </c>
      <c r="BG656" s="5">
        <v>1</v>
      </c>
      <c r="BH656" s="5">
        <v>1</v>
      </c>
      <c r="BI656" s="116"/>
      <c r="BJ656" s="5">
        <v>1</v>
      </c>
      <c r="BK656" s="5"/>
      <c r="BL656" s="5"/>
      <c r="BM656" s="5">
        <v>1</v>
      </c>
      <c r="BN656" s="5">
        <v>1</v>
      </c>
      <c r="BO656" s="5">
        <v>1</v>
      </c>
      <c r="BP656" s="5">
        <v>1</v>
      </c>
      <c r="BQ656" s="5">
        <v>1</v>
      </c>
      <c r="BR656" s="5">
        <v>1</v>
      </c>
      <c r="BS656" s="5">
        <v>1</v>
      </c>
      <c r="BT656" s="5">
        <v>1</v>
      </c>
      <c r="BU656" s="5">
        <v>1</v>
      </c>
      <c r="BV656" s="5">
        <v>1</v>
      </c>
      <c r="BW656" s="5">
        <v>1</v>
      </c>
      <c r="BX656" s="5">
        <v>1</v>
      </c>
      <c r="BY656" s="5">
        <v>1</v>
      </c>
      <c r="BZ656" s="619"/>
      <c r="CA656" s="619"/>
      <c r="CB656" s="619"/>
      <c r="CC656" s="619"/>
      <c r="CD656" s="619"/>
      <c r="CE656" s="5">
        <v>1</v>
      </c>
      <c r="CF656" s="619"/>
      <c r="CG656" s="619"/>
      <c r="CH656" s="619"/>
      <c r="CI656" s="5">
        <v>1</v>
      </c>
      <c r="CJ656" s="26"/>
      <c r="CK656" s="5"/>
      <c r="CL656" s="5"/>
      <c r="CM656" s="385"/>
    </row>
    <row r="657" spans="9:91">
      <c r="I657" s="142"/>
      <c r="J657" s="5"/>
      <c r="K657" s="5"/>
      <c r="L657" s="48"/>
      <c r="M657" s="5"/>
      <c r="N657" s="5"/>
      <c r="O657" s="5"/>
      <c r="P657" s="50"/>
      <c r="Q657" s="47">
        <v>1</v>
      </c>
      <c r="R657" s="47"/>
      <c r="S657" s="619"/>
      <c r="T657" s="619"/>
      <c r="U657" s="619"/>
      <c r="V657" s="619"/>
      <c r="W657" s="619"/>
      <c r="X657" s="619"/>
      <c r="Y657" s="47">
        <v>1</v>
      </c>
      <c r="Z657" s="47">
        <v>1</v>
      </c>
      <c r="AA657" s="47">
        <v>1</v>
      </c>
      <c r="AB657" s="47">
        <v>1</v>
      </c>
      <c r="AC657" s="619"/>
      <c r="AD657" s="619"/>
      <c r="AE657" s="619"/>
      <c r="AF657" s="619"/>
      <c r="AG657" s="619"/>
      <c r="AH657" s="47">
        <v>1</v>
      </c>
      <c r="AI657" s="5"/>
      <c r="AJ657" s="619"/>
      <c r="AK657" s="619"/>
      <c r="AL657" s="619"/>
      <c r="AM657" s="47">
        <v>1</v>
      </c>
      <c r="AN657" s="5"/>
      <c r="AO657" s="5"/>
      <c r="AP657" s="47">
        <v>1</v>
      </c>
      <c r="AQ657" s="50"/>
      <c r="AR657" s="5"/>
      <c r="AT657" s="5"/>
      <c r="AU657" s="5"/>
      <c r="AV657" s="145"/>
      <c r="AZ657" s="386"/>
      <c r="BA657" s="5"/>
      <c r="BB657" s="5"/>
      <c r="BC657" s="48"/>
      <c r="BD657" s="5"/>
      <c r="BE657" s="5"/>
      <c r="BF657" s="26"/>
      <c r="BG657" s="26"/>
      <c r="BH657" s="5">
        <v>1</v>
      </c>
      <c r="BI657" s="624" t="s">
        <v>135</v>
      </c>
      <c r="BJ657" s="624"/>
      <c r="BK657" s="624"/>
      <c r="BL657" s="619" t="s">
        <v>165</v>
      </c>
      <c r="BM657" s="619"/>
      <c r="BN657" s="619"/>
      <c r="BO657" s="5">
        <v>1</v>
      </c>
      <c r="BP657" s="619" t="s">
        <v>176</v>
      </c>
      <c r="BQ657" s="619"/>
      <c r="BR657" s="619"/>
      <c r="BS657" s="619" t="s">
        <v>139</v>
      </c>
      <c r="BT657" s="619"/>
      <c r="BU657" s="619"/>
      <c r="BV657" s="624" t="s">
        <v>138</v>
      </c>
      <c r="BW657" s="624"/>
      <c r="BX657" s="624"/>
      <c r="BY657" s="5">
        <v>1</v>
      </c>
      <c r="BZ657" s="5">
        <v>1</v>
      </c>
      <c r="CA657" s="5">
        <v>1</v>
      </c>
      <c r="CB657" s="5">
        <v>1</v>
      </c>
      <c r="CC657" s="5">
        <v>1</v>
      </c>
      <c r="CD657" s="5">
        <v>1</v>
      </c>
      <c r="CE657" s="5">
        <v>1</v>
      </c>
      <c r="CF657" s="116"/>
      <c r="CG657" s="5">
        <v>1</v>
      </c>
      <c r="CH657" s="5">
        <v>1</v>
      </c>
      <c r="CI657" s="5">
        <v>1</v>
      </c>
      <c r="CJ657" s="26"/>
      <c r="CK657" s="5"/>
      <c r="CL657" s="5"/>
      <c r="CM657" s="385"/>
    </row>
    <row r="658" spans="9:91">
      <c r="I658" s="142"/>
      <c r="J658" s="5"/>
      <c r="K658" s="5"/>
      <c r="L658" s="48"/>
      <c r="M658" s="5"/>
      <c r="N658" s="5"/>
      <c r="O658" s="5"/>
      <c r="P658" s="50"/>
      <c r="Q658" s="47">
        <v>1</v>
      </c>
      <c r="R658" s="47">
        <v>1</v>
      </c>
      <c r="S658" s="47">
        <v>1</v>
      </c>
      <c r="T658" s="47">
        <v>1</v>
      </c>
      <c r="U658" s="47">
        <v>1</v>
      </c>
      <c r="V658" s="619" t="s">
        <v>135</v>
      </c>
      <c r="W658" s="619"/>
      <c r="X658" s="619"/>
      <c r="Y658" s="619" t="s">
        <v>139</v>
      </c>
      <c r="Z658" s="619"/>
      <c r="AA658" s="619"/>
      <c r="AB658" s="47">
        <v>1</v>
      </c>
      <c r="AC658" s="5"/>
      <c r="AD658" s="5"/>
      <c r="AE658" s="619"/>
      <c r="AF658" s="619"/>
      <c r="AG658" s="619"/>
      <c r="AH658" s="47">
        <v>1</v>
      </c>
      <c r="AI658" s="619" t="s">
        <v>135</v>
      </c>
      <c r="AJ658" s="619"/>
      <c r="AK658" s="619"/>
      <c r="AL658" s="47">
        <v>1</v>
      </c>
      <c r="AM658" s="47">
        <v>1</v>
      </c>
      <c r="AN658" s="5"/>
      <c r="AO658" s="5"/>
      <c r="AP658" s="47">
        <v>1</v>
      </c>
      <c r="AQ658" s="50"/>
      <c r="AR658" s="5"/>
      <c r="AT658" s="5"/>
      <c r="AU658" s="5"/>
      <c r="AV658" s="145"/>
      <c r="AZ658" s="386"/>
      <c r="BA658" s="5"/>
      <c r="BB658" s="5"/>
      <c r="BC658" s="48"/>
      <c r="BD658" s="5"/>
      <c r="BE658" s="5"/>
      <c r="BF658" s="5"/>
      <c r="BG658" s="5"/>
      <c r="BH658" s="5">
        <v>1</v>
      </c>
      <c r="BI658" s="624"/>
      <c r="BJ658" s="624"/>
      <c r="BK658" s="624"/>
      <c r="BL658" s="619"/>
      <c r="BM658" s="619"/>
      <c r="BN658" s="619"/>
      <c r="BO658" s="5">
        <v>1</v>
      </c>
      <c r="BP658" s="619"/>
      <c r="BQ658" s="619"/>
      <c r="BR658" s="619"/>
      <c r="BS658" s="619"/>
      <c r="BT658" s="619"/>
      <c r="BU658" s="619"/>
      <c r="BV658" s="624"/>
      <c r="BW658" s="624"/>
      <c r="BX658" s="624"/>
      <c r="BY658" s="5">
        <v>1</v>
      </c>
      <c r="BZ658" s="624" t="s">
        <v>181</v>
      </c>
      <c r="CA658" s="624"/>
      <c r="CB658" s="624"/>
      <c r="CC658" s="624" t="s">
        <v>135</v>
      </c>
      <c r="CD658" s="624"/>
      <c r="CE658" s="624"/>
      <c r="CF658" s="5">
        <v>1</v>
      </c>
      <c r="CG658" s="5">
        <v>1</v>
      </c>
      <c r="CH658" s="5"/>
      <c r="CI658" s="5"/>
      <c r="CJ658" s="26"/>
      <c r="CK658" s="5"/>
      <c r="CL658" s="5"/>
      <c r="CM658" s="385"/>
    </row>
    <row r="659" spans="9:91">
      <c r="I659" s="142"/>
      <c r="J659" s="5"/>
      <c r="K659" s="5"/>
      <c r="L659" s="5"/>
      <c r="M659" s="5"/>
      <c r="N659" s="6"/>
      <c r="O659" s="5"/>
      <c r="P659" s="5"/>
      <c r="Q659" s="47">
        <v>1</v>
      </c>
      <c r="R659" s="625" t="s">
        <v>136</v>
      </c>
      <c r="S659" s="625"/>
      <c r="T659" s="625"/>
      <c r="U659" s="47">
        <v>1</v>
      </c>
      <c r="V659" s="619"/>
      <c r="W659" s="619"/>
      <c r="X659" s="619"/>
      <c r="Y659" s="619"/>
      <c r="Z659" s="619"/>
      <c r="AA659" s="619"/>
      <c r="AB659" s="47">
        <v>1</v>
      </c>
      <c r="AC659" s="47">
        <v>1</v>
      </c>
      <c r="AD659" s="47">
        <v>1</v>
      </c>
      <c r="AE659" s="47">
        <v>1</v>
      </c>
      <c r="AF659" s="47">
        <v>1</v>
      </c>
      <c r="AG659" s="47">
        <v>1</v>
      </c>
      <c r="AH659" s="47">
        <v>1</v>
      </c>
      <c r="AI659" s="619"/>
      <c r="AJ659" s="619"/>
      <c r="AK659" s="619"/>
      <c r="AL659" s="47">
        <v>1</v>
      </c>
      <c r="AM659" s="619" t="s">
        <v>165</v>
      </c>
      <c r="AN659" s="619"/>
      <c r="AO659" s="619"/>
      <c r="AP659" s="47">
        <v>1</v>
      </c>
      <c r="AQ659" s="5"/>
      <c r="AR659" s="5"/>
      <c r="AT659" s="5"/>
      <c r="AU659" s="5"/>
      <c r="AV659" s="145"/>
      <c r="AZ659" s="386"/>
      <c r="BA659" s="5"/>
      <c r="BB659" s="5"/>
      <c r="BC659" s="5"/>
      <c r="BD659" s="5"/>
      <c r="BE659" s="26"/>
      <c r="BF659" s="5"/>
      <c r="BG659" s="5"/>
      <c r="BH659" s="5">
        <v>1</v>
      </c>
      <c r="BI659" s="624"/>
      <c r="BJ659" s="624"/>
      <c r="BK659" s="624"/>
      <c r="BL659" s="619"/>
      <c r="BM659" s="619"/>
      <c r="BN659" s="619"/>
      <c r="BO659" s="5">
        <v>1</v>
      </c>
      <c r="BP659" s="619"/>
      <c r="BQ659" s="619"/>
      <c r="BR659" s="619"/>
      <c r="BS659" s="619"/>
      <c r="BT659" s="619"/>
      <c r="BU659" s="619"/>
      <c r="BV659" s="624"/>
      <c r="BW659" s="624"/>
      <c r="BX659" s="624"/>
      <c r="BY659" s="5">
        <v>1</v>
      </c>
      <c r="BZ659" s="624"/>
      <c r="CA659" s="624"/>
      <c r="CB659" s="624"/>
      <c r="CC659" s="624"/>
      <c r="CD659" s="624"/>
      <c r="CE659" s="624"/>
      <c r="CF659" s="5">
        <v>1</v>
      </c>
      <c r="CG659" s="5"/>
      <c r="CH659" s="5"/>
      <c r="CI659" s="5"/>
      <c r="CJ659" s="26"/>
      <c r="CK659" s="5"/>
      <c r="CL659" s="5"/>
      <c r="CM659" s="385"/>
    </row>
    <row r="660" spans="9:91">
      <c r="I660" s="142"/>
      <c r="J660" s="5"/>
      <c r="K660" s="5"/>
      <c r="L660" s="5"/>
      <c r="M660" s="5"/>
      <c r="N660" s="5"/>
      <c r="O660" s="47"/>
      <c r="P660" s="5"/>
      <c r="Q660" s="47">
        <v>1</v>
      </c>
      <c r="R660" s="625"/>
      <c r="S660" s="625"/>
      <c r="T660" s="625"/>
      <c r="U660" s="47">
        <v>1</v>
      </c>
      <c r="V660" s="619"/>
      <c r="W660" s="619"/>
      <c r="X660" s="619"/>
      <c r="Y660" s="619"/>
      <c r="Z660" s="619"/>
      <c r="AA660" s="619"/>
      <c r="AB660" s="619" t="s">
        <v>165</v>
      </c>
      <c r="AC660" s="619"/>
      <c r="AD660" s="619"/>
      <c r="AE660" s="47">
        <v>1</v>
      </c>
      <c r="AF660" s="625" t="s">
        <v>136</v>
      </c>
      <c r="AG660" s="625"/>
      <c r="AH660" s="625"/>
      <c r="AI660" s="619"/>
      <c r="AJ660" s="619"/>
      <c r="AK660" s="619"/>
      <c r="AL660" s="47">
        <v>1</v>
      </c>
      <c r="AM660" s="619"/>
      <c r="AN660" s="619"/>
      <c r="AO660" s="619"/>
      <c r="AP660" s="47">
        <v>1</v>
      </c>
      <c r="AT660" s="5"/>
      <c r="AU660" s="5"/>
      <c r="AV660" s="145"/>
      <c r="AZ660" s="386"/>
      <c r="BA660" s="5"/>
      <c r="BB660" s="26"/>
      <c r="BC660" s="26"/>
      <c r="BD660" s="26"/>
      <c r="BE660" s="5"/>
      <c r="BF660" s="5"/>
      <c r="BG660" s="5"/>
      <c r="BH660" s="5">
        <v>1</v>
      </c>
      <c r="BI660" s="5">
        <v>1</v>
      </c>
      <c r="BJ660" s="5">
        <v>1</v>
      </c>
      <c r="BK660" s="5">
        <v>1</v>
      </c>
      <c r="BL660" s="624" t="s">
        <v>136</v>
      </c>
      <c r="BM660" s="624"/>
      <c r="BN660" s="624"/>
      <c r="BO660" s="5">
        <v>1</v>
      </c>
      <c r="BP660" s="619" t="s">
        <v>137</v>
      </c>
      <c r="BQ660" s="619"/>
      <c r="BR660" s="5"/>
      <c r="BS660" s="5"/>
      <c r="BT660" s="5"/>
      <c r="BU660" s="4"/>
      <c r="BV660" s="4"/>
      <c r="BW660" s="629" t="s">
        <v>151</v>
      </c>
      <c r="BX660" s="629"/>
      <c r="BY660" s="5">
        <v>1</v>
      </c>
      <c r="BZ660" s="624"/>
      <c r="CA660" s="624"/>
      <c r="CB660" s="624"/>
      <c r="CC660" s="624"/>
      <c r="CD660" s="624"/>
      <c r="CE660" s="624"/>
      <c r="CF660" s="5">
        <v>1</v>
      </c>
      <c r="CG660" s="5"/>
      <c r="CH660" s="26"/>
      <c r="CI660" s="26"/>
      <c r="CJ660" s="26"/>
      <c r="CK660" s="5"/>
      <c r="CL660" s="5"/>
      <c r="CM660" s="385"/>
    </row>
    <row r="661" spans="9:91">
      <c r="I661" s="142"/>
      <c r="J661" s="5"/>
      <c r="K661" s="5"/>
      <c r="L661" s="5"/>
      <c r="M661" s="5"/>
      <c r="N661" s="5"/>
      <c r="O661" s="47"/>
      <c r="P661" s="5"/>
      <c r="Q661" s="47">
        <v>1</v>
      </c>
      <c r="R661" s="625"/>
      <c r="S661" s="625"/>
      <c r="T661" s="625"/>
      <c r="U661" s="47">
        <v>1</v>
      </c>
      <c r="V661" s="47">
        <v>1</v>
      </c>
      <c r="W661" s="47">
        <v>1</v>
      </c>
      <c r="X661" s="47">
        <v>1</v>
      </c>
      <c r="Y661" s="619" t="s">
        <v>165</v>
      </c>
      <c r="Z661" s="619"/>
      <c r="AA661" s="619"/>
      <c r="AB661" s="619"/>
      <c r="AC661" s="619"/>
      <c r="AD661" s="619"/>
      <c r="AE661" s="47">
        <v>1</v>
      </c>
      <c r="AF661" s="625"/>
      <c r="AG661" s="625"/>
      <c r="AH661" s="625"/>
      <c r="AI661" s="47">
        <v>1</v>
      </c>
      <c r="AJ661" s="47">
        <v>1</v>
      </c>
      <c r="AK661" s="47">
        <v>1</v>
      </c>
      <c r="AL661" s="47">
        <v>1</v>
      </c>
      <c r="AM661" s="619"/>
      <c r="AN661" s="619"/>
      <c r="AO661" s="619"/>
      <c r="AP661" s="47">
        <v>1</v>
      </c>
      <c r="AT661" s="5"/>
      <c r="AU661" s="5"/>
      <c r="AV661" s="145"/>
      <c r="AZ661" s="386"/>
      <c r="BA661" s="5"/>
      <c r="BB661" s="26"/>
      <c r="BC661" s="26"/>
      <c r="BD661" s="26"/>
      <c r="BE661" s="5"/>
      <c r="BF661" s="624" t="s">
        <v>148</v>
      </c>
      <c r="BG661" s="624"/>
      <c r="BH661" s="624"/>
      <c r="BI661" s="624"/>
      <c r="BJ661" s="624"/>
      <c r="BK661" s="5">
        <v>1</v>
      </c>
      <c r="BL661" s="624"/>
      <c r="BM661" s="624"/>
      <c r="BN661" s="624"/>
      <c r="BO661" s="5">
        <v>1</v>
      </c>
      <c r="BP661" s="619"/>
      <c r="BQ661" s="619"/>
      <c r="BR661" s="126"/>
      <c r="BS661" s="26"/>
      <c r="BT661" s="117"/>
      <c r="BU661" s="5"/>
      <c r="BV661" s="5"/>
      <c r="BW661" s="629"/>
      <c r="BX661" s="629"/>
      <c r="BY661" s="5">
        <v>1</v>
      </c>
      <c r="BZ661" s="619" t="s">
        <v>165</v>
      </c>
      <c r="CA661" s="619"/>
      <c r="CB661" s="619"/>
      <c r="CC661" s="5"/>
      <c r="CD661" s="5">
        <v>1</v>
      </c>
      <c r="CE661" s="5">
        <v>1</v>
      </c>
      <c r="CF661" s="5">
        <v>1</v>
      </c>
      <c r="CG661" s="5"/>
      <c r="CH661" s="26"/>
      <c r="CI661" s="26"/>
      <c r="CJ661" s="26"/>
      <c r="CK661" s="5"/>
      <c r="CL661" s="5"/>
      <c r="CM661" s="385"/>
    </row>
    <row r="662" spans="9:91">
      <c r="I662" s="142"/>
      <c r="J662" s="346"/>
      <c r="K662" s="5"/>
      <c r="L662" s="48"/>
      <c r="M662" s="5"/>
      <c r="N662" s="5"/>
      <c r="O662" s="5"/>
      <c r="P662" s="5"/>
      <c r="Q662" s="47">
        <v>1</v>
      </c>
      <c r="R662" s="619" t="s">
        <v>133</v>
      </c>
      <c r="S662" s="619"/>
      <c r="T662" s="619"/>
      <c r="U662" s="625" t="s">
        <v>136</v>
      </c>
      <c r="V662" s="625"/>
      <c r="W662" s="625"/>
      <c r="X662" s="47">
        <v>1</v>
      </c>
      <c r="Y662" s="619"/>
      <c r="Z662" s="619"/>
      <c r="AA662" s="619"/>
      <c r="AB662" s="619"/>
      <c r="AC662" s="619"/>
      <c r="AD662" s="619"/>
      <c r="AE662" s="47">
        <v>1</v>
      </c>
      <c r="AF662" s="625"/>
      <c r="AG662" s="625"/>
      <c r="AH662" s="625"/>
      <c r="AI662" s="47">
        <v>1</v>
      </c>
      <c r="AJ662" s="619" t="s">
        <v>133</v>
      </c>
      <c r="AK662" s="619"/>
      <c r="AL662" s="619"/>
      <c r="AM662" s="47">
        <v>1</v>
      </c>
      <c r="AN662" s="47">
        <v>1</v>
      </c>
      <c r="AO662" s="47">
        <v>1</v>
      </c>
      <c r="AP662" s="47">
        <v>1</v>
      </c>
      <c r="AQ662" s="5"/>
      <c r="AR662" s="5"/>
      <c r="AS662" s="5"/>
      <c r="AT662" s="5"/>
      <c r="AU662" s="5"/>
      <c r="AV662" s="349"/>
      <c r="AZ662" s="386"/>
      <c r="BA662" s="376"/>
      <c r="BB662" s="26"/>
      <c r="BC662" s="26"/>
      <c r="BD662" s="26"/>
      <c r="BE662" s="5"/>
      <c r="BF662" s="624"/>
      <c r="BG662" s="624"/>
      <c r="BH662" s="624"/>
      <c r="BI662" s="624"/>
      <c r="BJ662" s="624"/>
      <c r="BK662" s="5">
        <v>1</v>
      </c>
      <c r="BL662" s="624"/>
      <c r="BM662" s="624"/>
      <c r="BN662" s="624"/>
      <c r="BO662" s="5">
        <v>1</v>
      </c>
      <c r="BP662" s="5">
        <v>1</v>
      </c>
      <c r="BQ662" s="5">
        <v>1</v>
      </c>
      <c r="BR662" s="5">
        <v>1</v>
      </c>
      <c r="BS662" s="5">
        <v>1</v>
      </c>
      <c r="BT662" s="5">
        <v>1</v>
      </c>
      <c r="BU662" s="5">
        <v>1</v>
      </c>
      <c r="BV662" s="5">
        <v>1</v>
      </c>
      <c r="BW662" s="5">
        <v>1</v>
      </c>
      <c r="BX662" s="5">
        <v>1</v>
      </c>
      <c r="BY662" s="5">
        <v>1</v>
      </c>
      <c r="BZ662" s="619"/>
      <c r="CA662" s="619"/>
      <c r="CB662" s="619"/>
      <c r="CC662" s="5">
        <v>1</v>
      </c>
      <c r="CD662" s="624" t="s">
        <v>148</v>
      </c>
      <c r="CE662" s="624"/>
      <c r="CF662" s="624"/>
      <c r="CG662" s="624"/>
      <c r="CH662" s="624"/>
      <c r="CI662" s="5"/>
      <c r="CJ662" s="5"/>
      <c r="CK662" s="5"/>
      <c r="CL662" s="5"/>
      <c r="CM662" s="383"/>
    </row>
    <row r="663" spans="9:91">
      <c r="I663" s="347"/>
      <c r="J663" s="48"/>
      <c r="K663" s="346"/>
      <c r="L663" s="6"/>
      <c r="M663" s="6"/>
      <c r="N663" s="6"/>
      <c r="O663" s="5"/>
      <c r="P663" s="5"/>
      <c r="Q663" s="47">
        <v>1</v>
      </c>
      <c r="R663" s="619"/>
      <c r="S663" s="619"/>
      <c r="T663" s="619"/>
      <c r="U663" s="625"/>
      <c r="V663" s="625"/>
      <c r="W663" s="625"/>
      <c r="X663" s="47">
        <v>1</v>
      </c>
      <c r="Y663" s="619"/>
      <c r="Z663" s="619"/>
      <c r="AA663" s="619"/>
      <c r="AB663" s="47">
        <v>1</v>
      </c>
      <c r="AC663" s="47">
        <v>1</v>
      </c>
      <c r="AD663" s="47">
        <v>1</v>
      </c>
      <c r="AE663" s="47">
        <v>1</v>
      </c>
      <c r="AF663" s="47">
        <v>1</v>
      </c>
      <c r="AG663" s="47">
        <v>1</v>
      </c>
      <c r="AH663" s="47">
        <v>1</v>
      </c>
      <c r="AI663" s="47">
        <v>1</v>
      </c>
      <c r="AJ663" s="619"/>
      <c r="AK663" s="619"/>
      <c r="AL663" s="619"/>
      <c r="AM663" s="47">
        <v>1</v>
      </c>
      <c r="AN663" s="50"/>
      <c r="AO663" s="50"/>
      <c r="AQ663" s="5"/>
      <c r="AR663" s="6"/>
      <c r="AS663" s="6"/>
      <c r="AU663" s="5"/>
      <c r="AV663" s="349"/>
      <c r="AZ663" s="384"/>
      <c r="BA663" s="48"/>
      <c r="BB663" s="376"/>
      <c r="BC663" s="48"/>
      <c r="BD663" s="48"/>
      <c r="BE663" s="48"/>
      <c r="BF663" s="624"/>
      <c r="BG663" s="624"/>
      <c r="BH663" s="624"/>
      <c r="BI663" s="624"/>
      <c r="BJ663" s="624"/>
      <c r="BK663" s="5">
        <v>1</v>
      </c>
      <c r="BL663" s="5">
        <v>1</v>
      </c>
      <c r="BM663" s="5">
        <v>1</v>
      </c>
      <c r="BN663" s="5">
        <v>1</v>
      </c>
      <c r="BO663" s="116"/>
      <c r="BP663" s="619" t="s">
        <v>133</v>
      </c>
      <c r="BQ663" s="619"/>
      <c r="BR663" s="619"/>
      <c r="BS663" s="619" t="s">
        <v>165</v>
      </c>
      <c r="BT663" s="619"/>
      <c r="BU663" s="619"/>
      <c r="BV663" s="624" t="s">
        <v>136</v>
      </c>
      <c r="BW663" s="624"/>
      <c r="BX663" s="624"/>
      <c r="BY663" s="126"/>
      <c r="BZ663" s="619"/>
      <c r="CA663" s="619"/>
      <c r="CB663" s="619"/>
      <c r="CC663" s="5">
        <v>1</v>
      </c>
      <c r="CD663" s="624"/>
      <c r="CE663" s="624"/>
      <c r="CF663" s="624"/>
      <c r="CG663" s="624"/>
      <c r="CH663" s="624"/>
      <c r="CI663" s="48"/>
      <c r="CJ663" s="48"/>
      <c r="CK663" s="26"/>
      <c r="CL663" s="5"/>
      <c r="CM663" s="383"/>
    </row>
    <row r="664" spans="9:91">
      <c r="I664" s="347"/>
      <c r="J664" s="346"/>
      <c r="K664" s="346"/>
      <c r="L664" s="6"/>
      <c r="M664" s="6"/>
      <c r="N664" s="6"/>
      <c r="O664" s="5"/>
      <c r="P664" s="5"/>
      <c r="Q664" s="47">
        <v>1</v>
      </c>
      <c r="R664" s="619"/>
      <c r="S664" s="619"/>
      <c r="T664" s="619"/>
      <c r="U664" s="625"/>
      <c r="V664" s="625"/>
      <c r="W664" s="625"/>
      <c r="X664" s="47">
        <v>1</v>
      </c>
      <c r="AB664" s="47">
        <v>1</v>
      </c>
      <c r="AF664" s="5"/>
      <c r="AG664" s="5"/>
      <c r="AI664" s="47">
        <v>1</v>
      </c>
      <c r="AJ664" s="619"/>
      <c r="AK664" s="619"/>
      <c r="AL664" s="619"/>
      <c r="AM664" s="47">
        <v>1</v>
      </c>
      <c r="AN664" s="50"/>
      <c r="AO664" s="50"/>
      <c r="AQ664" s="5"/>
      <c r="AR664" s="6"/>
      <c r="AS664" s="6"/>
      <c r="AU664" s="48"/>
      <c r="AV664" s="349"/>
      <c r="AZ664" s="384"/>
      <c r="BA664" s="376"/>
      <c r="BB664" s="376"/>
      <c r="BC664" s="48"/>
      <c r="BD664" s="26"/>
      <c r="BE664" s="26"/>
      <c r="BF664" s="624"/>
      <c r="BG664" s="624"/>
      <c r="BH664" s="624"/>
      <c r="BI664" s="624"/>
      <c r="BJ664" s="624"/>
      <c r="BK664" s="26"/>
      <c r="BL664" s="26"/>
      <c r="BM664" s="26"/>
      <c r="BN664" s="5">
        <v>1</v>
      </c>
      <c r="BO664" s="5">
        <v>1</v>
      </c>
      <c r="BP664" s="619"/>
      <c r="BQ664" s="619"/>
      <c r="BR664" s="619"/>
      <c r="BS664" s="619"/>
      <c r="BT664" s="619"/>
      <c r="BU664" s="619"/>
      <c r="BV664" s="624"/>
      <c r="BW664" s="624"/>
      <c r="BX664" s="624"/>
      <c r="BY664" s="5">
        <v>1</v>
      </c>
      <c r="BZ664" s="5">
        <v>1</v>
      </c>
      <c r="CA664" s="5">
        <v>1</v>
      </c>
      <c r="CB664" s="5">
        <v>1</v>
      </c>
      <c r="CC664" s="5">
        <v>1</v>
      </c>
      <c r="CD664" s="624"/>
      <c r="CE664" s="624"/>
      <c r="CF664" s="624"/>
      <c r="CG664" s="624"/>
      <c r="CH664" s="624"/>
      <c r="CI664" s="48"/>
      <c r="CJ664" s="48"/>
      <c r="CK664" s="26"/>
      <c r="CL664" s="48"/>
      <c r="CM664" s="383"/>
    </row>
    <row r="665" spans="9:91">
      <c r="I665" s="142"/>
      <c r="J665" s="48"/>
      <c r="K665" s="346"/>
      <c r="L665" s="6"/>
      <c r="M665" s="6"/>
      <c r="N665" s="6"/>
      <c r="O665" s="5"/>
      <c r="P665" s="5"/>
      <c r="Q665" s="47">
        <v>1</v>
      </c>
      <c r="R665" s="47">
        <v>1</v>
      </c>
      <c r="S665" s="47">
        <v>1</v>
      </c>
      <c r="T665" s="47">
        <v>1</v>
      </c>
      <c r="U665" s="47">
        <v>1</v>
      </c>
      <c r="V665" s="47">
        <v>1</v>
      </c>
      <c r="W665" s="47">
        <v>1</v>
      </c>
      <c r="X665" s="47">
        <v>1</v>
      </c>
      <c r="Y665" s="47">
        <v>1</v>
      </c>
      <c r="Z665" s="47">
        <v>1</v>
      </c>
      <c r="AA665" s="47">
        <v>1</v>
      </c>
      <c r="AB665" s="47">
        <v>1</v>
      </c>
      <c r="AC665" s="47">
        <v>1</v>
      </c>
      <c r="AD665" s="47">
        <v>1</v>
      </c>
      <c r="AE665" s="47">
        <v>1</v>
      </c>
      <c r="AF665" s="47">
        <v>1</v>
      </c>
      <c r="AG665" s="47">
        <v>1</v>
      </c>
      <c r="AH665" s="47">
        <v>1</v>
      </c>
      <c r="AI665" s="47">
        <v>1</v>
      </c>
      <c r="AJ665" s="47">
        <v>1</v>
      </c>
      <c r="AK665" s="47">
        <v>1</v>
      </c>
      <c r="AL665" s="47">
        <v>1</v>
      </c>
      <c r="AM665" s="47">
        <v>1</v>
      </c>
      <c r="AN665" s="50"/>
      <c r="AO665" s="50"/>
      <c r="AU665" s="48"/>
      <c r="AV665" s="145"/>
      <c r="AZ665" s="386"/>
      <c r="BA665" s="48"/>
      <c r="BB665" s="376"/>
      <c r="BC665" s="48"/>
      <c r="BD665" s="26"/>
      <c r="BE665" s="26"/>
      <c r="BF665" s="624"/>
      <c r="BG665" s="624"/>
      <c r="BH665" s="624"/>
      <c r="BI665" s="624"/>
      <c r="BJ665" s="624"/>
      <c r="BK665" s="26"/>
      <c r="BL665" s="26"/>
      <c r="BM665" s="26"/>
      <c r="BN665" s="26"/>
      <c r="BO665" s="5">
        <v>1</v>
      </c>
      <c r="BP665" s="619"/>
      <c r="BQ665" s="619"/>
      <c r="BR665" s="619"/>
      <c r="BS665" s="619"/>
      <c r="BT665" s="619"/>
      <c r="BU665" s="619"/>
      <c r="BV665" s="624"/>
      <c r="BW665" s="624"/>
      <c r="BX665" s="624"/>
      <c r="BY665" s="5">
        <v>1</v>
      </c>
      <c r="BZ665" s="26"/>
      <c r="CA665" s="5"/>
      <c r="CB665" s="5"/>
      <c r="CC665" s="26"/>
      <c r="CD665" s="624"/>
      <c r="CE665" s="624"/>
      <c r="CF665" s="624"/>
      <c r="CG665" s="624"/>
      <c r="CH665" s="624"/>
      <c r="CI665" s="26"/>
      <c r="CJ665" s="26"/>
      <c r="CK665" s="26"/>
      <c r="CL665" s="48"/>
      <c r="CM665" s="385"/>
    </row>
    <row r="666" spans="9:91">
      <c r="I666" s="347"/>
      <c r="J666" s="346"/>
      <c r="R666" s="6"/>
      <c r="S666" s="6"/>
      <c r="T666" s="6"/>
      <c r="U666" s="5"/>
      <c r="V666" s="5"/>
      <c r="W666" s="5"/>
      <c r="X666" s="5"/>
      <c r="Y666" s="50"/>
      <c r="AC666" s="5"/>
      <c r="AD666" s="5"/>
      <c r="AE666" s="5"/>
      <c r="AF666" s="50"/>
      <c r="AG666" s="50"/>
      <c r="AH666" s="50"/>
      <c r="AI666" s="5"/>
      <c r="AJ666" s="5"/>
      <c r="AN666" s="5"/>
      <c r="AO666" s="5"/>
      <c r="AP666" s="5"/>
      <c r="AT666" s="346"/>
      <c r="AU666" s="346"/>
      <c r="AV666" s="349"/>
      <c r="AZ666" s="384"/>
      <c r="BA666" s="37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5">
        <v>1</v>
      </c>
      <c r="BP666" s="5">
        <v>1</v>
      </c>
      <c r="BQ666" s="5">
        <v>1</v>
      </c>
      <c r="BR666" s="5">
        <v>1</v>
      </c>
      <c r="BS666" s="5">
        <v>1</v>
      </c>
      <c r="BT666" s="5">
        <v>1</v>
      </c>
      <c r="BU666" s="5">
        <v>1</v>
      </c>
      <c r="BV666" s="5">
        <v>1</v>
      </c>
      <c r="BW666" s="5">
        <v>1</v>
      </c>
      <c r="BX666" s="5">
        <v>1</v>
      </c>
      <c r="BY666" s="5">
        <v>1</v>
      </c>
      <c r="BZ666" s="26"/>
      <c r="CA666" s="5"/>
      <c r="CB666" s="26"/>
      <c r="CC666" s="26"/>
      <c r="CD666" s="624"/>
      <c r="CE666" s="624"/>
      <c r="CF666" s="624"/>
      <c r="CG666" s="624"/>
      <c r="CH666" s="624"/>
      <c r="CI666" s="26"/>
      <c r="CJ666" s="26"/>
      <c r="CK666" s="376"/>
      <c r="CL666" s="376"/>
      <c r="CM666" s="383"/>
    </row>
    <row r="667" spans="9:91">
      <c r="I667" s="347"/>
      <c r="J667" s="48"/>
      <c r="R667" s="6"/>
      <c r="S667" s="6"/>
      <c r="T667" s="6"/>
      <c r="U667" s="48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N667" s="5"/>
      <c r="AT667" s="346"/>
      <c r="AU667" s="346"/>
      <c r="AV667" s="349"/>
      <c r="AZ667" s="384"/>
      <c r="BA667" s="48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26"/>
      <c r="CB667" s="26"/>
      <c r="CC667" s="26"/>
      <c r="CD667" s="26"/>
      <c r="CE667" s="5"/>
      <c r="CF667" s="26"/>
      <c r="CG667" s="26"/>
      <c r="CH667" s="26"/>
      <c r="CI667" s="26"/>
      <c r="CJ667" s="26"/>
      <c r="CK667" s="376"/>
      <c r="CL667" s="376"/>
      <c r="CM667" s="383"/>
    </row>
    <row r="668" spans="9:91">
      <c r="I668" s="142"/>
      <c r="J668" s="5"/>
      <c r="R668" s="6"/>
      <c r="S668" s="6"/>
      <c r="T668" s="6"/>
      <c r="U668" s="48"/>
      <c r="V668" s="48"/>
      <c r="W668" s="48"/>
      <c r="X668" s="346"/>
      <c r="Y668" s="346"/>
      <c r="Z668" s="346"/>
      <c r="AA668" s="346"/>
      <c r="AB668" s="6"/>
      <c r="AC668" s="6"/>
      <c r="AD668" s="6"/>
      <c r="AE668" s="346"/>
      <c r="AF668" s="346"/>
      <c r="AG668" s="346"/>
      <c r="AH668" s="346"/>
      <c r="AI668" s="346"/>
      <c r="AJ668" s="5"/>
      <c r="AN668" s="48"/>
      <c r="AR668" s="5"/>
      <c r="AS668" s="5"/>
      <c r="AT668" s="5"/>
      <c r="AU668" s="346"/>
      <c r="AV668" s="349"/>
      <c r="AZ668" s="386"/>
      <c r="BA668" s="5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48"/>
      <c r="BO668" s="376"/>
      <c r="BP668" s="376"/>
      <c r="BQ668" s="376"/>
      <c r="BR668" s="376"/>
      <c r="BS668" s="48"/>
      <c r="BT668" s="48"/>
      <c r="BU668" s="48"/>
      <c r="BV668" s="376"/>
      <c r="BW668" s="376"/>
      <c r="BX668" s="376"/>
      <c r="BY668" s="376"/>
      <c r="BZ668" s="376"/>
      <c r="CA668" s="26"/>
      <c r="CB668" s="26"/>
      <c r="CC668" s="26"/>
      <c r="CD668" s="26"/>
      <c r="CE668" s="48"/>
      <c r="CF668" s="26"/>
      <c r="CG668" s="26"/>
      <c r="CH668" s="26"/>
      <c r="CI668" s="26"/>
      <c r="CJ668" s="5"/>
      <c r="CK668" s="5"/>
      <c r="CL668" s="376"/>
      <c r="CM668" s="383"/>
    </row>
    <row r="669" spans="9:91">
      <c r="I669" s="142"/>
      <c r="J669" s="5"/>
      <c r="K669" s="346"/>
      <c r="L669" s="346"/>
      <c r="M669" s="5"/>
      <c r="N669" s="5"/>
      <c r="O669" s="5"/>
      <c r="U669" s="48"/>
      <c r="V669" s="48"/>
      <c r="W669" s="48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48"/>
      <c r="AK669" s="5"/>
      <c r="AL669" s="5"/>
      <c r="AM669" s="5"/>
      <c r="AN669" s="48"/>
      <c r="AR669" s="5"/>
      <c r="AS669" s="5"/>
      <c r="AT669" s="5"/>
      <c r="AU669" s="346"/>
      <c r="AV669" s="349"/>
      <c r="AZ669" s="386"/>
      <c r="BA669" s="5"/>
      <c r="BB669" s="376"/>
      <c r="BC669" s="376"/>
      <c r="BD669" s="5"/>
      <c r="BE669" s="5"/>
      <c r="BF669" s="5"/>
      <c r="BG669" s="26"/>
      <c r="BH669" s="26"/>
      <c r="BI669" s="26"/>
      <c r="BJ669" s="26"/>
      <c r="BK669" s="26"/>
      <c r="BL669" s="48"/>
      <c r="BM669" s="48"/>
      <c r="BN669" s="48"/>
      <c r="BO669" s="5"/>
      <c r="BP669" s="5"/>
      <c r="BQ669" s="5"/>
      <c r="BR669" s="5"/>
      <c r="BS669" s="5"/>
      <c r="BT669" s="5"/>
      <c r="BU669" s="5"/>
      <c r="BV669" s="26"/>
      <c r="BW669" s="5"/>
      <c r="BX669" s="5"/>
      <c r="BY669" s="5"/>
      <c r="BZ669" s="5"/>
      <c r="CA669" s="26"/>
      <c r="CB669" s="26"/>
      <c r="CC669" s="26"/>
      <c r="CD669" s="5"/>
      <c r="CE669" s="48"/>
      <c r="CF669" s="26"/>
      <c r="CG669" s="26"/>
      <c r="CH669" s="26"/>
      <c r="CI669" s="26"/>
      <c r="CJ669" s="5"/>
      <c r="CK669" s="5"/>
      <c r="CL669" s="376"/>
      <c r="CM669" s="383"/>
    </row>
    <row r="670" spans="9:91">
      <c r="I670" s="142"/>
      <c r="J670" s="5"/>
      <c r="K670" s="346"/>
      <c r="L670" s="346"/>
      <c r="M670" s="346"/>
      <c r="N670" s="346"/>
      <c r="O670" s="346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48"/>
      <c r="AJ670" s="48"/>
      <c r="AK670" s="5"/>
      <c r="AL670" s="5"/>
      <c r="AM670" s="5"/>
      <c r="AN670" s="48"/>
      <c r="AO670" s="48"/>
      <c r="AP670" s="48"/>
      <c r="AQ670" s="48"/>
      <c r="AR670" s="5"/>
      <c r="AS670" s="5"/>
      <c r="AT670" s="5"/>
      <c r="AU670" s="346"/>
      <c r="AV670" s="349"/>
      <c r="AZ670" s="386"/>
      <c r="BA670" s="5"/>
      <c r="BB670" s="376"/>
      <c r="BC670" s="376"/>
      <c r="BD670" s="376"/>
      <c r="BE670" s="376"/>
      <c r="BF670" s="376"/>
      <c r="BG670" s="26"/>
      <c r="BH670" s="26"/>
      <c r="BI670" s="26"/>
      <c r="BJ670" s="26"/>
      <c r="BK670" s="26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48"/>
      <c r="CA670" s="48"/>
      <c r="CB670" s="5"/>
      <c r="CC670" s="5"/>
      <c r="CD670" s="5"/>
      <c r="CE670" s="48"/>
      <c r="CF670" s="48"/>
      <c r="CG670" s="48"/>
      <c r="CH670" s="48"/>
      <c r="CI670" s="5"/>
      <c r="CJ670" s="5"/>
      <c r="CK670" s="5"/>
      <c r="CL670" s="376"/>
      <c r="CM670" s="383"/>
    </row>
    <row r="671" spans="9:91">
      <c r="I671" s="142"/>
      <c r="J671" s="5"/>
      <c r="K671" s="346"/>
      <c r="L671" s="346"/>
      <c r="M671" s="346"/>
      <c r="N671" s="346"/>
      <c r="O671" s="346"/>
      <c r="P671" s="346"/>
      <c r="Q671" s="346"/>
      <c r="R671" s="346"/>
      <c r="S671" s="346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48"/>
      <c r="AJ671" s="48"/>
      <c r="AK671" s="5"/>
      <c r="AL671" s="5"/>
      <c r="AM671" s="5"/>
      <c r="AN671" s="346"/>
      <c r="AO671" s="48"/>
      <c r="AP671" s="48"/>
      <c r="AQ671" s="48"/>
      <c r="AR671" s="346"/>
      <c r="AS671" s="346"/>
      <c r="AT671" s="346"/>
      <c r="AU671" s="346"/>
      <c r="AV671" s="349"/>
      <c r="AZ671" s="386"/>
      <c r="BA671" s="5"/>
      <c r="BB671" s="376"/>
      <c r="BC671" s="376"/>
      <c r="BD671" s="376"/>
      <c r="BE671" s="376"/>
      <c r="BF671" s="376"/>
      <c r="BG671" s="376"/>
      <c r="BH671" s="376"/>
      <c r="BI671" s="376"/>
      <c r="BJ671" s="376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48"/>
      <c r="CA671" s="48"/>
      <c r="CB671" s="5"/>
      <c r="CC671" s="5"/>
      <c r="CD671" s="5"/>
      <c r="CE671" s="376"/>
      <c r="CF671" s="48"/>
      <c r="CG671" s="48"/>
      <c r="CH671" s="48"/>
      <c r="CI671" s="376"/>
      <c r="CJ671" s="376"/>
      <c r="CK671" s="376"/>
      <c r="CL671" s="376"/>
      <c r="CM671" s="383"/>
    </row>
    <row r="672" spans="9:91">
      <c r="I672" s="142"/>
      <c r="J672" s="5"/>
      <c r="K672" s="5"/>
      <c r="L672" s="5"/>
      <c r="M672" s="5"/>
      <c r="N672" s="5"/>
      <c r="O672" s="48"/>
      <c r="P672" s="346"/>
      <c r="Q672" s="48"/>
      <c r="R672" s="346"/>
      <c r="S672" s="48"/>
      <c r="T672" s="346"/>
      <c r="U672" s="48"/>
      <c r="V672" s="346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346"/>
      <c r="AJ672" s="346"/>
      <c r="AK672" s="346"/>
      <c r="AL672" s="346"/>
      <c r="AM672" s="346"/>
      <c r="AN672" s="346"/>
      <c r="AO672" s="5"/>
      <c r="AP672" s="346"/>
      <c r="AQ672" s="346"/>
      <c r="AR672" s="346"/>
      <c r="AS672" s="346"/>
      <c r="AT672" s="346"/>
      <c r="AU672" s="346"/>
      <c r="AV672" s="349"/>
      <c r="AZ672" s="386"/>
      <c r="BA672" s="5"/>
      <c r="BB672" s="5"/>
      <c r="BC672" s="5"/>
      <c r="BD672" s="5"/>
      <c r="BE672" s="5"/>
      <c r="BF672" s="48"/>
      <c r="BG672" s="376"/>
      <c r="BH672" s="48"/>
      <c r="BI672" s="376"/>
      <c r="BJ672" s="48"/>
      <c r="BK672" s="376"/>
      <c r="BL672" s="48"/>
      <c r="BM672" s="376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376"/>
      <c r="CA672" s="376"/>
      <c r="CB672" s="376"/>
      <c r="CC672" s="376"/>
      <c r="CD672" s="376"/>
      <c r="CE672" s="376"/>
      <c r="CF672" s="5"/>
      <c r="CG672" s="376"/>
      <c r="CH672" s="376"/>
      <c r="CI672" s="376"/>
      <c r="CJ672" s="376"/>
      <c r="CK672" s="376"/>
      <c r="CL672" s="376"/>
      <c r="CM672" s="383"/>
    </row>
    <row r="673" spans="9:91" ht="15.75" thickBot="1">
      <c r="I673" s="163"/>
      <c r="J673" s="146"/>
      <c r="K673" s="146"/>
      <c r="L673" s="146"/>
      <c r="M673" s="146"/>
      <c r="N673" s="146"/>
      <c r="O673" s="146"/>
      <c r="P673" s="348"/>
      <c r="Q673" s="348"/>
      <c r="R673" s="348"/>
      <c r="S673" s="348"/>
      <c r="T673" s="348"/>
      <c r="U673" s="348"/>
      <c r="V673" s="348"/>
      <c r="W673" s="348"/>
      <c r="X673" s="348"/>
      <c r="Y673" s="348"/>
      <c r="Z673" s="146"/>
      <c r="AA673" s="146"/>
      <c r="AB673" s="146"/>
      <c r="AC673" s="146"/>
      <c r="AD673" s="146"/>
      <c r="AE673" s="348"/>
      <c r="AF673" s="348"/>
      <c r="AG673" s="348"/>
      <c r="AH673" s="348"/>
      <c r="AI673" s="348"/>
      <c r="AJ673" s="348"/>
      <c r="AK673" s="348"/>
      <c r="AL673" s="348"/>
      <c r="AM673" s="348"/>
      <c r="AN673" s="348"/>
      <c r="AO673" s="348"/>
      <c r="AP673" s="348"/>
      <c r="AQ673" s="348"/>
      <c r="AR673" s="348"/>
      <c r="AS673" s="348"/>
      <c r="AT673" s="348"/>
      <c r="AU673" s="348"/>
      <c r="AV673" s="350"/>
      <c r="AZ673" s="387"/>
      <c r="BA673" s="388"/>
      <c r="BB673" s="388"/>
      <c r="BC673" s="388"/>
      <c r="BD673" s="388"/>
      <c r="BE673" s="388"/>
      <c r="BF673" s="388"/>
      <c r="BG673" s="389"/>
      <c r="BH673" s="389"/>
      <c r="BI673" s="389"/>
      <c r="BJ673" s="389"/>
      <c r="BK673" s="389"/>
      <c r="BL673" s="389"/>
      <c r="BM673" s="389"/>
      <c r="BN673" s="389"/>
      <c r="BO673" s="389"/>
      <c r="BP673" s="389"/>
      <c r="BQ673" s="388"/>
      <c r="BR673" s="388"/>
      <c r="BS673" s="388"/>
      <c r="BT673" s="388"/>
      <c r="BU673" s="388"/>
      <c r="BV673" s="389"/>
      <c r="BW673" s="389"/>
      <c r="BX673" s="389"/>
      <c r="BY673" s="389"/>
      <c r="BZ673" s="389"/>
      <c r="CA673" s="389"/>
      <c r="CB673" s="389"/>
      <c r="CC673" s="389"/>
      <c r="CD673" s="389"/>
      <c r="CE673" s="389"/>
      <c r="CF673" s="389"/>
      <c r="CG673" s="389"/>
      <c r="CH673" s="389"/>
      <c r="CI673" s="389"/>
      <c r="CJ673" s="389"/>
      <c r="CK673" s="389"/>
      <c r="CL673" s="389"/>
      <c r="CM673" s="390"/>
    </row>
    <row r="675" spans="9:91" ht="15.75" thickBot="1"/>
    <row r="676" spans="9:91">
      <c r="I676" s="153"/>
      <c r="J676" s="61"/>
      <c r="K676" t="s">
        <v>191</v>
      </c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  <c r="AA676" s="364"/>
      <c r="AB676" s="364"/>
      <c r="AC676" s="652" t="s">
        <v>524</v>
      </c>
      <c r="AD676" s="652"/>
      <c r="AE676" s="652"/>
      <c r="AF676" s="652"/>
      <c r="AG676" s="652"/>
      <c r="AH676" s="652"/>
      <c r="AI676" s="652"/>
      <c r="AJ676" s="364"/>
      <c r="AK676" s="364"/>
      <c r="AL676" s="364"/>
      <c r="AM676" s="364"/>
      <c r="AN676" s="364"/>
      <c r="AO676" s="364"/>
      <c r="AP676" s="364"/>
      <c r="AQ676" s="364"/>
      <c r="AR676" s="364"/>
      <c r="AS676" s="364"/>
      <c r="AT676" s="364"/>
      <c r="AU676" s="364"/>
      <c r="AV676" s="129"/>
      <c r="AZ676" s="153"/>
      <c r="BA676" s="154"/>
      <c r="BB676" s="303"/>
      <c r="BC676" s="303"/>
      <c r="BD676" s="303"/>
      <c r="BE676" s="303"/>
      <c r="BF676" s="303"/>
      <c r="BG676" s="303"/>
      <c r="BH676" s="303"/>
      <c r="BI676" s="303"/>
      <c r="BJ676" s="303"/>
      <c r="BK676" s="303"/>
      <c r="BL676" s="303"/>
      <c r="BM676" s="303"/>
      <c r="BN676" s="173"/>
      <c r="BO676" s="173"/>
      <c r="BP676" s="173"/>
      <c r="BQ676" s="154"/>
      <c r="BR676" s="154"/>
      <c r="BS676" s="303"/>
      <c r="BT676" s="303"/>
      <c r="BU676" s="173"/>
      <c r="BV676" s="173"/>
      <c r="BW676" s="173"/>
      <c r="BX676" s="303"/>
      <c r="BY676" s="303"/>
      <c r="BZ676" s="173"/>
      <c r="CA676" s="173"/>
      <c r="CB676" s="173"/>
      <c r="CC676" s="173"/>
      <c r="CD676" s="173"/>
      <c r="CE676" s="303"/>
      <c r="CF676" s="303"/>
      <c r="CG676" s="303"/>
      <c r="CH676" s="303"/>
      <c r="CI676" s="303"/>
      <c r="CJ676" s="303"/>
      <c r="CK676" s="303"/>
      <c r="CL676" s="303"/>
      <c r="CM676" s="129"/>
    </row>
    <row r="677" spans="9:91">
      <c r="I677" s="144"/>
      <c r="J677" s="52"/>
      <c r="K677" t="s">
        <v>268</v>
      </c>
      <c r="L677" s="360"/>
      <c r="M677" s="360"/>
      <c r="N677" s="360"/>
      <c r="O677" s="5"/>
      <c r="P677" s="360"/>
      <c r="Q677" s="360"/>
      <c r="R677" s="360"/>
      <c r="S677" s="360"/>
      <c r="T677" s="48"/>
      <c r="U677" s="5"/>
      <c r="V677" s="48"/>
      <c r="W677" s="48"/>
      <c r="X677" s="48"/>
      <c r="Y677" s="48"/>
      <c r="Z677" s="360"/>
      <c r="AA677" s="5"/>
      <c r="AB677" s="48"/>
      <c r="AC677" s="629"/>
      <c r="AD677" s="629"/>
      <c r="AE677" s="629"/>
      <c r="AF677" s="629"/>
      <c r="AG677" s="629"/>
      <c r="AH677" s="629"/>
      <c r="AI677" s="629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363"/>
      <c r="AZ677" s="144"/>
      <c r="BA677" s="126"/>
      <c r="BB677" s="26"/>
      <c r="BC677" s="48"/>
      <c r="BD677" s="48"/>
      <c r="BE677" s="299"/>
      <c r="BF677" s="299"/>
      <c r="BG677" s="5"/>
      <c r="BH677" s="299"/>
      <c r="BI677" s="299"/>
      <c r="BJ677" s="5"/>
      <c r="BK677" s="48"/>
      <c r="BL677" s="48"/>
      <c r="BM677" s="48"/>
      <c r="BN677" s="5"/>
      <c r="BO677" s="5"/>
      <c r="BP677" s="5"/>
      <c r="BQ677" s="48"/>
      <c r="BR677" s="48"/>
      <c r="BS677" s="5"/>
      <c r="BT677" s="48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48"/>
      <c r="CM677" s="302"/>
    </row>
    <row r="678" spans="9:91">
      <c r="I678" s="144"/>
      <c r="J678" s="38"/>
      <c r="K678" t="s">
        <v>193</v>
      </c>
      <c r="L678" s="48"/>
      <c r="M678" s="48"/>
      <c r="N678" s="48"/>
      <c r="O678" s="48"/>
      <c r="P678" s="48"/>
      <c r="Q678" s="48"/>
      <c r="R678" s="48"/>
      <c r="S678" s="6"/>
      <c r="T678" s="6"/>
      <c r="U678" s="6"/>
      <c r="V678" s="6"/>
      <c r="W678" s="6"/>
      <c r="X678" s="5"/>
      <c r="Y678" s="5"/>
      <c r="Z678" s="48"/>
      <c r="AA678" s="6"/>
      <c r="AB678" s="6"/>
      <c r="AC678" s="629"/>
      <c r="AD678" s="629"/>
      <c r="AE678" s="629"/>
      <c r="AF678" s="629"/>
      <c r="AG678" s="629"/>
      <c r="AH678" s="629"/>
      <c r="AI678" s="629"/>
      <c r="AJ678" s="5"/>
      <c r="AK678" s="5"/>
      <c r="AO678" s="5"/>
      <c r="AP678" s="5"/>
      <c r="AQ678" s="5"/>
      <c r="AR678" s="5"/>
      <c r="AS678" s="5"/>
      <c r="AT678" s="6"/>
      <c r="AU678" s="5"/>
      <c r="AV678" s="363"/>
      <c r="AZ678" s="144"/>
      <c r="BA678" s="116"/>
      <c r="BB678" s="26"/>
      <c r="BC678" s="5"/>
      <c r="BD678" s="5"/>
      <c r="BE678" s="48"/>
      <c r="BF678" s="48"/>
      <c r="BG678" s="48"/>
      <c r="BH678" s="48"/>
      <c r="BL678" s="48"/>
      <c r="BM678" s="48"/>
      <c r="BN678" s="48"/>
      <c r="BO678" s="48"/>
      <c r="BP678" s="48"/>
      <c r="BQ678" s="48"/>
      <c r="BR678" s="48"/>
      <c r="BS678" s="48"/>
      <c r="BT678" s="48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48"/>
      <c r="CM678" s="302"/>
    </row>
    <row r="679" spans="9:91">
      <c r="I679" s="144"/>
      <c r="J679" s="58"/>
      <c r="K679" t="s">
        <v>189</v>
      </c>
      <c r="L679" s="5"/>
      <c r="M679" s="5"/>
      <c r="N679" s="48"/>
      <c r="O679" s="48"/>
      <c r="P679" s="48"/>
      <c r="Q679" s="6"/>
      <c r="R679" s="6"/>
      <c r="S679" s="6"/>
      <c r="T679" s="6"/>
      <c r="U679" s="6"/>
      <c r="V679" s="6"/>
      <c r="W679" s="6"/>
      <c r="X679" s="6"/>
      <c r="Y679" s="5"/>
      <c r="Z679" s="48"/>
      <c r="AA679" s="6"/>
      <c r="AB679" s="6"/>
      <c r="AC679" s="6"/>
      <c r="AD679" s="48"/>
      <c r="AE679" s="48"/>
      <c r="AF679" s="6"/>
      <c r="AG679" s="6"/>
      <c r="AH679" s="6"/>
      <c r="AI679" s="6"/>
      <c r="AJ679" s="6"/>
      <c r="AK679" s="6"/>
      <c r="AO679" s="5"/>
      <c r="AP679" s="5"/>
      <c r="AQ679" s="6"/>
      <c r="AR679" s="6"/>
      <c r="AS679" s="6"/>
      <c r="AT679" s="6"/>
      <c r="AU679" s="5"/>
      <c r="AV679" s="363"/>
      <c r="AZ679" s="144"/>
      <c r="BA679" s="117"/>
      <c r="BB679" s="26"/>
      <c r="BC679" s="5"/>
      <c r="BD679" s="5"/>
      <c r="BE679" s="48"/>
      <c r="BF679" s="5"/>
      <c r="BG679" s="5"/>
      <c r="BH679" s="5"/>
      <c r="BQ679" s="5">
        <v>1</v>
      </c>
      <c r="BR679" s="5">
        <v>1</v>
      </c>
      <c r="BS679" s="5">
        <v>1</v>
      </c>
      <c r="BT679" s="5">
        <v>1</v>
      </c>
      <c r="BU679" s="5">
        <v>1</v>
      </c>
      <c r="BV679" s="48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48"/>
      <c r="CM679" s="302"/>
    </row>
    <row r="680" spans="9:91">
      <c r="I680" s="144"/>
      <c r="J680" s="60"/>
      <c r="K680" s="6"/>
      <c r="L680" s="5"/>
      <c r="M680" s="5"/>
      <c r="N680" s="48"/>
      <c r="O680" s="5"/>
      <c r="P680" s="47"/>
      <c r="Q680" s="47"/>
      <c r="R680" s="47"/>
      <c r="S680" s="47"/>
      <c r="T680" s="47"/>
      <c r="U680" s="6"/>
      <c r="V680" s="5"/>
      <c r="Z680" s="5"/>
      <c r="AA680" s="5"/>
      <c r="AB680" s="5"/>
      <c r="AC680" s="5"/>
      <c r="AD680" s="47"/>
      <c r="AE680" s="47"/>
      <c r="AF680" s="47"/>
      <c r="AG680" s="5"/>
      <c r="AH680" s="5"/>
      <c r="AI680" s="5"/>
      <c r="AJ680" s="5"/>
      <c r="AK680" s="5"/>
      <c r="AO680" s="5"/>
      <c r="AP680" s="5"/>
      <c r="AQ680" s="5"/>
      <c r="AR680" s="6"/>
      <c r="AS680" s="6"/>
      <c r="AT680" s="6"/>
      <c r="AU680" s="48"/>
      <c r="AV680" s="363"/>
      <c r="AZ680" s="144"/>
      <c r="BA680" s="143"/>
      <c r="BB680" s="26"/>
      <c r="BC680" s="48"/>
      <c r="BD680" s="48"/>
      <c r="BE680" s="5"/>
      <c r="BF680" s="5"/>
      <c r="BG680" s="5"/>
      <c r="BH680" s="5"/>
      <c r="BP680" s="5"/>
      <c r="BQ680" s="5">
        <v>1</v>
      </c>
      <c r="BR680" s="624" t="s">
        <v>133</v>
      </c>
      <c r="BS680" s="624"/>
      <c r="BT680" s="624"/>
      <c r="BU680" s="5">
        <v>1</v>
      </c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48"/>
      <c r="CJ680" s="5"/>
      <c r="CK680" s="5"/>
      <c r="CL680" s="5"/>
      <c r="CM680" s="302"/>
    </row>
    <row r="681" spans="9:91">
      <c r="I681" s="362"/>
      <c r="J681" s="359"/>
      <c r="K681" s="48" t="s">
        <v>486</v>
      </c>
      <c r="L681" s="5"/>
      <c r="M681" s="5"/>
      <c r="N681" s="5"/>
      <c r="O681" s="5"/>
      <c r="P681" s="47"/>
      <c r="Q681" s="47"/>
      <c r="R681" s="47"/>
      <c r="S681" s="47"/>
      <c r="T681" s="47"/>
      <c r="U681" s="6"/>
      <c r="V681" s="5"/>
      <c r="Z681" s="47"/>
      <c r="AA681" s="47"/>
      <c r="AB681" s="47"/>
      <c r="AC681" s="47"/>
      <c r="AD681" s="47"/>
      <c r="AE681" s="47"/>
      <c r="AF681" s="47"/>
      <c r="AG681" s="6"/>
      <c r="AH681" s="6"/>
      <c r="AI681" s="6"/>
      <c r="AJ681" s="6"/>
      <c r="AK681" s="6"/>
      <c r="AL681" s="6"/>
      <c r="AM681" s="6"/>
      <c r="AN681" s="47"/>
      <c r="AO681" s="47"/>
      <c r="AS681" s="6"/>
      <c r="AT681" s="6"/>
      <c r="AU681" s="48"/>
      <c r="AV681" s="363"/>
      <c r="AZ681" s="144"/>
      <c r="BA681" s="156"/>
      <c r="BB681" s="26"/>
      <c r="BC681" s="48"/>
      <c r="BD681" s="5"/>
      <c r="BE681" s="48"/>
      <c r="BF681" s="48"/>
      <c r="BG681" s="48"/>
      <c r="BH681" s="5"/>
      <c r="BI681" s="5"/>
      <c r="BJ681" s="5"/>
      <c r="BK681" s="5"/>
      <c r="BP681" s="5"/>
      <c r="BQ681" s="5">
        <v>1</v>
      </c>
      <c r="BR681" s="624"/>
      <c r="BS681" s="624"/>
      <c r="BT681" s="624"/>
      <c r="BU681" s="5">
        <v>1</v>
      </c>
      <c r="BV681" s="5"/>
      <c r="BW681" s="5"/>
      <c r="BX681" s="619"/>
      <c r="BY681" s="619"/>
      <c r="BZ681" s="619"/>
      <c r="CA681" s="619"/>
      <c r="CB681" s="619"/>
      <c r="CC681" s="48"/>
      <c r="CD681" s="48"/>
      <c r="CE681" s="48"/>
      <c r="CI681" s="48"/>
      <c r="CJ681" s="5"/>
      <c r="CK681" s="5"/>
      <c r="CL681" s="5"/>
      <c r="CM681" s="302"/>
    </row>
    <row r="682" spans="9:91">
      <c r="I682" s="362"/>
      <c r="J682" s="48"/>
      <c r="K682" s="48"/>
      <c r="L682" s="5"/>
      <c r="M682" s="5"/>
      <c r="N682" s="5"/>
      <c r="O682" s="5"/>
      <c r="P682" s="47"/>
      <c r="Q682" s="47"/>
      <c r="R682" s="47"/>
      <c r="S682" s="47"/>
      <c r="T682" s="47"/>
      <c r="U682" s="47"/>
      <c r="Z682" s="6"/>
      <c r="AA682" s="6"/>
      <c r="AB682" s="6"/>
      <c r="AC682" s="6"/>
      <c r="AD682" s="47"/>
      <c r="AE682" s="47"/>
      <c r="AF682" s="47"/>
      <c r="AG682" s="47"/>
      <c r="AH682" s="47"/>
      <c r="AI682" s="6"/>
      <c r="AM682" s="6"/>
      <c r="AN682" s="6"/>
      <c r="AO682" s="6"/>
      <c r="AS682" s="6"/>
      <c r="AT682" s="6"/>
      <c r="AU682" s="5"/>
      <c r="AV682" s="363"/>
      <c r="AZ682" s="142"/>
      <c r="BA682" s="48"/>
      <c r="BB682" s="48"/>
      <c r="BC682" s="48"/>
      <c r="BD682" s="5"/>
      <c r="BE682" s="48"/>
      <c r="BF682" s="48"/>
      <c r="BI682" s="5">
        <v>1</v>
      </c>
      <c r="BJ682" s="5">
        <v>1</v>
      </c>
      <c r="BK682" s="5">
        <v>1</v>
      </c>
      <c r="BL682" s="5">
        <v>1</v>
      </c>
      <c r="BM682" s="5">
        <v>1</v>
      </c>
      <c r="BN682" s="5">
        <v>1</v>
      </c>
      <c r="BO682" s="5">
        <v>1</v>
      </c>
      <c r="BP682" s="5">
        <v>1</v>
      </c>
      <c r="BQ682" s="5">
        <v>1</v>
      </c>
      <c r="BR682" s="624"/>
      <c r="BS682" s="624"/>
      <c r="BT682" s="624"/>
      <c r="BU682" s="5">
        <v>1</v>
      </c>
      <c r="BV682" s="5"/>
      <c r="BW682" s="5"/>
      <c r="BX682" s="619"/>
      <c r="BY682" s="619"/>
      <c r="BZ682" s="619"/>
      <c r="CA682" s="619"/>
      <c r="CB682" s="619"/>
      <c r="CC682" s="5"/>
      <c r="CD682" s="48"/>
      <c r="CE682" s="48"/>
      <c r="CI682" s="48"/>
      <c r="CJ682" s="48"/>
      <c r="CK682" s="5"/>
      <c r="CL682" s="5"/>
      <c r="CM682" s="302"/>
    </row>
    <row r="683" spans="9:91">
      <c r="I683" s="362"/>
      <c r="J683" s="48"/>
      <c r="K683" s="48"/>
      <c r="L683" s="5"/>
      <c r="M683" s="5"/>
      <c r="N683" s="5"/>
      <c r="O683" s="5"/>
      <c r="P683" s="47"/>
      <c r="Q683" s="616" t="s">
        <v>133</v>
      </c>
      <c r="R683" s="616"/>
      <c r="S683" s="616"/>
      <c r="T683" s="367">
        <v>1</v>
      </c>
      <c r="U683" s="367">
        <v>1</v>
      </c>
      <c r="V683" s="367">
        <v>1</v>
      </c>
      <c r="W683" s="367">
        <v>1</v>
      </c>
      <c r="X683" s="367">
        <v>1</v>
      </c>
      <c r="Y683" s="625" t="s">
        <v>136</v>
      </c>
      <c r="Z683" s="625"/>
      <c r="AA683" s="625"/>
      <c r="AB683" s="6"/>
      <c r="AC683" s="6"/>
      <c r="AD683" s="6"/>
      <c r="AE683" s="6"/>
      <c r="AF683" s="47"/>
      <c r="AG683" s="47"/>
      <c r="AH683" s="47"/>
      <c r="AI683" s="367">
        <v>1</v>
      </c>
      <c r="AJ683" s="367">
        <v>1</v>
      </c>
      <c r="AK683" s="367">
        <v>1</v>
      </c>
      <c r="AL683" s="367">
        <v>1</v>
      </c>
      <c r="AM683" s="367">
        <v>1</v>
      </c>
      <c r="AN683" s="625" t="s">
        <v>283</v>
      </c>
      <c r="AO683" s="625"/>
      <c r="AP683" s="625"/>
      <c r="AS683" s="6"/>
      <c r="AT683" s="6"/>
      <c r="AU683" s="360"/>
      <c r="AV683" s="363"/>
      <c r="AZ683" s="301"/>
      <c r="BA683" s="299"/>
      <c r="BB683" s="299"/>
      <c r="BC683" s="48"/>
      <c r="BD683" s="5"/>
      <c r="BE683" s="48"/>
      <c r="BF683" s="5"/>
      <c r="BI683" s="5">
        <v>1</v>
      </c>
      <c r="BJ683" s="619" t="s">
        <v>136</v>
      </c>
      <c r="BK683" s="619"/>
      <c r="BL683" s="619"/>
      <c r="BM683" s="616" t="s">
        <v>165</v>
      </c>
      <c r="BN683" s="616"/>
      <c r="BO683" s="616"/>
      <c r="BP683" s="5"/>
      <c r="BQ683" s="5"/>
      <c r="BR683" s="616" t="s">
        <v>165</v>
      </c>
      <c r="BS683" s="616"/>
      <c r="BT683" s="616"/>
      <c r="BU683" s="5">
        <v>1</v>
      </c>
      <c r="BV683" s="5"/>
      <c r="BW683" s="5"/>
      <c r="BX683" s="619"/>
      <c r="BY683" s="619"/>
      <c r="BZ683" s="619"/>
      <c r="CA683" s="619"/>
      <c r="CB683" s="619"/>
      <c r="CC683" s="5"/>
      <c r="CD683" s="5"/>
      <c r="CE683" s="5"/>
      <c r="CI683" s="48"/>
      <c r="CJ683" s="48"/>
      <c r="CK683" s="48"/>
      <c r="CL683" s="299"/>
      <c r="CM683" s="302"/>
    </row>
    <row r="684" spans="9:91">
      <c r="I684" s="362"/>
      <c r="J684" s="48"/>
      <c r="K684" s="5"/>
      <c r="L684" s="5"/>
      <c r="M684" s="5"/>
      <c r="N684" s="5"/>
      <c r="O684" s="5"/>
      <c r="P684" s="47"/>
      <c r="Q684" s="616"/>
      <c r="R684" s="616"/>
      <c r="S684" s="616"/>
      <c r="T684" s="367">
        <v>1</v>
      </c>
      <c r="U684" s="625" t="s">
        <v>165</v>
      </c>
      <c r="V684" s="625"/>
      <c r="W684" s="625"/>
      <c r="X684" s="367">
        <v>1</v>
      </c>
      <c r="Y684" s="625"/>
      <c r="Z684" s="625"/>
      <c r="AA684" s="625"/>
      <c r="AB684" s="616" t="s">
        <v>181</v>
      </c>
      <c r="AC684" s="616"/>
      <c r="AD684" s="616"/>
      <c r="AE684" s="47"/>
      <c r="AF684" s="625" t="s">
        <v>165</v>
      </c>
      <c r="AG684" s="625"/>
      <c r="AH684" s="625"/>
      <c r="AI684" s="367">
        <v>1</v>
      </c>
      <c r="AJ684" s="616" t="s">
        <v>133</v>
      </c>
      <c r="AK684" s="616"/>
      <c r="AL684" s="616"/>
      <c r="AM684" s="367">
        <v>1</v>
      </c>
      <c r="AN684" s="625"/>
      <c r="AO684" s="625"/>
      <c r="AP684" s="625"/>
      <c r="AQ684" s="6"/>
      <c r="AR684" s="6"/>
      <c r="AS684" s="6"/>
      <c r="AT684" s="6"/>
      <c r="AU684" s="48"/>
      <c r="AV684" s="363"/>
      <c r="AZ684" s="301"/>
      <c r="BA684" s="48"/>
      <c r="BB684" s="48"/>
      <c r="BC684" s="48"/>
      <c r="BD684" s="48"/>
      <c r="BE684" s="5"/>
      <c r="BF684" s="5"/>
      <c r="BI684" s="5">
        <v>1</v>
      </c>
      <c r="BJ684" s="619"/>
      <c r="BK684" s="619"/>
      <c r="BL684" s="619"/>
      <c r="BM684" s="616"/>
      <c r="BN684" s="616"/>
      <c r="BO684" s="616"/>
      <c r="BP684" s="5"/>
      <c r="BQ684" s="5"/>
      <c r="BR684" s="616"/>
      <c r="BS684" s="616"/>
      <c r="BT684" s="616"/>
      <c r="BU684" s="5">
        <v>1</v>
      </c>
      <c r="BV684" s="619" t="s">
        <v>406</v>
      </c>
      <c r="BW684" s="619"/>
      <c r="BX684" s="619"/>
      <c r="BY684" s="619"/>
      <c r="BZ684" s="619"/>
      <c r="CA684" s="619"/>
      <c r="CB684" s="619"/>
      <c r="CE684" s="5"/>
      <c r="CF684" s="5"/>
      <c r="CG684" s="5"/>
      <c r="CH684" s="48"/>
      <c r="CI684" s="48"/>
      <c r="CJ684" s="48"/>
      <c r="CK684" s="48"/>
      <c r="CL684" s="299"/>
      <c r="CM684" s="302"/>
    </row>
    <row r="685" spans="9:91">
      <c r="I685" s="362"/>
      <c r="J685" s="48"/>
      <c r="K685" s="48"/>
      <c r="L685" s="5"/>
      <c r="M685" s="5"/>
      <c r="N685" s="6"/>
      <c r="O685" s="5"/>
      <c r="P685" s="47"/>
      <c r="Q685" s="616"/>
      <c r="R685" s="616"/>
      <c r="S685" s="616"/>
      <c r="T685" s="367">
        <v>1</v>
      </c>
      <c r="U685" s="625"/>
      <c r="V685" s="625"/>
      <c r="W685" s="625"/>
      <c r="X685" s="367">
        <v>1</v>
      </c>
      <c r="Y685" s="625"/>
      <c r="Z685" s="625"/>
      <c r="AA685" s="625"/>
      <c r="AB685" s="616"/>
      <c r="AC685" s="616"/>
      <c r="AD685" s="616"/>
      <c r="AE685" s="61"/>
      <c r="AF685" s="625"/>
      <c r="AG685" s="625"/>
      <c r="AH685" s="625"/>
      <c r="AI685" s="367">
        <v>1</v>
      </c>
      <c r="AJ685" s="616"/>
      <c r="AK685" s="616"/>
      <c r="AL685" s="616"/>
      <c r="AM685" s="367">
        <v>1</v>
      </c>
      <c r="AN685" s="625"/>
      <c r="AO685" s="625"/>
      <c r="AP685" s="625"/>
      <c r="AU685" s="360"/>
      <c r="AV685" s="363"/>
      <c r="AZ685" s="142"/>
      <c r="BA685" s="48"/>
      <c r="BB685" s="48"/>
      <c r="BC685" s="48"/>
      <c r="BD685" s="26"/>
      <c r="BE685" s="5"/>
      <c r="BF685" s="5"/>
      <c r="BG685" s="47"/>
      <c r="BH685" s="47"/>
      <c r="BI685" s="5">
        <v>1</v>
      </c>
      <c r="BJ685" s="619"/>
      <c r="BK685" s="619"/>
      <c r="BL685" s="619"/>
      <c r="BM685" s="616"/>
      <c r="BN685" s="616"/>
      <c r="BO685" s="616"/>
      <c r="BP685" s="5"/>
      <c r="BQ685" s="5"/>
      <c r="BR685" s="616"/>
      <c r="BS685" s="616"/>
      <c r="BT685" s="616"/>
      <c r="BU685" s="5">
        <v>1</v>
      </c>
      <c r="BV685" s="619"/>
      <c r="BW685" s="619"/>
      <c r="BX685" s="619"/>
      <c r="BY685" s="619"/>
      <c r="BZ685" s="619"/>
      <c r="CA685" s="619"/>
      <c r="CB685" s="619"/>
      <c r="CC685" s="5">
        <v>1</v>
      </c>
      <c r="CD685" s="5">
        <v>1</v>
      </c>
      <c r="CE685" s="5">
        <v>1</v>
      </c>
      <c r="CF685" s="5">
        <v>1</v>
      </c>
      <c r="CG685" s="5">
        <v>1</v>
      </c>
      <c r="CH685" s="48"/>
      <c r="CI685" s="48"/>
      <c r="CJ685" s="48"/>
      <c r="CK685" s="5"/>
      <c r="CL685" s="5"/>
      <c r="CM685" s="302"/>
    </row>
    <row r="686" spans="9:91">
      <c r="I686" s="362"/>
      <c r="J686" s="48"/>
      <c r="K686" s="48"/>
      <c r="L686" s="48"/>
      <c r="M686" s="5"/>
      <c r="Q686" s="367">
        <v>1</v>
      </c>
      <c r="R686" s="367">
        <v>1</v>
      </c>
      <c r="S686" s="367">
        <v>1</v>
      </c>
      <c r="T686" s="367">
        <v>1</v>
      </c>
      <c r="U686" s="625"/>
      <c r="V686" s="625"/>
      <c r="W686" s="625"/>
      <c r="X686" s="367">
        <v>1</v>
      </c>
      <c r="Y686" s="367">
        <v>1</v>
      </c>
      <c r="Z686" s="367">
        <v>1</v>
      </c>
      <c r="AA686" s="367">
        <v>1</v>
      </c>
      <c r="AB686" s="616"/>
      <c r="AC686" s="616"/>
      <c r="AD686" s="616"/>
      <c r="AE686" s="47"/>
      <c r="AF686" s="625"/>
      <c r="AG686" s="625"/>
      <c r="AH686" s="625"/>
      <c r="AI686" s="367">
        <v>1</v>
      </c>
      <c r="AJ686" s="616"/>
      <c r="AK686" s="616"/>
      <c r="AL686" s="616"/>
      <c r="AM686" s="367">
        <v>1</v>
      </c>
      <c r="AN686" s="367">
        <v>1</v>
      </c>
      <c r="AO686" s="367">
        <v>1</v>
      </c>
      <c r="AP686" s="367">
        <v>1</v>
      </c>
      <c r="AU686" s="5"/>
      <c r="AV686" s="145"/>
      <c r="AZ686" s="301"/>
      <c r="BA686" s="299"/>
      <c r="BB686" s="48"/>
      <c r="BC686" s="48"/>
      <c r="BD686" s="26"/>
      <c r="BE686" s="5"/>
      <c r="BF686" s="5"/>
      <c r="BG686" s="5"/>
      <c r="BH686" s="5"/>
      <c r="BI686" s="5">
        <v>1</v>
      </c>
      <c r="BJ686" s="5">
        <v>1</v>
      </c>
      <c r="BK686" s="5">
        <v>1</v>
      </c>
      <c r="BL686" s="5">
        <v>1</v>
      </c>
      <c r="BM686" s="5">
        <v>1</v>
      </c>
      <c r="BN686" s="5">
        <v>1</v>
      </c>
      <c r="BO686" s="5">
        <v>1</v>
      </c>
      <c r="BP686" s="5">
        <v>1</v>
      </c>
      <c r="BQ686" s="5">
        <v>1</v>
      </c>
      <c r="BR686" s="5">
        <v>1</v>
      </c>
      <c r="BS686" s="5"/>
      <c r="BT686" s="117"/>
      <c r="BU686" s="5">
        <v>1</v>
      </c>
      <c r="BV686" s="5">
        <v>1</v>
      </c>
      <c r="BW686" s="5">
        <v>1</v>
      </c>
      <c r="BX686" s="5">
        <v>1</v>
      </c>
      <c r="BY686" s="5">
        <v>1</v>
      </c>
      <c r="BZ686" s="5">
        <v>1</v>
      </c>
      <c r="CA686" s="5">
        <v>1</v>
      </c>
      <c r="CB686" s="5">
        <v>1</v>
      </c>
      <c r="CC686" s="5">
        <v>1</v>
      </c>
      <c r="CD686" s="619" t="s">
        <v>136</v>
      </c>
      <c r="CE686" s="619"/>
      <c r="CF686" s="619"/>
      <c r="CG686" s="5">
        <v>1</v>
      </c>
      <c r="CH686" s="5"/>
      <c r="CI686" s="5"/>
      <c r="CJ686" s="5"/>
      <c r="CK686" s="5"/>
      <c r="CL686" s="5"/>
      <c r="CM686" s="302"/>
    </row>
    <row r="687" spans="9:91">
      <c r="I687" s="142"/>
      <c r="J687" s="5"/>
      <c r="K687" s="5"/>
      <c r="L687" s="48"/>
      <c r="M687" s="5"/>
      <c r="Q687" s="367">
        <v>1</v>
      </c>
      <c r="R687" s="616" t="s">
        <v>133</v>
      </c>
      <c r="S687" s="616"/>
      <c r="T687" s="616"/>
      <c r="U687" s="616" t="s">
        <v>135</v>
      </c>
      <c r="V687" s="616"/>
      <c r="W687" s="616"/>
      <c r="X687" s="367">
        <v>1</v>
      </c>
      <c r="Y687" s="627" t="s">
        <v>151</v>
      </c>
      <c r="Z687" s="627"/>
      <c r="AA687" s="367">
        <v>1</v>
      </c>
      <c r="AB687" s="367">
        <v>1</v>
      </c>
      <c r="AC687" s="367">
        <v>1</v>
      </c>
      <c r="AD687" s="367">
        <v>1</v>
      </c>
      <c r="AE687" s="367">
        <v>1</v>
      </c>
      <c r="AF687" s="367">
        <v>1</v>
      </c>
      <c r="AG687" s="367">
        <v>1</v>
      </c>
      <c r="AH687" s="367">
        <v>1</v>
      </c>
      <c r="AI687" s="367">
        <v>1</v>
      </c>
      <c r="AJ687" s="616" t="s">
        <v>135</v>
      </c>
      <c r="AK687" s="616"/>
      <c r="AL687" s="616"/>
      <c r="AM687" s="625" t="s">
        <v>165</v>
      </c>
      <c r="AN687" s="625"/>
      <c r="AO687" s="625"/>
      <c r="AP687" s="367">
        <v>1</v>
      </c>
      <c r="AU687" s="5"/>
      <c r="AV687" s="145"/>
      <c r="AZ687" s="301"/>
      <c r="BA687" s="48"/>
      <c r="BB687" s="5"/>
      <c r="BC687" s="26"/>
      <c r="BD687" s="26"/>
      <c r="BE687" s="619"/>
      <c r="BF687" s="619"/>
      <c r="BG687" s="619"/>
      <c r="BH687" s="619"/>
      <c r="BI687" s="619"/>
      <c r="BJ687" s="5">
        <v>1</v>
      </c>
      <c r="BK687" s="619" t="s">
        <v>138</v>
      </c>
      <c r="BL687" s="619"/>
      <c r="BM687" s="619"/>
      <c r="BN687" s="5"/>
      <c r="BO687" s="619" t="s">
        <v>317</v>
      </c>
      <c r="BP687" s="619"/>
      <c r="BQ687" s="619"/>
      <c r="BR687" s="5">
        <v>1</v>
      </c>
      <c r="BS687" s="5">
        <v>1</v>
      </c>
      <c r="BT687" s="5">
        <v>1</v>
      </c>
      <c r="BU687" s="5">
        <v>1</v>
      </c>
      <c r="BY687" s="5"/>
      <c r="BZ687" s="619" t="s">
        <v>138</v>
      </c>
      <c r="CA687" s="619"/>
      <c r="CB687" s="619"/>
      <c r="CC687" s="5">
        <v>1</v>
      </c>
      <c r="CD687" s="619"/>
      <c r="CE687" s="619"/>
      <c r="CF687" s="619"/>
      <c r="CG687" s="5">
        <v>1</v>
      </c>
      <c r="CH687" s="5"/>
      <c r="CI687" s="5"/>
      <c r="CJ687" s="5"/>
      <c r="CK687" s="5"/>
      <c r="CL687" s="5"/>
      <c r="CM687" s="302"/>
    </row>
    <row r="688" spans="9:91">
      <c r="I688" s="142"/>
      <c r="J688" s="5"/>
      <c r="K688" s="5"/>
      <c r="L688" s="48"/>
      <c r="M688" s="5"/>
      <c r="Q688" s="367">
        <v>1</v>
      </c>
      <c r="R688" s="616"/>
      <c r="S688" s="616"/>
      <c r="T688" s="616"/>
      <c r="U688" s="616"/>
      <c r="V688" s="616"/>
      <c r="W688" s="616"/>
      <c r="X688" s="367">
        <v>1</v>
      </c>
      <c r="Y688" s="627"/>
      <c r="Z688" s="627"/>
      <c r="AA688" s="367">
        <v>1</v>
      </c>
      <c r="AB688" s="625" t="s">
        <v>138</v>
      </c>
      <c r="AC688" s="625"/>
      <c r="AD688" s="625"/>
      <c r="AE688" s="625" t="s">
        <v>139</v>
      </c>
      <c r="AF688" s="625"/>
      <c r="AG688" s="625"/>
      <c r="AH688" s="52"/>
      <c r="AI688" s="367">
        <v>1</v>
      </c>
      <c r="AJ688" s="616"/>
      <c r="AK688" s="616"/>
      <c r="AL688" s="616"/>
      <c r="AM688" s="625"/>
      <c r="AN688" s="625"/>
      <c r="AO688" s="625"/>
      <c r="AP688" s="367">
        <v>1</v>
      </c>
      <c r="AS688" s="5"/>
      <c r="AT688" s="5"/>
      <c r="AU688" s="5"/>
      <c r="AV688" s="145"/>
      <c r="AZ688" s="142"/>
      <c r="BA688" s="48"/>
      <c r="BB688" s="48"/>
      <c r="BC688" s="26"/>
      <c r="BD688" s="26"/>
      <c r="BE688" s="619"/>
      <c r="BF688" s="619"/>
      <c r="BG688" s="619"/>
      <c r="BH688" s="619"/>
      <c r="BI688" s="619"/>
      <c r="BJ688" s="5">
        <v>1</v>
      </c>
      <c r="BK688" s="619"/>
      <c r="BL688" s="619"/>
      <c r="BM688" s="619"/>
      <c r="BN688" s="5"/>
      <c r="BO688" s="619"/>
      <c r="BP688" s="619"/>
      <c r="BQ688" s="619"/>
      <c r="BR688" s="5"/>
      <c r="BS688" s="5"/>
      <c r="BT688" s="5"/>
      <c r="BU688" s="5">
        <v>1</v>
      </c>
      <c r="BY688" s="116"/>
      <c r="BZ688" s="619"/>
      <c r="CA688" s="619"/>
      <c r="CB688" s="619"/>
      <c r="CC688" s="5">
        <v>1</v>
      </c>
      <c r="CD688" s="619"/>
      <c r="CE688" s="619"/>
      <c r="CF688" s="619"/>
      <c r="CG688" s="5">
        <v>1</v>
      </c>
      <c r="CK688" s="5"/>
      <c r="CL688" s="5"/>
      <c r="CM688" s="302"/>
    </row>
    <row r="689" spans="9:91">
      <c r="I689" s="142"/>
      <c r="J689" s="5"/>
      <c r="K689" s="5"/>
      <c r="L689" s="48"/>
      <c r="M689" s="5"/>
      <c r="N689" s="47"/>
      <c r="O689" s="47"/>
      <c r="P689" s="47"/>
      <c r="Q689" s="367">
        <v>1</v>
      </c>
      <c r="R689" s="616"/>
      <c r="S689" s="616"/>
      <c r="T689" s="616"/>
      <c r="U689" s="616"/>
      <c r="V689" s="616"/>
      <c r="W689" s="616"/>
      <c r="X689" s="367">
        <v>1</v>
      </c>
      <c r="Y689" s="625" t="s">
        <v>137</v>
      </c>
      <c r="Z689" s="625"/>
      <c r="AA689" s="52"/>
      <c r="AB689" s="625"/>
      <c r="AC689" s="625"/>
      <c r="AD689" s="625"/>
      <c r="AE689" s="625"/>
      <c r="AF689" s="625"/>
      <c r="AG689" s="625"/>
      <c r="AH689" s="38"/>
      <c r="AI689" s="367">
        <v>1</v>
      </c>
      <c r="AJ689" s="616"/>
      <c r="AK689" s="616"/>
      <c r="AL689" s="616"/>
      <c r="AM689" s="625"/>
      <c r="AN689" s="625"/>
      <c r="AO689" s="625"/>
      <c r="AP689" s="367">
        <v>1</v>
      </c>
      <c r="AQ689" s="367">
        <v>1</v>
      </c>
      <c r="AS689" s="48"/>
      <c r="AT689" s="5"/>
      <c r="AU689" s="5"/>
      <c r="AV689" s="145"/>
      <c r="AZ689" s="301"/>
      <c r="BA689" s="48"/>
      <c r="BB689" s="48"/>
      <c r="BC689" s="26"/>
      <c r="BD689" s="26"/>
      <c r="BE689" s="619"/>
      <c r="BF689" s="619"/>
      <c r="BG689" s="619"/>
      <c r="BH689" s="619"/>
      <c r="BI689" s="619"/>
      <c r="BJ689" s="5">
        <v>1</v>
      </c>
      <c r="BK689" s="619"/>
      <c r="BL689" s="619"/>
      <c r="BM689" s="619"/>
      <c r="BN689" s="5"/>
      <c r="BO689" s="619"/>
      <c r="BP689" s="619"/>
      <c r="BQ689" s="619"/>
      <c r="BR689" s="5"/>
      <c r="BS689" s="5"/>
      <c r="BT689" s="5"/>
      <c r="BU689" s="5">
        <v>1</v>
      </c>
      <c r="BY689" s="5"/>
      <c r="BZ689" s="619"/>
      <c r="CA689" s="619"/>
      <c r="CB689" s="619"/>
      <c r="CC689" s="5">
        <v>1</v>
      </c>
      <c r="CD689" s="616" t="s">
        <v>165</v>
      </c>
      <c r="CE689" s="616"/>
      <c r="CF689" s="616"/>
      <c r="CG689" s="5">
        <v>1</v>
      </c>
      <c r="CK689" s="5"/>
      <c r="CL689" s="5"/>
      <c r="CM689" s="302"/>
    </row>
    <row r="690" spans="9:91">
      <c r="I690" s="142"/>
      <c r="J690" s="5"/>
      <c r="K690" s="5"/>
      <c r="L690" s="48"/>
      <c r="M690" s="5"/>
      <c r="N690" s="47"/>
      <c r="O690" s="47"/>
      <c r="P690" s="47"/>
      <c r="Q690" s="367">
        <v>1</v>
      </c>
      <c r="R690" s="367">
        <v>1</v>
      </c>
      <c r="S690" s="367">
        <v>1</v>
      </c>
      <c r="T690" s="367">
        <v>1</v>
      </c>
      <c r="U690" s="367">
        <v>1</v>
      </c>
      <c r="V690" s="367">
        <v>1</v>
      </c>
      <c r="W690" s="367">
        <v>1</v>
      </c>
      <c r="X690" s="367">
        <v>1</v>
      </c>
      <c r="Y690" s="625"/>
      <c r="Z690" s="625"/>
      <c r="AA690" s="367">
        <v>1</v>
      </c>
      <c r="AB690" s="625"/>
      <c r="AC690" s="625"/>
      <c r="AD690" s="625"/>
      <c r="AE690" s="625"/>
      <c r="AF690" s="625"/>
      <c r="AG690" s="625"/>
      <c r="AH690" s="367">
        <v>1</v>
      </c>
      <c r="AI690" s="367">
        <v>1</v>
      </c>
      <c r="AJ690" s="367">
        <v>1</v>
      </c>
      <c r="AK690" s="367">
        <v>1</v>
      </c>
      <c r="AL690" s="367">
        <v>1</v>
      </c>
      <c r="AM690" s="367">
        <v>1</v>
      </c>
      <c r="AN690" s="625" t="s">
        <v>136</v>
      </c>
      <c r="AO690" s="625"/>
      <c r="AP690" s="625"/>
      <c r="AQ690" s="367">
        <v>1</v>
      </c>
      <c r="AS690" s="5"/>
      <c r="AT690" s="5"/>
      <c r="AU690" s="5"/>
      <c r="AV690" s="145"/>
      <c r="AZ690" s="301"/>
      <c r="BA690" s="48"/>
      <c r="BB690" s="5"/>
      <c r="BC690" s="5"/>
      <c r="BD690" s="26"/>
      <c r="BE690" s="619"/>
      <c r="BF690" s="619"/>
      <c r="BG690" s="619"/>
      <c r="BH690" s="619"/>
      <c r="BI690" s="619"/>
      <c r="BJ690" s="5">
        <v>1</v>
      </c>
      <c r="BK690" s="5"/>
      <c r="BN690" s="5">
        <v>1</v>
      </c>
      <c r="BO690" s="5">
        <v>1</v>
      </c>
      <c r="BP690" s="5">
        <v>1</v>
      </c>
      <c r="BQ690" s="5">
        <v>1</v>
      </c>
      <c r="BR690" s="5">
        <v>1</v>
      </c>
      <c r="BS690" s="5">
        <v>1</v>
      </c>
      <c r="BT690" s="5">
        <v>1</v>
      </c>
      <c r="BU690" s="5">
        <v>1</v>
      </c>
      <c r="BV690" s="5">
        <v>1</v>
      </c>
      <c r="BW690" s="5">
        <v>1</v>
      </c>
      <c r="BX690" s="5">
        <v>1</v>
      </c>
      <c r="BY690" s="5">
        <v>1</v>
      </c>
      <c r="BZ690" s="126"/>
      <c r="CA690" s="126"/>
      <c r="CB690" s="126"/>
      <c r="CC690" s="5">
        <v>1</v>
      </c>
      <c r="CD690" s="616"/>
      <c r="CE690" s="616"/>
      <c r="CF690" s="616"/>
      <c r="CG690" s="5">
        <v>1</v>
      </c>
      <c r="CK690" s="48"/>
      <c r="CL690" s="299"/>
      <c r="CM690" s="302"/>
    </row>
    <row r="691" spans="9:91">
      <c r="I691" s="142"/>
      <c r="J691" s="5"/>
      <c r="K691" s="5"/>
      <c r="L691" s="5"/>
      <c r="N691" s="625" t="s">
        <v>136</v>
      </c>
      <c r="O691" s="625"/>
      <c r="P691" s="625"/>
      <c r="Q691" s="367">
        <v>1</v>
      </c>
      <c r="R691" s="625" t="s">
        <v>165</v>
      </c>
      <c r="S691" s="625"/>
      <c r="T691" s="625"/>
      <c r="U691" s="367">
        <v>1</v>
      </c>
      <c r="V691" s="38"/>
      <c r="W691" s="61"/>
      <c r="X691" s="367">
        <v>1</v>
      </c>
      <c r="Y691" s="367">
        <v>1</v>
      </c>
      <c r="Z691" s="367">
        <v>1</v>
      </c>
      <c r="AA691" s="367">
        <v>1</v>
      </c>
      <c r="AB691" s="367">
        <v>1</v>
      </c>
      <c r="AC691" s="367">
        <v>1</v>
      </c>
      <c r="AD691" s="367">
        <v>1</v>
      </c>
      <c r="AE691" s="367">
        <v>1</v>
      </c>
      <c r="AF691" s="367">
        <v>1</v>
      </c>
      <c r="AG691" s="367">
        <v>1</v>
      </c>
      <c r="AH691" s="367">
        <v>1</v>
      </c>
      <c r="AI691" s="625" t="s">
        <v>137</v>
      </c>
      <c r="AJ691" s="625"/>
      <c r="AK691" s="627" t="s">
        <v>151</v>
      </c>
      <c r="AL691" s="627"/>
      <c r="AM691" s="367">
        <v>1</v>
      </c>
      <c r="AN691" s="625"/>
      <c r="AO691" s="625"/>
      <c r="AP691" s="625"/>
      <c r="AQ691" s="367">
        <v>1</v>
      </c>
      <c r="AS691" s="5"/>
      <c r="AT691" s="5"/>
      <c r="AU691" s="5"/>
      <c r="AV691" s="145"/>
      <c r="AZ691" s="142"/>
      <c r="BA691" s="48"/>
      <c r="BB691" s="26"/>
      <c r="BC691" s="26"/>
      <c r="BD691" s="26"/>
      <c r="BE691" s="619"/>
      <c r="BF691" s="619"/>
      <c r="BG691" s="619"/>
      <c r="BH691" s="619"/>
      <c r="BI691" s="619"/>
      <c r="BJ691" s="5">
        <v>1</v>
      </c>
      <c r="BK691" s="619" t="s">
        <v>135</v>
      </c>
      <c r="BL691" s="619"/>
      <c r="BM691" s="619"/>
      <c r="BN691" s="5">
        <v>1</v>
      </c>
      <c r="BO691" s="619" t="s">
        <v>283</v>
      </c>
      <c r="BP691" s="619"/>
      <c r="BQ691" s="619"/>
      <c r="BR691" s="5">
        <v>1</v>
      </c>
      <c r="BS691" s="116"/>
      <c r="BT691" s="143"/>
      <c r="BU691" s="5">
        <v>1</v>
      </c>
      <c r="BV691" s="619" t="s">
        <v>282</v>
      </c>
      <c r="BW691" s="619"/>
      <c r="BX691" s="619"/>
      <c r="BY691" s="5">
        <v>1</v>
      </c>
      <c r="BZ691" s="619" t="s">
        <v>317</v>
      </c>
      <c r="CA691" s="619"/>
      <c r="CB691" s="619"/>
      <c r="CC691" s="5">
        <v>1</v>
      </c>
      <c r="CD691" s="616"/>
      <c r="CE691" s="616"/>
      <c r="CF691" s="616"/>
      <c r="CG691" s="5">
        <v>1</v>
      </c>
      <c r="CK691" s="5"/>
      <c r="CL691" s="48"/>
      <c r="CM691" s="302"/>
    </row>
    <row r="692" spans="9:91">
      <c r="I692" s="142"/>
      <c r="J692" s="5"/>
      <c r="K692" s="5"/>
      <c r="L692" s="6"/>
      <c r="N692" s="625"/>
      <c r="O692" s="625"/>
      <c r="P692" s="625"/>
      <c r="Q692" s="367">
        <v>1</v>
      </c>
      <c r="R692" s="625"/>
      <c r="S692" s="625"/>
      <c r="T692" s="625"/>
      <c r="U692" s="367">
        <v>1</v>
      </c>
      <c r="V692" s="625" t="s">
        <v>139</v>
      </c>
      <c r="W692" s="625"/>
      <c r="X692" s="625"/>
      <c r="Y692" s="367">
        <v>1</v>
      </c>
      <c r="Z692" s="58"/>
      <c r="AA692" s="368"/>
      <c r="AB692" s="368"/>
      <c r="AC692" s="368"/>
      <c r="AD692" s="368"/>
      <c r="AE692" s="368"/>
      <c r="AF692" s="368"/>
      <c r="AG692" s="58"/>
      <c r="AH692" s="367">
        <v>1</v>
      </c>
      <c r="AI692" s="625"/>
      <c r="AJ692" s="625"/>
      <c r="AK692" s="627"/>
      <c r="AL692" s="627"/>
      <c r="AM692" s="367">
        <v>1</v>
      </c>
      <c r="AN692" s="625"/>
      <c r="AO692" s="625"/>
      <c r="AP692" s="625"/>
      <c r="AQ692" s="367">
        <v>1</v>
      </c>
      <c r="AS692" s="6"/>
      <c r="AT692" s="6"/>
      <c r="AU692" s="5"/>
      <c r="AV692" s="363"/>
      <c r="AZ692" s="142"/>
      <c r="BA692" s="5"/>
      <c r="BB692" s="26"/>
      <c r="BC692" s="26"/>
      <c r="BD692" s="26"/>
      <c r="BE692" s="48"/>
      <c r="BF692" s="5"/>
      <c r="BG692" s="5"/>
      <c r="BH692" s="619" t="s">
        <v>406</v>
      </c>
      <c r="BI692" s="619"/>
      <c r="BJ692" s="5">
        <v>1</v>
      </c>
      <c r="BK692" s="619"/>
      <c r="BL692" s="619"/>
      <c r="BM692" s="619"/>
      <c r="BN692" s="5">
        <v>1</v>
      </c>
      <c r="BO692" s="619"/>
      <c r="BP692" s="619"/>
      <c r="BQ692" s="619"/>
      <c r="BR692" s="619" t="s">
        <v>137</v>
      </c>
      <c r="BS692" s="619"/>
      <c r="BT692" s="629" t="s">
        <v>151</v>
      </c>
      <c r="BU692" s="629"/>
      <c r="BV692" s="619"/>
      <c r="BW692" s="619"/>
      <c r="BX692" s="619"/>
      <c r="BY692" s="5">
        <v>1</v>
      </c>
      <c r="BZ692" s="619"/>
      <c r="CA692" s="619"/>
      <c r="CB692" s="619"/>
      <c r="CC692" s="5">
        <v>1</v>
      </c>
      <c r="CD692" s="5"/>
      <c r="CE692" s="5"/>
      <c r="CF692" s="5"/>
      <c r="CG692" s="5">
        <v>1</v>
      </c>
      <c r="CH692" s="5"/>
      <c r="CI692" s="48"/>
      <c r="CK692" s="5"/>
      <c r="CL692" s="299"/>
      <c r="CM692" s="302"/>
    </row>
    <row r="693" spans="9:91">
      <c r="I693" s="362"/>
      <c r="J693" s="5"/>
      <c r="L693" s="5"/>
      <c r="N693" s="625"/>
      <c r="O693" s="625"/>
      <c r="P693" s="625"/>
      <c r="Q693" s="367">
        <v>1</v>
      </c>
      <c r="R693" s="625"/>
      <c r="S693" s="625"/>
      <c r="T693" s="625"/>
      <c r="U693" s="367">
        <v>1</v>
      </c>
      <c r="V693" s="625"/>
      <c r="W693" s="625"/>
      <c r="X693" s="625"/>
      <c r="Y693" s="367">
        <v>1</v>
      </c>
      <c r="Z693" s="367"/>
      <c r="AA693" s="367">
        <v>1</v>
      </c>
      <c r="AB693" s="367">
        <v>1</v>
      </c>
      <c r="AC693" s="367">
        <v>1</v>
      </c>
      <c r="AD693" s="367">
        <v>1</v>
      </c>
      <c r="AE693" s="367">
        <v>1</v>
      </c>
      <c r="AF693" s="367">
        <v>1</v>
      </c>
      <c r="AG693" s="367"/>
      <c r="AH693" s="367">
        <v>1</v>
      </c>
      <c r="AI693" s="367">
        <v>1</v>
      </c>
      <c r="AJ693" s="52"/>
      <c r="AK693" s="367">
        <v>1</v>
      </c>
      <c r="AL693" s="367">
        <v>1</v>
      </c>
      <c r="AM693" s="367">
        <v>1</v>
      </c>
      <c r="AN693" s="367">
        <v>1</v>
      </c>
      <c r="AO693" s="367">
        <v>1</v>
      </c>
      <c r="AP693" s="367">
        <v>1</v>
      </c>
      <c r="AQ693" s="367">
        <v>1</v>
      </c>
      <c r="AS693" s="6"/>
      <c r="AT693" s="6"/>
      <c r="AU693" s="48"/>
      <c r="AV693" s="363"/>
      <c r="AZ693" s="121"/>
      <c r="BA693" s="26"/>
      <c r="BB693" s="26"/>
      <c r="BC693" s="26"/>
      <c r="BD693" s="26"/>
      <c r="BE693" s="48"/>
      <c r="BF693" s="5"/>
      <c r="BG693" s="5"/>
      <c r="BH693" s="619"/>
      <c r="BI693" s="619"/>
      <c r="BJ693" s="5">
        <v>1</v>
      </c>
      <c r="BK693" s="619"/>
      <c r="BL693" s="619"/>
      <c r="BM693" s="619"/>
      <c r="BN693" s="5">
        <v>1</v>
      </c>
      <c r="BO693" s="619"/>
      <c r="BP693" s="619"/>
      <c r="BQ693" s="619"/>
      <c r="BR693" s="619"/>
      <c r="BS693" s="619"/>
      <c r="BT693" s="629"/>
      <c r="BU693" s="629"/>
      <c r="BV693" s="619"/>
      <c r="BW693" s="619"/>
      <c r="BX693" s="619"/>
      <c r="BY693" s="5">
        <v>1</v>
      </c>
      <c r="BZ693" s="619"/>
      <c r="CA693" s="619"/>
      <c r="CB693" s="619"/>
      <c r="CC693" s="5">
        <v>1</v>
      </c>
      <c r="CD693" s="5"/>
      <c r="CE693" s="5"/>
      <c r="CF693" s="5"/>
      <c r="CG693" s="5">
        <v>1</v>
      </c>
      <c r="CH693" s="5">
        <v>1</v>
      </c>
      <c r="CI693" s="5">
        <v>1</v>
      </c>
      <c r="CJ693" s="5">
        <v>1</v>
      </c>
      <c r="CK693" s="5"/>
      <c r="CL693" s="48"/>
      <c r="CM693" s="145"/>
    </row>
    <row r="694" spans="9:91">
      <c r="I694" s="362"/>
      <c r="J694" s="5"/>
      <c r="L694" s="5"/>
      <c r="P694" s="47"/>
      <c r="Q694" s="367">
        <v>1</v>
      </c>
      <c r="R694" s="47"/>
      <c r="S694" s="61"/>
      <c r="T694" s="359"/>
      <c r="U694" s="367">
        <v>1</v>
      </c>
      <c r="V694" s="625"/>
      <c r="W694" s="625"/>
      <c r="X694" s="625"/>
      <c r="Y694" s="367">
        <v>1</v>
      </c>
      <c r="Z694" s="367"/>
      <c r="AA694" s="367">
        <v>1</v>
      </c>
      <c r="AB694" s="625" t="s">
        <v>292</v>
      </c>
      <c r="AC694" s="625"/>
      <c r="AD694" s="625"/>
      <c r="AE694" s="625"/>
      <c r="AF694" s="367">
        <v>1</v>
      </c>
      <c r="AG694" s="367"/>
      <c r="AH694" s="367">
        <v>1</v>
      </c>
      <c r="AI694" s="625" t="s">
        <v>282</v>
      </c>
      <c r="AJ694" s="625"/>
      <c r="AK694" s="625"/>
      <c r="AL694" s="367">
        <v>1</v>
      </c>
      <c r="AM694" s="625" t="s">
        <v>138</v>
      </c>
      <c r="AN694" s="625"/>
      <c r="AO694" s="625"/>
      <c r="AP694" s="367">
        <v>1</v>
      </c>
      <c r="AQ694" s="47"/>
      <c r="AU694" s="48"/>
      <c r="AV694" s="363"/>
      <c r="AZ694" s="121"/>
      <c r="BA694" s="26"/>
      <c r="BB694" s="26"/>
      <c r="BC694" s="5">
        <v>1</v>
      </c>
      <c r="BD694" s="5">
        <v>1</v>
      </c>
      <c r="BE694" s="5">
        <v>1</v>
      </c>
      <c r="BF694" s="5">
        <v>1</v>
      </c>
      <c r="BG694" s="5">
        <v>1</v>
      </c>
      <c r="BH694" s="5">
        <v>1</v>
      </c>
      <c r="BI694" s="5">
        <v>1</v>
      </c>
      <c r="BJ694" s="5">
        <v>1</v>
      </c>
      <c r="BK694" s="5">
        <v>1</v>
      </c>
      <c r="BL694" s="5"/>
      <c r="BM694" s="5"/>
      <c r="BN694" s="5">
        <v>1</v>
      </c>
      <c r="BO694" s="5">
        <v>1</v>
      </c>
      <c r="BP694" s="629" t="s">
        <v>151</v>
      </c>
      <c r="BQ694" s="629"/>
      <c r="BR694" s="619" t="s">
        <v>292</v>
      </c>
      <c r="BS694" s="619"/>
      <c r="BT694" s="619"/>
      <c r="BU694" s="619"/>
      <c r="BV694" s="619" t="s">
        <v>137</v>
      </c>
      <c r="BW694" s="619"/>
      <c r="BX694" s="5">
        <v>1</v>
      </c>
      <c r="BY694" s="5">
        <v>1</v>
      </c>
      <c r="BZ694" s="5">
        <v>1</v>
      </c>
      <c r="CA694" s="5">
        <v>1</v>
      </c>
      <c r="CB694" s="5">
        <v>1</v>
      </c>
      <c r="CC694" s="5">
        <v>1</v>
      </c>
      <c r="CD694" s="616" t="s">
        <v>165</v>
      </c>
      <c r="CE694" s="616"/>
      <c r="CF694" s="616"/>
      <c r="CG694" s="624" t="s">
        <v>133</v>
      </c>
      <c r="CH694" s="624"/>
      <c r="CI694" s="624"/>
      <c r="CJ694" s="5">
        <v>1</v>
      </c>
      <c r="CK694" s="5"/>
      <c r="CL694" s="48"/>
      <c r="CM694" s="145"/>
    </row>
    <row r="695" spans="9:91">
      <c r="I695" s="142"/>
      <c r="J695" s="48"/>
      <c r="L695" s="5"/>
      <c r="P695" s="6"/>
      <c r="Q695" s="367">
        <v>1</v>
      </c>
      <c r="R695" s="625" t="s">
        <v>138</v>
      </c>
      <c r="S695" s="625"/>
      <c r="T695" s="625"/>
      <c r="U695" s="367">
        <v>1</v>
      </c>
      <c r="V695" s="625" t="s">
        <v>282</v>
      </c>
      <c r="W695" s="625"/>
      <c r="X695" s="625"/>
      <c r="Y695" s="367">
        <v>1</v>
      </c>
      <c r="Z695" s="367"/>
      <c r="AA695" s="367">
        <v>1</v>
      </c>
      <c r="AB695" s="625"/>
      <c r="AC695" s="625"/>
      <c r="AD695" s="625"/>
      <c r="AE695" s="625"/>
      <c r="AF695" s="367">
        <v>1</v>
      </c>
      <c r="AG695" s="367"/>
      <c r="AH695" s="367">
        <v>1</v>
      </c>
      <c r="AI695" s="625"/>
      <c r="AJ695" s="625"/>
      <c r="AK695" s="625"/>
      <c r="AL695" s="367">
        <v>1</v>
      </c>
      <c r="AM695" s="625"/>
      <c r="AN695" s="625"/>
      <c r="AO695" s="625"/>
      <c r="AP695" s="367">
        <v>1</v>
      </c>
      <c r="AQ695" s="47"/>
      <c r="AU695" s="360"/>
      <c r="AV695" s="363"/>
      <c r="AZ695" s="121"/>
      <c r="BA695" s="26"/>
      <c r="BB695" s="26"/>
      <c r="BC695" s="5">
        <v>1</v>
      </c>
      <c r="BD695" s="624" t="s">
        <v>133</v>
      </c>
      <c r="BE695" s="624"/>
      <c r="BF695" s="624"/>
      <c r="BG695" s="616" t="s">
        <v>165</v>
      </c>
      <c r="BH695" s="616"/>
      <c r="BI695" s="616"/>
      <c r="BJ695" s="117"/>
      <c r="BK695" s="5">
        <v>1</v>
      </c>
      <c r="BL695" s="5"/>
      <c r="BM695" s="5"/>
      <c r="BN695" s="5">
        <v>1</v>
      </c>
      <c r="BO695" s="143"/>
      <c r="BP695" s="629"/>
      <c r="BQ695" s="629"/>
      <c r="BR695" s="619"/>
      <c r="BS695" s="619"/>
      <c r="BT695" s="619"/>
      <c r="BU695" s="619"/>
      <c r="BV695" s="619"/>
      <c r="BW695" s="619"/>
      <c r="BX695" s="116"/>
      <c r="BY695" s="5">
        <v>1</v>
      </c>
      <c r="BZ695" s="5"/>
      <c r="CA695" s="5"/>
      <c r="CB695" s="5">
        <v>1</v>
      </c>
      <c r="CC695" s="5"/>
      <c r="CD695" s="616"/>
      <c r="CE695" s="616"/>
      <c r="CF695" s="616"/>
      <c r="CG695" s="624"/>
      <c r="CH695" s="624"/>
      <c r="CI695" s="624"/>
      <c r="CJ695" s="5">
        <v>1</v>
      </c>
      <c r="CK695" s="5"/>
      <c r="CL695" s="48"/>
      <c r="CM695" s="145"/>
    </row>
    <row r="696" spans="9:91">
      <c r="I696" s="142"/>
      <c r="J696" s="48"/>
      <c r="K696" s="48"/>
      <c r="L696" s="5"/>
      <c r="P696" s="47"/>
      <c r="Q696" s="367">
        <v>1</v>
      </c>
      <c r="R696" s="625"/>
      <c r="S696" s="625"/>
      <c r="T696" s="625"/>
      <c r="U696" s="367">
        <v>1</v>
      </c>
      <c r="V696" s="625"/>
      <c r="W696" s="625"/>
      <c r="X696" s="625"/>
      <c r="Y696" s="367">
        <v>1</v>
      </c>
      <c r="Z696" s="367"/>
      <c r="AA696" s="367">
        <v>1</v>
      </c>
      <c r="AB696" s="625"/>
      <c r="AC696" s="625"/>
      <c r="AD696" s="625"/>
      <c r="AE696" s="625"/>
      <c r="AF696" s="367">
        <v>1</v>
      </c>
      <c r="AG696" s="367"/>
      <c r="AH696" s="367">
        <v>1</v>
      </c>
      <c r="AI696" s="625"/>
      <c r="AJ696" s="625"/>
      <c r="AK696" s="625"/>
      <c r="AL696" s="367">
        <v>1</v>
      </c>
      <c r="AM696" s="625"/>
      <c r="AN696" s="625"/>
      <c r="AO696" s="625"/>
      <c r="AP696" s="367">
        <v>1</v>
      </c>
      <c r="AQ696" s="47"/>
      <c r="AU696" s="360"/>
      <c r="AV696" s="363"/>
      <c r="AZ696" s="121"/>
      <c r="BA696" s="26"/>
      <c r="BB696" s="26"/>
      <c r="BC696" s="5">
        <v>1</v>
      </c>
      <c r="BD696" s="624"/>
      <c r="BE696" s="624"/>
      <c r="BF696" s="624"/>
      <c r="BG696" s="616"/>
      <c r="BH696" s="616"/>
      <c r="BI696" s="616"/>
      <c r="BJ696" s="5"/>
      <c r="BK696" s="5">
        <v>1</v>
      </c>
      <c r="BL696" s="5"/>
      <c r="BM696" s="5"/>
      <c r="BN696" s="5">
        <v>1</v>
      </c>
      <c r="BO696" s="116"/>
      <c r="BP696" s="619" t="s">
        <v>137</v>
      </c>
      <c r="BQ696" s="619"/>
      <c r="BR696" s="619"/>
      <c r="BS696" s="619"/>
      <c r="BT696" s="619"/>
      <c r="BU696" s="619"/>
      <c r="BV696" s="629" t="s">
        <v>151</v>
      </c>
      <c r="BW696" s="629"/>
      <c r="BX696" s="143"/>
      <c r="BY696" s="5">
        <v>1</v>
      </c>
      <c r="BZ696" s="5"/>
      <c r="CA696" s="5"/>
      <c r="CB696" s="5">
        <v>1</v>
      </c>
      <c r="CC696" s="117"/>
      <c r="CD696" s="616"/>
      <c r="CE696" s="616"/>
      <c r="CF696" s="616"/>
      <c r="CG696" s="624"/>
      <c r="CH696" s="624"/>
      <c r="CI696" s="624"/>
      <c r="CJ696" s="5">
        <v>1</v>
      </c>
      <c r="CK696" s="48"/>
      <c r="CL696" s="299"/>
      <c r="CM696" s="302"/>
    </row>
    <row r="697" spans="9:91">
      <c r="I697" s="142"/>
      <c r="J697" s="48"/>
      <c r="K697" s="48"/>
      <c r="L697" s="5"/>
      <c r="M697" s="5"/>
      <c r="N697" s="5"/>
      <c r="O697" s="6"/>
      <c r="P697" s="6"/>
      <c r="Q697" s="367">
        <v>1</v>
      </c>
      <c r="R697" s="625"/>
      <c r="S697" s="625"/>
      <c r="T697" s="625"/>
      <c r="U697" s="367">
        <v>1</v>
      </c>
      <c r="V697" s="625"/>
      <c r="W697" s="625"/>
      <c r="X697" s="625"/>
      <c r="Y697" s="367">
        <v>1</v>
      </c>
      <c r="Z697" s="367"/>
      <c r="AA697" s="367">
        <v>1</v>
      </c>
      <c r="AB697" s="625"/>
      <c r="AC697" s="625"/>
      <c r="AD697" s="625"/>
      <c r="AE697" s="625"/>
      <c r="AF697" s="367">
        <v>1</v>
      </c>
      <c r="AG697" s="367"/>
      <c r="AH697" s="367">
        <v>1</v>
      </c>
      <c r="AI697" s="625" t="s">
        <v>139</v>
      </c>
      <c r="AJ697" s="625"/>
      <c r="AK697" s="625"/>
      <c r="AL697" s="367">
        <v>1</v>
      </c>
      <c r="AM697" s="359"/>
      <c r="AN697" s="61"/>
      <c r="AO697" s="6"/>
      <c r="AP697" s="367">
        <v>1</v>
      </c>
      <c r="AQ697" s="47"/>
      <c r="AR697" s="47"/>
      <c r="AS697" s="6"/>
      <c r="AT697" s="48"/>
      <c r="AU697" s="360"/>
      <c r="AV697" s="363"/>
      <c r="AZ697" s="142"/>
      <c r="BA697" s="5"/>
      <c r="BB697" s="26"/>
      <c r="BC697" s="5">
        <v>1</v>
      </c>
      <c r="BD697" s="624"/>
      <c r="BE697" s="624"/>
      <c r="BF697" s="624"/>
      <c r="BG697" s="616"/>
      <c r="BH697" s="616"/>
      <c r="BI697" s="616"/>
      <c r="BJ697" s="5">
        <v>1</v>
      </c>
      <c r="BK697" s="5">
        <v>1</v>
      </c>
      <c r="BL697" s="5">
        <v>1</v>
      </c>
      <c r="BM697" s="5">
        <v>1</v>
      </c>
      <c r="BN697" s="5">
        <v>1</v>
      </c>
      <c r="BO697" s="5">
        <v>1</v>
      </c>
      <c r="BP697" s="619"/>
      <c r="BQ697" s="619"/>
      <c r="BR697" s="619"/>
      <c r="BS697" s="619"/>
      <c r="BT697" s="619"/>
      <c r="BU697" s="619"/>
      <c r="BV697" s="629"/>
      <c r="BW697" s="629"/>
      <c r="BX697" s="5">
        <v>1</v>
      </c>
      <c r="BY697" s="5">
        <v>1</v>
      </c>
      <c r="BZ697" s="5"/>
      <c r="CA697" s="5"/>
      <c r="CB697" s="5">
        <v>1</v>
      </c>
      <c r="CC697" s="5">
        <v>1</v>
      </c>
      <c r="CD697" s="5">
        <v>1</v>
      </c>
      <c r="CE697" s="5">
        <v>1</v>
      </c>
      <c r="CF697" s="5">
        <v>1</v>
      </c>
      <c r="CG697" s="5">
        <v>1</v>
      </c>
      <c r="CH697" s="5">
        <v>1</v>
      </c>
      <c r="CI697" s="5">
        <v>1</v>
      </c>
      <c r="CJ697" s="5">
        <v>1</v>
      </c>
      <c r="CK697" s="48"/>
      <c r="CL697" s="299"/>
      <c r="CM697" s="302"/>
    </row>
    <row r="698" spans="9:91">
      <c r="I698" s="142"/>
      <c r="J698" s="5"/>
      <c r="K698" s="5"/>
      <c r="L698" s="5"/>
      <c r="M698" s="5"/>
      <c r="N698" s="5"/>
      <c r="P698" s="367">
        <v>1</v>
      </c>
      <c r="Q698" s="367">
        <v>1</v>
      </c>
      <c r="R698" s="367">
        <v>1</v>
      </c>
      <c r="S698" s="367">
        <v>1</v>
      </c>
      <c r="T698" s="367">
        <v>1</v>
      </c>
      <c r="U698" s="367">
        <v>1</v>
      </c>
      <c r="V698" s="367">
        <v>1</v>
      </c>
      <c r="W698" s="52"/>
      <c r="X698" s="367">
        <v>1</v>
      </c>
      <c r="Y698" s="367">
        <v>1</v>
      </c>
      <c r="Z698" s="367"/>
      <c r="AA698" s="367">
        <v>1</v>
      </c>
      <c r="AB698" s="367">
        <v>1</v>
      </c>
      <c r="AC698" s="367">
        <v>1</v>
      </c>
      <c r="AD698" s="367">
        <v>1</v>
      </c>
      <c r="AE698" s="367">
        <v>1</v>
      </c>
      <c r="AF698" s="367">
        <v>1</v>
      </c>
      <c r="AG698" s="367"/>
      <c r="AH698" s="367">
        <v>1</v>
      </c>
      <c r="AI698" s="625"/>
      <c r="AJ698" s="625"/>
      <c r="AK698" s="625"/>
      <c r="AL698" s="367">
        <v>1</v>
      </c>
      <c r="AM698" s="625" t="s">
        <v>165</v>
      </c>
      <c r="AN698" s="625"/>
      <c r="AO698" s="625"/>
      <c r="AP698" s="367">
        <v>1</v>
      </c>
      <c r="AQ698" s="625" t="s">
        <v>136</v>
      </c>
      <c r="AR698" s="625"/>
      <c r="AS698" s="625"/>
      <c r="AT698" s="48"/>
      <c r="AU698" s="360"/>
      <c r="AV698" s="363"/>
      <c r="AZ698" s="142"/>
      <c r="BA698" s="5"/>
      <c r="BB698" s="26"/>
      <c r="BC698" s="5">
        <v>1</v>
      </c>
      <c r="BD698" s="5">
        <v>1</v>
      </c>
      <c r="BE698" s="5">
        <v>1</v>
      </c>
      <c r="BF698" s="5">
        <v>1</v>
      </c>
      <c r="BG698" s="5"/>
      <c r="BH698" s="5"/>
      <c r="BI698" s="5"/>
      <c r="BJ698" s="5">
        <v>1</v>
      </c>
      <c r="BK698" s="619" t="s">
        <v>317</v>
      </c>
      <c r="BL698" s="619"/>
      <c r="BM698" s="619"/>
      <c r="BN698" s="5">
        <v>1</v>
      </c>
      <c r="BO698" s="619" t="s">
        <v>282</v>
      </c>
      <c r="BP698" s="619"/>
      <c r="BQ698" s="619"/>
      <c r="BR698" s="629" t="s">
        <v>151</v>
      </c>
      <c r="BS698" s="629"/>
      <c r="BT698" s="619" t="s">
        <v>137</v>
      </c>
      <c r="BU698" s="619"/>
      <c r="BV698" s="619" t="s">
        <v>181</v>
      </c>
      <c r="BW698" s="619"/>
      <c r="BX698" s="619"/>
      <c r="BY698" s="5">
        <v>1</v>
      </c>
      <c r="BZ698" s="619" t="s">
        <v>135</v>
      </c>
      <c r="CA698" s="619"/>
      <c r="CB698" s="619"/>
      <c r="CC698" s="5">
        <v>1</v>
      </c>
      <c r="CD698" s="619" t="s">
        <v>406</v>
      </c>
      <c r="CE698" s="619"/>
      <c r="CF698" s="5"/>
      <c r="CG698" s="5"/>
      <c r="CH698" s="5"/>
      <c r="CI698" s="5"/>
      <c r="CJ698" s="5"/>
      <c r="CK698" s="48"/>
      <c r="CL698" s="48"/>
      <c r="CM698" s="302"/>
    </row>
    <row r="699" spans="9:91">
      <c r="I699" s="142"/>
      <c r="J699" s="5"/>
      <c r="K699" s="5"/>
      <c r="L699" s="48"/>
      <c r="M699" s="5"/>
      <c r="N699" s="5"/>
      <c r="P699" s="367">
        <v>1</v>
      </c>
      <c r="Q699" s="625" t="s">
        <v>136</v>
      </c>
      <c r="R699" s="625"/>
      <c r="S699" s="625"/>
      <c r="T699" s="367">
        <v>1</v>
      </c>
      <c r="U699" s="627" t="s">
        <v>151</v>
      </c>
      <c r="V699" s="627"/>
      <c r="W699" s="625" t="s">
        <v>137</v>
      </c>
      <c r="X699" s="625"/>
      <c r="Y699" s="367">
        <v>1</v>
      </c>
      <c r="Z699" s="58"/>
      <c r="AA699" s="367"/>
      <c r="AB699" s="367"/>
      <c r="AC699" s="367"/>
      <c r="AD699" s="367"/>
      <c r="AE699" s="367"/>
      <c r="AF699" s="367"/>
      <c r="AG699" s="58"/>
      <c r="AH699" s="367">
        <v>1</v>
      </c>
      <c r="AI699" s="625"/>
      <c r="AJ699" s="625"/>
      <c r="AK699" s="625"/>
      <c r="AL699" s="367">
        <v>1</v>
      </c>
      <c r="AM699" s="625"/>
      <c r="AN699" s="625"/>
      <c r="AO699" s="625"/>
      <c r="AP699" s="367">
        <v>1</v>
      </c>
      <c r="AQ699" s="625"/>
      <c r="AR699" s="625"/>
      <c r="AS699" s="625"/>
      <c r="AT699" s="5"/>
      <c r="AU699" s="5"/>
      <c r="AV699" s="145"/>
      <c r="AZ699" s="142"/>
      <c r="BA699" s="5"/>
      <c r="BB699" s="26"/>
      <c r="BD699" s="4"/>
      <c r="BE699" s="5"/>
      <c r="BF699" s="5">
        <v>1</v>
      </c>
      <c r="BG699" s="5"/>
      <c r="BH699" s="5"/>
      <c r="BI699" s="5"/>
      <c r="BJ699" s="5">
        <v>1</v>
      </c>
      <c r="BK699" s="619"/>
      <c r="BL699" s="619"/>
      <c r="BM699" s="619"/>
      <c r="BN699" s="5">
        <v>1</v>
      </c>
      <c r="BO699" s="619"/>
      <c r="BP699" s="619"/>
      <c r="BQ699" s="619"/>
      <c r="BR699" s="629"/>
      <c r="BS699" s="629"/>
      <c r="BT699" s="619"/>
      <c r="BU699" s="619"/>
      <c r="BV699" s="619"/>
      <c r="BW699" s="619"/>
      <c r="BX699" s="619"/>
      <c r="BY699" s="5">
        <v>1</v>
      </c>
      <c r="BZ699" s="619"/>
      <c r="CA699" s="619"/>
      <c r="CB699" s="619"/>
      <c r="CC699" s="5">
        <v>1</v>
      </c>
      <c r="CD699" s="619"/>
      <c r="CE699" s="619"/>
      <c r="CF699" s="5"/>
      <c r="CG699" s="5"/>
      <c r="CH699" s="5"/>
      <c r="CI699" s="5"/>
      <c r="CJ699" s="5"/>
      <c r="CK699" s="48"/>
      <c r="CL699" s="48"/>
      <c r="CM699" s="145"/>
    </row>
    <row r="700" spans="9:91">
      <c r="I700" s="142"/>
      <c r="J700" s="5"/>
      <c r="K700" s="5"/>
      <c r="L700" s="48"/>
      <c r="M700" s="5"/>
      <c r="N700" s="47"/>
      <c r="P700" s="367">
        <v>1</v>
      </c>
      <c r="Q700" s="625"/>
      <c r="R700" s="625"/>
      <c r="S700" s="625"/>
      <c r="T700" s="367">
        <v>1</v>
      </c>
      <c r="U700" s="627"/>
      <c r="V700" s="627"/>
      <c r="W700" s="625"/>
      <c r="X700" s="625"/>
      <c r="Y700" s="367">
        <v>1</v>
      </c>
      <c r="Z700" s="367">
        <v>1</v>
      </c>
      <c r="AA700" s="367">
        <v>1</v>
      </c>
      <c r="AB700" s="367">
        <v>1</v>
      </c>
      <c r="AC700" s="367">
        <v>1</v>
      </c>
      <c r="AD700" s="367">
        <v>1</v>
      </c>
      <c r="AE700" s="367">
        <v>1</v>
      </c>
      <c r="AF700" s="367">
        <v>1</v>
      </c>
      <c r="AG700" s="367">
        <v>1</v>
      </c>
      <c r="AH700" s="367">
        <v>1</v>
      </c>
      <c r="AI700" s="367">
        <v>1</v>
      </c>
      <c r="AJ700" s="61"/>
      <c r="AK700" s="38"/>
      <c r="AL700" s="367">
        <v>1</v>
      </c>
      <c r="AM700" s="625"/>
      <c r="AN700" s="625"/>
      <c r="AO700" s="625"/>
      <c r="AP700" s="367">
        <v>1</v>
      </c>
      <c r="AQ700" s="625"/>
      <c r="AR700" s="625"/>
      <c r="AS700" s="625"/>
      <c r="AT700" s="5"/>
      <c r="AU700" s="5"/>
      <c r="AV700" s="145"/>
      <c r="AZ700" s="142"/>
      <c r="BA700" s="48"/>
      <c r="BB700" s="48"/>
      <c r="BF700" s="5">
        <v>1</v>
      </c>
      <c r="BG700" s="616" t="s">
        <v>165</v>
      </c>
      <c r="BH700" s="616"/>
      <c r="BI700" s="616"/>
      <c r="BJ700" s="5">
        <v>1</v>
      </c>
      <c r="BK700" s="619"/>
      <c r="BL700" s="619"/>
      <c r="BM700" s="619"/>
      <c r="BN700" s="5">
        <v>1</v>
      </c>
      <c r="BO700" s="619"/>
      <c r="BP700" s="619"/>
      <c r="BQ700" s="619"/>
      <c r="BR700" s="5">
        <v>1</v>
      </c>
      <c r="BS700" s="143"/>
      <c r="BT700" s="116"/>
      <c r="BU700" s="5">
        <v>1</v>
      </c>
      <c r="BV700" s="619"/>
      <c r="BW700" s="619"/>
      <c r="BX700" s="619"/>
      <c r="BY700" s="5">
        <v>1</v>
      </c>
      <c r="BZ700" s="619"/>
      <c r="CA700" s="619"/>
      <c r="CB700" s="619"/>
      <c r="CC700" s="5">
        <v>1</v>
      </c>
      <c r="CD700" s="619"/>
      <c r="CE700" s="619"/>
      <c r="CF700" s="619"/>
      <c r="CG700" s="619"/>
      <c r="CH700" s="619"/>
      <c r="CI700" s="48"/>
      <c r="CJ700" s="5"/>
      <c r="CK700" s="5"/>
      <c r="CL700" s="5"/>
      <c r="CM700" s="145"/>
    </row>
    <row r="701" spans="9:91">
      <c r="I701" s="142"/>
      <c r="J701" s="5"/>
      <c r="K701" s="5"/>
      <c r="L701" s="48"/>
      <c r="M701" s="5"/>
      <c r="N701" s="47"/>
      <c r="P701" s="367">
        <v>1</v>
      </c>
      <c r="Q701" s="625"/>
      <c r="R701" s="625"/>
      <c r="S701" s="625"/>
      <c r="T701" s="367">
        <v>1</v>
      </c>
      <c r="U701" s="367">
        <v>1</v>
      </c>
      <c r="V701" s="367">
        <v>1</v>
      </c>
      <c r="W701" s="367">
        <v>1</v>
      </c>
      <c r="X701" s="367">
        <v>1</v>
      </c>
      <c r="Y701" s="367">
        <v>1</v>
      </c>
      <c r="Z701" s="625" t="s">
        <v>139</v>
      </c>
      <c r="AA701" s="625"/>
      <c r="AB701" s="625"/>
      <c r="AC701" s="625" t="s">
        <v>138</v>
      </c>
      <c r="AD701" s="625"/>
      <c r="AE701" s="625"/>
      <c r="AF701" s="367">
        <v>1</v>
      </c>
      <c r="AG701" s="625" t="s">
        <v>137</v>
      </c>
      <c r="AH701" s="625"/>
      <c r="AI701" s="367">
        <v>1</v>
      </c>
      <c r="AJ701" s="367">
        <v>1</v>
      </c>
      <c r="AK701" s="367">
        <v>1</v>
      </c>
      <c r="AL701" s="367">
        <v>1</v>
      </c>
      <c r="AM701" s="367">
        <v>1</v>
      </c>
      <c r="AN701" s="367">
        <v>1</v>
      </c>
      <c r="AO701" s="367">
        <v>1</v>
      </c>
      <c r="AP701" s="367">
        <v>1</v>
      </c>
      <c r="AQ701" s="47"/>
      <c r="AR701" s="5"/>
      <c r="AS701" s="6"/>
      <c r="AT701" s="5"/>
      <c r="AU701" s="5"/>
      <c r="AV701" s="145"/>
      <c r="AZ701" s="301"/>
      <c r="BA701" s="26"/>
      <c r="BB701" s="26"/>
      <c r="BF701" s="5">
        <v>1</v>
      </c>
      <c r="BG701" s="616"/>
      <c r="BH701" s="616"/>
      <c r="BI701" s="616"/>
      <c r="BJ701" s="5">
        <v>1</v>
      </c>
      <c r="BK701" s="126"/>
      <c r="BL701" s="126"/>
      <c r="BM701" s="126"/>
      <c r="BN701" s="5">
        <v>1</v>
      </c>
      <c r="BO701" s="5">
        <v>1</v>
      </c>
      <c r="BP701" s="5">
        <v>1</v>
      </c>
      <c r="BQ701" s="5">
        <v>1</v>
      </c>
      <c r="BR701" s="5">
        <v>1</v>
      </c>
      <c r="BS701" s="5">
        <v>1</v>
      </c>
      <c r="BT701" s="5">
        <v>1</v>
      </c>
      <c r="BU701" s="5">
        <v>1</v>
      </c>
      <c r="BV701" s="5">
        <v>1</v>
      </c>
      <c r="BW701" s="5">
        <v>1</v>
      </c>
      <c r="BX701" s="5">
        <v>1</v>
      </c>
      <c r="BY701" s="5">
        <v>1</v>
      </c>
      <c r="BZ701" s="5"/>
      <c r="CA701" s="5"/>
      <c r="CC701" s="5">
        <v>1</v>
      </c>
      <c r="CD701" s="619"/>
      <c r="CE701" s="619"/>
      <c r="CF701" s="619"/>
      <c r="CG701" s="619"/>
      <c r="CH701" s="619"/>
      <c r="CI701" s="48"/>
      <c r="CJ701" s="48"/>
      <c r="CK701" s="5"/>
      <c r="CL701" s="5"/>
      <c r="CM701" s="145"/>
    </row>
    <row r="702" spans="9:91">
      <c r="I702" s="142"/>
      <c r="J702" s="5"/>
      <c r="K702" s="5"/>
      <c r="L702" s="5"/>
      <c r="P702" s="367">
        <v>1</v>
      </c>
      <c r="Q702" s="367">
        <v>1</v>
      </c>
      <c r="R702" s="625" t="s">
        <v>165</v>
      </c>
      <c r="S702" s="625"/>
      <c r="T702" s="625"/>
      <c r="U702" s="616" t="s">
        <v>135</v>
      </c>
      <c r="V702" s="616"/>
      <c r="W702" s="616"/>
      <c r="X702" s="367">
        <v>1</v>
      </c>
      <c r="Y702" s="38"/>
      <c r="Z702" s="625"/>
      <c r="AA702" s="625"/>
      <c r="AB702" s="625"/>
      <c r="AC702" s="625"/>
      <c r="AD702" s="625"/>
      <c r="AE702" s="625"/>
      <c r="AF702" s="52"/>
      <c r="AG702" s="625"/>
      <c r="AH702" s="625"/>
      <c r="AI702" s="367">
        <v>1</v>
      </c>
      <c r="AJ702" s="616" t="s">
        <v>135</v>
      </c>
      <c r="AK702" s="616"/>
      <c r="AL702" s="616"/>
      <c r="AM702" s="616" t="s">
        <v>133</v>
      </c>
      <c r="AN702" s="616"/>
      <c r="AO702" s="616"/>
      <c r="AP702" s="367">
        <v>1</v>
      </c>
      <c r="AQ702" s="47"/>
      <c r="AR702" s="5"/>
      <c r="AS702" s="6"/>
      <c r="AT702" s="5"/>
      <c r="AU702" s="5"/>
      <c r="AV702" s="145"/>
      <c r="AZ702" s="301"/>
      <c r="BA702" s="26"/>
      <c r="BB702" s="26"/>
      <c r="BF702" s="5">
        <v>1</v>
      </c>
      <c r="BG702" s="616"/>
      <c r="BH702" s="616"/>
      <c r="BI702" s="616"/>
      <c r="BJ702" s="5">
        <v>1</v>
      </c>
      <c r="BK702" s="619" t="s">
        <v>138</v>
      </c>
      <c r="BL702" s="619"/>
      <c r="BM702" s="619"/>
      <c r="BN702" s="5"/>
      <c r="BO702" s="619" t="s">
        <v>135</v>
      </c>
      <c r="BP702" s="619"/>
      <c r="BQ702" s="619"/>
      <c r="BR702" s="5">
        <v>1</v>
      </c>
      <c r="BS702" s="5"/>
      <c r="BT702" s="5"/>
      <c r="BU702" s="5"/>
      <c r="BV702" s="619" t="s">
        <v>317</v>
      </c>
      <c r="BW702" s="619"/>
      <c r="BX702" s="619"/>
      <c r="BY702" s="5"/>
      <c r="BZ702" s="619" t="s">
        <v>138</v>
      </c>
      <c r="CA702" s="619"/>
      <c r="CB702" s="619"/>
      <c r="CC702" s="5">
        <v>1</v>
      </c>
      <c r="CD702" s="619"/>
      <c r="CE702" s="619"/>
      <c r="CF702" s="619"/>
      <c r="CG702" s="619"/>
      <c r="CH702" s="619"/>
      <c r="CI702" s="5"/>
      <c r="CJ702" s="48"/>
      <c r="CK702" s="5"/>
      <c r="CL702" s="299"/>
      <c r="CM702" s="302"/>
    </row>
    <row r="703" spans="9:91">
      <c r="I703" s="142"/>
      <c r="J703" s="5"/>
      <c r="P703" s="5"/>
      <c r="Q703" s="367">
        <v>1</v>
      </c>
      <c r="R703" s="625"/>
      <c r="S703" s="625"/>
      <c r="T703" s="625"/>
      <c r="U703" s="616"/>
      <c r="V703" s="616"/>
      <c r="W703" s="616"/>
      <c r="X703" s="367">
        <v>1</v>
      </c>
      <c r="Y703" s="52"/>
      <c r="Z703" s="625"/>
      <c r="AA703" s="625"/>
      <c r="AB703" s="625"/>
      <c r="AC703" s="625"/>
      <c r="AD703" s="625"/>
      <c r="AE703" s="625"/>
      <c r="AF703" s="367">
        <v>1</v>
      </c>
      <c r="AG703" s="627" t="s">
        <v>151</v>
      </c>
      <c r="AH703" s="627"/>
      <c r="AI703" s="367">
        <v>1</v>
      </c>
      <c r="AJ703" s="616"/>
      <c r="AK703" s="616"/>
      <c r="AL703" s="616"/>
      <c r="AM703" s="616"/>
      <c r="AN703" s="616"/>
      <c r="AO703" s="616"/>
      <c r="AP703" s="367">
        <v>1</v>
      </c>
      <c r="AQ703" s="47"/>
      <c r="AR703" s="6"/>
      <c r="AS703" s="6"/>
      <c r="AT703" s="5"/>
      <c r="AU703" s="5"/>
      <c r="AV703" s="145"/>
      <c r="AZ703" s="142"/>
      <c r="BA703" s="5"/>
      <c r="BB703" s="48"/>
      <c r="BF703" s="5">
        <v>1</v>
      </c>
      <c r="BG703" s="619" t="s">
        <v>136</v>
      </c>
      <c r="BH703" s="619"/>
      <c r="BI703" s="619"/>
      <c r="BJ703" s="5">
        <v>1</v>
      </c>
      <c r="BK703" s="619"/>
      <c r="BL703" s="619"/>
      <c r="BM703" s="619"/>
      <c r="BN703" s="116"/>
      <c r="BO703" s="619"/>
      <c r="BP703" s="619"/>
      <c r="BQ703" s="619"/>
      <c r="BR703" s="5">
        <v>1</v>
      </c>
      <c r="BS703" s="5"/>
      <c r="BT703" s="5"/>
      <c r="BU703" s="5"/>
      <c r="BV703" s="619"/>
      <c r="BW703" s="619"/>
      <c r="BX703" s="619"/>
      <c r="BY703" s="5"/>
      <c r="BZ703" s="619"/>
      <c r="CA703" s="619"/>
      <c r="CB703" s="619"/>
      <c r="CC703" s="5">
        <v>1</v>
      </c>
      <c r="CD703" s="619"/>
      <c r="CE703" s="619"/>
      <c r="CF703" s="619"/>
      <c r="CG703" s="619"/>
      <c r="CH703" s="619"/>
      <c r="CI703" s="48"/>
      <c r="CJ703" s="48"/>
      <c r="CK703" s="5"/>
      <c r="CL703" s="5"/>
      <c r="CM703" s="302"/>
    </row>
    <row r="704" spans="9:91">
      <c r="I704" s="142"/>
      <c r="J704" s="5"/>
      <c r="P704" s="47"/>
      <c r="Q704" s="367">
        <v>1</v>
      </c>
      <c r="R704" s="625"/>
      <c r="S704" s="625"/>
      <c r="T704" s="625"/>
      <c r="U704" s="616"/>
      <c r="V704" s="616"/>
      <c r="W704" s="616"/>
      <c r="X704" s="367">
        <v>1</v>
      </c>
      <c r="Y704" s="367">
        <v>1</v>
      </c>
      <c r="Z704" s="367">
        <v>1</v>
      </c>
      <c r="AA704" s="367">
        <v>1</v>
      </c>
      <c r="AB704" s="367">
        <v>1</v>
      </c>
      <c r="AC704" s="367">
        <v>1</v>
      </c>
      <c r="AD704" s="367">
        <v>1</v>
      </c>
      <c r="AE704" s="367">
        <v>1</v>
      </c>
      <c r="AF704" s="367">
        <v>1</v>
      </c>
      <c r="AG704" s="627"/>
      <c r="AH704" s="627"/>
      <c r="AI704" s="367">
        <v>1</v>
      </c>
      <c r="AJ704" s="616"/>
      <c r="AK704" s="616"/>
      <c r="AL704" s="616"/>
      <c r="AM704" s="616"/>
      <c r="AN704" s="616"/>
      <c r="AO704" s="616"/>
      <c r="AP704" s="367">
        <v>1</v>
      </c>
      <c r="AS704" s="6"/>
      <c r="AT704" s="5"/>
      <c r="AU704" s="5"/>
      <c r="AV704" s="145"/>
      <c r="AZ704" s="301"/>
      <c r="BA704" s="5"/>
      <c r="BB704" s="48"/>
      <c r="BC704" s="48"/>
      <c r="BD704" s="48"/>
      <c r="BE704" s="5"/>
      <c r="BF704" s="5">
        <v>1</v>
      </c>
      <c r="BG704" s="619"/>
      <c r="BH704" s="619"/>
      <c r="BI704" s="619"/>
      <c r="BJ704" s="5">
        <v>1</v>
      </c>
      <c r="BK704" s="619"/>
      <c r="BL704" s="619"/>
      <c r="BM704" s="619"/>
      <c r="BN704" s="5"/>
      <c r="BO704" s="619"/>
      <c r="BP704" s="619"/>
      <c r="BQ704" s="619"/>
      <c r="BR704" s="5">
        <v>1</v>
      </c>
      <c r="BS704" s="5">
        <v>1</v>
      </c>
      <c r="BT704" s="5">
        <v>1</v>
      </c>
      <c r="BU704" s="5">
        <v>1</v>
      </c>
      <c r="BV704" s="619"/>
      <c r="BW704" s="619"/>
      <c r="BX704" s="619"/>
      <c r="BY704" s="5"/>
      <c r="BZ704" s="619"/>
      <c r="CA704" s="619"/>
      <c r="CB704" s="619"/>
      <c r="CC704" s="5">
        <v>1</v>
      </c>
      <c r="CD704" s="619"/>
      <c r="CE704" s="619"/>
      <c r="CF704" s="619"/>
      <c r="CG704" s="619"/>
      <c r="CH704" s="619"/>
      <c r="CI704" s="5"/>
      <c r="CJ704" s="5"/>
      <c r="CK704" s="5"/>
      <c r="CL704" s="5"/>
      <c r="CM704" s="302"/>
    </row>
    <row r="705" spans="9:91">
      <c r="I705" s="142"/>
      <c r="J705" s="360"/>
      <c r="N705" s="5"/>
      <c r="O705" s="47"/>
      <c r="P705" s="47"/>
      <c r="Q705" s="367">
        <v>1</v>
      </c>
      <c r="R705" s="367">
        <v>1</v>
      </c>
      <c r="S705" s="367">
        <v>1</v>
      </c>
      <c r="T705" s="367">
        <v>1</v>
      </c>
      <c r="U705" s="616" t="s">
        <v>133</v>
      </c>
      <c r="V705" s="616"/>
      <c r="W705" s="616"/>
      <c r="X705" s="367">
        <v>1</v>
      </c>
      <c r="Y705" s="625" t="s">
        <v>165</v>
      </c>
      <c r="Z705" s="625"/>
      <c r="AA705" s="625"/>
      <c r="AB705" s="47"/>
      <c r="AC705" s="616" t="s">
        <v>446</v>
      </c>
      <c r="AD705" s="616"/>
      <c r="AE705" s="616"/>
      <c r="AF705" s="367">
        <v>1</v>
      </c>
      <c r="AG705" s="367">
        <v>1</v>
      </c>
      <c r="AH705" s="367">
        <v>1</v>
      </c>
      <c r="AI705" s="367">
        <v>1</v>
      </c>
      <c r="AJ705" s="625" t="s">
        <v>165</v>
      </c>
      <c r="AK705" s="625"/>
      <c r="AL705" s="625"/>
      <c r="AM705" s="367">
        <v>1</v>
      </c>
      <c r="AN705" s="367">
        <v>1</v>
      </c>
      <c r="AO705" s="367">
        <v>1</v>
      </c>
      <c r="AP705" s="367">
        <v>1</v>
      </c>
      <c r="AS705" s="5"/>
      <c r="AT705" s="5"/>
      <c r="AU705" s="5"/>
      <c r="AV705" s="363"/>
      <c r="AZ705" s="301"/>
      <c r="BA705" s="5"/>
      <c r="BB705" s="48"/>
      <c r="BC705" s="48"/>
      <c r="BD705" s="48"/>
      <c r="BE705" s="5"/>
      <c r="BF705" s="5">
        <v>1</v>
      </c>
      <c r="BG705" s="619"/>
      <c r="BH705" s="619"/>
      <c r="BI705" s="619"/>
      <c r="BJ705" s="5">
        <v>1</v>
      </c>
      <c r="BK705" s="5">
        <v>1</v>
      </c>
      <c r="BL705" s="5">
        <v>1</v>
      </c>
      <c r="BM705" s="5">
        <v>1</v>
      </c>
      <c r="BN705" s="5">
        <v>1</v>
      </c>
      <c r="BO705" s="5">
        <v>1</v>
      </c>
      <c r="BP705" s="5">
        <v>1</v>
      </c>
      <c r="BQ705" s="5">
        <v>1</v>
      </c>
      <c r="BR705" s="5">
        <v>1</v>
      </c>
      <c r="BS705" s="117"/>
      <c r="BT705" s="5"/>
      <c r="BU705" s="5">
        <v>1</v>
      </c>
      <c r="BV705" s="5">
        <v>1</v>
      </c>
      <c r="BW705" s="5">
        <v>1</v>
      </c>
      <c r="BX705" s="5">
        <v>1</v>
      </c>
      <c r="BY705" s="5">
        <v>1</v>
      </c>
      <c r="BZ705" s="5">
        <v>1</v>
      </c>
      <c r="CA705" s="5">
        <v>1</v>
      </c>
      <c r="CB705" s="5">
        <v>1</v>
      </c>
      <c r="CC705" s="5">
        <v>1</v>
      </c>
      <c r="CD705" s="5">
        <v>1</v>
      </c>
      <c r="CG705" s="5"/>
      <c r="CH705" s="5"/>
      <c r="CI705" s="5"/>
      <c r="CJ705" s="5"/>
      <c r="CK705" s="5"/>
      <c r="CL705" s="5"/>
      <c r="CM705" s="145"/>
    </row>
    <row r="706" spans="9:91">
      <c r="I706" s="362"/>
      <c r="J706" s="48"/>
      <c r="K706" s="360"/>
      <c r="L706" s="6"/>
      <c r="M706" s="6"/>
      <c r="N706" s="6"/>
      <c r="O706" s="47"/>
      <c r="P706" s="47"/>
      <c r="Q706" s="625" t="s">
        <v>286</v>
      </c>
      <c r="R706" s="625"/>
      <c r="S706" s="625"/>
      <c r="T706" s="367">
        <v>1</v>
      </c>
      <c r="U706" s="616"/>
      <c r="V706" s="616"/>
      <c r="W706" s="616"/>
      <c r="X706" s="367">
        <v>1</v>
      </c>
      <c r="Y706" s="625"/>
      <c r="Z706" s="625"/>
      <c r="AA706" s="625"/>
      <c r="AB706" s="61"/>
      <c r="AC706" s="616"/>
      <c r="AD706" s="616"/>
      <c r="AE706" s="616"/>
      <c r="AF706" s="625" t="s">
        <v>136</v>
      </c>
      <c r="AG706" s="625"/>
      <c r="AH706" s="625"/>
      <c r="AI706" s="367">
        <v>1</v>
      </c>
      <c r="AJ706" s="625"/>
      <c r="AK706" s="625"/>
      <c r="AL706" s="625"/>
      <c r="AM706" s="367">
        <v>1</v>
      </c>
      <c r="AN706" s="6"/>
      <c r="AO706" s="47"/>
      <c r="AS706" s="6"/>
      <c r="AT706" s="6"/>
      <c r="AU706" s="5"/>
      <c r="AV706" s="363"/>
      <c r="AZ706" s="142"/>
      <c r="BA706" s="5"/>
      <c r="BB706" s="48"/>
      <c r="BC706" s="48"/>
      <c r="BD706" s="48"/>
      <c r="BE706" s="5"/>
      <c r="BF706" s="5">
        <v>1</v>
      </c>
      <c r="BG706" s="5">
        <v>1</v>
      </c>
      <c r="BH706" s="5">
        <v>1</v>
      </c>
      <c r="BI706" s="5">
        <v>1</v>
      </c>
      <c r="BJ706" s="5">
        <v>1</v>
      </c>
      <c r="BK706" s="619"/>
      <c r="BL706" s="619"/>
      <c r="BM706" s="619"/>
      <c r="BN706" s="619"/>
      <c r="BO706" s="619"/>
      <c r="BP706" s="619" t="s">
        <v>406</v>
      </c>
      <c r="BQ706" s="619"/>
      <c r="BR706" s="5">
        <v>1</v>
      </c>
      <c r="BS706" s="616" t="s">
        <v>165</v>
      </c>
      <c r="BT706" s="616"/>
      <c r="BU706" s="616"/>
      <c r="BV706" s="5"/>
      <c r="BW706" s="5"/>
      <c r="BX706" s="616" t="s">
        <v>165</v>
      </c>
      <c r="BY706" s="616"/>
      <c r="BZ706" s="616"/>
      <c r="CA706" s="619" t="s">
        <v>136</v>
      </c>
      <c r="CB706" s="619"/>
      <c r="CC706" s="619"/>
      <c r="CD706" s="5">
        <v>1</v>
      </c>
      <c r="CG706" s="5"/>
      <c r="CH706" s="5"/>
      <c r="CI706" s="619" t="s">
        <v>286</v>
      </c>
      <c r="CJ706" s="619"/>
      <c r="CK706" s="619"/>
      <c r="CL706" s="299"/>
      <c r="CM706" s="145"/>
    </row>
    <row r="707" spans="9:91">
      <c r="I707" s="362"/>
      <c r="J707" s="360"/>
      <c r="K707" s="360"/>
      <c r="L707" s="6"/>
      <c r="O707" s="47"/>
      <c r="P707" s="47"/>
      <c r="Q707" s="625"/>
      <c r="R707" s="625"/>
      <c r="S707" s="625"/>
      <c r="T707" s="367">
        <v>1</v>
      </c>
      <c r="U707" s="616"/>
      <c r="V707" s="616"/>
      <c r="W707" s="616"/>
      <c r="X707" s="367">
        <v>1</v>
      </c>
      <c r="Y707" s="625"/>
      <c r="Z707" s="625"/>
      <c r="AA707" s="625"/>
      <c r="AB707" s="5"/>
      <c r="AC707" s="616"/>
      <c r="AD707" s="616"/>
      <c r="AE707" s="616"/>
      <c r="AF707" s="625"/>
      <c r="AG707" s="625"/>
      <c r="AH707" s="625"/>
      <c r="AI707" s="367">
        <v>1</v>
      </c>
      <c r="AJ707" s="625"/>
      <c r="AK707" s="625"/>
      <c r="AL707" s="625"/>
      <c r="AM707" s="367">
        <v>1</v>
      </c>
      <c r="AN707" s="6"/>
      <c r="AO707" s="47"/>
      <c r="AP707" s="47"/>
      <c r="AQ707" s="47"/>
      <c r="AR707" s="6"/>
      <c r="AS707" s="6"/>
      <c r="AT707" s="6"/>
      <c r="AU707" s="48"/>
      <c r="AV707" s="363"/>
      <c r="AZ707" s="301"/>
      <c r="BA707" s="299"/>
      <c r="BB707" s="299"/>
      <c r="BC707" s="48"/>
      <c r="BD707" s="299"/>
      <c r="BE707" s="5"/>
      <c r="BF707" s="5"/>
      <c r="BG707" s="5"/>
      <c r="BH707" s="48"/>
      <c r="BI707" s="5"/>
      <c r="BJ707" s="5"/>
      <c r="BK707" s="619"/>
      <c r="BL707" s="619"/>
      <c r="BM707" s="619"/>
      <c r="BN707" s="619"/>
      <c r="BO707" s="619"/>
      <c r="BP707" s="619"/>
      <c r="BQ707" s="619"/>
      <c r="BR707" s="5">
        <v>1</v>
      </c>
      <c r="BS707" s="616"/>
      <c r="BT707" s="616"/>
      <c r="BU707" s="616"/>
      <c r="BV707" s="5"/>
      <c r="BW707" s="5"/>
      <c r="BX707" s="616"/>
      <c r="BY707" s="616"/>
      <c r="BZ707" s="616"/>
      <c r="CA707" s="619"/>
      <c r="CB707" s="619"/>
      <c r="CC707" s="619"/>
      <c r="CD707" s="5">
        <v>1</v>
      </c>
      <c r="CG707" s="5"/>
      <c r="CH707" s="5"/>
      <c r="CI707" s="619"/>
      <c r="CJ707" s="619"/>
      <c r="CK707" s="619"/>
      <c r="CL707" s="299"/>
      <c r="CM707" s="302"/>
    </row>
    <row r="708" spans="9:91">
      <c r="I708" s="142"/>
      <c r="J708" s="48"/>
      <c r="K708" s="360"/>
      <c r="L708" s="6"/>
      <c r="O708" s="6"/>
      <c r="P708" s="6"/>
      <c r="Q708" s="625"/>
      <c r="R708" s="625"/>
      <c r="S708" s="625"/>
      <c r="T708" s="367">
        <v>1</v>
      </c>
      <c r="U708" s="367">
        <v>1</v>
      </c>
      <c r="V708" s="367">
        <v>1</v>
      </c>
      <c r="W708" s="367">
        <v>1</v>
      </c>
      <c r="X708" s="367">
        <v>1</v>
      </c>
      <c r="Y708" s="6"/>
      <c r="Z708" s="6"/>
      <c r="AA708" s="47"/>
      <c r="AB708" s="47"/>
      <c r="AC708" s="47"/>
      <c r="AD708" s="6"/>
      <c r="AE708" s="6"/>
      <c r="AF708" s="625"/>
      <c r="AG708" s="625"/>
      <c r="AH708" s="625"/>
      <c r="AI708" s="367">
        <v>1</v>
      </c>
      <c r="AJ708" s="367">
        <v>1</v>
      </c>
      <c r="AK708" s="367">
        <v>1</v>
      </c>
      <c r="AL708" s="367">
        <v>1</v>
      </c>
      <c r="AM708" s="367">
        <v>1</v>
      </c>
      <c r="AN708" s="47"/>
      <c r="AO708" s="47"/>
      <c r="AP708" s="47"/>
      <c r="AQ708" s="47"/>
      <c r="AR708" s="6"/>
      <c r="AS708" s="6"/>
      <c r="AT708" s="6"/>
      <c r="AU708" s="48"/>
      <c r="AV708" s="145"/>
      <c r="AZ708" s="301"/>
      <c r="BA708" s="299"/>
      <c r="BB708" s="5"/>
      <c r="BC708" s="5"/>
      <c r="BD708" s="5"/>
      <c r="BE708" s="48"/>
      <c r="BF708" s="5"/>
      <c r="BG708" s="5"/>
      <c r="BH708" s="5"/>
      <c r="BI708" s="5"/>
      <c r="BJ708" s="5"/>
      <c r="BK708" s="619"/>
      <c r="BL708" s="619"/>
      <c r="BM708" s="619"/>
      <c r="BN708" s="619"/>
      <c r="BO708" s="619"/>
      <c r="BP708" s="5"/>
      <c r="BQ708" s="5"/>
      <c r="BR708" s="5">
        <v>1</v>
      </c>
      <c r="BS708" s="616"/>
      <c r="BT708" s="616"/>
      <c r="BU708" s="616"/>
      <c r="BV708" s="5"/>
      <c r="BW708" s="5"/>
      <c r="BX708" s="616"/>
      <c r="BY708" s="616"/>
      <c r="BZ708" s="616"/>
      <c r="CA708" s="619"/>
      <c r="CB708" s="619"/>
      <c r="CC708" s="619"/>
      <c r="CD708" s="5">
        <v>1</v>
      </c>
      <c r="CF708" s="5"/>
      <c r="CG708" s="5"/>
      <c r="CH708" s="48"/>
      <c r="CI708" s="619"/>
      <c r="CJ708" s="619"/>
      <c r="CK708" s="619"/>
      <c r="CL708" s="5"/>
      <c r="CM708" s="302"/>
    </row>
    <row r="709" spans="9:91">
      <c r="I709" s="362"/>
      <c r="J709" s="360"/>
      <c r="O709" s="6"/>
      <c r="P709" s="6"/>
      <c r="Q709" s="6"/>
      <c r="R709" s="6"/>
      <c r="V709" s="47"/>
      <c r="W709" s="47"/>
      <c r="X709" s="6"/>
      <c r="Y709" s="6"/>
      <c r="Z709" s="6"/>
      <c r="AA709" s="47"/>
      <c r="AB709" s="47"/>
      <c r="AF709" s="47"/>
      <c r="AG709" s="47"/>
      <c r="AH709" s="47"/>
      <c r="AI709" s="47"/>
      <c r="AJ709" s="47"/>
      <c r="AK709" s="5"/>
      <c r="AL709" s="6"/>
      <c r="AM709" s="47"/>
      <c r="AN709" s="47"/>
      <c r="AO709" s="47"/>
      <c r="AP709" s="47"/>
      <c r="AQ709" s="47"/>
      <c r="AR709" s="6"/>
      <c r="AS709" s="6"/>
      <c r="AT709" s="360"/>
      <c r="AU709" s="360"/>
      <c r="AV709" s="363"/>
      <c r="AZ709" s="142"/>
      <c r="BA709" s="299"/>
      <c r="BB709" s="5"/>
      <c r="BC709" s="5"/>
      <c r="BD709" s="48"/>
      <c r="BE709" s="48"/>
      <c r="BF709" s="48"/>
      <c r="BG709" s="48"/>
      <c r="BH709" s="48"/>
      <c r="BI709" s="5"/>
      <c r="BJ709" s="5"/>
      <c r="BK709" s="619"/>
      <c r="BL709" s="619"/>
      <c r="BM709" s="619"/>
      <c r="BN709" s="619"/>
      <c r="BO709" s="619"/>
      <c r="BP709" s="5"/>
      <c r="BQ709" s="5"/>
      <c r="BR709" s="5">
        <v>1</v>
      </c>
      <c r="BS709" s="624" t="s">
        <v>133</v>
      </c>
      <c r="BT709" s="624"/>
      <c r="BU709" s="624"/>
      <c r="BV709" s="5">
        <v>1</v>
      </c>
      <c r="BW709" s="5">
        <v>1</v>
      </c>
      <c r="BX709" s="5">
        <v>1</v>
      </c>
      <c r="BY709" s="5">
        <v>1</v>
      </c>
      <c r="BZ709" s="5">
        <v>1</v>
      </c>
      <c r="CA709" s="5">
        <v>1</v>
      </c>
      <c r="CB709" s="5">
        <v>1</v>
      </c>
      <c r="CC709" s="5">
        <v>1</v>
      </c>
      <c r="CD709" s="5">
        <v>1</v>
      </c>
      <c r="CE709" s="48"/>
      <c r="CF709" s="48"/>
      <c r="CG709" s="48"/>
      <c r="CH709" s="48"/>
      <c r="CK709" s="5"/>
      <c r="CL709" s="5"/>
      <c r="CM709" s="302"/>
    </row>
    <row r="710" spans="9:91">
      <c r="I710" s="362"/>
      <c r="J710" s="48"/>
      <c r="O710" s="6"/>
      <c r="P710" s="6"/>
      <c r="Q710" s="6"/>
      <c r="R710" s="6"/>
      <c r="V710" s="5"/>
      <c r="W710" s="5"/>
      <c r="X710" s="6"/>
      <c r="Y710" s="6"/>
      <c r="Z710" s="6"/>
      <c r="AA710" s="5"/>
      <c r="AB710" s="5"/>
      <c r="AF710" s="5"/>
      <c r="AG710" s="5"/>
      <c r="AH710" s="5"/>
      <c r="AI710" s="5"/>
      <c r="AJ710" s="5"/>
      <c r="AK710" s="5"/>
      <c r="AL710" s="6"/>
      <c r="AM710" s="6"/>
      <c r="AN710" s="5"/>
      <c r="AO710" s="6"/>
      <c r="AP710" s="6"/>
      <c r="AQ710" s="6"/>
      <c r="AR710" s="6"/>
      <c r="AS710" s="6"/>
      <c r="AT710" s="360"/>
      <c r="AU710" s="360"/>
      <c r="AV710" s="363"/>
      <c r="AZ710" s="301"/>
      <c r="BA710" s="299"/>
      <c r="BB710" s="5"/>
      <c r="BC710" s="5"/>
      <c r="BG710" s="5"/>
      <c r="BH710" s="5"/>
      <c r="BI710" s="5"/>
      <c r="BJ710" s="48"/>
      <c r="BK710" s="619"/>
      <c r="BL710" s="619"/>
      <c r="BM710" s="619"/>
      <c r="BN710" s="619"/>
      <c r="BO710" s="619"/>
      <c r="BP710" s="48"/>
      <c r="BQ710" s="48"/>
      <c r="BR710" s="5">
        <v>1</v>
      </c>
      <c r="BS710" s="624"/>
      <c r="BT710" s="624"/>
      <c r="BU710" s="624"/>
      <c r="BV710" s="5">
        <v>1</v>
      </c>
      <c r="BW710" s="5"/>
      <c r="CB710" s="48"/>
      <c r="CC710" s="48"/>
      <c r="CD710" s="48"/>
      <c r="CE710" s="5"/>
      <c r="CF710" s="5"/>
      <c r="CJ710" s="5"/>
      <c r="CK710" s="5"/>
      <c r="CL710" s="5"/>
      <c r="CM710" s="302"/>
    </row>
    <row r="711" spans="9:91">
      <c r="I711" s="142"/>
      <c r="J711" s="5"/>
      <c r="O711" s="6"/>
      <c r="P711" s="6"/>
      <c r="Q711" s="6"/>
      <c r="R711" s="6"/>
      <c r="V711" s="5"/>
      <c r="W711" s="5"/>
      <c r="X711" s="5"/>
      <c r="Y711" s="366"/>
      <c r="Z711" s="366"/>
      <c r="AF711" s="366"/>
      <c r="AG711" s="366"/>
      <c r="AH711" s="366"/>
      <c r="AI711" s="5"/>
      <c r="AJ711" s="5"/>
      <c r="AK711" s="5"/>
      <c r="AL711" s="6"/>
      <c r="AM711" s="6"/>
      <c r="AN711" s="48"/>
      <c r="AO711" s="6"/>
      <c r="AP711" s="6"/>
      <c r="AQ711" s="6"/>
      <c r="AR711" s="6"/>
      <c r="AS711" s="5"/>
      <c r="AT711" s="5"/>
      <c r="AU711" s="360"/>
      <c r="AV711" s="363"/>
      <c r="AZ711" s="301"/>
      <c r="BA711" s="299"/>
      <c r="BB711" s="5"/>
      <c r="BC711" s="48"/>
      <c r="BG711" s="5"/>
      <c r="BH711" s="5"/>
      <c r="BI711" s="5"/>
      <c r="BJ711" s="48"/>
      <c r="BK711" s="48"/>
      <c r="BL711" s="48"/>
      <c r="BM711" s="5"/>
      <c r="BN711" s="5"/>
      <c r="BO711" s="48"/>
      <c r="BP711" s="48"/>
      <c r="BQ711" s="5"/>
      <c r="BR711" s="5">
        <v>1</v>
      </c>
      <c r="BS711" s="624"/>
      <c r="BT711" s="624"/>
      <c r="BU711" s="624"/>
      <c r="BV711" s="5">
        <v>1</v>
      </c>
      <c r="BW711" s="5"/>
      <c r="CD711" s="48"/>
      <c r="CE711" s="48"/>
      <c r="CF711" s="5"/>
      <c r="CJ711" s="5"/>
      <c r="CK711" s="5"/>
      <c r="CL711" s="299"/>
      <c r="CM711" s="302"/>
    </row>
    <row r="712" spans="9:91">
      <c r="I712" s="142"/>
      <c r="J712" s="5"/>
      <c r="K712" s="360"/>
      <c r="L712" s="366"/>
      <c r="M712" s="5"/>
      <c r="R712" s="6"/>
      <c r="S712" s="6"/>
      <c r="T712" s="6"/>
      <c r="U712" s="48"/>
      <c r="V712" s="48"/>
      <c r="W712" s="48"/>
      <c r="X712" s="5"/>
      <c r="Y712" s="5"/>
      <c r="Z712" s="5"/>
      <c r="AD712" s="5"/>
      <c r="AE712" s="6"/>
      <c r="AF712" s="5"/>
      <c r="AG712" s="5"/>
      <c r="AH712" s="5"/>
      <c r="AI712" s="5"/>
      <c r="AJ712" s="6"/>
      <c r="AK712" s="6"/>
      <c r="AL712" s="6"/>
      <c r="AM712" s="5"/>
      <c r="AN712" s="48"/>
      <c r="AO712" s="6"/>
      <c r="AP712" s="6"/>
      <c r="AQ712" s="6"/>
      <c r="AR712" s="6"/>
      <c r="AS712" s="5"/>
      <c r="AT712" s="5"/>
      <c r="AU712" s="360"/>
      <c r="AV712" s="363"/>
      <c r="AZ712" s="142"/>
      <c r="BA712" s="48"/>
      <c r="BB712" s="48"/>
      <c r="BC712" s="48"/>
      <c r="BG712" s="5"/>
      <c r="BH712" s="5"/>
      <c r="BI712" s="5"/>
      <c r="BJ712" s="48"/>
      <c r="BM712" s="5"/>
      <c r="BN712" s="5"/>
      <c r="BR712" s="5">
        <v>1</v>
      </c>
      <c r="BS712" s="5">
        <v>1</v>
      </c>
      <c r="BT712" s="5">
        <v>1</v>
      </c>
      <c r="BU712" s="5">
        <v>1</v>
      </c>
      <c r="BV712" s="5">
        <v>1</v>
      </c>
      <c r="CD712" s="48"/>
      <c r="CE712" s="48"/>
      <c r="CF712" s="48"/>
      <c r="CJ712" s="299"/>
      <c r="CK712" s="299"/>
      <c r="CL712" s="299"/>
      <c r="CM712" s="302"/>
    </row>
    <row r="713" spans="9:91">
      <c r="I713" s="142"/>
      <c r="J713" s="5"/>
      <c r="K713" s="360"/>
      <c r="L713" s="366"/>
      <c r="M713" s="366"/>
      <c r="O713" s="6"/>
      <c r="P713" s="6"/>
      <c r="Q713" s="6"/>
      <c r="R713" s="6"/>
      <c r="S713" s="6"/>
      <c r="T713" s="6"/>
      <c r="U713" s="5"/>
      <c r="V713" s="5"/>
      <c r="W713" s="5"/>
      <c r="X713" s="5"/>
      <c r="Y713" s="5"/>
      <c r="Z713" s="5"/>
      <c r="AD713" s="5"/>
      <c r="AE713" s="5"/>
      <c r="AF713" s="5"/>
      <c r="AG713" s="5"/>
      <c r="AH713" s="5"/>
      <c r="AI713" s="48"/>
      <c r="AJ713" s="48"/>
      <c r="AK713" s="5"/>
      <c r="AL713" s="5"/>
      <c r="AM713" s="5"/>
      <c r="AN713" s="48"/>
      <c r="AO713" s="48"/>
      <c r="AP713" s="48"/>
      <c r="AQ713" s="48"/>
      <c r="AR713" s="5"/>
      <c r="AS713" s="5"/>
      <c r="AT713" s="5"/>
      <c r="AU713" s="360"/>
      <c r="AV713" s="363"/>
      <c r="AZ713" s="301"/>
      <c r="BA713" s="48"/>
      <c r="BB713" s="5"/>
      <c r="BC713" s="5"/>
      <c r="BD713" s="5"/>
      <c r="BE713" s="299"/>
      <c r="BF713" s="5"/>
      <c r="BG713" s="5"/>
      <c r="BH713" s="5"/>
      <c r="BI713" s="5"/>
      <c r="BJ713" s="5"/>
      <c r="BM713" s="5"/>
      <c r="BN713" s="5"/>
      <c r="BR713" s="48"/>
      <c r="BS713" s="48"/>
      <c r="BT713" s="5"/>
      <c r="BU713" s="5"/>
      <c r="BV713" s="299"/>
      <c r="BW713" s="48"/>
      <c r="BX713" s="48"/>
      <c r="BY713" s="48"/>
      <c r="BZ713" s="48"/>
      <c r="CD713" s="48"/>
      <c r="CE713" s="48"/>
      <c r="CF713" s="48"/>
      <c r="CG713" s="48"/>
      <c r="CH713" s="48"/>
      <c r="CI713" s="48"/>
      <c r="CJ713" s="48"/>
      <c r="CK713" s="299"/>
      <c r="CL713" s="299"/>
      <c r="CM713" s="302"/>
    </row>
    <row r="714" spans="9:91">
      <c r="I714" s="142"/>
      <c r="J714" s="5"/>
      <c r="K714" s="360"/>
      <c r="L714" s="366"/>
      <c r="M714" s="366"/>
      <c r="N714" s="366"/>
      <c r="O714" s="366"/>
      <c r="P714" s="366"/>
      <c r="Q714" s="366"/>
      <c r="R714" s="366"/>
      <c r="S714" s="366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48"/>
      <c r="AJ714" s="48"/>
      <c r="AK714" s="5"/>
      <c r="AL714" s="5"/>
      <c r="AM714" s="5"/>
      <c r="AN714" s="360"/>
      <c r="AO714" s="48"/>
      <c r="AP714" s="48"/>
      <c r="AQ714" s="48"/>
      <c r="AR714" s="360"/>
      <c r="AS714" s="360"/>
      <c r="AT714" s="360"/>
      <c r="AU714" s="360"/>
      <c r="AV714" s="363"/>
      <c r="AZ714" s="301"/>
      <c r="BA714" s="48"/>
      <c r="BB714" s="5"/>
      <c r="BC714" s="5"/>
      <c r="BD714" s="5"/>
      <c r="BE714" s="5"/>
      <c r="BF714" s="299"/>
      <c r="BG714" s="5"/>
      <c r="BH714" s="5"/>
      <c r="BI714" s="5"/>
      <c r="BJ714" s="5"/>
      <c r="BK714" s="5"/>
      <c r="BL714" s="48"/>
      <c r="BM714" s="48"/>
      <c r="BN714" s="5"/>
      <c r="BR714" s="26"/>
      <c r="BS714" s="26"/>
      <c r="BT714" s="5"/>
      <c r="BU714" s="5"/>
      <c r="BV714" s="299"/>
      <c r="BW714" s="48"/>
      <c r="BX714" s="5"/>
      <c r="BY714" s="5"/>
      <c r="BZ714" s="5"/>
      <c r="CA714" s="48"/>
      <c r="CB714" s="48"/>
      <c r="CC714" s="5"/>
      <c r="CD714" s="5"/>
      <c r="CE714" s="5"/>
      <c r="CF714" s="48"/>
      <c r="CG714" s="48"/>
      <c r="CH714" s="48"/>
      <c r="CI714" s="48"/>
      <c r="CJ714" s="48"/>
      <c r="CK714" s="48"/>
      <c r="CL714" s="48"/>
      <c r="CM714" s="170"/>
    </row>
    <row r="715" spans="9:91">
      <c r="I715" s="142"/>
      <c r="J715" s="5"/>
      <c r="K715" s="5"/>
      <c r="L715" s="5"/>
      <c r="M715" s="5"/>
      <c r="N715" s="5"/>
      <c r="O715" s="48"/>
      <c r="P715" s="360"/>
      <c r="Q715" s="48"/>
      <c r="R715" s="360"/>
      <c r="S715" s="48"/>
      <c r="T715" s="360"/>
      <c r="U715" s="48"/>
      <c r="V715" s="360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360"/>
      <c r="AJ715" s="360"/>
      <c r="AK715" s="360"/>
      <c r="AL715" s="360"/>
      <c r="AM715" s="360"/>
      <c r="AN715" s="360"/>
      <c r="AO715" s="5"/>
      <c r="AP715" s="360"/>
      <c r="AQ715" s="360"/>
      <c r="AR715" s="360"/>
      <c r="AS715" s="360"/>
      <c r="AT715" s="360"/>
      <c r="AU715" s="360"/>
      <c r="AV715" s="363"/>
      <c r="AZ715" s="142"/>
      <c r="BA715" s="48"/>
      <c r="BB715" s="5"/>
      <c r="BC715" s="5"/>
      <c r="BD715" s="5"/>
      <c r="BE715" s="299"/>
      <c r="BF715" s="299"/>
      <c r="BG715" s="5"/>
      <c r="BH715" s="5"/>
      <c r="BI715" s="5"/>
      <c r="BJ715" s="5"/>
      <c r="BK715" s="5"/>
      <c r="BL715" s="299"/>
      <c r="BM715" s="299"/>
      <c r="BN715" s="5"/>
      <c r="BO715" s="5"/>
      <c r="BP715" s="5"/>
      <c r="BQ715" s="299"/>
      <c r="BR715" s="299"/>
      <c r="BS715" s="5"/>
      <c r="BT715" s="5"/>
      <c r="BU715" s="5"/>
      <c r="BV715" s="299"/>
      <c r="BW715" s="299"/>
      <c r="BX715" s="5"/>
      <c r="BY715" s="5"/>
      <c r="BZ715" s="5"/>
      <c r="CA715" s="299"/>
      <c r="CB715" s="299"/>
      <c r="CC715" s="5"/>
      <c r="CD715" s="5"/>
      <c r="CE715" s="5"/>
      <c r="CF715" s="299"/>
      <c r="CG715" s="299"/>
      <c r="CH715" s="48"/>
      <c r="CI715" s="48"/>
      <c r="CJ715" s="48"/>
      <c r="CK715" s="48"/>
      <c r="CL715" s="48"/>
      <c r="CM715" s="170"/>
    </row>
    <row r="716" spans="9:91" ht="15.75" thickBot="1">
      <c r="I716" s="163"/>
      <c r="J716" s="146"/>
      <c r="K716" s="146"/>
      <c r="L716" s="146"/>
      <c r="M716" s="146"/>
      <c r="N716" s="146"/>
      <c r="O716" s="146"/>
      <c r="P716" s="361"/>
      <c r="Q716" s="361"/>
      <c r="R716" s="361"/>
      <c r="S716" s="361"/>
      <c r="T716" s="361"/>
      <c r="U716" s="361"/>
      <c r="V716" s="361"/>
      <c r="W716" s="361"/>
      <c r="X716" s="361"/>
      <c r="Y716" s="361"/>
      <c r="Z716" s="146"/>
      <c r="AA716" s="146"/>
      <c r="AB716" s="146"/>
      <c r="AC716" s="146"/>
      <c r="AD716" s="146"/>
      <c r="AE716" s="361"/>
      <c r="AF716" s="361"/>
      <c r="AG716" s="361"/>
      <c r="AH716" s="361"/>
      <c r="AI716" s="361"/>
      <c r="AJ716" s="361"/>
      <c r="AK716" s="361"/>
      <c r="AL716" s="361"/>
      <c r="AM716" s="361"/>
      <c r="AN716" s="361"/>
      <c r="AO716" s="361"/>
      <c r="AP716" s="361"/>
      <c r="AQ716" s="361"/>
      <c r="AR716" s="361"/>
      <c r="AS716" s="361"/>
      <c r="AT716" s="361"/>
      <c r="AU716" s="361"/>
      <c r="AV716" s="365"/>
      <c r="AZ716" s="304"/>
      <c r="BA716" s="300"/>
      <c r="BB716" s="146"/>
      <c r="BC716" s="300"/>
      <c r="BD716" s="300"/>
      <c r="BE716" s="146"/>
      <c r="BF716" s="300"/>
      <c r="BG716" s="300"/>
      <c r="BH716" s="300"/>
      <c r="BI716" s="300"/>
      <c r="BJ716" s="300"/>
      <c r="BK716" s="300"/>
      <c r="BL716" s="300"/>
      <c r="BM716" s="300"/>
      <c r="BN716" s="300"/>
      <c r="BO716" s="300"/>
      <c r="BP716" s="300"/>
      <c r="BQ716" s="300"/>
      <c r="BR716" s="300"/>
      <c r="BS716" s="300"/>
      <c r="BT716" s="300"/>
      <c r="BU716" s="300"/>
      <c r="BV716" s="300"/>
      <c r="BW716" s="300"/>
      <c r="BX716" s="300"/>
      <c r="BY716" s="300"/>
      <c r="BZ716" s="300"/>
      <c r="CA716" s="300"/>
      <c r="CB716" s="300"/>
      <c r="CC716" s="300"/>
      <c r="CD716" s="300"/>
      <c r="CE716" s="300"/>
      <c r="CF716" s="300"/>
      <c r="CG716" s="300"/>
      <c r="CH716" s="300"/>
      <c r="CI716" s="300"/>
      <c r="CJ716" s="300"/>
      <c r="CK716" s="171"/>
      <c r="CL716" s="171"/>
      <c r="CM716" s="172"/>
    </row>
    <row r="718" spans="9:91" ht="15.75" thickBot="1"/>
    <row r="719" spans="9:91">
      <c r="I719" s="153"/>
      <c r="J719" s="61"/>
      <c r="K719" t="s">
        <v>191</v>
      </c>
      <c r="L719" s="374"/>
      <c r="M719" s="374"/>
      <c r="N719" s="374"/>
      <c r="O719" s="374"/>
      <c r="P719" s="374"/>
      <c r="Q719" s="374"/>
      <c r="R719" s="374"/>
      <c r="S719" s="374"/>
      <c r="T719" s="374"/>
      <c r="U719" s="374"/>
      <c r="V719" s="374"/>
      <c r="W719" s="374"/>
      <c r="X719" s="374"/>
      <c r="Y719" s="374"/>
      <c r="Z719" s="374"/>
      <c r="AA719" s="374"/>
      <c r="AB719" s="374"/>
      <c r="AC719" s="652" t="s">
        <v>524</v>
      </c>
      <c r="AD719" s="652"/>
      <c r="AE719" s="652"/>
      <c r="AF719" s="652"/>
      <c r="AG719" s="652"/>
      <c r="AH719" s="652"/>
      <c r="AI719" s="652"/>
      <c r="AJ719" s="374"/>
      <c r="AK719" s="374"/>
      <c r="AL719" s="374"/>
      <c r="AM719" s="374"/>
      <c r="AN719" s="374"/>
      <c r="AO719" s="374"/>
      <c r="AP719" s="374"/>
      <c r="AQ719" s="374"/>
      <c r="AR719" s="374"/>
      <c r="AS719" s="374"/>
      <c r="AT719" s="374"/>
      <c r="AU719" s="374"/>
      <c r="AV719" s="129"/>
      <c r="AZ719" s="153"/>
      <c r="BA719" s="61"/>
      <c r="BB719" t="s">
        <v>191</v>
      </c>
      <c r="BC719" s="398"/>
      <c r="BD719" s="398"/>
      <c r="BE719" s="398"/>
      <c r="BF719" s="398"/>
      <c r="BG719" s="398"/>
      <c r="BH719" s="398"/>
      <c r="BI719" s="398"/>
      <c r="BJ719" s="398"/>
      <c r="BK719" s="398"/>
      <c r="BL719" s="398"/>
      <c r="BM719" s="398"/>
      <c r="BN719" s="398"/>
      <c r="BO719" s="398"/>
      <c r="BP719" s="398"/>
      <c r="BQ719" s="398"/>
      <c r="BR719" s="398"/>
      <c r="BS719" s="398"/>
      <c r="BT719" s="173"/>
      <c r="BU719" s="173"/>
      <c r="BV719" s="173"/>
      <c r="BW719" s="173"/>
      <c r="BX719" s="173"/>
      <c r="BY719" s="173"/>
      <c r="BZ719" s="173"/>
      <c r="CA719" s="398"/>
      <c r="CB719" s="398"/>
      <c r="CC719" s="398"/>
      <c r="CD719" s="398"/>
      <c r="CE719" s="398"/>
      <c r="CF719" s="398"/>
      <c r="CG719" s="398"/>
      <c r="CH719" s="398"/>
      <c r="CI719" s="398"/>
      <c r="CJ719" s="398"/>
      <c r="CK719" s="398"/>
      <c r="CL719" s="398"/>
      <c r="CM719" s="129"/>
    </row>
    <row r="720" spans="9:91">
      <c r="I720" s="144"/>
      <c r="J720" s="52"/>
      <c r="K720" t="s">
        <v>268</v>
      </c>
      <c r="L720" s="369"/>
      <c r="M720" s="369"/>
      <c r="N720" s="369"/>
      <c r="O720" s="5"/>
      <c r="P720" s="369"/>
      <c r="Q720" s="369"/>
      <c r="R720" s="369"/>
      <c r="S720" s="369"/>
      <c r="T720" s="48"/>
      <c r="U720" s="5"/>
      <c r="V720" s="48"/>
      <c r="W720" s="48"/>
      <c r="X720" s="48"/>
      <c r="Y720" s="48"/>
      <c r="Z720" s="369"/>
      <c r="AA720" s="5"/>
      <c r="AB720" s="48"/>
      <c r="AC720" s="629"/>
      <c r="AD720" s="629"/>
      <c r="AE720" s="629"/>
      <c r="AF720" s="629"/>
      <c r="AG720" s="629"/>
      <c r="AH720" s="629"/>
      <c r="AI720" s="629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371"/>
      <c r="AZ720" s="144"/>
      <c r="BA720" s="52"/>
      <c r="BB720" t="s">
        <v>268</v>
      </c>
      <c r="BC720" s="394"/>
      <c r="BD720" s="394"/>
      <c r="BE720" s="394"/>
      <c r="BF720" s="5"/>
      <c r="BG720" s="394"/>
      <c r="BH720" s="394"/>
      <c r="BI720" s="394"/>
      <c r="BJ720" s="394"/>
      <c r="CM720" s="397"/>
    </row>
    <row r="721" spans="9:91">
      <c r="I721" s="144"/>
      <c r="J721" s="38"/>
      <c r="K721" t="s">
        <v>193</v>
      </c>
      <c r="L721" s="48"/>
      <c r="M721" s="48"/>
      <c r="N721" s="48"/>
      <c r="O721" s="48"/>
      <c r="P721" s="48"/>
      <c r="Q721" s="48"/>
      <c r="R721" s="48"/>
      <c r="S721" s="6"/>
      <c r="T721" s="6"/>
      <c r="U721" s="6"/>
      <c r="V721" s="6"/>
      <c r="W721" s="6"/>
      <c r="X721" s="5"/>
      <c r="Y721" s="5"/>
      <c r="Z721" s="48"/>
      <c r="AA721" s="6"/>
      <c r="AB721" s="6"/>
      <c r="AC721" s="629"/>
      <c r="AD721" s="629"/>
      <c r="AE721" s="629"/>
      <c r="AF721" s="629"/>
      <c r="AG721" s="629"/>
      <c r="AH721" s="629"/>
      <c r="AI721" s="629"/>
      <c r="AJ721" s="5"/>
      <c r="AK721" s="5"/>
      <c r="AO721" s="5"/>
      <c r="AP721" s="5"/>
      <c r="AQ721" s="5"/>
      <c r="AR721" s="5"/>
      <c r="AS721" s="5"/>
      <c r="AT721" s="6"/>
      <c r="AU721" s="5"/>
      <c r="AV721" s="371"/>
      <c r="AZ721" s="144"/>
      <c r="BA721" s="38"/>
      <c r="BB721" t="s">
        <v>193</v>
      </c>
      <c r="BC721" s="48"/>
      <c r="BD721" s="48"/>
      <c r="BE721" s="48"/>
      <c r="BF721" s="48"/>
      <c r="BG721" s="48"/>
      <c r="BH721" s="48"/>
      <c r="BI721" s="48"/>
      <c r="BJ721" s="6"/>
      <c r="CM721" s="397"/>
    </row>
    <row r="722" spans="9:91">
      <c r="I722" s="144"/>
      <c r="J722" s="58"/>
      <c r="K722" t="s">
        <v>189</v>
      </c>
      <c r="L722" s="5"/>
      <c r="M722" s="5"/>
      <c r="N722" s="48"/>
      <c r="O722" s="48"/>
      <c r="P722" s="48"/>
      <c r="Q722" s="6"/>
      <c r="R722" s="6"/>
      <c r="S722" s="6"/>
      <c r="T722" s="6"/>
      <c r="U722" s="6"/>
      <c r="V722" s="6"/>
      <c r="W722" s="6"/>
      <c r="X722" s="6"/>
      <c r="Y722" s="5"/>
      <c r="Z722" s="48"/>
      <c r="AA722" s="6"/>
      <c r="AB722" s="6"/>
      <c r="AC722" s="6"/>
      <c r="AD722" s="48"/>
      <c r="AE722" s="48"/>
      <c r="AF722" s="6"/>
      <c r="AG722" s="6"/>
      <c r="AH722" s="6"/>
      <c r="AI722" s="6"/>
      <c r="AJ722" s="6"/>
      <c r="AK722" s="6"/>
      <c r="AO722" s="5"/>
      <c r="AP722" s="5"/>
      <c r="AQ722" s="6"/>
      <c r="AR722" s="6"/>
      <c r="AS722" s="6"/>
      <c r="AT722" s="6"/>
      <c r="AU722" s="5"/>
      <c r="AV722" s="371"/>
      <c r="AZ722" s="144"/>
      <c r="BA722" s="58"/>
      <c r="BB722" t="s">
        <v>189</v>
      </c>
      <c r="BC722" s="5"/>
      <c r="BD722" s="5"/>
      <c r="BE722" s="48"/>
      <c r="BF722" s="48"/>
      <c r="BG722" s="48"/>
      <c r="BH722" s="6"/>
      <c r="BI722" s="6"/>
      <c r="BJ722" s="6"/>
      <c r="CM722" s="397"/>
    </row>
    <row r="723" spans="9:91">
      <c r="I723" s="144"/>
      <c r="J723" s="60"/>
      <c r="K723" s="6"/>
      <c r="L723" s="5"/>
      <c r="M723" s="5"/>
      <c r="N723" s="48"/>
      <c r="O723" s="5"/>
      <c r="P723" s="47"/>
      <c r="Q723" s="47"/>
      <c r="R723" s="47"/>
      <c r="S723" s="47"/>
      <c r="T723" s="47"/>
      <c r="U723" s="6"/>
      <c r="Z723" s="5"/>
      <c r="AA723" s="5"/>
      <c r="AB723" s="619" t="s">
        <v>148</v>
      </c>
      <c r="AC723" s="619"/>
      <c r="AD723" s="619"/>
      <c r="AE723" s="619"/>
      <c r="AF723" s="619"/>
      <c r="AG723" s="5"/>
      <c r="AH723" s="5"/>
      <c r="AI723" s="5"/>
      <c r="AJ723" s="5"/>
      <c r="AK723" s="5"/>
      <c r="AO723" s="5"/>
      <c r="AP723" s="5"/>
      <c r="AQ723" s="5"/>
      <c r="AR723" s="6"/>
      <c r="AS723" s="6"/>
      <c r="AT723" s="6"/>
      <c r="AU723" s="48"/>
      <c r="AV723" s="371"/>
      <c r="AZ723" s="144"/>
      <c r="BA723" s="60"/>
      <c r="BB723" s="6"/>
      <c r="BC723" s="5"/>
      <c r="BD723" s="5"/>
      <c r="BE723" s="48"/>
      <c r="BF723" s="5"/>
      <c r="BG723" s="47"/>
      <c r="BH723" s="47"/>
      <c r="BI723" s="47"/>
      <c r="BJ723" s="47"/>
      <c r="CC723" s="5"/>
      <c r="CM723" s="397"/>
    </row>
    <row r="724" spans="9:91">
      <c r="I724" s="373"/>
      <c r="J724" s="359"/>
      <c r="K724" s="48" t="s">
        <v>486</v>
      </c>
      <c r="L724" s="5"/>
      <c r="M724" s="5"/>
      <c r="N724" s="5"/>
      <c r="O724" s="5"/>
      <c r="P724" s="47"/>
      <c r="Q724" s="47"/>
      <c r="R724" s="47"/>
      <c r="S724" s="47"/>
      <c r="T724" s="47"/>
      <c r="U724" s="6"/>
      <c r="Z724" s="47"/>
      <c r="AB724" s="619"/>
      <c r="AC724" s="619"/>
      <c r="AD724" s="619"/>
      <c r="AE724" s="619"/>
      <c r="AF724" s="619"/>
      <c r="AG724" s="6"/>
      <c r="AH724" s="6"/>
      <c r="AI724" s="6"/>
      <c r="AJ724" s="6"/>
      <c r="AK724" s="6"/>
      <c r="AL724" s="6"/>
      <c r="AM724" s="6"/>
      <c r="AS724" s="6"/>
      <c r="AT724" s="6"/>
      <c r="AU724" s="48"/>
      <c r="AV724" s="371"/>
      <c r="AZ724" s="396"/>
      <c r="BA724" s="359"/>
      <c r="BB724" s="48" t="s">
        <v>486</v>
      </c>
      <c r="BC724" s="5"/>
      <c r="BD724" s="5"/>
      <c r="BE724" s="5"/>
      <c r="BF724" s="5"/>
      <c r="BG724" s="47"/>
      <c r="BH724" s="47"/>
      <c r="BI724" s="47"/>
      <c r="BJ724" s="47"/>
      <c r="BQ724" s="47"/>
      <c r="BR724" s="47"/>
      <c r="BU724" s="47"/>
      <c r="BV724" s="47"/>
      <c r="CM724" s="397"/>
    </row>
    <row r="725" spans="9:91">
      <c r="I725" s="373"/>
      <c r="J725" s="48"/>
      <c r="K725" s="48"/>
      <c r="L725" s="5"/>
      <c r="M725" s="5"/>
      <c r="N725" s="5"/>
      <c r="O725" s="5"/>
      <c r="P725" s="5"/>
      <c r="Q725" s="47"/>
      <c r="R725" s="47"/>
      <c r="S725" s="47"/>
      <c r="T725" s="47">
        <v>1</v>
      </c>
      <c r="U725" s="47">
        <v>1</v>
      </c>
      <c r="V725" s="47">
        <v>1</v>
      </c>
      <c r="W725" s="47">
        <v>1</v>
      </c>
      <c r="X725" s="47">
        <v>1</v>
      </c>
      <c r="Y725" s="47">
        <v>1</v>
      </c>
      <c r="Z725" s="47">
        <v>1</v>
      </c>
      <c r="AA725" s="47">
        <v>1</v>
      </c>
      <c r="AB725" s="619"/>
      <c r="AC725" s="619"/>
      <c r="AD725" s="619"/>
      <c r="AE725" s="619"/>
      <c r="AF725" s="619"/>
      <c r="AH725" s="47"/>
      <c r="AI725" s="47"/>
      <c r="AJ725" s="370"/>
      <c r="AK725" s="47"/>
      <c r="AL725" s="47"/>
      <c r="AM725" s="47"/>
      <c r="AN725" s="370"/>
      <c r="AS725" s="6"/>
      <c r="AT725" s="6"/>
      <c r="AU725" s="5"/>
      <c r="AV725" s="371"/>
      <c r="AZ725" s="396"/>
      <c r="BA725" s="48"/>
      <c r="BB725" s="48"/>
      <c r="BC725" s="5"/>
      <c r="BD725" s="5"/>
      <c r="BE725" s="5"/>
      <c r="BF725" s="616"/>
      <c r="BG725" s="616"/>
      <c r="BH725" s="616"/>
      <c r="BI725" s="616"/>
      <c r="BJ725" s="616"/>
      <c r="BK725" s="47">
        <v>1</v>
      </c>
      <c r="BL725" s="47">
        <v>1</v>
      </c>
      <c r="BM725" s="47">
        <v>1</v>
      </c>
      <c r="BN725" s="47">
        <v>1</v>
      </c>
      <c r="BO725" s="48"/>
      <c r="BQ725" s="619" t="s">
        <v>165</v>
      </c>
      <c r="BR725" s="619"/>
      <c r="BS725" s="619"/>
      <c r="BT725" s="625" t="s">
        <v>136</v>
      </c>
      <c r="BU725" s="625"/>
      <c r="BV725" s="625"/>
      <c r="BW725" s="619" t="s">
        <v>165</v>
      </c>
      <c r="BX725" s="619"/>
      <c r="BY725" s="619"/>
      <c r="CA725" s="5"/>
      <c r="CB725" s="5"/>
      <c r="CD725" s="5"/>
      <c r="CE725" s="5"/>
      <c r="CF725" s="5"/>
      <c r="CM725" s="397"/>
    </row>
    <row r="726" spans="9:91">
      <c r="I726" s="373"/>
      <c r="J726" s="48"/>
      <c r="K726" s="48"/>
      <c r="L726" s="5"/>
      <c r="M726" s="5"/>
      <c r="N726" s="5"/>
      <c r="O726" s="6"/>
      <c r="S726" s="47"/>
      <c r="T726" s="47">
        <v>1</v>
      </c>
      <c r="U726" s="625" t="s">
        <v>165</v>
      </c>
      <c r="V726" s="625"/>
      <c r="W726" s="625"/>
      <c r="X726" s="625" t="s">
        <v>136</v>
      </c>
      <c r="Y726" s="625"/>
      <c r="Z726" s="625"/>
      <c r="AA726" s="47">
        <v>1</v>
      </c>
      <c r="AB726" s="619"/>
      <c r="AC726" s="619"/>
      <c r="AD726" s="619"/>
      <c r="AE726" s="619"/>
      <c r="AF726" s="619"/>
      <c r="AH726" s="47">
        <v>1</v>
      </c>
      <c r="AI726" s="47">
        <v>1</v>
      </c>
      <c r="AJ726" s="47">
        <v>1</v>
      </c>
      <c r="AK726" s="47">
        <v>1</v>
      </c>
      <c r="AL726" s="47">
        <v>1</v>
      </c>
      <c r="AM726" s="47"/>
      <c r="AN726" s="370"/>
      <c r="AS726" s="6"/>
      <c r="AT726" s="6"/>
      <c r="AU726" s="369"/>
      <c r="AV726" s="371"/>
      <c r="AZ726" s="396"/>
      <c r="BA726" s="48"/>
      <c r="BB726" s="48"/>
      <c r="BC726" s="5"/>
      <c r="BD726" s="5"/>
      <c r="BE726" s="5"/>
      <c r="BF726" s="616"/>
      <c r="BG726" s="616"/>
      <c r="BH726" s="616"/>
      <c r="BI726" s="616"/>
      <c r="BJ726" s="616"/>
      <c r="BK726" s="625" t="s">
        <v>136</v>
      </c>
      <c r="BL726" s="625"/>
      <c r="BM726" s="625"/>
      <c r="BN726" s="47">
        <v>1</v>
      </c>
      <c r="BO726" s="6"/>
      <c r="BQ726" s="619"/>
      <c r="BR726" s="619"/>
      <c r="BS726" s="619"/>
      <c r="BT726" s="625"/>
      <c r="BU726" s="625"/>
      <c r="BV726" s="625"/>
      <c r="BW726" s="619"/>
      <c r="BX726" s="619"/>
      <c r="BY726" s="619"/>
      <c r="CA726" s="6"/>
      <c r="CB726" s="5"/>
      <c r="CD726" s="5"/>
      <c r="CE726" s="5"/>
      <c r="CF726" s="5"/>
      <c r="CM726" s="397"/>
    </row>
    <row r="727" spans="9:91">
      <c r="I727" s="373"/>
      <c r="J727" s="48"/>
      <c r="K727" s="5"/>
      <c r="L727" s="5"/>
      <c r="N727" s="5"/>
      <c r="O727" s="6"/>
      <c r="S727" s="370"/>
      <c r="T727" s="47">
        <v>1</v>
      </c>
      <c r="U727" s="625"/>
      <c r="V727" s="625"/>
      <c r="W727" s="625"/>
      <c r="X727" s="625"/>
      <c r="Y727" s="625"/>
      <c r="Z727" s="625"/>
      <c r="AA727" s="47">
        <v>1</v>
      </c>
      <c r="AB727" s="619"/>
      <c r="AC727" s="619"/>
      <c r="AD727" s="619"/>
      <c r="AE727" s="619"/>
      <c r="AF727" s="619"/>
      <c r="AH727" s="47">
        <v>1</v>
      </c>
      <c r="AI727" s="625" t="s">
        <v>136</v>
      </c>
      <c r="AJ727" s="625"/>
      <c r="AK727" s="625"/>
      <c r="AL727" s="47">
        <v>1</v>
      </c>
      <c r="AM727" s="47"/>
      <c r="AN727" s="370"/>
      <c r="AQ727" s="6"/>
      <c r="AU727" s="48"/>
      <c r="AV727" s="371"/>
      <c r="AZ727" s="396"/>
      <c r="BA727" s="48"/>
      <c r="BB727" s="5"/>
      <c r="BC727" s="5"/>
      <c r="BD727" s="6"/>
      <c r="BE727" s="5"/>
      <c r="BF727" s="616"/>
      <c r="BG727" s="616"/>
      <c r="BH727" s="616"/>
      <c r="BI727" s="616"/>
      <c r="BJ727" s="616"/>
      <c r="BK727" s="625"/>
      <c r="BL727" s="625"/>
      <c r="BM727" s="625"/>
      <c r="BN727" s="47">
        <v>1</v>
      </c>
      <c r="BO727" s="6"/>
      <c r="BQ727" s="619"/>
      <c r="BR727" s="619"/>
      <c r="BS727" s="619"/>
      <c r="BT727" s="625"/>
      <c r="BU727" s="625"/>
      <c r="BV727" s="625"/>
      <c r="BW727" s="619"/>
      <c r="BX727" s="619"/>
      <c r="BY727" s="619"/>
      <c r="CA727" s="6"/>
      <c r="CB727" s="5"/>
      <c r="CC727" s="5">
        <v>1</v>
      </c>
      <c r="CD727" s="5">
        <v>1</v>
      </c>
      <c r="CE727" s="5">
        <v>1</v>
      </c>
      <c r="CF727" s="5">
        <v>1</v>
      </c>
      <c r="CG727" s="5">
        <v>1</v>
      </c>
      <c r="CM727" s="397"/>
    </row>
    <row r="728" spans="9:91">
      <c r="I728" s="373"/>
      <c r="J728" s="48"/>
      <c r="K728" s="48"/>
      <c r="L728" s="5"/>
      <c r="N728" s="5"/>
      <c r="O728" s="6"/>
      <c r="Q728" s="47">
        <v>1</v>
      </c>
      <c r="R728" s="47">
        <v>1</v>
      </c>
      <c r="S728" s="47">
        <v>1</v>
      </c>
      <c r="T728" s="47">
        <v>1</v>
      </c>
      <c r="U728" s="625"/>
      <c r="V728" s="625"/>
      <c r="W728" s="625"/>
      <c r="X728" s="625"/>
      <c r="Y728" s="625"/>
      <c r="Z728" s="625"/>
      <c r="AA728" s="47">
        <v>1</v>
      </c>
      <c r="AB728" s="47">
        <v>1</v>
      </c>
      <c r="AC728" s="47">
        <v>1</v>
      </c>
      <c r="AD728" s="47">
        <v>1</v>
      </c>
      <c r="AE728" s="47">
        <v>1</v>
      </c>
      <c r="AF728" s="47">
        <v>1</v>
      </c>
      <c r="AG728" s="47">
        <v>1</v>
      </c>
      <c r="AH728" s="47">
        <v>1</v>
      </c>
      <c r="AI728" s="625"/>
      <c r="AJ728" s="625"/>
      <c r="AK728" s="625"/>
      <c r="AL728" s="47">
        <v>1</v>
      </c>
      <c r="AM728" s="47"/>
      <c r="AN728" s="47"/>
      <c r="AO728" s="47"/>
      <c r="AP728" s="47"/>
      <c r="AQ728" s="6"/>
      <c r="AU728" s="369"/>
      <c r="AV728" s="371"/>
      <c r="AZ728" s="396"/>
      <c r="BA728" s="48"/>
      <c r="BB728" s="48"/>
      <c r="BC728" s="5"/>
      <c r="BD728" s="6"/>
      <c r="BE728" s="5"/>
      <c r="BF728" s="616"/>
      <c r="BG728" s="616"/>
      <c r="BH728" s="616"/>
      <c r="BI728" s="616"/>
      <c r="BJ728" s="616"/>
      <c r="BK728" s="625"/>
      <c r="BL728" s="625"/>
      <c r="BM728" s="625"/>
      <c r="BN728" s="47">
        <v>1</v>
      </c>
      <c r="BO728" s="47">
        <v>1</v>
      </c>
      <c r="BP728" s="47">
        <v>1</v>
      </c>
      <c r="BQ728" s="47">
        <v>1</v>
      </c>
      <c r="BR728" s="47">
        <v>1</v>
      </c>
      <c r="BS728" s="47">
        <v>1</v>
      </c>
      <c r="BT728" s="47">
        <v>1</v>
      </c>
      <c r="BU728" s="47">
        <v>1</v>
      </c>
      <c r="BV728" s="47">
        <v>1</v>
      </c>
      <c r="BW728" s="47">
        <v>1</v>
      </c>
      <c r="BX728" s="47">
        <v>1</v>
      </c>
      <c r="BY728" s="47">
        <v>1</v>
      </c>
      <c r="BZ728" s="47">
        <v>1</v>
      </c>
      <c r="CA728" s="47">
        <v>1</v>
      </c>
      <c r="CB728" s="47">
        <v>1</v>
      </c>
      <c r="CC728" s="47">
        <v>1</v>
      </c>
      <c r="CD728" s="616" t="s">
        <v>133</v>
      </c>
      <c r="CE728" s="616"/>
      <c r="CF728" s="616"/>
      <c r="CG728" s="5">
        <v>1</v>
      </c>
      <c r="CM728" s="397"/>
    </row>
    <row r="729" spans="9:91">
      <c r="I729" s="373"/>
      <c r="J729" s="48"/>
      <c r="K729" s="48"/>
      <c r="L729" s="48"/>
      <c r="N729" s="5"/>
      <c r="O729" s="6"/>
      <c r="P729" s="6"/>
      <c r="Q729" s="47">
        <v>1</v>
      </c>
      <c r="R729" s="625" t="s">
        <v>133</v>
      </c>
      <c r="S729" s="625"/>
      <c r="T729" s="625"/>
      <c r="U729" s="47">
        <v>1</v>
      </c>
      <c r="V729" s="47">
        <v>1</v>
      </c>
      <c r="W729" s="47">
        <v>1</v>
      </c>
      <c r="X729" s="47">
        <v>1</v>
      </c>
      <c r="Y729" s="47">
        <v>1</v>
      </c>
      <c r="Z729" s="47">
        <v>1</v>
      </c>
      <c r="AA729" s="47">
        <v>1</v>
      </c>
      <c r="AB729" s="625" t="s">
        <v>165</v>
      </c>
      <c r="AC729" s="625"/>
      <c r="AD729" s="625"/>
      <c r="AE729" s="625" t="s">
        <v>138</v>
      </c>
      <c r="AF729" s="625"/>
      <c r="AG729" s="625"/>
      <c r="AH729" s="47">
        <v>1</v>
      </c>
      <c r="AI729" s="625"/>
      <c r="AJ729" s="625"/>
      <c r="AK729" s="625"/>
      <c r="AL729" s="47">
        <v>1</v>
      </c>
      <c r="AM729" s="47">
        <v>1</v>
      </c>
      <c r="AN729" s="47">
        <v>1</v>
      </c>
      <c r="AO729" s="47">
        <v>1</v>
      </c>
      <c r="AP729" s="47"/>
      <c r="AQ729" s="6"/>
      <c r="AU729" s="5"/>
      <c r="AV729" s="145"/>
      <c r="AZ729" s="396"/>
      <c r="BA729" s="48"/>
      <c r="BB729" s="48"/>
      <c r="BC729" s="48"/>
      <c r="BD729" s="6"/>
      <c r="BE729" s="5"/>
      <c r="BF729" s="616"/>
      <c r="BG729" s="616"/>
      <c r="BH729" s="616"/>
      <c r="BI729" s="616"/>
      <c r="BJ729" s="616"/>
      <c r="BK729" s="47">
        <v>1</v>
      </c>
      <c r="BL729" s="47">
        <v>1</v>
      </c>
      <c r="BM729" s="47">
        <v>1</v>
      </c>
      <c r="BN729" s="47">
        <v>1</v>
      </c>
      <c r="BO729" s="625" t="s">
        <v>135</v>
      </c>
      <c r="BP729" s="625"/>
      <c r="BQ729" s="625"/>
      <c r="BW729" s="6"/>
      <c r="BX729" s="52"/>
      <c r="BY729" s="6"/>
      <c r="BZ729" s="6"/>
      <c r="CA729" s="61"/>
      <c r="CB729" s="6"/>
      <c r="CD729" s="616"/>
      <c r="CE729" s="616"/>
      <c r="CF729" s="616"/>
      <c r="CG729" s="5">
        <v>1</v>
      </c>
      <c r="CM729" s="145"/>
    </row>
    <row r="730" spans="9:91">
      <c r="I730" s="142"/>
      <c r="J730" s="5"/>
      <c r="K730" s="5"/>
      <c r="L730" s="48"/>
      <c r="N730" s="5"/>
      <c r="P730" s="47"/>
      <c r="Q730" s="47">
        <v>1</v>
      </c>
      <c r="R730" s="625"/>
      <c r="S730" s="625"/>
      <c r="T730" s="625"/>
      <c r="U730" s="47">
        <v>1</v>
      </c>
      <c r="V730" s="625" t="s">
        <v>135</v>
      </c>
      <c r="W730" s="625"/>
      <c r="X730" s="625"/>
      <c r="Y730" s="625" t="s">
        <v>139</v>
      </c>
      <c r="Z730" s="625"/>
      <c r="AA730" s="625"/>
      <c r="AB730" s="625"/>
      <c r="AC730" s="625"/>
      <c r="AD730" s="625"/>
      <c r="AE730" s="625"/>
      <c r="AF730" s="625"/>
      <c r="AG730" s="625"/>
      <c r="AH730" s="47">
        <v>1</v>
      </c>
      <c r="AI730" s="625" t="s">
        <v>177</v>
      </c>
      <c r="AJ730" s="625"/>
      <c r="AK730" s="625"/>
      <c r="AL730" s="625" t="s">
        <v>136</v>
      </c>
      <c r="AM730" s="625"/>
      <c r="AN730" s="625"/>
      <c r="AO730" s="47">
        <v>1</v>
      </c>
      <c r="AP730" s="47"/>
      <c r="AQ730" s="6"/>
      <c r="AR730" s="6"/>
      <c r="AS730" s="6"/>
      <c r="AU730" s="5"/>
      <c r="AV730" s="145"/>
      <c r="AZ730" s="142"/>
      <c r="BA730" s="5"/>
      <c r="BB730" s="5"/>
      <c r="BC730" s="48"/>
      <c r="BD730" s="6"/>
      <c r="BE730" s="5"/>
      <c r="BF730" s="6"/>
      <c r="BG730" s="47"/>
      <c r="BH730" s="616" t="s">
        <v>133</v>
      </c>
      <c r="BI730" s="616"/>
      <c r="BJ730" s="616"/>
      <c r="BK730" s="47">
        <v>1</v>
      </c>
      <c r="BL730" s="625" t="s">
        <v>138</v>
      </c>
      <c r="BM730" s="625"/>
      <c r="BN730" s="625"/>
      <c r="BO730" s="625"/>
      <c r="BP730" s="625"/>
      <c r="BQ730" s="625"/>
      <c r="BR730" s="47"/>
      <c r="BU730" s="47"/>
      <c r="BV730" s="47">
        <v>1</v>
      </c>
      <c r="BW730" s="47">
        <v>1</v>
      </c>
      <c r="BX730" s="47">
        <v>1</v>
      </c>
      <c r="BY730" s="47">
        <v>1</v>
      </c>
      <c r="BZ730" s="47">
        <v>1</v>
      </c>
      <c r="CA730" s="393"/>
      <c r="CB730" s="6"/>
      <c r="CC730" s="61"/>
      <c r="CD730" s="616"/>
      <c r="CE730" s="616"/>
      <c r="CF730" s="616"/>
      <c r="CG730" s="5">
        <v>1</v>
      </c>
      <c r="CM730" s="145"/>
    </row>
    <row r="731" spans="9:91">
      <c r="I731" s="142"/>
      <c r="J731" s="5"/>
      <c r="K731" s="5"/>
      <c r="L731" s="48"/>
      <c r="N731" s="47"/>
      <c r="Q731" s="47">
        <v>1</v>
      </c>
      <c r="R731" s="625"/>
      <c r="S731" s="625"/>
      <c r="T731" s="625"/>
      <c r="U731" s="47">
        <v>1</v>
      </c>
      <c r="V731" s="625"/>
      <c r="W731" s="625"/>
      <c r="X731" s="625"/>
      <c r="Y731" s="625"/>
      <c r="Z731" s="625"/>
      <c r="AA731" s="625"/>
      <c r="AB731" s="625"/>
      <c r="AC731" s="625"/>
      <c r="AD731" s="625"/>
      <c r="AE731" s="625"/>
      <c r="AF731" s="625"/>
      <c r="AG731" s="625"/>
      <c r="AH731" s="47">
        <v>1</v>
      </c>
      <c r="AI731" s="625"/>
      <c r="AJ731" s="625"/>
      <c r="AK731" s="625"/>
      <c r="AL731" s="625"/>
      <c r="AM731" s="625"/>
      <c r="AN731" s="625"/>
      <c r="AO731" s="47">
        <v>1</v>
      </c>
      <c r="AP731" s="47"/>
      <c r="AQ731" s="6"/>
      <c r="AR731" s="6"/>
      <c r="AS731" s="5"/>
      <c r="AT731" s="5"/>
      <c r="AU731" s="5"/>
      <c r="AV731" s="145"/>
      <c r="AZ731" s="142"/>
      <c r="BA731" s="5"/>
      <c r="BB731" s="5"/>
      <c r="BC731" s="48"/>
      <c r="BD731" s="6"/>
      <c r="BE731" s="47"/>
      <c r="BF731" s="6"/>
      <c r="BG731" s="47"/>
      <c r="BH731" s="616"/>
      <c r="BI731" s="616"/>
      <c r="BJ731" s="616"/>
      <c r="BK731" s="47">
        <v>1</v>
      </c>
      <c r="BL731" s="625"/>
      <c r="BM731" s="625"/>
      <c r="BN731" s="625"/>
      <c r="BO731" s="625"/>
      <c r="BP731" s="625"/>
      <c r="BQ731" s="625"/>
      <c r="BR731" s="47">
        <v>1</v>
      </c>
      <c r="BS731" s="47">
        <v>1</v>
      </c>
      <c r="BT731" s="47">
        <v>1</v>
      </c>
      <c r="BU731" s="47">
        <v>1</v>
      </c>
      <c r="BV731" s="47">
        <v>1</v>
      </c>
      <c r="BW731" s="625" t="s">
        <v>138</v>
      </c>
      <c r="BX731" s="625"/>
      <c r="BY731" s="625"/>
      <c r="BZ731" s="47">
        <v>1</v>
      </c>
      <c r="CA731" s="47">
        <v>1</v>
      </c>
      <c r="CB731" s="47">
        <v>1</v>
      </c>
      <c r="CC731" s="47">
        <v>1</v>
      </c>
      <c r="CD731" s="61"/>
      <c r="CF731" s="47">
        <v>1</v>
      </c>
      <c r="CG731" s="5">
        <v>1</v>
      </c>
      <c r="CJ731" s="5"/>
      <c r="CM731" s="145"/>
    </row>
    <row r="732" spans="9:91">
      <c r="I732" s="142"/>
      <c r="J732" s="5"/>
      <c r="K732" s="5"/>
      <c r="L732" s="48"/>
      <c r="N732" s="47"/>
      <c r="O732" s="47">
        <v>1</v>
      </c>
      <c r="P732" s="47">
        <v>1</v>
      </c>
      <c r="Q732" s="47">
        <v>1</v>
      </c>
      <c r="R732" s="47">
        <v>1</v>
      </c>
      <c r="S732" s="47">
        <v>1</v>
      </c>
      <c r="T732" s="47">
        <v>1</v>
      </c>
      <c r="U732" s="47">
        <v>1</v>
      </c>
      <c r="V732" s="625"/>
      <c r="W732" s="625"/>
      <c r="X732" s="625"/>
      <c r="Y732" s="625"/>
      <c r="Z732" s="625"/>
      <c r="AA732" s="625"/>
      <c r="AB732" s="47">
        <v>1</v>
      </c>
      <c r="AC732" s="47">
        <v>1</v>
      </c>
      <c r="AD732" s="47">
        <v>1</v>
      </c>
      <c r="AE732" s="47">
        <v>1</v>
      </c>
      <c r="AF732" s="47">
        <v>1</v>
      </c>
      <c r="AG732" s="47">
        <v>1</v>
      </c>
      <c r="AH732" s="47">
        <v>1</v>
      </c>
      <c r="AI732" s="625"/>
      <c r="AJ732" s="625"/>
      <c r="AK732" s="625"/>
      <c r="AL732" s="625"/>
      <c r="AM732" s="625"/>
      <c r="AN732" s="625"/>
      <c r="AO732" s="47">
        <v>1</v>
      </c>
      <c r="AQ732" s="370"/>
      <c r="AR732" s="6"/>
      <c r="AS732" s="48"/>
      <c r="AT732" s="5"/>
      <c r="AU732" s="5"/>
      <c r="AV732" s="145"/>
      <c r="AZ732" s="142"/>
      <c r="BA732" s="5"/>
      <c r="BB732" s="5"/>
      <c r="BC732" s="48"/>
      <c r="BD732" s="6"/>
      <c r="BE732" s="47"/>
      <c r="BF732" s="47"/>
      <c r="BG732" s="47"/>
      <c r="BH732" s="616"/>
      <c r="BI732" s="616"/>
      <c r="BJ732" s="616"/>
      <c r="BK732" s="47">
        <v>1</v>
      </c>
      <c r="BL732" s="625"/>
      <c r="BM732" s="625"/>
      <c r="BN732" s="625"/>
      <c r="BO732" s="47">
        <v>1</v>
      </c>
      <c r="BP732" s="47">
        <v>1</v>
      </c>
      <c r="BQ732" s="47">
        <v>1</v>
      </c>
      <c r="BR732" s="47">
        <v>1</v>
      </c>
      <c r="BS732" s="38"/>
      <c r="BT732" s="625" t="s">
        <v>139</v>
      </c>
      <c r="BU732" s="625"/>
      <c r="BV732" s="625"/>
      <c r="BW732" s="625"/>
      <c r="BX732" s="625"/>
      <c r="BY732" s="625"/>
      <c r="BZ732" s="625" t="s">
        <v>177</v>
      </c>
      <c r="CA732" s="625"/>
      <c r="CB732" s="625"/>
      <c r="CC732" s="47">
        <v>1</v>
      </c>
      <c r="CD732" s="6"/>
      <c r="CE732" s="6"/>
      <c r="CF732" s="47">
        <v>1</v>
      </c>
      <c r="CM732" s="145"/>
    </row>
    <row r="733" spans="9:91">
      <c r="I733" s="142"/>
      <c r="J733" s="5"/>
      <c r="K733" s="5"/>
      <c r="L733" s="48"/>
      <c r="O733" s="47">
        <v>1</v>
      </c>
      <c r="P733" s="625" t="s">
        <v>138</v>
      </c>
      <c r="Q733" s="625"/>
      <c r="R733" s="625"/>
      <c r="S733" s="625" t="s">
        <v>165</v>
      </c>
      <c r="T733" s="625"/>
      <c r="U733" s="625"/>
      <c r="V733" s="47">
        <v>1</v>
      </c>
      <c r="W733" s="47">
        <v>1</v>
      </c>
      <c r="X733" s="47">
        <v>1</v>
      </c>
      <c r="Y733" s="47">
        <v>1</v>
      </c>
      <c r="Z733" s="47">
        <v>1</v>
      </c>
      <c r="AA733" s="47">
        <v>1</v>
      </c>
      <c r="AB733" s="47">
        <v>1</v>
      </c>
      <c r="AC733" s="625" t="s">
        <v>137</v>
      </c>
      <c r="AD733" s="625"/>
      <c r="AE733" s="627" t="s">
        <v>151</v>
      </c>
      <c r="AF733" s="627"/>
      <c r="AG733" s="359"/>
      <c r="AH733" s="47">
        <v>1</v>
      </c>
      <c r="AI733" s="47">
        <v>1</v>
      </c>
      <c r="AJ733" s="47">
        <v>1</v>
      </c>
      <c r="AK733" s="47">
        <v>1</v>
      </c>
      <c r="AL733" s="47">
        <v>1</v>
      </c>
      <c r="AM733" s="47">
        <v>1</v>
      </c>
      <c r="AN733" s="47">
        <v>1</v>
      </c>
      <c r="AO733" s="47">
        <v>1</v>
      </c>
      <c r="AP733" s="47"/>
      <c r="AQ733" s="370"/>
      <c r="AR733" s="6"/>
      <c r="AS733" s="369"/>
      <c r="AT733" s="5"/>
      <c r="AU733" s="5"/>
      <c r="AV733" s="145"/>
      <c r="AZ733" s="142"/>
      <c r="BA733" s="5"/>
      <c r="BB733" s="5"/>
      <c r="BC733" s="48"/>
      <c r="BG733" s="619" t="s">
        <v>165</v>
      </c>
      <c r="BH733" s="619"/>
      <c r="BI733" s="619"/>
      <c r="BJ733" s="47">
        <v>1</v>
      </c>
      <c r="BK733" s="47">
        <v>1</v>
      </c>
      <c r="BL733" s="47">
        <v>1</v>
      </c>
      <c r="BM733" s="47">
        <v>1</v>
      </c>
      <c r="BN733" s="47">
        <v>1</v>
      </c>
      <c r="BO733" s="47">
        <v>1</v>
      </c>
      <c r="BP733" s="47"/>
      <c r="BQ733" s="47"/>
      <c r="BR733" s="47"/>
      <c r="BT733" s="625"/>
      <c r="BU733" s="625"/>
      <c r="BV733" s="625"/>
      <c r="BW733" s="625"/>
      <c r="BX733" s="625"/>
      <c r="BY733" s="625"/>
      <c r="BZ733" s="625"/>
      <c r="CA733" s="625"/>
      <c r="CB733" s="625"/>
      <c r="CC733" s="47">
        <v>1</v>
      </c>
      <c r="CD733" s="6"/>
      <c r="CE733" s="61"/>
      <c r="CF733" s="47">
        <v>1</v>
      </c>
      <c r="CM733" s="145"/>
    </row>
    <row r="734" spans="9:91">
      <c r="I734" s="142"/>
      <c r="J734" s="5"/>
      <c r="K734" s="5"/>
      <c r="L734" s="5"/>
      <c r="O734" s="47">
        <v>1</v>
      </c>
      <c r="P734" s="625"/>
      <c r="Q734" s="625"/>
      <c r="R734" s="625"/>
      <c r="S734" s="625"/>
      <c r="T734" s="625"/>
      <c r="U734" s="625"/>
      <c r="V734" s="38"/>
      <c r="W734" s="370"/>
      <c r="X734" s="47"/>
      <c r="Y734" s="47"/>
      <c r="Z734" s="47"/>
      <c r="AA734" s="58"/>
      <c r="AB734" s="52"/>
      <c r="AC734" s="625"/>
      <c r="AD734" s="625"/>
      <c r="AE734" s="627"/>
      <c r="AF734" s="627"/>
      <c r="AG734" s="58"/>
      <c r="AH734" s="359"/>
      <c r="AI734" s="47">
        <v>1</v>
      </c>
      <c r="AJ734" s="625" t="s">
        <v>138</v>
      </c>
      <c r="AK734" s="625"/>
      <c r="AL734" s="625"/>
      <c r="AM734" s="47">
        <v>1</v>
      </c>
      <c r="AQ734" s="370"/>
      <c r="AR734" s="6"/>
      <c r="AS734" s="5"/>
      <c r="AT734" s="5"/>
      <c r="AU734" s="5"/>
      <c r="AV734" s="145"/>
      <c r="AZ734" s="142"/>
      <c r="BA734" s="5"/>
      <c r="BB734" s="5"/>
      <c r="BC734" s="5"/>
      <c r="BG734" s="619"/>
      <c r="BH734" s="619"/>
      <c r="BI734" s="619"/>
      <c r="BJ734" s="47">
        <v>1</v>
      </c>
      <c r="BL734" s="47">
        <v>1</v>
      </c>
      <c r="BM734" s="625" t="s">
        <v>286</v>
      </c>
      <c r="BN734" s="625"/>
      <c r="BO734" s="625"/>
      <c r="BP734" s="47"/>
      <c r="BQ734" s="47"/>
      <c r="BR734" s="47"/>
      <c r="BS734" s="58"/>
      <c r="BT734" s="625"/>
      <c r="BU734" s="625"/>
      <c r="BV734" s="625"/>
      <c r="BW734" s="47">
        <v>1</v>
      </c>
      <c r="BX734" s="47">
        <v>1</v>
      </c>
      <c r="BY734" s="47">
        <v>1</v>
      </c>
      <c r="BZ734" s="625"/>
      <c r="CA734" s="625"/>
      <c r="CB734" s="625"/>
      <c r="CC734" s="47">
        <v>1</v>
      </c>
      <c r="CD734" s="47">
        <v>1</v>
      </c>
      <c r="CE734" s="6"/>
      <c r="CF734" s="47">
        <v>1</v>
      </c>
      <c r="CJ734" s="47"/>
      <c r="CM734" s="145"/>
    </row>
    <row r="735" spans="9:91">
      <c r="I735" s="142"/>
      <c r="J735" s="5"/>
      <c r="K735" s="5"/>
      <c r="L735" s="6"/>
      <c r="N735" s="47"/>
      <c r="O735" s="47">
        <v>1</v>
      </c>
      <c r="P735" s="625"/>
      <c r="Q735" s="625"/>
      <c r="R735" s="625"/>
      <c r="S735" s="625"/>
      <c r="T735" s="625"/>
      <c r="U735" s="625"/>
      <c r="V735" s="370">
        <v>1</v>
      </c>
      <c r="W735" s="370">
        <v>1</v>
      </c>
      <c r="X735" s="370">
        <v>1</v>
      </c>
      <c r="Y735" s="370">
        <v>1</v>
      </c>
      <c r="Z735" s="370">
        <v>1</v>
      </c>
      <c r="AA735" s="370">
        <v>1</v>
      </c>
      <c r="AB735" s="370">
        <v>1</v>
      </c>
      <c r="AC735" s="370">
        <v>1</v>
      </c>
      <c r="AD735" s="370">
        <v>1</v>
      </c>
      <c r="AE735" s="370">
        <v>1</v>
      </c>
      <c r="AF735" s="370">
        <v>1</v>
      </c>
      <c r="AG735" s="627" t="s">
        <v>151</v>
      </c>
      <c r="AH735" s="627"/>
      <c r="AI735" s="47">
        <v>1</v>
      </c>
      <c r="AJ735" s="625"/>
      <c r="AK735" s="625"/>
      <c r="AL735" s="625"/>
      <c r="AM735" s="47">
        <v>1</v>
      </c>
      <c r="AN735" s="619" t="s">
        <v>148</v>
      </c>
      <c r="AO735" s="619"/>
      <c r="AP735" s="619"/>
      <c r="AQ735" s="619"/>
      <c r="AR735" s="619"/>
      <c r="AS735" s="6"/>
      <c r="AT735" s="6"/>
      <c r="AU735" s="5"/>
      <c r="AV735" s="371"/>
      <c r="AZ735" s="142"/>
      <c r="BA735" s="5"/>
      <c r="BB735" s="5"/>
      <c r="BC735" s="6"/>
      <c r="BG735" s="619"/>
      <c r="BH735" s="619"/>
      <c r="BI735" s="619"/>
      <c r="BJ735" s="47">
        <v>1</v>
      </c>
      <c r="BL735" s="47">
        <v>1</v>
      </c>
      <c r="BM735" s="625"/>
      <c r="BN735" s="625"/>
      <c r="BO735" s="625"/>
      <c r="BP735" s="47">
        <v>1</v>
      </c>
      <c r="BQ735" s="47">
        <v>1</v>
      </c>
      <c r="BR735" s="47">
        <v>1</v>
      </c>
      <c r="BS735" s="47">
        <v>1</v>
      </c>
      <c r="BT735" s="47">
        <v>1</v>
      </c>
      <c r="BU735" s="47">
        <v>1</v>
      </c>
      <c r="BV735" s="47">
        <v>1</v>
      </c>
      <c r="BW735" s="47">
        <v>1</v>
      </c>
      <c r="BY735" s="47">
        <v>1</v>
      </c>
      <c r="BZ735" s="47">
        <v>1</v>
      </c>
      <c r="CA735" s="625" t="s">
        <v>138</v>
      </c>
      <c r="CB735" s="625"/>
      <c r="CC735" s="625"/>
      <c r="CD735" s="47">
        <v>1</v>
      </c>
      <c r="CE735" s="6"/>
      <c r="CF735" s="47">
        <v>1</v>
      </c>
      <c r="CG735" s="619" t="s">
        <v>165</v>
      </c>
      <c r="CH735" s="619"/>
      <c r="CI735" s="619"/>
      <c r="CJ735" s="47"/>
      <c r="CM735" s="397"/>
    </row>
    <row r="736" spans="9:91">
      <c r="I736" s="373"/>
      <c r="J736" s="5"/>
      <c r="L736" s="5"/>
      <c r="N736" s="47"/>
      <c r="O736" s="47">
        <v>1</v>
      </c>
      <c r="P736" s="625" t="s">
        <v>165</v>
      </c>
      <c r="Q736" s="625"/>
      <c r="R736" s="625"/>
      <c r="S736" s="625" t="s">
        <v>139</v>
      </c>
      <c r="T736" s="625"/>
      <c r="U736" s="625"/>
      <c r="V736" s="370">
        <v>1</v>
      </c>
      <c r="W736" s="625" t="s">
        <v>176</v>
      </c>
      <c r="X736" s="625"/>
      <c r="Y736" s="625"/>
      <c r="Z736" s="625" t="s">
        <v>137</v>
      </c>
      <c r="AA736" s="625"/>
      <c r="AB736" s="625" t="s">
        <v>292</v>
      </c>
      <c r="AC736" s="625"/>
      <c r="AD736" s="625"/>
      <c r="AE736" s="625"/>
      <c r="AF736" s="370">
        <v>1</v>
      </c>
      <c r="AG736" s="627"/>
      <c r="AH736" s="627"/>
      <c r="AI736" s="47">
        <v>1</v>
      </c>
      <c r="AJ736" s="625"/>
      <c r="AK736" s="625"/>
      <c r="AL736" s="625"/>
      <c r="AM736" s="47">
        <v>1</v>
      </c>
      <c r="AN736" s="619"/>
      <c r="AO736" s="619"/>
      <c r="AP736" s="619"/>
      <c r="AQ736" s="619"/>
      <c r="AR736" s="619"/>
      <c r="AS736" s="6"/>
      <c r="AT736" s="6"/>
      <c r="AU736" s="48"/>
      <c r="AV736" s="371"/>
      <c r="AZ736" s="396"/>
      <c r="BA736" s="5"/>
      <c r="BB736" s="6"/>
      <c r="BC736" s="5"/>
      <c r="BD736" s="6"/>
      <c r="BE736" s="47"/>
      <c r="BF736" s="47">
        <v>1</v>
      </c>
      <c r="BG736" s="47">
        <v>1</v>
      </c>
      <c r="BH736" s="47">
        <v>1</v>
      </c>
      <c r="BI736" s="47">
        <v>1</v>
      </c>
      <c r="BJ736" s="47">
        <v>1</v>
      </c>
      <c r="BK736" s="47">
        <v>1</v>
      </c>
      <c r="BL736" s="47">
        <v>1</v>
      </c>
      <c r="BM736" s="625"/>
      <c r="BN736" s="625"/>
      <c r="BO736" s="625"/>
      <c r="BP736" s="47">
        <v>1</v>
      </c>
      <c r="BQ736" s="625" t="s">
        <v>137</v>
      </c>
      <c r="BR736" s="625"/>
      <c r="BS736" s="627" t="s">
        <v>151</v>
      </c>
      <c r="BT736" s="627"/>
      <c r="BU736" s="625" t="s">
        <v>137</v>
      </c>
      <c r="BV736" s="625"/>
      <c r="BW736" s="47">
        <v>1</v>
      </c>
      <c r="BX736" s="359"/>
      <c r="BZ736" s="47">
        <v>1</v>
      </c>
      <c r="CA736" s="625"/>
      <c r="CB736" s="625"/>
      <c r="CC736" s="625"/>
      <c r="CD736" s="47">
        <v>1</v>
      </c>
      <c r="CE736" s="52"/>
      <c r="CF736" s="47">
        <v>1</v>
      </c>
      <c r="CG736" s="619"/>
      <c r="CH736" s="619"/>
      <c r="CI736" s="619"/>
      <c r="CJ736" s="47"/>
      <c r="CM736" s="397"/>
    </row>
    <row r="737" spans="9:91">
      <c r="I737" s="373"/>
      <c r="J737" s="5"/>
      <c r="L737" s="5"/>
      <c r="O737" s="47">
        <v>1</v>
      </c>
      <c r="P737" s="625"/>
      <c r="Q737" s="625"/>
      <c r="R737" s="625"/>
      <c r="S737" s="625"/>
      <c r="T737" s="625"/>
      <c r="U737" s="625"/>
      <c r="V737" s="370">
        <v>1</v>
      </c>
      <c r="W737" s="625"/>
      <c r="X737" s="625"/>
      <c r="Y737" s="625"/>
      <c r="Z737" s="625"/>
      <c r="AA737" s="625"/>
      <c r="AB737" s="625"/>
      <c r="AC737" s="625"/>
      <c r="AD737" s="625"/>
      <c r="AE737" s="625"/>
      <c r="AF737" s="370">
        <v>1</v>
      </c>
      <c r="AG737" s="625" t="s">
        <v>137</v>
      </c>
      <c r="AH737" s="625"/>
      <c r="AI737" s="47">
        <v>1</v>
      </c>
      <c r="AJ737" s="625" t="s">
        <v>165</v>
      </c>
      <c r="AK737" s="625"/>
      <c r="AL737" s="625"/>
      <c r="AM737" s="47">
        <v>1</v>
      </c>
      <c r="AN737" s="619"/>
      <c r="AO737" s="619"/>
      <c r="AP737" s="619"/>
      <c r="AQ737" s="619"/>
      <c r="AR737" s="619"/>
      <c r="AS737" s="6"/>
      <c r="AU737" s="48"/>
      <c r="AV737" s="371"/>
      <c r="AZ737" s="396"/>
      <c r="BA737" s="5"/>
      <c r="BB737" s="6"/>
      <c r="BC737" s="5"/>
      <c r="BD737" s="6"/>
      <c r="BE737" s="6"/>
      <c r="BF737" s="47">
        <v>1</v>
      </c>
      <c r="BG737" s="625" t="s">
        <v>136</v>
      </c>
      <c r="BH737" s="625"/>
      <c r="BI737" s="625"/>
      <c r="BJ737" s="47">
        <v>1</v>
      </c>
      <c r="BK737" s="47"/>
      <c r="BL737" s="47"/>
      <c r="BM737" s="47"/>
      <c r="BN737" s="61"/>
      <c r="BO737" s="47">
        <v>1</v>
      </c>
      <c r="BP737" s="47">
        <v>1</v>
      </c>
      <c r="BQ737" s="625"/>
      <c r="BR737" s="625"/>
      <c r="BS737" s="627"/>
      <c r="BT737" s="627"/>
      <c r="BU737" s="625"/>
      <c r="BV737" s="625"/>
      <c r="BW737" s="47">
        <v>1</v>
      </c>
      <c r="BX737" s="47">
        <v>1</v>
      </c>
      <c r="BY737" s="47">
        <v>1</v>
      </c>
      <c r="BZ737" s="47">
        <v>1</v>
      </c>
      <c r="CA737" s="625"/>
      <c r="CB737" s="625"/>
      <c r="CC737" s="625"/>
      <c r="CD737" s="47">
        <v>1</v>
      </c>
      <c r="CE737" s="6"/>
      <c r="CF737" s="47">
        <v>1</v>
      </c>
      <c r="CG737" s="619"/>
      <c r="CH737" s="619"/>
      <c r="CI737" s="619"/>
      <c r="CM737" s="397"/>
    </row>
    <row r="738" spans="9:91">
      <c r="I738" s="142"/>
      <c r="J738" s="48"/>
      <c r="L738" s="5"/>
      <c r="N738" s="5"/>
      <c r="O738" s="47">
        <v>1</v>
      </c>
      <c r="P738" s="625"/>
      <c r="Q738" s="625"/>
      <c r="R738" s="625"/>
      <c r="S738" s="625"/>
      <c r="T738" s="625"/>
      <c r="U738" s="625"/>
      <c r="V738" s="370">
        <v>1</v>
      </c>
      <c r="W738" s="625"/>
      <c r="X738" s="625"/>
      <c r="Y738" s="625"/>
      <c r="Z738" s="627" t="s">
        <v>151</v>
      </c>
      <c r="AA738" s="627"/>
      <c r="AB738" s="625"/>
      <c r="AC738" s="625"/>
      <c r="AD738" s="625"/>
      <c r="AE738" s="625"/>
      <c r="AF738" s="370">
        <v>1</v>
      </c>
      <c r="AG738" s="625"/>
      <c r="AH738" s="625"/>
      <c r="AI738" s="47">
        <v>1</v>
      </c>
      <c r="AJ738" s="625"/>
      <c r="AK738" s="625"/>
      <c r="AL738" s="625"/>
      <c r="AM738" s="47">
        <v>1</v>
      </c>
      <c r="AN738" s="619"/>
      <c r="AO738" s="619"/>
      <c r="AP738" s="619"/>
      <c r="AQ738" s="619"/>
      <c r="AR738" s="619"/>
      <c r="AU738" s="369"/>
      <c r="AV738" s="371"/>
      <c r="AZ738" s="142"/>
      <c r="BA738" s="48"/>
      <c r="BB738" s="6"/>
      <c r="BC738" s="5"/>
      <c r="BD738" s="6"/>
      <c r="BE738" s="5"/>
      <c r="BF738" s="47">
        <v>1</v>
      </c>
      <c r="BG738" s="625"/>
      <c r="BH738" s="625"/>
      <c r="BI738" s="625"/>
      <c r="BJ738" s="47">
        <v>1</v>
      </c>
      <c r="BK738" s="47"/>
      <c r="BL738" s="47"/>
      <c r="BM738" s="47"/>
      <c r="BN738" s="58"/>
      <c r="BO738" s="47">
        <v>1</v>
      </c>
      <c r="BP738" s="616" t="s">
        <v>282</v>
      </c>
      <c r="BQ738" s="616"/>
      <c r="BR738" s="616"/>
      <c r="BS738" s="625"/>
      <c r="BT738" s="625"/>
      <c r="BU738" s="625"/>
      <c r="BV738" s="625"/>
      <c r="BW738" s="625" t="s">
        <v>137</v>
      </c>
      <c r="BX738" s="625"/>
      <c r="BY738" s="47">
        <v>1</v>
      </c>
      <c r="BZ738" s="625" t="s">
        <v>139</v>
      </c>
      <c r="CA738" s="625"/>
      <c r="CB738" s="625"/>
      <c r="CC738" s="47">
        <v>1</v>
      </c>
      <c r="CD738" s="47">
        <v>1</v>
      </c>
      <c r="CF738" s="47">
        <v>1</v>
      </c>
      <c r="CG738" s="625" t="s">
        <v>136</v>
      </c>
      <c r="CH738" s="625"/>
      <c r="CI738" s="625"/>
      <c r="CJ738" s="47"/>
      <c r="CM738" s="397"/>
    </row>
    <row r="739" spans="9:91">
      <c r="I739" s="142"/>
      <c r="J739" s="48"/>
      <c r="K739" s="48"/>
      <c r="L739" s="5"/>
      <c r="N739" s="47"/>
      <c r="O739" s="47">
        <v>1</v>
      </c>
      <c r="P739" s="47"/>
      <c r="Q739" s="47">
        <v>1</v>
      </c>
      <c r="R739" s="625" t="s">
        <v>135</v>
      </c>
      <c r="S739" s="625"/>
      <c r="T739" s="625"/>
      <c r="U739" s="370">
        <v>1</v>
      </c>
      <c r="V739" s="370">
        <v>1</v>
      </c>
      <c r="W739" s="38"/>
      <c r="X739" s="52"/>
      <c r="Y739" s="61"/>
      <c r="Z739" s="627"/>
      <c r="AA739" s="627"/>
      <c r="AB739" s="625"/>
      <c r="AC739" s="625"/>
      <c r="AD739" s="625"/>
      <c r="AE739" s="625"/>
      <c r="AF739" s="370">
        <v>1</v>
      </c>
      <c r="AG739" s="52"/>
      <c r="AH739" s="47">
        <v>1</v>
      </c>
      <c r="AI739" s="47">
        <v>1</v>
      </c>
      <c r="AJ739" s="625"/>
      <c r="AK739" s="625"/>
      <c r="AL739" s="625"/>
      <c r="AM739" s="47">
        <v>1</v>
      </c>
      <c r="AN739" s="619"/>
      <c r="AO739" s="619"/>
      <c r="AP739" s="619"/>
      <c r="AQ739" s="619"/>
      <c r="AR739" s="619"/>
      <c r="AU739" s="369"/>
      <c r="AV739" s="371"/>
      <c r="AZ739" s="142"/>
      <c r="BA739" s="48"/>
      <c r="BB739" s="48"/>
      <c r="BC739" s="5"/>
      <c r="BD739" s="6"/>
      <c r="BE739" s="47"/>
      <c r="BF739" s="47">
        <v>1</v>
      </c>
      <c r="BG739" s="625"/>
      <c r="BH739" s="625"/>
      <c r="BI739" s="625"/>
      <c r="BJ739" s="47">
        <v>1</v>
      </c>
      <c r="BK739" s="47">
        <v>1</v>
      </c>
      <c r="BL739" s="625" t="s">
        <v>139</v>
      </c>
      <c r="BM739" s="625"/>
      <c r="BN739" s="625"/>
      <c r="BO739" s="47">
        <v>1</v>
      </c>
      <c r="BP739" s="616"/>
      <c r="BQ739" s="616"/>
      <c r="BR739" s="616"/>
      <c r="BS739" s="625"/>
      <c r="BT739" s="625"/>
      <c r="BU739" s="625"/>
      <c r="BV739" s="625"/>
      <c r="BW739" s="625"/>
      <c r="BX739" s="625"/>
      <c r="BY739" s="47">
        <v>1</v>
      </c>
      <c r="BZ739" s="625"/>
      <c r="CA739" s="625"/>
      <c r="CB739" s="625"/>
      <c r="CC739" s="47">
        <v>1</v>
      </c>
      <c r="CD739" s="393"/>
      <c r="CF739" s="47">
        <v>1</v>
      </c>
      <c r="CG739" s="625"/>
      <c r="CH739" s="625"/>
      <c r="CI739" s="625"/>
      <c r="CJ739" s="47"/>
      <c r="CM739" s="397"/>
    </row>
    <row r="740" spans="9:91">
      <c r="I740" s="142"/>
      <c r="J740" s="48"/>
      <c r="K740" s="48"/>
      <c r="L740" s="5"/>
      <c r="O740" s="47">
        <v>1</v>
      </c>
      <c r="Q740" s="47">
        <v>1</v>
      </c>
      <c r="R740" s="625"/>
      <c r="S740" s="625"/>
      <c r="T740" s="625"/>
      <c r="U740" s="370">
        <v>1</v>
      </c>
      <c r="V740" s="625" t="s">
        <v>286</v>
      </c>
      <c r="W740" s="625"/>
      <c r="X740" s="625"/>
      <c r="Y740" s="616" t="s">
        <v>181</v>
      </c>
      <c r="Z740" s="616"/>
      <c r="AA740" s="616"/>
      <c r="AB740" s="627" t="s">
        <v>151</v>
      </c>
      <c r="AC740" s="627"/>
      <c r="AD740" s="625" t="s">
        <v>137</v>
      </c>
      <c r="AE740" s="625"/>
      <c r="AF740" s="370">
        <v>1</v>
      </c>
      <c r="AG740" s="58"/>
      <c r="AH740" s="47">
        <v>1</v>
      </c>
      <c r="AI740" s="625" t="s">
        <v>139</v>
      </c>
      <c r="AJ740" s="625"/>
      <c r="AK740" s="625"/>
      <c r="AL740" s="47">
        <v>1</v>
      </c>
      <c r="AM740" s="47">
        <v>1</v>
      </c>
      <c r="AN740" s="47">
        <v>1</v>
      </c>
      <c r="AO740" s="47">
        <v>1</v>
      </c>
      <c r="AP740" s="47">
        <v>1</v>
      </c>
      <c r="AQ740" s="47"/>
      <c r="AU740" s="369"/>
      <c r="AV740" s="371"/>
      <c r="AZ740" s="142"/>
      <c r="BA740" s="48"/>
      <c r="BB740" s="48"/>
      <c r="BC740" s="5"/>
      <c r="BD740" s="6"/>
      <c r="BE740" s="6"/>
      <c r="BF740" s="47">
        <v>1</v>
      </c>
      <c r="BG740" s="47">
        <v>1</v>
      </c>
      <c r="BH740" s="625" t="s">
        <v>135</v>
      </c>
      <c r="BI740" s="625"/>
      <c r="BJ740" s="625"/>
      <c r="BK740" s="47">
        <v>1</v>
      </c>
      <c r="BL740" s="625"/>
      <c r="BM740" s="625"/>
      <c r="BN740" s="625"/>
      <c r="BO740" s="47">
        <v>1</v>
      </c>
      <c r="BP740" s="616"/>
      <c r="BQ740" s="616"/>
      <c r="BR740" s="616"/>
      <c r="BS740" s="625"/>
      <c r="BT740" s="625"/>
      <c r="BU740" s="625"/>
      <c r="BV740" s="625"/>
      <c r="BW740" s="627" t="s">
        <v>151</v>
      </c>
      <c r="BX740" s="627"/>
      <c r="BY740" s="47">
        <v>1</v>
      </c>
      <c r="BZ740" s="625"/>
      <c r="CA740" s="625"/>
      <c r="CB740" s="625"/>
      <c r="CC740" s="47">
        <v>1</v>
      </c>
      <c r="CD740" s="5"/>
      <c r="CF740" s="47">
        <v>1</v>
      </c>
      <c r="CG740" s="625"/>
      <c r="CH740" s="625"/>
      <c r="CI740" s="625"/>
      <c r="CJ740" s="5"/>
      <c r="CM740" s="397"/>
    </row>
    <row r="741" spans="9:91">
      <c r="I741" s="142"/>
      <c r="J741" s="619" t="s">
        <v>148</v>
      </c>
      <c r="K741" s="619"/>
      <c r="L741" s="619"/>
      <c r="M741" s="619"/>
      <c r="N741" s="619"/>
      <c r="O741" s="47">
        <v>1</v>
      </c>
      <c r="Q741" s="47">
        <v>1</v>
      </c>
      <c r="R741" s="625"/>
      <c r="S741" s="625"/>
      <c r="T741" s="625"/>
      <c r="U741" s="370">
        <v>1</v>
      </c>
      <c r="V741" s="625"/>
      <c r="W741" s="625"/>
      <c r="X741" s="625"/>
      <c r="Y741" s="616"/>
      <c r="Z741" s="616"/>
      <c r="AA741" s="616"/>
      <c r="AB741" s="627"/>
      <c r="AC741" s="627"/>
      <c r="AD741" s="625"/>
      <c r="AE741" s="625"/>
      <c r="AF741" s="370">
        <v>1</v>
      </c>
      <c r="AG741" s="370"/>
      <c r="AH741" s="47">
        <v>1</v>
      </c>
      <c r="AI741" s="625"/>
      <c r="AJ741" s="625"/>
      <c r="AK741" s="625"/>
      <c r="AL741" s="47">
        <v>1</v>
      </c>
      <c r="AM741" s="625" t="s">
        <v>136</v>
      </c>
      <c r="AN741" s="625"/>
      <c r="AO741" s="625"/>
      <c r="AP741" s="47">
        <v>1</v>
      </c>
      <c r="AT741" s="48"/>
      <c r="AU741" s="369"/>
      <c r="AV741" s="371"/>
      <c r="AZ741" s="142"/>
      <c r="BA741" s="5"/>
      <c r="BB741" s="616"/>
      <c r="BC741" s="616"/>
      <c r="BD741" s="616"/>
      <c r="BE741" s="616"/>
      <c r="BF741" s="616"/>
      <c r="BG741" s="47">
        <v>1</v>
      </c>
      <c r="BH741" s="625"/>
      <c r="BI741" s="625"/>
      <c r="BJ741" s="625"/>
      <c r="BK741" s="47">
        <v>1</v>
      </c>
      <c r="BL741" s="625"/>
      <c r="BM741" s="625"/>
      <c r="BN741" s="625"/>
      <c r="BO741" s="47">
        <v>1</v>
      </c>
      <c r="BP741" s="627" t="s">
        <v>151</v>
      </c>
      <c r="BQ741" s="627"/>
      <c r="BR741" s="52"/>
      <c r="BS741" s="625"/>
      <c r="BT741" s="625"/>
      <c r="BU741" s="625"/>
      <c r="BV741" s="625"/>
      <c r="BW741" s="627"/>
      <c r="BX741" s="627"/>
      <c r="BY741" s="47">
        <v>1</v>
      </c>
      <c r="BZ741" s="58"/>
      <c r="CB741" s="38"/>
      <c r="CC741" s="47">
        <v>1</v>
      </c>
      <c r="CD741" s="5"/>
      <c r="CF741" s="47">
        <v>1</v>
      </c>
      <c r="CG741" s="619" t="s">
        <v>165</v>
      </c>
      <c r="CH741" s="619"/>
      <c r="CI741" s="619"/>
      <c r="CM741" s="397"/>
    </row>
    <row r="742" spans="9:91">
      <c r="I742" s="142"/>
      <c r="J742" s="619"/>
      <c r="K742" s="619"/>
      <c r="L742" s="619"/>
      <c r="M742" s="619"/>
      <c r="N742" s="619"/>
      <c r="O742" s="47">
        <v>1</v>
      </c>
      <c r="Q742" s="47">
        <v>1</v>
      </c>
      <c r="R742" s="47"/>
      <c r="S742" s="52"/>
      <c r="T742" s="47"/>
      <c r="U742" s="370">
        <v>1</v>
      </c>
      <c r="V742" s="625"/>
      <c r="W742" s="625"/>
      <c r="X742" s="625"/>
      <c r="Y742" s="616"/>
      <c r="Z742" s="616"/>
      <c r="AA742" s="616"/>
      <c r="AB742" s="61"/>
      <c r="AC742" s="625" t="s">
        <v>176</v>
      </c>
      <c r="AD742" s="625"/>
      <c r="AE742" s="625"/>
      <c r="AF742" s="370">
        <v>1</v>
      </c>
      <c r="AG742" s="370"/>
      <c r="AH742" s="47">
        <v>1</v>
      </c>
      <c r="AI742" s="625"/>
      <c r="AJ742" s="625"/>
      <c r="AK742" s="625"/>
      <c r="AL742" s="47">
        <v>1</v>
      </c>
      <c r="AM742" s="625"/>
      <c r="AN742" s="625"/>
      <c r="AO742" s="625"/>
      <c r="AP742" s="47">
        <v>1</v>
      </c>
      <c r="AT742" s="5"/>
      <c r="AU742" s="5"/>
      <c r="AV742" s="145"/>
      <c r="AZ742" s="142"/>
      <c r="BA742" s="5"/>
      <c r="BB742" s="616"/>
      <c r="BC742" s="616"/>
      <c r="BD742" s="616"/>
      <c r="BE742" s="616"/>
      <c r="BF742" s="616"/>
      <c r="BG742" s="47">
        <v>1</v>
      </c>
      <c r="BH742" s="625"/>
      <c r="BI742" s="625"/>
      <c r="BJ742" s="625"/>
      <c r="BK742" s="47">
        <v>1</v>
      </c>
      <c r="BL742" s="47">
        <v>1</v>
      </c>
      <c r="BM742" s="47">
        <v>1</v>
      </c>
      <c r="BN742" s="47">
        <v>1</v>
      </c>
      <c r="BO742" s="47">
        <v>1</v>
      </c>
      <c r="BP742" s="627"/>
      <c r="BQ742" s="627"/>
      <c r="BR742" s="359"/>
      <c r="BS742" s="52"/>
      <c r="BT742" s="616" t="s">
        <v>282</v>
      </c>
      <c r="BU742" s="616"/>
      <c r="BV742" s="616"/>
      <c r="BW742" s="625" t="s">
        <v>137</v>
      </c>
      <c r="BX742" s="625"/>
      <c r="BY742" s="47">
        <v>1</v>
      </c>
      <c r="BZ742" s="47"/>
      <c r="CA742" s="5"/>
      <c r="CB742" s="47">
        <v>1</v>
      </c>
      <c r="CC742" s="47">
        <v>1</v>
      </c>
      <c r="CD742" s="47"/>
      <c r="CF742" s="47">
        <v>1</v>
      </c>
      <c r="CG742" s="619"/>
      <c r="CH742" s="619"/>
      <c r="CI742" s="619"/>
      <c r="CJ742" s="47"/>
      <c r="CM742" s="145"/>
    </row>
    <row r="743" spans="9:91">
      <c r="I743" s="142"/>
      <c r="J743" s="619"/>
      <c r="K743" s="619"/>
      <c r="L743" s="619"/>
      <c r="M743" s="619"/>
      <c r="N743" s="619"/>
      <c r="O743" s="47">
        <v>1</v>
      </c>
      <c r="P743" s="6"/>
      <c r="Q743" s="47">
        <v>1</v>
      </c>
      <c r="R743" s="625" t="s">
        <v>133</v>
      </c>
      <c r="S743" s="625"/>
      <c r="T743" s="625"/>
      <c r="U743" s="370">
        <v>1</v>
      </c>
      <c r="V743" s="625" t="s">
        <v>133</v>
      </c>
      <c r="W743" s="625"/>
      <c r="X743" s="625"/>
      <c r="Y743" s="625" t="s">
        <v>283</v>
      </c>
      <c r="Z743" s="625"/>
      <c r="AA743" s="625"/>
      <c r="AB743" s="52"/>
      <c r="AC743" s="625"/>
      <c r="AD743" s="625"/>
      <c r="AE743" s="625"/>
      <c r="AF743" s="370">
        <v>1</v>
      </c>
      <c r="AG743" s="370"/>
      <c r="AH743" s="47">
        <v>1</v>
      </c>
      <c r="AI743" s="625" t="s">
        <v>135</v>
      </c>
      <c r="AJ743" s="625"/>
      <c r="AK743" s="625"/>
      <c r="AL743" s="47">
        <v>1</v>
      </c>
      <c r="AM743" s="625"/>
      <c r="AN743" s="625"/>
      <c r="AO743" s="625"/>
      <c r="AP743" s="47">
        <v>1</v>
      </c>
      <c r="AU743" s="5"/>
      <c r="AV743" s="145"/>
      <c r="AZ743" s="142"/>
      <c r="BA743" s="5"/>
      <c r="BB743" s="616"/>
      <c r="BC743" s="616"/>
      <c r="BD743" s="616"/>
      <c r="BE743" s="616"/>
      <c r="BF743" s="616"/>
      <c r="BG743" s="47">
        <v>1</v>
      </c>
      <c r="BH743" s="619" t="s">
        <v>165</v>
      </c>
      <c r="BI743" s="619"/>
      <c r="BJ743" s="619"/>
      <c r="BK743" s="616" t="s">
        <v>133</v>
      </c>
      <c r="BL743" s="616"/>
      <c r="BM743" s="616"/>
      <c r="BN743" s="38"/>
      <c r="BO743" s="47">
        <v>1</v>
      </c>
      <c r="BP743" s="47">
        <v>1</v>
      </c>
      <c r="BQ743" s="47">
        <v>1</v>
      </c>
      <c r="BR743" s="627" t="s">
        <v>151</v>
      </c>
      <c r="BS743" s="627"/>
      <c r="BT743" s="616"/>
      <c r="BU743" s="616"/>
      <c r="BV743" s="616"/>
      <c r="BW743" s="625"/>
      <c r="BX743" s="625"/>
      <c r="BY743" s="47">
        <v>1</v>
      </c>
      <c r="BZ743" s="47"/>
      <c r="CA743" s="5"/>
      <c r="CB743" s="47">
        <v>1</v>
      </c>
      <c r="CC743" s="625" t="s">
        <v>135</v>
      </c>
      <c r="CD743" s="625"/>
      <c r="CE743" s="625"/>
      <c r="CF743" s="47">
        <v>1</v>
      </c>
      <c r="CG743" s="619"/>
      <c r="CH743" s="619"/>
      <c r="CI743" s="619"/>
      <c r="CJ743" s="47"/>
      <c r="CM743" s="145"/>
    </row>
    <row r="744" spans="9:91">
      <c r="I744" s="142"/>
      <c r="J744" s="619"/>
      <c r="K744" s="619"/>
      <c r="L744" s="619"/>
      <c r="M744" s="619"/>
      <c r="N744" s="619"/>
      <c r="O744" s="47">
        <v>1</v>
      </c>
      <c r="P744" s="6"/>
      <c r="Q744" s="47">
        <v>1</v>
      </c>
      <c r="R744" s="625"/>
      <c r="S744" s="625"/>
      <c r="T744" s="625"/>
      <c r="U744" s="370">
        <v>1</v>
      </c>
      <c r="V744" s="625"/>
      <c r="W744" s="625"/>
      <c r="X744" s="625"/>
      <c r="Y744" s="625"/>
      <c r="Z744" s="625"/>
      <c r="AA744" s="625"/>
      <c r="AB744" s="38"/>
      <c r="AC744" s="625"/>
      <c r="AD744" s="625"/>
      <c r="AE744" s="625"/>
      <c r="AF744" s="370">
        <v>1</v>
      </c>
      <c r="AG744" s="38"/>
      <c r="AH744" s="47">
        <v>1</v>
      </c>
      <c r="AI744" s="625"/>
      <c r="AJ744" s="625"/>
      <c r="AK744" s="625"/>
      <c r="AL744" s="47">
        <v>1</v>
      </c>
      <c r="AM744" s="625" t="s">
        <v>165</v>
      </c>
      <c r="AN744" s="625"/>
      <c r="AO744" s="625"/>
      <c r="AP744" s="47">
        <v>1</v>
      </c>
      <c r="AQ744" s="47"/>
      <c r="AU744" s="5"/>
      <c r="AV744" s="145"/>
      <c r="AZ744" s="142"/>
      <c r="BA744" s="5"/>
      <c r="BB744" s="616"/>
      <c r="BC744" s="616"/>
      <c r="BD744" s="616"/>
      <c r="BE744" s="616"/>
      <c r="BF744" s="616"/>
      <c r="BG744" s="47">
        <v>1</v>
      </c>
      <c r="BH744" s="619"/>
      <c r="BI744" s="619"/>
      <c r="BJ744" s="619"/>
      <c r="BK744" s="616"/>
      <c r="BL744" s="616"/>
      <c r="BM744" s="616"/>
      <c r="BN744" s="625" t="s">
        <v>181</v>
      </c>
      <c r="BO744" s="625"/>
      <c r="BP744" s="625"/>
      <c r="BQ744" s="47">
        <v>1</v>
      </c>
      <c r="BR744" s="627"/>
      <c r="BS744" s="627"/>
      <c r="BT744" s="616"/>
      <c r="BU744" s="616"/>
      <c r="BV744" s="616"/>
      <c r="BW744" s="47">
        <v>1</v>
      </c>
      <c r="BX744" s="47">
        <v>1</v>
      </c>
      <c r="BY744" s="47">
        <v>1</v>
      </c>
      <c r="BZ744" s="47"/>
      <c r="CA744" s="5"/>
      <c r="CB744" s="47">
        <v>1</v>
      </c>
      <c r="CC744" s="625"/>
      <c r="CD744" s="625"/>
      <c r="CE744" s="625"/>
      <c r="CF744" s="47">
        <v>1</v>
      </c>
      <c r="CJ744" s="47"/>
      <c r="CM744" s="145"/>
    </row>
    <row r="745" spans="9:91">
      <c r="I745" s="142"/>
      <c r="J745" s="619"/>
      <c r="K745" s="619"/>
      <c r="L745" s="619"/>
      <c r="M745" s="619"/>
      <c r="N745" s="619"/>
      <c r="O745" s="47">
        <v>1</v>
      </c>
      <c r="Q745" s="47">
        <v>1</v>
      </c>
      <c r="R745" s="625"/>
      <c r="S745" s="625"/>
      <c r="T745" s="625"/>
      <c r="U745" s="370">
        <v>1</v>
      </c>
      <c r="V745" s="625"/>
      <c r="W745" s="625"/>
      <c r="X745" s="625"/>
      <c r="Y745" s="625"/>
      <c r="Z745" s="625"/>
      <c r="AA745" s="625"/>
      <c r="AB745" s="370">
        <v>1</v>
      </c>
      <c r="AC745" s="370">
        <v>1</v>
      </c>
      <c r="AD745" s="370">
        <v>1</v>
      </c>
      <c r="AE745" s="370">
        <v>1</v>
      </c>
      <c r="AF745" s="370">
        <v>1</v>
      </c>
      <c r="AG745" s="47">
        <v>1</v>
      </c>
      <c r="AH745" s="47">
        <v>1</v>
      </c>
      <c r="AI745" s="625"/>
      <c r="AJ745" s="625"/>
      <c r="AK745" s="625"/>
      <c r="AL745" s="47">
        <v>1</v>
      </c>
      <c r="AM745" s="625"/>
      <c r="AN745" s="625"/>
      <c r="AO745" s="625"/>
      <c r="AP745" s="47">
        <v>1</v>
      </c>
      <c r="AQ745" s="47"/>
      <c r="AU745" s="5"/>
      <c r="AV745" s="145"/>
      <c r="AZ745" s="142"/>
      <c r="BA745" s="5"/>
      <c r="BB745" s="616"/>
      <c r="BC745" s="616"/>
      <c r="BD745" s="616"/>
      <c r="BE745" s="616"/>
      <c r="BF745" s="616"/>
      <c r="BG745" s="47">
        <v>1</v>
      </c>
      <c r="BH745" s="619"/>
      <c r="BI745" s="619"/>
      <c r="BJ745" s="619"/>
      <c r="BK745" s="616"/>
      <c r="BL745" s="616"/>
      <c r="BM745" s="616"/>
      <c r="BN745" s="625"/>
      <c r="BO745" s="625"/>
      <c r="BP745" s="625"/>
      <c r="BQ745" s="47">
        <v>1</v>
      </c>
      <c r="BR745" s="47">
        <v>1</v>
      </c>
      <c r="BS745" s="47">
        <v>1</v>
      </c>
      <c r="BT745" s="47">
        <v>1</v>
      </c>
      <c r="BU745" s="47">
        <v>1</v>
      </c>
      <c r="BV745" s="47">
        <v>1</v>
      </c>
      <c r="BW745" s="47">
        <v>1</v>
      </c>
      <c r="BX745" s="625" t="s">
        <v>283</v>
      </c>
      <c r="BY745" s="625"/>
      <c r="BZ745" s="625"/>
      <c r="CA745" s="47">
        <v>1</v>
      </c>
      <c r="CB745" s="47">
        <v>1</v>
      </c>
      <c r="CC745" s="625"/>
      <c r="CD745" s="625"/>
      <c r="CE745" s="625"/>
      <c r="CF745" s="47">
        <v>1</v>
      </c>
      <c r="CG745" s="6"/>
      <c r="CH745" s="394"/>
      <c r="CM745" s="145"/>
    </row>
    <row r="746" spans="9:91">
      <c r="I746" s="142"/>
      <c r="J746" s="5"/>
      <c r="N746" s="47">
        <v>1</v>
      </c>
      <c r="O746" s="47">
        <v>1</v>
      </c>
      <c r="P746" s="47"/>
      <c r="Q746" s="47">
        <v>1</v>
      </c>
      <c r="R746" s="47">
        <v>1</v>
      </c>
      <c r="S746" s="61"/>
      <c r="T746" s="61"/>
      <c r="U746" s="370">
        <v>1</v>
      </c>
      <c r="V746" s="370">
        <v>1</v>
      </c>
      <c r="W746" s="370">
        <v>1</v>
      </c>
      <c r="X746" s="370">
        <v>1</v>
      </c>
      <c r="Y746" s="370">
        <v>1</v>
      </c>
      <c r="Z746" s="370">
        <v>1</v>
      </c>
      <c r="AA746" s="370">
        <v>1</v>
      </c>
      <c r="AB746" s="370">
        <v>1</v>
      </c>
      <c r="AC746" s="625" t="s">
        <v>139</v>
      </c>
      <c r="AD746" s="625"/>
      <c r="AE746" s="625"/>
      <c r="AF746" s="625" t="s">
        <v>165</v>
      </c>
      <c r="AG746" s="625"/>
      <c r="AH746" s="625"/>
      <c r="AI746" s="47">
        <v>1</v>
      </c>
      <c r="AJ746" s="47">
        <v>1</v>
      </c>
      <c r="AK746" s="47">
        <v>1</v>
      </c>
      <c r="AL746" s="47">
        <v>1</v>
      </c>
      <c r="AM746" s="625"/>
      <c r="AN746" s="625"/>
      <c r="AO746" s="625"/>
      <c r="AP746" s="47">
        <v>1</v>
      </c>
      <c r="AQ746" s="47"/>
      <c r="AU746" s="5"/>
      <c r="AV746" s="145"/>
      <c r="AZ746" s="142"/>
      <c r="BA746" s="5"/>
      <c r="BB746" s="6"/>
      <c r="BC746" s="6"/>
      <c r="BD746" s="6"/>
      <c r="BE746" s="47"/>
      <c r="BF746" s="47"/>
      <c r="BG746" s="47">
        <v>1</v>
      </c>
      <c r="BH746" s="47">
        <v>1</v>
      </c>
      <c r="BI746" s="47">
        <v>1</v>
      </c>
      <c r="BJ746" s="47">
        <v>1</v>
      </c>
      <c r="BK746" s="47">
        <v>1</v>
      </c>
      <c r="BL746" s="47">
        <v>1</v>
      </c>
      <c r="BM746" s="52"/>
      <c r="BN746" s="625"/>
      <c r="BO746" s="625"/>
      <c r="BP746" s="625"/>
      <c r="BQ746" s="38"/>
      <c r="BR746" s="47">
        <v>1</v>
      </c>
      <c r="BS746" s="625" t="s">
        <v>139</v>
      </c>
      <c r="BT746" s="625"/>
      <c r="BU746" s="625"/>
      <c r="BV746" s="58"/>
      <c r="BW746" s="61"/>
      <c r="BX746" s="625"/>
      <c r="BY746" s="625"/>
      <c r="BZ746" s="625"/>
      <c r="CA746" s="47">
        <v>1</v>
      </c>
      <c r="CB746" s="625" t="s">
        <v>138</v>
      </c>
      <c r="CC746" s="625"/>
      <c r="CD746" s="625"/>
      <c r="CE746" s="47">
        <v>1</v>
      </c>
      <c r="CF746" s="47">
        <v>1</v>
      </c>
      <c r="CG746" s="47">
        <v>1</v>
      </c>
      <c r="CH746" s="47">
        <v>1</v>
      </c>
      <c r="CI746" s="47">
        <v>1</v>
      </c>
      <c r="CM746" s="145"/>
    </row>
    <row r="747" spans="9:91">
      <c r="I747" s="142"/>
      <c r="J747" s="5"/>
      <c r="N747" s="47">
        <v>1</v>
      </c>
      <c r="O747" s="625" t="s">
        <v>136</v>
      </c>
      <c r="P747" s="625"/>
      <c r="Q747" s="625"/>
      <c r="R747" s="47">
        <v>1</v>
      </c>
      <c r="S747" s="47"/>
      <c r="T747" s="58"/>
      <c r="U747" s="61"/>
      <c r="V747" s="625" t="s">
        <v>133</v>
      </c>
      <c r="W747" s="625"/>
      <c r="X747" s="625"/>
      <c r="Y747" s="47"/>
      <c r="Z747" s="625" t="s">
        <v>135</v>
      </c>
      <c r="AA747" s="625"/>
      <c r="AB747" s="625"/>
      <c r="AC747" s="625"/>
      <c r="AD747" s="625"/>
      <c r="AE747" s="625"/>
      <c r="AF747" s="625"/>
      <c r="AG747" s="625"/>
      <c r="AH747" s="625"/>
      <c r="AI747" s="47">
        <v>1</v>
      </c>
      <c r="AJ747" s="625" t="s">
        <v>133</v>
      </c>
      <c r="AK747" s="625"/>
      <c r="AL747" s="625"/>
      <c r="AM747" s="47">
        <v>1</v>
      </c>
      <c r="AN747" s="47">
        <v>1</v>
      </c>
      <c r="AO747" s="47">
        <v>1</v>
      </c>
      <c r="AP747" s="47">
        <v>1</v>
      </c>
      <c r="AQ747" s="6"/>
      <c r="AU747" s="5"/>
      <c r="AV747" s="145"/>
      <c r="AZ747" s="142"/>
      <c r="BA747" s="5"/>
      <c r="BB747" s="6"/>
      <c r="BC747" s="6"/>
      <c r="BD747" s="6"/>
      <c r="BE747" s="47"/>
      <c r="BF747" s="47"/>
      <c r="BG747" s="47"/>
      <c r="BH747" s="393"/>
      <c r="BI747" s="47"/>
      <c r="BJ747" s="47">
        <v>1</v>
      </c>
      <c r="BK747" s="47"/>
      <c r="BL747" s="47">
        <v>1</v>
      </c>
      <c r="BM747" s="47">
        <v>1</v>
      </c>
      <c r="BN747" s="52"/>
      <c r="BO747" s="616" t="s">
        <v>133</v>
      </c>
      <c r="BP747" s="616"/>
      <c r="BQ747" s="616"/>
      <c r="BR747" s="47">
        <v>1</v>
      </c>
      <c r="BS747" s="625"/>
      <c r="BT747" s="625"/>
      <c r="BU747" s="625"/>
      <c r="BV747" s="47"/>
      <c r="BW747" s="47"/>
      <c r="BX747" s="625"/>
      <c r="BY747" s="625"/>
      <c r="BZ747" s="625"/>
      <c r="CA747" s="47">
        <v>1</v>
      </c>
      <c r="CB747" s="625"/>
      <c r="CC747" s="625"/>
      <c r="CD747" s="625"/>
      <c r="CE747" s="47">
        <v>1</v>
      </c>
      <c r="CF747" s="625" t="s">
        <v>136</v>
      </c>
      <c r="CG747" s="625"/>
      <c r="CH747" s="625"/>
      <c r="CI747" s="47">
        <v>1</v>
      </c>
      <c r="CM747" s="145"/>
    </row>
    <row r="748" spans="9:91">
      <c r="I748" s="142"/>
      <c r="J748" s="369"/>
      <c r="N748" s="47">
        <v>1</v>
      </c>
      <c r="O748" s="625"/>
      <c r="P748" s="625"/>
      <c r="Q748" s="625"/>
      <c r="R748" s="47">
        <v>1</v>
      </c>
      <c r="T748" s="47"/>
      <c r="U748" s="61"/>
      <c r="V748" s="625"/>
      <c r="W748" s="625"/>
      <c r="X748" s="625"/>
      <c r="Y748" s="52"/>
      <c r="Z748" s="625"/>
      <c r="AA748" s="625"/>
      <c r="AB748" s="625"/>
      <c r="AC748" s="625"/>
      <c r="AD748" s="625"/>
      <c r="AE748" s="625"/>
      <c r="AF748" s="625"/>
      <c r="AG748" s="625"/>
      <c r="AH748" s="625"/>
      <c r="AI748" s="47">
        <v>1</v>
      </c>
      <c r="AJ748" s="625"/>
      <c r="AK748" s="625"/>
      <c r="AL748" s="625"/>
      <c r="AM748" s="47">
        <v>1</v>
      </c>
      <c r="AN748" s="370"/>
      <c r="AO748" s="6"/>
      <c r="AP748" s="47"/>
      <c r="AQ748" s="6"/>
      <c r="AR748" s="6"/>
      <c r="AS748" s="5"/>
      <c r="AT748" s="5"/>
      <c r="AU748" s="5"/>
      <c r="AV748" s="371"/>
      <c r="AZ748" s="142"/>
      <c r="BA748" s="394"/>
      <c r="BB748" s="6"/>
      <c r="BC748" s="6"/>
      <c r="BD748" s="6"/>
      <c r="BE748" s="47"/>
      <c r="BF748" s="47"/>
      <c r="BG748" s="47"/>
      <c r="BH748" s="393"/>
      <c r="BI748" s="47"/>
      <c r="BJ748" s="47">
        <v>1</v>
      </c>
      <c r="BK748" s="47"/>
      <c r="BL748" s="47"/>
      <c r="BM748" s="47">
        <v>1</v>
      </c>
      <c r="BN748" s="47">
        <v>1</v>
      </c>
      <c r="BO748" s="616"/>
      <c r="BP748" s="616"/>
      <c r="BQ748" s="616"/>
      <c r="BR748" s="47">
        <v>1</v>
      </c>
      <c r="BS748" s="625"/>
      <c r="BT748" s="625"/>
      <c r="BU748" s="625"/>
      <c r="BV748" s="47"/>
      <c r="BW748" s="47"/>
      <c r="BX748" s="47">
        <v>1</v>
      </c>
      <c r="BY748" s="47">
        <v>1</v>
      </c>
      <c r="BZ748" s="47">
        <v>1</v>
      </c>
      <c r="CA748" s="47">
        <v>1</v>
      </c>
      <c r="CB748" s="625"/>
      <c r="CC748" s="625"/>
      <c r="CD748" s="625"/>
      <c r="CE748" s="47">
        <v>1</v>
      </c>
      <c r="CF748" s="625"/>
      <c r="CG748" s="625"/>
      <c r="CH748" s="625"/>
      <c r="CI748" s="47">
        <v>1</v>
      </c>
      <c r="CM748" s="397"/>
    </row>
    <row r="749" spans="9:91">
      <c r="I749" s="373"/>
      <c r="J749" s="48"/>
      <c r="K749" s="369"/>
      <c r="L749" s="6"/>
      <c r="N749" s="47">
        <v>1</v>
      </c>
      <c r="O749" s="625"/>
      <c r="P749" s="625"/>
      <c r="Q749" s="625"/>
      <c r="R749" s="47">
        <v>1</v>
      </c>
      <c r="S749" s="47">
        <v>1</v>
      </c>
      <c r="T749" s="47">
        <v>1</v>
      </c>
      <c r="U749" s="47">
        <v>1</v>
      </c>
      <c r="V749" s="625"/>
      <c r="W749" s="625"/>
      <c r="X749" s="625"/>
      <c r="Y749" s="47"/>
      <c r="Z749" s="625"/>
      <c r="AA749" s="625"/>
      <c r="AB749" s="625"/>
      <c r="AC749" s="625" t="s">
        <v>165</v>
      </c>
      <c r="AD749" s="625"/>
      <c r="AE749" s="625"/>
      <c r="AF749" s="625" t="s">
        <v>138</v>
      </c>
      <c r="AG749" s="625"/>
      <c r="AH749" s="625"/>
      <c r="AI749" s="47">
        <v>1</v>
      </c>
      <c r="AJ749" s="625"/>
      <c r="AK749" s="625"/>
      <c r="AL749" s="625"/>
      <c r="AM749" s="47">
        <v>1</v>
      </c>
      <c r="AN749" s="370"/>
      <c r="AO749" s="47"/>
      <c r="AP749" s="47"/>
      <c r="AQ749" s="6"/>
      <c r="AR749" s="6"/>
      <c r="AS749" s="6"/>
      <c r="AT749" s="6"/>
      <c r="AU749" s="5"/>
      <c r="AV749" s="371"/>
      <c r="AZ749" s="396"/>
      <c r="BA749" s="48"/>
      <c r="BB749" s="394"/>
      <c r="BC749" s="6"/>
      <c r="BD749" s="6"/>
      <c r="BE749" s="47"/>
      <c r="BF749" s="47"/>
      <c r="BG749" s="47"/>
      <c r="BH749" s="393"/>
      <c r="BI749" s="47"/>
      <c r="BJ749" s="47">
        <v>1</v>
      </c>
      <c r="BL749" s="47"/>
      <c r="BM749" s="47"/>
      <c r="BN749" s="47">
        <v>1</v>
      </c>
      <c r="BO749" s="616"/>
      <c r="BP749" s="616"/>
      <c r="BQ749" s="616"/>
      <c r="BR749" s="47">
        <v>1</v>
      </c>
      <c r="BS749" s="47">
        <v>1</v>
      </c>
      <c r="BT749" s="47">
        <v>1</v>
      </c>
      <c r="BU749" s="47">
        <v>1</v>
      </c>
      <c r="BV749" s="47"/>
      <c r="BW749" s="47"/>
      <c r="BX749" s="47">
        <v>1</v>
      </c>
      <c r="CA749" s="47">
        <v>1</v>
      </c>
      <c r="CB749" s="47">
        <v>1</v>
      </c>
      <c r="CC749" s="47">
        <v>1</v>
      </c>
      <c r="CD749" s="47">
        <v>1</v>
      </c>
      <c r="CE749" s="47">
        <v>1</v>
      </c>
      <c r="CF749" s="625"/>
      <c r="CG749" s="625"/>
      <c r="CH749" s="625"/>
      <c r="CI749" s="47">
        <v>1</v>
      </c>
      <c r="CM749" s="397"/>
    </row>
    <row r="750" spans="9:91">
      <c r="I750" s="373"/>
      <c r="J750" s="369"/>
      <c r="K750" s="369"/>
      <c r="L750" s="6"/>
      <c r="N750" s="47">
        <v>1</v>
      </c>
      <c r="O750" s="47">
        <v>1</v>
      </c>
      <c r="P750" s="47">
        <v>1</v>
      </c>
      <c r="Q750" s="47">
        <v>1</v>
      </c>
      <c r="R750" s="625" t="s">
        <v>136</v>
      </c>
      <c r="S750" s="625"/>
      <c r="T750" s="625"/>
      <c r="U750" s="47">
        <v>1</v>
      </c>
      <c r="V750" s="47">
        <v>1</v>
      </c>
      <c r="W750" s="47">
        <v>1</v>
      </c>
      <c r="X750" s="47">
        <v>1</v>
      </c>
      <c r="Y750" s="47">
        <v>1</v>
      </c>
      <c r="Z750" s="47">
        <v>1</v>
      </c>
      <c r="AA750" s="47">
        <v>1</v>
      </c>
      <c r="AB750" s="47">
        <v>1</v>
      </c>
      <c r="AC750" s="625"/>
      <c r="AD750" s="625"/>
      <c r="AE750" s="625"/>
      <c r="AF750" s="625"/>
      <c r="AG750" s="625"/>
      <c r="AH750" s="625"/>
      <c r="AI750" s="47">
        <v>1</v>
      </c>
      <c r="AJ750" s="47">
        <v>1</v>
      </c>
      <c r="AK750" s="47">
        <v>1</v>
      </c>
      <c r="AL750" s="47">
        <v>1</v>
      </c>
      <c r="AM750" s="47">
        <v>1</v>
      </c>
      <c r="AT750" s="6"/>
      <c r="AU750" s="48"/>
      <c r="AV750" s="371"/>
      <c r="AZ750" s="396"/>
      <c r="BA750" s="394"/>
      <c r="BB750" s="394"/>
      <c r="BC750" s="6"/>
      <c r="BD750" s="6"/>
      <c r="BE750" s="47"/>
      <c r="BF750" s="47"/>
      <c r="BG750" s="47"/>
      <c r="BH750" s="393"/>
      <c r="BI750" s="47"/>
      <c r="BJ750" s="47">
        <v>1</v>
      </c>
      <c r="BK750" s="47">
        <v>1</v>
      </c>
      <c r="BL750" s="47">
        <v>1</v>
      </c>
      <c r="BM750" s="47">
        <v>1</v>
      </c>
      <c r="BN750" s="47">
        <v>1</v>
      </c>
      <c r="BO750" s="619" t="s">
        <v>165</v>
      </c>
      <c r="BP750" s="619"/>
      <c r="BQ750" s="619"/>
      <c r="BR750" s="625" t="s">
        <v>135</v>
      </c>
      <c r="BS750" s="625"/>
      <c r="BT750" s="625"/>
      <c r="BU750" s="47">
        <v>1</v>
      </c>
      <c r="BV750" s="47">
        <v>1</v>
      </c>
      <c r="BW750" s="47">
        <v>1</v>
      </c>
      <c r="BX750" s="47">
        <v>1</v>
      </c>
      <c r="BY750" s="47">
        <v>1</v>
      </c>
      <c r="BZ750" s="47">
        <v>1</v>
      </c>
      <c r="CA750" s="47">
        <v>1</v>
      </c>
      <c r="CB750" s="616" t="s">
        <v>133</v>
      </c>
      <c r="CC750" s="616"/>
      <c r="CD750" s="616"/>
      <c r="CE750" s="616"/>
      <c r="CF750" s="616"/>
      <c r="CG750" s="616"/>
      <c r="CH750" s="616"/>
      <c r="CI750" s="616"/>
      <c r="CM750" s="397"/>
    </row>
    <row r="751" spans="9:91">
      <c r="I751" s="142"/>
      <c r="J751" s="48"/>
      <c r="K751" s="369"/>
      <c r="L751" s="6"/>
      <c r="Q751" s="47">
        <v>1</v>
      </c>
      <c r="R751" s="625"/>
      <c r="S751" s="625"/>
      <c r="T751" s="625"/>
      <c r="U751" s="47"/>
      <c r="W751" s="5"/>
      <c r="X751" s="5"/>
      <c r="AB751" s="47"/>
      <c r="AC751" s="625"/>
      <c r="AD751" s="625"/>
      <c r="AE751" s="625"/>
      <c r="AF751" s="625"/>
      <c r="AG751" s="625"/>
      <c r="AH751" s="625"/>
      <c r="AI751" s="47">
        <v>1</v>
      </c>
      <c r="AT751" s="6"/>
      <c r="AU751" s="48"/>
      <c r="AV751" s="145"/>
      <c r="AZ751" s="142"/>
      <c r="BA751" s="48"/>
      <c r="BB751" s="394"/>
      <c r="BC751" s="6"/>
      <c r="BD751" s="6"/>
      <c r="BE751" s="6"/>
      <c r="BF751" s="6"/>
      <c r="BG751" s="6"/>
      <c r="BH751" s="393"/>
      <c r="BI751" s="393"/>
      <c r="BJ751" s="393"/>
      <c r="BK751" s="393"/>
      <c r="BL751" s="393"/>
      <c r="BM751" s="393"/>
      <c r="BN751" s="47">
        <v>1</v>
      </c>
      <c r="BO751" s="619"/>
      <c r="BP751" s="619"/>
      <c r="BQ751" s="619"/>
      <c r="BR751" s="625"/>
      <c r="BS751" s="625"/>
      <c r="BT751" s="625"/>
      <c r="BU751" s="625" t="s">
        <v>136</v>
      </c>
      <c r="BV751" s="625"/>
      <c r="BW751" s="625"/>
      <c r="BX751" s="47">
        <v>1</v>
      </c>
      <c r="BY751" s="619" t="s">
        <v>165</v>
      </c>
      <c r="BZ751" s="619"/>
      <c r="CA751" s="619"/>
      <c r="CB751" s="616"/>
      <c r="CC751" s="616"/>
      <c r="CD751" s="616"/>
      <c r="CE751" s="616"/>
      <c r="CF751" s="616"/>
      <c r="CG751" s="616"/>
      <c r="CH751" s="616"/>
      <c r="CI751" s="616"/>
      <c r="CM751" s="145"/>
    </row>
    <row r="752" spans="9:91">
      <c r="I752" s="373"/>
      <c r="J752" s="369"/>
      <c r="Q752" s="47">
        <v>1</v>
      </c>
      <c r="R752" s="625"/>
      <c r="S752" s="625"/>
      <c r="T752" s="625"/>
      <c r="U752" s="47">
        <v>1</v>
      </c>
      <c r="V752" s="47">
        <v>1</v>
      </c>
      <c r="W752" s="47">
        <v>1</v>
      </c>
      <c r="X752" s="47">
        <v>1</v>
      </c>
      <c r="Y752" s="47">
        <v>1</v>
      </c>
      <c r="Z752" s="47">
        <v>1</v>
      </c>
      <c r="AA752" s="47">
        <v>1</v>
      </c>
      <c r="AB752" s="47">
        <v>1</v>
      </c>
      <c r="AC752" s="47">
        <v>1</v>
      </c>
      <c r="AD752" s="47">
        <v>1</v>
      </c>
      <c r="AE752" s="47">
        <v>1</v>
      </c>
      <c r="AF752" s="47">
        <v>1</v>
      </c>
      <c r="AG752" s="47">
        <v>1</v>
      </c>
      <c r="AH752" s="47">
        <v>1</v>
      </c>
      <c r="AI752" s="47">
        <v>1</v>
      </c>
      <c r="AV752" s="371"/>
      <c r="AZ752" s="396"/>
      <c r="BA752" s="394"/>
      <c r="BB752" s="6"/>
      <c r="BC752" s="6"/>
      <c r="BD752" s="6"/>
      <c r="BE752" s="6"/>
      <c r="BF752" s="6"/>
      <c r="BG752" s="6"/>
      <c r="BH752" s="6"/>
      <c r="BI752" s="47"/>
      <c r="BJ752" s="47"/>
      <c r="BK752" s="47"/>
      <c r="BL752" s="47"/>
      <c r="BM752" s="47"/>
      <c r="BN752" s="47">
        <v>1</v>
      </c>
      <c r="BO752" s="619"/>
      <c r="BP752" s="619"/>
      <c r="BQ752" s="619"/>
      <c r="BR752" s="625"/>
      <c r="BS752" s="625"/>
      <c r="BT752" s="625"/>
      <c r="BU752" s="625"/>
      <c r="BV752" s="625"/>
      <c r="BW752" s="625"/>
      <c r="BX752" s="47">
        <v>1</v>
      </c>
      <c r="BY752" s="619"/>
      <c r="BZ752" s="619"/>
      <c r="CA752" s="619"/>
      <c r="CB752" s="616"/>
      <c r="CC752" s="616"/>
      <c r="CD752" s="616"/>
      <c r="CE752" s="616"/>
      <c r="CF752" s="616"/>
      <c r="CG752" s="616"/>
      <c r="CH752" s="616"/>
      <c r="CI752" s="616"/>
      <c r="CM752" s="397"/>
    </row>
    <row r="753" spans="9:91">
      <c r="I753" s="373"/>
      <c r="J753" s="48"/>
      <c r="Q753" s="47">
        <v>1</v>
      </c>
      <c r="R753" s="47">
        <v>1</v>
      </c>
      <c r="S753" s="47">
        <v>1</v>
      </c>
      <c r="T753" s="47">
        <v>1</v>
      </c>
      <c r="U753" s="47">
        <v>1</v>
      </c>
      <c r="V753" s="619" t="s">
        <v>148</v>
      </c>
      <c r="W753" s="619"/>
      <c r="X753" s="619"/>
      <c r="Y753" s="619"/>
      <c r="Z753" s="619"/>
      <c r="AB753" s="47"/>
      <c r="AC753" s="6"/>
      <c r="AD753" s="6"/>
      <c r="AE753" s="5"/>
      <c r="AI753" s="47"/>
      <c r="AJ753" s="47"/>
      <c r="AQ753" s="6"/>
      <c r="AR753" s="6"/>
      <c r="AV753" s="371"/>
      <c r="AZ753" s="396"/>
      <c r="BA753" s="48"/>
      <c r="BB753" s="6"/>
      <c r="BC753" s="6"/>
      <c r="BD753" s="6"/>
      <c r="BH753" s="6"/>
      <c r="BI753" s="47"/>
      <c r="BJ753" s="47"/>
      <c r="BK753" s="47"/>
      <c r="BL753" s="6"/>
      <c r="BM753" s="47"/>
      <c r="BN753" s="47">
        <v>1</v>
      </c>
      <c r="BO753" s="47">
        <v>1</v>
      </c>
      <c r="BP753" s="47">
        <v>1</v>
      </c>
      <c r="BQ753" s="47">
        <v>1</v>
      </c>
      <c r="BR753" s="47">
        <v>1</v>
      </c>
      <c r="BS753" s="47">
        <v>1</v>
      </c>
      <c r="BT753" s="47">
        <v>1</v>
      </c>
      <c r="BU753" s="625"/>
      <c r="BV753" s="625"/>
      <c r="BW753" s="625"/>
      <c r="BX753" s="47">
        <v>1</v>
      </c>
      <c r="BY753" s="619"/>
      <c r="BZ753" s="619"/>
      <c r="CA753" s="619"/>
      <c r="CB753" s="6"/>
      <c r="CC753" s="47"/>
      <c r="CD753" s="6"/>
      <c r="CE753" s="616"/>
      <c r="CF753" s="616"/>
      <c r="CG753" s="616"/>
      <c r="CH753" s="616"/>
      <c r="CI753" s="616"/>
      <c r="CM753" s="397"/>
    </row>
    <row r="754" spans="9:91">
      <c r="I754" s="142"/>
      <c r="J754" s="5"/>
      <c r="V754" s="619"/>
      <c r="W754" s="619"/>
      <c r="X754" s="619"/>
      <c r="Y754" s="619"/>
      <c r="Z754" s="619"/>
      <c r="AP754" s="6"/>
      <c r="AQ754" s="6"/>
      <c r="AR754" s="6"/>
      <c r="AV754" s="371"/>
      <c r="AZ754" s="142"/>
      <c r="BA754" s="5"/>
      <c r="BB754" s="6"/>
      <c r="BC754" s="6"/>
      <c r="BD754" s="6"/>
      <c r="BH754" s="6"/>
      <c r="BI754" s="6"/>
      <c r="BJ754" s="6"/>
      <c r="BK754" s="6"/>
      <c r="BL754" s="6"/>
      <c r="BM754" s="5"/>
      <c r="BN754" s="5"/>
      <c r="BO754" s="616"/>
      <c r="BP754" s="616"/>
      <c r="BQ754" s="616"/>
      <c r="BR754" s="616"/>
      <c r="BS754" s="616"/>
      <c r="BT754" s="47">
        <v>1</v>
      </c>
      <c r="BU754" s="47">
        <v>1</v>
      </c>
      <c r="BV754" s="47">
        <v>1</v>
      </c>
      <c r="BW754" s="47">
        <v>1</v>
      </c>
      <c r="BX754" s="47">
        <v>1</v>
      </c>
      <c r="BY754" s="6"/>
      <c r="BZ754" s="6"/>
      <c r="CA754" s="6"/>
      <c r="CB754" s="6"/>
      <c r="CC754" s="6"/>
      <c r="CD754" s="6"/>
      <c r="CE754" s="616"/>
      <c r="CF754" s="616"/>
      <c r="CG754" s="616"/>
      <c r="CH754" s="616"/>
      <c r="CI754" s="616"/>
      <c r="CM754" s="397"/>
    </row>
    <row r="755" spans="9:91">
      <c r="I755" s="142"/>
      <c r="J755" s="5"/>
      <c r="K755" s="369"/>
      <c r="V755" s="619"/>
      <c r="W755" s="619"/>
      <c r="X755" s="619"/>
      <c r="Y755" s="619"/>
      <c r="Z755" s="619"/>
      <c r="AP755" s="6"/>
      <c r="AQ755" s="6"/>
      <c r="AR755" s="6"/>
      <c r="AS755" s="5"/>
      <c r="AT755" s="5"/>
      <c r="AU755" s="369"/>
      <c r="AV755" s="371"/>
      <c r="AZ755" s="142"/>
      <c r="BA755" s="5"/>
      <c r="BB755" s="394"/>
      <c r="BC755" s="6"/>
      <c r="BD755" s="6"/>
      <c r="BH755" s="6"/>
      <c r="BI755" s="6"/>
      <c r="BJ755" s="6"/>
      <c r="BK755" s="6"/>
      <c r="BL755" s="6"/>
      <c r="BM755" s="5"/>
      <c r="BN755" s="5"/>
      <c r="BO755" s="616"/>
      <c r="BP755" s="616"/>
      <c r="BQ755" s="616"/>
      <c r="BR755" s="616"/>
      <c r="BS755" s="61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M755" s="397"/>
    </row>
    <row r="756" spans="9:91">
      <c r="I756" s="142"/>
      <c r="J756" s="5"/>
      <c r="K756" s="369"/>
      <c r="L756" s="369"/>
      <c r="P756" s="6"/>
      <c r="Q756" s="6"/>
      <c r="R756" s="6"/>
      <c r="S756" s="6"/>
      <c r="T756" s="6"/>
      <c r="U756" s="5"/>
      <c r="V756" s="619"/>
      <c r="W756" s="619"/>
      <c r="X756" s="619"/>
      <c r="Y756" s="619"/>
      <c r="Z756" s="619"/>
      <c r="AA756" s="47"/>
      <c r="AD756" s="5"/>
      <c r="AE756" s="5"/>
      <c r="AF756" s="5"/>
      <c r="AG756" s="5"/>
      <c r="AH756" s="5"/>
      <c r="AI756" s="48"/>
      <c r="AJ756" s="48"/>
      <c r="AK756" s="5"/>
      <c r="AL756" s="5"/>
      <c r="AM756" s="5"/>
      <c r="AN756" s="48"/>
      <c r="AO756" s="48"/>
      <c r="AP756" s="48"/>
      <c r="AQ756" s="48"/>
      <c r="AR756" s="5"/>
      <c r="AS756" s="5"/>
      <c r="AT756" s="5"/>
      <c r="AU756" s="369"/>
      <c r="AV756" s="371"/>
      <c r="AZ756" s="142"/>
      <c r="BA756" s="5"/>
      <c r="BB756" s="394"/>
      <c r="BC756" s="394"/>
      <c r="BD756" s="6"/>
      <c r="BE756" s="6"/>
      <c r="BF756" s="6"/>
      <c r="BG756" s="6"/>
      <c r="BH756" s="6"/>
      <c r="BI756" s="6"/>
      <c r="BJ756" s="6"/>
      <c r="BK756" s="6"/>
      <c r="BL756" s="5"/>
      <c r="BM756" s="5"/>
      <c r="BN756" s="5"/>
      <c r="BO756" s="616"/>
      <c r="BP756" s="616"/>
      <c r="BQ756" s="616"/>
      <c r="BR756" s="616"/>
      <c r="BS756" s="616"/>
      <c r="BT756" s="6"/>
      <c r="BU756" s="5"/>
      <c r="BV756" s="5"/>
      <c r="BW756" s="5"/>
      <c r="BX756" s="5"/>
      <c r="CC756" s="5"/>
      <c r="CD756" s="5"/>
      <c r="CE756" s="48"/>
      <c r="CF756" s="48"/>
      <c r="CG756" s="48"/>
      <c r="CH756" s="48"/>
      <c r="CI756" s="5"/>
      <c r="CM756" s="397"/>
    </row>
    <row r="757" spans="9:91">
      <c r="I757" s="142"/>
      <c r="J757" s="5"/>
      <c r="K757" s="369"/>
      <c r="L757" s="369"/>
      <c r="M757" s="369"/>
      <c r="N757" s="369"/>
      <c r="O757" s="369"/>
      <c r="P757" s="369"/>
      <c r="Q757" s="369"/>
      <c r="R757" s="369"/>
      <c r="S757" s="369"/>
      <c r="T757" s="5"/>
      <c r="U757" s="5"/>
      <c r="V757" s="619"/>
      <c r="W757" s="619"/>
      <c r="X757" s="619"/>
      <c r="Y757" s="619"/>
      <c r="Z757" s="619"/>
      <c r="AA757" s="5"/>
      <c r="AB757" s="5"/>
      <c r="AC757" s="5"/>
      <c r="AD757" s="5"/>
      <c r="AE757" s="5"/>
      <c r="AF757" s="5"/>
      <c r="AG757" s="5"/>
      <c r="AH757" s="5"/>
      <c r="AI757" s="48"/>
      <c r="AJ757" s="48"/>
      <c r="AK757" s="5"/>
      <c r="AL757" s="5"/>
      <c r="AM757" s="5"/>
      <c r="AN757" s="369"/>
      <c r="AO757" s="48"/>
      <c r="AP757" s="48"/>
      <c r="AQ757" s="48"/>
      <c r="AR757" s="369"/>
      <c r="AS757" s="369"/>
      <c r="AT757" s="369"/>
      <c r="AU757" s="369"/>
      <c r="AV757" s="371"/>
      <c r="AZ757" s="142"/>
      <c r="BA757" s="5"/>
      <c r="BB757" s="394"/>
      <c r="BC757" s="394"/>
      <c r="BD757" s="394"/>
      <c r="BE757" s="394"/>
      <c r="BF757" s="394"/>
      <c r="BG757" s="394"/>
      <c r="BH757" s="394"/>
      <c r="BI757" s="394"/>
      <c r="BJ757" s="394"/>
      <c r="BK757" s="5"/>
      <c r="BL757" s="5"/>
      <c r="BM757" s="5"/>
      <c r="BN757" s="5"/>
      <c r="BO757" s="616"/>
      <c r="BP757" s="616"/>
      <c r="BQ757" s="616"/>
      <c r="BR757" s="616"/>
      <c r="BS757" s="616"/>
      <c r="BT757" s="5"/>
      <c r="BU757" s="5"/>
      <c r="BV757" s="5"/>
      <c r="BW757" s="5"/>
      <c r="BX757" s="5"/>
      <c r="CB757" s="5"/>
      <c r="CC757" s="5"/>
      <c r="CD757" s="5"/>
      <c r="CE757" s="394"/>
      <c r="CF757" s="48"/>
      <c r="CG757" s="48"/>
      <c r="CH757" s="48"/>
      <c r="CI757" s="394"/>
      <c r="CJ757" s="394"/>
      <c r="CK757" s="394"/>
      <c r="CL757" s="394"/>
      <c r="CM757" s="397"/>
    </row>
    <row r="758" spans="9:91">
      <c r="I758" s="142"/>
      <c r="J758" s="5"/>
      <c r="K758" s="5"/>
      <c r="L758" s="5"/>
      <c r="M758" s="5"/>
      <c r="N758" s="5"/>
      <c r="O758" s="48"/>
      <c r="P758" s="369"/>
      <c r="Q758" s="48"/>
      <c r="R758" s="369"/>
      <c r="S758" s="48"/>
      <c r="T758" s="369"/>
      <c r="U758" s="48"/>
      <c r="V758" s="369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369"/>
      <c r="AJ758" s="369"/>
      <c r="AK758" s="369"/>
      <c r="AL758" s="369"/>
      <c r="AM758" s="369"/>
      <c r="AN758" s="369"/>
      <c r="AO758" s="5"/>
      <c r="AP758" s="369"/>
      <c r="AQ758" s="369"/>
      <c r="AR758" s="369"/>
      <c r="AS758" s="369"/>
      <c r="AT758" s="369"/>
      <c r="AU758" s="369"/>
      <c r="AV758" s="371"/>
      <c r="AZ758" s="142"/>
      <c r="BA758" s="5"/>
      <c r="BB758" s="5"/>
      <c r="BC758" s="5"/>
      <c r="BD758" s="5"/>
      <c r="BE758" s="5"/>
      <c r="BF758" s="48"/>
      <c r="BG758" s="394"/>
      <c r="BH758" s="48"/>
      <c r="BI758" s="394"/>
      <c r="BJ758" s="48"/>
      <c r="BK758" s="394"/>
      <c r="BL758" s="48"/>
      <c r="BM758" s="394"/>
      <c r="BN758" s="5"/>
      <c r="BO758" s="616"/>
      <c r="BP758" s="616"/>
      <c r="BQ758" s="616"/>
      <c r="BR758" s="616"/>
      <c r="BS758" s="616"/>
      <c r="BT758" s="5"/>
      <c r="BU758" s="5"/>
      <c r="BV758" s="5"/>
      <c r="BW758" s="5"/>
      <c r="BX758" s="5"/>
      <c r="CB758" s="394"/>
      <c r="CC758" s="394"/>
      <c r="CD758" s="394"/>
      <c r="CE758" s="394"/>
      <c r="CF758" s="5"/>
      <c r="CG758" s="394"/>
      <c r="CH758" s="394"/>
      <c r="CI758" s="394"/>
      <c r="CJ758" s="394"/>
      <c r="CK758" s="394"/>
      <c r="CL758" s="394"/>
      <c r="CM758" s="397"/>
    </row>
    <row r="759" spans="9:91" ht="15.75" thickBot="1">
      <c r="I759" s="163"/>
      <c r="J759" s="146"/>
      <c r="K759" s="146"/>
      <c r="L759" s="146"/>
      <c r="M759" s="146"/>
      <c r="N759" s="146"/>
      <c r="O759" s="146"/>
      <c r="P759" s="372"/>
      <c r="Q759" s="372"/>
      <c r="R759" s="372"/>
      <c r="S759" s="372"/>
      <c r="T759" s="372"/>
      <c r="U759" s="372"/>
      <c r="V759" s="372"/>
      <c r="W759" s="372"/>
      <c r="X759" s="372"/>
      <c r="Y759" s="372"/>
      <c r="Z759" s="146"/>
      <c r="AA759" s="146"/>
      <c r="AB759" s="146"/>
      <c r="AC759" s="146"/>
      <c r="AD759" s="146"/>
      <c r="AE759" s="372"/>
      <c r="AF759" s="372"/>
      <c r="AG759" s="372"/>
      <c r="AH759" s="372"/>
      <c r="AI759" s="372"/>
      <c r="AJ759" s="372"/>
      <c r="AK759" s="372"/>
      <c r="AL759" s="372"/>
      <c r="AM759" s="372"/>
      <c r="AN759" s="372"/>
      <c r="AO759" s="372"/>
      <c r="AP759" s="372"/>
      <c r="AQ759" s="372"/>
      <c r="AR759" s="372"/>
      <c r="AS759" s="372"/>
      <c r="AT759" s="372"/>
      <c r="AU759" s="372"/>
      <c r="AV759" s="375"/>
      <c r="AZ759" s="163"/>
      <c r="BA759" s="146"/>
      <c r="BB759" s="146"/>
      <c r="BC759" s="146"/>
      <c r="BD759" s="146"/>
      <c r="BE759" s="146"/>
      <c r="BF759" s="146"/>
      <c r="BG759" s="395"/>
      <c r="BH759" s="395"/>
      <c r="BI759" s="395"/>
      <c r="BJ759" s="395"/>
      <c r="BK759" s="395"/>
      <c r="BL759" s="395"/>
      <c r="BM759" s="395"/>
      <c r="BN759" s="395"/>
      <c r="BO759" s="395"/>
      <c r="BP759" s="395"/>
      <c r="BQ759" s="146"/>
      <c r="BR759" s="146"/>
      <c r="BS759" s="146"/>
      <c r="BT759" s="146"/>
      <c r="BU759" s="146"/>
      <c r="BV759" s="395"/>
      <c r="BW759" s="395"/>
      <c r="BX759" s="395"/>
      <c r="BY759" s="395"/>
      <c r="BZ759" s="395"/>
      <c r="CA759" s="395"/>
      <c r="CB759" s="395"/>
      <c r="CC759" s="395"/>
      <c r="CD759" s="395"/>
      <c r="CE759" s="395"/>
      <c r="CF759" s="395"/>
      <c r="CG759" s="395"/>
      <c r="CH759" s="395"/>
      <c r="CI759" s="395"/>
      <c r="CJ759" s="395"/>
      <c r="CK759" s="395"/>
      <c r="CL759" s="395"/>
      <c r="CM759" s="399"/>
    </row>
    <row r="762" spans="9:91" ht="15.75" thickBot="1"/>
    <row r="763" spans="9:91">
      <c r="I763" s="224"/>
      <c r="J763" s="226"/>
      <c r="K763" s="226"/>
      <c r="L763" s="226"/>
      <c r="M763" s="227"/>
      <c r="N763" s="227"/>
      <c r="O763" s="227"/>
      <c r="P763" s="227"/>
      <c r="Q763" s="227"/>
      <c r="R763" s="227"/>
      <c r="S763" s="227"/>
      <c r="T763" s="227"/>
      <c r="U763" s="227"/>
      <c r="V763" s="227"/>
      <c r="W763" s="227"/>
      <c r="X763" s="227"/>
      <c r="Y763" s="227"/>
      <c r="Z763" s="227"/>
      <c r="AA763" s="227"/>
      <c r="AB763" s="227"/>
      <c r="AC763" s="227"/>
      <c r="AD763" s="227"/>
      <c r="AE763" s="227"/>
      <c r="AF763" s="227"/>
      <c r="AG763" s="227"/>
      <c r="AH763" s="227"/>
      <c r="AI763" s="227"/>
      <c r="AJ763" s="227"/>
      <c r="AK763" s="227"/>
      <c r="AL763" s="227"/>
      <c r="AM763" s="227"/>
      <c r="AN763" s="227"/>
      <c r="AO763" s="227"/>
      <c r="AP763" s="227"/>
      <c r="AQ763" s="227"/>
      <c r="AR763" s="227"/>
      <c r="AS763" s="227"/>
      <c r="AT763" s="227"/>
      <c r="AU763" s="227"/>
      <c r="AV763" s="228"/>
      <c r="AZ763" s="224"/>
      <c r="BA763" s="226"/>
      <c r="BB763" s="226"/>
      <c r="BC763" s="226"/>
      <c r="BD763" s="227"/>
      <c r="BE763" s="227"/>
      <c r="BF763" s="227"/>
      <c r="BG763" s="227"/>
      <c r="BH763" s="227"/>
      <c r="BI763" s="227"/>
      <c r="BJ763" s="227"/>
      <c r="BK763" s="227"/>
      <c r="BL763" s="227"/>
      <c r="BM763" s="227"/>
      <c r="BN763" s="227"/>
      <c r="BO763" s="227"/>
      <c r="BP763" s="227"/>
      <c r="BQ763" s="227"/>
      <c r="BR763" s="227"/>
      <c r="BS763" s="227"/>
      <c r="BT763" s="227"/>
      <c r="BU763" s="227"/>
      <c r="BV763" s="227"/>
      <c r="BW763" s="227"/>
      <c r="BX763" s="227"/>
      <c r="BY763" s="227"/>
      <c r="BZ763" s="227"/>
      <c r="CA763" s="227"/>
      <c r="CB763" s="227"/>
      <c r="CC763" s="227"/>
      <c r="CD763" s="227"/>
      <c r="CE763" s="227"/>
      <c r="CF763" s="227"/>
      <c r="CG763" s="227"/>
      <c r="CH763" s="227"/>
      <c r="CI763" s="227"/>
      <c r="CJ763" s="227"/>
      <c r="CK763" s="227"/>
      <c r="CL763" s="227"/>
      <c r="CM763" s="228"/>
    </row>
    <row r="764" spans="9:91">
      <c r="I764" s="229"/>
      <c r="J764" s="231"/>
      <c r="K764" s="231"/>
      <c r="L764" s="231"/>
      <c r="M764" s="415"/>
      <c r="N764" s="415"/>
      <c r="O764" s="232"/>
      <c r="P764" s="415"/>
      <c r="Q764" s="415"/>
      <c r="R764" s="415"/>
      <c r="S764" s="415"/>
      <c r="T764" s="233"/>
      <c r="U764" s="232"/>
      <c r="V764" s="232"/>
      <c r="W764" s="232"/>
      <c r="X764" s="232"/>
      <c r="Y764" s="232"/>
      <c r="Z764" s="232"/>
      <c r="AA764" s="232"/>
      <c r="AB764" s="633" t="s">
        <v>551</v>
      </c>
      <c r="AC764" s="633"/>
      <c r="AD764" s="633"/>
      <c r="AE764" s="633"/>
      <c r="AF764" s="633"/>
      <c r="AG764" s="633"/>
      <c r="AH764" s="633"/>
      <c r="AI764" s="633"/>
      <c r="AJ764" s="633"/>
      <c r="AK764" s="633"/>
      <c r="AL764" s="233"/>
      <c r="AM764" s="415"/>
      <c r="AN764" s="233"/>
      <c r="AO764" s="232"/>
      <c r="AP764" s="232"/>
      <c r="AQ764" s="232"/>
      <c r="AR764" s="232"/>
      <c r="AS764" s="232"/>
      <c r="AT764" s="232"/>
      <c r="AU764" s="232"/>
      <c r="AV764" s="416"/>
      <c r="AZ764" s="229"/>
      <c r="BA764" s="231"/>
      <c r="BB764" s="231"/>
      <c r="BC764" s="231"/>
      <c r="BD764" s="419"/>
      <c r="BE764" s="419"/>
      <c r="BF764" s="232"/>
      <c r="BG764" s="419"/>
      <c r="BH764" s="419"/>
      <c r="BI764" s="419"/>
      <c r="BJ764" s="419"/>
      <c r="BK764" s="233"/>
      <c r="BL764" s="232"/>
      <c r="BM764" s="232"/>
      <c r="BN764" s="232"/>
      <c r="BO764" s="232"/>
      <c r="BP764" s="232"/>
      <c r="BQ764" s="232"/>
      <c r="BR764" s="232"/>
      <c r="BS764" s="423"/>
      <c r="BT764" s="423"/>
      <c r="BU764" s="423"/>
      <c r="BV764" s="423"/>
      <c r="BW764" s="423"/>
      <c r="BX764" s="423"/>
      <c r="BY764" s="423"/>
      <c r="BZ764" s="423"/>
      <c r="CA764" s="423"/>
      <c r="CB764" s="423"/>
      <c r="CC764" s="233"/>
      <c r="CD764" s="634" t="s">
        <v>552</v>
      </c>
      <c r="CE764" s="634"/>
      <c r="CF764" s="634"/>
      <c r="CG764" s="634"/>
      <c r="CH764" s="634"/>
      <c r="CI764" s="634"/>
      <c r="CJ764" s="232"/>
      <c r="CK764" s="232"/>
      <c r="CL764" s="232"/>
      <c r="CM764" s="420"/>
    </row>
    <row r="765" spans="9:91">
      <c r="I765" s="229"/>
      <c r="J765" s="243"/>
      <c r="K765" s="231" t="s">
        <v>191</v>
      </c>
      <c r="L765" s="415"/>
      <c r="M765" s="233"/>
      <c r="N765" s="233"/>
      <c r="O765" s="233"/>
      <c r="P765" s="233"/>
      <c r="Q765" s="233"/>
      <c r="R765" s="233"/>
      <c r="S765" s="233"/>
      <c r="T765" s="233"/>
      <c r="U765" s="232"/>
      <c r="V765" s="232"/>
      <c r="W765" s="232"/>
      <c r="X765" s="232"/>
      <c r="Y765" s="232"/>
      <c r="Z765" s="232"/>
      <c r="AA765" s="232"/>
      <c r="AB765" s="633"/>
      <c r="AC765" s="633"/>
      <c r="AD765" s="633"/>
      <c r="AE765" s="633"/>
      <c r="AF765" s="633"/>
      <c r="AG765" s="633"/>
      <c r="AH765" s="633"/>
      <c r="AI765" s="633"/>
      <c r="AJ765" s="633"/>
      <c r="AK765" s="633"/>
      <c r="AL765" s="233"/>
      <c r="AM765" s="233"/>
      <c r="AN765" s="233"/>
      <c r="AO765" s="232"/>
      <c r="AP765" s="232"/>
      <c r="AQ765" s="232"/>
      <c r="AR765" s="232"/>
      <c r="AS765" s="232"/>
      <c r="AT765" s="232"/>
      <c r="AU765" s="231"/>
      <c r="AV765" s="416"/>
      <c r="AZ765" s="229"/>
      <c r="BA765" s="243"/>
      <c r="BB765" s="231" t="s">
        <v>191</v>
      </c>
      <c r="BC765" s="419"/>
      <c r="BD765" s="233"/>
      <c r="BE765" s="233"/>
      <c r="BF765" s="233"/>
      <c r="BG765" s="233"/>
      <c r="BH765" s="233"/>
      <c r="BI765" s="233"/>
      <c r="BJ765" s="233"/>
      <c r="BK765" s="233"/>
      <c r="BL765" s="232"/>
      <c r="BM765" s="232"/>
      <c r="BN765" s="232"/>
      <c r="BO765" s="232"/>
      <c r="BP765" s="232"/>
      <c r="BQ765" s="232"/>
      <c r="BR765" s="232"/>
      <c r="BS765" s="423"/>
      <c r="BT765" s="423"/>
      <c r="BU765" s="423"/>
      <c r="BV765" s="423"/>
      <c r="BW765" s="423"/>
      <c r="BX765" s="423"/>
      <c r="BY765" s="423"/>
      <c r="BZ765" s="423"/>
      <c r="CA765" s="423"/>
      <c r="CB765" s="423"/>
      <c r="CC765" s="233"/>
      <c r="CD765" s="634"/>
      <c r="CE765" s="634"/>
      <c r="CF765" s="634"/>
      <c r="CG765" s="634"/>
      <c r="CH765" s="634"/>
      <c r="CI765" s="634"/>
      <c r="CJ765" s="232"/>
      <c r="CK765" s="232"/>
      <c r="CL765" s="231"/>
      <c r="CM765" s="420"/>
    </row>
    <row r="766" spans="9:91">
      <c r="I766" s="229"/>
      <c r="J766" s="230"/>
      <c r="K766" s="231" t="s">
        <v>268</v>
      </c>
      <c r="L766" s="415"/>
      <c r="M766" s="232"/>
      <c r="N766" s="233"/>
      <c r="O766" s="233"/>
      <c r="P766" s="233"/>
      <c r="Q766" s="233"/>
      <c r="R766" s="232"/>
      <c r="S766" s="232"/>
      <c r="T766" s="232"/>
      <c r="U766" s="232"/>
      <c r="V766" s="232"/>
      <c r="W766" s="232"/>
      <c r="X766" s="232"/>
      <c r="Y766" s="232"/>
      <c r="Z766" s="232"/>
      <c r="AA766" s="232"/>
      <c r="AB766" s="633"/>
      <c r="AC766" s="633"/>
      <c r="AD766" s="633"/>
      <c r="AE766" s="633"/>
      <c r="AF766" s="633"/>
      <c r="AG766" s="633"/>
      <c r="AH766" s="633"/>
      <c r="AI766" s="633"/>
      <c r="AJ766" s="633"/>
      <c r="AK766" s="633"/>
      <c r="AL766" s="233"/>
      <c r="AM766" s="233"/>
      <c r="AN766" s="233"/>
      <c r="AO766" s="232"/>
      <c r="AP766" s="232"/>
      <c r="AQ766" s="232"/>
      <c r="AR766" s="232"/>
      <c r="AS766" s="232"/>
      <c r="AT766" s="232"/>
      <c r="AU766" s="232"/>
      <c r="AV766" s="416"/>
      <c r="AZ766" s="229"/>
      <c r="BA766" s="230"/>
      <c r="BB766" s="231" t="s">
        <v>268</v>
      </c>
      <c r="BC766" s="419"/>
      <c r="BD766" s="232"/>
      <c r="BE766" s="233"/>
      <c r="BF766" s="233"/>
      <c r="BG766" s="233"/>
      <c r="BH766" s="233"/>
      <c r="BI766" s="232"/>
      <c r="BJ766" s="232"/>
      <c r="BK766" s="232"/>
      <c r="BL766" s="232"/>
      <c r="BM766" s="232"/>
      <c r="BN766" s="232"/>
      <c r="BO766" s="232"/>
      <c r="BP766" s="232"/>
      <c r="BQ766" s="232"/>
      <c r="BR766" s="232"/>
      <c r="BS766" s="423"/>
      <c r="BT766" s="423"/>
      <c r="BU766" s="423"/>
      <c r="BV766" s="423"/>
      <c r="BW766" s="423"/>
      <c r="BX766" s="423"/>
      <c r="BY766" s="423"/>
      <c r="BZ766" s="423"/>
      <c r="CA766" s="423"/>
      <c r="CB766" s="423"/>
      <c r="CC766" s="233"/>
      <c r="CD766" s="634"/>
      <c r="CE766" s="634"/>
      <c r="CF766" s="634"/>
      <c r="CG766" s="634"/>
      <c r="CH766" s="634"/>
      <c r="CI766" s="634"/>
      <c r="CJ766" s="232"/>
      <c r="CK766" s="232"/>
      <c r="CL766" s="232"/>
      <c r="CM766" s="420"/>
    </row>
    <row r="767" spans="9:91">
      <c r="I767" s="229"/>
      <c r="J767" s="235"/>
      <c r="K767" s="231" t="s">
        <v>193</v>
      </c>
      <c r="L767" s="233"/>
      <c r="M767" s="232"/>
      <c r="N767" s="233"/>
      <c r="O767" s="232"/>
      <c r="P767" s="233"/>
      <c r="Q767" s="233"/>
      <c r="R767" s="232"/>
      <c r="S767" s="232"/>
      <c r="T767" s="232"/>
      <c r="U767" s="232"/>
      <c r="V767" s="232"/>
      <c r="W767" s="233"/>
      <c r="X767" s="233"/>
      <c r="Y767" s="233"/>
      <c r="Z767" s="233"/>
      <c r="AA767" s="233"/>
      <c r="AB767" s="233"/>
      <c r="AC767" s="233"/>
      <c r="AD767" s="233"/>
      <c r="AE767" s="233"/>
      <c r="AF767" s="233"/>
      <c r="AG767" s="233"/>
      <c r="AH767" s="233"/>
      <c r="AI767" s="233"/>
      <c r="AJ767" s="233"/>
      <c r="AK767" s="232"/>
      <c r="AL767" s="232"/>
      <c r="AM767" s="232"/>
      <c r="AN767" s="232"/>
      <c r="AO767" s="232"/>
      <c r="AP767" s="232"/>
      <c r="AQ767" s="232"/>
      <c r="AR767" s="232"/>
      <c r="AS767" s="232"/>
      <c r="AT767" s="233"/>
      <c r="AU767" s="233"/>
      <c r="AV767" s="416"/>
      <c r="AZ767" s="229"/>
      <c r="BA767" s="235"/>
      <c r="BB767" s="231" t="s">
        <v>193</v>
      </c>
      <c r="BC767" s="233"/>
      <c r="BD767" s="232"/>
      <c r="BE767" s="233"/>
      <c r="BF767" s="232"/>
      <c r="BG767" s="233"/>
      <c r="BH767" s="233"/>
      <c r="BL767" s="232"/>
      <c r="BM767" s="232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2"/>
      <c r="CC767" s="232"/>
      <c r="CG767" s="232"/>
      <c r="CH767" s="232"/>
      <c r="CI767" s="232"/>
      <c r="CJ767" s="232"/>
      <c r="CK767" s="233"/>
      <c r="CL767" s="233"/>
      <c r="CM767" s="420"/>
    </row>
    <row r="768" spans="9:91">
      <c r="I768" s="239"/>
      <c r="J768" s="236"/>
      <c r="K768" s="231" t="s">
        <v>189</v>
      </c>
      <c r="L768" s="232"/>
      <c r="M768" s="232"/>
      <c r="N768" s="232"/>
      <c r="O768" s="232"/>
      <c r="P768" s="232"/>
      <c r="Q768" s="232"/>
      <c r="R768" s="232"/>
      <c r="S768" s="232"/>
      <c r="T768" s="232"/>
      <c r="U768" s="234">
        <v>1</v>
      </c>
      <c r="V768" s="234">
        <v>1</v>
      </c>
      <c r="W768" s="234">
        <v>1</v>
      </c>
      <c r="X768" s="234">
        <v>1</v>
      </c>
      <c r="Y768" s="234">
        <v>1</v>
      </c>
      <c r="Z768" s="232"/>
      <c r="AA768" s="232"/>
      <c r="AB768" s="232"/>
      <c r="AC768" s="232"/>
      <c r="AD768" s="232"/>
      <c r="AE768" s="232"/>
      <c r="AF768" s="234">
        <v>1</v>
      </c>
      <c r="AG768" s="234">
        <v>1</v>
      </c>
      <c r="AH768" s="234">
        <v>1</v>
      </c>
      <c r="AI768" s="234">
        <v>1</v>
      </c>
      <c r="AJ768" s="234">
        <v>1</v>
      </c>
      <c r="AK768" s="232"/>
      <c r="AL768" s="242"/>
      <c r="AM768" s="242"/>
      <c r="AN768" s="242"/>
      <c r="AO768" s="232"/>
      <c r="AP768" s="232"/>
      <c r="AQ768" s="232"/>
      <c r="AR768" s="232"/>
      <c r="AS768" s="232"/>
      <c r="AT768" s="233"/>
      <c r="AU768" s="233"/>
      <c r="AV768" s="416"/>
      <c r="AZ768" s="239"/>
      <c r="BA768" s="236"/>
      <c r="BB768" s="231" t="s">
        <v>189</v>
      </c>
      <c r="BC768" s="232"/>
      <c r="BD768" s="232"/>
      <c r="BE768" s="232"/>
      <c r="BF768" s="232"/>
      <c r="BG768" s="232"/>
      <c r="BH768" s="232"/>
      <c r="BL768" s="238"/>
      <c r="BM768" s="238"/>
      <c r="BN768" s="238"/>
      <c r="BO768" s="238"/>
      <c r="BP768" s="238"/>
      <c r="BQ768" s="232"/>
      <c r="BR768" s="232"/>
      <c r="BS768" s="232"/>
      <c r="BT768" s="232"/>
      <c r="BU768" s="232"/>
      <c r="BV768" s="238">
        <v>1</v>
      </c>
      <c r="BW768" s="238">
        <v>1</v>
      </c>
      <c r="BX768" s="238">
        <v>1</v>
      </c>
      <c r="BY768" s="238">
        <v>1</v>
      </c>
      <c r="BZ768" s="238">
        <v>1</v>
      </c>
      <c r="CA768" s="238"/>
      <c r="CB768" s="232"/>
      <c r="CC768" s="242"/>
      <c r="CG768" s="232"/>
      <c r="CH768" s="232"/>
      <c r="CI768" s="232"/>
      <c r="CJ768" s="232"/>
      <c r="CK768" s="233"/>
      <c r="CL768" s="233"/>
      <c r="CM768" s="420"/>
    </row>
    <row r="769" spans="9:91">
      <c r="I769" s="239"/>
      <c r="J769" s="237"/>
      <c r="K769" s="231" t="s">
        <v>192</v>
      </c>
      <c r="L769" s="232"/>
      <c r="M769" s="232"/>
      <c r="N769" s="232"/>
      <c r="O769" s="232"/>
      <c r="P769" s="232"/>
      <c r="Q769" s="232"/>
      <c r="R769" s="232"/>
      <c r="S769" s="232"/>
      <c r="T769" s="232"/>
      <c r="U769" s="234">
        <v>1</v>
      </c>
      <c r="V769" s="617" t="s">
        <v>136</v>
      </c>
      <c r="W769" s="617"/>
      <c r="X769" s="617"/>
      <c r="Y769" s="234">
        <v>1</v>
      </c>
      <c r="Z769" s="617" t="s">
        <v>136</v>
      </c>
      <c r="AA769" s="617"/>
      <c r="AB769" s="617"/>
      <c r="AC769" s="617" t="s">
        <v>177</v>
      </c>
      <c r="AD769" s="617"/>
      <c r="AE769" s="617"/>
      <c r="AF769" s="234">
        <v>1</v>
      </c>
      <c r="AG769" s="617" t="s">
        <v>133</v>
      </c>
      <c r="AH769" s="617"/>
      <c r="AI769" s="617"/>
      <c r="AJ769" s="234">
        <v>1</v>
      </c>
      <c r="AK769" s="232"/>
      <c r="AL769" s="242"/>
      <c r="AM769" s="242"/>
      <c r="AN769" s="242"/>
      <c r="AO769" s="232"/>
      <c r="AP769" s="233"/>
      <c r="AQ769" s="233"/>
      <c r="AR769" s="233"/>
      <c r="AS769" s="233"/>
      <c r="AT769" s="233"/>
      <c r="AU769" s="232"/>
      <c r="AV769" s="416"/>
      <c r="AZ769" s="239"/>
      <c r="BA769" s="237"/>
      <c r="BB769" s="231" t="s">
        <v>192</v>
      </c>
      <c r="BC769" s="232"/>
      <c r="BD769" s="232"/>
      <c r="BE769" s="232"/>
      <c r="BF769" s="232"/>
      <c r="BG769" s="232"/>
      <c r="BH769" s="238">
        <v>1</v>
      </c>
      <c r="BI769" s="238">
        <v>1</v>
      </c>
      <c r="BJ769" s="238">
        <v>1</v>
      </c>
      <c r="BK769" s="238">
        <v>1</v>
      </c>
      <c r="BL769" s="238">
        <v>1</v>
      </c>
      <c r="BM769" s="238">
        <v>1</v>
      </c>
      <c r="BN769" s="238">
        <v>1</v>
      </c>
      <c r="BO769" s="232">
        <v>1</v>
      </c>
      <c r="BP769" s="232">
        <v>1</v>
      </c>
      <c r="BQ769" s="232">
        <v>1</v>
      </c>
      <c r="BR769" s="232">
        <v>1</v>
      </c>
      <c r="BS769" s="238">
        <v>1</v>
      </c>
      <c r="BT769" s="238">
        <v>1</v>
      </c>
      <c r="BU769" s="238">
        <v>1</v>
      </c>
      <c r="BV769" s="238">
        <v>1</v>
      </c>
      <c r="BW769" s="632" t="s">
        <v>133</v>
      </c>
      <c r="BX769" s="632"/>
      <c r="BY769" s="632"/>
      <c r="BZ769" s="238">
        <v>1</v>
      </c>
      <c r="CA769" s="238">
        <v>1</v>
      </c>
      <c r="CB769" s="238">
        <v>1</v>
      </c>
      <c r="CC769" s="238">
        <v>1</v>
      </c>
      <c r="CG769" s="233"/>
      <c r="CH769" s="233"/>
      <c r="CI769" s="233"/>
      <c r="CJ769" s="233"/>
      <c r="CK769" s="233"/>
      <c r="CL769" s="232"/>
      <c r="CM769" s="420"/>
    </row>
    <row r="770" spans="9:91">
      <c r="I770" s="239"/>
      <c r="J770" s="309"/>
      <c r="K770" s="233" t="s">
        <v>486</v>
      </c>
      <c r="L770" s="232"/>
      <c r="M770" s="232"/>
      <c r="N770" s="232"/>
      <c r="O770" s="232"/>
      <c r="P770" s="232"/>
      <c r="Q770" s="232"/>
      <c r="R770" s="232"/>
      <c r="S770" s="232"/>
      <c r="T770" s="232"/>
      <c r="U770" s="234">
        <v>1</v>
      </c>
      <c r="V770" s="617"/>
      <c r="W770" s="617"/>
      <c r="X770" s="617"/>
      <c r="Y770" s="234">
        <v>1</v>
      </c>
      <c r="Z770" s="617"/>
      <c r="AA770" s="617"/>
      <c r="AB770" s="617"/>
      <c r="AC770" s="617"/>
      <c r="AD770" s="617"/>
      <c r="AE770" s="617"/>
      <c r="AF770" s="234">
        <v>1</v>
      </c>
      <c r="AG770" s="617"/>
      <c r="AH770" s="617"/>
      <c r="AI770" s="617"/>
      <c r="AJ770" s="234">
        <v>1</v>
      </c>
      <c r="AK770" s="232"/>
      <c r="AL770" s="242"/>
      <c r="AM770" s="242"/>
      <c r="AN770" s="242"/>
      <c r="AO770" s="232"/>
      <c r="AP770" s="233"/>
      <c r="AQ770" s="233"/>
      <c r="AR770" s="233"/>
      <c r="AS770" s="233"/>
      <c r="AT770" s="233"/>
      <c r="AU770" s="415"/>
      <c r="AV770" s="416"/>
      <c r="AZ770" s="239"/>
      <c r="BA770" s="309"/>
      <c r="BB770" s="233" t="s">
        <v>486</v>
      </c>
      <c r="BC770" s="232"/>
      <c r="BD770" s="232"/>
      <c r="BE770" s="232"/>
      <c r="BF770" s="232"/>
      <c r="BG770" s="232"/>
      <c r="BH770" s="238">
        <v>1</v>
      </c>
      <c r="BI770" s="617" t="s">
        <v>136</v>
      </c>
      <c r="BJ770" s="617"/>
      <c r="BK770" s="617"/>
      <c r="BL770" s="632" t="s">
        <v>165</v>
      </c>
      <c r="BM770" s="632"/>
      <c r="BN770" s="632"/>
      <c r="BO770" s="232">
        <v>1</v>
      </c>
      <c r="BP770" s="632" t="s">
        <v>138</v>
      </c>
      <c r="BQ770" s="632"/>
      <c r="BR770" s="632"/>
      <c r="BS770" s="238">
        <v>1</v>
      </c>
      <c r="BT770" s="617" t="s">
        <v>286</v>
      </c>
      <c r="BU770" s="617"/>
      <c r="BV770" s="617"/>
      <c r="BW770" s="632"/>
      <c r="BX770" s="632"/>
      <c r="BY770" s="632"/>
      <c r="BZ770" s="632" t="s">
        <v>165</v>
      </c>
      <c r="CA770" s="632"/>
      <c r="CB770" s="632"/>
      <c r="CC770" s="238">
        <v>1</v>
      </c>
      <c r="CD770" s="238">
        <v>1</v>
      </c>
      <c r="CE770" s="238">
        <v>1</v>
      </c>
      <c r="CF770" s="238">
        <v>1</v>
      </c>
      <c r="CG770" s="233"/>
      <c r="CH770" s="233"/>
      <c r="CI770" s="233"/>
      <c r="CJ770" s="233"/>
      <c r="CK770" s="233"/>
      <c r="CL770" s="419"/>
      <c r="CM770" s="420"/>
    </row>
    <row r="771" spans="9:91">
      <c r="I771" s="239"/>
      <c r="J771" s="233"/>
      <c r="K771" s="232"/>
      <c r="L771" s="232"/>
      <c r="M771" s="232"/>
      <c r="N771" s="232"/>
      <c r="O771" s="232"/>
      <c r="P771" s="232"/>
      <c r="Q771" s="232"/>
      <c r="R771" s="234">
        <v>1</v>
      </c>
      <c r="S771" s="234">
        <v>1</v>
      </c>
      <c r="T771" s="234">
        <v>1</v>
      </c>
      <c r="U771" s="234">
        <v>1</v>
      </c>
      <c r="V771" s="617"/>
      <c r="W771" s="617"/>
      <c r="X771" s="617"/>
      <c r="Y771" s="234">
        <v>1</v>
      </c>
      <c r="Z771" s="617"/>
      <c r="AA771" s="617"/>
      <c r="AB771" s="617"/>
      <c r="AC771" s="617"/>
      <c r="AD771" s="617"/>
      <c r="AE771" s="617"/>
      <c r="AF771" s="234">
        <v>1</v>
      </c>
      <c r="AG771" s="617"/>
      <c r="AH771" s="617"/>
      <c r="AI771" s="617"/>
      <c r="AJ771" s="234">
        <v>1</v>
      </c>
      <c r="AK771" s="234">
        <v>1</v>
      </c>
      <c r="AL771" s="234">
        <v>1</v>
      </c>
      <c r="AM771" s="234">
        <v>1</v>
      </c>
      <c r="AN771" s="232"/>
      <c r="AO771" s="232"/>
      <c r="AP771" s="233"/>
      <c r="AQ771" s="233"/>
      <c r="AR771" s="233"/>
      <c r="AS771" s="232"/>
      <c r="AT771" s="233"/>
      <c r="AU771" s="233"/>
      <c r="AV771" s="416"/>
      <c r="AZ771" s="239"/>
      <c r="BA771" s="233"/>
      <c r="BB771" s="232"/>
      <c r="BC771" s="232"/>
      <c r="BD771" s="232"/>
      <c r="BE771" s="232"/>
      <c r="BF771" s="232"/>
      <c r="BG771" s="232"/>
      <c r="BH771" s="238">
        <v>1</v>
      </c>
      <c r="BI771" s="617"/>
      <c r="BJ771" s="617"/>
      <c r="BK771" s="617"/>
      <c r="BL771" s="632"/>
      <c r="BM771" s="632"/>
      <c r="BN771" s="632"/>
      <c r="BO771" s="232">
        <v>1</v>
      </c>
      <c r="BP771" s="632"/>
      <c r="BQ771" s="632"/>
      <c r="BR771" s="632"/>
      <c r="BS771" s="238">
        <v>1</v>
      </c>
      <c r="BT771" s="617"/>
      <c r="BU771" s="617"/>
      <c r="BV771" s="617"/>
      <c r="BW771" s="632"/>
      <c r="BX771" s="632"/>
      <c r="BY771" s="632"/>
      <c r="BZ771" s="632"/>
      <c r="CA771" s="632"/>
      <c r="CB771" s="632"/>
      <c r="CC771" s="617" t="s">
        <v>136</v>
      </c>
      <c r="CD771" s="617"/>
      <c r="CE771" s="617"/>
      <c r="CF771" s="238">
        <v>1</v>
      </c>
      <c r="CG771" s="233"/>
      <c r="CH771" s="233"/>
      <c r="CI771" s="233"/>
      <c r="CJ771" s="232"/>
      <c r="CK771" s="233"/>
      <c r="CL771" s="233"/>
      <c r="CM771" s="420"/>
    </row>
    <row r="772" spans="9:91">
      <c r="I772" s="239"/>
      <c r="J772" s="231"/>
      <c r="K772" s="231"/>
      <c r="L772" s="232"/>
      <c r="M772" s="233"/>
      <c r="N772" s="232"/>
      <c r="O772" s="232"/>
      <c r="P772" s="232"/>
      <c r="Q772" s="232"/>
      <c r="R772" s="234">
        <v>1</v>
      </c>
      <c r="S772" s="617" t="s">
        <v>138</v>
      </c>
      <c r="T772" s="617"/>
      <c r="U772" s="617"/>
      <c r="V772" s="617" t="s">
        <v>165</v>
      </c>
      <c r="W772" s="617"/>
      <c r="X772" s="617"/>
      <c r="Y772" s="234">
        <v>1</v>
      </c>
      <c r="Z772" s="234">
        <v>1</v>
      </c>
      <c r="AA772" s="234">
        <v>1</v>
      </c>
      <c r="AB772" s="234">
        <v>1</v>
      </c>
      <c r="AC772" s="234">
        <v>1</v>
      </c>
      <c r="AD772" s="234">
        <v>1</v>
      </c>
      <c r="AE772" s="234">
        <v>1</v>
      </c>
      <c r="AF772" s="234">
        <v>1</v>
      </c>
      <c r="AG772" s="617" t="s">
        <v>165</v>
      </c>
      <c r="AH772" s="617"/>
      <c r="AI772" s="617"/>
      <c r="AJ772" s="617" t="s">
        <v>138</v>
      </c>
      <c r="AK772" s="617"/>
      <c r="AL772" s="617"/>
      <c r="AM772" s="234">
        <v>1</v>
      </c>
      <c r="AN772" s="232"/>
      <c r="AO772" s="232"/>
      <c r="AP772" s="233"/>
      <c r="AQ772" s="233"/>
      <c r="AR772" s="233"/>
      <c r="AS772" s="233"/>
      <c r="AT772" s="231"/>
      <c r="AU772" s="415"/>
      <c r="AV772" s="416"/>
      <c r="AZ772" s="239"/>
      <c r="BA772" s="231"/>
      <c r="BB772" s="231"/>
      <c r="BC772" s="232"/>
      <c r="BD772" s="233"/>
      <c r="BE772" s="232"/>
      <c r="BF772" s="232"/>
      <c r="BG772" s="238">
        <v>1</v>
      </c>
      <c r="BH772" s="238">
        <v>1</v>
      </c>
      <c r="BI772" s="617"/>
      <c r="BJ772" s="617"/>
      <c r="BK772" s="617"/>
      <c r="BL772" s="632"/>
      <c r="BM772" s="632"/>
      <c r="BN772" s="632"/>
      <c r="BO772" s="232">
        <v>1</v>
      </c>
      <c r="BP772" s="632"/>
      <c r="BQ772" s="632"/>
      <c r="BR772" s="632"/>
      <c r="BS772" s="238">
        <v>1</v>
      </c>
      <c r="BT772" s="617"/>
      <c r="BU772" s="617"/>
      <c r="BV772" s="617"/>
      <c r="BW772" s="631" t="s">
        <v>151</v>
      </c>
      <c r="BX772" s="631"/>
      <c r="BY772" s="238"/>
      <c r="BZ772" s="632"/>
      <c r="CA772" s="632"/>
      <c r="CB772" s="632"/>
      <c r="CC772" s="617"/>
      <c r="CD772" s="617"/>
      <c r="CE772" s="617"/>
      <c r="CF772" s="238">
        <v>1</v>
      </c>
      <c r="CG772" s="233"/>
      <c r="CH772" s="233"/>
      <c r="CI772" s="233"/>
      <c r="CJ772" s="233"/>
      <c r="CK772" s="231"/>
      <c r="CL772" s="419"/>
      <c r="CM772" s="420"/>
    </row>
    <row r="773" spans="9:91">
      <c r="I773" s="239"/>
      <c r="J773" s="231"/>
      <c r="K773" s="231"/>
      <c r="L773" s="233"/>
      <c r="M773" s="232"/>
      <c r="N773" s="232"/>
      <c r="O773" s="232"/>
      <c r="P773" s="232"/>
      <c r="Q773" s="232"/>
      <c r="R773" s="234">
        <v>1</v>
      </c>
      <c r="S773" s="617"/>
      <c r="T773" s="617"/>
      <c r="U773" s="617"/>
      <c r="V773" s="617"/>
      <c r="W773" s="617"/>
      <c r="X773" s="617"/>
      <c r="Y773" s="234"/>
      <c r="AA773" s="234"/>
      <c r="AB773" s="236"/>
      <c r="AC773" s="235"/>
      <c r="AD773" s="243"/>
      <c r="AE773" s="233"/>
      <c r="AF773" s="234"/>
      <c r="AG773" s="617"/>
      <c r="AH773" s="617"/>
      <c r="AI773" s="617"/>
      <c r="AJ773" s="617"/>
      <c r="AK773" s="617"/>
      <c r="AL773" s="617"/>
      <c r="AM773" s="234">
        <v>1</v>
      </c>
      <c r="AN773" s="232"/>
      <c r="AO773" s="232"/>
      <c r="AP773" s="233"/>
      <c r="AQ773" s="233"/>
      <c r="AR773" s="232"/>
      <c r="AS773" s="233"/>
      <c r="AT773" s="231"/>
      <c r="AU773" s="232"/>
      <c r="AV773" s="240"/>
      <c r="AZ773" s="239"/>
      <c r="BA773" s="231"/>
      <c r="BB773" s="231"/>
      <c r="BC773" s="233"/>
      <c r="BD773" s="232"/>
      <c r="BE773" s="232"/>
      <c r="BF773" s="232"/>
      <c r="BG773" s="238">
        <v>1</v>
      </c>
      <c r="BH773" s="632" t="s">
        <v>165</v>
      </c>
      <c r="BI773" s="632"/>
      <c r="BJ773" s="632"/>
      <c r="BK773" s="238">
        <v>1</v>
      </c>
      <c r="BL773" s="238">
        <v>1</v>
      </c>
      <c r="BM773" s="238">
        <v>1</v>
      </c>
      <c r="BN773" s="238">
        <v>1</v>
      </c>
      <c r="BO773" s="232">
        <v>1</v>
      </c>
      <c r="BP773" s="238"/>
      <c r="BQ773" s="230"/>
      <c r="BR773" s="238"/>
      <c r="BS773" s="238">
        <v>1</v>
      </c>
      <c r="BU773" s="235"/>
      <c r="BW773" s="631"/>
      <c r="BX773" s="631"/>
      <c r="BY773" s="238">
        <v>1</v>
      </c>
      <c r="BZ773" s="238">
        <v>1</v>
      </c>
      <c r="CA773" s="238">
        <v>1</v>
      </c>
      <c r="CB773" s="238">
        <v>1</v>
      </c>
      <c r="CC773" s="617"/>
      <c r="CD773" s="617"/>
      <c r="CE773" s="617"/>
      <c r="CF773" s="238">
        <v>1</v>
      </c>
      <c r="CG773" s="233"/>
      <c r="CH773" s="233"/>
      <c r="CI773" s="232"/>
      <c r="CJ773" s="233"/>
      <c r="CK773" s="231"/>
      <c r="CL773" s="232"/>
      <c r="CM773" s="240"/>
    </row>
    <row r="774" spans="9:91">
      <c r="I774" s="241"/>
      <c r="J774" s="232"/>
      <c r="K774" s="232"/>
      <c r="L774" s="233"/>
      <c r="M774" s="232"/>
      <c r="N774" s="232"/>
      <c r="O774" s="234">
        <v>1</v>
      </c>
      <c r="P774" s="234">
        <v>1</v>
      </c>
      <c r="Q774" s="234">
        <v>1</v>
      </c>
      <c r="R774" s="234">
        <v>1</v>
      </c>
      <c r="S774" s="617"/>
      <c r="T774" s="617"/>
      <c r="U774" s="617"/>
      <c r="V774" s="617"/>
      <c r="W774" s="617"/>
      <c r="X774" s="617"/>
      <c r="Y774" s="234">
        <v>1</v>
      </c>
      <c r="Z774" s="234">
        <v>1</v>
      </c>
      <c r="AA774" s="234">
        <v>1</v>
      </c>
      <c r="AB774" s="234">
        <v>1</v>
      </c>
      <c r="AC774" s="234">
        <v>1</v>
      </c>
      <c r="AD774" s="234">
        <v>1</v>
      </c>
      <c r="AE774" s="234">
        <v>1</v>
      </c>
      <c r="AF774" s="234">
        <v>1</v>
      </c>
      <c r="AG774" s="617"/>
      <c r="AH774" s="617"/>
      <c r="AI774" s="617"/>
      <c r="AJ774" s="617"/>
      <c r="AK774" s="617"/>
      <c r="AL774" s="617"/>
      <c r="AM774" s="234">
        <v>1</v>
      </c>
      <c r="AN774" s="234">
        <v>1</v>
      </c>
      <c r="AO774" s="234">
        <v>1</v>
      </c>
      <c r="AP774" s="234">
        <v>1</v>
      </c>
      <c r="AQ774" s="232"/>
      <c r="AR774" s="232"/>
      <c r="AS774" s="233"/>
      <c r="AT774" s="231"/>
      <c r="AU774" s="232"/>
      <c r="AV774" s="240"/>
      <c r="AZ774" s="241"/>
      <c r="BA774" s="232"/>
      <c r="BB774" s="232"/>
      <c r="BC774" s="233"/>
      <c r="BD774" s="232"/>
      <c r="BE774" s="232"/>
      <c r="BF774" s="238"/>
      <c r="BG774" s="238">
        <v>1</v>
      </c>
      <c r="BH774" s="632"/>
      <c r="BI774" s="632"/>
      <c r="BJ774" s="632"/>
      <c r="BK774" s="238">
        <v>1</v>
      </c>
      <c r="BL774" s="632" t="s">
        <v>139</v>
      </c>
      <c r="BM774" s="632"/>
      <c r="BN774" s="632"/>
      <c r="BO774" s="232">
        <v>1</v>
      </c>
      <c r="BP774" s="632" t="s">
        <v>135</v>
      </c>
      <c r="BQ774" s="632"/>
      <c r="BR774" s="632"/>
      <c r="BS774" s="238">
        <v>1</v>
      </c>
      <c r="BT774" s="632" t="s">
        <v>176</v>
      </c>
      <c r="BU774" s="632"/>
      <c r="BV774" s="632"/>
      <c r="BW774" s="243"/>
      <c r="BX774" s="243"/>
      <c r="BY774" s="632" t="s">
        <v>139</v>
      </c>
      <c r="BZ774" s="632"/>
      <c r="CA774" s="632"/>
      <c r="CB774" s="238">
        <v>1</v>
      </c>
      <c r="CC774" s="632" t="s">
        <v>165</v>
      </c>
      <c r="CD774" s="632"/>
      <c r="CE774" s="632"/>
      <c r="CF774" s="238">
        <v>1</v>
      </c>
      <c r="CG774" s="238"/>
      <c r="CH774" s="232"/>
      <c r="CI774" s="232"/>
      <c r="CJ774" s="233"/>
      <c r="CK774" s="231"/>
      <c r="CL774" s="232"/>
      <c r="CM774" s="240"/>
    </row>
    <row r="775" spans="9:91">
      <c r="I775" s="241"/>
      <c r="J775" s="232"/>
      <c r="K775" s="232"/>
      <c r="L775" s="233"/>
      <c r="M775" s="232"/>
      <c r="N775" s="232"/>
      <c r="O775" s="234">
        <v>1</v>
      </c>
      <c r="P775" s="617" t="s">
        <v>133</v>
      </c>
      <c r="Q775" s="617"/>
      <c r="R775" s="617"/>
      <c r="S775" s="617" t="s">
        <v>165</v>
      </c>
      <c r="T775" s="617"/>
      <c r="U775" s="617"/>
      <c r="V775" s="234">
        <v>1</v>
      </c>
      <c r="W775" s="234">
        <v>1</v>
      </c>
      <c r="X775" s="234">
        <v>1</v>
      </c>
      <c r="Y775" s="234">
        <v>1</v>
      </c>
      <c r="Z775" s="632" t="s">
        <v>135</v>
      </c>
      <c r="AA775" s="632"/>
      <c r="AB775" s="632"/>
      <c r="AC775" s="617" t="s">
        <v>282</v>
      </c>
      <c r="AD775" s="617"/>
      <c r="AE775" s="617"/>
      <c r="AF775" s="234">
        <v>1</v>
      </c>
      <c r="AG775" s="234">
        <v>1</v>
      </c>
      <c r="AH775" s="234">
        <v>1</v>
      </c>
      <c r="AI775" s="234">
        <v>1</v>
      </c>
      <c r="AJ775" s="617" t="s">
        <v>165</v>
      </c>
      <c r="AK775" s="617"/>
      <c r="AL775" s="617"/>
      <c r="AM775" s="617" t="s">
        <v>136</v>
      </c>
      <c r="AN775" s="617"/>
      <c r="AO775" s="617"/>
      <c r="AP775" s="234">
        <v>1</v>
      </c>
      <c r="AQ775" s="232"/>
      <c r="AR775" s="232"/>
      <c r="AS775" s="232"/>
      <c r="AT775" s="232"/>
      <c r="AU775" s="232"/>
      <c r="AV775" s="240"/>
      <c r="AZ775" s="241"/>
      <c r="BA775" s="232"/>
      <c r="BB775" s="232"/>
      <c r="BC775" s="233"/>
      <c r="BD775" s="232"/>
      <c r="BE775" s="232"/>
      <c r="BF775" s="238">
        <v>1</v>
      </c>
      <c r="BG775" s="238">
        <v>1</v>
      </c>
      <c r="BH775" s="632"/>
      <c r="BI775" s="632"/>
      <c r="BJ775" s="632"/>
      <c r="BK775" s="238">
        <v>1</v>
      </c>
      <c r="BL775" s="632"/>
      <c r="BM775" s="632"/>
      <c r="BN775" s="632"/>
      <c r="BO775" s="232">
        <v>1</v>
      </c>
      <c r="BP775" s="632"/>
      <c r="BQ775" s="632"/>
      <c r="BR775" s="632"/>
      <c r="BS775" s="238">
        <v>1</v>
      </c>
      <c r="BT775" s="632"/>
      <c r="BU775" s="632"/>
      <c r="BV775" s="632"/>
      <c r="BW775" s="632" t="s">
        <v>137</v>
      </c>
      <c r="BX775" s="632"/>
      <c r="BY775" s="632"/>
      <c r="BZ775" s="632"/>
      <c r="CA775" s="632"/>
      <c r="CB775" s="238">
        <v>1</v>
      </c>
      <c r="CC775" s="632"/>
      <c r="CD775" s="632"/>
      <c r="CE775" s="632"/>
      <c r="CF775" s="238">
        <v>1</v>
      </c>
      <c r="CG775" s="238"/>
      <c r="CH775" s="232"/>
      <c r="CI775" s="232"/>
      <c r="CJ775" s="232"/>
      <c r="CK775" s="232"/>
      <c r="CL775" s="232"/>
      <c r="CM775" s="240"/>
    </row>
    <row r="776" spans="9:91">
      <c r="I776" s="241"/>
      <c r="J776" s="232"/>
      <c r="K776" s="232"/>
      <c r="L776" s="232"/>
      <c r="M776" s="232"/>
      <c r="N776" s="232"/>
      <c r="O776" s="234">
        <v>1</v>
      </c>
      <c r="P776" s="617"/>
      <c r="Q776" s="617"/>
      <c r="R776" s="617"/>
      <c r="S776" s="617"/>
      <c r="T776" s="617"/>
      <c r="U776" s="617"/>
      <c r="V776" s="234">
        <v>1</v>
      </c>
      <c r="W776" s="617" t="s">
        <v>139</v>
      </c>
      <c r="X776" s="617"/>
      <c r="Y776" s="617"/>
      <c r="Z776" s="632"/>
      <c r="AA776" s="632"/>
      <c r="AB776" s="632"/>
      <c r="AC776" s="617"/>
      <c r="AD776" s="617"/>
      <c r="AE776" s="617"/>
      <c r="AF776" s="617" t="s">
        <v>139</v>
      </c>
      <c r="AG776" s="617"/>
      <c r="AH776" s="617"/>
      <c r="AI776" s="234">
        <v>1</v>
      </c>
      <c r="AJ776" s="617"/>
      <c r="AK776" s="617"/>
      <c r="AL776" s="617"/>
      <c r="AM776" s="617"/>
      <c r="AN776" s="617"/>
      <c r="AO776" s="617"/>
      <c r="AP776" s="234">
        <v>1</v>
      </c>
      <c r="AQ776" s="232"/>
      <c r="AR776" s="232"/>
      <c r="AS776" s="234"/>
      <c r="AT776" s="234"/>
      <c r="AU776" s="234"/>
      <c r="AV776" s="240"/>
      <c r="AZ776" s="241"/>
      <c r="BA776" s="232"/>
      <c r="BB776" s="232"/>
      <c r="BC776" s="232"/>
      <c r="BD776" s="232"/>
      <c r="BE776" s="232"/>
      <c r="BF776" s="238">
        <v>1</v>
      </c>
      <c r="BG776" s="632" t="s">
        <v>133</v>
      </c>
      <c r="BH776" s="632"/>
      <c r="BI776" s="632"/>
      <c r="BJ776" s="238"/>
      <c r="BK776" s="238">
        <v>1</v>
      </c>
      <c r="BL776" s="632"/>
      <c r="BM776" s="632"/>
      <c r="BN776" s="632"/>
      <c r="BO776" s="232">
        <v>1</v>
      </c>
      <c r="BP776" s="632"/>
      <c r="BQ776" s="632"/>
      <c r="BR776" s="632"/>
      <c r="BS776" s="238">
        <v>1</v>
      </c>
      <c r="BT776" s="632"/>
      <c r="BU776" s="632"/>
      <c r="BV776" s="632"/>
      <c r="BW776" s="632"/>
      <c r="BX776" s="632"/>
      <c r="BY776" s="632"/>
      <c r="BZ776" s="632"/>
      <c r="CA776" s="632"/>
      <c r="CB776" s="238">
        <v>1</v>
      </c>
      <c r="CC776" s="632"/>
      <c r="CD776" s="632"/>
      <c r="CE776" s="632"/>
      <c r="CF776" s="238">
        <v>1</v>
      </c>
      <c r="CG776" s="238"/>
      <c r="CH776" s="232"/>
      <c r="CI776" s="232"/>
      <c r="CJ776" s="234"/>
      <c r="CK776" s="234"/>
      <c r="CL776" s="234"/>
      <c r="CM776" s="240"/>
    </row>
    <row r="777" spans="9:91">
      <c r="I777" s="241"/>
      <c r="J777" s="232"/>
      <c r="K777" s="234"/>
      <c r="L777" s="234"/>
      <c r="M777" s="234"/>
      <c r="N777" s="232"/>
      <c r="O777" s="234">
        <v>1</v>
      </c>
      <c r="P777" s="617"/>
      <c r="Q777" s="617"/>
      <c r="R777" s="617"/>
      <c r="S777" s="617"/>
      <c r="T777" s="617"/>
      <c r="U777" s="617"/>
      <c r="V777" s="234">
        <v>1</v>
      </c>
      <c r="W777" s="617"/>
      <c r="X777" s="617"/>
      <c r="Y777" s="617"/>
      <c r="Z777" s="632"/>
      <c r="AA777" s="632"/>
      <c r="AB777" s="632"/>
      <c r="AC777" s="617"/>
      <c r="AD777" s="617"/>
      <c r="AE777" s="617"/>
      <c r="AF777" s="617"/>
      <c r="AG777" s="617"/>
      <c r="AH777" s="617"/>
      <c r="AI777" s="234">
        <v>1</v>
      </c>
      <c r="AJ777" s="617"/>
      <c r="AK777" s="617"/>
      <c r="AL777" s="617"/>
      <c r="AM777" s="617"/>
      <c r="AN777" s="617"/>
      <c r="AO777" s="617"/>
      <c r="AP777" s="234">
        <v>1</v>
      </c>
      <c r="AQ777" s="232"/>
      <c r="AR777" s="232"/>
      <c r="AS777" s="234"/>
      <c r="AT777" s="234"/>
      <c r="AU777" s="234"/>
      <c r="AV777" s="240"/>
      <c r="AZ777" s="241"/>
      <c r="BA777" s="232"/>
      <c r="BB777" s="234"/>
      <c r="BC777" s="234"/>
      <c r="BD777" s="234"/>
      <c r="BE777" s="232"/>
      <c r="BF777" s="238">
        <v>1</v>
      </c>
      <c r="BG777" s="632"/>
      <c r="BH777" s="632"/>
      <c r="BI777" s="632"/>
      <c r="BJ777" s="631" t="s">
        <v>151</v>
      </c>
      <c r="BK777" s="631"/>
      <c r="BL777" s="230"/>
      <c r="BM777" s="632" t="s">
        <v>137</v>
      </c>
      <c r="BN777" s="632"/>
      <c r="BO777" s="232">
        <v>1</v>
      </c>
      <c r="BP777" s="232">
        <v>1</v>
      </c>
      <c r="BQ777" s="232">
        <v>1</v>
      </c>
      <c r="BR777" s="232">
        <v>1</v>
      </c>
      <c r="BS777" s="232">
        <v>1</v>
      </c>
      <c r="BT777" s="232">
        <v>1</v>
      </c>
      <c r="BU777" s="232">
        <v>1</v>
      </c>
      <c r="BV777" s="232">
        <v>1</v>
      </c>
      <c r="BW777" s="232">
        <v>1</v>
      </c>
      <c r="BX777" s="232">
        <v>1</v>
      </c>
      <c r="BY777" s="232">
        <v>1</v>
      </c>
      <c r="BZ777" s="232">
        <v>1</v>
      </c>
      <c r="CA777" s="232">
        <v>1</v>
      </c>
      <c r="CB777" s="232">
        <v>1</v>
      </c>
      <c r="CC777" s="232">
        <v>1</v>
      </c>
      <c r="CD777" s="232">
        <v>1</v>
      </c>
      <c r="CE777" s="232">
        <v>1</v>
      </c>
      <c r="CF777" s="232">
        <v>1</v>
      </c>
      <c r="CG777" s="238"/>
      <c r="CH777" s="232"/>
      <c r="CI777" s="232"/>
      <c r="CJ777" s="234"/>
      <c r="CK777" s="234"/>
      <c r="CL777" s="234"/>
      <c r="CM777" s="240"/>
    </row>
    <row r="778" spans="9:91">
      <c r="I778" s="241"/>
      <c r="J778" s="232"/>
      <c r="K778" s="234"/>
      <c r="L778" s="234"/>
      <c r="M778" s="234"/>
      <c r="N778" s="232"/>
      <c r="O778" s="234">
        <v>1</v>
      </c>
      <c r="P778" s="234">
        <v>1</v>
      </c>
      <c r="Q778" s="234">
        <v>1</v>
      </c>
      <c r="R778" s="234">
        <v>1</v>
      </c>
      <c r="S778" s="234"/>
      <c r="T778" s="234">
        <v>1</v>
      </c>
      <c r="U778" s="234">
        <v>1</v>
      </c>
      <c r="V778" s="234">
        <v>1</v>
      </c>
      <c r="W778" s="617"/>
      <c r="X778" s="617"/>
      <c r="Y778" s="617"/>
      <c r="Z778" s="234">
        <v>1</v>
      </c>
      <c r="AA778" s="234">
        <v>1</v>
      </c>
      <c r="AB778" s="234">
        <v>1</v>
      </c>
      <c r="AC778" s="234">
        <v>1</v>
      </c>
      <c r="AD778" s="234">
        <v>1</v>
      </c>
      <c r="AE778" s="234">
        <v>1</v>
      </c>
      <c r="AF778" s="617"/>
      <c r="AG778" s="617"/>
      <c r="AH778" s="617"/>
      <c r="AI778" s="234">
        <v>1</v>
      </c>
      <c r="AJ778" s="234">
        <v>1</v>
      </c>
      <c r="AK778" s="234">
        <v>1</v>
      </c>
      <c r="AL778" s="234"/>
      <c r="AM778" s="234">
        <v>1</v>
      </c>
      <c r="AN778" s="234">
        <v>1</v>
      </c>
      <c r="AO778" s="234">
        <v>1</v>
      </c>
      <c r="AP778" s="234">
        <v>1</v>
      </c>
      <c r="AQ778" s="232"/>
      <c r="AR778" s="232"/>
      <c r="AS778" s="234"/>
      <c r="AT778" s="234"/>
      <c r="AU778" s="234"/>
      <c r="AV778" s="240"/>
      <c r="AZ778" s="241"/>
      <c r="BA778" s="232"/>
      <c r="BB778" s="234"/>
      <c r="BC778" s="234"/>
      <c r="BD778" s="234"/>
      <c r="BE778" s="232"/>
      <c r="BF778" s="238">
        <v>1</v>
      </c>
      <c r="BG778" s="632"/>
      <c r="BH778" s="632"/>
      <c r="BI778" s="632"/>
      <c r="BJ778" s="631"/>
      <c r="BK778" s="631"/>
      <c r="BL778" s="243"/>
      <c r="BM778" s="632"/>
      <c r="BN778" s="632"/>
      <c r="BO778" s="232">
        <v>1</v>
      </c>
      <c r="BP778" s="236"/>
      <c r="BQ778" s="238"/>
      <c r="BR778" s="238"/>
      <c r="BS778" s="238"/>
      <c r="BT778" s="238"/>
      <c r="BU778" s="238"/>
      <c r="BV778" s="238"/>
      <c r="BW778" s="236"/>
      <c r="BX778" s="232">
        <v>1</v>
      </c>
      <c r="BY778" s="632" t="s">
        <v>135</v>
      </c>
      <c r="BZ778" s="632"/>
      <c r="CA778" s="632"/>
      <c r="CB778" s="238"/>
      <c r="CC778" s="632" t="s">
        <v>138</v>
      </c>
      <c r="CD778" s="632"/>
      <c r="CE778" s="632"/>
      <c r="CF778" s="232">
        <v>1</v>
      </c>
      <c r="CG778" s="238"/>
      <c r="CH778" s="232"/>
      <c r="CI778" s="232"/>
      <c r="CJ778" s="234"/>
      <c r="CK778" s="234"/>
      <c r="CL778" s="234"/>
      <c r="CM778" s="240"/>
    </row>
    <row r="779" spans="9:91">
      <c r="I779" s="241"/>
      <c r="J779" s="232"/>
      <c r="K779" s="234"/>
      <c r="L779" s="234"/>
      <c r="M779" s="234"/>
      <c r="N779" s="232"/>
      <c r="O779" s="617" t="s">
        <v>136</v>
      </c>
      <c r="P779" s="617"/>
      <c r="Q779" s="617"/>
      <c r="R779" s="234">
        <v>1</v>
      </c>
      <c r="S779" s="232"/>
      <c r="T779" s="234">
        <v>1</v>
      </c>
      <c r="U779" s="617" t="s">
        <v>286</v>
      </c>
      <c r="V779" s="617"/>
      <c r="W779" s="617"/>
      <c r="X779" s="234">
        <v>1</v>
      </c>
      <c r="Y779" s="234">
        <v>1</v>
      </c>
      <c r="Z779" s="234">
        <v>1</v>
      </c>
      <c r="AA779" s="617" t="s">
        <v>137</v>
      </c>
      <c r="AB779" s="617"/>
      <c r="AC779" s="631" t="s">
        <v>151</v>
      </c>
      <c r="AD779" s="631"/>
      <c r="AE779" s="234">
        <v>1</v>
      </c>
      <c r="AF779" s="234">
        <v>1</v>
      </c>
      <c r="AG779" s="234">
        <v>1</v>
      </c>
      <c r="AH779" s="617" t="s">
        <v>283</v>
      </c>
      <c r="AI779" s="617"/>
      <c r="AJ779" s="617"/>
      <c r="AK779" s="234">
        <v>1</v>
      </c>
      <c r="AL779" s="232"/>
      <c r="AM779" s="234">
        <v>1</v>
      </c>
      <c r="AN779" s="617" t="s">
        <v>136</v>
      </c>
      <c r="AO779" s="617"/>
      <c r="AP779" s="617"/>
      <c r="AQ779" s="233"/>
      <c r="AU779" s="232"/>
      <c r="AV779" s="416"/>
      <c r="AZ779" s="241"/>
      <c r="BA779" s="232"/>
      <c r="BB779" s="234"/>
      <c r="BC779" s="234"/>
      <c r="BD779" s="234"/>
      <c r="BE779" s="232"/>
      <c r="BF779" s="238">
        <v>1</v>
      </c>
      <c r="BG779" s="238">
        <v>1</v>
      </c>
      <c r="BH779" s="617" t="s">
        <v>136</v>
      </c>
      <c r="BI779" s="617"/>
      <c r="BJ779" s="617"/>
      <c r="BL779" s="617" t="s">
        <v>177</v>
      </c>
      <c r="BM779" s="617"/>
      <c r="BN779" s="617"/>
      <c r="BO779" s="232">
        <v>1</v>
      </c>
      <c r="BP779" s="238"/>
      <c r="BQ779" s="232">
        <v>1</v>
      </c>
      <c r="BR779" s="232">
        <v>1</v>
      </c>
      <c r="BS779" s="232">
        <v>1</v>
      </c>
      <c r="BT779" s="232">
        <v>1</v>
      </c>
      <c r="BU779" s="232">
        <v>1</v>
      </c>
      <c r="BV779" s="232">
        <v>1</v>
      </c>
      <c r="BW779" s="238"/>
      <c r="BX779" s="232">
        <v>1</v>
      </c>
      <c r="BY779" s="632"/>
      <c r="BZ779" s="632"/>
      <c r="CA779" s="632"/>
      <c r="CB779" s="230"/>
      <c r="CC779" s="632"/>
      <c r="CD779" s="632"/>
      <c r="CE779" s="632"/>
      <c r="CF779" s="232">
        <v>1</v>
      </c>
      <c r="CG779" s="232"/>
      <c r="CH779" s="233"/>
      <c r="CL779" s="232"/>
      <c r="CM779" s="420"/>
    </row>
    <row r="780" spans="9:91">
      <c r="I780" s="239"/>
      <c r="J780" s="232"/>
      <c r="K780" s="234"/>
      <c r="L780" s="234"/>
      <c r="M780" s="234"/>
      <c r="N780" s="232"/>
      <c r="O780" s="617"/>
      <c r="P780" s="617"/>
      <c r="Q780" s="617"/>
      <c r="R780" s="234">
        <v>1</v>
      </c>
      <c r="S780" s="232"/>
      <c r="T780" s="234">
        <v>1</v>
      </c>
      <c r="U780" s="617"/>
      <c r="V780" s="617"/>
      <c r="W780" s="617"/>
      <c r="X780" s="234">
        <v>1</v>
      </c>
      <c r="Z780" s="230"/>
      <c r="AA780" s="617"/>
      <c r="AB780" s="617"/>
      <c r="AC780" s="631"/>
      <c r="AD780" s="631"/>
      <c r="AE780" s="230"/>
      <c r="AG780" s="234">
        <v>1</v>
      </c>
      <c r="AH780" s="617"/>
      <c r="AI780" s="617"/>
      <c r="AJ780" s="617"/>
      <c r="AK780" s="234">
        <v>1</v>
      </c>
      <c r="AL780" s="232"/>
      <c r="AM780" s="234">
        <v>1</v>
      </c>
      <c r="AN780" s="617"/>
      <c r="AO780" s="617"/>
      <c r="AP780" s="617"/>
      <c r="AQ780" s="232"/>
      <c r="AU780" s="233"/>
      <c r="AV780" s="416"/>
      <c r="AZ780" s="239"/>
      <c r="BA780" s="232"/>
      <c r="BB780" s="234"/>
      <c r="BC780" s="234"/>
      <c r="BD780" s="234"/>
      <c r="BE780" s="232"/>
      <c r="BF780" s="232"/>
      <c r="BG780" s="238">
        <v>1</v>
      </c>
      <c r="BH780" s="617"/>
      <c r="BI780" s="617"/>
      <c r="BJ780" s="617"/>
      <c r="BK780" s="235"/>
      <c r="BL780" s="617"/>
      <c r="BM780" s="617"/>
      <c r="BN780" s="617"/>
      <c r="BO780" s="232">
        <v>1</v>
      </c>
      <c r="BP780" s="6"/>
      <c r="BQ780" s="232">
        <v>1</v>
      </c>
      <c r="BR780" s="617"/>
      <c r="BS780" s="617"/>
      <c r="BT780" s="617"/>
      <c r="BU780" s="617"/>
      <c r="BV780" s="232">
        <v>1</v>
      </c>
      <c r="BW780" s="6"/>
      <c r="BX780" s="232">
        <v>1</v>
      </c>
      <c r="BY780" s="632"/>
      <c r="BZ780" s="632"/>
      <c r="CA780" s="632"/>
      <c r="CB780" s="238"/>
      <c r="CC780" s="632"/>
      <c r="CD780" s="632"/>
      <c r="CE780" s="632"/>
      <c r="CF780" s="232">
        <v>1</v>
      </c>
      <c r="CL780" s="233"/>
      <c r="CM780" s="420"/>
    </row>
    <row r="781" spans="9:91">
      <c r="I781" s="239"/>
      <c r="J781" s="232"/>
      <c r="K781" s="234"/>
      <c r="L781" s="234"/>
      <c r="M781" s="234"/>
      <c r="N781" s="234"/>
      <c r="O781" s="617"/>
      <c r="P781" s="617"/>
      <c r="Q781" s="617"/>
      <c r="R781" s="234">
        <v>1</v>
      </c>
      <c r="S781" s="243"/>
      <c r="T781" s="234">
        <v>1</v>
      </c>
      <c r="U781" s="617"/>
      <c r="V781" s="617"/>
      <c r="W781" s="617"/>
      <c r="X781" s="234">
        <v>1</v>
      </c>
      <c r="Y781" s="631" t="s">
        <v>151</v>
      </c>
      <c r="Z781" s="631"/>
      <c r="AA781" s="617">
        <v>10</v>
      </c>
      <c r="AB781" s="617"/>
      <c r="AC781" s="617"/>
      <c r="AD781" s="617"/>
      <c r="AE781" s="617" t="s">
        <v>137</v>
      </c>
      <c r="AF781" s="617"/>
      <c r="AG781" s="234">
        <v>1</v>
      </c>
      <c r="AH781" s="617"/>
      <c r="AI781" s="617"/>
      <c r="AJ781" s="617"/>
      <c r="AK781" s="234">
        <v>1</v>
      </c>
      <c r="AL781" s="232"/>
      <c r="AM781" s="234">
        <v>1</v>
      </c>
      <c r="AN781" s="617"/>
      <c r="AO781" s="617"/>
      <c r="AP781" s="617"/>
      <c r="AQ781" s="232"/>
      <c r="AR781" s="232"/>
      <c r="AU781" s="233"/>
      <c r="AV781" s="416"/>
      <c r="AZ781" s="239"/>
      <c r="BA781" s="232"/>
      <c r="BB781" s="234"/>
      <c r="BF781" s="232"/>
      <c r="BG781" s="238">
        <v>1</v>
      </c>
      <c r="BH781" s="617"/>
      <c r="BI781" s="617"/>
      <c r="BJ781" s="617"/>
      <c r="BL781" s="617"/>
      <c r="BM781" s="617"/>
      <c r="BN781" s="617"/>
      <c r="BO781" s="232">
        <v>1</v>
      </c>
      <c r="BP781" s="309"/>
      <c r="BQ781" s="232">
        <v>1</v>
      </c>
      <c r="BR781" s="617"/>
      <c r="BS781" s="617"/>
      <c r="BT781" s="617"/>
      <c r="BU781" s="617"/>
      <c r="BV781" s="232">
        <v>1</v>
      </c>
      <c r="BW781" s="232"/>
      <c r="BX781" s="232">
        <v>1</v>
      </c>
      <c r="BY781" s="238">
        <v>1</v>
      </c>
      <c r="BZ781" s="238">
        <v>1</v>
      </c>
      <c r="CA781" s="238">
        <v>1</v>
      </c>
      <c r="CB781" s="238">
        <v>1</v>
      </c>
      <c r="CC781" s="238">
        <v>1</v>
      </c>
      <c r="CD781" s="238">
        <v>1</v>
      </c>
      <c r="CE781" s="238">
        <v>1</v>
      </c>
      <c r="CF781" s="238">
        <v>1</v>
      </c>
      <c r="CL781" s="233"/>
      <c r="CM781" s="420"/>
    </row>
    <row r="782" spans="9:91">
      <c r="I782" s="241"/>
      <c r="J782" s="234"/>
      <c r="K782" s="234"/>
      <c r="L782" s="234"/>
      <c r="N782" s="234"/>
      <c r="O782" s="234"/>
      <c r="P782" s="243"/>
      <c r="R782" s="234">
        <v>1</v>
      </c>
      <c r="S782" s="236"/>
      <c r="T782" s="234">
        <v>1</v>
      </c>
      <c r="U782" s="309"/>
      <c r="W782" s="234">
        <v>1</v>
      </c>
      <c r="X782" s="234">
        <v>1</v>
      </c>
      <c r="Y782" s="631"/>
      <c r="Z782" s="631"/>
      <c r="AA782" s="617"/>
      <c r="AB782" s="617"/>
      <c r="AC782" s="617"/>
      <c r="AD782" s="617"/>
      <c r="AE782" s="617"/>
      <c r="AF782" s="617"/>
      <c r="AG782" s="234">
        <v>1</v>
      </c>
      <c r="AH782" s="234">
        <v>1</v>
      </c>
      <c r="AJ782" s="309"/>
      <c r="AK782" s="234">
        <v>1</v>
      </c>
      <c r="AL782" s="235"/>
      <c r="AM782" s="234">
        <v>1</v>
      </c>
      <c r="AO782" s="230"/>
      <c r="AP782" s="232"/>
      <c r="AQ782" s="232"/>
      <c r="AR782" s="232"/>
      <c r="AS782" s="232"/>
      <c r="AT782" s="231"/>
      <c r="AU782" s="415"/>
      <c r="AV782" s="416"/>
      <c r="AZ782" s="241"/>
      <c r="BA782" s="234"/>
      <c r="BB782" s="234"/>
      <c r="BF782" s="238"/>
      <c r="BG782" s="238">
        <v>1</v>
      </c>
      <c r="BH782" s="238">
        <v>1</v>
      </c>
      <c r="BI782" s="238">
        <v>1</v>
      </c>
      <c r="BJ782" s="238">
        <v>1</v>
      </c>
      <c r="BK782" s="238">
        <v>1</v>
      </c>
      <c r="BL782" s="238">
        <v>1</v>
      </c>
      <c r="BM782" s="238">
        <v>1</v>
      </c>
      <c r="BN782" s="238">
        <v>1</v>
      </c>
      <c r="BO782" s="232">
        <v>1</v>
      </c>
      <c r="BP782" s="242"/>
      <c r="BQ782" s="232">
        <v>1</v>
      </c>
      <c r="BR782" s="617"/>
      <c r="BS782" s="617"/>
      <c r="BT782" s="617"/>
      <c r="BU782" s="617"/>
      <c r="BV782" s="232">
        <v>1</v>
      </c>
      <c r="BW782" s="309"/>
      <c r="BX782" s="232">
        <v>1</v>
      </c>
      <c r="BY782" s="617" t="s">
        <v>181</v>
      </c>
      <c r="BZ782" s="617"/>
      <c r="CA782" s="617"/>
      <c r="CB782" s="238"/>
      <c r="CC782" s="617" t="s">
        <v>136</v>
      </c>
      <c r="CD782" s="617"/>
      <c r="CE782" s="617"/>
      <c r="CF782" s="238">
        <v>1</v>
      </c>
      <c r="CJ782" s="232"/>
      <c r="CK782" s="231"/>
      <c r="CL782" s="419"/>
      <c r="CM782" s="420"/>
    </row>
    <row r="783" spans="9:91">
      <c r="I783" s="241"/>
      <c r="N783" s="232"/>
      <c r="O783" s="232"/>
      <c r="P783" s="230"/>
      <c r="R783" s="234">
        <v>1</v>
      </c>
      <c r="S783" s="235"/>
      <c r="T783" s="234">
        <v>1</v>
      </c>
      <c r="U783" s="232"/>
      <c r="W783" s="234">
        <v>1</v>
      </c>
      <c r="X783" s="234">
        <v>1</v>
      </c>
      <c r="Y783" s="617" t="s">
        <v>137</v>
      </c>
      <c r="Z783" s="617"/>
      <c r="AA783" s="617"/>
      <c r="AB783" s="617"/>
      <c r="AC783" s="617"/>
      <c r="AD783" s="617"/>
      <c r="AE783" s="631" t="s">
        <v>151</v>
      </c>
      <c r="AF783" s="631"/>
      <c r="AG783" s="234">
        <v>1</v>
      </c>
      <c r="AH783" s="234">
        <v>1</v>
      </c>
      <c r="AJ783" s="232"/>
      <c r="AK783" s="234">
        <v>1</v>
      </c>
      <c r="AL783" s="236"/>
      <c r="AM783" s="234">
        <v>1</v>
      </c>
      <c r="AO783" s="243"/>
      <c r="AP783" s="232"/>
      <c r="AQ783" s="234"/>
      <c r="AR783" s="234"/>
      <c r="AS783" s="232"/>
      <c r="AT783" s="231"/>
      <c r="AU783" s="415"/>
      <c r="AV783" s="416"/>
      <c r="AZ783" s="241"/>
      <c r="BF783" s="232"/>
      <c r="BG783" s="238">
        <v>1</v>
      </c>
      <c r="BH783" s="632" t="s">
        <v>138</v>
      </c>
      <c r="BI783" s="632"/>
      <c r="BJ783" s="632"/>
      <c r="BK783" s="238"/>
      <c r="BL783" s="632" t="s">
        <v>135</v>
      </c>
      <c r="BM783" s="632"/>
      <c r="BN783" s="632"/>
      <c r="BO783" s="232">
        <v>1</v>
      </c>
      <c r="BP783" s="232"/>
      <c r="BQ783" s="232">
        <v>1</v>
      </c>
      <c r="BR783" s="617"/>
      <c r="BS783" s="617"/>
      <c r="BT783" s="617"/>
      <c r="BU783" s="617"/>
      <c r="BV783" s="232">
        <v>1</v>
      </c>
      <c r="BW783" s="242"/>
      <c r="BX783" s="232">
        <v>1</v>
      </c>
      <c r="BY783" s="617"/>
      <c r="BZ783" s="617"/>
      <c r="CA783" s="617"/>
      <c r="CB783" s="235"/>
      <c r="CC783" s="617"/>
      <c r="CD783" s="617"/>
      <c r="CE783" s="617"/>
      <c r="CF783" s="238">
        <v>1</v>
      </c>
      <c r="CI783" s="234"/>
      <c r="CJ783" s="232"/>
      <c r="CK783" s="231"/>
      <c r="CL783" s="419"/>
      <c r="CM783" s="420"/>
    </row>
    <row r="784" spans="9:91">
      <c r="I784" s="241"/>
      <c r="M784" s="232"/>
      <c r="N784" s="232"/>
      <c r="O784" s="617" t="s">
        <v>133</v>
      </c>
      <c r="P784" s="617"/>
      <c r="Q784" s="617"/>
      <c r="R784" s="234">
        <v>1</v>
      </c>
      <c r="S784" s="232"/>
      <c r="T784" s="234">
        <v>1</v>
      </c>
      <c r="U784" s="632" t="s">
        <v>135</v>
      </c>
      <c r="V784" s="632"/>
      <c r="W784" s="632"/>
      <c r="X784" s="234">
        <v>1</v>
      </c>
      <c r="Y784" s="617"/>
      <c r="Z784" s="617"/>
      <c r="AA784" s="617"/>
      <c r="AB784" s="617"/>
      <c r="AC784" s="617"/>
      <c r="AD784" s="617"/>
      <c r="AE784" s="631"/>
      <c r="AF784" s="631"/>
      <c r="AG784" s="234">
        <v>1</v>
      </c>
      <c r="AH784" s="632" t="s">
        <v>135</v>
      </c>
      <c r="AI784" s="632"/>
      <c r="AJ784" s="632"/>
      <c r="AK784" s="234">
        <v>1</v>
      </c>
      <c r="AL784" s="243"/>
      <c r="AM784" s="234">
        <v>1</v>
      </c>
      <c r="AN784" s="617" t="s">
        <v>133</v>
      </c>
      <c r="AO784" s="617"/>
      <c r="AP784" s="617"/>
      <c r="AQ784" s="234"/>
      <c r="AU784" s="415"/>
      <c r="AV784" s="416"/>
      <c r="AZ784" s="241"/>
      <c r="BD784" s="232"/>
      <c r="BE784" s="232"/>
      <c r="BF784" s="232"/>
      <c r="BG784" s="238">
        <v>1</v>
      </c>
      <c r="BH784" s="632"/>
      <c r="BI784" s="632"/>
      <c r="BJ784" s="632"/>
      <c r="BK784" s="230"/>
      <c r="BL784" s="632"/>
      <c r="BM784" s="632"/>
      <c r="BN784" s="632"/>
      <c r="BO784" s="232">
        <v>1</v>
      </c>
      <c r="BP784" s="232"/>
      <c r="BQ784" s="232">
        <v>1</v>
      </c>
      <c r="BR784" s="232">
        <v>1</v>
      </c>
      <c r="BS784" s="232">
        <v>1</v>
      </c>
      <c r="BT784" s="232">
        <v>1</v>
      </c>
      <c r="BU784" s="232">
        <v>1</v>
      </c>
      <c r="BV784" s="232">
        <v>1</v>
      </c>
      <c r="BW784" s="242"/>
      <c r="BX784" s="232">
        <v>1</v>
      </c>
      <c r="BY784" s="617"/>
      <c r="BZ784" s="617"/>
      <c r="CA784" s="617"/>
      <c r="CB784" s="238"/>
      <c r="CC784" s="617"/>
      <c r="CD784" s="617"/>
      <c r="CE784" s="617"/>
      <c r="CF784" s="238">
        <v>1</v>
      </c>
      <c r="CG784" s="238">
        <v>1</v>
      </c>
      <c r="CL784" s="419"/>
      <c r="CM784" s="420"/>
    </row>
    <row r="785" spans="9:91">
      <c r="I785" s="241"/>
      <c r="M785" s="232"/>
      <c r="N785" s="232"/>
      <c r="O785" s="617"/>
      <c r="P785" s="617"/>
      <c r="Q785" s="617"/>
      <c r="R785" s="234">
        <v>1</v>
      </c>
      <c r="S785" s="232"/>
      <c r="T785" s="234">
        <v>1</v>
      </c>
      <c r="U785" s="632"/>
      <c r="V785" s="632"/>
      <c r="W785" s="632"/>
      <c r="X785" s="234">
        <v>1</v>
      </c>
      <c r="Z785" s="230"/>
      <c r="AA785" s="631" t="s">
        <v>151</v>
      </c>
      <c r="AB785" s="631"/>
      <c r="AC785" s="617" t="s">
        <v>137</v>
      </c>
      <c r="AD785" s="617"/>
      <c r="AE785" s="230"/>
      <c r="AG785" s="234">
        <v>1</v>
      </c>
      <c r="AH785" s="632"/>
      <c r="AI785" s="632"/>
      <c r="AJ785" s="632"/>
      <c r="AK785" s="234">
        <v>1</v>
      </c>
      <c r="AL785" s="232"/>
      <c r="AM785" s="234">
        <v>1</v>
      </c>
      <c r="AN785" s="617"/>
      <c r="AO785" s="617"/>
      <c r="AP785" s="617"/>
      <c r="AQ785" s="232"/>
      <c r="AU785" s="415"/>
      <c r="AV785" s="416"/>
      <c r="AZ785" s="241"/>
      <c r="BD785" s="232"/>
      <c r="BE785" s="232"/>
      <c r="BF785" s="232"/>
      <c r="BG785" s="238">
        <v>1</v>
      </c>
      <c r="BH785" s="632"/>
      <c r="BI785" s="632"/>
      <c r="BJ785" s="632"/>
      <c r="BK785" s="238"/>
      <c r="BL785" s="632"/>
      <c r="BM785" s="632"/>
      <c r="BN785" s="632"/>
      <c r="BO785" s="232">
        <v>1</v>
      </c>
      <c r="BP785" s="236"/>
      <c r="BQ785" s="233"/>
      <c r="BR785" s="242"/>
      <c r="BS785" s="242"/>
      <c r="BT785" s="232"/>
      <c r="BU785" s="232"/>
      <c r="BV785" s="233"/>
      <c r="BW785" s="236"/>
      <c r="BX785" s="232">
        <v>1</v>
      </c>
      <c r="BY785" s="632" t="s">
        <v>137</v>
      </c>
      <c r="BZ785" s="632"/>
      <c r="CA785" s="243"/>
      <c r="CB785" s="631" t="s">
        <v>151</v>
      </c>
      <c r="CC785" s="631"/>
      <c r="CD785" s="632" t="s">
        <v>133</v>
      </c>
      <c r="CE785" s="632"/>
      <c r="CF785" s="632"/>
      <c r="CG785" s="238">
        <v>1</v>
      </c>
      <c r="CH785" s="232"/>
      <c r="CL785" s="419"/>
      <c r="CM785" s="420"/>
    </row>
    <row r="786" spans="9:91">
      <c r="I786" s="241"/>
      <c r="J786" s="232"/>
      <c r="K786" s="232"/>
      <c r="L786" s="233"/>
      <c r="M786" s="232"/>
      <c r="N786" s="232"/>
      <c r="O786" s="617"/>
      <c r="P786" s="617"/>
      <c r="Q786" s="617"/>
      <c r="R786" s="234">
        <v>1</v>
      </c>
      <c r="S786" s="232"/>
      <c r="T786" s="234">
        <v>1</v>
      </c>
      <c r="U786" s="632"/>
      <c r="V786" s="632"/>
      <c r="W786" s="632"/>
      <c r="X786" s="234">
        <v>1</v>
      </c>
      <c r="Y786" s="234">
        <v>1</v>
      </c>
      <c r="Z786" s="234">
        <v>1</v>
      </c>
      <c r="AA786" s="631"/>
      <c r="AB786" s="631"/>
      <c r="AC786" s="617"/>
      <c r="AD786" s="617"/>
      <c r="AE786" s="234">
        <v>1</v>
      </c>
      <c r="AF786" s="234">
        <v>1</v>
      </c>
      <c r="AG786" s="234">
        <v>1</v>
      </c>
      <c r="AH786" s="632"/>
      <c r="AI786" s="632"/>
      <c r="AJ786" s="632"/>
      <c r="AK786" s="234">
        <v>1</v>
      </c>
      <c r="AL786" s="232"/>
      <c r="AM786" s="234">
        <v>1</v>
      </c>
      <c r="AN786" s="617"/>
      <c r="AO786" s="617"/>
      <c r="AP786" s="617"/>
      <c r="AQ786" s="232"/>
      <c r="AU786" s="232"/>
      <c r="AV786" s="240"/>
      <c r="AZ786" s="241"/>
      <c r="BA786" s="232"/>
      <c r="BB786" s="232"/>
      <c r="BC786" s="233"/>
      <c r="BD786" s="232"/>
      <c r="BE786" s="232"/>
      <c r="BF786" s="232"/>
      <c r="BG786" s="232">
        <v>1</v>
      </c>
      <c r="BH786" s="232">
        <v>1</v>
      </c>
      <c r="BI786" s="232">
        <v>1</v>
      </c>
      <c r="BJ786" s="232">
        <v>1</v>
      </c>
      <c r="BK786" s="232">
        <v>1</v>
      </c>
      <c r="BL786" s="232">
        <v>1</v>
      </c>
      <c r="BM786" s="232">
        <v>1</v>
      </c>
      <c r="BN786" s="232">
        <v>1</v>
      </c>
      <c r="BO786" s="232">
        <v>1</v>
      </c>
      <c r="BP786" s="232">
        <v>1</v>
      </c>
      <c r="BQ786" s="232">
        <v>1</v>
      </c>
      <c r="BR786" s="232">
        <v>1</v>
      </c>
      <c r="BS786" s="232">
        <v>1</v>
      </c>
      <c r="BT786" s="232">
        <v>1</v>
      </c>
      <c r="BU786" s="232">
        <v>1</v>
      </c>
      <c r="BV786" s="232">
        <v>1</v>
      </c>
      <c r="BW786" s="232">
        <v>1</v>
      </c>
      <c r="BX786" s="232">
        <v>1</v>
      </c>
      <c r="BY786" s="632"/>
      <c r="BZ786" s="632"/>
      <c r="CA786" s="230"/>
      <c r="CB786" s="631"/>
      <c r="CC786" s="631"/>
      <c r="CD786" s="632"/>
      <c r="CE786" s="632"/>
      <c r="CF786" s="632"/>
      <c r="CG786" s="238">
        <v>1</v>
      </c>
      <c r="CH786" s="232"/>
      <c r="CL786" s="232"/>
      <c r="CM786" s="240"/>
    </row>
    <row r="787" spans="9:91">
      <c r="I787" s="241"/>
      <c r="J787" s="232"/>
      <c r="K787" s="232"/>
      <c r="L787" s="232"/>
      <c r="M787" s="232"/>
      <c r="N787" s="232"/>
      <c r="O787" s="234">
        <v>1</v>
      </c>
      <c r="P787" s="234">
        <v>1</v>
      </c>
      <c r="Q787" s="234">
        <v>1</v>
      </c>
      <c r="R787" s="234">
        <v>1</v>
      </c>
      <c r="S787" s="234"/>
      <c r="T787" s="234">
        <v>1</v>
      </c>
      <c r="U787" s="234">
        <v>1</v>
      </c>
      <c r="V787" s="234">
        <v>1</v>
      </c>
      <c r="W787" s="617" t="s">
        <v>139</v>
      </c>
      <c r="X787" s="617"/>
      <c r="Y787" s="617"/>
      <c r="Z787" s="234">
        <v>1</v>
      </c>
      <c r="AA787" s="234">
        <v>1</v>
      </c>
      <c r="AB787" s="234">
        <v>1</v>
      </c>
      <c r="AC787" s="234">
        <v>1</v>
      </c>
      <c r="AD787" s="234">
        <v>1</v>
      </c>
      <c r="AE787" s="234">
        <v>1</v>
      </c>
      <c r="AF787" s="617" t="s">
        <v>139</v>
      </c>
      <c r="AG787" s="617"/>
      <c r="AH787" s="617"/>
      <c r="AI787" s="234">
        <v>1</v>
      </c>
      <c r="AJ787" s="234">
        <v>1</v>
      </c>
      <c r="AK787" s="234">
        <v>1</v>
      </c>
      <c r="AL787" s="234">
        <v>1</v>
      </c>
      <c r="AM787" s="234">
        <v>1</v>
      </c>
      <c r="AN787" s="234">
        <v>1</v>
      </c>
      <c r="AO787" s="234">
        <v>1</v>
      </c>
      <c r="AP787" s="234">
        <v>1</v>
      </c>
      <c r="AQ787" s="232"/>
      <c r="AR787" s="232"/>
      <c r="AS787" s="232"/>
      <c r="AT787" s="232"/>
      <c r="AU787" s="232"/>
      <c r="AV787" s="240"/>
      <c r="AZ787" s="241"/>
      <c r="BA787" s="232"/>
      <c r="BB787" s="232"/>
      <c r="BC787" s="232"/>
      <c r="BD787" s="232"/>
      <c r="BE787" s="232"/>
      <c r="BF787" s="238"/>
      <c r="BG787" s="238">
        <v>1</v>
      </c>
      <c r="BH787" s="632" t="s">
        <v>165</v>
      </c>
      <c r="BI787" s="632"/>
      <c r="BJ787" s="632"/>
      <c r="BK787" s="238">
        <v>1</v>
      </c>
      <c r="BL787" s="632" t="s">
        <v>139</v>
      </c>
      <c r="BM787" s="632"/>
      <c r="BN787" s="632"/>
      <c r="BO787" s="632" t="s">
        <v>137</v>
      </c>
      <c r="BP787" s="632"/>
      <c r="BQ787" s="632" t="s">
        <v>176</v>
      </c>
      <c r="BR787" s="632"/>
      <c r="BS787" s="632"/>
      <c r="BT787" s="232">
        <v>1</v>
      </c>
      <c r="BU787" s="632" t="s">
        <v>135</v>
      </c>
      <c r="BV787" s="632"/>
      <c r="BW787" s="632"/>
      <c r="BX787" s="232">
        <v>1</v>
      </c>
      <c r="BY787" s="632" t="s">
        <v>139</v>
      </c>
      <c r="BZ787" s="632"/>
      <c r="CA787" s="632"/>
      <c r="CB787" s="238">
        <v>1</v>
      </c>
      <c r="CC787" s="238"/>
      <c r="CD787" s="632"/>
      <c r="CE787" s="632"/>
      <c r="CF787" s="632"/>
      <c r="CG787" s="238">
        <v>1</v>
      </c>
      <c r="CH787" s="232"/>
      <c r="CI787" s="232"/>
      <c r="CJ787" s="232"/>
      <c r="CK787" s="232"/>
      <c r="CL787" s="232"/>
      <c r="CM787" s="240"/>
    </row>
    <row r="788" spans="9:91">
      <c r="I788" s="241"/>
      <c r="J788" s="232"/>
      <c r="K788" s="232"/>
      <c r="L788" s="232"/>
      <c r="M788" s="232"/>
      <c r="N788" s="232"/>
      <c r="O788" s="234">
        <v>1</v>
      </c>
      <c r="P788" s="617" t="s">
        <v>136</v>
      </c>
      <c r="Q788" s="617"/>
      <c r="R788" s="617"/>
      <c r="S788" s="617" t="s">
        <v>165</v>
      </c>
      <c r="T788" s="617"/>
      <c r="U788" s="617"/>
      <c r="V788" s="234">
        <v>1</v>
      </c>
      <c r="W788" s="617"/>
      <c r="X788" s="617"/>
      <c r="Y788" s="617"/>
      <c r="Z788" s="617" t="s">
        <v>181</v>
      </c>
      <c r="AA788" s="617"/>
      <c r="AB788" s="617"/>
      <c r="AC788" s="617" t="s">
        <v>282</v>
      </c>
      <c r="AD788" s="617"/>
      <c r="AE788" s="617"/>
      <c r="AF788" s="617"/>
      <c r="AG788" s="617"/>
      <c r="AH788" s="617"/>
      <c r="AI788" s="234">
        <v>1</v>
      </c>
      <c r="AJ788" s="617" t="s">
        <v>165</v>
      </c>
      <c r="AK788" s="617"/>
      <c r="AL788" s="617"/>
      <c r="AM788" s="617" t="s">
        <v>133</v>
      </c>
      <c r="AN788" s="617"/>
      <c r="AO788" s="617"/>
      <c r="AP788" s="234">
        <v>1</v>
      </c>
      <c r="AQ788" s="232"/>
      <c r="AR788" s="232"/>
      <c r="AS788" s="232"/>
      <c r="AT788" s="232"/>
      <c r="AU788" s="232"/>
      <c r="AV788" s="240"/>
      <c r="AZ788" s="241"/>
      <c r="BA788" s="232"/>
      <c r="BB788" s="232"/>
      <c r="BC788" s="232"/>
      <c r="BD788" s="232"/>
      <c r="BE788" s="232"/>
      <c r="BF788" s="238"/>
      <c r="BG788" s="238">
        <v>1</v>
      </c>
      <c r="BH788" s="632"/>
      <c r="BI788" s="632"/>
      <c r="BJ788" s="632"/>
      <c r="BK788" s="238">
        <v>1</v>
      </c>
      <c r="BL788" s="632"/>
      <c r="BM788" s="632"/>
      <c r="BN788" s="632"/>
      <c r="BO788" s="632"/>
      <c r="BP788" s="632"/>
      <c r="BQ788" s="632"/>
      <c r="BR788" s="632"/>
      <c r="BS788" s="632"/>
      <c r="BT788" s="232">
        <v>1</v>
      </c>
      <c r="BU788" s="632"/>
      <c r="BV788" s="632"/>
      <c r="BW788" s="632"/>
      <c r="BX788" s="232">
        <v>1</v>
      </c>
      <c r="BY788" s="632"/>
      <c r="BZ788" s="632"/>
      <c r="CA788" s="632"/>
      <c r="CB788" s="238">
        <v>1</v>
      </c>
      <c r="CC788" s="632" t="s">
        <v>165</v>
      </c>
      <c r="CD788" s="632"/>
      <c r="CE788" s="632"/>
      <c r="CF788" s="238">
        <v>1</v>
      </c>
      <c r="CG788" s="238">
        <v>1</v>
      </c>
      <c r="CH788" s="232"/>
      <c r="CI788" s="232"/>
      <c r="CJ788" s="232"/>
      <c r="CK788" s="232"/>
      <c r="CL788" s="232"/>
      <c r="CM788" s="240"/>
    </row>
    <row r="789" spans="9:91">
      <c r="I789" s="241"/>
      <c r="J789" s="232"/>
      <c r="K789" s="232"/>
      <c r="L789" s="232"/>
      <c r="M789" s="232"/>
      <c r="N789" s="232"/>
      <c r="O789" s="234">
        <v>1</v>
      </c>
      <c r="P789" s="617"/>
      <c r="Q789" s="617"/>
      <c r="R789" s="617"/>
      <c r="S789" s="617"/>
      <c r="T789" s="617"/>
      <c r="U789" s="617"/>
      <c r="V789" s="234">
        <v>1</v>
      </c>
      <c r="W789" s="617"/>
      <c r="X789" s="617"/>
      <c r="Y789" s="617"/>
      <c r="Z789" s="617"/>
      <c r="AA789" s="617"/>
      <c r="AB789" s="617"/>
      <c r="AC789" s="617"/>
      <c r="AD789" s="617"/>
      <c r="AE789" s="617"/>
      <c r="AF789" s="617"/>
      <c r="AG789" s="617"/>
      <c r="AH789" s="617"/>
      <c r="AI789" s="234">
        <v>1</v>
      </c>
      <c r="AJ789" s="617"/>
      <c r="AK789" s="617"/>
      <c r="AL789" s="617"/>
      <c r="AM789" s="617"/>
      <c r="AN789" s="617"/>
      <c r="AO789" s="617"/>
      <c r="AP789" s="234">
        <v>1</v>
      </c>
      <c r="AQ789" s="232"/>
      <c r="AR789" s="232"/>
      <c r="AS789" s="254"/>
      <c r="AT789" s="254"/>
      <c r="AU789" s="254"/>
      <c r="AV789" s="240"/>
      <c r="AZ789" s="241"/>
      <c r="BA789" s="232"/>
      <c r="BB789" s="232"/>
      <c r="BC789" s="232"/>
      <c r="BD789" s="232"/>
      <c r="BE789" s="232"/>
      <c r="BF789" s="238"/>
      <c r="BG789" s="238">
        <v>1</v>
      </c>
      <c r="BH789" s="632"/>
      <c r="BI789" s="632"/>
      <c r="BJ789" s="632"/>
      <c r="BK789" s="238">
        <v>1</v>
      </c>
      <c r="BL789" s="632"/>
      <c r="BM789" s="632"/>
      <c r="BN789" s="632"/>
      <c r="BO789" s="243"/>
      <c r="BP789" s="243"/>
      <c r="BQ789" s="632"/>
      <c r="BR789" s="632"/>
      <c r="BS789" s="632"/>
      <c r="BT789" s="232">
        <v>1</v>
      </c>
      <c r="BU789" s="632"/>
      <c r="BV789" s="632"/>
      <c r="BW789" s="632"/>
      <c r="BX789" s="232">
        <v>1</v>
      </c>
      <c r="BY789" s="632"/>
      <c r="BZ789" s="632"/>
      <c r="CA789" s="632"/>
      <c r="CB789" s="238">
        <v>1</v>
      </c>
      <c r="CC789" s="632"/>
      <c r="CD789" s="632"/>
      <c r="CE789" s="632"/>
      <c r="CF789" s="238">
        <v>1</v>
      </c>
      <c r="CG789" s="238"/>
      <c r="CH789" s="232"/>
      <c r="CI789" s="232"/>
      <c r="CJ789" s="254"/>
      <c r="CK789" s="254"/>
      <c r="CL789" s="254"/>
      <c r="CM789" s="240"/>
    </row>
    <row r="790" spans="9:91">
      <c r="I790" s="241"/>
      <c r="J790" s="232"/>
      <c r="K790" s="232"/>
      <c r="L790" s="232"/>
      <c r="M790" s="232"/>
      <c r="N790" s="232"/>
      <c r="O790" s="234">
        <v>1</v>
      </c>
      <c r="P790" s="617"/>
      <c r="Q790" s="617"/>
      <c r="R790" s="617"/>
      <c r="S790" s="617"/>
      <c r="T790" s="617"/>
      <c r="U790" s="617"/>
      <c r="V790" s="234">
        <v>1</v>
      </c>
      <c r="W790" s="234">
        <v>1</v>
      </c>
      <c r="X790" s="234">
        <v>1</v>
      </c>
      <c r="Y790" s="234">
        <v>1</v>
      </c>
      <c r="Z790" s="617"/>
      <c r="AA790" s="617"/>
      <c r="AB790" s="617"/>
      <c r="AC790" s="617"/>
      <c r="AD790" s="617"/>
      <c r="AE790" s="617"/>
      <c r="AF790" s="234">
        <v>1</v>
      </c>
      <c r="AG790" s="234">
        <v>1</v>
      </c>
      <c r="AH790" s="234">
        <v>1</v>
      </c>
      <c r="AI790" s="234">
        <v>1</v>
      </c>
      <c r="AJ790" s="617"/>
      <c r="AK790" s="617"/>
      <c r="AL790" s="617"/>
      <c r="AM790" s="617"/>
      <c r="AN790" s="617"/>
      <c r="AO790" s="617"/>
      <c r="AP790" s="234">
        <v>1</v>
      </c>
      <c r="AQ790" s="232"/>
      <c r="AR790" s="232"/>
      <c r="AS790" s="254"/>
      <c r="AT790" s="254"/>
      <c r="AU790" s="254"/>
      <c r="AV790" s="240"/>
      <c r="AZ790" s="241"/>
      <c r="BA790" s="232"/>
      <c r="BB790" s="232"/>
      <c r="BC790" s="232"/>
      <c r="BD790" s="232"/>
      <c r="BE790" s="232"/>
      <c r="BF790" s="238"/>
      <c r="BG790" s="238">
        <v>1</v>
      </c>
      <c r="BH790" s="617" t="s">
        <v>136</v>
      </c>
      <c r="BI790" s="617"/>
      <c r="BJ790" s="617"/>
      <c r="BK790" s="238">
        <v>1</v>
      </c>
      <c r="BL790" s="238">
        <v>1</v>
      </c>
      <c r="BM790" s="238">
        <v>1</v>
      </c>
      <c r="BN790" s="238">
        <v>1</v>
      </c>
      <c r="BO790" s="631" t="s">
        <v>151</v>
      </c>
      <c r="BP790" s="631"/>
      <c r="BQ790" s="232"/>
      <c r="BR790" s="235"/>
      <c r="BS790" s="232"/>
      <c r="BT790" s="232">
        <v>1</v>
      </c>
      <c r="BU790" s="232"/>
      <c r="BV790" s="230"/>
      <c r="BW790" s="238"/>
      <c r="BX790" s="232">
        <v>1</v>
      </c>
      <c r="BY790" s="238">
        <v>1</v>
      </c>
      <c r="BZ790" s="238">
        <v>1</v>
      </c>
      <c r="CA790" s="238">
        <v>1</v>
      </c>
      <c r="CB790" s="238">
        <v>1</v>
      </c>
      <c r="CC790" s="632"/>
      <c r="CD790" s="632"/>
      <c r="CE790" s="632"/>
      <c r="CF790" s="238">
        <v>1</v>
      </c>
      <c r="CG790" s="238"/>
      <c r="CH790" s="232"/>
      <c r="CI790" s="232"/>
      <c r="CJ790" s="254"/>
      <c r="CK790" s="254"/>
      <c r="CL790" s="254"/>
      <c r="CM790" s="240"/>
    </row>
    <row r="791" spans="9:91">
      <c r="I791" s="241"/>
      <c r="J791" s="232"/>
      <c r="K791" s="232"/>
      <c r="L791" s="232"/>
      <c r="M791" s="232"/>
      <c r="N791" s="232"/>
      <c r="O791" s="234">
        <v>1</v>
      </c>
      <c r="P791" s="234">
        <v>1</v>
      </c>
      <c r="Q791" s="234">
        <v>1</v>
      </c>
      <c r="R791" s="234">
        <v>1</v>
      </c>
      <c r="S791" s="617" t="s">
        <v>138</v>
      </c>
      <c r="T791" s="617"/>
      <c r="U791" s="617"/>
      <c r="V791" s="617" t="s">
        <v>165</v>
      </c>
      <c r="W791" s="617"/>
      <c r="X791" s="617"/>
      <c r="Y791" s="234">
        <v>1</v>
      </c>
      <c r="Z791" s="234">
        <v>1</v>
      </c>
      <c r="AA791" s="234">
        <v>1</v>
      </c>
      <c r="AB791" s="234">
        <v>1</v>
      </c>
      <c r="AC791" s="234">
        <v>1</v>
      </c>
      <c r="AD791" s="234">
        <v>1</v>
      </c>
      <c r="AE791" s="234">
        <v>1</v>
      </c>
      <c r="AF791" s="234">
        <v>1</v>
      </c>
      <c r="AG791" s="617" t="s">
        <v>165</v>
      </c>
      <c r="AH791" s="617"/>
      <c r="AI791" s="617"/>
      <c r="AJ791" s="617" t="s">
        <v>138</v>
      </c>
      <c r="AK791" s="617"/>
      <c r="AL791" s="617"/>
      <c r="AM791" s="234">
        <v>1</v>
      </c>
      <c r="AN791" s="234">
        <v>1</v>
      </c>
      <c r="AO791" s="234">
        <v>1</v>
      </c>
      <c r="AP791" s="234">
        <v>1</v>
      </c>
      <c r="AQ791" s="232"/>
      <c r="AR791" s="232"/>
      <c r="AS791" s="254"/>
      <c r="AT791" s="254"/>
      <c r="AU791" s="254"/>
      <c r="AV791" s="240"/>
      <c r="AZ791" s="241"/>
      <c r="BA791" s="232"/>
      <c r="BB791" s="232"/>
      <c r="BC791" s="232"/>
      <c r="BD791" s="232"/>
      <c r="BE791" s="232"/>
      <c r="BF791" s="238"/>
      <c r="BG791" s="238">
        <v>1</v>
      </c>
      <c r="BH791" s="617"/>
      <c r="BI791" s="617"/>
      <c r="BJ791" s="617"/>
      <c r="BK791" s="632" t="s">
        <v>165</v>
      </c>
      <c r="BL791" s="632"/>
      <c r="BM791" s="632"/>
      <c r="BN791" s="238"/>
      <c r="BO791" s="631"/>
      <c r="BP791" s="631"/>
      <c r="BQ791" s="617" t="s">
        <v>283</v>
      </c>
      <c r="BR791" s="617"/>
      <c r="BS791" s="617"/>
      <c r="BT791" s="238">
        <v>1</v>
      </c>
      <c r="BU791" s="632" t="s">
        <v>138</v>
      </c>
      <c r="BV791" s="632"/>
      <c r="BW791" s="632"/>
      <c r="BX791" s="232">
        <v>1</v>
      </c>
      <c r="BY791" s="632" t="s">
        <v>165</v>
      </c>
      <c r="BZ791" s="632"/>
      <c r="CA791" s="632"/>
      <c r="CB791" s="617" t="s">
        <v>136</v>
      </c>
      <c r="CC791" s="617"/>
      <c r="CD791" s="617"/>
      <c r="CE791" s="238">
        <v>1</v>
      </c>
      <c r="CF791" s="238">
        <v>1</v>
      </c>
      <c r="CG791" s="238"/>
      <c r="CH791" s="232"/>
      <c r="CI791" s="232"/>
      <c r="CJ791" s="254"/>
      <c r="CK791" s="254"/>
      <c r="CL791" s="254"/>
      <c r="CM791" s="240"/>
    </row>
    <row r="792" spans="9:91">
      <c r="I792" s="241"/>
      <c r="J792" s="415"/>
      <c r="K792" s="232"/>
      <c r="L792" s="233"/>
      <c r="M792" s="232"/>
      <c r="N792" s="232"/>
      <c r="O792" s="232"/>
      <c r="P792" s="232"/>
      <c r="Q792" s="232"/>
      <c r="R792" s="234">
        <v>1</v>
      </c>
      <c r="S792" s="617"/>
      <c r="T792" s="617"/>
      <c r="U792" s="617"/>
      <c r="V792" s="617"/>
      <c r="W792" s="617"/>
      <c r="X792" s="617"/>
      <c r="Y792" s="233"/>
      <c r="Z792" s="232"/>
      <c r="AA792" s="232"/>
      <c r="AB792" s="236"/>
      <c r="AC792" s="235"/>
      <c r="AD792" s="243"/>
      <c r="AE792" s="238"/>
      <c r="AG792" s="617"/>
      <c r="AH792" s="617"/>
      <c r="AI792" s="617"/>
      <c r="AJ792" s="617"/>
      <c r="AK792" s="617"/>
      <c r="AL792" s="617"/>
      <c r="AM792" s="234">
        <v>1</v>
      </c>
      <c r="AN792" s="238"/>
      <c r="AO792" s="238"/>
      <c r="AP792" s="238"/>
      <c r="AQ792" s="232"/>
      <c r="AR792" s="233"/>
      <c r="AS792" s="231"/>
      <c r="AT792" s="231"/>
      <c r="AU792" s="232"/>
      <c r="AV792" s="416"/>
      <c r="AZ792" s="241"/>
      <c r="BA792" s="419"/>
      <c r="BB792" s="232"/>
      <c r="BC792" s="233"/>
      <c r="BD792" s="232"/>
      <c r="BE792" s="232"/>
      <c r="BF792" s="232"/>
      <c r="BG792" s="238">
        <v>1</v>
      </c>
      <c r="BH792" s="617"/>
      <c r="BI792" s="617"/>
      <c r="BJ792" s="617"/>
      <c r="BK792" s="632"/>
      <c r="BL792" s="632"/>
      <c r="BM792" s="632"/>
      <c r="BN792" s="632" t="s">
        <v>133</v>
      </c>
      <c r="BO792" s="632"/>
      <c r="BP792" s="632"/>
      <c r="BQ792" s="617"/>
      <c r="BR792" s="617"/>
      <c r="BS792" s="617"/>
      <c r="BT792" s="238">
        <v>1</v>
      </c>
      <c r="BU792" s="632"/>
      <c r="BV792" s="632"/>
      <c r="BW792" s="632"/>
      <c r="BX792" s="232">
        <v>1</v>
      </c>
      <c r="BY792" s="632"/>
      <c r="BZ792" s="632"/>
      <c r="CA792" s="632"/>
      <c r="CB792" s="617"/>
      <c r="CC792" s="617"/>
      <c r="CD792" s="617"/>
      <c r="CE792" s="238">
        <v>1</v>
      </c>
      <c r="CF792" s="238"/>
      <c r="CG792" s="238"/>
      <c r="CH792" s="232"/>
      <c r="CI792" s="233"/>
      <c r="CJ792" s="231"/>
      <c r="CK792" s="231"/>
      <c r="CL792" s="232"/>
      <c r="CM792" s="420"/>
    </row>
    <row r="793" spans="9:91">
      <c r="I793" s="239"/>
      <c r="J793" s="233"/>
      <c r="K793" s="415"/>
      <c r="L793" s="232"/>
      <c r="M793" s="232"/>
      <c r="N793" s="232"/>
      <c r="O793" s="232"/>
      <c r="P793" s="232"/>
      <c r="Q793" s="232"/>
      <c r="R793" s="234">
        <v>1</v>
      </c>
      <c r="S793" s="617"/>
      <c r="T793" s="617"/>
      <c r="U793" s="617"/>
      <c r="V793" s="617"/>
      <c r="W793" s="617"/>
      <c r="X793" s="617"/>
      <c r="Y793" s="234">
        <v>1</v>
      </c>
      <c r="Z793" s="234">
        <v>1</v>
      </c>
      <c r="AA793" s="234">
        <v>1</v>
      </c>
      <c r="AB793" s="234">
        <v>1</v>
      </c>
      <c r="AC793" s="234">
        <v>1</v>
      </c>
      <c r="AD793" s="234">
        <v>1</v>
      </c>
      <c r="AE793" s="234">
        <v>1</v>
      </c>
      <c r="AF793" s="234">
        <v>1</v>
      </c>
      <c r="AG793" s="617"/>
      <c r="AH793" s="617"/>
      <c r="AI793" s="617"/>
      <c r="AJ793" s="617"/>
      <c r="AK793" s="617"/>
      <c r="AL793" s="617"/>
      <c r="AM793" s="234">
        <v>1</v>
      </c>
      <c r="AN793" s="238"/>
      <c r="AO793" s="238"/>
      <c r="AP793" s="238"/>
      <c r="AQ793" s="232"/>
      <c r="AR793" s="233"/>
      <c r="AS793" s="231"/>
      <c r="AT793" s="231"/>
      <c r="AU793" s="232"/>
      <c r="AV793" s="416"/>
      <c r="AZ793" s="239"/>
      <c r="BA793" s="233"/>
      <c r="BB793" s="419"/>
      <c r="BC793" s="232"/>
      <c r="BD793" s="232"/>
      <c r="BE793" s="232"/>
      <c r="BF793" s="232"/>
      <c r="BG793" s="238">
        <v>1</v>
      </c>
      <c r="BH793" s="238">
        <v>1</v>
      </c>
      <c r="BI793" s="238">
        <v>1</v>
      </c>
      <c r="BJ793" s="238">
        <v>1</v>
      </c>
      <c r="BK793" s="632"/>
      <c r="BL793" s="632"/>
      <c r="BM793" s="632"/>
      <c r="BN793" s="632"/>
      <c r="BO793" s="632"/>
      <c r="BP793" s="632"/>
      <c r="BQ793" s="617"/>
      <c r="BR793" s="617"/>
      <c r="BS793" s="617"/>
      <c r="BT793" s="238">
        <v>1</v>
      </c>
      <c r="BU793" s="632"/>
      <c r="BV793" s="632"/>
      <c r="BW793" s="632"/>
      <c r="BX793" s="232">
        <v>1</v>
      </c>
      <c r="BY793" s="632"/>
      <c r="BZ793" s="632"/>
      <c r="CA793" s="632"/>
      <c r="CB793" s="617"/>
      <c r="CC793" s="617"/>
      <c r="CD793" s="617"/>
      <c r="CE793" s="238">
        <v>1</v>
      </c>
      <c r="CF793" s="238"/>
      <c r="CG793" s="238"/>
      <c r="CH793" s="232"/>
      <c r="CI793" s="233"/>
      <c r="CJ793" s="231"/>
      <c r="CK793" s="231"/>
      <c r="CL793" s="232"/>
      <c r="CM793" s="420"/>
    </row>
    <row r="794" spans="9:91">
      <c r="I794" s="239"/>
      <c r="J794" s="415"/>
      <c r="K794" s="415"/>
      <c r="L794" s="232"/>
      <c r="M794" s="232"/>
      <c r="N794" s="232"/>
      <c r="O794" s="232"/>
      <c r="P794" s="232"/>
      <c r="Q794" s="232"/>
      <c r="R794" s="234">
        <v>1</v>
      </c>
      <c r="S794" s="234">
        <v>1</v>
      </c>
      <c r="T794" s="234">
        <v>1</v>
      </c>
      <c r="U794" s="234">
        <v>1</v>
      </c>
      <c r="V794" s="617" t="s">
        <v>133</v>
      </c>
      <c r="W794" s="617"/>
      <c r="X794" s="617"/>
      <c r="Y794" s="234">
        <v>1</v>
      </c>
      <c r="AC794" s="632" t="s">
        <v>135</v>
      </c>
      <c r="AD794" s="632"/>
      <c r="AE794" s="632"/>
      <c r="AF794" s="234">
        <v>1</v>
      </c>
      <c r="AG794" s="617" t="s">
        <v>136</v>
      </c>
      <c r="AH794" s="617"/>
      <c r="AI794" s="617"/>
      <c r="AJ794" s="234">
        <v>1</v>
      </c>
      <c r="AK794" s="234">
        <v>1</v>
      </c>
      <c r="AL794" s="234">
        <v>1</v>
      </c>
      <c r="AM794" s="234">
        <v>1</v>
      </c>
      <c r="AN794" s="238"/>
      <c r="AO794" s="238"/>
      <c r="AP794" s="238"/>
      <c r="AQ794" s="233"/>
      <c r="AR794" s="233"/>
      <c r="AS794" s="231"/>
      <c r="AT794" s="231"/>
      <c r="AU794" s="233"/>
      <c r="AV794" s="416"/>
      <c r="AZ794" s="239"/>
      <c r="BA794" s="419"/>
      <c r="BB794" s="419"/>
      <c r="BC794" s="232"/>
      <c r="BD794" s="232"/>
      <c r="BE794" s="232"/>
      <c r="BF794" s="232"/>
      <c r="BG794" s="232"/>
      <c r="BH794" s="232"/>
      <c r="BI794" s="238"/>
      <c r="BJ794" s="238">
        <v>1</v>
      </c>
      <c r="BK794" s="238">
        <v>1</v>
      </c>
      <c r="BL794" s="238">
        <v>1</v>
      </c>
      <c r="BM794" s="238">
        <v>1</v>
      </c>
      <c r="BN794" s="632"/>
      <c r="BO794" s="632"/>
      <c r="BP794" s="632"/>
      <c r="BQ794" s="238">
        <v>1</v>
      </c>
      <c r="BR794" s="238">
        <v>1</v>
      </c>
      <c r="BS794" s="238">
        <v>1</v>
      </c>
      <c r="BT794" s="238">
        <v>1</v>
      </c>
      <c r="BU794" s="238">
        <v>1</v>
      </c>
      <c r="BV794" s="238">
        <v>1</v>
      </c>
      <c r="BW794" s="238">
        <v>1</v>
      </c>
      <c r="BX794" s="232">
        <v>1</v>
      </c>
      <c r="BY794" s="238">
        <v>1</v>
      </c>
      <c r="BZ794" s="238">
        <v>1</v>
      </c>
      <c r="CA794" s="238">
        <v>1</v>
      </c>
      <c r="CB794" s="238">
        <v>1</v>
      </c>
      <c r="CC794" s="238">
        <v>1</v>
      </c>
      <c r="CD794" s="238">
        <v>1</v>
      </c>
      <c r="CE794" s="238">
        <v>1</v>
      </c>
      <c r="CF794" s="238"/>
      <c r="CG794" s="238"/>
      <c r="CH794" s="233"/>
      <c r="CI794" s="233"/>
      <c r="CJ794" s="231"/>
      <c r="CK794" s="231"/>
      <c r="CL794" s="233"/>
      <c r="CM794" s="420"/>
    </row>
    <row r="795" spans="9:91">
      <c r="I795" s="241"/>
      <c r="J795" s="233"/>
      <c r="K795" s="415"/>
      <c r="L795" s="232"/>
      <c r="M795" s="232"/>
      <c r="N795" s="232"/>
      <c r="O795" s="232"/>
      <c r="P795" s="232"/>
      <c r="Q795" s="232"/>
      <c r="R795" s="232"/>
      <c r="S795" s="232"/>
      <c r="T795" s="232"/>
      <c r="U795" s="234">
        <v>1</v>
      </c>
      <c r="V795" s="617"/>
      <c r="W795" s="617"/>
      <c r="X795" s="617"/>
      <c r="Y795" s="234">
        <v>1</v>
      </c>
      <c r="AC795" s="632"/>
      <c r="AD795" s="632"/>
      <c r="AE795" s="632"/>
      <c r="AF795" s="234">
        <v>1</v>
      </c>
      <c r="AG795" s="617"/>
      <c r="AH795" s="617"/>
      <c r="AI795" s="617"/>
      <c r="AJ795" s="234">
        <v>1</v>
      </c>
      <c r="AK795" s="234"/>
      <c r="AL795" s="234"/>
      <c r="AM795" s="234"/>
      <c r="AN795" s="232"/>
      <c r="AO795" s="232"/>
      <c r="AP795" s="232"/>
      <c r="AQ795" s="233"/>
      <c r="AR795" s="232"/>
      <c r="AS795" s="232"/>
      <c r="AT795" s="233"/>
      <c r="AU795" s="233"/>
      <c r="AV795" s="240"/>
      <c r="AZ795" s="241"/>
      <c r="BA795" s="233"/>
      <c r="BB795" s="419"/>
      <c r="BC795" s="232"/>
      <c r="BD795" s="232"/>
      <c r="BE795" s="232"/>
      <c r="BF795" s="232"/>
      <c r="BG795" s="232"/>
      <c r="BK795" s="232"/>
      <c r="BL795" s="238"/>
      <c r="BM795" s="238">
        <v>1</v>
      </c>
      <c r="BN795" s="238">
        <v>1</v>
      </c>
      <c r="BO795" s="238">
        <v>1</v>
      </c>
      <c r="BP795" s="238">
        <v>1</v>
      </c>
      <c r="BQ795" s="238">
        <v>1</v>
      </c>
      <c r="BU795" s="6"/>
      <c r="BV795" s="6"/>
      <c r="BW795" s="238"/>
      <c r="BX795" s="232"/>
      <c r="BY795" s="232"/>
      <c r="BZ795" s="232"/>
      <c r="CA795" s="238"/>
      <c r="CB795" s="238"/>
      <c r="CC795" s="238"/>
      <c r="CD795" s="238"/>
      <c r="CE795" s="232"/>
      <c r="CF795" s="232"/>
      <c r="CG795" s="232"/>
      <c r="CH795" s="233"/>
      <c r="CI795" s="232"/>
      <c r="CJ795" s="232"/>
      <c r="CK795" s="233"/>
      <c r="CL795" s="233"/>
      <c r="CM795" s="240"/>
    </row>
    <row r="796" spans="9:91">
      <c r="I796" s="239"/>
      <c r="J796" s="415"/>
      <c r="K796" s="415"/>
      <c r="L796" s="232"/>
      <c r="M796" s="232"/>
      <c r="N796" s="232"/>
      <c r="O796" s="232"/>
      <c r="P796" s="232"/>
      <c r="Q796" s="232"/>
      <c r="R796" s="232"/>
      <c r="S796" s="232"/>
      <c r="T796" s="232"/>
      <c r="U796" s="234">
        <v>1</v>
      </c>
      <c r="V796" s="617"/>
      <c r="W796" s="617"/>
      <c r="X796" s="617"/>
      <c r="Y796" s="234">
        <v>1</v>
      </c>
      <c r="AC796" s="632"/>
      <c r="AD796" s="632"/>
      <c r="AE796" s="632"/>
      <c r="AF796" s="234">
        <v>1</v>
      </c>
      <c r="AG796" s="617"/>
      <c r="AH796" s="617"/>
      <c r="AI796" s="617"/>
      <c r="AJ796" s="234">
        <v>1</v>
      </c>
      <c r="AK796" s="234"/>
      <c r="AL796" s="234"/>
      <c r="AM796" s="234"/>
      <c r="AN796" s="232"/>
      <c r="AO796" s="232"/>
      <c r="AP796" s="232"/>
      <c r="AQ796" s="233"/>
      <c r="AR796" s="232"/>
      <c r="AS796" s="232"/>
      <c r="AT796" s="415"/>
      <c r="AU796" s="415"/>
      <c r="AV796" s="416"/>
      <c r="AZ796" s="239"/>
      <c r="BA796" s="419"/>
      <c r="BB796" s="419"/>
      <c r="BC796" s="232"/>
      <c r="BD796" s="232"/>
      <c r="BE796" s="232"/>
      <c r="BF796" s="232"/>
      <c r="BG796" s="232"/>
      <c r="BK796" s="232"/>
      <c r="BL796" s="238"/>
      <c r="BM796" s="232"/>
      <c r="BN796" s="232"/>
      <c r="BO796" s="232"/>
      <c r="BP796" s="238"/>
      <c r="BQ796" s="6"/>
      <c r="BU796" s="6"/>
      <c r="BV796" s="6"/>
      <c r="BW796" s="238"/>
      <c r="BX796" s="232"/>
      <c r="BY796" s="232"/>
      <c r="BZ796" s="232"/>
      <c r="CA796" s="238"/>
      <c r="CB796" s="238"/>
      <c r="CC796" s="238"/>
      <c r="CD796" s="238"/>
      <c r="CE796" s="232"/>
      <c r="CI796" s="232"/>
      <c r="CJ796" s="232"/>
      <c r="CK796" s="419"/>
      <c r="CL796" s="419"/>
      <c r="CM796" s="420"/>
    </row>
    <row r="797" spans="9:91">
      <c r="I797" s="239"/>
      <c r="J797" s="233"/>
      <c r="K797" s="415"/>
      <c r="L797" s="232"/>
      <c r="M797" s="232"/>
      <c r="N797" s="232"/>
      <c r="O797" s="232"/>
      <c r="P797" s="232"/>
      <c r="Q797" s="232"/>
      <c r="R797" s="232"/>
      <c r="S797" s="232"/>
      <c r="T797" s="232"/>
      <c r="U797" s="234">
        <v>1</v>
      </c>
      <c r="V797" s="234">
        <v>1</v>
      </c>
      <c r="W797" s="234">
        <v>1</v>
      </c>
      <c r="X797" s="234">
        <v>1</v>
      </c>
      <c r="Y797" s="234">
        <v>1</v>
      </c>
      <c r="Z797" s="233"/>
      <c r="AA797" s="233"/>
      <c r="AB797" s="233"/>
      <c r="AC797" s="238"/>
      <c r="AD797" s="238"/>
      <c r="AE797" s="238"/>
      <c r="AF797" s="234">
        <v>1</v>
      </c>
      <c r="AG797" s="234">
        <v>1</v>
      </c>
      <c r="AH797" s="234">
        <v>1</v>
      </c>
      <c r="AI797" s="234">
        <v>1</v>
      </c>
      <c r="AJ797" s="234">
        <v>1</v>
      </c>
      <c r="AK797" s="234"/>
      <c r="AL797" s="234"/>
      <c r="AM797" s="234"/>
      <c r="AN797" s="232"/>
      <c r="AO797" s="232"/>
      <c r="AP797" s="232"/>
      <c r="AQ797" s="232"/>
      <c r="AR797" s="232"/>
      <c r="AS797" s="232"/>
      <c r="AT797" s="415"/>
      <c r="AU797" s="415"/>
      <c r="AV797" s="416"/>
      <c r="AZ797" s="239"/>
      <c r="BA797" s="233"/>
      <c r="BB797" s="419"/>
      <c r="BC797" s="232"/>
      <c r="BD797" s="232"/>
      <c r="BE797" s="232"/>
      <c r="BF797" s="232"/>
      <c r="BG797" s="232"/>
      <c r="BK797" s="232"/>
      <c r="BL797" s="238"/>
      <c r="BM797" s="238"/>
      <c r="BN797" s="238"/>
      <c r="BO797" s="238"/>
      <c r="BP797" s="238"/>
      <c r="BQ797" s="233"/>
      <c r="BR797" s="233"/>
      <c r="BS797" s="233"/>
      <c r="BT797" s="238"/>
      <c r="BU797" s="238"/>
      <c r="BV797" s="238"/>
      <c r="BW797" s="238"/>
      <c r="BX797" s="238"/>
      <c r="BY797" s="238"/>
      <c r="BZ797" s="238"/>
      <c r="CA797" s="238"/>
      <c r="CB797" s="238"/>
      <c r="CC797" s="238"/>
      <c r="CD797" s="238"/>
      <c r="CE797" s="232"/>
      <c r="CI797" s="232"/>
      <c r="CJ797" s="232"/>
      <c r="CK797" s="419"/>
      <c r="CL797" s="419"/>
      <c r="CM797" s="420"/>
    </row>
    <row r="798" spans="9:91">
      <c r="I798" s="241"/>
      <c r="J798" s="232"/>
      <c r="K798" s="415"/>
      <c r="L798" s="415"/>
      <c r="M798" s="232"/>
      <c r="N798" s="232"/>
      <c r="O798" s="232"/>
      <c r="P798" s="233"/>
      <c r="Q798" s="233"/>
      <c r="R798" s="233"/>
      <c r="S798" s="233"/>
      <c r="T798" s="233"/>
      <c r="U798" s="232"/>
      <c r="V798" s="232"/>
      <c r="W798" s="233"/>
      <c r="X798" s="233"/>
      <c r="Y798" s="234"/>
      <c r="Z798" s="233"/>
      <c r="AA798" s="233"/>
      <c r="AB798" s="233"/>
      <c r="AC798" s="238"/>
      <c r="AD798" s="238"/>
      <c r="AE798" s="238"/>
      <c r="AF798" s="232"/>
      <c r="AG798" s="232"/>
      <c r="AH798" s="232"/>
      <c r="AI798" s="232"/>
      <c r="AJ798" s="232"/>
      <c r="AK798" s="233"/>
      <c r="AL798" s="232"/>
      <c r="AM798" s="232"/>
      <c r="AN798" s="233"/>
      <c r="AO798" s="233"/>
      <c r="AP798" s="233"/>
      <c r="AQ798" s="232"/>
      <c r="AR798" s="232"/>
      <c r="AS798" s="232"/>
      <c r="AT798" s="232"/>
      <c r="AU798" s="415"/>
      <c r="AV798" s="416"/>
      <c r="AZ798" s="241"/>
      <c r="BA798" s="232"/>
      <c r="BB798" s="419"/>
      <c r="BC798" s="419"/>
      <c r="BD798" s="232"/>
      <c r="BE798" s="232"/>
      <c r="BF798" s="232"/>
      <c r="BG798" s="233"/>
      <c r="BH798" s="233"/>
      <c r="BI798" s="233"/>
      <c r="BJ798" s="233"/>
      <c r="BK798" s="233"/>
      <c r="BL798" s="232"/>
      <c r="BM798" s="232"/>
      <c r="BN798" s="233"/>
      <c r="BO798" s="233"/>
      <c r="BP798" s="238"/>
      <c r="BQ798" s="233"/>
      <c r="BR798" s="233"/>
      <c r="BS798" s="233"/>
      <c r="BT798" s="238"/>
      <c r="BU798" s="238"/>
      <c r="BV798" s="238"/>
      <c r="BW798" s="232"/>
      <c r="BX798" s="232"/>
      <c r="BY798" s="232"/>
      <c r="BZ798" s="232"/>
      <c r="CA798" s="232"/>
      <c r="CB798" s="233"/>
      <c r="CC798" s="232"/>
      <c r="CD798" s="232"/>
      <c r="CE798" s="233"/>
      <c r="CI798" s="232"/>
      <c r="CJ798" s="232"/>
      <c r="CK798" s="232"/>
      <c r="CL798" s="419"/>
      <c r="CM798" s="420"/>
    </row>
    <row r="799" spans="9:91">
      <c r="I799" s="241"/>
      <c r="J799" s="232"/>
      <c r="K799" s="415"/>
      <c r="L799" s="415"/>
      <c r="M799" s="232"/>
      <c r="N799" s="232"/>
      <c r="O799" s="232"/>
      <c r="P799" s="233"/>
      <c r="Q799" s="233"/>
      <c r="R799" s="233"/>
      <c r="S799" s="233"/>
      <c r="T799" s="233"/>
      <c r="U799" s="233"/>
      <c r="V799" s="233"/>
      <c r="W799" s="233"/>
      <c r="X799" s="233"/>
      <c r="Y799" s="233"/>
      <c r="Z799" s="233"/>
      <c r="AA799" s="233"/>
      <c r="AB799" s="233"/>
      <c r="AC799" s="238"/>
      <c r="AD799" s="238"/>
      <c r="AE799" s="238"/>
      <c r="AF799" s="232"/>
      <c r="AG799" s="232"/>
      <c r="AH799" s="232"/>
      <c r="AI799" s="233"/>
      <c r="AJ799" s="233"/>
      <c r="AK799" s="233"/>
      <c r="AL799" s="232"/>
      <c r="AM799" s="232"/>
      <c r="AN799" s="233"/>
      <c r="AO799" s="233"/>
      <c r="AP799" s="233"/>
      <c r="AQ799" s="233"/>
      <c r="AR799" s="232"/>
      <c r="AS799" s="232"/>
      <c r="AT799" s="232"/>
      <c r="AU799" s="415"/>
      <c r="AV799" s="416"/>
      <c r="AZ799" s="241"/>
      <c r="BA799" s="232"/>
      <c r="BB799" s="419"/>
      <c r="BC799" s="419"/>
      <c r="BD799" s="232"/>
      <c r="BE799" s="232"/>
      <c r="BF799" s="232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8"/>
      <c r="BU799" s="238"/>
      <c r="BV799" s="238"/>
      <c r="BW799" s="232"/>
      <c r="BX799" s="232"/>
      <c r="BY799" s="232"/>
      <c r="CC799" s="232"/>
      <c r="CD799" s="232"/>
      <c r="CE799" s="233"/>
      <c r="CF799" s="233"/>
      <c r="CG799" s="233"/>
      <c r="CH799" s="233"/>
      <c r="CI799" s="232"/>
      <c r="CJ799" s="232"/>
      <c r="CK799" s="232"/>
      <c r="CL799" s="419"/>
      <c r="CM799" s="420"/>
    </row>
    <row r="800" spans="9:91">
      <c r="I800" s="241"/>
      <c r="J800" s="232"/>
      <c r="K800" s="415"/>
      <c r="L800" s="415"/>
      <c r="M800" s="415"/>
      <c r="N800" s="415"/>
      <c r="O800" s="415"/>
      <c r="P800" s="415"/>
      <c r="Q800" s="233"/>
      <c r="R800" s="233"/>
      <c r="S800" s="233"/>
      <c r="T800" s="233"/>
      <c r="U800" s="233"/>
      <c r="V800" s="232"/>
      <c r="W800" s="233"/>
      <c r="X800" s="233"/>
      <c r="Y800" s="233"/>
      <c r="Z800" s="233"/>
      <c r="AA800" s="233"/>
      <c r="AB800" s="233"/>
      <c r="AC800" s="233"/>
      <c r="AD800" s="233"/>
      <c r="AE800" s="232"/>
      <c r="AF800" s="232"/>
      <c r="AG800" s="232"/>
      <c r="AH800" s="232"/>
      <c r="AI800" s="233"/>
      <c r="AJ800" s="233"/>
      <c r="AK800" s="232"/>
      <c r="AL800" s="232"/>
      <c r="AM800" s="232"/>
      <c r="AN800" s="233"/>
      <c r="AO800" s="233"/>
      <c r="AP800" s="233"/>
      <c r="AQ800" s="233"/>
      <c r="AR800" s="232"/>
      <c r="AS800" s="232"/>
      <c r="AT800" s="232"/>
      <c r="AU800" s="415"/>
      <c r="AV800" s="416"/>
      <c r="AZ800" s="241"/>
      <c r="BA800" s="232"/>
      <c r="BB800" s="419"/>
      <c r="BC800" s="419"/>
      <c r="BD800" s="419"/>
      <c r="BE800" s="419"/>
      <c r="BF800" s="419"/>
      <c r="BG800" s="419"/>
      <c r="BH800" s="233"/>
      <c r="BI800" s="233"/>
      <c r="BJ800" s="233"/>
      <c r="BK800" s="233"/>
      <c r="BL800" s="233"/>
      <c r="BM800" s="232"/>
      <c r="BN800" s="233"/>
      <c r="BO800" s="233"/>
      <c r="BP800" s="233"/>
      <c r="BQ800" s="233"/>
      <c r="BR800" s="233"/>
      <c r="BS800" s="233"/>
      <c r="BT800" s="233"/>
      <c r="BU800" s="233"/>
      <c r="BV800" s="232"/>
      <c r="BW800" s="232"/>
      <c r="BX800" s="232"/>
      <c r="BY800" s="232"/>
      <c r="BZ800" s="233"/>
      <c r="CA800" s="233"/>
      <c r="CB800" s="232"/>
      <c r="CC800" s="232"/>
      <c r="CD800" s="232"/>
      <c r="CE800" s="233"/>
      <c r="CF800" s="233"/>
      <c r="CG800" s="233"/>
      <c r="CH800" s="233"/>
      <c r="CI800" s="232"/>
      <c r="CJ800" s="232"/>
      <c r="CK800" s="232"/>
      <c r="CL800" s="419"/>
      <c r="CM800" s="420"/>
    </row>
    <row r="801" spans="9:91">
      <c r="I801" s="241"/>
      <c r="J801" s="232"/>
      <c r="K801" s="415"/>
      <c r="L801" s="415"/>
      <c r="M801" s="415"/>
      <c r="N801" s="415"/>
      <c r="O801" s="415"/>
      <c r="P801" s="415"/>
      <c r="Q801" s="415"/>
      <c r="R801" s="415"/>
      <c r="S801" s="233"/>
      <c r="T801" s="233"/>
      <c r="U801" s="233"/>
      <c r="V801" s="232"/>
      <c r="W801" s="233"/>
      <c r="X801" s="233"/>
      <c r="Y801" s="233"/>
      <c r="Z801" s="233"/>
      <c r="AA801" s="233"/>
      <c r="AB801" s="233"/>
      <c r="AC801" s="233"/>
      <c r="AD801" s="233"/>
      <c r="AE801" s="232"/>
      <c r="AF801" s="232"/>
      <c r="AG801" s="232"/>
      <c r="AH801" s="232"/>
      <c r="AI801" s="233"/>
      <c r="AJ801" s="233"/>
      <c r="AK801" s="232"/>
      <c r="AL801" s="232"/>
      <c r="AM801" s="232"/>
      <c r="AN801" s="415"/>
      <c r="AO801" s="233"/>
      <c r="AP801" s="233"/>
      <c r="AQ801" s="233"/>
      <c r="AR801" s="415"/>
      <c r="AS801" s="415"/>
      <c r="AT801" s="415"/>
      <c r="AU801" s="415"/>
      <c r="AV801" s="416"/>
      <c r="AZ801" s="241"/>
      <c r="BA801" s="232"/>
      <c r="BB801" s="419"/>
      <c r="BC801" s="419"/>
      <c r="BD801" s="419"/>
      <c r="BE801" s="419"/>
      <c r="BF801" s="419"/>
      <c r="BG801" s="419"/>
      <c r="BH801" s="419"/>
      <c r="BI801" s="419"/>
      <c r="BJ801" s="233"/>
      <c r="BK801" s="233"/>
      <c r="BL801" s="233"/>
      <c r="BM801" s="232"/>
      <c r="BN801" s="233"/>
      <c r="BO801" s="233"/>
      <c r="BP801" s="233"/>
      <c r="BQ801" s="233"/>
      <c r="BR801" s="233"/>
      <c r="BS801" s="233"/>
      <c r="BT801" s="233"/>
      <c r="BU801" s="233"/>
      <c r="BV801" s="232"/>
      <c r="BW801" s="232"/>
      <c r="BX801" s="232"/>
      <c r="BY801" s="232"/>
      <c r="BZ801" s="233"/>
      <c r="CA801" s="233"/>
      <c r="CB801" s="232"/>
      <c r="CC801" s="232"/>
      <c r="CD801" s="232"/>
      <c r="CE801" s="419"/>
      <c r="CF801" s="233"/>
      <c r="CG801" s="233"/>
      <c r="CH801" s="233"/>
      <c r="CI801" s="419"/>
      <c r="CJ801" s="419"/>
      <c r="CK801" s="419"/>
      <c r="CL801" s="419"/>
      <c r="CM801" s="420"/>
    </row>
    <row r="802" spans="9:91">
      <c r="I802" s="241"/>
      <c r="J802" s="232"/>
      <c r="K802" s="232"/>
      <c r="L802" s="232"/>
      <c r="M802" s="232"/>
      <c r="N802" s="232"/>
      <c r="O802" s="233"/>
      <c r="P802" s="415"/>
      <c r="Q802" s="233"/>
      <c r="R802" s="415"/>
      <c r="S802" s="233"/>
      <c r="T802" s="415"/>
      <c r="U802" s="233"/>
      <c r="V802" s="415"/>
      <c r="W802" s="232"/>
      <c r="X802" s="232"/>
      <c r="Y802" s="232"/>
      <c r="Z802" s="232"/>
      <c r="AA802" s="232"/>
      <c r="AB802" s="232"/>
      <c r="AC802" s="232"/>
      <c r="AD802" s="232"/>
      <c r="AE802" s="232"/>
      <c r="AF802" s="232"/>
      <c r="AG802" s="232"/>
      <c r="AH802" s="232"/>
      <c r="AI802" s="415"/>
      <c r="AJ802" s="415"/>
      <c r="AK802" s="415"/>
      <c r="AL802" s="415"/>
      <c r="AM802" s="415"/>
      <c r="AN802" s="415"/>
      <c r="AO802" s="232"/>
      <c r="AP802" s="415"/>
      <c r="AQ802" s="415"/>
      <c r="AR802" s="415"/>
      <c r="AS802" s="415"/>
      <c r="AT802" s="415"/>
      <c r="AU802" s="415"/>
      <c r="AV802" s="416"/>
      <c r="AZ802" s="241"/>
      <c r="BA802" s="232"/>
      <c r="BB802" s="232"/>
      <c r="BC802" s="232"/>
      <c r="BD802" s="232"/>
      <c r="BE802" s="232"/>
      <c r="BF802" s="233"/>
      <c r="BG802" s="419"/>
      <c r="BH802" s="233"/>
      <c r="BI802" s="419"/>
      <c r="BJ802" s="233"/>
      <c r="BK802" s="419"/>
      <c r="BL802" s="233"/>
      <c r="BM802" s="419"/>
      <c r="BN802" s="232"/>
      <c r="BO802" s="232"/>
      <c r="BP802" s="232"/>
      <c r="BQ802" s="232"/>
      <c r="BR802" s="232"/>
      <c r="BS802" s="232"/>
      <c r="BT802" s="232"/>
      <c r="BU802" s="232"/>
      <c r="BV802" s="232"/>
      <c r="BW802" s="232"/>
      <c r="BX802" s="232"/>
      <c r="BY802" s="232"/>
      <c r="BZ802" s="419"/>
      <c r="CA802" s="419"/>
      <c r="CB802" s="419"/>
      <c r="CC802" s="419"/>
      <c r="CD802" s="419"/>
      <c r="CE802" s="419"/>
      <c r="CF802" s="232"/>
      <c r="CG802" s="419"/>
      <c r="CH802" s="419"/>
      <c r="CI802" s="419"/>
      <c r="CJ802" s="419"/>
      <c r="CK802" s="419"/>
      <c r="CL802" s="419"/>
      <c r="CM802" s="420"/>
    </row>
    <row r="803" spans="9:91" ht="15.75" thickBot="1">
      <c r="I803" s="244"/>
      <c r="J803" s="245"/>
      <c r="K803" s="245"/>
      <c r="L803" s="245"/>
      <c r="M803" s="245"/>
      <c r="N803" s="245"/>
      <c r="O803" s="245"/>
      <c r="P803" s="417"/>
      <c r="Q803" s="417"/>
      <c r="R803" s="417"/>
      <c r="S803" s="417"/>
      <c r="T803" s="417"/>
      <c r="U803" s="417"/>
      <c r="V803" s="417"/>
      <c r="W803" s="417"/>
      <c r="X803" s="417"/>
      <c r="Y803" s="417"/>
      <c r="Z803" s="245"/>
      <c r="AA803" s="245"/>
      <c r="AB803" s="245"/>
      <c r="AC803" s="245"/>
      <c r="AD803" s="245"/>
      <c r="AE803" s="417"/>
      <c r="AF803" s="417"/>
      <c r="AG803" s="417"/>
      <c r="AH803" s="417"/>
      <c r="AI803" s="417"/>
      <c r="AJ803" s="417"/>
      <c r="AK803" s="417"/>
      <c r="AL803" s="417"/>
      <c r="AM803" s="417"/>
      <c r="AN803" s="417"/>
      <c r="AO803" s="417"/>
      <c r="AP803" s="417"/>
      <c r="AQ803" s="417"/>
      <c r="AR803" s="417"/>
      <c r="AS803" s="417"/>
      <c r="AT803" s="417"/>
      <c r="AU803" s="417"/>
      <c r="AV803" s="418"/>
      <c r="AZ803" s="244"/>
      <c r="BA803" s="245"/>
      <c r="BB803" s="245"/>
      <c r="BC803" s="245"/>
      <c r="BD803" s="245"/>
      <c r="BE803" s="245"/>
      <c r="BF803" s="245"/>
      <c r="BG803" s="421"/>
      <c r="BH803" s="421"/>
      <c r="BI803" s="421"/>
      <c r="BJ803" s="421"/>
      <c r="BK803" s="421"/>
      <c r="BL803" s="421"/>
      <c r="BM803" s="421"/>
      <c r="BN803" s="421"/>
      <c r="BO803" s="421"/>
      <c r="BP803" s="421"/>
      <c r="BQ803" s="245"/>
      <c r="BR803" s="245"/>
      <c r="BS803" s="245"/>
      <c r="BT803" s="245"/>
      <c r="BU803" s="245"/>
      <c r="BV803" s="421"/>
      <c r="BW803" s="421"/>
      <c r="BX803" s="421"/>
      <c r="BY803" s="421"/>
      <c r="BZ803" s="421"/>
      <c r="CA803" s="421"/>
      <c r="CB803" s="421"/>
      <c r="CC803" s="421"/>
      <c r="CD803" s="421"/>
      <c r="CE803" s="421"/>
      <c r="CF803" s="421"/>
      <c r="CG803" s="421"/>
      <c r="CH803" s="421"/>
      <c r="CI803" s="421"/>
      <c r="CJ803" s="421"/>
      <c r="CK803" s="421"/>
      <c r="CL803" s="421"/>
      <c r="CM803" s="422"/>
    </row>
    <row r="805" spans="9:91" ht="15.75" thickBot="1"/>
    <row r="806" spans="9:91">
      <c r="I806" s="224"/>
      <c r="J806" s="226"/>
      <c r="K806" s="226"/>
      <c r="L806" s="226"/>
      <c r="M806" s="227"/>
      <c r="N806" s="227"/>
      <c r="O806" s="227"/>
      <c r="P806" s="227"/>
      <c r="Q806" s="227"/>
      <c r="R806" s="227"/>
      <c r="S806" s="227"/>
      <c r="T806" s="227"/>
      <c r="U806" s="227"/>
      <c r="V806" s="227"/>
      <c r="W806" s="227"/>
      <c r="X806" s="227"/>
      <c r="Y806" s="227"/>
      <c r="Z806" s="227"/>
      <c r="AA806" s="227"/>
      <c r="AB806" s="227"/>
      <c r="AC806" s="227"/>
      <c r="AD806" s="227"/>
      <c r="AE806" s="227"/>
      <c r="AF806" s="227"/>
      <c r="AG806" s="227"/>
      <c r="AH806" s="227"/>
      <c r="AI806" s="227"/>
      <c r="AJ806" s="227"/>
      <c r="AK806" s="227"/>
      <c r="AL806" s="227"/>
      <c r="AM806" s="227"/>
      <c r="AN806" s="227"/>
      <c r="AO806" s="227"/>
      <c r="AP806" s="227"/>
      <c r="AQ806" s="227"/>
      <c r="AR806" s="227"/>
      <c r="AS806" s="227"/>
      <c r="AT806" s="227"/>
      <c r="AU806" s="227"/>
      <c r="AV806" s="228"/>
      <c r="AZ806" s="224"/>
      <c r="BA806" s="226"/>
      <c r="BB806" s="226"/>
      <c r="BC806" s="226"/>
      <c r="BD806" s="227"/>
      <c r="BE806" s="227"/>
      <c r="BF806" s="227"/>
      <c r="BG806" s="227"/>
      <c r="BH806" s="227"/>
      <c r="BI806" s="227"/>
      <c r="BJ806" s="227"/>
      <c r="BK806" s="227"/>
      <c r="BL806" s="227"/>
      <c r="BM806" s="227"/>
      <c r="BN806" s="227"/>
      <c r="BO806" s="227"/>
      <c r="BP806" s="227"/>
      <c r="BQ806" s="227"/>
      <c r="BR806" s="227"/>
      <c r="BS806" s="227"/>
      <c r="BT806" s="227"/>
      <c r="BU806" s="227"/>
      <c r="BV806" s="227"/>
      <c r="BW806" s="227"/>
      <c r="BX806" s="227"/>
      <c r="BY806" s="227"/>
      <c r="BZ806" s="227"/>
      <c r="CA806" s="227"/>
      <c r="CB806" s="227"/>
      <c r="CC806" s="227"/>
      <c r="CD806" s="227"/>
      <c r="CE806" s="227"/>
      <c r="CF806" s="227"/>
      <c r="CG806" s="227"/>
      <c r="CH806" s="227"/>
      <c r="CI806" s="227"/>
      <c r="CJ806" s="227"/>
      <c r="CK806" s="227"/>
      <c r="CL806" s="227"/>
      <c r="CM806" s="228"/>
    </row>
    <row r="807" spans="9:91">
      <c r="I807" s="229"/>
      <c r="J807" s="231"/>
      <c r="K807" s="231"/>
      <c r="L807" s="231"/>
      <c r="M807" s="425"/>
      <c r="N807" s="425"/>
      <c r="O807" s="232"/>
      <c r="P807" s="425"/>
      <c r="Q807" s="425"/>
      <c r="R807" s="425"/>
      <c r="S807" s="425"/>
      <c r="T807" s="233"/>
      <c r="U807" s="232"/>
      <c r="V807" s="232"/>
      <c r="W807" s="232"/>
      <c r="X807" s="232"/>
      <c r="Y807" s="232"/>
      <c r="Z807" s="232"/>
      <c r="AA807" s="232"/>
      <c r="AB807" s="633" t="s">
        <v>555</v>
      </c>
      <c r="AC807" s="633"/>
      <c r="AD807" s="633"/>
      <c r="AE807" s="633"/>
      <c r="AF807" s="633"/>
      <c r="AG807" s="633"/>
      <c r="AH807" s="633"/>
      <c r="AI807" s="633"/>
      <c r="AJ807" s="633"/>
      <c r="AK807" s="633"/>
      <c r="AL807" s="233"/>
      <c r="AM807" s="425"/>
      <c r="AN807" s="233"/>
      <c r="AO807" s="232"/>
      <c r="AP807" s="232"/>
      <c r="AQ807" s="232"/>
      <c r="AR807" s="232"/>
      <c r="AS807" s="232"/>
      <c r="AT807" s="232"/>
      <c r="AU807" s="232"/>
      <c r="AV807" s="426"/>
      <c r="AZ807" s="229"/>
      <c r="BA807" s="231"/>
      <c r="BB807" s="231"/>
      <c r="BC807" s="231"/>
      <c r="BD807" s="429"/>
      <c r="BE807" s="429"/>
      <c r="BF807" s="232"/>
      <c r="BG807" s="429"/>
      <c r="BH807" s="429"/>
      <c r="BI807" s="429"/>
      <c r="BJ807" s="429"/>
      <c r="BK807" s="233"/>
      <c r="BL807" s="232"/>
      <c r="BM807" s="232"/>
      <c r="BN807" s="232"/>
      <c r="BO807" s="232"/>
      <c r="BP807" s="232"/>
      <c r="BQ807" s="232"/>
      <c r="BR807" s="232"/>
      <c r="BS807" s="423"/>
      <c r="BT807" s="423"/>
      <c r="BU807" s="423"/>
      <c r="BV807" s="423"/>
      <c r="BW807" s="423"/>
      <c r="BX807" s="423"/>
      <c r="BY807" s="423"/>
      <c r="BZ807" s="423"/>
      <c r="CA807" s="423"/>
      <c r="CB807" s="423"/>
      <c r="CC807" s="233"/>
      <c r="CD807" s="429"/>
      <c r="CE807" s="233"/>
      <c r="CF807" s="232"/>
      <c r="CG807" s="232"/>
      <c r="CH807" s="232"/>
      <c r="CI807" s="232"/>
      <c r="CJ807" s="232"/>
      <c r="CK807" s="232"/>
      <c r="CL807" s="232"/>
      <c r="CM807" s="430"/>
    </row>
    <row r="808" spans="9:91">
      <c r="I808" s="229"/>
      <c r="J808" s="243"/>
      <c r="K808" s="231" t="s">
        <v>191</v>
      </c>
      <c r="L808" s="425"/>
      <c r="M808" s="233"/>
      <c r="N808" s="233"/>
      <c r="O808" s="233"/>
      <c r="P808" s="233"/>
      <c r="Q808" s="233"/>
      <c r="R808" s="233"/>
      <c r="S808" s="233"/>
      <c r="T808" s="233"/>
      <c r="U808" s="232"/>
      <c r="V808" s="232"/>
      <c r="W808" s="232"/>
      <c r="X808" s="232"/>
      <c r="Y808" s="232"/>
      <c r="Z808" s="232"/>
      <c r="AA808" s="232"/>
      <c r="AB808" s="633"/>
      <c r="AC808" s="633"/>
      <c r="AD808" s="633"/>
      <c r="AE808" s="633"/>
      <c r="AF808" s="633"/>
      <c r="AG808" s="633"/>
      <c r="AH808" s="633"/>
      <c r="AI808" s="633"/>
      <c r="AJ808" s="633"/>
      <c r="AK808" s="633"/>
      <c r="AL808" s="233"/>
      <c r="AM808" s="233"/>
      <c r="AN808" s="233"/>
      <c r="AO808" s="232"/>
      <c r="AP808" s="232"/>
      <c r="AQ808" s="232"/>
      <c r="AR808" s="232"/>
      <c r="AS808" s="232"/>
      <c r="AT808" s="232"/>
      <c r="AU808" s="231"/>
      <c r="AV808" s="426"/>
      <c r="AZ808" s="229"/>
      <c r="BA808" s="243"/>
      <c r="BB808" s="231" t="s">
        <v>191</v>
      </c>
      <c r="BC808" s="429"/>
      <c r="BD808" s="233"/>
      <c r="BE808" s="233"/>
      <c r="BF808" s="233"/>
      <c r="BG808" s="233"/>
      <c r="BH808" s="233"/>
      <c r="BI808" s="233"/>
      <c r="BJ808" s="233"/>
      <c r="BK808" s="233"/>
      <c r="BL808" s="232"/>
      <c r="BM808" s="232"/>
      <c r="BN808" s="232"/>
      <c r="BO808" s="232"/>
      <c r="BP808" s="232"/>
      <c r="BQ808" s="232"/>
      <c r="BR808" s="232"/>
      <c r="BS808" s="423"/>
      <c r="BT808" s="423"/>
      <c r="BU808" s="423"/>
      <c r="BV808" s="423"/>
      <c r="BW808" s="423"/>
      <c r="BX808" s="423"/>
      <c r="BY808" s="423"/>
      <c r="BZ808" s="423"/>
      <c r="CA808" s="423"/>
      <c r="CB808" s="423"/>
      <c r="CC808" s="233"/>
      <c r="CD808" s="233"/>
      <c r="CE808" s="233"/>
      <c r="CF808" s="232"/>
      <c r="CG808" s="232"/>
      <c r="CH808" s="232"/>
      <c r="CI808" s="232"/>
      <c r="CJ808" s="232"/>
      <c r="CK808" s="232"/>
      <c r="CL808" s="231"/>
      <c r="CM808" s="430"/>
    </row>
    <row r="809" spans="9:91">
      <c r="I809" s="229"/>
      <c r="J809" s="230"/>
      <c r="K809" s="231" t="s">
        <v>268</v>
      </c>
      <c r="L809" s="425"/>
      <c r="M809" s="232"/>
      <c r="N809" s="233"/>
      <c r="O809" s="233"/>
      <c r="P809" s="233"/>
      <c r="Q809" s="233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633"/>
      <c r="AC809" s="633"/>
      <c r="AD809" s="633"/>
      <c r="AE809" s="633"/>
      <c r="AF809" s="633"/>
      <c r="AG809" s="633"/>
      <c r="AH809" s="633"/>
      <c r="AI809" s="633"/>
      <c r="AJ809" s="633"/>
      <c r="AK809" s="633"/>
      <c r="AL809" s="233"/>
      <c r="AM809" s="233"/>
      <c r="AN809" s="233"/>
      <c r="AO809" s="232"/>
      <c r="AP809" s="232"/>
      <c r="AQ809" s="232"/>
      <c r="AR809" s="232"/>
      <c r="AS809" s="232"/>
      <c r="AT809" s="232"/>
      <c r="AU809" s="232"/>
      <c r="AV809" s="426"/>
      <c r="AZ809" s="229"/>
      <c r="BA809" s="230"/>
      <c r="BB809" s="231" t="s">
        <v>268</v>
      </c>
      <c r="BC809" s="429"/>
      <c r="BD809" s="232"/>
      <c r="BE809" s="233"/>
      <c r="BF809" s="233"/>
      <c r="BG809" s="233"/>
      <c r="BH809" s="233"/>
      <c r="BI809" s="232"/>
      <c r="BJ809" s="232"/>
      <c r="BK809" s="232"/>
      <c r="BL809" s="232"/>
      <c r="BM809" s="232"/>
      <c r="BN809" s="232"/>
      <c r="BO809" s="232"/>
      <c r="BP809" s="232"/>
      <c r="BQ809" s="232"/>
      <c r="BR809" s="232"/>
      <c r="BS809" s="423"/>
      <c r="BT809" s="423"/>
      <c r="BU809" s="423"/>
      <c r="BV809" s="423"/>
      <c r="BW809" s="423"/>
      <c r="BX809" s="423"/>
      <c r="BY809" s="423"/>
      <c r="BZ809" s="423"/>
      <c r="CA809" s="423"/>
      <c r="CB809" s="423"/>
      <c r="CC809" s="233"/>
      <c r="CD809" s="233"/>
      <c r="CE809" s="233"/>
      <c r="CI809" s="232"/>
      <c r="CJ809" s="232"/>
      <c r="CK809" s="232"/>
      <c r="CL809" s="232"/>
      <c r="CM809" s="430"/>
    </row>
    <row r="810" spans="9:91">
      <c r="I810" s="229"/>
      <c r="J810" s="235"/>
      <c r="K810" s="231" t="s">
        <v>193</v>
      </c>
      <c r="L810" s="233"/>
      <c r="M810" s="232"/>
      <c r="N810" s="233"/>
      <c r="O810" s="232"/>
      <c r="P810" s="233"/>
      <c r="Q810" s="233"/>
      <c r="R810" s="232"/>
      <c r="S810" s="232"/>
      <c r="T810" s="232"/>
      <c r="U810" s="232"/>
      <c r="V810" s="232"/>
      <c r="W810" s="233"/>
      <c r="X810" s="233"/>
      <c r="Y810" s="233"/>
      <c r="Z810" s="233"/>
      <c r="AA810" s="233"/>
      <c r="AB810" s="233"/>
      <c r="AC810" s="233"/>
      <c r="AD810" s="233"/>
      <c r="AE810" s="233"/>
      <c r="AF810" s="233"/>
      <c r="AG810" s="233"/>
      <c r="AH810" s="233"/>
      <c r="AI810" s="233"/>
      <c r="AJ810" s="233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3"/>
      <c r="AU810" s="233"/>
      <c r="AV810" s="426"/>
      <c r="AZ810" s="229"/>
      <c r="BA810" s="235"/>
      <c r="BB810" s="231" t="s">
        <v>193</v>
      </c>
      <c r="BC810" s="233"/>
      <c r="BD810" s="232"/>
      <c r="BE810" s="233"/>
      <c r="BF810" s="232"/>
      <c r="BG810" s="233"/>
      <c r="BH810" s="233"/>
      <c r="BL810" s="232"/>
      <c r="BM810" s="232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2"/>
      <c r="CC810" s="232"/>
      <c r="CD810" s="232"/>
      <c r="CE810" s="232"/>
      <c r="CI810" s="232"/>
      <c r="CJ810" s="232"/>
      <c r="CK810" s="233"/>
      <c r="CL810" s="233"/>
      <c r="CM810" s="430"/>
    </row>
    <row r="811" spans="9:91">
      <c r="I811" s="239"/>
      <c r="J811" s="236"/>
      <c r="K811" s="231" t="s">
        <v>189</v>
      </c>
      <c r="L811" s="232"/>
      <c r="M811" s="232"/>
      <c r="N811" s="232"/>
      <c r="O811" s="232"/>
      <c r="P811" s="232"/>
      <c r="Q811" s="232"/>
      <c r="R811" s="232"/>
      <c r="S811" s="232"/>
      <c r="T811" s="232"/>
      <c r="U811" s="238"/>
      <c r="V811" s="238"/>
      <c r="W811" s="238"/>
      <c r="X811" s="238"/>
      <c r="Y811" s="238"/>
      <c r="Z811" s="232"/>
      <c r="AA811" s="232"/>
      <c r="AB811" s="232"/>
      <c r="AC811" s="232"/>
      <c r="AD811" s="232"/>
      <c r="AE811" s="232"/>
      <c r="AF811" s="238"/>
      <c r="AG811" s="238"/>
      <c r="AH811" s="238"/>
      <c r="AI811" s="238"/>
      <c r="AJ811" s="238"/>
      <c r="AK811" s="232"/>
      <c r="AL811" s="242"/>
      <c r="AM811" s="242"/>
      <c r="AN811" s="242"/>
      <c r="AO811" s="232"/>
      <c r="AP811" s="232"/>
      <c r="AQ811" s="232"/>
      <c r="AR811" s="232"/>
      <c r="AS811" s="232"/>
      <c r="AT811" s="233"/>
      <c r="AU811" s="233"/>
      <c r="AV811" s="426"/>
      <c r="AZ811" s="239"/>
      <c r="BA811" s="236"/>
      <c r="BB811" s="231" t="s">
        <v>189</v>
      </c>
      <c r="BC811" s="232"/>
      <c r="BD811" s="232"/>
      <c r="BE811" s="232"/>
      <c r="BF811" s="232"/>
      <c r="BG811" s="232"/>
      <c r="BH811" s="232"/>
      <c r="BL811" s="238"/>
      <c r="BM811" s="238"/>
      <c r="BN811" s="632" t="s">
        <v>136</v>
      </c>
      <c r="BO811" s="632"/>
      <c r="BP811" s="632"/>
      <c r="BQ811" s="47">
        <v>1</v>
      </c>
      <c r="BR811" s="47">
        <v>1</v>
      </c>
      <c r="BS811" s="47">
        <v>1</v>
      </c>
      <c r="BT811" s="47">
        <v>1</v>
      </c>
      <c r="BU811" s="47">
        <v>1</v>
      </c>
      <c r="BV811" s="232"/>
      <c r="BW811" s="238"/>
      <c r="BX811" s="47">
        <v>1</v>
      </c>
      <c r="BY811" s="47">
        <v>1</v>
      </c>
      <c r="BZ811" s="47">
        <v>1</v>
      </c>
      <c r="CA811" s="47">
        <v>1</v>
      </c>
      <c r="CB811" s="47">
        <v>1</v>
      </c>
      <c r="CC811" s="242"/>
      <c r="CD811" s="232"/>
      <c r="CE811" s="232"/>
      <c r="CI811" s="232"/>
      <c r="CJ811" s="232"/>
      <c r="CK811" s="233"/>
      <c r="CL811" s="233"/>
      <c r="CM811" s="430"/>
    </row>
    <row r="812" spans="9:91">
      <c r="I812" s="239"/>
      <c r="J812" s="237"/>
      <c r="K812" s="231" t="s">
        <v>192</v>
      </c>
      <c r="L812" s="232"/>
      <c r="M812" s="232"/>
      <c r="N812" s="232"/>
      <c r="O812" s="232"/>
      <c r="P812" s="232"/>
      <c r="Q812" s="232"/>
      <c r="R812" s="232"/>
      <c r="S812" s="232"/>
      <c r="T812" s="232"/>
      <c r="U812" s="238"/>
      <c r="V812" s="232"/>
      <c r="W812" s="238">
        <v>1</v>
      </c>
      <c r="X812" s="238">
        <v>1</v>
      </c>
      <c r="Y812" s="238">
        <v>1</v>
      </c>
      <c r="Z812" s="238">
        <v>1</v>
      </c>
      <c r="AA812" s="238">
        <v>1</v>
      </c>
      <c r="AB812" s="238">
        <v>1</v>
      </c>
      <c r="AC812" s="238">
        <v>1</v>
      </c>
      <c r="AD812" s="238">
        <v>1</v>
      </c>
      <c r="AE812" s="238">
        <v>1</v>
      </c>
      <c r="AF812" s="238">
        <v>1</v>
      </c>
      <c r="AG812" s="238">
        <v>1</v>
      </c>
      <c r="AH812" s="238">
        <v>1</v>
      </c>
      <c r="AI812" s="232"/>
      <c r="AJ812" s="238"/>
      <c r="AK812" s="232"/>
      <c r="AL812" s="242"/>
      <c r="AM812" s="242"/>
      <c r="AN812" s="242"/>
      <c r="AO812" s="232"/>
      <c r="AP812" s="233"/>
      <c r="AQ812" s="233"/>
      <c r="AR812" s="233"/>
      <c r="AS812" s="233"/>
      <c r="AT812" s="233"/>
      <c r="AU812" s="232"/>
      <c r="AV812" s="426"/>
      <c r="AZ812" s="239"/>
      <c r="BA812" s="237"/>
      <c r="BB812" s="231" t="s">
        <v>192</v>
      </c>
      <c r="BC812" s="232"/>
      <c r="BD812" s="232"/>
      <c r="BE812" s="232"/>
      <c r="BF812" s="232"/>
      <c r="BG812" s="232"/>
      <c r="BH812" s="232"/>
      <c r="BL812" s="238"/>
      <c r="BN812" s="632"/>
      <c r="BO812" s="632"/>
      <c r="BP812" s="632"/>
      <c r="BQ812" s="47">
        <v>1</v>
      </c>
      <c r="BR812" s="617" t="s">
        <v>133</v>
      </c>
      <c r="BS812" s="617"/>
      <c r="BT812" s="617"/>
      <c r="BU812" s="47">
        <v>1</v>
      </c>
      <c r="BW812" s="238"/>
      <c r="BX812" s="47">
        <v>1</v>
      </c>
      <c r="BY812" s="632" t="s">
        <v>136</v>
      </c>
      <c r="BZ812" s="632"/>
      <c r="CA812" s="632"/>
      <c r="CB812" s="47">
        <v>1</v>
      </c>
      <c r="CC812" s="242"/>
      <c r="CD812" s="232"/>
      <c r="CH812" s="233"/>
      <c r="CI812" s="233"/>
      <c r="CJ812" s="233"/>
      <c r="CK812" s="233"/>
      <c r="CL812" s="232"/>
      <c r="CM812" s="430"/>
    </row>
    <row r="813" spans="9:91">
      <c r="I813" s="239"/>
      <c r="J813" s="309"/>
      <c r="K813" s="233" t="s">
        <v>486</v>
      </c>
      <c r="L813" s="232"/>
      <c r="M813" s="232"/>
      <c r="N813" s="232"/>
      <c r="O813" s="232"/>
      <c r="P813" s="232"/>
      <c r="Q813" s="232"/>
      <c r="R813" s="232"/>
      <c r="S813" s="232"/>
      <c r="T813" s="232"/>
      <c r="U813" s="238"/>
      <c r="V813" s="232"/>
      <c r="W813" s="238">
        <v>1</v>
      </c>
      <c r="X813" s="632" t="s">
        <v>136</v>
      </c>
      <c r="Y813" s="632"/>
      <c r="Z813" s="632"/>
      <c r="AA813" s="617" t="s">
        <v>133</v>
      </c>
      <c r="AB813" s="617"/>
      <c r="AC813" s="617"/>
      <c r="AE813" s="617" t="s">
        <v>133</v>
      </c>
      <c r="AF813" s="617"/>
      <c r="AG813" s="617"/>
      <c r="AH813" s="238">
        <v>1</v>
      </c>
      <c r="AI813" s="232"/>
      <c r="AJ813" s="238"/>
      <c r="AK813" s="232"/>
      <c r="AL813" s="242"/>
      <c r="AM813" s="242"/>
      <c r="AN813" s="242"/>
      <c r="AO813" s="232"/>
      <c r="AP813" s="233"/>
      <c r="AQ813" s="233"/>
      <c r="AR813" s="233"/>
      <c r="AS813" s="233"/>
      <c r="AT813" s="233"/>
      <c r="AU813" s="425"/>
      <c r="AV813" s="426"/>
      <c r="AZ813" s="239"/>
      <c r="BA813" s="309"/>
      <c r="BB813" s="233" t="s">
        <v>486</v>
      </c>
      <c r="BC813" s="232"/>
      <c r="BD813" s="232"/>
      <c r="BE813" s="232"/>
      <c r="BF813" s="232"/>
      <c r="BG813" s="232"/>
      <c r="BH813" s="232"/>
      <c r="BI813" s="232"/>
      <c r="BJ813" s="232"/>
      <c r="BK813" s="232"/>
      <c r="BL813" s="238"/>
      <c r="BN813" s="632"/>
      <c r="BO813" s="632"/>
      <c r="BP813" s="632"/>
      <c r="BQ813" s="47">
        <v>1</v>
      </c>
      <c r="BR813" s="617"/>
      <c r="BS813" s="617"/>
      <c r="BT813" s="617"/>
      <c r="BU813" s="47">
        <v>1</v>
      </c>
      <c r="BV813" s="242"/>
      <c r="BW813" s="242"/>
      <c r="BX813" s="47">
        <v>1</v>
      </c>
      <c r="BY813" s="632"/>
      <c r="BZ813" s="632"/>
      <c r="CA813" s="632"/>
      <c r="CB813" s="47">
        <v>1</v>
      </c>
      <c r="CC813" s="47">
        <v>1</v>
      </c>
      <c r="CD813" s="47">
        <v>1</v>
      </c>
      <c r="CE813" s="47">
        <v>1</v>
      </c>
      <c r="CF813" s="47">
        <v>1</v>
      </c>
      <c r="CH813" s="233"/>
      <c r="CI813" s="233"/>
      <c r="CJ813" s="233"/>
      <c r="CK813" s="233"/>
      <c r="CL813" s="429"/>
      <c r="CM813" s="430"/>
    </row>
    <row r="814" spans="9:91">
      <c r="I814" s="239"/>
      <c r="J814" s="233"/>
      <c r="K814" s="232"/>
      <c r="L814" s="232"/>
      <c r="M814" s="232"/>
      <c r="N814" s="232"/>
      <c r="O814" s="232"/>
      <c r="P814" s="232"/>
      <c r="Q814" s="238">
        <v>1</v>
      </c>
      <c r="R814" s="238">
        <v>1</v>
      </c>
      <c r="S814" s="238">
        <v>1</v>
      </c>
      <c r="T814" s="238">
        <v>1</v>
      </c>
      <c r="U814" s="238">
        <v>1</v>
      </c>
      <c r="V814" s="238">
        <v>1</v>
      </c>
      <c r="W814" s="238">
        <v>1</v>
      </c>
      <c r="X814" s="632"/>
      <c r="Y814" s="632"/>
      <c r="Z814" s="632"/>
      <c r="AA814" s="617"/>
      <c r="AB814" s="617"/>
      <c r="AC814" s="617"/>
      <c r="AD814" s="243"/>
      <c r="AE814" s="617"/>
      <c r="AF814" s="617"/>
      <c r="AG814" s="617"/>
      <c r="AH814" s="238">
        <v>1</v>
      </c>
      <c r="AI814" s="238">
        <v>1</v>
      </c>
      <c r="AJ814" s="238">
        <v>1</v>
      </c>
      <c r="AK814" s="238">
        <v>1</v>
      </c>
      <c r="AL814" s="238">
        <v>1</v>
      </c>
      <c r="AM814" s="238">
        <v>1</v>
      </c>
      <c r="AN814" s="238">
        <v>1</v>
      </c>
      <c r="AO814" s="232"/>
      <c r="AP814" s="233"/>
      <c r="AQ814" s="233"/>
      <c r="AR814" s="233"/>
      <c r="AS814" s="232"/>
      <c r="AT814" s="233"/>
      <c r="AU814" s="233"/>
      <c r="AV814" s="426"/>
      <c r="AZ814" s="239"/>
      <c r="BA814" s="233"/>
      <c r="BB814" s="232"/>
      <c r="BC814" s="232"/>
      <c r="BD814" s="232"/>
      <c r="BE814" s="232"/>
      <c r="BF814" s="232"/>
      <c r="BG814" s="232"/>
      <c r="BH814" s="238"/>
      <c r="BI814" s="238"/>
      <c r="BJ814" s="47">
        <v>1</v>
      </c>
      <c r="BK814" s="47">
        <v>1</v>
      </c>
      <c r="BL814" s="47">
        <v>1</v>
      </c>
      <c r="BM814" s="47">
        <v>1</v>
      </c>
      <c r="BN814" s="47">
        <v>1</v>
      </c>
      <c r="BO814" s="47">
        <v>1</v>
      </c>
      <c r="BP814" s="47">
        <v>1</v>
      </c>
      <c r="BQ814" s="47">
        <v>1</v>
      </c>
      <c r="BR814" s="617"/>
      <c r="BS814" s="617"/>
      <c r="BT814" s="617"/>
      <c r="BU814" s="47">
        <v>1</v>
      </c>
      <c r="BV814" s="47">
        <v>1</v>
      </c>
      <c r="BW814" s="47">
        <v>1</v>
      </c>
      <c r="BX814" s="47">
        <v>1</v>
      </c>
      <c r="BY814" s="632"/>
      <c r="BZ814" s="632"/>
      <c r="CA814" s="632"/>
      <c r="CB814" s="232"/>
      <c r="CC814" s="232"/>
      <c r="CD814" s="232"/>
      <c r="CF814" s="47">
        <v>1</v>
      </c>
      <c r="CJ814" s="232"/>
      <c r="CK814" s="233"/>
      <c r="CL814" s="233"/>
      <c r="CM814" s="430"/>
    </row>
    <row r="815" spans="9:91">
      <c r="I815" s="239"/>
      <c r="J815" s="231"/>
      <c r="K815" s="231"/>
      <c r="L815" s="232"/>
      <c r="M815" s="233"/>
      <c r="N815" s="232"/>
      <c r="O815" s="232"/>
      <c r="P815" s="232"/>
      <c r="Q815" s="238">
        <v>1</v>
      </c>
      <c r="R815" s="617" t="s">
        <v>138</v>
      </c>
      <c r="S815" s="617"/>
      <c r="T815" s="617"/>
      <c r="U815" s="617" t="s">
        <v>165</v>
      </c>
      <c r="V815" s="617"/>
      <c r="W815" s="617"/>
      <c r="X815" s="632"/>
      <c r="Y815" s="632"/>
      <c r="Z815" s="632"/>
      <c r="AA815" s="617"/>
      <c r="AB815" s="617"/>
      <c r="AC815" s="617"/>
      <c r="AE815" s="617"/>
      <c r="AF815" s="617"/>
      <c r="AG815" s="617"/>
      <c r="AH815" s="617" t="s">
        <v>165</v>
      </c>
      <c r="AI815" s="617"/>
      <c r="AJ815" s="617"/>
      <c r="AK815" s="617" t="s">
        <v>138</v>
      </c>
      <c r="AL815" s="617"/>
      <c r="AM815" s="617"/>
      <c r="AN815" s="238">
        <v>1</v>
      </c>
      <c r="AO815" s="232"/>
      <c r="AP815" s="233"/>
      <c r="AQ815" s="233"/>
      <c r="AR815" s="233"/>
      <c r="AS815" s="233"/>
      <c r="AT815" s="231"/>
      <c r="AU815" s="425"/>
      <c r="AV815" s="426"/>
      <c r="AZ815" s="239"/>
      <c r="BA815" s="231"/>
      <c r="BB815" s="231"/>
      <c r="BC815" s="232"/>
      <c r="BD815" s="233"/>
      <c r="BE815" s="232"/>
      <c r="BF815" s="232"/>
      <c r="BG815" s="232"/>
      <c r="BH815" s="238"/>
      <c r="BI815" s="232"/>
      <c r="BJ815" s="47">
        <v>1</v>
      </c>
      <c r="BK815" s="617" t="s">
        <v>135</v>
      </c>
      <c r="BL815" s="617"/>
      <c r="BM815" s="617"/>
      <c r="BO815" s="632" t="s">
        <v>165</v>
      </c>
      <c r="BP815" s="632"/>
      <c r="BQ815" s="632"/>
      <c r="BR815" s="47">
        <v>1</v>
      </c>
      <c r="BS815" s="47">
        <v>1</v>
      </c>
      <c r="BT815" s="47">
        <v>1</v>
      </c>
      <c r="BU815" s="47">
        <v>1</v>
      </c>
      <c r="BV815" s="616" t="s">
        <v>137</v>
      </c>
      <c r="BW815" s="616"/>
      <c r="BX815" s="47">
        <v>1</v>
      </c>
      <c r="BY815" s="47">
        <v>1</v>
      </c>
      <c r="BZ815" s="47">
        <v>1</v>
      </c>
      <c r="CA815" s="47">
        <v>1</v>
      </c>
      <c r="CB815" s="47">
        <v>1</v>
      </c>
      <c r="CC815" s="47">
        <v>1</v>
      </c>
      <c r="CD815" s="47">
        <v>1</v>
      </c>
      <c r="CE815" s="232"/>
      <c r="CF815" s="47">
        <v>1</v>
      </c>
      <c r="CJ815" s="233"/>
      <c r="CK815" s="231"/>
      <c r="CL815" s="429"/>
      <c r="CM815" s="430"/>
    </row>
    <row r="816" spans="9:91">
      <c r="I816" s="239"/>
      <c r="J816" s="231"/>
      <c r="K816" s="231"/>
      <c r="L816" s="233"/>
      <c r="M816" s="232"/>
      <c r="N816" s="232"/>
      <c r="O816" s="232"/>
      <c r="P816" s="232"/>
      <c r="Q816" s="238">
        <v>1</v>
      </c>
      <c r="R816" s="617"/>
      <c r="S816" s="617"/>
      <c r="T816" s="617"/>
      <c r="U816" s="617"/>
      <c r="V816" s="617"/>
      <c r="W816" s="617"/>
      <c r="X816" s="238">
        <v>1</v>
      </c>
      <c r="Y816" s="238">
        <v>1</v>
      </c>
      <c r="Z816" s="238">
        <v>1</v>
      </c>
      <c r="AA816" s="238">
        <v>1</v>
      </c>
      <c r="AB816" s="238">
        <v>1</v>
      </c>
      <c r="AC816" s="238">
        <v>1</v>
      </c>
      <c r="AD816" s="238">
        <v>1</v>
      </c>
      <c r="AE816" s="238">
        <v>1</v>
      </c>
      <c r="AF816" s="238">
        <v>1</v>
      </c>
      <c r="AG816" s="238">
        <v>1</v>
      </c>
      <c r="AH816" s="617"/>
      <c r="AI816" s="617"/>
      <c r="AJ816" s="617"/>
      <c r="AK816" s="617"/>
      <c r="AL816" s="617"/>
      <c r="AM816" s="617"/>
      <c r="AN816" s="238">
        <v>1</v>
      </c>
      <c r="AO816" s="232"/>
      <c r="AP816" s="233"/>
      <c r="AQ816" s="233"/>
      <c r="AR816" s="232"/>
      <c r="AS816" s="233"/>
      <c r="AT816" s="231"/>
      <c r="AU816" s="232"/>
      <c r="AV816" s="240"/>
      <c r="AZ816" s="239"/>
      <c r="BA816" s="231"/>
      <c r="BB816" s="231"/>
      <c r="BC816" s="233"/>
      <c r="BD816" s="232"/>
      <c r="BE816" s="232"/>
      <c r="BF816" s="232"/>
      <c r="BG816" s="232"/>
      <c r="BH816" s="238"/>
      <c r="BI816" s="232"/>
      <c r="BJ816" s="47">
        <v>1</v>
      </c>
      <c r="BK816" s="617"/>
      <c r="BL816" s="617"/>
      <c r="BM816" s="617"/>
      <c r="BO816" s="632"/>
      <c r="BP816" s="632"/>
      <c r="BQ816" s="632"/>
      <c r="BR816" s="47">
        <v>1</v>
      </c>
      <c r="BS816" s="617" t="s">
        <v>139</v>
      </c>
      <c r="BT816" s="617"/>
      <c r="BU816" s="617"/>
      <c r="BV816" s="616"/>
      <c r="BW816" s="616"/>
      <c r="BX816" s="617" t="s">
        <v>165</v>
      </c>
      <c r="BY816" s="617"/>
      <c r="BZ816" s="617"/>
      <c r="CA816" s="617" t="s">
        <v>135</v>
      </c>
      <c r="CB816" s="617"/>
      <c r="CC816" s="617"/>
      <c r="CD816" s="47">
        <v>1</v>
      </c>
      <c r="CE816" s="232"/>
      <c r="CF816" s="47">
        <v>1</v>
      </c>
      <c r="CJ816" s="233"/>
      <c r="CK816" s="231"/>
      <c r="CL816" s="232"/>
      <c r="CM816" s="240"/>
    </row>
    <row r="817" spans="9:91">
      <c r="I817" s="241"/>
      <c r="J817" s="232"/>
      <c r="K817" s="232"/>
      <c r="L817" s="233"/>
      <c r="M817" s="232"/>
      <c r="N817" s="232"/>
      <c r="O817" s="238"/>
      <c r="P817" s="238"/>
      <c r="Q817" s="238">
        <v>1</v>
      </c>
      <c r="R817" s="617"/>
      <c r="S817" s="617"/>
      <c r="T817" s="617"/>
      <c r="U817" s="617"/>
      <c r="V817" s="617"/>
      <c r="W817" s="617"/>
      <c r="X817" s="238">
        <v>1</v>
      </c>
      <c r="Y817" s="632" t="s">
        <v>135</v>
      </c>
      <c r="Z817" s="632"/>
      <c r="AA817" s="632"/>
      <c r="AB817" s="235"/>
      <c r="AC817" s="238"/>
      <c r="AD817" s="632" t="s">
        <v>176</v>
      </c>
      <c r="AE817" s="632"/>
      <c r="AF817" s="632"/>
      <c r="AG817" s="238">
        <v>1</v>
      </c>
      <c r="AH817" s="617"/>
      <c r="AI817" s="617"/>
      <c r="AJ817" s="617"/>
      <c r="AK817" s="617"/>
      <c r="AL817" s="617"/>
      <c r="AM817" s="617"/>
      <c r="AN817" s="238">
        <v>1</v>
      </c>
      <c r="AO817" s="238"/>
      <c r="AP817" s="238"/>
      <c r="AQ817" s="232"/>
      <c r="AR817" s="232"/>
      <c r="AS817" s="233"/>
      <c r="AT817" s="231"/>
      <c r="AU817" s="232"/>
      <c r="AV817" s="240"/>
      <c r="AZ817" s="241"/>
      <c r="BA817" s="232"/>
      <c r="BB817" s="232"/>
      <c r="BC817" s="233"/>
      <c r="BD817" s="232"/>
      <c r="BE817" s="232"/>
      <c r="BF817" s="238"/>
      <c r="BG817" s="238"/>
      <c r="BH817" s="238"/>
      <c r="BI817" s="232"/>
      <c r="BJ817" s="47">
        <v>1</v>
      </c>
      <c r="BK817" s="617"/>
      <c r="BL817" s="617"/>
      <c r="BM817" s="617"/>
      <c r="BO817" s="632"/>
      <c r="BP817" s="632"/>
      <c r="BQ817" s="632"/>
      <c r="BR817" s="47">
        <v>1</v>
      </c>
      <c r="BS817" s="617"/>
      <c r="BT817" s="617"/>
      <c r="BU817" s="617"/>
      <c r="BV817" s="632" t="s">
        <v>151</v>
      </c>
      <c r="BW817" s="632"/>
      <c r="BX817" s="617"/>
      <c r="BY817" s="617"/>
      <c r="BZ817" s="617"/>
      <c r="CA817" s="617"/>
      <c r="CB817" s="617"/>
      <c r="CC817" s="617"/>
      <c r="CD817" s="47">
        <v>1</v>
      </c>
      <c r="CE817" s="232"/>
      <c r="CF817" s="47">
        <v>1</v>
      </c>
      <c r="CG817" s="47">
        <v>1</v>
      </c>
      <c r="CH817" s="47">
        <v>1</v>
      </c>
      <c r="CI817" s="232"/>
      <c r="CJ817" s="233"/>
      <c r="CK817" s="231"/>
      <c r="CL817" s="232"/>
      <c r="CM817" s="240"/>
    </row>
    <row r="818" spans="9:91">
      <c r="I818" s="241"/>
      <c r="J818" s="232"/>
      <c r="K818" s="232"/>
      <c r="L818" s="233"/>
      <c r="M818" s="232"/>
      <c r="N818" s="232"/>
      <c r="O818" s="238"/>
      <c r="P818" s="232"/>
      <c r="Q818" s="238">
        <v>1</v>
      </c>
      <c r="R818" s="617" t="s">
        <v>165</v>
      </c>
      <c r="S818" s="617"/>
      <c r="T818" s="617"/>
      <c r="U818" s="238">
        <v>1</v>
      </c>
      <c r="V818" s="238">
        <v>1</v>
      </c>
      <c r="W818" s="238">
        <v>1</v>
      </c>
      <c r="X818" s="238">
        <v>1</v>
      </c>
      <c r="Y818" s="632"/>
      <c r="Z818" s="632"/>
      <c r="AA818" s="632"/>
      <c r="AB818" s="242"/>
      <c r="AC818" s="243"/>
      <c r="AD818" s="632"/>
      <c r="AE818" s="632"/>
      <c r="AF818" s="632"/>
      <c r="AG818" s="238">
        <v>1</v>
      </c>
      <c r="AH818" s="238">
        <v>1</v>
      </c>
      <c r="AI818" s="238">
        <v>1</v>
      </c>
      <c r="AJ818" s="238">
        <v>1</v>
      </c>
      <c r="AK818" s="617" t="s">
        <v>165</v>
      </c>
      <c r="AL818" s="617"/>
      <c r="AM818" s="617"/>
      <c r="AN818" s="238">
        <v>1</v>
      </c>
      <c r="AO818" s="232"/>
      <c r="AP818" s="238"/>
      <c r="AQ818" s="232"/>
      <c r="AR818" s="232"/>
      <c r="AS818" s="232"/>
      <c r="AT818" s="232"/>
      <c r="AU818" s="232"/>
      <c r="AV818" s="240"/>
      <c r="AZ818" s="241"/>
      <c r="BA818" s="232"/>
      <c r="BB818" s="232"/>
      <c r="BC818" s="233"/>
      <c r="BD818" s="232"/>
      <c r="BE818" s="232"/>
      <c r="BF818" s="238"/>
      <c r="BJ818" s="47">
        <v>1</v>
      </c>
      <c r="BN818" s="47">
        <v>1</v>
      </c>
      <c r="BO818" s="47">
        <v>1</v>
      </c>
      <c r="BP818" s="47">
        <v>1</v>
      </c>
      <c r="BQ818" s="47">
        <v>1</v>
      </c>
      <c r="BR818" s="47">
        <v>1</v>
      </c>
      <c r="BS818" s="617"/>
      <c r="BT818" s="617"/>
      <c r="BU818" s="617"/>
      <c r="BV818" s="632"/>
      <c r="BW818" s="632"/>
      <c r="BX818" s="617"/>
      <c r="BY818" s="617"/>
      <c r="BZ818" s="617"/>
      <c r="CA818" s="617"/>
      <c r="CB818" s="617"/>
      <c r="CC818" s="617"/>
      <c r="CD818" s="47">
        <v>1</v>
      </c>
      <c r="CE818" s="632" t="s">
        <v>136</v>
      </c>
      <c r="CF818" s="632"/>
      <c r="CG818" s="632"/>
      <c r="CH818" s="47">
        <v>1</v>
      </c>
      <c r="CL818" s="232"/>
      <c r="CM818" s="240"/>
    </row>
    <row r="819" spans="9:91">
      <c r="I819" s="241"/>
      <c r="J819" s="232"/>
      <c r="K819" s="232"/>
      <c r="L819" s="232"/>
      <c r="M819" s="232"/>
      <c r="N819" s="232"/>
      <c r="O819" s="238"/>
      <c r="P819" s="232"/>
      <c r="Q819" s="238">
        <v>1</v>
      </c>
      <c r="R819" s="617"/>
      <c r="S819" s="617"/>
      <c r="T819" s="617"/>
      <c r="U819" s="238">
        <v>1</v>
      </c>
      <c r="V819" s="632" t="s">
        <v>139</v>
      </c>
      <c r="W819" s="632"/>
      <c r="X819" s="632"/>
      <c r="Y819" s="632"/>
      <c r="Z819" s="632"/>
      <c r="AA819" s="632"/>
      <c r="AB819" s="242">
        <v>1</v>
      </c>
      <c r="AC819" s="242">
        <v>1</v>
      </c>
      <c r="AD819" s="632"/>
      <c r="AE819" s="632"/>
      <c r="AF819" s="632"/>
      <c r="AG819" s="632" t="s">
        <v>139</v>
      </c>
      <c r="AH819" s="632"/>
      <c r="AI819" s="632"/>
      <c r="AJ819" s="238">
        <v>1</v>
      </c>
      <c r="AK819" s="617"/>
      <c r="AL819" s="617"/>
      <c r="AM819" s="617"/>
      <c r="AN819" s="238">
        <v>1</v>
      </c>
      <c r="AO819" s="232"/>
      <c r="AP819" s="238"/>
      <c r="AQ819" s="232"/>
      <c r="AR819" s="232"/>
      <c r="AS819" s="238"/>
      <c r="AT819" s="234"/>
      <c r="AU819" s="234"/>
      <c r="AV819" s="240"/>
      <c r="AZ819" s="241"/>
      <c r="BA819" s="232"/>
      <c r="BB819" s="232"/>
      <c r="BC819" s="232"/>
      <c r="BD819" s="232"/>
      <c r="BE819" s="232"/>
      <c r="BF819" s="238"/>
      <c r="BJ819" s="47">
        <v>1</v>
      </c>
      <c r="BK819" s="632" t="s">
        <v>165</v>
      </c>
      <c r="BL819" s="632"/>
      <c r="BM819" s="632"/>
      <c r="BN819" s="47">
        <v>1</v>
      </c>
      <c r="BO819" s="617" t="s">
        <v>282</v>
      </c>
      <c r="BP819" s="617"/>
      <c r="BQ819" s="617"/>
      <c r="BR819" s="47">
        <v>1</v>
      </c>
      <c r="BS819" s="47">
        <v>1</v>
      </c>
      <c r="BT819" s="47">
        <v>1</v>
      </c>
      <c r="BU819" s="47">
        <v>1</v>
      </c>
      <c r="BV819" s="47">
        <v>1</v>
      </c>
      <c r="BW819" s="47">
        <v>1</v>
      </c>
      <c r="BX819" s="47">
        <v>1</v>
      </c>
      <c r="BY819" s="47">
        <v>1</v>
      </c>
      <c r="BZ819" s="47">
        <v>1</v>
      </c>
      <c r="CA819" s="617" t="s">
        <v>165</v>
      </c>
      <c r="CB819" s="617"/>
      <c r="CC819" s="617"/>
      <c r="CD819" s="47">
        <v>1</v>
      </c>
      <c r="CE819" s="632"/>
      <c r="CF819" s="632"/>
      <c r="CG819" s="632"/>
      <c r="CH819" s="47">
        <v>1</v>
      </c>
      <c r="CL819" s="234"/>
      <c r="CM819" s="240"/>
    </row>
    <row r="820" spans="9:91">
      <c r="I820" s="241"/>
      <c r="J820" s="232"/>
      <c r="K820" s="234"/>
      <c r="L820" s="234"/>
      <c r="M820" s="234"/>
      <c r="N820" s="232"/>
      <c r="O820" s="238">
        <v>1</v>
      </c>
      <c r="P820" s="238">
        <v>1</v>
      </c>
      <c r="Q820" s="238">
        <v>1</v>
      </c>
      <c r="R820" s="617"/>
      <c r="S820" s="617"/>
      <c r="T820" s="617"/>
      <c r="U820" s="238">
        <v>1</v>
      </c>
      <c r="V820" s="632"/>
      <c r="W820" s="632"/>
      <c r="X820" s="632"/>
      <c r="Y820" s="232">
        <v>1</v>
      </c>
      <c r="Z820" s="242">
        <v>1</v>
      </c>
      <c r="AA820" s="242">
        <v>1</v>
      </c>
      <c r="AB820" s="242">
        <v>1</v>
      </c>
      <c r="AC820" s="242">
        <v>1</v>
      </c>
      <c r="AD820" s="242">
        <v>1</v>
      </c>
      <c r="AE820" s="242">
        <v>1</v>
      </c>
      <c r="AF820" s="232">
        <v>1</v>
      </c>
      <c r="AG820" s="632"/>
      <c r="AH820" s="632"/>
      <c r="AI820" s="632"/>
      <c r="AJ820" s="238">
        <v>1</v>
      </c>
      <c r="AK820" s="617"/>
      <c r="AL820" s="617"/>
      <c r="AM820" s="617"/>
      <c r="AN820" s="238">
        <v>1</v>
      </c>
      <c r="AO820" s="238">
        <v>1</v>
      </c>
      <c r="AP820" s="238">
        <v>1</v>
      </c>
      <c r="AQ820" s="232"/>
      <c r="AR820" s="232"/>
      <c r="AS820" s="238"/>
      <c r="AT820" s="234"/>
      <c r="AU820" s="234"/>
      <c r="AV820" s="240"/>
      <c r="AZ820" s="241"/>
      <c r="BA820" s="232"/>
      <c r="BB820" s="234"/>
      <c r="BC820" s="234"/>
      <c r="BJ820" s="47">
        <v>1</v>
      </c>
      <c r="BK820" s="632"/>
      <c r="BL820" s="632"/>
      <c r="BM820" s="632"/>
      <c r="BN820" s="47">
        <v>1</v>
      </c>
      <c r="BO820" s="617"/>
      <c r="BP820" s="617"/>
      <c r="BQ820" s="617"/>
      <c r="BR820" s="47">
        <v>1</v>
      </c>
      <c r="BS820" s="235"/>
      <c r="BT820" s="617" t="s">
        <v>138</v>
      </c>
      <c r="BU820" s="617"/>
      <c r="BV820" s="617"/>
      <c r="BW820" s="617" t="s">
        <v>181</v>
      </c>
      <c r="BX820" s="617"/>
      <c r="BY820" s="617"/>
      <c r="BZ820" s="47">
        <v>1</v>
      </c>
      <c r="CA820" s="617"/>
      <c r="CB820" s="617"/>
      <c r="CC820" s="617"/>
      <c r="CD820" s="47">
        <v>1</v>
      </c>
      <c r="CE820" s="632"/>
      <c r="CF820" s="632"/>
      <c r="CG820" s="632"/>
      <c r="CH820" s="47">
        <v>1</v>
      </c>
      <c r="CL820" s="234"/>
      <c r="CM820" s="240"/>
    </row>
    <row r="821" spans="9:91">
      <c r="I821" s="241"/>
      <c r="J821" s="232"/>
      <c r="K821" s="234"/>
      <c r="L821" s="234"/>
      <c r="M821" s="234"/>
      <c r="N821" s="232"/>
      <c r="O821" s="238">
        <v>1</v>
      </c>
      <c r="P821" s="617" t="s">
        <v>133</v>
      </c>
      <c r="Q821" s="617"/>
      <c r="R821" s="617"/>
      <c r="S821" s="238">
        <v>1</v>
      </c>
      <c r="T821" s="238">
        <v>1</v>
      </c>
      <c r="U821" s="238">
        <v>1</v>
      </c>
      <c r="V821" s="632"/>
      <c r="W821" s="632"/>
      <c r="X821" s="632"/>
      <c r="Y821" s="232">
        <v>1</v>
      </c>
      <c r="Z821" s="238"/>
      <c r="AA821" s="632" t="s">
        <v>137</v>
      </c>
      <c r="AB821" s="632"/>
      <c r="AC821" s="631" t="s">
        <v>151</v>
      </c>
      <c r="AD821" s="631"/>
      <c r="AE821" s="238"/>
      <c r="AF821" s="232">
        <v>1</v>
      </c>
      <c r="AG821" s="632"/>
      <c r="AH821" s="632"/>
      <c r="AI821" s="632"/>
      <c r="AJ821" s="238">
        <v>1</v>
      </c>
      <c r="AK821" s="238">
        <v>1</v>
      </c>
      <c r="AL821" s="238">
        <v>1</v>
      </c>
      <c r="AM821" s="632" t="s">
        <v>136</v>
      </c>
      <c r="AN821" s="632"/>
      <c r="AO821" s="632"/>
      <c r="AP821" s="238">
        <v>1</v>
      </c>
      <c r="AQ821" s="232"/>
      <c r="AR821" s="232"/>
      <c r="AS821" s="238"/>
      <c r="AT821" s="234"/>
      <c r="AU821" s="234"/>
      <c r="AV821" s="240"/>
      <c r="AZ821" s="241"/>
      <c r="BA821" s="232"/>
      <c r="BB821" s="234"/>
      <c r="BC821" s="234"/>
      <c r="BG821" s="47">
        <v>1</v>
      </c>
      <c r="BH821" s="47">
        <v>1</v>
      </c>
      <c r="BI821" s="47">
        <v>1</v>
      </c>
      <c r="BJ821" s="47">
        <v>1</v>
      </c>
      <c r="BK821" s="632"/>
      <c r="BL821" s="632"/>
      <c r="BM821" s="632"/>
      <c r="BN821" s="47">
        <v>1</v>
      </c>
      <c r="BO821" s="617"/>
      <c r="BP821" s="617"/>
      <c r="BQ821" s="617"/>
      <c r="BR821" s="47">
        <v>1</v>
      </c>
      <c r="BS821" s="236"/>
      <c r="BT821" s="617"/>
      <c r="BU821" s="617"/>
      <c r="BV821" s="617"/>
      <c r="BW821" s="617"/>
      <c r="BX821" s="617"/>
      <c r="BY821" s="617"/>
      <c r="BZ821" s="47">
        <v>1</v>
      </c>
      <c r="CA821" s="617"/>
      <c r="CB821" s="617"/>
      <c r="CC821" s="617"/>
      <c r="CD821" s="47">
        <v>1</v>
      </c>
      <c r="CE821" s="47">
        <v>1</v>
      </c>
      <c r="CF821" s="47">
        <v>1</v>
      </c>
      <c r="CG821" s="47">
        <v>1</v>
      </c>
      <c r="CH821" s="47">
        <v>1</v>
      </c>
      <c r="CI821" s="232"/>
      <c r="CJ821" s="238"/>
      <c r="CK821" s="234"/>
      <c r="CL821" s="234"/>
      <c r="CM821" s="240"/>
    </row>
    <row r="822" spans="9:91">
      <c r="I822" s="241"/>
      <c r="J822" s="232"/>
      <c r="K822" s="234"/>
      <c r="L822" s="234"/>
      <c r="M822" s="234"/>
      <c r="N822" s="232"/>
      <c r="O822" s="238">
        <v>1</v>
      </c>
      <c r="P822" s="617"/>
      <c r="Q822" s="617"/>
      <c r="R822" s="617"/>
      <c r="S822" s="238">
        <v>1</v>
      </c>
      <c r="T822" s="632" t="s">
        <v>283</v>
      </c>
      <c r="U822" s="632"/>
      <c r="V822" s="632"/>
      <c r="W822" s="232">
        <v>1</v>
      </c>
      <c r="X822" s="232">
        <v>1</v>
      </c>
      <c r="Y822" s="232">
        <v>1</v>
      </c>
      <c r="Z822" s="230"/>
      <c r="AA822" s="632"/>
      <c r="AB822" s="632"/>
      <c r="AC822" s="631"/>
      <c r="AD822" s="631"/>
      <c r="AE822" s="236"/>
      <c r="AF822" s="232">
        <v>1</v>
      </c>
      <c r="AG822" s="232">
        <v>1</v>
      </c>
      <c r="AH822" s="232">
        <v>1</v>
      </c>
      <c r="AI822" s="632" t="s">
        <v>135</v>
      </c>
      <c r="AJ822" s="632"/>
      <c r="AK822" s="632"/>
      <c r="AL822" s="238">
        <v>1</v>
      </c>
      <c r="AM822" s="632"/>
      <c r="AN822" s="632"/>
      <c r="AO822" s="632"/>
      <c r="AP822" s="238">
        <v>1</v>
      </c>
      <c r="AQ822" s="233"/>
      <c r="AR822" s="6"/>
      <c r="AS822" s="6"/>
      <c r="AU822" s="232"/>
      <c r="AV822" s="426"/>
      <c r="AZ822" s="241"/>
      <c r="BA822" s="232"/>
      <c r="BB822" s="234"/>
      <c r="BC822" s="234"/>
      <c r="BG822" s="47">
        <v>1</v>
      </c>
      <c r="BH822" s="617" t="s">
        <v>133</v>
      </c>
      <c r="BI822" s="617"/>
      <c r="BJ822" s="617"/>
      <c r="BK822" s="47">
        <v>1</v>
      </c>
      <c r="BL822" s="47">
        <v>1</v>
      </c>
      <c r="BM822" s="47">
        <v>1</v>
      </c>
      <c r="BN822" s="47">
        <v>1</v>
      </c>
      <c r="BO822" s="47">
        <v>1</v>
      </c>
      <c r="BP822" s="47">
        <v>1</v>
      </c>
      <c r="BQ822" s="47">
        <v>1</v>
      </c>
      <c r="BR822" s="47">
        <v>1</v>
      </c>
      <c r="BS822" s="242"/>
      <c r="BT822" s="617"/>
      <c r="BU822" s="617"/>
      <c r="BV822" s="617"/>
      <c r="BW822" s="617"/>
      <c r="BX822" s="617"/>
      <c r="BY822" s="617"/>
      <c r="BZ822" s="47">
        <v>1</v>
      </c>
      <c r="CA822" s="632" t="s">
        <v>151</v>
      </c>
      <c r="CB822" s="632"/>
      <c r="CC822" s="616" t="s">
        <v>137</v>
      </c>
      <c r="CD822" s="616"/>
      <c r="CE822" s="47">
        <v>1</v>
      </c>
      <c r="CF822" s="232"/>
      <c r="CG822" s="238"/>
      <c r="CH822" s="233"/>
      <c r="CI822" s="6"/>
      <c r="CJ822" s="6"/>
      <c r="CL822" s="232"/>
      <c r="CM822" s="430"/>
    </row>
    <row r="823" spans="9:91">
      <c r="I823" s="239"/>
      <c r="J823" s="232"/>
      <c r="K823" s="234"/>
      <c r="L823" s="234"/>
      <c r="M823" s="234"/>
      <c r="N823" s="232"/>
      <c r="O823" s="238">
        <v>1</v>
      </c>
      <c r="P823" s="617"/>
      <c r="Q823" s="617"/>
      <c r="R823" s="617"/>
      <c r="S823" s="238">
        <v>1</v>
      </c>
      <c r="T823" s="632"/>
      <c r="U823" s="632"/>
      <c r="V823" s="632"/>
      <c r="W823" s="232">
        <v>1</v>
      </c>
      <c r="X823" s="238"/>
      <c r="Y823" s="236"/>
      <c r="Z823" s="233">
        <v>1</v>
      </c>
      <c r="AA823" s="233">
        <v>1</v>
      </c>
      <c r="AB823" s="233">
        <v>1</v>
      </c>
      <c r="AC823" s="233">
        <v>1</v>
      </c>
      <c r="AD823" s="233">
        <v>1</v>
      </c>
      <c r="AE823" s="233">
        <v>1</v>
      </c>
      <c r="AF823" s="230"/>
      <c r="AG823" s="238"/>
      <c r="AH823" s="232">
        <v>1</v>
      </c>
      <c r="AI823" s="632"/>
      <c r="AJ823" s="632"/>
      <c r="AK823" s="632"/>
      <c r="AL823" s="238">
        <v>1</v>
      </c>
      <c r="AM823" s="632"/>
      <c r="AN823" s="632"/>
      <c r="AO823" s="632"/>
      <c r="AP823" s="238">
        <v>1</v>
      </c>
      <c r="AQ823" s="232"/>
      <c r="AR823" s="6"/>
      <c r="AS823" s="6"/>
      <c r="AU823" s="233"/>
      <c r="AV823" s="426"/>
      <c r="AZ823" s="239"/>
      <c r="BA823" s="232"/>
      <c r="BB823" s="234"/>
      <c r="BC823" s="234"/>
      <c r="BD823" s="234"/>
      <c r="BE823" s="232"/>
      <c r="BF823" s="238"/>
      <c r="BG823" s="47">
        <v>1</v>
      </c>
      <c r="BH823" s="617"/>
      <c r="BI823" s="617"/>
      <c r="BJ823" s="617"/>
      <c r="BK823" s="47">
        <v>1</v>
      </c>
      <c r="BL823" s="617" t="s">
        <v>139</v>
      </c>
      <c r="BM823" s="617"/>
      <c r="BN823" s="617"/>
      <c r="BO823" s="47">
        <v>1</v>
      </c>
      <c r="BP823" s="235"/>
      <c r="BQ823" s="236"/>
      <c r="BS823" s="632"/>
      <c r="BT823" s="632"/>
      <c r="BU823" s="632"/>
      <c r="BV823" s="632"/>
      <c r="BW823" s="617" t="s">
        <v>138</v>
      </c>
      <c r="BX823" s="617"/>
      <c r="BY823" s="617"/>
      <c r="BZ823" s="47">
        <v>1</v>
      </c>
      <c r="CA823" s="632"/>
      <c r="CB823" s="632"/>
      <c r="CC823" s="616"/>
      <c r="CD823" s="616"/>
      <c r="CE823" s="47">
        <v>1</v>
      </c>
      <c r="CF823" s="242"/>
      <c r="CG823" s="242"/>
      <c r="CH823" s="232"/>
      <c r="CI823" s="6"/>
      <c r="CJ823" s="6"/>
      <c r="CL823" s="233"/>
      <c r="CM823" s="430"/>
    </row>
    <row r="824" spans="9:91">
      <c r="I824" s="239"/>
      <c r="J824" s="232"/>
      <c r="K824" s="234"/>
      <c r="L824" s="234"/>
      <c r="M824" s="234"/>
      <c r="N824" s="238"/>
      <c r="O824" s="238">
        <v>1</v>
      </c>
      <c r="P824" s="232"/>
      <c r="Q824" s="230"/>
      <c r="S824" s="238">
        <v>1</v>
      </c>
      <c r="T824" s="632"/>
      <c r="U824" s="632"/>
      <c r="V824" s="632"/>
      <c r="W824" s="232">
        <v>1</v>
      </c>
      <c r="X824" s="631" t="s">
        <v>151</v>
      </c>
      <c r="Y824" s="631"/>
      <c r="Z824" s="233">
        <v>1</v>
      </c>
      <c r="AA824" s="617"/>
      <c r="AB824" s="617"/>
      <c r="AC824" s="617"/>
      <c r="AD824" s="617"/>
      <c r="AE824" s="233">
        <v>1</v>
      </c>
      <c r="AF824" s="632" t="s">
        <v>137</v>
      </c>
      <c r="AG824" s="632"/>
      <c r="AH824" s="232">
        <v>1</v>
      </c>
      <c r="AI824" s="632"/>
      <c r="AJ824" s="632"/>
      <c r="AK824" s="632"/>
      <c r="AL824" s="238">
        <v>1</v>
      </c>
      <c r="AM824" s="632" t="s">
        <v>136</v>
      </c>
      <c r="AN824" s="632"/>
      <c r="AO824" s="632"/>
      <c r="AP824" s="238">
        <v>1</v>
      </c>
      <c r="AQ824" s="232"/>
      <c r="AR824" s="232"/>
      <c r="AS824" s="6"/>
      <c r="AU824" s="233"/>
      <c r="AV824" s="426"/>
      <c r="AZ824" s="239"/>
      <c r="BA824" s="232"/>
      <c r="BB824" s="234"/>
      <c r="BC824" s="234"/>
      <c r="BD824" s="234"/>
      <c r="BE824" s="238"/>
      <c r="BF824" s="238"/>
      <c r="BG824" s="47">
        <v>1</v>
      </c>
      <c r="BH824" s="617"/>
      <c r="BI824" s="617"/>
      <c r="BJ824" s="617"/>
      <c r="BK824" s="47">
        <v>1</v>
      </c>
      <c r="BL824" s="617"/>
      <c r="BM824" s="617"/>
      <c r="BN824" s="617"/>
      <c r="BO824" s="47">
        <v>1</v>
      </c>
      <c r="BP824" s="617" t="s">
        <v>138</v>
      </c>
      <c r="BQ824" s="617"/>
      <c r="BR824" s="617"/>
      <c r="BS824" s="632"/>
      <c r="BT824" s="632"/>
      <c r="BU824" s="632"/>
      <c r="BV824" s="632"/>
      <c r="BW824" s="617"/>
      <c r="BX824" s="617"/>
      <c r="BY824" s="617"/>
      <c r="BZ824" s="47">
        <v>1</v>
      </c>
      <c r="CA824" s="617" t="s">
        <v>139</v>
      </c>
      <c r="CB824" s="617"/>
      <c r="CC824" s="617"/>
      <c r="CD824" s="47">
        <v>1</v>
      </c>
      <c r="CE824" s="47">
        <v>1</v>
      </c>
      <c r="CF824" s="47">
        <v>1</v>
      </c>
      <c r="CG824" s="47">
        <v>1</v>
      </c>
      <c r="CH824" s="47">
        <v>1</v>
      </c>
      <c r="CI824" s="232"/>
      <c r="CJ824" s="6"/>
      <c r="CL824" s="233"/>
      <c r="CM824" s="430"/>
    </row>
    <row r="825" spans="9:91">
      <c r="I825" s="241"/>
      <c r="J825" s="234"/>
      <c r="K825" s="234"/>
      <c r="L825" s="234"/>
      <c r="N825" s="238"/>
      <c r="O825" s="238">
        <v>1</v>
      </c>
      <c r="P825" s="632" t="s">
        <v>136</v>
      </c>
      <c r="Q825" s="632"/>
      <c r="R825" s="632"/>
      <c r="S825" s="238">
        <v>1</v>
      </c>
      <c r="T825" s="235"/>
      <c r="U825" s="233"/>
      <c r="V825" s="309"/>
      <c r="W825" s="232">
        <v>1</v>
      </c>
      <c r="X825" s="631"/>
      <c r="Y825" s="631"/>
      <c r="Z825" s="233">
        <v>1</v>
      </c>
      <c r="AA825" s="617"/>
      <c r="AB825" s="617"/>
      <c r="AC825" s="617"/>
      <c r="AD825" s="617"/>
      <c r="AE825" s="233">
        <v>1</v>
      </c>
      <c r="AF825" s="632"/>
      <c r="AG825" s="632"/>
      <c r="AH825" s="232">
        <v>1</v>
      </c>
      <c r="AI825" s="309"/>
      <c r="AJ825" s="233"/>
      <c r="AK825" s="235"/>
      <c r="AL825" s="238">
        <v>1</v>
      </c>
      <c r="AM825" s="632"/>
      <c r="AN825" s="632"/>
      <c r="AO825" s="632"/>
      <c r="AP825" s="238">
        <v>1</v>
      </c>
      <c r="AQ825" s="232"/>
      <c r="AR825" s="232"/>
      <c r="AS825" s="232"/>
      <c r="AT825" s="231"/>
      <c r="AU825" s="425"/>
      <c r="AV825" s="426"/>
      <c r="AZ825" s="241"/>
      <c r="BA825" s="234"/>
      <c r="BB825" s="234"/>
      <c r="BC825" s="234"/>
      <c r="BE825" s="238"/>
      <c r="BF825" s="47">
        <v>1</v>
      </c>
      <c r="BG825" s="47">
        <v>1</v>
      </c>
      <c r="BH825" s="47">
        <v>1</v>
      </c>
      <c r="BI825" s="47">
        <v>1</v>
      </c>
      <c r="BJ825" s="47">
        <v>1</v>
      </c>
      <c r="BK825" s="47">
        <v>1</v>
      </c>
      <c r="BL825" s="617"/>
      <c r="BM825" s="617"/>
      <c r="BN825" s="617"/>
      <c r="BO825" s="47">
        <v>1</v>
      </c>
      <c r="BP825" s="617"/>
      <c r="BQ825" s="617"/>
      <c r="BR825" s="617"/>
      <c r="BS825" s="632"/>
      <c r="BT825" s="632"/>
      <c r="BU825" s="632"/>
      <c r="BV825" s="632"/>
      <c r="BW825" s="617"/>
      <c r="BX825" s="617"/>
      <c r="BY825" s="617"/>
      <c r="BZ825" s="47">
        <v>1</v>
      </c>
      <c r="CA825" s="617"/>
      <c r="CB825" s="617"/>
      <c r="CC825" s="617"/>
      <c r="CD825" s="47">
        <v>1</v>
      </c>
      <c r="CE825" s="617" t="s">
        <v>133</v>
      </c>
      <c r="CF825" s="617"/>
      <c r="CG825" s="617"/>
      <c r="CH825" s="47">
        <v>1</v>
      </c>
      <c r="CI825" s="232"/>
      <c r="CJ825" s="232"/>
      <c r="CK825" s="231"/>
      <c r="CL825" s="429"/>
      <c r="CM825" s="430"/>
    </row>
    <row r="826" spans="9:91">
      <c r="I826" s="241"/>
      <c r="N826" s="232"/>
      <c r="O826" s="238">
        <v>1</v>
      </c>
      <c r="P826" s="632"/>
      <c r="Q826" s="632"/>
      <c r="R826" s="632"/>
      <c r="S826" s="238">
        <v>1</v>
      </c>
      <c r="T826" s="238"/>
      <c r="U826" s="243"/>
      <c r="V826" s="6"/>
      <c r="W826" s="232">
        <v>1</v>
      </c>
      <c r="X826" s="632" t="s">
        <v>137</v>
      </c>
      <c r="Y826" s="632"/>
      <c r="Z826" s="233">
        <v>1</v>
      </c>
      <c r="AA826" s="617"/>
      <c r="AB826" s="617"/>
      <c r="AC826" s="617"/>
      <c r="AD826" s="617"/>
      <c r="AE826" s="233">
        <v>1</v>
      </c>
      <c r="AF826" s="631" t="s">
        <v>151</v>
      </c>
      <c r="AG826" s="631"/>
      <c r="AH826" s="232">
        <v>1</v>
      </c>
      <c r="AI826" s="6"/>
      <c r="AJ826" s="243"/>
      <c r="AK826" s="238"/>
      <c r="AL826" s="238">
        <v>1</v>
      </c>
      <c r="AM826" s="632"/>
      <c r="AN826" s="632"/>
      <c r="AO826" s="632"/>
      <c r="AP826" s="238">
        <v>1</v>
      </c>
      <c r="AQ826" s="238"/>
      <c r="AR826" s="238"/>
      <c r="AS826" s="232"/>
      <c r="AT826" s="231"/>
      <c r="AU826" s="425"/>
      <c r="AV826" s="426"/>
      <c r="AZ826" s="241"/>
      <c r="BE826" s="232"/>
      <c r="BF826" s="47">
        <v>1</v>
      </c>
      <c r="BG826" s="617" t="s">
        <v>165</v>
      </c>
      <c r="BH826" s="617"/>
      <c r="BI826" s="617"/>
      <c r="BJ826" s="47">
        <v>1</v>
      </c>
      <c r="BK826" s="616" t="s">
        <v>137</v>
      </c>
      <c r="BL826" s="616"/>
      <c r="BM826" s="632" t="s">
        <v>151</v>
      </c>
      <c r="BN826" s="632"/>
      <c r="BO826" s="47">
        <v>1</v>
      </c>
      <c r="BP826" s="617"/>
      <c r="BQ826" s="617"/>
      <c r="BR826" s="617"/>
      <c r="BS826" s="632"/>
      <c r="BT826" s="632"/>
      <c r="BU826" s="632"/>
      <c r="BV826" s="632"/>
      <c r="BW826" s="242"/>
      <c r="BX826" s="236"/>
      <c r="BY826" s="235"/>
      <c r="BZ826" s="47">
        <v>1</v>
      </c>
      <c r="CA826" s="617"/>
      <c r="CB826" s="617"/>
      <c r="CC826" s="617"/>
      <c r="CD826" s="47">
        <v>1</v>
      </c>
      <c r="CE826" s="617"/>
      <c r="CF826" s="617"/>
      <c r="CG826" s="617"/>
      <c r="CH826" s="47">
        <v>1</v>
      </c>
      <c r="CI826" s="238"/>
      <c r="CJ826" s="232"/>
      <c r="CK826" s="231"/>
      <c r="CL826" s="429"/>
      <c r="CM826" s="430"/>
    </row>
    <row r="827" spans="9:91">
      <c r="I827" s="241"/>
      <c r="M827" s="232"/>
      <c r="N827" s="232"/>
      <c r="O827" s="238">
        <v>1</v>
      </c>
      <c r="P827" s="632"/>
      <c r="Q827" s="632"/>
      <c r="R827" s="632"/>
      <c r="S827" s="238">
        <v>1</v>
      </c>
      <c r="T827" s="632" t="s">
        <v>135</v>
      </c>
      <c r="U827" s="632"/>
      <c r="V827" s="632"/>
      <c r="W827" s="232">
        <v>1</v>
      </c>
      <c r="X827" s="632"/>
      <c r="Y827" s="632"/>
      <c r="Z827" s="233">
        <v>1</v>
      </c>
      <c r="AA827" s="617"/>
      <c r="AB827" s="617"/>
      <c r="AC827" s="617"/>
      <c r="AD827" s="617"/>
      <c r="AE827" s="233">
        <v>1</v>
      </c>
      <c r="AF827" s="631"/>
      <c r="AG827" s="631"/>
      <c r="AH827" s="232">
        <v>1</v>
      </c>
      <c r="AI827" s="632" t="s">
        <v>286</v>
      </c>
      <c r="AJ827" s="632"/>
      <c r="AK827" s="632"/>
      <c r="AL827" s="238">
        <v>1</v>
      </c>
      <c r="AN827" s="230"/>
      <c r="AO827" s="238"/>
      <c r="AP827" s="238">
        <v>1</v>
      </c>
      <c r="AQ827" s="238"/>
      <c r="AR827" s="6"/>
      <c r="AS827" s="6"/>
      <c r="AU827" s="425"/>
      <c r="AV827" s="426"/>
      <c r="AZ827" s="241"/>
      <c r="BD827" s="232"/>
      <c r="BE827" s="232"/>
      <c r="BF827" s="47">
        <v>1</v>
      </c>
      <c r="BG827" s="617"/>
      <c r="BH827" s="617"/>
      <c r="BI827" s="617"/>
      <c r="BJ827" s="47">
        <v>1</v>
      </c>
      <c r="BK827" s="616"/>
      <c r="BL827" s="616"/>
      <c r="BM827" s="632"/>
      <c r="BN827" s="632"/>
      <c r="BO827" s="47">
        <v>1</v>
      </c>
      <c r="BP827" s="617" t="s">
        <v>133</v>
      </c>
      <c r="BQ827" s="617"/>
      <c r="BR827" s="617"/>
      <c r="BS827" s="617" t="s">
        <v>138</v>
      </c>
      <c r="BT827" s="617"/>
      <c r="BU827" s="617"/>
      <c r="BW827" s="47">
        <v>1</v>
      </c>
      <c r="BX827" s="47">
        <v>1</v>
      </c>
      <c r="BY827" s="47">
        <v>1</v>
      </c>
      <c r="BZ827" s="47">
        <v>1</v>
      </c>
      <c r="CA827" s="47">
        <v>1</v>
      </c>
      <c r="CB827" s="47">
        <v>1</v>
      </c>
      <c r="CC827" s="47">
        <v>1</v>
      </c>
      <c r="CD827" s="47">
        <v>1</v>
      </c>
      <c r="CE827" s="617"/>
      <c r="CF827" s="617"/>
      <c r="CG827" s="617"/>
      <c r="CH827" s="47">
        <v>1</v>
      </c>
      <c r="CI827" s="6"/>
      <c r="CJ827" s="6"/>
      <c r="CL827" s="429"/>
      <c r="CM827" s="430"/>
    </row>
    <row r="828" spans="9:91">
      <c r="I828" s="241"/>
      <c r="M828" s="232"/>
      <c r="N828" s="232"/>
      <c r="O828" s="238">
        <v>1</v>
      </c>
      <c r="P828" s="632" t="s">
        <v>136</v>
      </c>
      <c r="Q828" s="632"/>
      <c r="R828" s="632"/>
      <c r="S828" s="238">
        <v>1</v>
      </c>
      <c r="T828" s="632"/>
      <c r="U828" s="632"/>
      <c r="V828" s="632"/>
      <c r="W828" s="232">
        <v>1</v>
      </c>
      <c r="X828" s="238"/>
      <c r="Y828" s="230"/>
      <c r="Z828" s="233">
        <v>1</v>
      </c>
      <c r="AA828" s="233">
        <v>1</v>
      </c>
      <c r="AB828" s="233">
        <v>1</v>
      </c>
      <c r="AC828" s="233">
        <v>1</v>
      </c>
      <c r="AD828" s="233">
        <v>1</v>
      </c>
      <c r="AE828" s="233">
        <v>1</v>
      </c>
      <c r="AF828" s="236"/>
      <c r="AG828" s="238"/>
      <c r="AH828" s="232">
        <v>1</v>
      </c>
      <c r="AI828" s="632"/>
      <c r="AJ828" s="632"/>
      <c r="AK828" s="632"/>
      <c r="AL828" s="238">
        <v>1</v>
      </c>
      <c r="AM828" s="617" t="s">
        <v>133</v>
      </c>
      <c r="AN828" s="617"/>
      <c r="AO828" s="617"/>
      <c r="AP828" s="238">
        <v>1</v>
      </c>
      <c r="AQ828" s="232"/>
      <c r="AR828" s="6"/>
      <c r="AS828" s="6"/>
      <c r="AU828" s="425"/>
      <c r="AV828" s="426"/>
      <c r="AZ828" s="241"/>
      <c r="BD828" s="232"/>
      <c r="BE828" s="232"/>
      <c r="BF828" s="47">
        <v>1</v>
      </c>
      <c r="BG828" s="617"/>
      <c r="BH828" s="617"/>
      <c r="BI828" s="617"/>
      <c r="BJ828" s="47">
        <v>1</v>
      </c>
      <c r="BK828" s="47">
        <v>1</v>
      </c>
      <c r="BL828" s="617" t="s">
        <v>360</v>
      </c>
      <c r="BM828" s="617"/>
      <c r="BN828" s="617"/>
      <c r="BO828" s="47">
        <v>1</v>
      </c>
      <c r="BP828" s="617"/>
      <c r="BQ828" s="617"/>
      <c r="BR828" s="617"/>
      <c r="BS828" s="617"/>
      <c r="BT828" s="617"/>
      <c r="BU828" s="617"/>
      <c r="BV828" s="236"/>
      <c r="BW828" s="47">
        <v>1</v>
      </c>
      <c r="BX828" s="617" t="s">
        <v>282</v>
      </c>
      <c r="BY828" s="617"/>
      <c r="BZ828" s="617"/>
      <c r="CA828" s="47">
        <v>1</v>
      </c>
      <c r="CB828" s="632" t="s">
        <v>165</v>
      </c>
      <c r="CC828" s="632"/>
      <c r="CD828" s="632"/>
      <c r="CE828" s="47">
        <v>1</v>
      </c>
      <c r="CF828" s="47">
        <v>1</v>
      </c>
      <c r="CG828" s="47">
        <v>1</v>
      </c>
      <c r="CH828" s="47">
        <v>1</v>
      </c>
      <c r="CI828" s="6"/>
      <c r="CJ828" s="6"/>
      <c r="CL828" s="429"/>
      <c r="CM828" s="430"/>
    </row>
    <row r="829" spans="9:91">
      <c r="I829" s="241"/>
      <c r="J829" s="232"/>
      <c r="K829" s="232"/>
      <c r="L829" s="233"/>
      <c r="M829" s="232"/>
      <c r="N829" s="232"/>
      <c r="O829" s="238">
        <v>1</v>
      </c>
      <c r="P829" s="632"/>
      <c r="Q829" s="632"/>
      <c r="R829" s="632"/>
      <c r="S829" s="238">
        <v>1</v>
      </c>
      <c r="T829" s="632"/>
      <c r="U829" s="632"/>
      <c r="V829" s="632"/>
      <c r="W829" s="232">
        <v>1</v>
      </c>
      <c r="X829" s="232">
        <v>1</v>
      </c>
      <c r="Y829" s="232">
        <v>1</v>
      </c>
      <c r="Z829" s="236"/>
      <c r="AA829" s="631" t="s">
        <v>151</v>
      </c>
      <c r="AB829" s="631"/>
      <c r="AC829" s="632" t="s">
        <v>137</v>
      </c>
      <c r="AD829" s="632"/>
      <c r="AE829" s="230"/>
      <c r="AF829" s="232">
        <v>1</v>
      </c>
      <c r="AG829" s="232">
        <v>1</v>
      </c>
      <c r="AH829" s="232">
        <v>1</v>
      </c>
      <c r="AI829" s="632"/>
      <c r="AJ829" s="632"/>
      <c r="AK829" s="632"/>
      <c r="AL829" s="238">
        <v>1</v>
      </c>
      <c r="AM829" s="617"/>
      <c r="AN829" s="617"/>
      <c r="AO829" s="617"/>
      <c r="AP829" s="238">
        <v>1</v>
      </c>
      <c r="AQ829" s="232"/>
      <c r="AR829" s="6"/>
      <c r="AS829" s="6"/>
      <c r="AU829" s="232"/>
      <c r="AV829" s="240"/>
      <c r="AZ829" s="241"/>
      <c r="BA829" s="232"/>
      <c r="BB829" s="232"/>
      <c r="BF829" s="47">
        <v>1</v>
      </c>
      <c r="BG829" s="47">
        <v>1</v>
      </c>
      <c r="BH829" s="632" t="s">
        <v>136</v>
      </c>
      <c r="BI829" s="632"/>
      <c r="BJ829" s="632"/>
      <c r="BK829" s="47">
        <v>1</v>
      </c>
      <c r="BL829" s="617"/>
      <c r="BM829" s="617"/>
      <c r="BN829" s="617"/>
      <c r="BO829" s="47">
        <v>1</v>
      </c>
      <c r="BP829" s="617"/>
      <c r="BQ829" s="617"/>
      <c r="BR829" s="617"/>
      <c r="BS829" s="617"/>
      <c r="BT829" s="617"/>
      <c r="BU829" s="617"/>
      <c r="BV829" s="235"/>
      <c r="BW829" s="47">
        <v>1</v>
      </c>
      <c r="BX829" s="617"/>
      <c r="BY829" s="617"/>
      <c r="BZ829" s="617"/>
      <c r="CA829" s="47">
        <v>1</v>
      </c>
      <c r="CB829" s="632"/>
      <c r="CC829" s="632"/>
      <c r="CD829" s="632"/>
      <c r="CE829" s="47">
        <v>1</v>
      </c>
      <c r="CF829" s="632" t="s">
        <v>136</v>
      </c>
      <c r="CG829" s="632"/>
      <c r="CH829" s="632"/>
      <c r="CI829" s="6"/>
      <c r="CJ829" s="6"/>
      <c r="CL829" s="232"/>
      <c r="CM829" s="240"/>
    </row>
    <row r="830" spans="9:91">
      <c r="I830" s="241"/>
      <c r="J830" s="232"/>
      <c r="K830" s="232"/>
      <c r="L830" s="232"/>
      <c r="M830" s="232"/>
      <c r="N830" s="232"/>
      <c r="O830" s="238">
        <v>1</v>
      </c>
      <c r="P830" s="632"/>
      <c r="Q830" s="632"/>
      <c r="R830" s="632"/>
      <c r="S830" s="238">
        <v>1</v>
      </c>
      <c r="T830" s="238">
        <v>1</v>
      </c>
      <c r="U830" s="238">
        <v>1</v>
      </c>
      <c r="V830" s="632" t="s">
        <v>139</v>
      </c>
      <c r="W830" s="632"/>
      <c r="X830" s="632"/>
      <c r="Y830" s="232">
        <v>1</v>
      </c>
      <c r="Z830" s="238"/>
      <c r="AA830" s="631"/>
      <c r="AB830" s="631"/>
      <c r="AC830" s="632"/>
      <c r="AD830" s="632"/>
      <c r="AE830" s="238"/>
      <c r="AF830" s="232">
        <v>1</v>
      </c>
      <c r="AG830" s="632" t="s">
        <v>139</v>
      </c>
      <c r="AH830" s="632"/>
      <c r="AI830" s="632"/>
      <c r="AJ830" s="238">
        <v>1</v>
      </c>
      <c r="AK830" s="238">
        <v>1</v>
      </c>
      <c r="AL830" s="238">
        <v>1</v>
      </c>
      <c r="AM830" s="617"/>
      <c r="AN830" s="617"/>
      <c r="AO830" s="617"/>
      <c r="AP830" s="238">
        <v>1</v>
      </c>
      <c r="AQ830" s="232"/>
      <c r="AR830" s="232"/>
      <c r="AS830" s="232"/>
      <c r="AT830" s="232"/>
      <c r="AU830" s="232"/>
      <c r="AV830" s="240"/>
      <c r="AZ830" s="241"/>
      <c r="BA830" s="232"/>
      <c r="BB830" s="232"/>
      <c r="BG830" s="47">
        <v>1</v>
      </c>
      <c r="BH830" s="632"/>
      <c r="BI830" s="632"/>
      <c r="BJ830" s="632"/>
      <c r="BK830" s="47">
        <v>1</v>
      </c>
      <c r="BL830" s="617"/>
      <c r="BM830" s="617"/>
      <c r="BN830" s="617"/>
      <c r="BO830" s="47">
        <v>1</v>
      </c>
      <c r="BP830" s="47">
        <v>1</v>
      </c>
      <c r="BQ830" s="47">
        <v>1</v>
      </c>
      <c r="BR830" s="47">
        <v>1</v>
      </c>
      <c r="BS830" s="47">
        <v>1</v>
      </c>
      <c r="BT830" s="47">
        <v>1</v>
      </c>
      <c r="BU830" s="47">
        <v>1</v>
      </c>
      <c r="BV830" s="47">
        <v>1</v>
      </c>
      <c r="BW830" s="47">
        <v>1</v>
      </c>
      <c r="BX830" s="617"/>
      <c r="BY830" s="617"/>
      <c r="BZ830" s="617"/>
      <c r="CA830" s="47">
        <v>1</v>
      </c>
      <c r="CB830" s="632"/>
      <c r="CC830" s="632"/>
      <c r="CD830" s="632"/>
      <c r="CE830" s="47">
        <v>1</v>
      </c>
      <c r="CF830" s="632"/>
      <c r="CG830" s="632"/>
      <c r="CH830" s="632"/>
      <c r="CI830" s="232"/>
      <c r="CJ830" s="232"/>
      <c r="CK830" s="232"/>
      <c r="CL830" s="232"/>
      <c r="CM830" s="240"/>
    </row>
    <row r="831" spans="9:91">
      <c r="I831" s="241"/>
      <c r="J831" s="232"/>
      <c r="K831" s="232"/>
      <c r="L831" s="232"/>
      <c r="M831" s="232"/>
      <c r="N831" s="232"/>
      <c r="O831" s="238">
        <v>1</v>
      </c>
      <c r="P831" s="238">
        <v>1</v>
      </c>
      <c r="Q831" s="238">
        <v>1</v>
      </c>
      <c r="R831" s="617" t="s">
        <v>165</v>
      </c>
      <c r="S831" s="617"/>
      <c r="T831" s="617"/>
      <c r="U831" s="238">
        <v>1</v>
      </c>
      <c r="V831" s="632"/>
      <c r="W831" s="632"/>
      <c r="X831" s="632"/>
      <c r="Y831" s="232">
        <v>1</v>
      </c>
      <c r="Z831" s="242">
        <v>1</v>
      </c>
      <c r="AA831" s="242">
        <v>1</v>
      </c>
      <c r="AB831" s="242">
        <v>1</v>
      </c>
      <c r="AC831" s="242">
        <v>1</v>
      </c>
      <c r="AD831" s="242">
        <v>1</v>
      </c>
      <c r="AE831" s="242">
        <v>1</v>
      </c>
      <c r="AF831" s="232">
        <v>1</v>
      </c>
      <c r="AG831" s="632"/>
      <c r="AH831" s="632"/>
      <c r="AI831" s="632"/>
      <c r="AJ831" s="238">
        <v>1</v>
      </c>
      <c r="AK831" s="617" t="s">
        <v>165</v>
      </c>
      <c r="AL831" s="617"/>
      <c r="AM831" s="617"/>
      <c r="AN831" s="238">
        <v>1</v>
      </c>
      <c r="AO831" s="238">
        <v>1</v>
      </c>
      <c r="AP831" s="238">
        <v>1</v>
      </c>
      <c r="AQ831" s="232"/>
      <c r="AR831" s="232"/>
      <c r="AS831" s="232"/>
      <c r="AT831" s="232"/>
      <c r="AU831" s="232"/>
      <c r="AV831" s="240"/>
      <c r="AZ831" s="241"/>
      <c r="BA831" s="232"/>
      <c r="BB831" s="232"/>
      <c r="BG831" s="47">
        <v>1</v>
      </c>
      <c r="BH831" s="632"/>
      <c r="BI831" s="632"/>
      <c r="BJ831" s="632"/>
      <c r="BK831" s="47">
        <v>1</v>
      </c>
      <c r="BL831" s="617" t="s">
        <v>135</v>
      </c>
      <c r="BM831" s="617"/>
      <c r="BN831" s="617"/>
      <c r="BO831" s="617" t="s">
        <v>462</v>
      </c>
      <c r="BP831" s="617"/>
      <c r="BQ831" s="617"/>
      <c r="BR831" s="632" t="s">
        <v>151</v>
      </c>
      <c r="BS831" s="632"/>
      <c r="BT831" s="617" t="s">
        <v>139</v>
      </c>
      <c r="BU831" s="617"/>
      <c r="BV831" s="617"/>
      <c r="BW831" s="47">
        <v>1</v>
      </c>
      <c r="BX831" s="47">
        <v>1</v>
      </c>
      <c r="BY831" s="47">
        <v>1</v>
      </c>
      <c r="BZ831" s="47">
        <v>1</v>
      </c>
      <c r="CA831" s="47">
        <v>1</v>
      </c>
      <c r="CE831" s="47">
        <v>1</v>
      </c>
      <c r="CF831" s="632"/>
      <c r="CG831" s="632"/>
      <c r="CH831" s="632"/>
      <c r="CI831" s="232"/>
      <c r="CJ831" s="232"/>
      <c r="CK831" s="232"/>
      <c r="CL831" s="232"/>
      <c r="CM831" s="240"/>
    </row>
    <row r="832" spans="9:91">
      <c r="I832" s="241"/>
      <c r="J832" s="232"/>
      <c r="K832" s="232"/>
      <c r="L832" s="232"/>
      <c r="M832" s="232"/>
      <c r="N832" s="232"/>
      <c r="O832" s="238"/>
      <c r="P832" s="232"/>
      <c r="Q832" s="238">
        <v>1</v>
      </c>
      <c r="R832" s="617"/>
      <c r="S832" s="617"/>
      <c r="T832" s="617"/>
      <c r="U832" s="238">
        <v>1</v>
      </c>
      <c r="V832" s="632"/>
      <c r="W832" s="632"/>
      <c r="X832" s="632"/>
      <c r="Y832" s="632" t="s">
        <v>176</v>
      </c>
      <c r="Z832" s="632"/>
      <c r="AA832" s="632"/>
      <c r="AB832" s="232"/>
      <c r="AC832" s="232"/>
      <c r="AD832" s="617" t="s">
        <v>181</v>
      </c>
      <c r="AE832" s="617"/>
      <c r="AF832" s="617"/>
      <c r="AG832" s="632"/>
      <c r="AH832" s="632"/>
      <c r="AI832" s="632"/>
      <c r="AJ832" s="238">
        <v>1</v>
      </c>
      <c r="AK832" s="617"/>
      <c r="AL832" s="617"/>
      <c r="AM832" s="617"/>
      <c r="AN832" s="238">
        <v>1</v>
      </c>
      <c r="AO832" s="232"/>
      <c r="AP832" s="238"/>
      <c r="AQ832" s="232"/>
      <c r="AR832" s="232"/>
      <c r="AS832" s="232"/>
      <c r="AT832" s="254"/>
      <c r="AU832" s="254"/>
      <c r="AV832" s="240"/>
      <c r="AZ832" s="241"/>
      <c r="BA832" s="232"/>
      <c r="BB832" s="232"/>
      <c r="BC832" s="232"/>
      <c r="BG832" s="47">
        <v>1</v>
      </c>
      <c r="BH832" s="47">
        <v>1</v>
      </c>
      <c r="BI832" s="47">
        <v>1</v>
      </c>
      <c r="BJ832" s="232"/>
      <c r="BK832" s="47">
        <v>1</v>
      </c>
      <c r="BL832" s="617"/>
      <c r="BM832" s="617"/>
      <c r="BN832" s="617"/>
      <c r="BO832" s="617"/>
      <c r="BP832" s="617"/>
      <c r="BQ832" s="617"/>
      <c r="BR832" s="632"/>
      <c r="BS832" s="632"/>
      <c r="BT832" s="617"/>
      <c r="BU832" s="617"/>
      <c r="BV832" s="617"/>
      <c r="BW832" s="47">
        <v>1</v>
      </c>
      <c r="BX832" s="632" t="s">
        <v>165</v>
      </c>
      <c r="BY832" s="632"/>
      <c r="BZ832" s="632"/>
      <c r="CB832" s="617" t="s">
        <v>135</v>
      </c>
      <c r="CC832" s="617"/>
      <c r="CD832" s="617"/>
      <c r="CE832" s="47">
        <v>1</v>
      </c>
      <c r="CF832" s="232"/>
      <c r="CG832" s="238"/>
      <c r="CH832" s="232"/>
      <c r="CI832" s="232"/>
      <c r="CJ832" s="232"/>
      <c r="CK832" s="254"/>
      <c r="CL832" s="254"/>
      <c r="CM832" s="240"/>
    </row>
    <row r="833" spans="9:91">
      <c r="I833" s="241"/>
      <c r="J833" s="232"/>
      <c r="K833" s="232"/>
      <c r="L833" s="232"/>
      <c r="M833" s="232"/>
      <c r="N833" s="232"/>
      <c r="O833" s="238"/>
      <c r="P833" s="232"/>
      <c r="Q833" s="238">
        <v>1</v>
      </c>
      <c r="R833" s="617"/>
      <c r="S833" s="617"/>
      <c r="T833" s="617"/>
      <c r="U833" s="238">
        <v>1</v>
      </c>
      <c r="V833" s="238">
        <v>1</v>
      </c>
      <c r="W833" s="238">
        <v>1</v>
      </c>
      <c r="X833" s="238">
        <v>1</v>
      </c>
      <c r="Y833" s="632"/>
      <c r="Z833" s="632"/>
      <c r="AA833" s="632"/>
      <c r="AB833" s="232"/>
      <c r="AC833" s="243"/>
      <c r="AD833" s="617"/>
      <c r="AE833" s="617"/>
      <c r="AF833" s="617"/>
      <c r="AG833" s="238">
        <v>1</v>
      </c>
      <c r="AH833" s="238">
        <v>1</v>
      </c>
      <c r="AI833" s="238">
        <v>1</v>
      </c>
      <c r="AJ833" s="238">
        <v>1</v>
      </c>
      <c r="AK833" s="617"/>
      <c r="AL833" s="617"/>
      <c r="AM833" s="617"/>
      <c r="AN833" s="238">
        <v>1</v>
      </c>
      <c r="AO833" s="232"/>
      <c r="AP833" s="238"/>
      <c r="AQ833" s="232"/>
      <c r="AR833" s="232"/>
      <c r="AS833" s="232"/>
      <c r="AT833" s="254"/>
      <c r="AU833" s="254"/>
      <c r="AV833" s="240"/>
      <c r="AZ833" s="241"/>
      <c r="BA833" s="232"/>
      <c r="BB833" s="232"/>
      <c r="BC833" s="232"/>
      <c r="BD833" s="232"/>
      <c r="BE833" s="232"/>
      <c r="BF833" s="238"/>
      <c r="BG833" s="232"/>
      <c r="BH833" s="238"/>
      <c r="BI833" s="47">
        <v>1</v>
      </c>
      <c r="BJ833" s="232"/>
      <c r="BK833" s="47">
        <v>1</v>
      </c>
      <c r="BL833" s="617"/>
      <c r="BM833" s="617"/>
      <c r="BN833" s="617"/>
      <c r="BO833" s="617"/>
      <c r="BP833" s="617"/>
      <c r="BQ833" s="617"/>
      <c r="BR833" s="616" t="s">
        <v>137</v>
      </c>
      <c r="BS833" s="616"/>
      <c r="BT833" s="617"/>
      <c r="BU833" s="617"/>
      <c r="BV833" s="617"/>
      <c r="BW833" s="47">
        <v>1</v>
      </c>
      <c r="BX833" s="632"/>
      <c r="BY833" s="632"/>
      <c r="BZ833" s="632"/>
      <c r="CB833" s="617"/>
      <c r="CC833" s="617"/>
      <c r="CD833" s="617"/>
      <c r="CE833" s="47">
        <v>1</v>
      </c>
      <c r="CF833" s="232"/>
      <c r="CG833" s="238"/>
      <c r="CH833" s="232"/>
      <c r="CI833" s="232"/>
      <c r="CJ833" s="232"/>
      <c r="CK833" s="254"/>
      <c r="CL833" s="254"/>
      <c r="CM833" s="240"/>
    </row>
    <row r="834" spans="9:91">
      <c r="I834" s="241"/>
      <c r="J834" s="232"/>
      <c r="K834" s="232"/>
      <c r="L834" s="232"/>
      <c r="M834" s="232"/>
      <c r="N834" s="232"/>
      <c r="O834" s="238"/>
      <c r="P834" s="238"/>
      <c r="Q834" s="238">
        <v>1</v>
      </c>
      <c r="R834" s="617" t="s">
        <v>138</v>
      </c>
      <c r="S834" s="617"/>
      <c r="T834" s="617"/>
      <c r="U834" s="617" t="s">
        <v>165</v>
      </c>
      <c r="V834" s="617"/>
      <c r="W834" s="617"/>
      <c r="X834" s="238">
        <v>1</v>
      </c>
      <c r="Y834" s="632"/>
      <c r="Z834" s="632"/>
      <c r="AA834" s="632"/>
      <c r="AB834" s="235"/>
      <c r="AC834" s="238"/>
      <c r="AD834" s="617"/>
      <c r="AE834" s="617"/>
      <c r="AF834" s="617"/>
      <c r="AG834" s="238">
        <v>1</v>
      </c>
      <c r="AH834" s="617" t="s">
        <v>165</v>
      </c>
      <c r="AI834" s="617"/>
      <c r="AJ834" s="617"/>
      <c r="AK834" s="617" t="s">
        <v>138</v>
      </c>
      <c r="AL834" s="617"/>
      <c r="AM834" s="617"/>
      <c r="AN834" s="238">
        <v>1</v>
      </c>
      <c r="AO834" s="238"/>
      <c r="AP834" s="238"/>
      <c r="AQ834" s="232"/>
      <c r="AR834" s="232"/>
      <c r="AS834" s="232"/>
      <c r="AT834" s="254"/>
      <c r="AU834" s="254"/>
      <c r="AV834" s="240"/>
      <c r="AZ834" s="241"/>
      <c r="BA834" s="232"/>
      <c r="BB834" s="232"/>
      <c r="BC834" s="232"/>
      <c r="BD834" s="232"/>
      <c r="BE834" s="232"/>
      <c r="BF834" s="238"/>
      <c r="BG834" s="238"/>
      <c r="BH834" s="238"/>
      <c r="BI834" s="47">
        <v>1</v>
      </c>
      <c r="BK834" s="47">
        <v>1</v>
      </c>
      <c r="BL834" s="47">
        <v>1</v>
      </c>
      <c r="BM834" s="47">
        <v>1</v>
      </c>
      <c r="BN834" s="47">
        <v>1</v>
      </c>
      <c r="BO834" s="47">
        <v>1</v>
      </c>
      <c r="BP834" s="47">
        <v>1</v>
      </c>
      <c r="BQ834" s="47">
        <v>1</v>
      </c>
      <c r="BR834" s="616"/>
      <c r="BS834" s="616"/>
      <c r="BT834" s="47">
        <v>1</v>
      </c>
      <c r="BU834" s="47">
        <v>1</v>
      </c>
      <c r="BV834" s="47">
        <v>1</v>
      </c>
      <c r="BW834" s="47">
        <v>1</v>
      </c>
      <c r="BX834" s="632"/>
      <c r="BY834" s="632"/>
      <c r="BZ834" s="632"/>
      <c r="CB834" s="617"/>
      <c r="CC834" s="617"/>
      <c r="CD834" s="617"/>
      <c r="CE834" s="47">
        <v>1</v>
      </c>
      <c r="CF834" s="238"/>
      <c r="CG834" s="238"/>
      <c r="CH834" s="232"/>
      <c r="CI834" s="232"/>
      <c r="CJ834" s="232"/>
      <c r="CK834" s="254"/>
      <c r="CL834" s="254"/>
      <c r="CM834" s="240"/>
    </row>
    <row r="835" spans="9:91">
      <c r="I835" s="241"/>
      <c r="J835" s="425"/>
      <c r="K835" s="232"/>
      <c r="L835" s="233"/>
      <c r="M835" s="232"/>
      <c r="N835" s="232"/>
      <c r="O835" s="232"/>
      <c r="P835" s="232"/>
      <c r="Q835" s="238">
        <v>1</v>
      </c>
      <c r="R835" s="617"/>
      <c r="S835" s="617"/>
      <c r="T835" s="617"/>
      <c r="U835" s="617"/>
      <c r="V835" s="617"/>
      <c r="W835" s="617"/>
      <c r="X835" s="238">
        <v>1</v>
      </c>
      <c r="Y835" s="238">
        <v>1</v>
      </c>
      <c r="Z835" s="238">
        <v>1</v>
      </c>
      <c r="AA835" s="238">
        <v>1</v>
      </c>
      <c r="AB835" s="238">
        <v>1</v>
      </c>
      <c r="AC835" s="238">
        <v>1</v>
      </c>
      <c r="AD835" s="238">
        <v>1</v>
      </c>
      <c r="AE835" s="238">
        <v>1</v>
      </c>
      <c r="AF835" s="238">
        <v>1</v>
      </c>
      <c r="AG835" s="238">
        <v>1</v>
      </c>
      <c r="AH835" s="617"/>
      <c r="AI835" s="617"/>
      <c r="AJ835" s="617"/>
      <c r="AK835" s="617"/>
      <c r="AL835" s="617"/>
      <c r="AM835" s="617"/>
      <c r="AN835" s="238">
        <v>1</v>
      </c>
      <c r="AO835" s="238"/>
      <c r="AP835" s="238"/>
      <c r="AQ835" s="232"/>
      <c r="AR835" s="233"/>
      <c r="AS835" s="233"/>
      <c r="AT835" s="231"/>
      <c r="AU835" s="232"/>
      <c r="AV835" s="426"/>
      <c r="AZ835" s="241"/>
      <c r="BA835" s="429"/>
      <c r="BB835" s="232"/>
      <c r="BC835" s="233"/>
      <c r="BD835" s="232"/>
      <c r="BE835" s="232"/>
      <c r="BF835" s="232"/>
      <c r="BG835" s="232"/>
      <c r="BI835" s="47">
        <v>1</v>
      </c>
      <c r="BL835" s="232"/>
      <c r="BM835" s="232"/>
      <c r="BN835" s="632" t="s">
        <v>136</v>
      </c>
      <c r="BO835" s="632"/>
      <c r="BP835" s="632"/>
      <c r="BQ835" s="47">
        <v>1</v>
      </c>
      <c r="BR835" s="47">
        <v>1</v>
      </c>
      <c r="BS835" s="47">
        <v>1</v>
      </c>
      <c r="BT835" s="47">
        <v>1</v>
      </c>
      <c r="BU835" s="617" t="s">
        <v>133</v>
      </c>
      <c r="BV835" s="617"/>
      <c r="BW835" s="617"/>
      <c r="BX835" s="47">
        <v>1</v>
      </c>
      <c r="BY835" s="47">
        <v>1</v>
      </c>
      <c r="BZ835" s="47">
        <v>1</v>
      </c>
      <c r="CA835" s="47">
        <v>1</v>
      </c>
      <c r="CB835" s="47">
        <v>1</v>
      </c>
      <c r="CC835" s="47">
        <v>1</v>
      </c>
      <c r="CD835" s="47">
        <v>1</v>
      </c>
      <c r="CE835" s="47">
        <v>1</v>
      </c>
      <c r="CF835" s="238"/>
      <c r="CG835" s="238"/>
      <c r="CH835" s="232"/>
      <c r="CI835" s="233"/>
      <c r="CJ835" s="233"/>
      <c r="CK835" s="231"/>
      <c r="CL835" s="232"/>
      <c r="CM835" s="430"/>
    </row>
    <row r="836" spans="9:91">
      <c r="I836" s="239"/>
      <c r="J836" s="233"/>
      <c r="K836" s="425"/>
      <c r="L836" s="232"/>
      <c r="M836" s="232"/>
      <c r="N836" s="232"/>
      <c r="O836" s="232"/>
      <c r="P836" s="232"/>
      <c r="Q836" s="238">
        <v>1</v>
      </c>
      <c r="R836" s="617"/>
      <c r="S836" s="617"/>
      <c r="T836" s="617"/>
      <c r="U836" s="617"/>
      <c r="V836" s="617"/>
      <c r="W836" s="617"/>
      <c r="X836" s="617" t="s">
        <v>133</v>
      </c>
      <c r="Y836" s="617"/>
      <c r="Z836" s="617"/>
      <c r="AB836" s="632" t="s">
        <v>135</v>
      </c>
      <c r="AC836" s="632"/>
      <c r="AD836" s="632"/>
      <c r="AE836" s="632" t="s">
        <v>136</v>
      </c>
      <c r="AF836" s="632"/>
      <c r="AG836" s="632"/>
      <c r="AH836" s="617"/>
      <c r="AI836" s="617"/>
      <c r="AJ836" s="617"/>
      <c r="AK836" s="617"/>
      <c r="AL836" s="617"/>
      <c r="AM836" s="617"/>
      <c r="AN836" s="238">
        <v>1</v>
      </c>
      <c r="AO836" s="238"/>
      <c r="AP836" s="238"/>
      <c r="AQ836" s="232"/>
      <c r="AR836" s="233"/>
      <c r="AS836" s="233"/>
      <c r="AT836" s="231"/>
      <c r="AU836" s="232"/>
      <c r="AV836" s="426"/>
      <c r="AZ836" s="239"/>
      <c r="BA836" s="233"/>
      <c r="BB836" s="429"/>
      <c r="BC836" s="232"/>
      <c r="BG836" s="232"/>
      <c r="BI836" s="47">
        <v>1</v>
      </c>
      <c r="BJ836" s="47">
        <v>1</v>
      </c>
      <c r="BK836" s="47">
        <v>1</v>
      </c>
      <c r="BL836" s="47">
        <v>1</v>
      </c>
      <c r="BM836" s="47">
        <v>1</v>
      </c>
      <c r="BN836" s="632"/>
      <c r="BO836" s="632"/>
      <c r="BP836" s="632"/>
      <c r="BQ836" s="617" t="s">
        <v>165</v>
      </c>
      <c r="BR836" s="617"/>
      <c r="BS836" s="617"/>
      <c r="BT836" s="47">
        <v>1</v>
      </c>
      <c r="BU836" s="617"/>
      <c r="BV836" s="617"/>
      <c r="BW836" s="617"/>
      <c r="BX836" s="47">
        <v>1</v>
      </c>
      <c r="CB836" s="232"/>
      <c r="CC836" s="232"/>
      <c r="CD836" s="232"/>
      <c r="CE836" s="238"/>
      <c r="CF836" s="238"/>
      <c r="CG836" s="238"/>
      <c r="CH836" s="232"/>
      <c r="CI836" s="233"/>
      <c r="CJ836" s="233"/>
      <c r="CK836" s="231"/>
      <c r="CL836" s="232"/>
      <c r="CM836" s="430"/>
    </row>
    <row r="837" spans="9:91">
      <c r="I837" s="239"/>
      <c r="J837" s="425"/>
      <c r="K837" s="425"/>
      <c r="L837" s="232"/>
      <c r="M837" s="232"/>
      <c r="N837" s="232"/>
      <c r="O837" s="232"/>
      <c r="P837" s="232"/>
      <c r="Q837" s="238">
        <v>1</v>
      </c>
      <c r="R837" s="238">
        <v>1</v>
      </c>
      <c r="S837" s="238">
        <v>1</v>
      </c>
      <c r="T837" s="238">
        <v>1</v>
      </c>
      <c r="U837" s="238">
        <v>1</v>
      </c>
      <c r="V837" s="238">
        <v>1</v>
      </c>
      <c r="W837" s="238">
        <v>1</v>
      </c>
      <c r="X837" s="617"/>
      <c r="Y837" s="617"/>
      <c r="Z837" s="617"/>
      <c r="AA837" s="243"/>
      <c r="AB837" s="632"/>
      <c r="AC837" s="632"/>
      <c r="AD837" s="632"/>
      <c r="AE837" s="632"/>
      <c r="AF837" s="632"/>
      <c r="AG837" s="632"/>
      <c r="AH837" s="238">
        <v>1</v>
      </c>
      <c r="AI837" s="238">
        <v>1</v>
      </c>
      <c r="AJ837" s="238">
        <v>1</v>
      </c>
      <c r="AK837" s="238">
        <v>1</v>
      </c>
      <c r="AL837" s="238">
        <v>1</v>
      </c>
      <c r="AM837" s="238">
        <v>1</v>
      </c>
      <c r="AN837" s="238">
        <v>1</v>
      </c>
      <c r="AO837" s="238"/>
      <c r="AP837" s="238"/>
      <c r="AQ837" s="233"/>
      <c r="AR837" s="233"/>
      <c r="AS837" s="233"/>
      <c r="AT837" s="231"/>
      <c r="AU837" s="233"/>
      <c r="AV837" s="426"/>
      <c r="AZ837" s="239"/>
      <c r="BA837" s="429"/>
      <c r="BB837" s="429"/>
      <c r="BC837" s="232"/>
      <c r="BL837" s="238"/>
      <c r="BM837" s="47">
        <v>1</v>
      </c>
      <c r="BN837" s="632"/>
      <c r="BO837" s="632"/>
      <c r="BP837" s="632"/>
      <c r="BQ837" s="617"/>
      <c r="BR837" s="617"/>
      <c r="BS837" s="617"/>
      <c r="BT837" s="47">
        <v>1</v>
      </c>
      <c r="BU837" s="617"/>
      <c r="BV837" s="617"/>
      <c r="BW837" s="617"/>
      <c r="BX837" s="47">
        <v>1</v>
      </c>
      <c r="CB837" s="238"/>
      <c r="CC837" s="238"/>
      <c r="CD837" s="238"/>
      <c r="CE837" s="238"/>
      <c r="CI837" s="233"/>
      <c r="CJ837" s="233"/>
      <c r="CK837" s="231"/>
      <c r="CL837" s="233"/>
      <c r="CM837" s="430"/>
    </row>
    <row r="838" spans="9:91">
      <c r="I838" s="241"/>
      <c r="J838" s="233"/>
      <c r="K838" s="425"/>
      <c r="L838" s="232"/>
      <c r="M838" s="232"/>
      <c r="N838" s="232"/>
      <c r="O838" s="232"/>
      <c r="P838" s="232"/>
      <c r="Q838" s="232"/>
      <c r="R838" s="232"/>
      <c r="S838" s="232"/>
      <c r="T838" s="232"/>
      <c r="U838" s="238"/>
      <c r="V838" s="232"/>
      <c r="W838" s="238">
        <v>1</v>
      </c>
      <c r="X838" s="617"/>
      <c r="Y838" s="617"/>
      <c r="Z838" s="617"/>
      <c r="AB838" s="632"/>
      <c r="AC838" s="632"/>
      <c r="AD838" s="632"/>
      <c r="AE838" s="632"/>
      <c r="AF838" s="632"/>
      <c r="AG838" s="632"/>
      <c r="AH838" s="238">
        <v>1</v>
      </c>
      <c r="AK838" s="238"/>
      <c r="AL838" s="238"/>
      <c r="AM838" s="238"/>
      <c r="AN838" s="232"/>
      <c r="AO838" s="232"/>
      <c r="AP838" s="232"/>
      <c r="AQ838" s="233"/>
      <c r="AR838" s="232"/>
      <c r="AS838" s="232"/>
      <c r="AT838" s="233"/>
      <c r="AU838" s="233"/>
      <c r="AV838" s="240"/>
      <c r="AZ838" s="241"/>
      <c r="BA838" s="233"/>
      <c r="BB838" s="429"/>
      <c r="BC838" s="232"/>
      <c r="BH838" s="232"/>
      <c r="BL838" s="238"/>
      <c r="BM838" s="47">
        <v>1</v>
      </c>
      <c r="BN838" s="47">
        <v>1</v>
      </c>
      <c r="BO838" s="47">
        <v>1</v>
      </c>
      <c r="BP838" s="47">
        <v>1</v>
      </c>
      <c r="BQ838" s="617"/>
      <c r="BR838" s="617"/>
      <c r="BS838" s="617"/>
      <c r="BT838" s="47">
        <v>1</v>
      </c>
      <c r="BU838" s="47">
        <v>1</v>
      </c>
      <c r="BV838" s="47">
        <v>1</v>
      </c>
      <c r="BW838" s="47">
        <v>1</v>
      </c>
      <c r="BX838" s="47">
        <v>1</v>
      </c>
      <c r="CB838" s="238"/>
      <c r="CC838" s="238"/>
      <c r="CD838" s="238"/>
      <c r="CE838" s="232"/>
      <c r="CI838" s="232"/>
      <c r="CJ838" s="232"/>
      <c r="CK838" s="233"/>
      <c r="CL838" s="233"/>
      <c r="CM838" s="240"/>
    </row>
    <row r="839" spans="9:91">
      <c r="I839" s="239"/>
      <c r="J839" s="425"/>
      <c r="K839" s="425"/>
      <c r="L839" s="232"/>
      <c r="M839" s="232"/>
      <c r="N839" s="232"/>
      <c r="O839" s="232"/>
      <c r="P839" s="232"/>
      <c r="Q839" s="232"/>
      <c r="R839" s="232"/>
      <c r="S839" s="232"/>
      <c r="T839" s="232"/>
      <c r="U839" s="238"/>
      <c r="V839" s="232"/>
      <c r="W839" s="238">
        <v>1</v>
      </c>
      <c r="X839" s="238">
        <v>1</v>
      </c>
      <c r="Y839" s="238">
        <v>1</v>
      </c>
      <c r="Z839" s="238">
        <v>1</v>
      </c>
      <c r="AA839" s="238">
        <v>1</v>
      </c>
      <c r="AB839" s="238">
        <v>1</v>
      </c>
      <c r="AC839" s="238">
        <v>1</v>
      </c>
      <c r="AD839" s="238">
        <v>1</v>
      </c>
      <c r="AE839" s="238">
        <v>1</v>
      </c>
      <c r="AF839" s="238">
        <v>1</v>
      </c>
      <c r="AG839" s="238">
        <v>1</v>
      </c>
      <c r="AH839" s="238">
        <v>1</v>
      </c>
      <c r="AK839" s="238"/>
      <c r="AL839" s="238"/>
      <c r="AM839" s="238"/>
      <c r="AN839" s="232"/>
      <c r="AO839" s="232"/>
      <c r="AP839" s="232"/>
      <c r="AQ839" s="233"/>
      <c r="AR839" s="232"/>
      <c r="AS839" s="232"/>
      <c r="AT839" s="425"/>
      <c r="AU839" s="425"/>
      <c r="AV839" s="426"/>
      <c r="AZ839" s="239"/>
      <c r="BA839" s="429"/>
      <c r="BB839" s="429"/>
      <c r="BC839" s="232"/>
      <c r="BD839" s="232"/>
      <c r="BK839" s="232"/>
      <c r="BL839" s="238"/>
      <c r="BM839" s="232"/>
      <c r="BN839" s="238"/>
      <c r="BO839" s="238"/>
      <c r="BP839" s="47">
        <v>1</v>
      </c>
      <c r="BQ839" s="47">
        <v>1</v>
      </c>
      <c r="BR839" s="47">
        <v>1</v>
      </c>
      <c r="BS839" s="47">
        <v>1</v>
      </c>
      <c r="BT839" s="47">
        <v>1</v>
      </c>
      <c r="BU839" s="238"/>
      <c r="BV839" s="238"/>
      <c r="BW839" s="238"/>
      <c r="BX839" s="238"/>
      <c r="BY839" s="238"/>
      <c r="BZ839" s="6"/>
      <c r="CA839" s="6"/>
      <c r="CB839" s="238"/>
      <c r="CC839" s="238"/>
      <c r="CD839" s="238"/>
      <c r="CE839" s="232"/>
      <c r="CI839" s="232"/>
      <c r="CJ839" s="232"/>
      <c r="CK839" s="429"/>
      <c r="CL839" s="429"/>
      <c r="CM839" s="430"/>
    </row>
    <row r="840" spans="9:91">
      <c r="I840" s="239"/>
      <c r="J840" s="233"/>
      <c r="K840" s="425"/>
      <c r="L840" s="232"/>
      <c r="M840" s="232"/>
      <c r="N840" s="232"/>
      <c r="O840" s="232"/>
      <c r="P840" s="232"/>
      <c r="Q840" s="232"/>
      <c r="R840" s="232"/>
      <c r="S840" s="232"/>
      <c r="T840" s="232"/>
      <c r="U840" s="238"/>
      <c r="V840" s="238"/>
      <c r="W840" s="238"/>
      <c r="X840" s="238"/>
      <c r="Y840" s="238"/>
      <c r="Z840" s="233"/>
      <c r="AA840" s="233"/>
      <c r="AB840" s="233"/>
      <c r="AC840" s="238"/>
      <c r="AD840" s="238"/>
      <c r="AE840" s="238"/>
      <c r="AF840" s="238"/>
      <c r="AG840" s="238"/>
      <c r="AH840" s="238"/>
      <c r="AI840" s="238"/>
      <c r="AJ840" s="238"/>
      <c r="AK840" s="238"/>
      <c r="AL840" s="238"/>
      <c r="AM840" s="238"/>
      <c r="AN840" s="232"/>
      <c r="AO840" s="232"/>
      <c r="AP840" s="232"/>
      <c r="AQ840" s="232"/>
      <c r="AR840" s="232"/>
      <c r="AS840" s="232"/>
      <c r="AT840" s="425"/>
      <c r="AU840" s="425"/>
      <c r="AV840" s="426"/>
      <c r="AZ840" s="239"/>
      <c r="BA840" s="233"/>
      <c r="BB840" s="429"/>
      <c r="BC840" s="232"/>
      <c r="BD840" s="232"/>
      <c r="BE840" s="232"/>
      <c r="BF840" s="232"/>
      <c r="BG840" s="232"/>
      <c r="BK840" s="232"/>
      <c r="BL840" s="238"/>
      <c r="BM840" s="238"/>
      <c r="BN840" s="238"/>
      <c r="BO840" s="238"/>
      <c r="BS840" s="233"/>
      <c r="BT840" s="238"/>
      <c r="BU840" s="238"/>
      <c r="BV840" s="238"/>
      <c r="BW840" s="238"/>
      <c r="BX840" s="238"/>
      <c r="BY840" s="238"/>
      <c r="BZ840" s="238"/>
      <c r="CA840" s="238"/>
      <c r="CB840" s="238"/>
      <c r="CC840" s="238"/>
      <c r="CD840" s="238"/>
      <c r="CE840" s="232"/>
      <c r="CI840" s="232"/>
      <c r="CJ840" s="232"/>
      <c r="CK840" s="429"/>
      <c r="CL840" s="429"/>
      <c r="CM840" s="430"/>
    </row>
    <row r="841" spans="9:91">
      <c r="I841" s="241"/>
      <c r="J841" s="232"/>
      <c r="K841" s="425"/>
      <c r="L841" s="425"/>
      <c r="M841" s="232"/>
      <c r="N841" s="232"/>
      <c r="O841" s="232"/>
      <c r="P841" s="233"/>
      <c r="Q841" s="233"/>
      <c r="R841" s="233"/>
      <c r="S841" s="233"/>
      <c r="T841" s="233"/>
      <c r="U841" s="232"/>
      <c r="V841" s="232"/>
      <c r="W841" s="233"/>
      <c r="X841" s="233"/>
      <c r="Y841" s="238"/>
      <c r="Z841" s="233"/>
      <c r="AA841" s="233"/>
      <c r="AB841" s="233"/>
      <c r="AC841" s="238"/>
      <c r="AD841" s="238"/>
      <c r="AE841" s="238"/>
      <c r="AF841" s="232"/>
      <c r="AG841" s="232"/>
      <c r="AH841" s="232"/>
      <c r="AI841" s="232"/>
      <c r="AJ841" s="232"/>
      <c r="AK841" s="233"/>
      <c r="AL841" s="232"/>
      <c r="AM841" s="232"/>
      <c r="AN841" s="233"/>
      <c r="AO841" s="233"/>
      <c r="AP841" s="233"/>
      <c r="AQ841" s="232"/>
      <c r="AR841" s="232"/>
      <c r="AS841" s="232"/>
      <c r="AT841" s="232"/>
      <c r="AU841" s="425"/>
      <c r="AV841" s="426"/>
      <c r="AZ841" s="241"/>
      <c r="BA841" s="232"/>
      <c r="BB841" s="429"/>
      <c r="BC841" s="429"/>
      <c r="BD841" s="232"/>
      <c r="BE841" s="232"/>
      <c r="BF841" s="232"/>
      <c r="BG841" s="233"/>
      <c r="BK841" s="233"/>
      <c r="BL841" s="232"/>
      <c r="BM841" s="232"/>
      <c r="BN841" s="233"/>
      <c r="BO841" s="233"/>
      <c r="BS841" s="233"/>
      <c r="BT841" s="238"/>
      <c r="BU841" s="238"/>
      <c r="BV841" s="238"/>
      <c r="BW841" s="232"/>
      <c r="BX841" s="232"/>
      <c r="BY841" s="232"/>
      <c r="BZ841" s="232"/>
      <c r="CA841" s="232"/>
      <c r="CB841" s="233"/>
      <c r="CC841" s="232"/>
      <c r="CD841" s="232"/>
      <c r="CE841" s="233"/>
      <c r="CF841" s="233"/>
      <c r="CG841" s="233"/>
      <c r="CH841" s="232"/>
      <c r="CI841" s="232"/>
      <c r="CJ841" s="232"/>
      <c r="CK841" s="232"/>
      <c r="CL841" s="429"/>
      <c r="CM841" s="430"/>
    </row>
    <row r="842" spans="9:91">
      <c r="I842" s="241"/>
      <c r="J842" s="232"/>
      <c r="K842" s="425"/>
      <c r="L842" s="425"/>
      <c r="M842" s="232"/>
      <c r="N842" s="232"/>
      <c r="O842" s="232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/>
      <c r="AB842" s="233"/>
      <c r="AC842" s="238"/>
      <c r="AD842" s="238"/>
      <c r="AE842" s="238"/>
      <c r="AF842" s="232"/>
      <c r="AG842" s="232"/>
      <c r="AH842" s="232"/>
      <c r="AI842" s="233"/>
      <c r="AJ842" s="233"/>
      <c r="AK842" s="233"/>
      <c r="AL842" s="232"/>
      <c r="AM842" s="232"/>
      <c r="AN842" s="233"/>
      <c r="AO842" s="233"/>
      <c r="AP842" s="233"/>
      <c r="AQ842" s="233"/>
      <c r="AR842" s="232"/>
      <c r="AS842" s="232"/>
      <c r="AT842" s="232"/>
      <c r="AU842" s="425"/>
      <c r="AV842" s="426"/>
      <c r="AZ842" s="241"/>
      <c r="BA842" s="232"/>
      <c r="BB842" s="429"/>
      <c r="BC842" s="429"/>
      <c r="BD842" s="232"/>
      <c r="BE842" s="232"/>
      <c r="BF842" s="232"/>
      <c r="BG842" s="233"/>
      <c r="BH842" s="233"/>
      <c r="BI842" s="233"/>
      <c r="BJ842" s="233"/>
      <c r="BK842" s="233"/>
      <c r="BL842" s="233"/>
      <c r="BM842" s="233"/>
      <c r="BN842" s="233"/>
      <c r="BO842" s="233"/>
      <c r="BS842" s="233"/>
      <c r="BT842" s="238"/>
      <c r="BU842" s="238"/>
      <c r="BV842" s="238"/>
      <c r="BW842" s="232"/>
      <c r="BX842" s="232"/>
      <c r="BY842" s="232"/>
      <c r="BZ842" s="233"/>
      <c r="CA842" s="233"/>
      <c r="CB842" s="233"/>
      <c r="CC842" s="232"/>
      <c r="CD842" s="232"/>
      <c r="CE842" s="233"/>
      <c r="CF842" s="233"/>
      <c r="CG842" s="233"/>
      <c r="CH842" s="233"/>
      <c r="CI842" s="232"/>
      <c r="CJ842" s="232"/>
      <c r="CK842" s="232"/>
      <c r="CL842" s="429"/>
      <c r="CM842" s="430"/>
    </row>
    <row r="843" spans="9:91">
      <c r="I843" s="241"/>
      <c r="J843" s="232"/>
      <c r="K843" s="425"/>
      <c r="L843" s="425"/>
      <c r="M843" s="425"/>
      <c r="N843" s="425"/>
      <c r="O843" s="425"/>
      <c r="P843" s="425"/>
      <c r="Q843" s="233"/>
      <c r="R843" s="233"/>
      <c r="S843" s="233"/>
      <c r="T843" s="233"/>
      <c r="U843" s="233"/>
      <c r="V843" s="232"/>
      <c r="W843" s="233"/>
      <c r="X843" s="233"/>
      <c r="Y843" s="233"/>
      <c r="Z843" s="233"/>
      <c r="AA843" s="233"/>
      <c r="AB843" s="233"/>
      <c r="AC843" s="233"/>
      <c r="AD843" s="233"/>
      <c r="AE843" s="232"/>
      <c r="AF843" s="232"/>
      <c r="AG843" s="232"/>
      <c r="AH843" s="232"/>
      <c r="AI843" s="233"/>
      <c r="AJ843" s="233"/>
      <c r="AK843" s="232"/>
      <c r="AL843" s="232"/>
      <c r="AM843" s="232"/>
      <c r="AN843" s="233"/>
      <c r="AO843" s="233"/>
      <c r="AP843" s="233"/>
      <c r="AQ843" s="233"/>
      <c r="AR843" s="232"/>
      <c r="AS843" s="232"/>
      <c r="AT843" s="232"/>
      <c r="AU843" s="425"/>
      <c r="AV843" s="426"/>
      <c r="AZ843" s="241"/>
      <c r="BA843" s="232"/>
      <c r="BB843" s="429"/>
      <c r="BC843" s="429"/>
      <c r="BD843" s="429"/>
      <c r="BE843" s="429"/>
      <c r="BF843" s="429"/>
      <c r="BG843" s="429"/>
      <c r="BH843" s="233"/>
      <c r="BI843" s="233"/>
      <c r="BJ843" s="233"/>
      <c r="BK843" s="233"/>
      <c r="BL843" s="233"/>
      <c r="BM843" s="232"/>
      <c r="BN843" s="233"/>
      <c r="BO843" s="233"/>
      <c r="BP843" s="233"/>
      <c r="BQ843" s="233"/>
      <c r="BR843" s="233"/>
      <c r="BS843" s="233"/>
      <c r="BT843" s="233"/>
      <c r="BU843" s="233"/>
      <c r="BV843" s="232"/>
      <c r="BW843" s="232"/>
      <c r="BX843" s="232"/>
      <c r="BY843" s="232"/>
      <c r="BZ843" s="233"/>
      <c r="CA843" s="233"/>
      <c r="CB843" s="232"/>
      <c r="CC843" s="232"/>
      <c r="CD843" s="232"/>
      <c r="CE843" s="233"/>
      <c r="CF843" s="233"/>
      <c r="CG843" s="233"/>
      <c r="CH843" s="233"/>
      <c r="CI843" s="232"/>
      <c r="CJ843" s="232"/>
      <c r="CK843" s="232"/>
      <c r="CL843" s="429"/>
      <c r="CM843" s="430"/>
    </row>
    <row r="844" spans="9:91">
      <c r="I844" s="241"/>
      <c r="J844" s="232"/>
      <c r="K844" s="425"/>
      <c r="L844" s="425"/>
      <c r="M844" s="425"/>
      <c r="N844" s="425"/>
      <c r="O844" s="425"/>
      <c r="P844" s="425"/>
      <c r="Q844" s="425"/>
      <c r="R844" s="425"/>
      <c r="S844" s="233"/>
      <c r="T844" s="233"/>
      <c r="U844" s="233"/>
      <c r="V844" s="232"/>
      <c r="W844" s="233"/>
      <c r="X844" s="233"/>
      <c r="Y844" s="233"/>
      <c r="Z844" s="233"/>
      <c r="AA844" s="233"/>
      <c r="AB844" s="233"/>
      <c r="AC844" s="233"/>
      <c r="AD844" s="233"/>
      <c r="AE844" s="232"/>
      <c r="AF844" s="232"/>
      <c r="AG844" s="232"/>
      <c r="AH844" s="232"/>
      <c r="AI844" s="233"/>
      <c r="AJ844" s="233"/>
      <c r="AK844" s="232"/>
      <c r="AL844" s="232"/>
      <c r="AM844" s="232"/>
      <c r="AN844" s="425"/>
      <c r="AO844" s="233"/>
      <c r="AP844" s="233"/>
      <c r="AQ844" s="233"/>
      <c r="AR844" s="425"/>
      <c r="AS844" s="425"/>
      <c r="AT844" s="425"/>
      <c r="AU844" s="425"/>
      <c r="AV844" s="426"/>
      <c r="AZ844" s="241"/>
      <c r="BA844" s="232"/>
      <c r="BB844" s="429"/>
      <c r="BC844" s="429"/>
      <c r="BD844" s="429"/>
      <c r="BE844" s="429"/>
      <c r="BF844" s="429"/>
      <c r="BG844" s="429"/>
      <c r="BH844" s="429"/>
      <c r="BI844" s="429"/>
      <c r="BJ844" s="233"/>
      <c r="BK844" s="233"/>
      <c r="BL844" s="233"/>
      <c r="BM844" s="232"/>
      <c r="BN844" s="233"/>
      <c r="BO844" s="233"/>
      <c r="BP844" s="233"/>
      <c r="BQ844" s="233"/>
      <c r="BR844" s="233"/>
      <c r="BS844" s="233"/>
      <c r="BT844" s="233"/>
      <c r="BU844" s="233"/>
      <c r="BV844" s="232"/>
      <c r="BW844" s="232"/>
      <c r="BX844" s="232"/>
      <c r="BY844" s="232"/>
      <c r="BZ844" s="233"/>
      <c r="CA844" s="233"/>
      <c r="CB844" s="232"/>
      <c r="CC844" s="232"/>
      <c r="CD844" s="232"/>
      <c r="CE844" s="429"/>
      <c r="CF844" s="233"/>
      <c r="CG844" s="233"/>
      <c r="CH844" s="233"/>
      <c r="CI844" s="429"/>
      <c r="CJ844" s="429"/>
      <c r="CK844" s="429"/>
      <c r="CL844" s="429"/>
      <c r="CM844" s="430"/>
    </row>
    <row r="845" spans="9:91">
      <c r="I845" s="241"/>
      <c r="J845" s="232"/>
      <c r="K845" s="232"/>
      <c r="L845" s="232"/>
      <c r="M845" s="232"/>
      <c r="N845" s="232"/>
      <c r="O845" s="233"/>
      <c r="P845" s="425"/>
      <c r="Q845" s="233"/>
      <c r="R845" s="425"/>
      <c r="S845" s="233"/>
      <c r="T845" s="425"/>
      <c r="U845" s="233"/>
      <c r="V845" s="425"/>
      <c r="W845" s="232"/>
      <c r="X845" s="232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425"/>
      <c r="AJ845" s="425"/>
      <c r="AK845" s="425"/>
      <c r="AL845" s="425"/>
      <c r="AM845" s="425"/>
      <c r="AN845" s="425"/>
      <c r="AO845" s="232"/>
      <c r="AP845" s="425"/>
      <c r="AQ845" s="425"/>
      <c r="AR845" s="425"/>
      <c r="AS845" s="425"/>
      <c r="AT845" s="425"/>
      <c r="AU845" s="425"/>
      <c r="AV845" s="426"/>
      <c r="AZ845" s="241"/>
      <c r="BA845" s="232"/>
      <c r="BB845" s="232"/>
      <c r="BC845" s="232"/>
      <c r="BD845" s="232"/>
      <c r="BE845" s="232"/>
      <c r="BF845" s="233"/>
      <c r="BG845" s="429"/>
      <c r="BH845" s="233"/>
      <c r="BI845" s="429"/>
      <c r="BJ845" s="233"/>
      <c r="BK845" s="429"/>
      <c r="BL845" s="233"/>
      <c r="BM845" s="429"/>
      <c r="BN845" s="232"/>
      <c r="BO845" s="232"/>
      <c r="BP845" s="232"/>
      <c r="BQ845" s="232"/>
      <c r="BR845" s="232"/>
      <c r="BS845" s="232"/>
      <c r="BT845" s="232"/>
      <c r="BU845" s="232"/>
      <c r="BV845" s="232"/>
      <c r="BW845" s="232"/>
      <c r="BX845" s="232"/>
      <c r="BY845" s="232"/>
      <c r="BZ845" s="429"/>
      <c r="CA845" s="429"/>
      <c r="CB845" s="429"/>
      <c r="CC845" s="429"/>
      <c r="CD845" s="429"/>
      <c r="CE845" s="429"/>
      <c r="CF845" s="232"/>
      <c r="CG845" s="429"/>
      <c r="CH845" s="429"/>
      <c r="CI845" s="429"/>
      <c r="CJ845" s="429"/>
      <c r="CK845" s="429"/>
      <c r="CL845" s="429"/>
      <c r="CM845" s="430"/>
    </row>
    <row r="846" spans="9:91" ht="15.75" thickBot="1">
      <c r="I846" s="244"/>
      <c r="J846" s="245"/>
      <c r="K846" s="245"/>
      <c r="L846" s="245"/>
      <c r="M846" s="245"/>
      <c r="N846" s="245"/>
      <c r="O846" s="245"/>
      <c r="P846" s="427"/>
      <c r="Q846" s="427"/>
      <c r="R846" s="427"/>
      <c r="S846" s="427"/>
      <c r="T846" s="427"/>
      <c r="U846" s="427"/>
      <c r="V846" s="427"/>
      <c r="W846" s="427"/>
      <c r="X846" s="427"/>
      <c r="Y846" s="427"/>
      <c r="Z846" s="245"/>
      <c r="AA846" s="245"/>
      <c r="AB846" s="245"/>
      <c r="AC846" s="245"/>
      <c r="AD846" s="245"/>
      <c r="AE846" s="427"/>
      <c r="AF846" s="427"/>
      <c r="AG846" s="427"/>
      <c r="AH846" s="427"/>
      <c r="AI846" s="427"/>
      <c r="AJ846" s="427"/>
      <c r="AK846" s="427"/>
      <c r="AL846" s="427"/>
      <c r="AM846" s="427"/>
      <c r="AN846" s="427"/>
      <c r="AO846" s="427"/>
      <c r="AP846" s="427"/>
      <c r="AQ846" s="427"/>
      <c r="AR846" s="427"/>
      <c r="AS846" s="427"/>
      <c r="AT846" s="427"/>
      <c r="AU846" s="427"/>
      <c r="AV846" s="428"/>
      <c r="AZ846" s="244"/>
      <c r="BA846" s="245"/>
      <c r="BB846" s="245"/>
      <c r="BC846" s="245"/>
      <c r="BD846" s="245"/>
      <c r="BE846" s="245"/>
      <c r="BF846" s="245"/>
      <c r="BG846" s="431"/>
      <c r="BH846" s="431"/>
      <c r="BI846" s="431"/>
      <c r="BJ846" s="431"/>
      <c r="BK846" s="431"/>
      <c r="BL846" s="431"/>
      <c r="BM846" s="431"/>
      <c r="BN846" s="431"/>
      <c r="BO846" s="431"/>
      <c r="BP846" s="431"/>
      <c r="BQ846" s="245"/>
      <c r="BR846" s="245"/>
      <c r="BS846" s="245"/>
      <c r="BT846" s="245"/>
      <c r="BU846" s="245"/>
      <c r="BV846" s="431"/>
      <c r="BW846" s="431"/>
      <c r="BX846" s="431"/>
      <c r="BY846" s="431"/>
      <c r="BZ846" s="431"/>
      <c r="CA846" s="431"/>
      <c r="CB846" s="431"/>
      <c r="CC846" s="431"/>
      <c r="CD846" s="431"/>
      <c r="CE846" s="431"/>
      <c r="CF846" s="431"/>
      <c r="CG846" s="431"/>
      <c r="CH846" s="431"/>
      <c r="CI846" s="431"/>
      <c r="CJ846" s="431"/>
      <c r="CK846" s="431"/>
      <c r="CL846" s="431"/>
      <c r="CM846" s="432"/>
    </row>
    <row r="848" spans="9:91" ht="15.75" thickBot="1"/>
    <row r="849" spans="9:120">
      <c r="I849" s="224"/>
      <c r="J849" s="226"/>
      <c r="K849" s="226"/>
      <c r="L849" s="226"/>
      <c r="M849" s="227"/>
      <c r="N849" s="227"/>
      <c r="O849" s="227"/>
      <c r="P849" s="227"/>
      <c r="Q849" s="227"/>
      <c r="R849" s="227"/>
      <c r="S849" s="227"/>
      <c r="T849" s="227"/>
      <c r="U849" s="227"/>
      <c r="V849" s="227"/>
      <c r="W849" s="227"/>
      <c r="X849" s="227"/>
      <c r="Y849" s="227"/>
      <c r="Z849" s="227"/>
      <c r="AA849" s="227"/>
      <c r="AB849" s="227"/>
      <c r="AC849" s="227"/>
      <c r="AD849" s="227"/>
      <c r="AE849" s="227"/>
      <c r="AF849" s="227"/>
      <c r="AG849" s="227"/>
      <c r="AH849" s="227"/>
      <c r="AI849" s="227"/>
      <c r="AJ849" s="227"/>
      <c r="AK849" s="227"/>
      <c r="AL849" s="227"/>
      <c r="AM849" s="227"/>
      <c r="AN849" s="227"/>
      <c r="AO849" s="227"/>
      <c r="AP849" s="227"/>
      <c r="AQ849" s="227"/>
      <c r="AR849" s="227"/>
      <c r="AS849" s="227"/>
      <c r="AT849" s="227"/>
      <c r="AU849" s="227"/>
      <c r="AV849" s="228"/>
      <c r="AZ849" s="224"/>
      <c r="BA849" s="226"/>
      <c r="BB849" s="226"/>
      <c r="BC849" s="226"/>
      <c r="BD849" s="227"/>
      <c r="BE849" s="227"/>
      <c r="BF849" s="227"/>
      <c r="BG849" s="227"/>
      <c r="BH849" s="227"/>
      <c r="BI849" s="227"/>
      <c r="BJ849" s="227"/>
      <c r="BK849" s="227"/>
      <c r="BL849" s="227"/>
      <c r="BM849" s="227"/>
      <c r="BN849" s="227"/>
      <c r="BO849" s="227"/>
      <c r="BP849" s="227"/>
      <c r="BQ849" s="227"/>
      <c r="BR849" s="227"/>
      <c r="BS849" s="227"/>
      <c r="BT849" s="227"/>
      <c r="BU849" s="227"/>
      <c r="BV849" s="227"/>
      <c r="BW849" s="227"/>
      <c r="BX849" s="227"/>
      <c r="BY849" s="227"/>
      <c r="BZ849" s="227"/>
      <c r="CA849" s="227"/>
      <c r="CB849" s="227"/>
      <c r="CC849" s="227"/>
      <c r="CD849" s="227"/>
      <c r="CE849" s="227"/>
      <c r="CF849" s="227"/>
      <c r="CG849" s="227"/>
      <c r="CH849" s="227"/>
      <c r="CI849" s="227"/>
      <c r="CJ849" s="227"/>
      <c r="CK849" s="227"/>
      <c r="CL849" s="227"/>
      <c r="CM849" s="228"/>
    </row>
    <row r="850" spans="9:120">
      <c r="I850" s="229"/>
      <c r="J850" s="231"/>
      <c r="K850" s="231"/>
      <c r="L850" s="231"/>
      <c r="M850" s="429"/>
      <c r="N850" s="429"/>
      <c r="O850" s="232"/>
      <c r="P850" s="429"/>
      <c r="Q850" s="429"/>
      <c r="R850" s="429"/>
      <c r="S850" s="429"/>
      <c r="T850" s="233"/>
      <c r="U850" s="232"/>
      <c r="V850" s="232"/>
      <c r="W850" s="232"/>
      <c r="X850" s="232"/>
      <c r="Y850" s="232"/>
      <c r="Z850" s="232"/>
      <c r="AA850" s="232"/>
      <c r="AB850" s="423"/>
      <c r="AC850" s="423"/>
      <c r="AD850" s="423"/>
      <c r="AE850" s="423"/>
      <c r="AF850" s="423"/>
      <c r="AG850" s="423"/>
      <c r="AH850" s="423"/>
      <c r="AI850" s="423"/>
      <c r="AJ850" s="423"/>
      <c r="AK850" s="423"/>
      <c r="AL850" s="233"/>
      <c r="AM850" s="429"/>
      <c r="AN850" s="233"/>
      <c r="AO850" s="232"/>
      <c r="AP850" s="232"/>
      <c r="AQ850" s="232"/>
      <c r="AR850" s="232"/>
      <c r="AS850" s="232"/>
      <c r="AT850" s="232"/>
      <c r="AU850" s="232"/>
      <c r="AV850" s="430"/>
      <c r="AZ850" s="229"/>
      <c r="BA850" s="231"/>
      <c r="BB850" s="231"/>
      <c r="BC850" s="231"/>
      <c r="BD850" s="434"/>
      <c r="BE850" s="434"/>
      <c r="BF850" s="232"/>
      <c r="BG850" s="434"/>
      <c r="BH850" s="434"/>
      <c r="BI850" s="434"/>
      <c r="BJ850" s="434"/>
      <c r="BK850" s="233"/>
      <c r="BL850" s="232"/>
      <c r="BM850" s="232"/>
      <c r="BN850" s="232"/>
      <c r="BO850" s="232"/>
      <c r="BP850" s="232"/>
      <c r="BQ850" s="232"/>
      <c r="BR850" s="232"/>
      <c r="BS850" s="423"/>
      <c r="BT850" s="423"/>
      <c r="BU850" s="423"/>
      <c r="BV850" s="423"/>
      <c r="BW850" s="423"/>
      <c r="BX850" s="423"/>
      <c r="BY850" s="423"/>
      <c r="BZ850" s="423"/>
      <c r="CA850" s="423"/>
      <c r="CB850" s="423"/>
      <c r="CC850" s="233"/>
      <c r="CD850" s="434"/>
      <c r="CE850" s="233"/>
      <c r="CF850" s="232"/>
      <c r="CG850" s="232"/>
      <c r="CH850" s="232"/>
      <c r="CI850" s="232"/>
      <c r="CJ850" s="232"/>
      <c r="CK850" s="232"/>
      <c r="CL850" s="232"/>
      <c r="CM850" s="435"/>
    </row>
    <row r="851" spans="9:120">
      <c r="I851" s="229"/>
      <c r="J851" s="243"/>
      <c r="K851" s="231" t="s">
        <v>191</v>
      </c>
      <c r="L851" s="429"/>
      <c r="M851" s="233"/>
      <c r="N851" s="233"/>
      <c r="O851" s="233"/>
      <c r="P851" s="233"/>
      <c r="Q851" s="233"/>
      <c r="R851" s="233"/>
      <c r="S851" s="233"/>
      <c r="T851" s="233"/>
      <c r="U851" s="232"/>
      <c r="V851" s="232"/>
      <c r="W851" s="232"/>
      <c r="X851" s="232"/>
      <c r="Y851" s="232"/>
      <c r="Z851" s="232"/>
      <c r="AA851" s="232"/>
      <c r="AB851" s="423"/>
      <c r="AC851" s="423"/>
      <c r="AD851" s="423"/>
      <c r="AE851" s="423"/>
      <c r="AF851" s="423"/>
      <c r="AG851" s="423"/>
      <c r="AH851" s="423"/>
      <c r="AI851" s="423"/>
      <c r="AJ851" s="423"/>
      <c r="AK851" s="423"/>
      <c r="AL851" s="233"/>
      <c r="AM851" s="233"/>
      <c r="AN851" s="233"/>
      <c r="AO851" s="232"/>
      <c r="AP851" s="232"/>
      <c r="AQ851" s="232"/>
      <c r="AR851" s="232"/>
      <c r="AS851" s="232"/>
      <c r="AT851" s="232"/>
      <c r="AU851" s="231"/>
      <c r="AV851" s="430"/>
      <c r="AZ851" s="229"/>
      <c r="BA851" s="243"/>
      <c r="BB851" s="231" t="s">
        <v>191</v>
      </c>
      <c r="BC851" s="434"/>
      <c r="BD851" s="233"/>
      <c r="BE851" s="233"/>
      <c r="BF851" s="233"/>
      <c r="BG851" s="233"/>
      <c r="BH851" s="233"/>
      <c r="BI851" s="233"/>
      <c r="BJ851" s="233"/>
      <c r="BK851" s="233"/>
      <c r="BL851" s="232"/>
      <c r="BM851" s="232"/>
      <c r="BN851" s="232"/>
      <c r="BO851" s="232"/>
      <c r="BP851" s="232"/>
      <c r="BQ851" s="232"/>
      <c r="BR851" s="232"/>
      <c r="BS851" s="423"/>
      <c r="BT851" s="423"/>
      <c r="BU851" s="423"/>
      <c r="BV851" s="423"/>
      <c r="BW851" s="423"/>
      <c r="BX851" s="423"/>
      <c r="BY851" s="423"/>
      <c r="BZ851" s="423"/>
      <c r="CA851" s="423"/>
      <c r="CB851" s="423"/>
      <c r="CC851" s="233"/>
      <c r="CD851" s="233"/>
      <c r="CE851" s="233"/>
      <c r="CF851" s="232"/>
      <c r="CG851" s="232"/>
      <c r="CH851" s="232"/>
      <c r="CI851" s="232"/>
      <c r="CJ851" s="232"/>
      <c r="CK851" s="232"/>
      <c r="CL851" s="231"/>
      <c r="CM851" s="435"/>
    </row>
    <row r="852" spans="9:120">
      <c r="I852" s="229"/>
      <c r="J852" s="230"/>
      <c r="K852" s="231" t="s">
        <v>268</v>
      </c>
      <c r="L852" s="429"/>
      <c r="M852" s="232"/>
      <c r="N852" s="233"/>
      <c r="O852" s="233"/>
      <c r="P852" s="233"/>
      <c r="Q852" s="233"/>
      <c r="R852" s="232"/>
      <c r="S852" s="232"/>
      <c r="T852" s="232"/>
      <c r="U852" s="232"/>
      <c r="V852" s="232"/>
      <c r="W852" s="232"/>
      <c r="X852" s="232"/>
      <c r="Y852" s="232"/>
      <c r="Z852" s="232"/>
      <c r="AA852" s="232"/>
      <c r="AB852" s="423"/>
      <c r="AC852" s="423"/>
      <c r="AD852" s="423"/>
      <c r="AE852" s="423"/>
      <c r="AF852" s="423"/>
      <c r="AG852" s="423"/>
      <c r="AH852" s="423"/>
      <c r="AI852" s="423"/>
      <c r="AJ852" s="423"/>
      <c r="AK852" s="423"/>
      <c r="AL852" s="233"/>
      <c r="AM852" s="233"/>
      <c r="AN852" s="233"/>
      <c r="AR852" s="232"/>
      <c r="AS852" s="232"/>
      <c r="AT852" s="232"/>
      <c r="AU852" s="232"/>
      <c r="AV852" s="430"/>
      <c r="AZ852" s="229"/>
      <c r="BA852" s="230"/>
      <c r="BB852" s="231" t="s">
        <v>268</v>
      </c>
      <c r="BC852" s="434"/>
      <c r="BD852" s="232"/>
      <c r="BE852" s="233"/>
      <c r="BF852" s="233"/>
      <c r="BG852" s="233"/>
      <c r="BH852" s="233"/>
      <c r="BI852" s="232"/>
      <c r="BJ852" s="232"/>
      <c r="BK852" s="232"/>
      <c r="BL852" s="232"/>
      <c r="BM852" s="232"/>
      <c r="BN852" s="232"/>
      <c r="BO852" s="232"/>
      <c r="BP852" s="232"/>
      <c r="BQ852" s="232"/>
      <c r="BR852" s="232"/>
      <c r="BS852" s="423"/>
      <c r="BT852" s="423"/>
      <c r="BU852" s="423"/>
      <c r="BV852" s="423"/>
      <c r="BW852" s="423"/>
      <c r="BX852" s="423"/>
      <c r="BY852" s="423"/>
      <c r="BZ852" s="423"/>
      <c r="CA852" s="423"/>
      <c r="CB852" s="423"/>
      <c r="CC852" s="233"/>
      <c r="CD852" s="233"/>
      <c r="CE852" s="233"/>
      <c r="CF852" s="6"/>
      <c r="CG852" s="6"/>
      <c r="CH852" s="6"/>
      <c r="CI852" s="232"/>
      <c r="CJ852" s="232"/>
      <c r="CK852" s="232"/>
      <c r="CL852" s="232"/>
      <c r="CM852" s="435"/>
    </row>
    <row r="853" spans="9:120">
      <c r="I853" s="229"/>
      <c r="J853" s="235"/>
      <c r="K853" s="231" t="s">
        <v>193</v>
      </c>
      <c r="L853" s="233"/>
      <c r="M853" s="232"/>
      <c r="N853" s="233"/>
      <c r="O853" s="232"/>
      <c r="P853" s="233"/>
      <c r="Q853" s="233"/>
      <c r="R853" s="6"/>
      <c r="S853" s="6"/>
      <c r="T853" s="6"/>
      <c r="U853" s="232"/>
      <c r="V853" s="232"/>
      <c r="W853" s="232">
        <v>1</v>
      </c>
      <c r="X853" s="232">
        <v>1</v>
      </c>
      <c r="Y853" s="232">
        <v>1</v>
      </c>
      <c r="Z853" s="232">
        <v>1</v>
      </c>
      <c r="AA853" s="232">
        <v>1</v>
      </c>
      <c r="AE853" s="233"/>
      <c r="AF853" s="233"/>
      <c r="AG853" s="233"/>
      <c r="AH853" s="233"/>
      <c r="AI853" s="632" t="s">
        <v>165</v>
      </c>
      <c r="AJ853" s="632"/>
      <c r="AK853" s="632"/>
      <c r="AL853" s="232"/>
      <c r="AM853" s="232"/>
      <c r="AN853" s="232"/>
      <c r="AO853" s="6"/>
      <c r="AP853" s="617" t="s">
        <v>227</v>
      </c>
      <c r="AQ853" s="617"/>
      <c r="AR853" s="617"/>
      <c r="AS853" s="232"/>
      <c r="AT853" s="233"/>
      <c r="AU853" s="233"/>
      <c r="AV853" s="430"/>
      <c r="AZ853" s="229"/>
      <c r="BA853" s="235"/>
      <c r="BB853" s="231" t="s">
        <v>193</v>
      </c>
      <c r="BC853" s="233"/>
      <c r="BD853" s="232"/>
      <c r="BE853" s="233"/>
      <c r="BF853" s="232"/>
      <c r="BG853" s="233"/>
      <c r="BH853" s="233"/>
      <c r="BI853" s="6"/>
      <c r="BJ853" s="6"/>
      <c r="BK853" s="6"/>
      <c r="BL853" s="232"/>
      <c r="BM853" s="232"/>
      <c r="BN853" s="232"/>
      <c r="BO853" s="232"/>
      <c r="BP853" s="232"/>
      <c r="BQ853" s="232"/>
      <c r="BR853" s="232"/>
      <c r="BS853" s="6"/>
      <c r="BT853" s="6"/>
      <c r="BU853" s="6"/>
      <c r="BV853" s="233"/>
      <c r="BW853" s="233"/>
      <c r="BX853" s="233"/>
      <c r="BY853" s="233"/>
      <c r="BZ853" s="242"/>
      <c r="CA853" s="242"/>
      <c r="CB853" s="242"/>
      <c r="CC853" s="232"/>
      <c r="CD853" s="232"/>
      <c r="CE853" s="232"/>
      <c r="CF853" s="6"/>
      <c r="CG853" s="232"/>
      <c r="CH853" s="232"/>
      <c r="CI853" s="232"/>
      <c r="CJ853" s="232"/>
      <c r="CK853" s="233"/>
      <c r="CL853" s="233"/>
      <c r="CM853" s="435"/>
      <c r="CP853" s="6"/>
      <c r="CQ853" s="6"/>
      <c r="CR853" s="242"/>
      <c r="CS853" s="242"/>
      <c r="CT853" s="242"/>
      <c r="CU853" s="232"/>
      <c r="CV853" s="47"/>
      <c r="CW853" s="47"/>
      <c r="CX853" s="47"/>
      <c r="CY853" s="232"/>
      <c r="CZ853" s="6"/>
      <c r="DA853" s="6"/>
      <c r="DB853" s="6"/>
      <c r="DC853" s="232"/>
      <c r="DD853" s="238"/>
      <c r="DE853" s="47"/>
      <c r="DF853" s="47"/>
      <c r="DG853" s="242"/>
      <c r="DH853" s="242"/>
      <c r="DI853" s="242"/>
      <c r="DJ853" s="242"/>
      <c r="DK853" s="232"/>
      <c r="DL853" s="232"/>
      <c r="DM853" s="6"/>
      <c r="DN853" s="232"/>
      <c r="DO853" s="232"/>
      <c r="DP853" s="232"/>
    </row>
    <row r="854" spans="9:120">
      <c r="I854" s="239"/>
      <c r="J854" s="236"/>
      <c r="K854" s="231" t="s">
        <v>189</v>
      </c>
      <c r="L854" s="232"/>
      <c r="M854" s="232"/>
      <c r="N854" s="232"/>
      <c r="O854" s="232"/>
      <c r="P854" s="232"/>
      <c r="Q854" s="232"/>
      <c r="R854" s="6"/>
      <c r="S854" s="6"/>
      <c r="T854" s="632" t="s">
        <v>165</v>
      </c>
      <c r="U854" s="632"/>
      <c r="V854" s="632"/>
      <c r="W854" s="232">
        <v>1</v>
      </c>
      <c r="X854" s="625" t="s">
        <v>133</v>
      </c>
      <c r="Y854" s="625"/>
      <c r="Z854" s="625"/>
      <c r="AA854" s="232">
        <v>1</v>
      </c>
      <c r="AE854" s="232"/>
      <c r="AF854" s="238"/>
      <c r="AG854" s="47"/>
      <c r="AH854" s="47"/>
      <c r="AI854" s="632"/>
      <c r="AJ854" s="632"/>
      <c r="AK854" s="632"/>
      <c r="AL854" s="242"/>
      <c r="AM854" s="232"/>
      <c r="AN854" s="232"/>
      <c r="AO854" s="6"/>
      <c r="AP854" s="617"/>
      <c r="AQ854" s="617"/>
      <c r="AR854" s="617"/>
      <c r="AS854" s="232"/>
      <c r="AT854" s="233"/>
      <c r="AU854" s="233"/>
      <c r="AV854" s="430"/>
      <c r="AZ854" s="239"/>
      <c r="BA854" s="236"/>
      <c r="BB854" s="231" t="s">
        <v>189</v>
      </c>
      <c r="BC854" s="232"/>
      <c r="BD854" s="232"/>
      <c r="BE854" s="232"/>
      <c r="BF854" s="232"/>
      <c r="BG854" s="232"/>
      <c r="BH854" s="232"/>
      <c r="CK854" s="233"/>
      <c r="CL854" s="233"/>
      <c r="CM854" s="435"/>
      <c r="CP854" s="6"/>
      <c r="CQ854" s="6"/>
      <c r="CR854" s="242"/>
      <c r="CS854" s="242"/>
      <c r="CT854" s="242"/>
      <c r="CU854" s="232"/>
      <c r="CV854" s="47"/>
      <c r="CW854" s="232"/>
      <c r="CX854" s="232"/>
      <c r="CY854" s="232"/>
      <c r="CZ854" s="6"/>
      <c r="DA854" s="6"/>
      <c r="DB854" s="6"/>
      <c r="DC854" s="6"/>
      <c r="DD854" s="242"/>
      <c r="DE854" s="232"/>
      <c r="DF854" s="232"/>
      <c r="DG854" s="232"/>
      <c r="DH854" s="242"/>
      <c r="DI854" s="242"/>
      <c r="DJ854" s="242"/>
      <c r="DK854" s="232"/>
      <c r="DL854" s="232"/>
      <c r="DM854" s="232"/>
      <c r="DN854" s="232"/>
      <c r="DO854" s="232"/>
      <c r="DP854" s="232"/>
    </row>
    <row r="855" spans="9:120">
      <c r="I855" s="239"/>
      <c r="J855" s="237"/>
      <c r="K855" s="231" t="s">
        <v>192</v>
      </c>
      <c r="L855" s="232"/>
      <c r="M855" s="232"/>
      <c r="N855" s="232"/>
      <c r="O855" s="232"/>
      <c r="P855" s="232"/>
      <c r="Q855" s="232"/>
      <c r="R855" s="6"/>
      <c r="S855" s="6"/>
      <c r="T855" s="632"/>
      <c r="U855" s="632"/>
      <c r="V855" s="632"/>
      <c r="W855" s="232">
        <v>1</v>
      </c>
      <c r="X855" s="625"/>
      <c r="Y855" s="625"/>
      <c r="Z855" s="625"/>
      <c r="AA855" s="232">
        <v>1</v>
      </c>
      <c r="AE855" s="6"/>
      <c r="AF855" s="632" t="s">
        <v>406</v>
      </c>
      <c r="AG855" s="632"/>
      <c r="AH855" s="242"/>
      <c r="AI855" s="632"/>
      <c r="AJ855" s="632"/>
      <c r="AK855" s="632"/>
      <c r="AL855" s="242"/>
      <c r="AM855" s="232"/>
      <c r="AN855" s="6"/>
      <c r="AO855" s="6"/>
      <c r="AP855" s="617"/>
      <c r="AQ855" s="617"/>
      <c r="AR855" s="617"/>
      <c r="AS855" s="233"/>
      <c r="AT855" s="233"/>
      <c r="AU855" s="232"/>
      <c r="AV855" s="430"/>
      <c r="AZ855" s="239"/>
      <c r="BA855" s="237"/>
      <c r="BB855" s="231" t="s">
        <v>192</v>
      </c>
      <c r="BC855" s="232"/>
      <c r="BD855" s="232"/>
      <c r="BE855" s="232"/>
      <c r="BF855" s="232"/>
      <c r="BG855" s="232"/>
      <c r="BH855" s="232"/>
      <c r="BQ855" s="233">
        <v>1</v>
      </c>
      <c r="BR855" s="233">
        <v>1</v>
      </c>
      <c r="BS855" s="233">
        <v>1</v>
      </c>
      <c r="BT855" s="233">
        <v>1</v>
      </c>
      <c r="BU855" s="233">
        <v>1</v>
      </c>
      <c r="CK855" s="233"/>
      <c r="CL855" s="232"/>
      <c r="CM855" s="435"/>
      <c r="CP855" s="232"/>
      <c r="CQ855" s="232"/>
      <c r="CR855" s="242"/>
      <c r="CS855" s="242"/>
      <c r="CT855" s="242"/>
      <c r="CU855" s="232"/>
      <c r="CV855" s="47"/>
      <c r="CW855" s="232"/>
      <c r="CX855" s="232"/>
      <c r="CY855" s="232"/>
      <c r="CZ855" s="232"/>
      <c r="DA855" s="232"/>
      <c r="DB855" s="232"/>
      <c r="DC855" s="232"/>
      <c r="DD855" s="242"/>
      <c r="DE855" s="232"/>
      <c r="DF855" s="232"/>
      <c r="DG855" s="232"/>
      <c r="DH855" s="232"/>
      <c r="DI855" s="232"/>
      <c r="DJ855" s="232"/>
      <c r="DK855" s="232"/>
      <c r="DL855" s="232"/>
      <c r="DM855" s="232"/>
      <c r="DN855" s="232"/>
      <c r="DO855" s="233"/>
      <c r="DP855" s="233"/>
    </row>
    <row r="856" spans="9:120">
      <c r="I856" s="239"/>
      <c r="J856" s="309"/>
      <c r="K856" s="233" t="s">
        <v>486</v>
      </c>
      <c r="L856" s="232"/>
      <c r="M856" s="232"/>
      <c r="N856" s="232"/>
      <c r="O856" s="232"/>
      <c r="P856" s="232"/>
      <c r="Q856" s="232"/>
      <c r="R856" s="232"/>
      <c r="S856" s="232"/>
      <c r="T856" s="632"/>
      <c r="U856" s="632"/>
      <c r="V856" s="632"/>
      <c r="W856" s="232">
        <v>1</v>
      </c>
      <c r="X856" s="625"/>
      <c r="Y856" s="625"/>
      <c r="Z856" s="625"/>
      <c r="AA856" s="232">
        <v>1</v>
      </c>
      <c r="AB856" s="232">
        <v>1</v>
      </c>
      <c r="AC856" s="232">
        <v>1</v>
      </c>
      <c r="AD856" s="232">
        <v>1</v>
      </c>
      <c r="AE856" s="232">
        <v>1</v>
      </c>
      <c r="AF856" s="632"/>
      <c r="AG856" s="632"/>
      <c r="AH856" s="232">
        <v>1</v>
      </c>
      <c r="AI856" s="232">
        <v>1</v>
      </c>
      <c r="AJ856" s="232">
        <v>1</v>
      </c>
      <c r="AK856" s="232">
        <v>1</v>
      </c>
      <c r="AL856" s="232">
        <v>1</v>
      </c>
      <c r="AM856" s="232">
        <v>1</v>
      </c>
      <c r="AN856" s="232">
        <v>1</v>
      </c>
      <c r="AO856" s="232">
        <v>1</v>
      </c>
      <c r="AP856" s="6"/>
      <c r="AQ856" s="233"/>
      <c r="AR856" s="233"/>
      <c r="AS856" s="233"/>
      <c r="AT856" s="233"/>
      <c r="AU856" s="429"/>
      <c r="AV856" s="430"/>
      <c r="AZ856" s="239"/>
      <c r="BA856" s="309"/>
      <c r="BB856" s="233" t="s">
        <v>486</v>
      </c>
      <c r="BC856" s="232"/>
      <c r="BD856" s="232"/>
      <c r="BE856" s="232"/>
      <c r="BF856" s="232"/>
      <c r="BG856" s="233">
        <v>1</v>
      </c>
      <c r="BH856" s="233">
        <v>1</v>
      </c>
      <c r="BI856" s="233">
        <v>1</v>
      </c>
      <c r="BJ856" s="233">
        <v>1</v>
      </c>
      <c r="BK856" s="233">
        <v>1</v>
      </c>
      <c r="BL856" s="233">
        <v>1</v>
      </c>
      <c r="BM856" s="233">
        <v>1</v>
      </c>
      <c r="BN856" s="233">
        <v>1</v>
      </c>
      <c r="BO856" s="233">
        <v>1</v>
      </c>
      <c r="BP856" s="233">
        <v>1</v>
      </c>
      <c r="BQ856" s="233">
        <v>1</v>
      </c>
      <c r="BR856" s="617" t="s">
        <v>136</v>
      </c>
      <c r="BS856" s="617"/>
      <c r="BT856" s="617"/>
      <c r="BU856" s="233">
        <v>1</v>
      </c>
      <c r="BV856" s="233">
        <v>1</v>
      </c>
      <c r="BW856" s="233">
        <v>1</v>
      </c>
      <c r="BX856" s="233">
        <v>1</v>
      </c>
      <c r="BY856" s="233">
        <v>1</v>
      </c>
      <c r="CK856" s="233"/>
      <c r="CL856" s="434"/>
      <c r="CM856" s="435"/>
      <c r="CP856" s="238"/>
      <c r="CQ856" s="232"/>
      <c r="CR856" s="232"/>
      <c r="CS856" s="232"/>
      <c r="CT856" s="232"/>
      <c r="CU856" s="232"/>
      <c r="CV856" s="232"/>
      <c r="CW856" s="232"/>
      <c r="CX856" s="232"/>
      <c r="CY856" s="232"/>
      <c r="CZ856" s="233"/>
      <c r="DA856" s="233"/>
      <c r="DB856" s="233"/>
      <c r="DC856" s="233"/>
      <c r="DD856" s="233"/>
      <c r="DE856" s="232"/>
      <c r="DF856" s="232"/>
      <c r="DG856" s="232"/>
      <c r="DH856" s="232"/>
      <c r="DI856" s="232"/>
      <c r="DJ856" s="232"/>
      <c r="DK856" s="232"/>
      <c r="DL856" s="232"/>
      <c r="DM856" s="232"/>
      <c r="DN856" s="232"/>
      <c r="DO856" s="6"/>
      <c r="DP856" s="6"/>
    </row>
    <row r="857" spans="9:120">
      <c r="I857" s="239"/>
      <c r="J857" s="233"/>
      <c r="K857" s="232"/>
      <c r="L857" s="232"/>
      <c r="M857" s="232"/>
      <c r="N857" s="232"/>
      <c r="O857" s="232"/>
      <c r="P857" s="232"/>
      <c r="Q857" s="238"/>
      <c r="R857" s="238"/>
      <c r="S857" s="232">
        <v>1</v>
      </c>
      <c r="T857" s="232">
        <v>1</v>
      </c>
      <c r="U857" s="232">
        <v>1</v>
      </c>
      <c r="V857" s="232">
        <v>1</v>
      </c>
      <c r="W857" s="232">
        <v>1</v>
      </c>
      <c r="X857" s="232">
        <v>1</v>
      </c>
      <c r="Y857" s="232">
        <v>1</v>
      </c>
      <c r="Z857" s="232">
        <v>1</v>
      </c>
      <c r="AA857" s="232">
        <v>1</v>
      </c>
      <c r="AB857" s="617" t="s">
        <v>138</v>
      </c>
      <c r="AC857" s="617"/>
      <c r="AD857" s="617"/>
      <c r="AE857" s="232">
        <v>1</v>
      </c>
      <c r="AF857" s="232">
        <v>1</v>
      </c>
      <c r="AG857" s="232">
        <v>1</v>
      </c>
      <c r="AH857" s="232">
        <v>1</v>
      </c>
      <c r="AI857" s="617" t="s">
        <v>136</v>
      </c>
      <c r="AJ857" s="617"/>
      <c r="AK857" s="617"/>
      <c r="AL857" s="617" t="s">
        <v>286</v>
      </c>
      <c r="AM857" s="617"/>
      <c r="AN857" s="617"/>
      <c r="AO857" s="232">
        <v>1</v>
      </c>
      <c r="AP857" s="6"/>
      <c r="AQ857" s="6"/>
      <c r="AR857" s="6"/>
      <c r="AS857" s="232"/>
      <c r="AT857" s="233"/>
      <c r="AU857" s="233"/>
      <c r="AV857" s="430"/>
      <c r="AZ857" s="239"/>
      <c r="BA857" s="233"/>
      <c r="BB857" s="232"/>
      <c r="BC857" s="232"/>
      <c r="BD857" s="232"/>
      <c r="BE857" s="232"/>
      <c r="BF857" s="232"/>
      <c r="BG857" s="233">
        <v>1</v>
      </c>
      <c r="BH857" s="617" t="s">
        <v>136</v>
      </c>
      <c r="BI857" s="617"/>
      <c r="BJ857" s="617"/>
      <c r="BK857" s="232"/>
      <c r="BL857" s="617" t="s">
        <v>133</v>
      </c>
      <c r="BM857" s="617"/>
      <c r="BN857" s="617"/>
      <c r="BO857" s="617" t="s">
        <v>165</v>
      </c>
      <c r="BP857" s="617"/>
      <c r="BQ857" s="617"/>
      <c r="BR857" s="617"/>
      <c r="BS857" s="617"/>
      <c r="BT857" s="617"/>
      <c r="BU857" s="233"/>
      <c r="BV857" s="617" t="s">
        <v>165</v>
      </c>
      <c r="BW857" s="617"/>
      <c r="BX857" s="617"/>
      <c r="BY857" s="233">
        <v>1</v>
      </c>
      <c r="BZ857" s="233">
        <v>1</v>
      </c>
      <c r="CA857" s="233">
        <v>1</v>
      </c>
      <c r="CB857" s="233">
        <v>1</v>
      </c>
      <c r="CC857" s="233">
        <v>1</v>
      </c>
      <c r="CD857" s="233">
        <v>1</v>
      </c>
      <c r="CE857" s="233">
        <v>1</v>
      </c>
      <c r="CK857" s="233"/>
      <c r="CL857" s="233"/>
      <c r="CM857" s="435"/>
      <c r="CP857" s="233"/>
      <c r="CQ857" s="233"/>
      <c r="CR857" s="233"/>
      <c r="CS857" s="233"/>
      <c r="CT857" s="233"/>
      <c r="CU857" s="233"/>
      <c r="CV857" s="233"/>
      <c r="CW857" s="233"/>
      <c r="CX857" s="233"/>
      <c r="CY857" s="233"/>
      <c r="CZ857" s="233"/>
      <c r="DA857" s="232"/>
      <c r="DB857" s="232"/>
      <c r="DC857" s="232"/>
      <c r="DD857" s="233"/>
      <c r="DE857" s="233"/>
      <c r="DF857" s="233"/>
      <c r="DG857" s="233"/>
      <c r="DH857" s="233"/>
      <c r="DI857" s="233"/>
      <c r="DJ857" s="233"/>
      <c r="DK857" s="233"/>
      <c r="DL857" s="232"/>
      <c r="DM857" s="232"/>
      <c r="DN857" s="6"/>
      <c r="DO857" s="6"/>
      <c r="DP857" s="6"/>
    </row>
    <row r="858" spans="9:120">
      <c r="I858" s="239"/>
      <c r="J858" s="231"/>
      <c r="K858" s="231"/>
      <c r="L858" s="232"/>
      <c r="M858" s="233"/>
      <c r="N858" s="232"/>
      <c r="O858" s="232"/>
      <c r="P858" s="632" t="s">
        <v>165</v>
      </c>
      <c r="Q858" s="632"/>
      <c r="R858" s="632"/>
      <c r="S858" s="232">
        <v>1</v>
      </c>
      <c r="T858" s="617" t="s">
        <v>136</v>
      </c>
      <c r="U858" s="617"/>
      <c r="V858" s="617"/>
      <c r="W858" s="6"/>
      <c r="X858" s="617" t="s">
        <v>135</v>
      </c>
      <c r="Y858" s="617"/>
      <c r="Z858" s="617"/>
      <c r="AA858" s="232">
        <v>1</v>
      </c>
      <c r="AB858" s="617"/>
      <c r="AC858" s="617"/>
      <c r="AD858" s="617"/>
      <c r="AE858" s="616" t="s">
        <v>151</v>
      </c>
      <c r="AF858" s="616"/>
      <c r="AG858" s="625" t="s">
        <v>137</v>
      </c>
      <c r="AH858" s="625"/>
      <c r="AI858" s="617"/>
      <c r="AJ858" s="617"/>
      <c r="AK858" s="617"/>
      <c r="AL858" s="617"/>
      <c r="AM858" s="617"/>
      <c r="AN858" s="617"/>
      <c r="AO858" s="232">
        <v>1</v>
      </c>
      <c r="AS858" s="233"/>
      <c r="AT858" s="231"/>
      <c r="AU858" s="429"/>
      <c r="AV858" s="430"/>
      <c r="AZ858" s="239"/>
      <c r="BA858" s="231"/>
      <c r="BB858" s="231"/>
      <c r="BC858" s="232"/>
      <c r="BD858" s="233"/>
      <c r="BE858" s="232"/>
      <c r="BF858" s="232"/>
      <c r="BG858" s="233">
        <v>1</v>
      </c>
      <c r="BH858" s="617"/>
      <c r="BI858" s="617"/>
      <c r="BJ858" s="617"/>
      <c r="BK858" s="230"/>
      <c r="BL858" s="617"/>
      <c r="BM858" s="617"/>
      <c r="BN858" s="617"/>
      <c r="BO858" s="617"/>
      <c r="BP858" s="617"/>
      <c r="BQ858" s="617"/>
      <c r="BR858" s="617"/>
      <c r="BS858" s="617"/>
      <c r="BT858" s="617"/>
      <c r="BU858" s="243"/>
      <c r="BV858" s="617"/>
      <c r="BW858" s="617"/>
      <c r="BX858" s="617"/>
      <c r="BY858" s="625" t="s">
        <v>138</v>
      </c>
      <c r="BZ858" s="625"/>
      <c r="CA858" s="625"/>
      <c r="CB858" s="617" t="s">
        <v>133</v>
      </c>
      <c r="CC858" s="617"/>
      <c r="CD858" s="617"/>
      <c r="CE858" s="233">
        <v>1</v>
      </c>
      <c r="CK858" s="231"/>
      <c r="CL858" s="434"/>
      <c r="CM858" s="435"/>
      <c r="CP858" s="233"/>
      <c r="CU858" s="232"/>
      <c r="CV858" s="232"/>
      <c r="CW858" s="232"/>
      <c r="DA858" s="232"/>
      <c r="DB858" s="232"/>
      <c r="DC858" s="232"/>
      <c r="DD858" s="233"/>
      <c r="DE858" s="47"/>
      <c r="DF858" s="47"/>
      <c r="DG858" s="47"/>
      <c r="DK858" s="233"/>
      <c r="DL858" s="232"/>
      <c r="DM858" s="232"/>
      <c r="DN858" s="6"/>
      <c r="DO858" s="6"/>
      <c r="DP858" s="6"/>
    </row>
    <row r="859" spans="9:120">
      <c r="I859" s="239"/>
      <c r="J859" s="231"/>
      <c r="K859" s="231"/>
      <c r="L859" s="233"/>
      <c r="M859" s="232"/>
      <c r="N859" s="232"/>
      <c r="O859" s="232"/>
      <c r="P859" s="632"/>
      <c r="Q859" s="632"/>
      <c r="R859" s="632"/>
      <c r="S859" s="232">
        <v>1</v>
      </c>
      <c r="T859" s="617"/>
      <c r="U859" s="617"/>
      <c r="V859" s="617"/>
      <c r="W859" s="230"/>
      <c r="X859" s="617"/>
      <c r="Y859" s="617"/>
      <c r="Z859" s="617"/>
      <c r="AA859" s="232">
        <v>1</v>
      </c>
      <c r="AB859" s="617"/>
      <c r="AC859" s="617"/>
      <c r="AD859" s="617"/>
      <c r="AE859" s="616"/>
      <c r="AF859" s="616"/>
      <c r="AG859" s="625"/>
      <c r="AH859" s="625"/>
      <c r="AI859" s="617"/>
      <c r="AJ859" s="617"/>
      <c r="AK859" s="617"/>
      <c r="AL859" s="617"/>
      <c r="AM859" s="617"/>
      <c r="AN859" s="617"/>
      <c r="AO859" s="232">
        <v>1</v>
      </c>
      <c r="AS859" s="233"/>
      <c r="AT859" s="231"/>
      <c r="AU859" s="232"/>
      <c r="AV859" s="240"/>
      <c r="AZ859" s="239"/>
      <c r="BA859" s="231"/>
      <c r="BB859" s="231"/>
      <c r="BC859" s="233"/>
      <c r="BD859" s="232"/>
      <c r="BE859" s="232"/>
      <c r="BF859" s="232"/>
      <c r="BG859" s="233">
        <v>1</v>
      </c>
      <c r="BH859" s="617"/>
      <c r="BI859" s="617"/>
      <c r="BJ859" s="617"/>
      <c r="BK859" s="243"/>
      <c r="BL859" s="617"/>
      <c r="BM859" s="617"/>
      <c r="BN859" s="617"/>
      <c r="BO859" s="617"/>
      <c r="BP859" s="617"/>
      <c r="BQ859" s="617"/>
      <c r="BR859" s="233">
        <v>1</v>
      </c>
      <c r="BS859" s="233">
        <v>1</v>
      </c>
      <c r="BT859" s="233">
        <v>1</v>
      </c>
      <c r="BU859" s="233">
        <v>1</v>
      </c>
      <c r="BV859" s="617"/>
      <c r="BW859" s="617"/>
      <c r="BX859" s="617"/>
      <c r="BY859" s="625"/>
      <c r="BZ859" s="625"/>
      <c r="CA859" s="625"/>
      <c r="CB859" s="617"/>
      <c r="CC859" s="617"/>
      <c r="CD859" s="617"/>
      <c r="CE859" s="233">
        <v>1</v>
      </c>
      <c r="CK859" s="231"/>
      <c r="CL859" s="232"/>
      <c r="CM859" s="240"/>
      <c r="CP859" s="233"/>
      <c r="CU859" s="232"/>
      <c r="CV859" s="232"/>
      <c r="CW859" s="232"/>
      <c r="DA859" s="232"/>
      <c r="DB859" s="232"/>
      <c r="DC859" s="232"/>
      <c r="DD859" s="233"/>
      <c r="DE859" s="47"/>
      <c r="DF859" s="47"/>
      <c r="DG859" s="47"/>
      <c r="DK859" s="233"/>
      <c r="DL859" s="232"/>
      <c r="DM859" s="232"/>
      <c r="DN859" s="242"/>
      <c r="DO859" s="242"/>
      <c r="DP859" s="242"/>
    </row>
    <row r="860" spans="9:120">
      <c r="I860" s="241"/>
      <c r="J860" s="232"/>
      <c r="K860" s="232"/>
      <c r="L860" s="233"/>
      <c r="M860" s="232"/>
      <c r="N860" s="232"/>
      <c r="O860" s="238"/>
      <c r="P860" s="632"/>
      <c r="Q860" s="632"/>
      <c r="R860" s="632"/>
      <c r="S860" s="232">
        <v>1</v>
      </c>
      <c r="T860" s="617"/>
      <c r="U860" s="617"/>
      <c r="V860" s="617"/>
      <c r="X860" s="617"/>
      <c r="Y860" s="617"/>
      <c r="Z860" s="617"/>
      <c r="AA860" s="232">
        <v>1</v>
      </c>
      <c r="AB860" s="232">
        <v>1</v>
      </c>
      <c r="AC860" s="232">
        <v>1</v>
      </c>
      <c r="AD860" s="232">
        <v>1</v>
      </c>
      <c r="AE860" s="232">
        <v>1</v>
      </c>
      <c r="AF860" s="232">
        <v>1</v>
      </c>
      <c r="AG860" s="232">
        <v>1</v>
      </c>
      <c r="AH860" s="232">
        <v>1</v>
      </c>
      <c r="AI860" s="232">
        <v>1</v>
      </c>
      <c r="AJ860" s="232">
        <v>1</v>
      </c>
      <c r="AK860" s="232">
        <v>1</v>
      </c>
      <c r="AL860" s="617" t="s">
        <v>136</v>
      </c>
      <c r="AM860" s="617"/>
      <c r="AN860" s="617"/>
      <c r="AO860" s="232">
        <v>1</v>
      </c>
      <c r="AP860" s="632" t="s">
        <v>165</v>
      </c>
      <c r="AQ860" s="632"/>
      <c r="AR860" s="632"/>
      <c r="AS860" s="233"/>
      <c r="AT860" s="231"/>
      <c r="AU860" s="232"/>
      <c r="AV860" s="240"/>
      <c r="AZ860" s="241"/>
      <c r="BA860" s="232"/>
      <c r="BB860" s="232"/>
      <c r="BC860" s="233"/>
      <c r="BD860" s="232"/>
      <c r="BE860" s="232"/>
      <c r="BF860" s="238"/>
      <c r="BG860" s="233">
        <v>1</v>
      </c>
      <c r="BH860" s="232"/>
      <c r="BI860" s="230"/>
      <c r="BJ860" s="243"/>
      <c r="BK860" s="233">
        <v>1</v>
      </c>
      <c r="BL860" s="233">
        <v>1</v>
      </c>
      <c r="BM860" s="233">
        <v>1</v>
      </c>
      <c r="BN860" s="233">
        <v>1</v>
      </c>
      <c r="BO860" s="233">
        <v>1</v>
      </c>
      <c r="BP860" s="233">
        <v>1</v>
      </c>
      <c r="BQ860" s="233">
        <v>1</v>
      </c>
      <c r="BR860" s="233">
        <v>1</v>
      </c>
      <c r="BS860" s="620" t="s">
        <v>151</v>
      </c>
      <c r="BT860" s="620"/>
      <c r="BU860" s="233">
        <v>1</v>
      </c>
      <c r="BV860" s="233">
        <v>1</v>
      </c>
      <c r="BW860" s="233">
        <v>1</v>
      </c>
      <c r="BX860" s="233">
        <v>1</v>
      </c>
      <c r="BY860" s="625"/>
      <c r="BZ860" s="625"/>
      <c r="CA860" s="625"/>
      <c r="CB860" s="617"/>
      <c r="CC860" s="617"/>
      <c r="CD860" s="617"/>
      <c r="CE860" s="233">
        <v>1</v>
      </c>
      <c r="CK860" s="231"/>
      <c r="CL860" s="232"/>
      <c r="CM860" s="240"/>
      <c r="CP860" s="233"/>
      <c r="CU860" s="232"/>
      <c r="CV860" s="232"/>
      <c r="CW860" s="232"/>
      <c r="DA860" s="233"/>
      <c r="DB860" s="233"/>
      <c r="DC860" s="233"/>
      <c r="DD860" s="233"/>
      <c r="DE860" s="47"/>
      <c r="DF860" s="47"/>
      <c r="DG860" s="47"/>
      <c r="DK860" s="233"/>
      <c r="DL860" s="232"/>
      <c r="DM860" s="232"/>
      <c r="DN860" s="242"/>
      <c r="DO860" s="242"/>
      <c r="DP860" s="242"/>
    </row>
    <row r="861" spans="9:120">
      <c r="I861" s="241"/>
      <c r="J861" s="232"/>
      <c r="K861" s="232"/>
      <c r="L861" s="233"/>
      <c r="M861" s="232"/>
      <c r="N861" s="232"/>
      <c r="O861" s="232">
        <v>1</v>
      </c>
      <c r="P861" s="232">
        <v>1</v>
      </c>
      <c r="Q861" s="232">
        <v>1</v>
      </c>
      <c r="R861" s="232">
        <v>1</v>
      </c>
      <c r="S861" s="232">
        <v>1</v>
      </c>
      <c r="T861" s="6"/>
      <c r="U861" s="230"/>
      <c r="W861" s="232">
        <v>1</v>
      </c>
      <c r="X861" s="232">
        <v>1</v>
      </c>
      <c r="Y861" s="232">
        <v>1</v>
      </c>
      <c r="Z861" s="232">
        <v>1</v>
      </c>
      <c r="AA861" s="232">
        <v>1</v>
      </c>
      <c r="AB861" s="232"/>
      <c r="AC861" s="232"/>
      <c r="AD861" s="232"/>
      <c r="AE861" s="235"/>
      <c r="AF861" s="242"/>
      <c r="AG861" s="232"/>
      <c r="AH861" s="232"/>
      <c r="AI861" s="232"/>
      <c r="AJ861" s="243"/>
      <c r="AK861" s="232">
        <v>1</v>
      </c>
      <c r="AL861" s="617"/>
      <c r="AM861" s="617"/>
      <c r="AN861" s="617"/>
      <c r="AO861" s="232">
        <v>1</v>
      </c>
      <c r="AP861" s="632"/>
      <c r="AQ861" s="632"/>
      <c r="AR861" s="632"/>
      <c r="AU861" s="232"/>
      <c r="AV861" s="240"/>
      <c r="AZ861" s="241"/>
      <c r="BA861" s="232"/>
      <c r="BB861" s="232"/>
      <c r="BC861" s="233"/>
      <c r="BD861" s="232"/>
      <c r="BE861" s="232"/>
      <c r="BF861" s="232"/>
      <c r="BG861" s="233">
        <v>1</v>
      </c>
      <c r="BH861" s="617" t="s">
        <v>133</v>
      </c>
      <c r="BI861" s="617"/>
      <c r="BJ861" s="617"/>
      <c r="BK861" s="233">
        <v>1</v>
      </c>
      <c r="BL861" s="625" t="s">
        <v>282</v>
      </c>
      <c r="BM861" s="625"/>
      <c r="BN861" s="625"/>
      <c r="BO861" s="233">
        <v>1</v>
      </c>
      <c r="BP861" s="617" t="s">
        <v>139</v>
      </c>
      <c r="BQ861" s="617"/>
      <c r="BR861" s="617"/>
      <c r="BS861" s="620"/>
      <c r="BT861" s="620"/>
      <c r="BU861" s="617" t="s">
        <v>135</v>
      </c>
      <c r="BV861" s="617"/>
      <c r="BW861" s="617"/>
      <c r="BX861">
        <v>1</v>
      </c>
      <c r="BY861" s="617" t="s">
        <v>283</v>
      </c>
      <c r="BZ861" s="617"/>
      <c r="CA861" s="617"/>
      <c r="CB861" s="625" t="s">
        <v>138</v>
      </c>
      <c r="CC861" s="625"/>
      <c r="CD861" s="625"/>
      <c r="CE861" s="233">
        <v>1</v>
      </c>
      <c r="CL861" s="232"/>
      <c r="CM861" s="240"/>
      <c r="CP861" s="233"/>
      <c r="DD861" s="233"/>
      <c r="DE861" s="233"/>
      <c r="DF861" s="233"/>
      <c r="DG861" s="233"/>
      <c r="DH861" s="47"/>
      <c r="DI861" s="47"/>
      <c r="DJ861" s="47"/>
      <c r="DK861" s="233"/>
      <c r="DL861" s="232"/>
      <c r="DM861" s="232"/>
      <c r="DN861" s="232"/>
      <c r="DO861" s="242"/>
      <c r="DP861" s="242"/>
    </row>
    <row r="862" spans="9:120">
      <c r="I862" s="241"/>
      <c r="J862" s="232"/>
      <c r="K862" s="232"/>
      <c r="L862" s="232"/>
      <c r="M862" s="232"/>
      <c r="N862" s="232"/>
      <c r="O862" s="232">
        <v>1</v>
      </c>
      <c r="P862" s="625" t="s">
        <v>133</v>
      </c>
      <c r="Q862" s="625"/>
      <c r="R862" s="625"/>
      <c r="S862" s="232">
        <v>1</v>
      </c>
      <c r="T862" s="617" t="s">
        <v>139</v>
      </c>
      <c r="U862" s="617"/>
      <c r="V862" s="617"/>
      <c r="W862" s="232">
        <v>1</v>
      </c>
      <c r="X862" s="617" t="s">
        <v>282</v>
      </c>
      <c r="Y862" s="617"/>
      <c r="Z862" s="617"/>
      <c r="AA862" s="47">
        <v>1</v>
      </c>
      <c r="AB862" s="47">
        <v>1</v>
      </c>
      <c r="AC862" s="47">
        <v>1</v>
      </c>
      <c r="AD862" s="47">
        <v>1</v>
      </c>
      <c r="AE862" s="47">
        <v>1</v>
      </c>
      <c r="AF862" s="47">
        <v>1</v>
      </c>
      <c r="AG862" s="47">
        <v>1</v>
      </c>
      <c r="AH862" s="47">
        <v>1</v>
      </c>
      <c r="AI862" s="47">
        <v>1</v>
      </c>
      <c r="AJ862" s="232"/>
      <c r="AK862" s="232">
        <v>1</v>
      </c>
      <c r="AL862" s="617"/>
      <c r="AM862" s="617"/>
      <c r="AN862" s="617"/>
      <c r="AO862" s="232">
        <v>1</v>
      </c>
      <c r="AP862" s="632"/>
      <c r="AQ862" s="632"/>
      <c r="AR862" s="632"/>
      <c r="AU862" s="234"/>
      <c r="AV862" s="240"/>
      <c r="AZ862" s="241"/>
      <c r="BA862" s="232"/>
      <c r="BB862" s="232"/>
      <c r="BC862" s="232"/>
      <c r="BD862" s="232"/>
      <c r="BE862" s="232"/>
      <c r="BF862" s="232"/>
      <c r="BG862" s="233">
        <v>1</v>
      </c>
      <c r="BH862" s="617"/>
      <c r="BI862" s="617"/>
      <c r="BJ862" s="617"/>
      <c r="BK862" s="233">
        <v>1</v>
      </c>
      <c r="BL862" s="625"/>
      <c r="BM862" s="625"/>
      <c r="BN862" s="625"/>
      <c r="BO862" s="233">
        <v>1</v>
      </c>
      <c r="BP862" s="617"/>
      <c r="BQ862" s="617"/>
      <c r="BR862" s="617"/>
      <c r="BS862" s="617" t="s">
        <v>137</v>
      </c>
      <c r="BT862" s="617"/>
      <c r="BU862" s="617"/>
      <c r="BV862" s="617"/>
      <c r="BW862" s="617"/>
      <c r="BX862">
        <v>1</v>
      </c>
      <c r="BY862" s="617"/>
      <c r="BZ862" s="617"/>
      <c r="CA862" s="617"/>
      <c r="CB862" s="625"/>
      <c r="CC862" s="625"/>
      <c r="CD862" s="625"/>
      <c r="CE862" s="233">
        <v>1</v>
      </c>
      <c r="CL862" s="234"/>
      <c r="CM862" s="240"/>
      <c r="CP862" s="233"/>
      <c r="CQ862" s="232"/>
      <c r="CR862" s="232"/>
      <c r="CS862" s="232"/>
      <c r="DG862" s="233"/>
      <c r="DH862" s="47"/>
      <c r="DI862" s="47"/>
      <c r="DJ862" s="47"/>
      <c r="DK862" s="233"/>
      <c r="DL862" s="232"/>
      <c r="DM862" s="232"/>
      <c r="DN862" s="232"/>
      <c r="DO862" s="47"/>
      <c r="DP862" s="6"/>
    </row>
    <row r="863" spans="9:120">
      <c r="I863" s="241"/>
      <c r="J863" s="232"/>
      <c r="K863" s="234"/>
      <c r="L863" s="234"/>
      <c r="O863" s="232">
        <v>1</v>
      </c>
      <c r="P863" s="625"/>
      <c r="Q863" s="625"/>
      <c r="R863" s="625"/>
      <c r="S863" s="230"/>
      <c r="T863" s="617"/>
      <c r="U863" s="617"/>
      <c r="V863" s="617"/>
      <c r="W863" s="232">
        <v>1</v>
      </c>
      <c r="X863" s="617"/>
      <c r="Y863" s="617"/>
      <c r="Z863" s="617"/>
      <c r="AA863" s="47">
        <v>1</v>
      </c>
      <c r="AB863" s="236"/>
      <c r="AC863" s="617" t="s">
        <v>139</v>
      </c>
      <c r="AD863" s="617"/>
      <c r="AE863" s="617"/>
      <c r="AF863" s="617" t="s">
        <v>181</v>
      </c>
      <c r="AG863" s="617"/>
      <c r="AH863" s="617"/>
      <c r="AI863" s="47">
        <v>1</v>
      </c>
      <c r="AJ863" s="232"/>
      <c r="AK863" s="232">
        <v>1</v>
      </c>
      <c r="AL863" s="625" t="s">
        <v>137</v>
      </c>
      <c r="AM863" s="625"/>
      <c r="AN863" s="232">
        <v>1</v>
      </c>
      <c r="AO863" s="232">
        <v>1</v>
      </c>
      <c r="AQ863" s="47"/>
      <c r="AU863" s="234"/>
      <c r="AV863" s="240"/>
      <c r="AZ863" s="241"/>
      <c r="BA863" s="232"/>
      <c r="BB863" s="234"/>
      <c r="BC863" s="234"/>
      <c r="BE863" s="6"/>
      <c r="BF863" s="232"/>
      <c r="BG863" s="233">
        <v>1</v>
      </c>
      <c r="BH863" s="617"/>
      <c r="BI863" s="617"/>
      <c r="BJ863" s="617"/>
      <c r="BK863" s="233">
        <v>1</v>
      </c>
      <c r="BL863" s="625"/>
      <c r="BM863" s="625"/>
      <c r="BN863" s="625"/>
      <c r="BO863" s="233">
        <v>1</v>
      </c>
      <c r="BP863" s="617"/>
      <c r="BQ863" s="617"/>
      <c r="BR863" s="617"/>
      <c r="BS863" s="617"/>
      <c r="BT863" s="617"/>
      <c r="BU863" s="617"/>
      <c r="BV863" s="617"/>
      <c r="BW863" s="617"/>
      <c r="BX863">
        <v>1</v>
      </c>
      <c r="BY863" s="617"/>
      <c r="BZ863" s="617"/>
      <c r="CA863" s="617"/>
      <c r="CB863" s="625"/>
      <c r="CC863" s="625"/>
      <c r="CD863" s="625"/>
      <c r="CE863" s="233">
        <v>1</v>
      </c>
      <c r="CF863" s="233">
        <v>1</v>
      </c>
      <c r="CL863" s="234"/>
      <c r="CM863" s="240"/>
      <c r="CP863" s="233"/>
      <c r="CQ863" s="232"/>
      <c r="CR863" s="232"/>
      <c r="CS863" s="232"/>
      <c r="DG863" s="233"/>
      <c r="DH863" s="47"/>
      <c r="DI863" s="47"/>
      <c r="DJ863" s="47"/>
      <c r="DK863" s="233"/>
      <c r="DL863" s="232"/>
      <c r="DM863" s="232"/>
      <c r="DN863" s="232"/>
      <c r="DO863" s="47"/>
      <c r="DP863" s="232"/>
    </row>
    <row r="864" spans="9:120">
      <c r="I864" s="241"/>
      <c r="J864" s="232"/>
      <c r="K864" s="234"/>
      <c r="L864" s="234"/>
      <c r="O864" s="232">
        <v>1</v>
      </c>
      <c r="P864" s="625"/>
      <c r="Q864" s="625"/>
      <c r="R864" s="625"/>
      <c r="S864" s="232">
        <v>1</v>
      </c>
      <c r="T864" s="617"/>
      <c r="U864" s="617"/>
      <c r="V864" s="617"/>
      <c r="W864" s="232">
        <v>1</v>
      </c>
      <c r="X864" s="617"/>
      <c r="Y864" s="617"/>
      <c r="Z864" s="617"/>
      <c r="AA864" s="47">
        <v>1</v>
      </c>
      <c r="AB864" s="243"/>
      <c r="AC864" s="617"/>
      <c r="AD864" s="617"/>
      <c r="AE864" s="617"/>
      <c r="AF864" s="617"/>
      <c r="AG864" s="617"/>
      <c r="AH864" s="617"/>
      <c r="AI864" s="47">
        <v>1</v>
      </c>
      <c r="AJ864" s="232"/>
      <c r="AK864" s="232">
        <v>1</v>
      </c>
      <c r="AL864" s="625"/>
      <c r="AM864" s="625"/>
      <c r="AN864" s="232">
        <v>1</v>
      </c>
      <c r="AO864" s="632" t="s">
        <v>406</v>
      </c>
      <c r="AP864" s="632"/>
      <c r="AQ864" s="47"/>
      <c r="AR864" s="232"/>
      <c r="AS864" s="238"/>
      <c r="AT864" s="234"/>
      <c r="AU864" s="234"/>
      <c r="AV864" s="240"/>
      <c r="AZ864" s="241"/>
      <c r="BA864" s="232"/>
      <c r="BB864" s="234"/>
      <c r="BC864" s="234"/>
      <c r="BE864" s="6"/>
      <c r="BG864" s="233">
        <v>1</v>
      </c>
      <c r="BH864" s="617" t="s">
        <v>165</v>
      </c>
      <c r="BI864" s="617"/>
      <c r="BJ864" s="617"/>
      <c r="BK864">
        <v>1</v>
      </c>
      <c r="BL864">
        <v>1</v>
      </c>
      <c r="BM864">
        <v>1</v>
      </c>
      <c r="BN864">
        <v>1</v>
      </c>
      <c r="BO864">
        <v>1</v>
      </c>
      <c r="BP864">
        <v>1</v>
      </c>
      <c r="BQ864">
        <v>1</v>
      </c>
      <c r="BR864">
        <v>1</v>
      </c>
      <c r="BS864">
        <v>1</v>
      </c>
      <c r="BT864">
        <v>1</v>
      </c>
      <c r="BU864">
        <v>1</v>
      </c>
      <c r="BV864">
        <v>1</v>
      </c>
      <c r="BW864">
        <v>1</v>
      </c>
      <c r="BX864">
        <v>1</v>
      </c>
      <c r="BY864">
        <v>1</v>
      </c>
      <c r="BZ864">
        <v>1</v>
      </c>
      <c r="CA864">
        <v>1</v>
      </c>
      <c r="CB864" s="233">
        <v>1</v>
      </c>
      <c r="CC864" s="617" t="s">
        <v>165</v>
      </c>
      <c r="CD864" s="617"/>
      <c r="CE864" s="617"/>
      <c r="CF864" s="233">
        <v>1</v>
      </c>
      <c r="CK864" s="234"/>
      <c r="CL864" s="234"/>
      <c r="CM864" s="240"/>
      <c r="CP864" s="233"/>
      <c r="CQ864" s="232"/>
      <c r="CR864" s="232"/>
      <c r="CS864" s="232"/>
      <c r="DG864" s="233"/>
      <c r="DH864" s="233"/>
      <c r="DI864" s="233"/>
      <c r="DJ864" s="233"/>
      <c r="DK864" s="233"/>
      <c r="DL864" s="233"/>
      <c r="DM864" s="242"/>
      <c r="DN864" s="242"/>
      <c r="DO864" s="233"/>
      <c r="DP864" s="6"/>
    </row>
    <row r="865" spans="9:122">
      <c r="I865" s="241"/>
      <c r="J865" s="232"/>
      <c r="K865" s="234"/>
      <c r="L865" s="234"/>
      <c r="O865" s="232">
        <v>1</v>
      </c>
      <c r="P865" s="232">
        <v>1</v>
      </c>
      <c r="Q865" s="232">
        <v>1</v>
      </c>
      <c r="R865" s="232">
        <v>1</v>
      </c>
      <c r="S865" s="232">
        <v>1</v>
      </c>
      <c r="T865" s="232">
        <v>1</v>
      </c>
      <c r="U865" s="232">
        <v>1</v>
      </c>
      <c r="V865" s="232">
        <v>1</v>
      </c>
      <c r="W865" s="232">
        <v>1</v>
      </c>
      <c r="X865" s="47">
        <v>1</v>
      </c>
      <c r="Y865" s="47">
        <v>1</v>
      </c>
      <c r="Z865" s="47">
        <v>1</v>
      </c>
      <c r="AA865" s="47">
        <v>1</v>
      </c>
      <c r="AB865" s="242"/>
      <c r="AC865" s="617"/>
      <c r="AD865" s="617"/>
      <c r="AE865" s="617"/>
      <c r="AF865" s="617"/>
      <c r="AG865" s="617"/>
      <c r="AH865" s="617"/>
      <c r="AI865" s="47">
        <v>1</v>
      </c>
      <c r="AJ865" s="242"/>
      <c r="AK865" s="232">
        <v>1</v>
      </c>
      <c r="AL865" s="616" t="s">
        <v>151</v>
      </c>
      <c r="AM865" s="616"/>
      <c r="AN865" s="232">
        <v>1</v>
      </c>
      <c r="AO865" s="632"/>
      <c r="AP865" s="632"/>
      <c r="AQ865" s="233"/>
      <c r="AR865" s="6"/>
      <c r="AS865" s="6"/>
      <c r="AU865" s="232"/>
      <c r="AV865" s="430"/>
      <c r="AZ865" s="241"/>
      <c r="BA865" s="232"/>
      <c r="BB865" s="234"/>
      <c r="BC865" s="234"/>
      <c r="BE865" s="6"/>
      <c r="BG865" s="233">
        <v>1</v>
      </c>
      <c r="BH865" s="617"/>
      <c r="BI865" s="617"/>
      <c r="BJ865" s="617"/>
      <c r="BK865" s="233">
        <v>1</v>
      </c>
      <c r="BL865" s="617" t="s">
        <v>135</v>
      </c>
      <c r="BM865" s="617"/>
      <c r="BN865" s="617"/>
      <c r="BO865">
        <v>1</v>
      </c>
      <c r="BP865" s="236"/>
      <c r="BS865" s="235"/>
      <c r="BW865" s="236"/>
      <c r="BX865">
        <v>1</v>
      </c>
      <c r="BY865" s="617" t="s">
        <v>139</v>
      </c>
      <c r="BZ865" s="617"/>
      <c r="CA865" s="617"/>
      <c r="CB865" s="233">
        <v>1</v>
      </c>
      <c r="CC865" s="617"/>
      <c r="CD865" s="617"/>
      <c r="CE865" s="617"/>
      <c r="CF865" s="233">
        <v>1</v>
      </c>
      <c r="CL865" s="232"/>
      <c r="CM865" s="435"/>
    </row>
    <row r="866" spans="9:122">
      <c r="I866" s="239"/>
      <c r="J866" s="232"/>
      <c r="K866" s="234"/>
      <c r="L866" s="234"/>
      <c r="M866" s="234"/>
      <c r="N866" s="232"/>
      <c r="R866" s="232">
        <v>1</v>
      </c>
      <c r="S866" s="617" t="s">
        <v>138</v>
      </c>
      <c r="T866" s="617"/>
      <c r="U866" s="617"/>
      <c r="V866" s="232">
        <v>1</v>
      </c>
      <c r="W866" s="309"/>
      <c r="X866" s="47">
        <v>1</v>
      </c>
      <c r="Y866" s="235"/>
      <c r="Z866" s="243"/>
      <c r="AB866" s="632"/>
      <c r="AC866" s="632"/>
      <c r="AD866" s="632"/>
      <c r="AE866" s="632"/>
      <c r="AF866" s="617" t="s">
        <v>135</v>
      </c>
      <c r="AG866" s="617"/>
      <c r="AH866" s="617"/>
      <c r="AI866" s="47">
        <v>1</v>
      </c>
      <c r="AJ866" s="236"/>
      <c r="AK866" s="232">
        <v>1</v>
      </c>
      <c r="AL866" s="616"/>
      <c r="AM866" s="616"/>
      <c r="AN866" s="232">
        <v>1</v>
      </c>
      <c r="AO866" s="232">
        <v>1</v>
      </c>
      <c r="AQ866" s="232"/>
      <c r="AR866" s="6"/>
      <c r="AS866" s="6"/>
      <c r="AU866" s="233"/>
      <c r="AV866" s="430"/>
      <c r="AZ866" s="239"/>
      <c r="BA866" s="232"/>
      <c r="BB866" s="234"/>
      <c r="BC866" s="234"/>
      <c r="BD866" s="234"/>
      <c r="BE866" s="232"/>
      <c r="BF866" s="233">
        <v>1</v>
      </c>
      <c r="BG866" s="233">
        <v>1</v>
      </c>
      <c r="BH866" s="617"/>
      <c r="BI866" s="617"/>
      <c r="BJ866" s="617"/>
      <c r="BK866" s="233">
        <v>1</v>
      </c>
      <c r="BL866" s="617"/>
      <c r="BM866" s="617"/>
      <c r="BN866" s="617"/>
      <c r="BO866">
        <v>1</v>
      </c>
      <c r="BQ866" s="233">
        <v>1</v>
      </c>
      <c r="BR866" s="233">
        <v>1</v>
      </c>
      <c r="BS866" s="233">
        <v>1</v>
      </c>
      <c r="BT866" s="233">
        <v>1</v>
      </c>
      <c r="BU866" s="233">
        <v>1</v>
      </c>
      <c r="BV866" s="233">
        <v>1</v>
      </c>
      <c r="BX866">
        <v>1</v>
      </c>
      <c r="BY866" s="617"/>
      <c r="BZ866" s="617"/>
      <c r="CA866" s="617"/>
      <c r="CB866" s="233">
        <v>1</v>
      </c>
      <c r="CC866" s="617"/>
      <c r="CD866" s="617"/>
      <c r="CE866" s="617"/>
      <c r="CF866" s="233">
        <v>1</v>
      </c>
      <c r="CI866" s="6"/>
      <c r="CJ866" s="6"/>
      <c r="CL866" s="233"/>
      <c r="CM866" s="435"/>
    </row>
    <row r="867" spans="9:122">
      <c r="I867" s="239"/>
      <c r="J867" s="232"/>
      <c r="K867" s="234"/>
      <c r="L867" s="234"/>
      <c r="M867" s="234"/>
      <c r="N867" s="238"/>
      <c r="R867" s="232">
        <v>1</v>
      </c>
      <c r="S867" s="617"/>
      <c r="T867" s="617"/>
      <c r="U867" s="617"/>
      <c r="V867" s="232">
        <v>1</v>
      </c>
      <c r="W867" s="232"/>
      <c r="X867" s="47">
        <v>1</v>
      </c>
      <c r="Y867" s="617" t="s">
        <v>135</v>
      </c>
      <c r="Z867" s="617"/>
      <c r="AA867" s="617"/>
      <c r="AB867" s="632"/>
      <c r="AC867" s="632"/>
      <c r="AD867" s="632"/>
      <c r="AE867" s="632"/>
      <c r="AF867" s="617"/>
      <c r="AG867" s="617"/>
      <c r="AH867" s="617"/>
      <c r="AI867" s="47">
        <v>1</v>
      </c>
      <c r="AJ867" s="232"/>
      <c r="AK867" s="232">
        <v>1</v>
      </c>
      <c r="AL867" s="617" t="s">
        <v>138</v>
      </c>
      <c r="AM867" s="617"/>
      <c r="AN867" s="617"/>
      <c r="AO867" s="232">
        <v>1</v>
      </c>
      <c r="AS867" s="6"/>
      <c r="AU867" s="233"/>
      <c r="AV867" s="430"/>
      <c r="AZ867" s="239"/>
      <c r="BA867" s="232"/>
      <c r="BB867" s="234"/>
      <c r="BC867" s="234"/>
      <c r="BD867" s="234"/>
      <c r="BE867" s="238"/>
      <c r="BF867" s="233">
        <v>1</v>
      </c>
      <c r="BG867" s="617" t="s">
        <v>136</v>
      </c>
      <c r="BH867" s="617"/>
      <c r="BI867" s="617"/>
      <c r="BJ867" s="233">
        <v>1</v>
      </c>
      <c r="BK867" s="233">
        <v>1</v>
      </c>
      <c r="BL867" s="617"/>
      <c r="BM867" s="617"/>
      <c r="BN867" s="617"/>
      <c r="BO867">
        <v>1</v>
      </c>
      <c r="BQ867" s="233">
        <v>1</v>
      </c>
      <c r="BR867" s="617"/>
      <c r="BS867" s="617"/>
      <c r="BT867" s="617"/>
      <c r="BU867" s="617"/>
      <c r="BV867" s="233">
        <v>1</v>
      </c>
      <c r="BX867">
        <v>1</v>
      </c>
      <c r="BY867" s="617"/>
      <c r="BZ867" s="617"/>
      <c r="CA867" s="617"/>
      <c r="CB867" s="233">
        <v>1</v>
      </c>
      <c r="CC867" s="233">
        <v>1</v>
      </c>
      <c r="CD867" s="230"/>
      <c r="CE867" s="233"/>
      <c r="CF867" s="233">
        <v>1</v>
      </c>
      <c r="CG867" s="233">
        <v>1</v>
      </c>
      <c r="CI867" s="6"/>
      <c r="CJ867" s="6"/>
      <c r="CL867" s="233"/>
      <c r="CM867" s="435"/>
    </row>
    <row r="868" spans="9:122">
      <c r="I868" s="241"/>
      <c r="J868" s="234"/>
      <c r="N868" s="238"/>
      <c r="R868" s="232">
        <v>1</v>
      </c>
      <c r="S868" s="617"/>
      <c r="T868" s="617"/>
      <c r="U868" s="617"/>
      <c r="V868" s="232">
        <v>1</v>
      </c>
      <c r="W868" s="232"/>
      <c r="X868" s="47">
        <v>1</v>
      </c>
      <c r="Y868" s="617"/>
      <c r="Z868" s="617"/>
      <c r="AA868" s="617"/>
      <c r="AB868" s="632"/>
      <c r="AC868" s="632"/>
      <c r="AD868" s="632"/>
      <c r="AE868" s="632"/>
      <c r="AF868" s="617"/>
      <c r="AG868" s="617"/>
      <c r="AH868" s="617"/>
      <c r="AI868" s="47">
        <v>1</v>
      </c>
      <c r="AJ868" s="232"/>
      <c r="AK868" s="232">
        <v>1</v>
      </c>
      <c r="AL868" s="617"/>
      <c r="AM868" s="617"/>
      <c r="AN868" s="617"/>
      <c r="AO868" s="232">
        <v>1</v>
      </c>
      <c r="AS868" s="232"/>
      <c r="AT868" s="231"/>
      <c r="AU868" s="429"/>
      <c r="AV868" s="430"/>
      <c r="AZ868" s="241"/>
      <c r="BA868" s="234"/>
      <c r="BE868" s="238"/>
      <c r="BF868" s="233">
        <v>1</v>
      </c>
      <c r="BG868" s="617"/>
      <c r="BH868" s="617"/>
      <c r="BI868" s="617"/>
      <c r="BJ868" s="233">
        <v>1</v>
      </c>
      <c r="BK868" s="620" t="s">
        <v>151</v>
      </c>
      <c r="BL868" s="620"/>
      <c r="BM868" s="617" t="s">
        <v>137</v>
      </c>
      <c r="BN868" s="617"/>
      <c r="BO868">
        <v>1</v>
      </c>
      <c r="BP868" s="309"/>
      <c r="BQ868" s="233">
        <v>1</v>
      </c>
      <c r="BR868" s="617"/>
      <c r="BS868" s="617"/>
      <c r="BT868" s="617"/>
      <c r="BU868" s="617"/>
      <c r="BV868" s="233">
        <v>1</v>
      </c>
      <c r="BW868" s="235"/>
      <c r="BX868">
        <v>1</v>
      </c>
      <c r="BY868" s="617" t="s">
        <v>137</v>
      </c>
      <c r="BZ868" s="617"/>
      <c r="CA868" s="620" t="s">
        <v>151</v>
      </c>
      <c r="CB868" s="620"/>
      <c r="CC868" s="233">
        <v>1</v>
      </c>
      <c r="CD868" s="617" t="s">
        <v>136</v>
      </c>
      <c r="CE868" s="617"/>
      <c r="CF868" s="617"/>
      <c r="CG868" s="233">
        <v>1</v>
      </c>
      <c r="CH868" s="232"/>
      <c r="CI868" s="6"/>
      <c r="CJ868" s="232"/>
      <c r="CK868" s="231"/>
      <c r="CL868" s="434"/>
      <c r="CM868" s="435"/>
    </row>
    <row r="869" spans="9:122">
      <c r="I869" s="241"/>
      <c r="N869" s="232"/>
      <c r="O869" s="47"/>
      <c r="P869" s="232"/>
      <c r="Q869" s="232"/>
      <c r="R869" s="232">
        <v>1</v>
      </c>
      <c r="S869" s="232">
        <v>1</v>
      </c>
      <c r="T869" s="616" t="s">
        <v>151</v>
      </c>
      <c r="U869" s="616"/>
      <c r="V869" s="232">
        <v>1</v>
      </c>
      <c r="W869" s="236"/>
      <c r="X869" s="47">
        <v>1</v>
      </c>
      <c r="Y869" s="617"/>
      <c r="Z869" s="617"/>
      <c r="AA869" s="617"/>
      <c r="AB869" s="632"/>
      <c r="AC869" s="632"/>
      <c r="AD869" s="632"/>
      <c r="AE869" s="632"/>
      <c r="AF869" s="242"/>
      <c r="AG869" s="243"/>
      <c r="AH869" s="235"/>
      <c r="AI869" s="47">
        <v>1</v>
      </c>
      <c r="AJ869" s="309"/>
      <c r="AK869" s="232">
        <v>1</v>
      </c>
      <c r="AL869" s="617"/>
      <c r="AM869" s="617"/>
      <c r="AN869" s="617"/>
      <c r="AO869" s="232">
        <v>1</v>
      </c>
      <c r="AS869" s="232"/>
      <c r="AT869" s="231"/>
      <c r="AU869" s="429"/>
      <c r="AV869" s="430"/>
      <c r="AZ869" s="241"/>
      <c r="BE869" s="232"/>
      <c r="BF869" s="233">
        <v>1</v>
      </c>
      <c r="BG869" s="617"/>
      <c r="BH869" s="617"/>
      <c r="BI869" s="617"/>
      <c r="BJ869" s="233">
        <v>1</v>
      </c>
      <c r="BK869" s="620"/>
      <c r="BL869" s="620"/>
      <c r="BM869" s="617"/>
      <c r="BN869" s="617"/>
      <c r="BO869">
        <v>1</v>
      </c>
      <c r="BP869" s="235"/>
      <c r="BQ869" s="233">
        <v>1</v>
      </c>
      <c r="BR869" s="617"/>
      <c r="BS869" s="617"/>
      <c r="BT869" s="617"/>
      <c r="BU869" s="617"/>
      <c r="BV869" s="233">
        <v>1</v>
      </c>
      <c r="BW869" s="309"/>
      <c r="BX869">
        <v>1</v>
      </c>
      <c r="BY869" s="617"/>
      <c r="BZ869" s="617"/>
      <c r="CA869" s="620"/>
      <c r="CB869" s="620"/>
      <c r="CC869" s="233">
        <v>1</v>
      </c>
      <c r="CD869" s="617"/>
      <c r="CE869" s="617"/>
      <c r="CF869" s="617"/>
      <c r="CG869" s="233">
        <v>1</v>
      </c>
      <c r="CH869" s="232"/>
      <c r="CI869" s="6"/>
      <c r="CJ869" s="232"/>
      <c r="CK869" s="231"/>
      <c r="CL869" s="434"/>
      <c r="CM869" s="435"/>
      <c r="CR869" s="232"/>
      <c r="CS869" s="47"/>
      <c r="CT869" s="47"/>
    </row>
    <row r="870" spans="9:122">
      <c r="I870" s="241"/>
      <c r="N870" s="232"/>
      <c r="O870" s="47"/>
      <c r="P870" s="232"/>
      <c r="Q870" s="632" t="s">
        <v>406</v>
      </c>
      <c r="R870" s="632"/>
      <c r="S870" s="232">
        <v>1</v>
      </c>
      <c r="T870" s="616"/>
      <c r="U870" s="616"/>
      <c r="V870" s="232">
        <v>1</v>
      </c>
      <c r="W870" s="242"/>
      <c r="X870" s="47">
        <v>1</v>
      </c>
      <c r="Y870" s="617" t="s">
        <v>283</v>
      </c>
      <c r="Z870" s="617"/>
      <c r="AA870" s="617"/>
      <c r="AB870" s="617" t="s">
        <v>139</v>
      </c>
      <c r="AC870" s="617"/>
      <c r="AD870" s="617"/>
      <c r="AF870" s="47">
        <v>1</v>
      </c>
      <c r="AG870" s="47">
        <v>1</v>
      </c>
      <c r="AH870" s="47">
        <v>1</v>
      </c>
      <c r="AI870" s="47">
        <v>1</v>
      </c>
      <c r="AJ870" s="232">
        <v>1</v>
      </c>
      <c r="AK870" s="232">
        <v>1</v>
      </c>
      <c r="AL870" s="232">
        <v>1</v>
      </c>
      <c r="AM870" s="232">
        <v>1</v>
      </c>
      <c r="AN870" s="232">
        <v>1</v>
      </c>
      <c r="AO870" s="232">
        <v>1</v>
      </c>
      <c r="AP870" s="232">
        <v>1</v>
      </c>
      <c r="AQ870" s="232">
        <v>1</v>
      </c>
      <c r="AR870" s="232">
        <v>1</v>
      </c>
      <c r="AS870" s="6"/>
      <c r="AU870" s="429"/>
      <c r="AV870" s="430"/>
      <c r="AZ870" s="241"/>
      <c r="BE870" s="232"/>
      <c r="BF870" s="233">
        <v>1</v>
      </c>
      <c r="BG870" s="233">
        <v>1</v>
      </c>
      <c r="BH870" s="233"/>
      <c r="BI870" s="230"/>
      <c r="BJ870" s="233">
        <v>1</v>
      </c>
      <c r="BK870" s="233">
        <v>1</v>
      </c>
      <c r="BL870" s="617" t="s">
        <v>139</v>
      </c>
      <c r="BM870" s="617"/>
      <c r="BN870" s="617"/>
      <c r="BO870">
        <v>1</v>
      </c>
      <c r="BQ870" s="233">
        <v>1</v>
      </c>
      <c r="BR870" s="617"/>
      <c r="BS870" s="617"/>
      <c r="BT870" s="617"/>
      <c r="BU870" s="617"/>
      <c r="BV870" s="233">
        <v>1</v>
      </c>
      <c r="BX870">
        <v>1</v>
      </c>
      <c r="BY870" s="617" t="s">
        <v>135</v>
      </c>
      <c r="BZ870" s="617"/>
      <c r="CA870" s="617"/>
      <c r="CB870" s="233">
        <v>1</v>
      </c>
      <c r="CC870" s="233">
        <v>1</v>
      </c>
      <c r="CD870" s="617"/>
      <c r="CE870" s="617"/>
      <c r="CF870" s="617"/>
      <c r="CG870" s="233">
        <v>1</v>
      </c>
      <c r="CH870" s="232"/>
      <c r="CI870" s="6"/>
      <c r="CJ870" s="6"/>
      <c r="CL870" s="434"/>
      <c r="CM870" s="435"/>
      <c r="CR870" s="232"/>
      <c r="CS870" s="232"/>
      <c r="CT870" s="232"/>
      <c r="DC870" s="6"/>
      <c r="DD870" s="47"/>
      <c r="DE870" s="47"/>
      <c r="DF870" s="233"/>
      <c r="DG870" s="233"/>
      <c r="DH870" s="233"/>
      <c r="DI870" s="233"/>
      <c r="DJ870" s="233"/>
      <c r="DK870" s="233"/>
    </row>
    <row r="871" spans="9:122">
      <c r="I871" s="241"/>
      <c r="M871" s="232"/>
      <c r="N871" s="232"/>
      <c r="O871" s="47"/>
      <c r="P871" s="232"/>
      <c r="Q871" s="632"/>
      <c r="R871" s="632"/>
      <c r="S871" s="232">
        <v>1</v>
      </c>
      <c r="T871" s="625" t="s">
        <v>137</v>
      </c>
      <c r="U871" s="625"/>
      <c r="V871" s="232">
        <v>1</v>
      </c>
      <c r="W871" s="232"/>
      <c r="X871" s="47">
        <v>1</v>
      </c>
      <c r="Y871" s="617"/>
      <c r="Z871" s="617"/>
      <c r="AA871" s="617"/>
      <c r="AB871" s="617"/>
      <c r="AC871" s="617"/>
      <c r="AD871" s="617"/>
      <c r="AE871" s="243"/>
      <c r="AF871" s="47">
        <v>1</v>
      </c>
      <c r="AG871" s="617" t="s">
        <v>282</v>
      </c>
      <c r="AH871" s="617"/>
      <c r="AI871" s="617"/>
      <c r="AJ871" s="232">
        <v>1</v>
      </c>
      <c r="AK871" s="617" t="s">
        <v>139</v>
      </c>
      <c r="AL871" s="617"/>
      <c r="AM871" s="617"/>
      <c r="AN871" s="232">
        <v>1</v>
      </c>
      <c r="AO871" s="625" t="s">
        <v>133</v>
      </c>
      <c r="AP871" s="625"/>
      <c r="AQ871" s="625"/>
      <c r="AR871" s="232">
        <v>1</v>
      </c>
      <c r="AS871" s="6"/>
      <c r="AU871" s="429"/>
      <c r="AV871" s="430"/>
      <c r="AZ871" s="241"/>
      <c r="BD871" s="232"/>
      <c r="BE871" s="232"/>
      <c r="BG871" s="233">
        <v>1</v>
      </c>
      <c r="BH871" s="617" t="s">
        <v>165</v>
      </c>
      <c r="BI871" s="617"/>
      <c r="BJ871" s="617"/>
      <c r="BK871" s="233">
        <v>1</v>
      </c>
      <c r="BL871" s="617"/>
      <c r="BM871" s="617"/>
      <c r="BN871" s="617"/>
      <c r="BO871">
        <v>1</v>
      </c>
      <c r="BQ871" s="233">
        <v>1</v>
      </c>
      <c r="BR871" s="233">
        <v>1</v>
      </c>
      <c r="BS871" s="233">
        <v>1</v>
      </c>
      <c r="BT871" s="233">
        <v>1</v>
      </c>
      <c r="BU871" s="233">
        <v>1</v>
      </c>
      <c r="BV871" s="233">
        <v>1</v>
      </c>
      <c r="BX871">
        <v>1</v>
      </c>
      <c r="BY871" s="617"/>
      <c r="BZ871" s="617"/>
      <c r="CA871" s="617"/>
      <c r="CB871" s="233">
        <v>1</v>
      </c>
      <c r="CC871" s="617" t="s">
        <v>165</v>
      </c>
      <c r="CD871" s="617"/>
      <c r="CE871" s="617"/>
      <c r="CF871" s="233">
        <v>1</v>
      </c>
      <c r="CG871" s="233">
        <v>1</v>
      </c>
      <c r="CH871" s="232"/>
      <c r="CI871" s="6"/>
      <c r="CJ871" s="6"/>
      <c r="CL871" s="434"/>
      <c r="CM871" s="435"/>
      <c r="CR871" s="232"/>
      <c r="CS871" s="232"/>
      <c r="CT871" s="232"/>
      <c r="CU871" s="233"/>
      <c r="CY871" s="233"/>
      <c r="CZ871" s="233"/>
      <c r="DA871" s="233"/>
      <c r="DB871" s="233"/>
      <c r="DC871" s="6"/>
      <c r="DD871" s="232"/>
      <c r="DE871" s="232"/>
      <c r="DF871" s="232"/>
      <c r="DG871" s="233"/>
      <c r="DH871" s="47"/>
      <c r="DI871" s="47"/>
      <c r="DJ871" s="47"/>
      <c r="DK871" s="233"/>
    </row>
    <row r="872" spans="9:122">
      <c r="I872" s="241"/>
      <c r="J872" s="232"/>
      <c r="K872" s="232"/>
      <c r="O872" s="47"/>
      <c r="P872" s="47"/>
      <c r="Q872" s="242"/>
      <c r="R872" s="232">
        <v>1</v>
      </c>
      <c r="S872" s="232">
        <v>1</v>
      </c>
      <c r="T872" s="625"/>
      <c r="U872" s="625"/>
      <c r="V872" s="232">
        <v>1</v>
      </c>
      <c r="W872" s="232"/>
      <c r="X872" s="47">
        <v>1</v>
      </c>
      <c r="Y872" s="617"/>
      <c r="Z872" s="617"/>
      <c r="AA872" s="617"/>
      <c r="AB872" s="617"/>
      <c r="AC872" s="617"/>
      <c r="AD872" s="617"/>
      <c r="AE872" s="236"/>
      <c r="AF872" s="47">
        <v>1</v>
      </c>
      <c r="AG872" s="617"/>
      <c r="AH872" s="617"/>
      <c r="AI872" s="617"/>
      <c r="AJ872" s="232">
        <v>1</v>
      </c>
      <c r="AK872" s="617"/>
      <c r="AL872" s="617"/>
      <c r="AM872" s="617"/>
      <c r="AN872" s="230"/>
      <c r="AO872" s="625"/>
      <c r="AP872" s="625"/>
      <c r="AQ872" s="625"/>
      <c r="AR872" s="232">
        <v>1</v>
      </c>
      <c r="AS872" s="6"/>
      <c r="AU872" s="232"/>
      <c r="AV872" s="240"/>
      <c r="AZ872" s="241"/>
      <c r="BA872" s="232"/>
      <c r="BB872" s="232"/>
      <c r="BG872" s="233">
        <v>1</v>
      </c>
      <c r="BH872" s="617"/>
      <c r="BI872" s="617"/>
      <c r="BJ872" s="617"/>
      <c r="BK872" s="233">
        <v>1</v>
      </c>
      <c r="BL872" s="617"/>
      <c r="BM872" s="617"/>
      <c r="BN872" s="617"/>
      <c r="BO872">
        <v>1</v>
      </c>
      <c r="BP872" s="236"/>
      <c r="BT872" s="235"/>
      <c r="BW872" s="236"/>
      <c r="BX872">
        <v>1</v>
      </c>
      <c r="BY872" s="617"/>
      <c r="BZ872" s="617"/>
      <c r="CA872" s="617"/>
      <c r="CB872" s="233">
        <v>1</v>
      </c>
      <c r="CC872" s="617"/>
      <c r="CD872" s="617"/>
      <c r="CE872" s="617"/>
      <c r="CF872" s="233">
        <v>1</v>
      </c>
      <c r="CG872" s="232"/>
      <c r="CH872" s="232"/>
      <c r="CI872" s="232"/>
      <c r="CJ872" s="6"/>
      <c r="CL872" s="232"/>
      <c r="CM872" s="240"/>
      <c r="CR872" s="232"/>
      <c r="CS872" s="232"/>
      <c r="CT872" s="232"/>
      <c r="CU872" s="233"/>
      <c r="CY872" s="233"/>
      <c r="DC872" s="6"/>
      <c r="DD872" s="232"/>
      <c r="DE872" s="232"/>
      <c r="DF872" s="232"/>
      <c r="DG872" s="233"/>
      <c r="DH872" s="47"/>
      <c r="DI872" s="47"/>
      <c r="DJ872" s="47"/>
      <c r="DK872" s="233"/>
    </row>
    <row r="873" spans="9:122">
      <c r="I873" s="241"/>
      <c r="J873" s="232"/>
      <c r="K873" s="232"/>
      <c r="O873" s="632" t="s">
        <v>165</v>
      </c>
      <c r="P873" s="632"/>
      <c r="Q873" s="632"/>
      <c r="R873" s="232">
        <v>1</v>
      </c>
      <c r="S873" s="617" t="s">
        <v>136</v>
      </c>
      <c r="T873" s="617"/>
      <c r="U873" s="617"/>
      <c r="V873" s="232">
        <v>1</v>
      </c>
      <c r="W873" s="232"/>
      <c r="X873" s="47">
        <v>1</v>
      </c>
      <c r="Y873" s="47">
        <v>1</v>
      </c>
      <c r="Z873" s="47">
        <v>1</v>
      </c>
      <c r="AA873" s="47">
        <v>1</v>
      </c>
      <c r="AB873" s="47">
        <v>1</v>
      </c>
      <c r="AC873" s="47">
        <v>1</v>
      </c>
      <c r="AD873" s="47">
        <v>1</v>
      </c>
      <c r="AE873" s="47">
        <v>1</v>
      </c>
      <c r="AF873" s="47">
        <v>1</v>
      </c>
      <c r="AG873" s="617"/>
      <c r="AH873" s="617"/>
      <c r="AI873" s="617"/>
      <c r="AJ873" s="232">
        <v>1</v>
      </c>
      <c r="AK873" s="617"/>
      <c r="AL873" s="617"/>
      <c r="AM873" s="617"/>
      <c r="AN873" s="232">
        <v>1</v>
      </c>
      <c r="AO873" s="625"/>
      <c r="AP873" s="625"/>
      <c r="AQ873" s="625"/>
      <c r="AR873" s="232">
        <v>1</v>
      </c>
      <c r="AS873" s="232"/>
      <c r="AT873" s="232"/>
      <c r="AU873" s="232"/>
      <c r="AV873" s="240"/>
      <c r="AZ873" s="241"/>
      <c r="BA873" s="232"/>
      <c r="BB873" s="232"/>
      <c r="BG873" s="233">
        <v>1</v>
      </c>
      <c r="BH873" s="617"/>
      <c r="BI873" s="617"/>
      <c r="BJ873" s="617"/>
      <c r="BK873" s="233">
        <v>1</v>
      </c>
      <c r="BL873" s="233">
        <v>1</v>
      </c>
      <c r="BM873" s="233">
        <v>1</v>
      </c>
      <c r="BN873" s="233">
        <v>1</v>
      </c>
      <c r="BO873">
        <v>1</v>
      </c>
      <c r="BP873">
        <v>1</v>
      </c>
      <c r="BQ873">
        <v>1</v>
      </c>
      <c r="BR873">
        <v>1</v>
      </c>
      <c r="BS873">
        <v>1</v>
      </c>
      <c r="BT873">
        <v>1</v>
      </c>
      <c r="BU873">
        <v>1</v>
      </c>
      <c r="BV873">
        <v>1</v>
      </c>
      <c r="BW873">
        <v>1</v>
      </c>
      <c r="BX873">
        <v>1</v>
      </c>
      <c r="BY873" s="233">
        <v>1</v>
      </c>
      <c r="BZ873" s="233">
        <v>1</v>
      </c>
      <c r="CA873" s="233">
        <v>1</v>
      </c>
      <c r="CB873" s="233">
        <v>1</v>
      </c>
      <c r="CC873" s="617"/>
      <c r="CD873" s="617"/>
      <c r="CE873" s="617"/>
      <c r="CF873" s="233">
        <v>1</v>
      </c>
      <c r="CG873" s="232"/>
      <c r="CH873" s="232"/>
      <c r="CI873" s="232"/>
      <c r="CJ873" s="232"/>
      <c r="CK873" s="232"/>
      <c r="CL873" s="232"/>
      <c r="CM873" s="240"/>
      <c r="CR873" s="6"/>
      <c r="CS873" s="6"/>
      <c r="CT873" s="233"/>
      <c r="CU873" s="233"/>
      <c r="CY873" s="233"/>
      <c r="DC873" s="6"/>
      <c r="DD873" s="232"/>
      <c r="DE873" s="232"/>
      <c r="DF873" s="232"/>
      <c r="DG873" s="233"/>
      <c r="DH873" s="47"/>
      <c r="DI873" s="47"/>
      <c r="DJ873" s="47"/>
      <c r="DK873" s="233"/>
      <c r="DL873" s="233"/>
      <c r="DM873" s="233"/>
      <c r="DN873" s="233"/>
    </row>
    <row r="874" spans="9:122">
      <c r="I874" s="241"/>
      <c r="J874" s="232"/>
      <c r="K874" s="232"/>
      <c r="O874" s="632"/>
      <c r="P874" s="632"/>
      <c r="Q874" s="632"/>
      <c r="R874" s="232">
        <v>1</v>
      </c>
      <c r="S874" s="617"/>
      <c r="T874" s="617"/>
      <c r="U874" s="617"/>
      <c r="V874" s="232">
        <v>1</v>
      </c>
      <c r="W874" s="243"/>
      <c r="X874" s="232"/>
      <c r="Y874" s="232"/>
      <c r="Z874" s="232"/>
      <c r="AA874" s="242"/>
      <c r="AB874" s="235"/>
      <c r="AC874" s="232"/>
      <c r="AD874" s="232"/>
      <c r="AE874" s="232"/>
      <c r="AF874" s="232">
        <v>1</v>
      </c>
      <c r="AG874" s="232">
        <v>1</v>
      </c>
      <c r="AH874" s="232">
        <v>1</v>
      </c>
      <c r="AI874" s="232">
        <v>1</v>
      </c>
      <c r="AJ874" s="232">
        <v>1</v>
      </c>
      <c r="AL874" s="230"/>
      <c r="AN874" s="232">
        <v>1</v>
      </c>
      <c r="AO874" s="232">
        <v>1</v>
      </c>
      <c r="AP874" s="232">
        <v>1</v>
      </c>
      <c r="AQ874" s="232">
        <v>1</v>
      </c>
      <c r="AR874" s="232">
        <v>1</v>
      </c>
      <c r="AS874" s="232"/>
      <c r="AT874" s="232"/>
      <c r="AU874" s="232"/>
      <c r="AV874" s="240"/>
      <c r="AZ874" s="241"/>
      <c r="BA874" s="232"/>
      <c r="BB874" s="232"/>
      <c r="BG874" s="233">
        <v>1</v>
      </c>
      <c r="BH874" s="233">
        <v>1</v>
      </c>
      <c r="BI874" s="625" t="s">
        <v>138</v>
      </c>
      <c r="BJ874" s="625"/>
      <c r="BK874" s="625"/>
      <c r="BL874" s="617" t="s">
        <v>181</v>
      </c>
      <c r="BM874" s="617"/>
      <c r="BN874" s="617"/>
      <c r="BO874" s="233">
        <v>1</v>
      </c>
      <c r="BP874" s="617" t="s">
        <v>135</v>
      </c>
      <c r="BQ874" s="617"/>
      <c r="BR874" s="617"/>
      <c r="BS874" s="617" t="s">
        <v>137</v>
      </c>
      <c r="BT874" s="617"/>
      <c r="BU874" s="617" t="s">
        <v>139</v>
      </c>
      <c r="BV874" s="617"/>
      <c r="BW874" s="617"/>
      <c r="BX874" s="233">
        <v>1</v>
      </c>
      <c r="BY874" s="625" t="s">
        <v>282</v>
      </c>
      <c r="BZ874" s="625"/>
      <c r="CA874" s="625"/>
      <c r="CB874" s="233">
        <v>1</v>
      </c>
      <c r="CC874" s="617" t="s">
        <v>133</v>
      </c>
      <c r="CD874" s="617"/>
      <c r="CE874" s="617"/>
      <c r="CF874" s="233">
        <v>1</v>
      </c>
      <c r="CG874" s="232"/>
      <c r="CH874" s="232"/>
      <c r="CI874" s="232"/>
      <c r="CJ874" s="232"/>
      <c r="CK874" s="232"/>
      <c r="CL874" s="232"/>
      <c r="CM874" s="240"/>
      <c r="CR874" s="47"/>
      <c r="CS874" s="232"/>
      <c r="CT874" s="233"/>
      <c r="CU874" s="232"/>
      <c r="CV874" s="232"/>
      <c r="CW874" s="232"/>
      <c r="CX874" s="233"/>
      <c r="CY874" s="233"/>
      <c r="DC874" s="232"/>
      <c r="DD874" s="238"/>
      <c r="DE874" s="232"/>
      <c r="DF874" s="238"/>
      <c r="DG874" s="233"/>
      <c r="DH874" s="232"/>
      <c r="DI874" s="232"/>
      <c r="DJ874" s="232"/>
      <c r="DK874" s="47"/>
      <c r="DL874" s="47"/>
      <c r="DM874" s="47"/>
      <c r="DN874" s="233"/>
    </row>
    <row r="875" spans="9:122">
      <c r="I875" s="241"/>
      <c r="J875" s="232"/>
      <c r="K875" s="232"/>
      <c r="L875" s="232"/>
      <c r="O875" s="632"/>
      <c r="P875" s="632"/>
      <c r="Q875" s="632"/>
      <c r="R875" s="232">
        <v>1</v>
      </c>
      <c r="S875" s="617"/>
      <c r="T875" s="617"/>
      <c r="U875" s="617"/>
      <c r="V875" s="232">
        <v>1</v>
      </c>
      <c r="W875" s="232">
        <v>1</v>
      </c>
      <c r="X875" s="232">
        <v>1</v>
      </c>
      <c r="Y875" s="232">
        <v>1</v>
      </c>
      <c r="Z875" s="232">
        <v>1</v>
      </c>
      <c r="AA875" s="232">
        <v>1</v>
      </c>
      <c r="AB875" s="232">
        <v>1</v>
      </c>
      <c r="AC875" s="232">
        <v>1</v>
      </c>
      <c r="AD875" s="232">
        <v>1</v>
      </c>
      <c r="AE875" s="232">
        <v>1</v>
      </c>
      <c r="AF875" s="232">
        <v>1</v>
      </c>
      <c r="AG875" s="617" t="s">
        <v>135</v>
      </c>
      <c r="AH875" s="617"/>
      <c r="AI875" s="617"/>
      <c r="AK875" s="617" t="s">
        <v>136</v>
      </c>
      <c r="AL875" s="617"/>
      <c r="AM875" s="617"/>
      <c r="AN875" s="232">
        <v>1</v>
      </c>
      <c r="AO875" s="632" t="s">
        <v>165</v>
      </c>
      <c r="AP875" s="632"/>
      <c r="AQ875" s="632"/>
      <c r="AR875" s="232"/>
      <c r="AS875" s="232"/>
      <c r="AT875" s="254"/>
      <c r="AU875" s="254"/>
      <c r="AV875" s="240"/>
      <c r="AZ875" s="241"/>
      <c r="BA875" s="232"/>
      <c r="BB875" s="232"/>
      <c r="BC875" s="232"/>
      <c r="BH875" s="233">
        <v>1</v>
      </c>
      <c r="BI875" s="625"/>
      <c r="BJ875" s="625"/>
      <c r="BK875" s="625"/>
      <c r="BL875" s="617"/>
      <c r="BM875" s="617"/>
      <c r="BN875" s="617"/>
      <c r="BO875" s="233">
        <v>1</v>
      </c>
      <c r="BP875" s="617"/>
      <c r="BQ875" s="617"/>
      <c r="BR875" s="617"/>
      <c r="BS875" s="617"/>
      <c r="BT875" s="617"/>
      <c r="BU875" s="617"/>
      <c r="BV875" s="617"/>
      <c r="BW875" s="617"/>
      <c r="BX875" s="233">
        <v>1</v>
      </c>
      <c r="BY875" s="625"/>
      <c r="BZ875" s="625"/>
      <c r="CA875" s="625"/>
      <c r="CB875" s="233">
        <v>1</v>
      </c>
      <c r="CC875" s="617"/>
      <c r="CD875" s="617"/>
      <c r="CE875" s="617"/>
      <c r="CF875" s="233">
        <v>1</v>
      </c>
      <c r="CG875" s="232"/>
      <c r="CH875" s="47"/>
      <c r="CI875" s="47"/>
      <c r="CJ875" s="232"/>
      <c r="CK875" s="254"/>
      <c r="CL875" s="254"/>
      <c r="CM875" s="240"/>
      <c r="CR875" s="47"/>
      <c r="CS875" s="232"/>
      <c r="CT875" s="233"/>
      <c r="CU875" s="232"/>
      <c r="CV875" s="232"/>
      <c r="CW875" s="232"/>
      <c r="CX875" s="233"/>
      <c r="DC875" s="232"/>
      <c r="DD875" s="238"/>
      <c r="DE875" s="238"/>
      <c r="DF875" s="238"/>
      <c r="DG875" s="233"/>
      <c r="DH875" s="232"/>
      <c r="DI875" s="232"/>
      <c r="DJ875" s="232"/>
      <c r="DK875" s="47"/>
      <c r="DL875" s="47"/>
      <c r="DM875" s="47"/>
      <c r="DN875" s="233"/>
    </row>
    <row r="876" spans="9:122">
      <c r="I876" s="241"/>
      <c r="J876" s="232"/>
      <c r="K876" s="232"/>
      <c r="L876" s="232"/>
      <c r="M876" s="232"/>
      <c r="N876" s="232"/>
      <c r="O876" s="238"/>
      <c r="P876" s="232"/>
      <c r="Q876" s="238"/>
      <c r="R876" s="232">
        <v>1</v>
      </c>
      <c r="S876" s="617" t="s">
        <v>133</v>
      </c>
      <c r="T876" s="617"/>
      <c r="U876" s="617"/>
      <c r="V876" s="617" t="s">
        <v>136</v>
      </c>
      <c r="W876" s="617"/>
      <c r="X876" s="617"/>
      <c r="Y876" s="625" t="s">
        <v>137</v>
      </c>
      <c r="Z876" s="625"/>
      <c r="AA876" s="616" t="s">
        <v>151</v>
      </c>
      <c r="AB876" s="616"/>
      <c r="AC876" s="617" t="s">
        <v>138</v>
      </c>
      <c r="AD876" s="617"/>
      <c r="AE876" s="617"/>
      <c r="AF876" s="232">
        <v>1</v>
      </c>
      <c r="AG876" s="617"/>
      <c r="AH876" s="617"/>
      <c r="AI876" s="617"/>
      <c r="AJ876" s="230"/>
      <c r="AK876" s="617"/>
      <c r="AL876" s="617"/>
      <c r="AM876" s="617"/>
      <c r="AN876" s="232">
        <v>1</v>
      </c>
      <c r="AO876" s="632"/>
      <c r="AP876" s="632"/>
      <c r="AQ876" s="632"/>
      <c r="AR876" s="232"/>
      <c r="AS876" s="232"/>
      <c r="AT876" s="254"/>
      <c r="AU876" s="254"/>
      <c r="AV876" s="240"/>
      <c r="AZ876" s="241"/>
      <c r="BA876" s="232"/>
      <c r="BB876" s="232"/>
      <c r="BC876" s="232"/>
      <c r="BH876" s="233">
        <v>1</v>
      </c>
      <c r="BI876" s="625"/>
      <c r="BJ876" s="625"/>
      <c r="BK876" s="625"/>
      <c r="BL876" s="617"/>
      <c r="BM876" s="617"/>
      <c r="BN876" s="617"/>
      <c r="BO876" s="233">
        <v>1</v>
      </c>
      <c r="BP876" s="617"/>
      <c r="BQ876" s="617"/>
      <c r="BR876" s="617"/>
      <c r="BS876" s="620" t="s">
        <v>151</v>
      </c>
      <c r="BT876" s="620"/>
      <c r="BU876" s="617"/>
      <c r="BV876" s="617"/>
      <c r="BW876" s="617"/>
      <c r="BX876" s="233">
        <v>1</v>
      </c>
      <c r="BY876" s="625"/>
      <c r="BZ876" s="625"/>
      <c r="CA876" s="625"/>
      <c r="CB876" s="233">
        <v>1</v>
      </c>
      <c r="CC876" s="617"/>
      <c r="CD876" s="617"/>
      <c r="CE876" s="617"/>
      <c r="CF876" s="233">
        <v>1</v>
      </c>
      <c r="CG876" s="232"/>
      <c r="CK876" s="254"/>
      <c r="CL876" s="254"/>
      <c r="CM876" s="240"/>
      <c r="CR876" s="47"/>
      <c r="CS876" s="232"/>
      <c r="CT876" s="233"/>
      <c r="CU876" s="232"/>
      <c r="CV876" s="232"/>
      <c r="CW876" s="232"/>
      <c r="CX876" s="233"/>
      <c r="DC876" s="232"/>
      <c r="DD876" s="232"/>
      <c r="DE876" s="232"/>
      <c r="DF876" s="6"/>
      <c r="DG876" s="233"/>
      <c r="DH876" s="232"/>
      <c r="DI876" s="232"/>
      <c r="DJ876" s="232"/>
      <c r="DK876" s="47"/>
      <c r="DL876" s="47"/>
      <c r="DM876" s="47"/>
      <c r="DN876" s="233"/>
    </row>
    <row r="877" spans="9:122">
      <c r="I877" s="241"/>
      <c r="J877" s="232"/>
      <c r="K877" s="232"/>
      <c r="L877" s="232"/>
      <c r="M877" s="232"/>
      <c r="N877" s="232"/>
      <c r="O877" s="238"/>
      <c r="P877" s="238"/>
      <c r="Q877" s="238"/>
      <c r="R877" s="232">
        <v>1</v>
      </c>
      <c r="S877" s="617"/>
      <c r="T877" s="617"/>
      <c r="U877" s="617"/>
      <c r="V877" s="617"/>
      <c r="W877" s="617"/>
      <c r="X877" s="617"/>
      <c r="Y877" s="625"/>
      <c r="Z877" s="625"/>
      <c r="AA877" s="616"/>
      <c r="AB877" s="616"/>
      <c r="AC877" s="617"/>
      <c r="AD877" s="617"/>
      <c r="AE877" s="617"/>
      <c r="AF877" s="232">
        <v>1</v>
      </c>
      <c r="AG877" s="617"/>
      <c r="AH877" s="617"/>
      <c r="AI877" s="617"/>
      <c r="AK877" s="617"/>
      <c r="AL877" s="617"/>
      <c r="AM877" s="617"/>
      <c r="AN877" s="232">
        <v>1</v>
      </c>
      <c r="AO877" s="632"/>
      <c r="AP877" s="632"/>
      <c r="AQ877" s="632"/>
      <c r="AR877" s="232"/>
      <c r="AS877" s="232"/>
      <c r="AT877" s="254"/>
      <c r="AU877" s="254"/>
      <c r="AV877" s="240"/>
      <c r="AZ877" s="241"/>
      <c r="BA877" s="232"/>
      <c r="BB877" s="232"/>
      <c r="BC877" s="232"/>
      <c r="BH877" s="233">
        <v>1</v>
      </c>
      <c r="BI877" s="617" t="s">
        <v>286</v>
      </c>
      <c r="BJ877" s="617"/>
      <c r="BK877" s="617"/>
      <c r="BL877" s="625" t="s">
        <v>138</v>
      </c>
      <c r="BM877" s="625"/>
      <c r="BN877" s="625"/>
      <c r="BO877" s="233">
        <v>1</v>
      </c>
      <c r="BP877" s="233">
        <v>1</v>
      </c>
      <c r="BQ877" s="233">
        <v>1</v>
      </c>
      <c r="BR877" s="233">
        <v>1</v>
      </c>
      <c r="BS877" s="620"/>
      <c r="BT877" s="620"/>
      <c r="BU877" s="233">
        <v>1</v>
      </c>
      <c r="BV877" s="233">
        <v>1</v>
      </c>
      <c r="BW877" s="233">
        <v>1</v>
      </c>
      <c r="BX877" s="233">
        <v>1</v>
      </c>
      <c r="BY877" s="233">
        <v>1</v>
      </c>
      <c r="BZ877" s="233">
        <v>1</v>
      </c>
      <c r="CA877" s="233">
        <v>1</v>
      </c>
      <c r="CB877" s="233">
        <v>1</v>
      </c>
      <c r="CC877" s="243"/>
      <c r="CD877" s="230"/>
      <c r="CE877" s="232"/>
      <c r="CF877" s="233">
        <v>1</v>
      </c>
      <c r="CG877" s="232"/>
      <c r="CK877" s="254"/>
      <c r="CL877" s="254"/>
      <c r="CM877" s="240"/>
      <c r="DC877" s="6"/>
      <c r="DD877" s="6"/>
      <c r="DE877" s="232"/>
      <c r="DF877" s="6"/>
      <c r="DG877" s="233"/>
      <c r="DH877" s="233"/>
      <c r="DI877" s="233"/>
      <c r="DJ877" s="233"/>
      <c r="DK877" s="233"/>
      <c r="DL877" s="233"/>
      <c r="DM877" s="233"/>
      <c r="DN877" s="233"/>
    </row>
    <row r="878" spans="9:122">
      <c r="I878" s="241"/>
      <c r="J878" s="429"/>
      <c r="K878" s="232"/>
      <c r="L878" s="233"/>
      <c r="M878" s="232"/>
      <c r="N878" s="232"/>
      <c r="O878" s="232"/>
      <c r="P878" s="232"/>
      <c r="R878" s="232">
        <v>1</v>
      </c>
      <c r="S878" s="617"/>
      <c r="T878" s="617"/>
      <c r="U878" s="617"/>
      <c r="V878" s="617"/>
      <c r="W878" s="617"/>
      <c r="X878" s="617"/>
      <c r="Y878" s="232">
        <v>1</v>
      </c>
      <c r="Z878" s="232">
        <v>1</v>
      </c>
      <c r="AA878" s="232">
        <v>1</v>
      </c>
      <c r="AB878" s="232">
        <v>1</v>
      </c>
      <c r="AC878" s="617"/>
      <c r="AD878" s="617"/>
      <c r="AE878" s="617"/>
      <c r="AF878" s="232">
        <v>1</v>
      </c>
      <c r="AG878" s="232">
        <v>1</v>
      </c>
      <c r="AH878" s="232">
        <v>1</v>
      </c>
      <c r="AI878" s="232">
        <v>1</v>
      </c>
      <c r="AJ878" s="232">
        <v>1</v>
      </c>
      <c r="AK878" s="232">
        <v>1</v>
      </c>
      <c r="AL878" s="232">
        <v>1</v>
      </c>
      <c r="AM878" s="232">
        <v>1</v>
      </c>
      <c r="AN878" s="232">
        <v>1</v>
      </c>
      <c r="AO878" s="238"/>
      <c r="AP878" s="238"/>
      <c r="AQ878" s="232"/>
      <c r="AR878" s="233"/>
      <c r="AS878" s="233"/>
      <c r="AT878" s="231"/>
      <c r="AU878" s="232"/>
      <c r="AV878" s="430"/>
      <c r="AZ878" s="241"/>
      <c r="BA878" s="434"/>
      <c r="BB878" s="232"/>
      <c r="BC878" s="233"/>
      <c r="BH878" s="233">
        <v>1</v>
      </c>
      <c r="BI878" s="617"/>
      <c r="BJ878" s="617"/>
      <c r="BK878" s="617"/>
      <c r="BL878" s="625"/>
      <c r="BM878" s="625"/>
      <c r="BN878" s="625"/>
      <c r="BO878" s="617" t="s">
        <v>165</v>
      </c>
      <c r="BP878" s="617"/>
      <c r="BQ878" s="617"/>
      <c r="BR878" s="233">
        <v>1</v>
      </c>
      <c r="BS878" s="233">
        <v>1</v>
      </c>
      <c r="BT878" s="233">
        <v>1</v>
      </c>
      <c r="BU878" s="233">
        <v>1</v>
      </c>
      <c r="BV878" s="617" t="s">
        <v>165</v>
      </c>
      <c r="BW878" s="617"/>
      <c r="BX878" s="617"/>
      <c r="BY878" s="617" t="s">
        <v>133</v>
      </c>
      <c r="BZ878" s="617"/>
      <c r="CA878" s="617"/>
      <c r="CB878" s="243"/>
      <c r="CC878" s="617" t="s">
        <v>136</v>
      </c>
      <c r="CD878" s="617"/>
      <c r="CE878" s="617"/>
      <c r="CF878" s="233">
        <v>1</v>
      </c>
      <c r="CG878" s="232"/>
      <c r="CK878" s="231"/>
      <c r="CL878" s="232"/>
      <c r="CM878" s="435"/>
      <c r="DC878" s="47"/>
      <c r="DG878" s="6"/>
      <c r="DH878" s="6"/>
      <c r="DI878" s="6"/>
      <c r="DJ878" s="238"/>
      <c r="DK878" s="232"/>
      <c r="DL878" s="232"/>
      <c r="DM878" s="232"/>
      <c r="DN878" s="233"/>
      <c r="DO878" s="233"/>
      <c r="DP878" s="233"/>
      <c r="DQ878" s="233"/>
      <c r="DR878" s="233"/>
    </row>
    <row r="879" spans="9:122">
      <c r="I879" s="239"/>
      <c r="J879" s="233"/>
      <c r="K879" s="429"/>
      <c r="L879" s="232"/>
      <c r="P879" s="232"/>
      <c r="R879" s="232">
        <v>1</v>
      </c>
      <c r="S879" s="232">
        <v>1</v>
      </c>
      <c r="T879" s="232">
        <v>1</v>
      </c>
      <c r="U879" s="232">
        <v>1</v>
      </c>
      <c r="V879" s="232">
        <v>1</v>
      </c>
      <c r="W879" s="232">
        <v>1</v>
      </c>
      <c r="X879" s="232">
        <v>1</v>
      </c>
      <c r="Y879" s="232">
        <v>1</v>
      </c>
      <c r="Z879" s="632" t="s">
        <v>406</v>
      </c>
      <c r="AA879" s="632"/>
      <c r="AB879" s="232">
        <v>1</v>
      </c>
      <c r="AC879" s="232">
        <v>1</v>
      </c>
      <c r="AD879" s="232">
        <v>1</v>
      </c>
      <c r="AE879" s="232">
        <v>1</v>
      </c>
      <c r="AF879" s="232">
        <v>1</v>
      </c>
      <c r="AG879" s="625" t="s">
        <v>133</v>
      </c>
      <c r="AH879" s="625"/>
      <c r="AI879" s="625"/>
      <c r="AJ879" s="232">
        <v>1</v>
      </c>
      <c r="AK879" s="632" t="s">
        <v>165</v>
      </c>
      <c r="AL879" s="632"/>
      <c r="AM879" s="632"/>
      <c r="AN879" s="238"/>
      <c r="AO879" s="238"/>
      <c r="AP879" s="238"/>
      <c r="AQ879" s="232"/>
      <c r="AU879" s="232"/>
      <c r="AV879" s="430"/>
      <c r="AZ879" s="239"/>
      <c r="BA879" s="233"/>
      <c r="BB879" s="434"/>
      <c r="BC879" s="232"/>
      <c r="BH879" s="233">
        <v>1</v>
      </c>
      <c r="BI879" s="617"/>
      <c r="BJ879" s="617"/>
      <c r="BK879" s="617"/>
      <c r="BL879" s="625"/>
      <c r="BM879" s="625"/>
      <c r="BN879" s="625"/>
      <c r="BO879" s="617"/>
      <c r="BP879" s="617"/>
      <c r="BQ879" s="617"/>
      <c r="BR879" s="243"/>
      <c r="BS879" s="617" t="s">
        <v>136</v>
      </c>
      <c r="BT879" s="617"/>
      <c r="BU879" s="617"/>
      <c r="BV879" s="617"/>
      <c r="BW879" s="617"/>
      <c r="BX879" s="617"/>
      <c r="BY879" s="617"/>
      <c r="BZ879" s="617"/>
      <c r="CA879" s="617"/>
      <c r="CB879" s="230"/>
      <c r="CC879" s="617"/>
      <c r="CD879" s="617"/>
      <c r="CE879" s="617"/>
      <c r="CF879" s="233">
        <v>1</v>
      </c>
      <c r="CG879" s="232"/>
      <c r="CH879" s="242"/>
      <c r="CI879" s="242"/>
      <c r="CL879" s="232"/>
      <c r="CM879" s="435"/>
      <c r="CU879" s="232"/>
      <c r="CV879" s="232"/>
      <c r="CW879" s="232"/>
      <c r="DG879" s="6"/>
      <c r="DH879" s="6"/>
      <c r="DI879" s="6"/>
      <c r="DJ879" s="238"/>
      <c r="DK879" s="232"/>
      <c r="DL879" s="232"/>
      <c r="DM879" s="232"/>
      <c r="DN879" s="47"/>
      <c r="DO879" s="232"/>
      <c r="DP879" s="232"/>
      <c r="DQ879" s="232"/>
      <c r="DR879" s="6"/>
    </row>
    <row r="880" spans="9:122">
      <c r="I880" s="239"/>
      <c r="J880" s="429"/>
      <c r="K880" s="429"/>
      <c r="L880" s="232"/>
      <c r="N880" s="616" t="s">
        <v>194</v>
      </c>
      <c r="O880" s="616"/>
      <c r="P880" s="616"/>
      <c r="Q880" s="616"/>
      <c r="U880" s="238"/>
      <c r="V880" s="632" t="s">
        <v>165</v>
      </c>
      <c r="W880" s="632"/>
      <c r="X880" s="632"/>
      <c r="Y880" s="242"/>
      <c r="Z880" s="632"/>
      <c r="AA880" s="632"/>
      <c r="AB880" s="232"/>
      <c r="AF880" s="232">
        <v>1</v>
      </c>
      <c r="AG880" s="625"/>
      <c r="AH880" s="625"/>
      <c r="AI880" s="625"/>
      <c r="AJ880" s="232">
        <v>1</v>
      </c>
      <c r="AK880" s="632"/>
      <c r="AL880" s="632"/>
      <c r="AM880" s="632"/>
      <c r="AN880" s="238"/>
      <c r="AU880" s="233"/>
      <c r="AV880" s="430"/>
      <c r="AZ880" s="239"/>
      <c r="BA880" s="434"/>
      <c r="BB880" s="434"/>
      <c r="BC880" s="232"/>
      <c r="BH880" s="233">
        <v>1</v>
      </c>
      <c r="BI880" s="233">
        <v>1</v>
      </c>
      <c r="BJ880" s="233">
        <v>1</v>
      </c>
      <c r="BK880" s="233">
        <v>1</v>
      </c>
      <c r="BL880" s="233">
        <v>1</v>
      </c>
      <c r="BM880" s="233">
        <v>1</v>
      </c>
      <c r="BN880" s="233">
        <v>1</v>
      </c>
      <c r="BO880" s="617"/>
      <c r="BP880" s="617"/>
      <c r="BQ880" s="617"/>
      <c r="BR880" s="233"/>
      <c r="BS880" s="617"/>
      <c r="BT880" s="617"/>
      <c r="BU880" s="617"/>
      <c r="BV880" s="617"/>
      <c r="BW880" s="617"/>
      <c r="BX880" s="617"/>
      <c r="BY880" s="617"/>
      <c r="BZ880" s="617"/>
      <c r="CA880" s="617"/>
      <c r="CB880" s="232"/>
      <c r="CC880" s="617"/>
      <c r="CD880" s="617"/>
      <c r="CE880" s="617"/>
      <c r="CF880" s="233">
        <v>1</v>
      </c>
      <c r="CG880" s="232"/>
      <c r="CH880" s="238"/>
      <c r="CI880" s="238"/>
      <c r="CL880" s="233"/>
      <c r="CM880" s="435"/>
      <c r="CU880" s="232"/>
      <c r="CV880" s="232"/>
      <c r="CW880" s="232"/>
      <c r="DC880" s="47"/>
      <c r="DG880" s="6"/>
      <c r="DH880" s="6"/>
      <c r="DI880" s="232"/>
      <c r="DJ880" s="238"/>
      <c r="DK880" s="232"/>
      <c r="DL880" s="232"/>
      <c r="DM880" s="232"/>
      <c r="DN880" s="47"/>
      <c r="DO880" s="47"/>
      <c r="DP880" s="47"/>
      <c r="DQ880" s="47"/>
      <c r="DR880" s="6"/>
    </row>
    <row r="881" spans="9:123">
      <c r="I881" s="241"/>
      <c r="J881" s="233"/>
      <c r="K881" s="429"/>
      <c r="L881" s="232"/>
      <c r="N881" s="616"/>
      <c r="O881" s="616"/>
      <c r="P881" s="616"/>
      <c r="Q881" s="616"/>
      <c r="U881" s="238"/>
      <c r="V881" s="632"/>
      <c r="W881" s="632"/>
      <c r="X881" s="632"/>
      <c r="Y881" s="47"/>
      <c r="Z881" s="232"/>
      <c r="AA881" s="232"/>
      <c r="AB881" s="232"/>
      <c r="AF881" s="232">
        <v>1</v>
      </c>
      <c r="AG881" s="625"/>
      <c r="AH881" s="625"/>
      <c r="AI881" s="625"/>
      <c r="AJ881" s="232">
        <v>1</v>
      </c>
      <c r="AK881" s="632"/>
      <c r="AL881" s="632"/>
      <c r="AM881" s="632"/>
      <c r="AN881" s="232"/>
      <c r="AU881" s="233"/>
      <c r="AV881" s="240"/>
      <c r="AZ881" s="241"/>
      <c r="BA881" s="233"/>
      <c r="BB881" s="434"/>
      <c r="BC881" s="232"/>
      <c r="BN881" s="233">
        <v>1</v>
      </c>
      <c r="BO881" s="233">
        <v>1</v>
      </c>
      <c r="BP881" s="233">
        <v>1</v>
      </c>
      <c r="BQ881" s="233">
        <v>1</v>
      </c>
      <c r="BR881" s="233">
        <v>1</v>
      </c>
      <c r="BS881" s="617"/>
      <c r="BT881" s="617"/>
      <c r="BU881" s="617"/>
      <c r="BV881" s="233">
        <v>1</v>
      </c>
      <c r="BW881" s="233">
        <v>1</v>
      </c>
      <c r="BX881" s="233">
        <v>1</v>
      </c>
      <c r="BY881" s="233">
        <v>1</v>
      </c>
      <c r="BZ881" s="233">
        <v>1</v>
      </c>
      <c r="CA881" s="233">
        <v>1</v>
      </c>
      <c r="CB881" s="233">
        <v>1</v>
      </c>
      <c r="CC881" s="233">
        <v>1</v>
      </c>
      <c r="CD881" s="233">
        <v>1</v>
      </c>
      <c r="CE881" s="233">
        <v>1</v>
      </c>
      <c r="CF881" s="233">
        <v>1</v>
      </c>
      <c r="CG881" s="238"/>
      <c r="CH881" s="238"/>
      <c r="CI881" s="238"/>
      <c r="CL881" s="233"/>
      <c r="CM881" s="240"/>
      <c r="CU881" s="232"/>
      <c r="CV881" s="232"/>
      <c r="CW881" s="232"/>
      <c r="DA881" s="233"/>
      <c r="DH881" s="6"/>
      <c r="DI881" s="6"/>
      <c r="DJ881" s="6"/>
      <c r="DK881" s="6"/>
      <c r="DL881" s="238"/>
      <c r="DM881" s="238"/>
      <c r="DN881" s="6"/>
      <c r="DO881" s="6"/>
      <c r="DP881" s="6"/>
      <c r="DQ881" s="233"/>
      <c r="DR881" s="238"/>
      <c r="DS881" s="238"/>
    </row>
    <row r="882" spans="9:123">
      <c r="I882" s="239"/>
      <c r="J882" s="429"/>
      <c r="K882" s="429"/>
      <c r="L882" s="232"/>
      <c r="M882" s="232"/>
      <c r="N882" s="616"/>
      <c r="O882" s="616"/>
      <c r="P882" s="616"/>
      <c r="Q882" s="616"/>
      <c r="T882" s="232"/>
      <c r="U882" s="238"/>
      <c r="V882" s="632"/>
      <c r="W882" s="632"/>
      <c r="X882" s="632"/>
      <c r="Y882" s="47"/>
      <c r="Z882" s="47"/>
      <c r="AA882" s="47"/>
      <c r="AB882" s="47"/>
      <c r="AF882" s="232">
        <v>1</v>
      </c>
      <c r="AG882" s="232">
        <v>1</v>
      </c>
      <c r="AH882" s="232">
        <v>1</v>
      </c>
      <c r="AI882" s="232">
        <v>1</v>
      </c>
      <c r="AJ882" s="232">
        <v>1</v>
      </c>
      <c r="AK882" s="238"/>
      <c r="AL882" s="238"/>
      <c r="AN882" s="232"/>
      <c r="AT882" s="429"/>
      <c r="AU882" s="429"/>
      <c r="AV882" s="430"/>
      <c r="AZ882" s="239"/>
      <c r="BA882" s="434"/>
      <c r="BB882" s="434"/>
      <c r="BC882" s="232"/>
      <c r="BR882" s="233">
        <v>1</v>
      </c>
      <c r="BS882" s="233">
        <v>1</v>
      </c>
      <c r="BT882" s="233">
        <v>1</v>
      </c>
      <c r="BU882" s="233">
        <v>1</v>
      </c>
      <c r="BV882" s="233">
        <v>1</v>
      </c>
      <c r="CD882" s="6"/>
      <c r="CE882" s="232"/>
      <c r="CF882" s="6"/>
      <c r="CG882" s="6"/>
      <c r="CH882" s="6"/>
      <c r="CI882" s="6"/>
      <c r="CK882" s="434"/>
      <c r="CL882" s="434"/>
      <c r="CM882" s="435"/>
      <c r="DA882" s="233"/>
      <c r="DR882" s="232"/>
    </row>
    <row r="883" spans="9:123">
      <c r="I883" s="239"/>
      <c r="J883" s="233"/>
      <c r="K883" s="429"/>
      <c r="L883" s="232"/>
      <c r="M883" s="232"/>
      <c r="N883" s="616"/>
      <c r="O883" s="616"/>
      <c r="P883" s="616"/>
      <c r="Q883" s="616"/>
      <c r="W883" s="238"/>
      <c r="X883" s="238"/>
      <c r="AB883" s="233"/>
      <c r="AC883" s="238"/>
      <c r="AD883" s="238"/>
      <c r="AE883" s="238"/>
      <c r="AF883" s="238"/>
      <c r="AG883" s="238"/>
      <c r="AH883" s="238"/>
      <c r="AI883" s="238"/>
      <c r="AJ883" s="238"/>
      <c r="AK883" s="238"/>
      <c r="AL883" s="238"/>
      <c r="AM883" s="238"/>
      <c r="AN883" s="232"/>
      <c r="AR883" s="232"/>
      <c r="AS883" s="232"/>
      <c r="AT883" s="429"/>
      <c r="AU883" s="429"/>
      <c r="AV883" s="430"/>
      <c r="AZ883" s="239"/>
      <c r="BA883" s="233"/>
      <c r="BB883" s="434"/>
      <c r="CD883" s="238"/>
      <c r="CE883" s="232"/>
      <c r="CF883" s="6"/>
      <c r="CG883" s="6"/>
      <c r="CH883" s="6"/>
      <c r="CI883" s="232"/>
      <c r="CJ883" s="232"/>
      <c r="CK883" s="434"/>
      <c r="CL883" s="434"/>
      <c r="CM883" s="435"/>
      <c r="CQ883" s="233"/>
      <c r="CR883" s="233"/>
      <c r="CS883" s="233"/>
      <c r="CT883" s="233"/>
      <c r="CU883" s="233"/>
      <c r="CV883" s="233"/>
      <c r="CW883" s="233"/>
      <c r="DA883" s="233"/>
      <c r="DR883" s="232"/>
    </row>
    <row r="884" spans="9:123">
      <c r="I884" s="241"/>
      <c r="J884" s="232"/>
      <c r="K884" s="429"/>
      <c r="L884" s="429"/>
      <c r="M884" s="232"/>
      <c r="N884" s="232"/>
      <c r="O884" s="232"/>
      <c r="P884" s="233"/>
      <c r="AB884" s="233"/>
      <c r="AC884" s="238"/>
      <c r="AD884" s="238"/>
      <c r="AE884" s="238"/>
      <c r="AF884" s="232"/>
      <c r="AG884" s="232"/>
      <c r="AH884" s="232"/>
      <c r="AI884" s="232"/>
      <c r="AJ884" s="232"/>
      <c r="AK884" s="233"/>
      <c r="AL884" s="232"/>
      <c r="AM884" s="232"/>
      <c r="AN884" s="233"/>
      <c r="AO884" s="233"/>
      <c r="AS884" s="232"/>
      <c r="AT884" s="232"/>
      <c r="AU884" s="429"/>
      <c r="AV884" s="430"/>
      <c r="AZ884" s="241"/>
      <c r="BA884" s="232"/>
      <c r="BB884" s="434"/>
      <c r="BF884" s="232"/>
      <c r="BG884" s="233"/>
      <c r="BS884" s="233"/>
      <c r="BT884" s="238"/>
      <c r="BU884" s="238"/>
      <c r="BV884" s="238"/>
      <c r="BW884" s="232"/>
      <c r="BX884" s="232"/>
      <c r="BY884" s="232"/>
      <c r="BZ884" s="232"/>
      <c r="CA884" s="232"/>
      <c r="CB884" s="233"/>
      <c r="CC884" s="232"/>
      <c r="CD884" s="232"/>
      <c r="CE884" s="233"/>
      <c r="CF884" s="233"/>
      <c r="CJ884" s="232"/>
      <c r="CK884" s="232"/>
      <c r="CL884" s="434"/>
      <c r="CM884" s="435"/>
      <c r="CQ884" s="47"/>
      <c r="CR884" s="47"/>
      <c r="CS884" s="47"/>
      <c r="CW884" s="233"/>
      <c r="DA884" s="233"/>
    </row>
    <row r="885" spans="9:123">
      <c r="I885" s="241"/>
      <c r="J885" s="232"/>
      <c r="K885" s="429"/>
      <c r="L885" s="429"/>
      <c r="M885" s="232"/>
      <c r="N885" s="232"/>
      <c r="O885" s="232"/>
      <c r="P885" s="233"/>
      <c r="Q885" s="233"/>
      <c r="R885" s="233"/>
      <c r="S885" s="233"/>
      <c r="AC885" s="238"/>
      <c r="AD885" s="238"/>
      <c r="AE885" s="238"/>
      <c r="AF885" s="232"/>
      <c r="AG885" s="232"/>
      <c r="AH885" s="232"/>
      <c r="AI885" s="233"/>
      <c r="AJ885" s="233"/>
      <c r="AK885" s="233"/>
      <c r="AL885" s="232"/>
      <c r="AM885" s="232"/>
      <c r="AN885" s="233"/>
      <c r="AO885" s="233"/>
      <c r="AS885" s="232"/>
      <c r="AT885" s="232"/>
      <c r="AU885" s="429"/>
      <c r="AV885" s="430"/>
      <c r="AZ885" s="241"/>
      <c r="BA885" s="232"/>
      <c r="BB885" s="434"/>
      <c r="BF885" s="232"/>
      <c r="BG885" s="233"/>
      <c r="BH885" s="233"/>
      <c r="BI885" s="233"/>
      <c r="BJ885" s="233"/>
      <c r="BT885" s="238"/>
      <c r="BU885" s="238"/>
      <c r="BV885" s="238"/>
      <c r="BW885" s="232"/>
      <c r="BX885" s="232"/>
      <c r="BY885" s="232"/>
      <c r="BZ885" s="233"/>
      <c r="CA885" s="233"/>
      <c r="CB885" s="233"/>
      <c r="CC885" s="232"/>
      <c r="CD885" s="232"/>
      <c r="CE885" s="233"/>
      <c r="CF885" s="233"/>
      <c r="CJ885" s="232"/>
      <c r="CK885" s="232"/>
      <c r="CL885" s="434"/>
      <c r="CM885" s="435"/>
      <c r="CQ885" s="47"/>
      <c r="CR885" s="47"/>
      <c r="CS885" s="47"/>
      <c r="CW885" s="233"/>
      <c r="DA885" s="233"/>
    </row>
    <row r="886" spans="9:123">
      <c r="I886" s="241"/>
      <c r="J886" s="232"/>
      <c r="K886" s="429"/>
      <c r="L886" s="429"/>
      <c r="M886" s="429"/>
      <c r="N886" s="429"/>
      <c r="O886" s="429"/>
      <c r="P886" s="429"/>
      <c r="Q886" s="233"/>
      <c r="R886" s="233"/>
      <c r="S886" s="233"/>
      <c r="T886" s="233"/>
      <c r="U886" s="233"/>
      <c r="V886" s="232"/>
      <c r="AC886" s="233"/>
      <c r="AD886" s="233"/>
      <c r="AE886" s="232"/>
      <c r="AF886" s="232"/>
      <c r="AG886" s="232"/>
      <c r="AH886" s="232"/>
      <c r="AI886" s="233"/>
      <c r="AJ886" s="233"/>
      <c r="AK886" s="232"/>
      <c r="AL886" s="232"/>
      <c r="AM886" s="232"/>
      <c r="AN886" s="233"/>
      <c r="AO886" s="233"/>
      <c r="AS886" s="232"/>
      <c r="AT886" s="232"/>
      <c r="AU886" s="429"/>
      <c r="AV886" s="430"/>
      <c r="AZ886" s="241"/>
      <c r="BA886" s="232"/>
      <c r="BB886" s="434"/>
      <c r="BC886" s="434"/>
      <c r="BD886" s="434"/>
      <c r="BE886" s="434"/>
      <c r="BF886" s="434"/>
      <c r="BG886" s="434"/>
      <c r="BH886" s="233"/>
      <c r="BI886" s="233"/>
      <c r="BJ886" s="233"/>
      <c r="BK886" s="233"/>
      <c r="BL886" s="233"/>
      <c r="BM886" s="232"/>
      <c r="BT886" s="233"/>
      <c r="BU886" s="233"/>
      <c r="BV886" s="232"/>
      <c r="BW886" s="232"/>
      <c r="BX886" s="232"/>
      <c r="BY886" s="232"/>
      <c r="BZ886" s="233"/>
      <c r="CA886" s="233"/>
      <c r="CB886" s="232"/>
      <c r="CC886" s="232"/>
      <c r="CD886" s="232"/>
      <c r="CE886" s="233"/>
      <c r="CF886" s="233"/>
      <c r="CJ886" s="232"/>
      <c r="CK886" s="232"/>
      <c r="CL886" s="434"/>
      <c r="CM886" s="435"/>
      <c r="CQ886" s="47"/>
      <c r="CR886" s="47"/>
      <c r="CS886" s="47"/>
      <c r="CW886" s="233"/>
      <c r="DA886" s="233"/>
    </row>
    <row r="887" spans="9:123">
      <c r="I887" s="241"/>
      <c r="J887" s="232"/>
      <c r="K887" s="429"/>
      <c r="L887" s="429"/>
      <c r="M887" s="429"/>
      <c r="N887" s="429"/>
      <c r="O887" s="429"/>
      <c r="P887" s="429"/>
      <c r="Q887" s="429"/>
      <c r="R887" s="429"/>
      <c r="S887" s="233"/>
      <c r="T887" s="233"/>
      <c r="U887" s="233"/>
      <c r="V887" s="232"/>
      <c r="W887" s="233"/>
      <c r="X887" s="233"/>
      <c r="Y887" s="233"/>
      <c r="AC887" s="233"/>
      <c r="AD887" s="233"/>
      <c r="AE887" s="232"/>
      <c r="AF887" s="232"/>
      <c r="AG887" s="232"/>
      <c r="AH887" s="232"/>
      <c r="AI887" s="233"/>
      <c r="AJ887" s="233"/>
      <c r="AK887" s="232"/>
      <c r="AL887" s="232"/>
      <c r="AM887" s="232"/>
      <c r="AN887" s="429"/>
      <c r="AO887" s="233"/>
      <c r="AP887" s="233"/>
      <c r="AQ887" s="233"/>
      <c r="AR887" s="429"/>
      <c r="AS887" s="429"/>
      <c r="AT887" s="429"/>
      <c r="AU887" s="429"/>
      <c r="AV887" s="430"/>
      <c r="AZ887" s="241"/>
      <c r="BA887" s="232"/>
      <c r="BB887" s="434"/>
      <c r="BC887" s="434"/>
      <c r="BD887" s="434"/>
      <c r="BE887" s="434"/>
      <c r="BF887" s="434"/>
      <c r="BG887" s="434"/>
      <c r="BH887" s="434"/>
      <c r="BI887" s="434"/>
      <c r="BJ887" s="233"/>
      <c r="BK887" s="233"/>
      <c r="BL887" s="233"/>
      <c r="BM887" s="232"/>
      <c r="BN887" s="233"/>
      <c r="BO887" s="233"/>
      <c r="BP887" s="233"/>
      <c r="BT887" s="233"/>
      <c r="BU887" s="233"/>
      <c r="BV887" s="232"/>
      <c r="BW887" s="232"/>
      <c r="BX887" s="232"/>
      <c r="BY887" s="232"/>
      <c r="BZ887" s="233"/>
      <c r="CA887" s="233"/>
      <c r="CB887" s="232"/>
      <c r="CC887" s="232"/>
      <c r="CD887" s="232"/>
      <c r="CE887" s="434"/>
      <c r="CF887" s="233"/>
      <c r="CG887" s="233"/>
      <c r="CH887" s="233"/>
      <c r="CI887" s="434"/>
      <c r="CJ887" s="434"/>
      <c r="CK887" s="434"/>
      <c r="CL887" s="434"/>
      <c r="CM887" s="435"/>
      <c r="CT887" s="47"/>
      <c r="CU887" s="47"/>
      <c r="CV887" s="47"/>
      <c r="CW887" s="233"/>
      <c r="DA887" s="233"/>
      <c r="DB887" s="233"/>
      <c r="DC887" s="233"/>
      <c r="DD887" s="233"/>
      <c r="DE887" s="233"/>
      <c r="DF887" s="233"/>
      <c r="DG887" s="233"/>
    </row>
    <row r="888" spans="9:123">
      <c r="I888" s="241"/>
      <c r="J888" s="232"/>
      <c r="K888" s="232"/>
      <c r="L888" s="232"/>
      <c r="M888" s="232"/>
      <c r="N888" s="232"/>
      <c r="O888" s="233"/>
      <c r="P888" s="429"/>
      <c r="Q888" s="233"/>
      <c r="R888" s="429"/>
      <c r="S888" s="233"/>
      <c r="T888" s="429"/>
      <c r="U888" s="233"/>
      <c r="V888" s="429"/>
      <c r="W888" s="232"/>
      <c r="X888" s="232"/>
      <c r="Y888" s="232"/>
      <c r="Z888" s="232"/>
      <c r="AA888" s="232"/>
      <c r="AB888" s="232"/>
      <c r="AC888" s="232"/>
      <c r="AD888" s="232"/>
      <c r="AE888" s="232"/>
      <c r="AF888" s="232"/>
      <c r="AG888" s="232"/>
      <c r="AH888" s="232"/>
      <c r="AI888" s="429"/>
      <c r="AJ888" s="429"/>
      <c r="AK888" s="429"/>
      <c r="AL888" s="429"/>
      <c r="AM888" s="429"/>
      <c r="AN888" s="429"/>
      <c r="AO888" s="232"/>
      <c r="AP888" s="429"/>
      <c r="AQ888" s="429"/>
      <c r="AR888" s="429"/>
      <c r="AS888" s="429"/>
      <c r="AT888" s="429"/>
      <c r="AU888" s="429"/>
      <c r="AV888" s="430"/>
      <c r="AZ888" s="241"/>
      <c r="BA888" s="232"/>
      <c r="BB888" s="232"/>
      <c r="BC888" s="232"/>
      <c r="BD888" s="232"/>
      <c r="BE888" s="232"/>
      <c r="BF888" s="233"/>
      <c r="BG888" s="434"/>
      <c r="BH888" s="233"/>
      <c r="BI888" s="434"/>
      <c r="BJ888" s="233"/>
      <c r="BK888" s="434"/>
      <c r="BL888" s="233"/>
      <c r="BM888" s="434"/>
      <c r="BN888" s="232"/>
      <c r="BO888" s="232"/>
      <c r="BP888" s="232"/>
      <c r="BQ888" s="232"/>
      <c r="BR888" s="232"/>
      <c r="BS888" s="232"/>
      <c r="BT888" s="232"/>
      <c r="BU888" s="232"/>
      <c r="BV888" s="232"/>
      <c r="BW888" s="232"/>
      <c r="BX888" s="232"/>
      <c r="BY888" s="232"/>
      <c r="BZ888" s="434"/>
      <c r="CA888" s="434"/>
      <c r="CB888" s="434"/>
      <c r="CC888" s="434"/>
      <c r="CD888" s="434"/>
      <c r="CE888" s="434"/>
      <c r="CF888" s="232"/>
      <c r="CG888" s="434"/>
      <c r="CH888" s="434"/>
      <c r="CI888" s="434"/>
      <c r="CJ888" s="434"/>
      <c r="CK888" s="434"/>
      <c r="CL888" s="434"/>
      <c r="CM888" s="435"/>
      <c r="CT888" s="47"/>
      <c r="CU888" s="47"/>
      <c r="CV888" s="47"/>
      <c r="CW888" s="233"/>
    </row>
    <row r="889" spans="9:123" ht="15.75" thickBot="1">
      <c r="I889" s="244"/>
      <c r="J889" s="245"/>
      <c r="K889" s="245"/>
      <c r="L889" s="245"/>
      <c r="M889" s="245"/>
      <c r="N889" s="245"/>
      <c r="O889" s="245"/>
      <c r="P889" s="431"/>
      <c r="Q889" s="431"/>
      <c r="R889" s="431"/>
      <c r="S889" s="431"/>
      <c r="T889" s="431"/>
      <c r="U889" s="431"/>
      <c r="V889" s="431"/>
      <c r="W889" s="431"/>
      <c r="X889" s="431"/>
      <c r="Y889" s="431"/>
      <c r="Z889" s="245"/>
      <c r="AA889" s="245"/>
      <c r="AB889" s="245"/>
      <c r="AC889" s="245"/>
      <c r="AD889" s="245"/>
      <c r="AE889" s="431"/>
      <c r="AF889" s="431"/>
      <c r="AG889" s="431"/>
      <c r="AH889" s="431"/>
      <c r="AI889" s="431"/>
      <c r="AJ889" s="431"/>
      <c r="AK889" s="431"/>
      <c r="AL889" s="431"/>
      <c r="AM889" s="431"/>
      <c r="AN889" s="431"/>
      <c r="AO889" s="431"/>
      <c r="AP889" s="431"/>
      <c r="AQ889" s="431"/>
      <c r="AR889" s="431"/>
      <c r="AS889" s="431"/>
      <c r="AT889" s="431"/>
      <c r="AU889" s="431"/>
      <c r="AV889" s="432"/>
      <c r="AZ889" s="244"/>
      <c r="BA889" s="245"/>
      <c r="BB889" s="245"/>
      <c r="BC889" s="245"/>
      <c r="BD889" s="245"/>
      <c r="BE889" s="245"/>
      <c r="BF889" s="245"/>
      <c r="BG889" s="436"/>
      <c r="BH889" s="436"/>
      <c r="BI889" s="436"/>
      <c r="BJ889" s="436"/>
      <c r="BK889" s="436"/>
      <c r="BL889" s="436"/>
      <c r="BM889" s="436"/>
      <c r="BN889" s="436"/>
      <c r="BO889" s="436"/>
      <c r="BP889" s="436"/>
      <c r="BQ889" s="245"/>
      <c r="BR889" s="245"/>
      <c r="BS889" s="245"/>
      <c r="BT889" s="245"/>
      <c r="BU889" s="245"/>
      <c r="BV889" s="436"/>
      <c r="BW889" s="436"/>
      <c r="BX889" s="436"/>
      <c r="BY889" s="436"/>
      <c r="BZ889" s="436"/>
      <c r="CA889" s="436"/>
      <c r="CB889" s="436"/>
      <c r="CC889" s="436"/>
      <c r="CD889" s="436"/>
      <c r="CE889" s="436"/>
      <c r="CF889" s="436"/>
      <c r="CG889" s="436"/>
      <c r="CH889" s="436"/>
      <c r="CI889" s="436"/>
      <c r="CJ889" s="436"/>
      <c r="CK889" s="436"/>
      <c r="CL889" s="436"/>
      <c r="CM889" s="437"/>
      <c r="CT889" s="47"/>
      <c r="CU889" s="47"/>
      <c r="CV889" s="47"/>
      <c r="CW889" s="233"/>
    </row>
    <row r="890" spans="9:123">
      <c r="CQ890" s="232"/>
    </row>
    <row r="891" spans="9:123" ht="15.75" thickBot="1">
      <c r="CQ891" s="232"/>
    </row>
    <row r="892" spans="9:123">
      <c r="I892" s="224"/>
      <c r="J892" s="226"/>
      <c r="K892" s="226"/>
      <c r="L892" s="226"/>
      <c r="M892" s="227"/>
      <c r="N892" s="227"/>
      <c r="O892" s="227"/>
      <c r="P892" s="227"/>
      <c r="Q892" s="227"/>
      <c r="R892" s="227"/>
      <c r="S892" s="227"/>
      <c r="T892" s="227"/>
      <c r="U892" s="227"/>
      <c r="V892" s="227"/>
      <c r="W892" s="227"/>
      <c r="X892" s="227"/>
      <c r="Y892" s="227"/>
      <c r="Z892" s="227"/>
      <c r="AA892" s="227"/>
      <c r="AB892" s="227"/>
      <c r="AC892" s="227"/>
      <c r="AD892" s="227"/>
      <c r="AE892" s="227"/>
      <c r="AF892" s="227"/>
      <c r="AG892" s="227"/>
      <c r="AH892" s="227"/>
      <c r="AI892" s="227"/>
      <c r="AJ892" s="227"/>
      <c r="AK892" s="227"/>
      <c r="AL892" s="227"/>
      <c r="AM892" s="227"/>
      <c r="AN892" s="227"/>
      <c r="AO892" s="227"/>
      <c r="AP892" s="227"/>
      <c r="AQ892" s="227"/>
      <c r="AR892" s="227"/>
      <c r="AS892" s="227"/>
      <c r="AT892" s="227"/>
      <c r="AU892" s="227"/>
      <c r="AV892" s="228"/>
      <c r="AZ892" s="224"/>
      <c r="BA892" s="226"/>
      <c r="BB892" s="226"/>
      <c r="BC892" s="226"/>
      <c r="BD892" s="471"/>
      <c r="BE892" s="471"/>
      <c r="BF892" s="471"/>
      <c r="BG892" s="471"/>
      <c r="BH892" s="471"/>
      <c r="BI892" s="471"/>
      <c r="BJ892" s="471"/>
      <c r="BK892" s="471"/>
      <c r="BL892" s="471"/>
      <c r="BM892" s="471"/>
      <c r="BN892" s="471"/>
      <c r="BO892" s="471"/>
      <c r="BP892" s="471"/>
      <c r="BQ892" s="471"/>
      <c r="BR892" s="471"/>
      <c r="BS892" s="471"/>
      <c r="BT892" s="471"/>
      <c r="BU892" s="471"/>
      <c r="BV892" s="471"/>
      <c r="BW892" s="471"/>
      <c r="BX892" s="471"/>
      <c r="BY892" s="471"/>
      <c r="BZ892" s="471"/>
      <c r="CA892" s="471"/>
      <c r="CB892" s="471"/>
      <c r="CC892" s="471"/>
      <c r="CD892" s="471"/>
      <c r="CE892" s="471"/>
      <c r="CF892" s="471"/>
      <c r="CG892" s="471"/>
      <c r="CH892" s="471"/>
      <c r="CI892" s="471"/>
      <c r="CJ892" s="471"/>
      <c r="CK892" s="471"/>
      <c r="CL892" s="471"/>
      <c r="CM892" s="228"/>
      <c r="CQ892" s="232"/>
    </row>
    <row r="893" spans="9:123">
      <c r="I893" s="229"/>
      <c r="J893" s="231"/>
      <c r="K893" s="231"/>
      <c r="L893" s="231"/>
      <c r="M893" s="438"/>
      <c r="N893" s="438"/>
      <c r="O893" s="232"/>
      <c r="P893" s="438"/>
      <c r="Q893" s="438"/>
      <c r="R893" s="438"/>
      <c r="S893" s="438"/>
      <c r="T893" s="233"/>
      <c r="U893" s="232"/>
      <c r="V893" s="232"/>
      <c r="W893" s="232"/>
      <c r="X893" s="232"/>
      <c r="Y893" s="232"/>
      <c r="Z893" s="232"/>
      <c r="AA893" s="232"/>
      <c r="AB893" s="423"/>
      <c r="AC893" s="423"/>
      <c r="AD893" s="423"/>
      <c r="AE893" s="423"/>
      <c r="AF893" s="423"/>
      <c r="AG893" s="423"/>
      <c r="AH893" s="423"/>
      <c r="AI893" s="423"/>
      <c r="AJ893" s="423"/>
      <c r="AK893" s="423"/>
      <c r="AL893" s="233"/>
      <c r="AM893" s="438"/>
      <c r="AN893" s="233"/>
      <c r="AO893" s="232"/>
      <c r="AP893" s="232"/>
      <c r="AQ893" s="232"/>
      <c r="AR893" s="232"/>
      <c r="AS893" s="232"/>
      <c r="AT893" s="232"/>
      <c r="AU893" s="232"/>
      <c r="AV893" s="439"/>
      <c r="AZ893" s="229"/>
      <c r="BA893" s="231"/>
      <c r="BB893" s="231"/>
      <c r="BC893" s="231"/>
      <c r="BD893" s="470"/>
      <c r="BE893" s="470"/>
      <c r="BF893" s="232"/>
      <c r="BG893" s="470"/>
      <c r="BH893" s="470"/>
      <c r="BI893" s="470"/>
      <c r="BJ893" s="470"/>
      <c r="BK893" s="233"/>
      <c r="BL893" s="232"/>
      <c r="BM893" s="232"/>
      <c r="BN893" s="232"/>
      <c r="BO893" s="232"/>
      <c r="BP893" s="232"/>
      <c r="BQ893" s="232"/>
      <c r="BR893" s="232"/>
      <c r="BS893" s="423"/>
      <c r="BT893" s="423"/>
      <c r="BU893" s="423"/>
      <c r="BV893" s="423"/>
      <c r="BW893" s="423"/>
      <c r="BX893" s="423"/>
      <c r="BY893" s="423"/>
      <c r="BZ893" s="423"/>
      <c r="CA893" s="423"/>
      <c r="CB893" s="423"/>
      <c r="CC893" s="233"/>
      <c r="CD893" s="470"/>
      <c r="CE893" s="233"/>
      <c r="CF893" s="232"/>
      <c r="CG893" s="232"/>
      <c r="CH893" s="232"/>
      <c r="CI893" s="232"/>
      <c r="CJ893" s="232"/>
      <c r="CK893" s="232"/>
      <c r="CL893" s="232"/>
      <c r="CM893" s="473"/>
    </row>
    <row r="894" spans="9:123">
      <c r="I894" s="229"/>
      <c r="J894" s="243"/>
      <c r="K894" s="231" t="s">
        <v>191</v>
      </c>
      <c r="L894" s="438"/>
      <c r="M894" s="233"/>
      <c r="N894" s="233"/>
      <c r="O894" s="233"/>
      <c r="P894" s="233"/>
      <c r="Q894" s="233"/>
      <c r="R894" s="233"/>
      <c r="S894" s="233"/>
      <c r="T894" s="233"/>
      <c r="U894" s="232"/>
      <c r="V894" s="232"/>
      <c r="W894" s="232"/>
      <c r="X894" s="232"/>
      <c r="Y894" s="232"/>
      <c r="AD894" s="423"/>
      <c r="AE894" s="423"/>
      <c r="AF894" s="423"/>
      <c r="AG894" s="423"/>
      <c r="AH894" s="423"/>
      <c r="AI894" s="423"/>
      <c r="AJ894" s="423"/>
      <c r="AK894" s="423"/>
      <c r="AL894" s="233"/>
      <c r="AM894" s="233"/>
      <c r="AQ894" s="232"/>
      <c r="AR894" s="232"/>
      <c r="AS894" s="232"/>
      <c r="AT894" s="232"/>
      <c r="AU894" s="231"/>
      <c r="AV894" s="439"/>
      <c r="AZ894" s="229"/>
      <c r="BA894" s="243"/>
      <c r="BB894" s="231" t="s">
        <v>191</v>
      </c>
      <c r="BC894" s="470"/>
      <c r="BD894" s="233"/>
      <c r="BE894" s="233"/>
      <c r="BF894" s="233"/>
      <c r="BG894" s="233"/>
      <c r="BH894" s="233"/>
      <c r="BI894" s="233"/>
      <c r="BJ894" s="233"/>
      <c r="BK894" s="233"/>
      <c r="BL894" s="232"/>
      <c r="BM894" s="232"/>
      <c r="BN894" s="232"/>
      <c r="BO894" s="232"/>
      <c r="BP894" s="232"/>
      <c r="BQ894" s="6"/>
      <c r="BR894" s="6"/>
      <c r="BS894" s="6"/>
      <c r="BT894" s="6"/>
      <c r="BU894" s="423"/>
      <c r="BV894" s="423"/>
      <c r="BW894" s="423"/>
      <c r="BX894" s="423"/>
      <c r="BY894" s="423"/>
      <c r="BZ894" s="423"/>
      <c r="CA894" s="423"/>
      <c r="CB894" s="423"/>
      <c r="CC894" s="233"/>
      <c r="CD894" s="233"/>
      <c r="CE894" s="6"/>
      <c r="CF894" s="6"/>
      <c r="CG894" s="6"/>
      <c r="CH894" s="232"/>
      <c r="CI894" s="232"/>
      <c r="CJ894" s="232"/>
      <c r="CK894" s="232"/>
      <c r="CL894" s="231"/>
      <c r="CM894" s="473"/>
      <c r="DK894" s="47"/>
      <c r="DL894" s="47"/>
      <c r="DM894" s="47"/>
      <c r="DN894" s="232"/>
      <c r="DO894" s="242"/>
      <c r="DP894" s="242"/>
    </row>
    <row r="895" spans="9:123">
      <c r="I895" s="229"/>
      <c r="J895" s="230"/>
      <c r="K895" s="231" t="s">
        <v>268</v>
      </c>
      <c r="L895" s="438"/>
      <c r="M895" s="232"/>
      <c r="N895" s="233"/>
      <c r="O895" s="233"/>
      <c r="P895" s="233"/>
      <c r="Q895" s="233"/>
      <c r="R895" s="232"/>
      <c r="S895" s="232"/>
      <c r="T895" s="232"/>
      <c r="U895" s="232"/>
      <c r="V895" s="232"/>
      <c r="W895" s="232"/>
      <c r="X895" s="232"/>
      <c r="AD895" s="423"/>
      <c r="AE895" s="423"/>
      <c r="AF895" s="423"/>
      <c r="AG895" s="423"/>
      <c r="AH895" s="423"/>
      <c r="AI895" s="423"/>
      <c r="AJ895" s="423"/>
      <c r="AK895" s="423"/>
      <c r="AL895" s="233"/>
      <c r="AM895" s="233"/>
      <c r="AR895" s="232"/>
      <c r="AS895" s="232"/>
      <c r="AT895" s="232"/>
      <c r="AU895" s="232"/>
      <c r="AV895" s="439"/>
      <c r="AZ895" s="229"/>
      <c r="BA895" s="230"/>
      <c r="BB895" s="231" t="s">
        <v>268</v>
      </c>
      <c r="BC895" s="470"/>
      <c r="BD895" s="232"/>
      <c r="BE895" s="233"/>
      <c r="BF895" s="489"/>
      <c r="BG895" s="489"/>
      <c r="BH895" s="489"/>
      <c r="BI895" s="490"/>
      <c r="BJ895" s="490"/>
      <c r="BK895" s="490"/>
      <c r="BL895" s="490"/>
      <c r="BM895" s="490"/>
      <c r="BN895" s="490"/>
      <c r="BO895" s="490"/>
      <c r="BP895" s="491"/>
      <c r="BQ895" s="491"/>
      <c r="BR895" s="491"/>
      <c r="BS895" s="491"/>
      <c r="BT895" s="491"/>
      <c r="BU895" s="492"/>
      <c r="BV895" s="492"/>
      <c r="BW895" s="492"/>
      <c r="BX895" s="492"/>
      <c r="BY895" s="492"/>
      <c r="BZ895" s="492"/>
      <c r="CA895" s="492"/>
      <c r="CB895" s="492"/>
      <c r="CC895" s="489"/>
      <c r="CD895" s="489"/>
      <c r="CE895" s="491"/>
      <c r="CL895" s="232"/>
      <c r="CM895" s="473"/>
      <c r="DK895" s="47"/>
      <c r="DL895" s="47"/>
      <c r="DM895" s="47"/>
      <c r="DN895" s="232"/>
      <c r="DO895" s="242"/>
      <c r="DP895" s="242"/>
    </row>
    <row r="896" spans="9:123">
      <c r="I896" s="229"/>
      <c r="J896" s="235"/>
      <c r="K896" s="231" t="s">
        <v>193</v>
      </c>
      <c r="L896" s="233"/>
      <c r="M896" s="232"/>
      <c r="N896" s="445"/>
      <c r="O896" s="445"/>
      <c r="P896" s="445"/>
      <c r="Q896" s="445"/>
      <c r="R896" s="443"/>
      <c r="S896" s="443"/>
      <c r="T896" s="443"/>
      <c r="U896" s="445"/>
      <c r="V896" s="445"/>
      <c r="W896" s="445"/>
      <c r="X896" s="445"/>
      <c r="Y896" s="445"/>
      <c r="Z896" s="445"/>
      <c r="AA896" s="444"/>
      <c r="AB896" s="444"/>
      <c r="AC896" s="444"/>
      <c r="AD896" s="443"/>
      <c r="AE896" s="445"/>
      <c r="AF896" s="445"/>
      <c r="AG896" s="445"/>
      <c r="AH896" s="445"/>
      <c r="AI896" s="446"/>
      <c r="AJ896" s="446"/>
      <c r="AO896" s="444"/>
      <c r="AP896" s="444"/>
      <c r="AQ896" s="444"/>
      <c r="AR896" s="445"/>
      <c r="AS896" s="232"/>
      <c r="AT896" s="233"/>
      <c r="AU896" s="233"/>
      <c r="AV896" s="439"/>
      <c r="AZ896" s="229"/>
      <c r="BA896" s="235"/>
      <c r="BB896" s="231" t="s">
        <v>193</v>
      </c>
      <c r="BC896" s="233"/>
      <c r="BD896" s="232"/>
      <c r="BE896" s="470"/>
      <c r="BF896" s="509"/>
      <c r="BG896" s="232"/>
      <c r="BH896" s="232"/>
      <c r="BI896" s="232"/>
      <c r="BJ896" s="232"/>
      <c r="BK896" s="232"/>
      <c r="BL896" s="232"/>
      <c r="BM896" s="232"/>
      <c r="BN896" s="232"/>
      <c r="BO896" s="232"/>
      <c r="BP896" s="232"/>
      <c r="BQ896" s="232"/>
      <c r="BR896" s="232"/>
      <c r="BS896" s="232"/>
      <c r="BT896" s="232"/>
      <c r="BU896" s="232"/>
      <c r="BV896" s="232"/>
      <c r="BW896" s="232"/>
      <c r="BX896" s="232"/>
      <c r="BY896" s="232"/>
      <c r="BZ896" s="232"/>
      <c r="CA896" s="232"/>
      <c r="CB896" s="232"/>
      <c r="CC896" s="232"/>
      <c r="CD896" s="232"/>
      <c r="CE896" s="232"/>
      <c r="CL896" s="233"/>
      <c r="CM896" s="473"/>
      <c r="CQ896" s="232"/>
      <c r="DK896" s="232"/>
      <c r="DL896" s="232"/>
      <c r="DM896" s="232"/>
      <c r="DN896" s="232"/>
      <c r="DO896" s="238"/>
      <c r="DP896" s="238"/>
    </row>
    <row r="897" spans="9:120">
      <c r="I897" s="239"/>
      <c r="J897" s="236"/>
      <c r="K897" s="231" t="s">
        <v>189</v>
      </c>
      <c r="L897" s="232"/>
      <c r="M897" s="232"/>
      <c r="N897" s="445"/>
      <c r="O897" s="445"/>
      <c r="P897" s="445"/>
      <c r="Q897" s="445"/>
      <c r="R897" s="443"/>
      <c r="S897" s="443"/>
      <c r="T897" s="443"/>
      <c r="U897" s="445"/>
      <c r="V897" s="443"/>
      <c r="W897" s="443"/>
      <c r="X897" s="443"/>
      <c r="Y897" s="444"/>
      <c r="Z897" s="445">
        <v>1</v>
      </c>
      <c r="AA897" s="445">
        <v>1</v>
      </c>
      <c r="AB897" s="445">
        <v>1</v>
      </c>
      <c r="AC897" s="445">
        <v>1</v>
      </c>
      <c r="AD897" s="445">
        <v>1</v>
      </c>
      <c r="AE897" s="445">
        <v>1</v>
      </c>
      <c r="AF897" s="445">
        <v>1</v>
      </c>
      <c r="AG897" s="445">
        <v>1</v>
      </c>
      <c r="AH897" s="445"/>
      <c r="AI897" s="445"/>
      <c r="AK897" s="445"/>
      <c r="AM897" s="445">
        <v>1</v>
      </c>
      <c r="AN897" s="445">
        <v>1</v>
      </c>
      <c r="AO897" s="445">
        <v>1</v>
      </c>
      <c r="AP897" s="445">
        <v>1</v>
      </c>
      <c r="AQ897" s="445">
        <v>1</v>
      </c>
      <c r="AR897" s="443"/>
      <c r="AS897" s="6"/>
      <c r="AT897" s="233"/>
      <c r="AU897" s="233"/>
      <c r="AV897" s="439"/>
      <c r="AZ897" s="472"/>
      <c r="BA897" s="236"/>
      <c r="BB897" s="231" t="s">
        <v>189</v>
      </c>
      <c r="BC897" s="232"/>
      <c r="BD897" s="232"/>
      <c r="BE897" s="470"/>
      <c r="BF897" s="509"/>
      <c r="BG897" s="232"/>
      <c r="BH897" s="509"/>
      <c r="BI897" s="490"/>
      <c r="BJ897" s="494"/>
      <c r="BK897" s="494"/>
      <c r="BL897" s="494"/>
      <c r="BM897" s="508"/>
      <c r="BN897" s="490"/>
      <c r="BO897" s="490"/>
      <c r="BP897" s="490"/>
      <c r="BQ897" s="509"/>
      <c r="BR897" s="490"/>
      <c r="BS897" s="490"/>
      <c r="BT897" s="490"/>
      <c r="BU897" s="509"/>
      <c r="BV897" s="490"/>
      <c r="BW897" s="490"/>
      <c r="BX897" s="490"/>
      <c r="BY897" s="509"/>
      <c r="BZ897" s="494"/>
      <c r="CA897" s="494"/>
      <c r="CB897" s="494"/>
      <c r="CC897" s="490"/>
      <c r="CD897" s="509"/>
      <c r="CE897" s="509"/>
      <c r="CL897" s="233"/>
      <c r="CM897" s="473"/>
      <c r="DI897" s="238"/>
      <c r="DJ897" s="238"/>
      <c r="DK897" s="238"/>
      <c r="DL897" s="238"/>
      <c r="DM897" s="238"/>
      <c r="DN897" s="238"/>
      <c r="DO897" s="238"/>
      <c r="DP897" s="238"/>
    </row>
    <row r="898" spans="9:120">
      <c r="I898" s="239"/>
      <c r="J898" s="237"/>
      <c r="K898" s="231" t="s">
        <v>192</v>
      </c>
      <c r="L898" s="232"/>
      <c r="M898" s="232"/>
      <c r="N898" s="445"/>
      <c r="O898" s="445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>
        <v>1</v>
      </c>
      <c r="AA898" s="625" t="s">
        <v>165</v>
      </c>
      <c r="AB898" s="625"/>
      <c r="AC898" s="625"/>
      <c r="AD898" s="617" t="s">
        <v>133</v>
      </c>
      <c r="AE898" s="617"/>
      <c r="AF898" s="617"/>
      <c r="AG898" s="445">
        <v>1</v>
      </c>
      <c r="AH898" s="445"/>
      <c r="AI898" s="443"/>
      <c r="AJ898" s="443"/>
      <c r="AK898" s="445">
        <v>1</v>
      </c>
      <c r="AL898" s="445">
        <v>1</v>
      </c>
      <c r="AM898" s="445">
        <v>1</v>
      </c>
      <c r="AN898" s="617" t="s">
        <v>136</v>
      </c>
      <c r="AO898" s="617"/>
      <c r="AP898" s="617"/>
      <c r="AQ898" s="445">
        <v>1</v>
      </c>
      <c r="AR898" s="444"/>
      <c r="AU898" s="232"/>
      <c r="AV898" s="439"/>
      <c r="AZ898" s="472"/>
      <c r="BA898" s="237"/>
      <c r="BB898" s="231" t="s">
        <v>192</v>
      </c>
      <c r="BC898" s="232"/>
      <c r="BD898" s="232"/>
      <c r="BE898" s="470"/>
      <c r="BF898" s="509"/>
      <c r="BG898" s="232"/>
      <c r="BH898" s="509"/>
      <c r="BI898" s="490"/>
      <c r="BJ898" s="494"/>
      <c r="BK898" s="494"/>
      <c r="BL898" s="494"/>
      <c r="BM898" s="509"/>
      <c r="BN898" s="490"/>
      <c r="BO898" s="490"/>
      <c r="BP898" s="490"/>
      <c r="BQ898" s="509"/>
      <c r="BR898" s="490"/>
      <c r="BS898" s="490"/>
      <c r="BT898" s="490"/>
      <c r="BU898" s="490"/>
      <c r="BV898">
        <v>1</v>
      </c>
      <c r="BW898">
        <v>1</v>
      </c>
      <c r="BX898">
        <v>1</v>
      </c>
      <c r="BY898">
        <v>1</v>
      </c>
      <c r="BZ898">
        <v>1</v>
      </c>
      <c r="CA898" s="494"/>
      <c r="CB898" s="494"/>
      <c r="CC898" s="490"/>
      <c r="CD898" s="509"/>
      <c r="CE898" s="490"/>
      <c r="CL898" s="232"/>
      <c r="CM898" s="473"/>
    </row>
    <row r="899" spans="9:120">
      <c r="I899" s="239"/>
      <c r="J899" s="309"/>
      <c r="K899" s="233" t="s">
        <v>486</v>
      </c>
      <c r="L899" s="232"/>
      <c r="M899" s="232"/>
      <c r="N899" s="445"/>
      <c r="O899" s="445"/>
      <c r="P899" s="445"/>
      <c r="Q899" s="445"/>
      <c r="R899" s="445"/>
      <c r="S899" s="445"/>
      <c r="T899" s="444"/>
      <c r="U899" s="445"/>
      <c r="V899" s="445">
        <v>1</v>
      </c>
      <c r="W899" s="445">
        <v>1</v>
      </c>
      <c r="X899" s="445">
        <v>1</v>
      </c>
      <c r="Y899" s="445">
        <v>1</v>
      </c>
      <c r="Z899" s="445">
        <v>1</v>
      </c>
      <c r="AA899" s="625"/>
      <c r="AB899" s="625"/>
      <c r="AC899" s="625"/>
      <c r="AD899" s="617"/>
      <c r="AE899" s="617"/>
      <c r="AF899" s="617"/>
      <c r="AG899" s="445">
        <v>1</v>
      </c>
      <c r="AH899" s="445">
        <v>1</v>
      </c>
      <c r="AI899" s="445">
        <v>1</v>
      </c>
      <c r="AJ899" s="445">
        <v>1</v>
      </c>
      <c r="AK899" s="445">
        <v>1</v>
      </c>
      <c r="AL899" s="445"/>
      <c r="AM899" s="444"/>
      <c r="AN899" s="617"/>
      <c r="AO899" s="617"/>
      <c r="AP899" s="617"/>
      <c r="AQ899" s="445">
        <v>1</v>
      </c>
      <c r="AR899" s="444"/>
      <c r="AU899" s="438"/>
      <c r="AV899" s="439"/>
      <c r="AZ899" s="472"/>
      <c r="BA899" s="309"/>
      <c r="BB899" s="233" t="s">
        <v>486</v>
      </c>
      <c r="BC899" s="232"/>
      <c r="BD899" s="232"/>
      <c r="BE899" s="470"/>
      <c r="BF899" s="509"/>
      <c r="BG899">
        <v>1</v>
      </c>
      <c r="BH899">
        <v>1</v>
      </c>
      <c r="BI899">
        <v>1</v>
      </c>
      <c r="BJ899">
        <v>1</v>
      </c>
      <c r="BK899">
        <v>1</v>
      </c>
      <c r="BL899">
        <v>1</v>
      </c>
      <c r="BM899">
        <v>1</v>
      </c>
      <c r="BN899">
        <v>1</v>
      </c>
      <c r="BO899">
        <v>1</v>
      </c>
      <c r="BP899">
        <v>1</v>
      </c>
      <c r="BQ899">
        <v>1</v>
      </c>
      <c r="BR899">
        <v>1</v>
      </c>
      <c r="BS899">
        <v>1</v>
      </c>
      <c r="BT899">
        <v>1</v>
      </c>
      <c r="BU899">
        <v>1</v>
      </c>
      <c r="BV899">
        <v>1</v>
      </c>
      <c r="BW899" s="617" t="s">
        <v>165</v>
      </c>
      <c r="BX899" s="617"/>
      <c r="BY899" s="617"/>
      <c r="BZ899">
        <v>1</v>
      </c>
      <c r="CA899" s="232"/>
      <c r="CB899" s="232"/>
      <c r="CC899" s="490"/>
      <c r="CD899" s="508"/>
      <c r="CE899" s="490"/>
      <c r="CL899" s="470"/>
      <c r="CM899" s="473"/>
    </row>
    <row r="900" spans="9:120">
      <c r="I900" s="239"/>
      <c r="J900" s="233"/>
      <c r="K900" s="232"/>
      <c r="L900" s="232"/>
      <c r="M900" s="232"/>
      <c r="N900" s="445"/>
      <c r="O900" s="445"/>
      <c r="P900" s="445"/>
      <c r="Q900" s="445"/>
      <c r="R900" s="445"/>
      <c r="S900" s="617" t="s">
        <v>286</v>
      </c>
      <c r="T900" s="617"/>
      <c r="U900" s="617"/>
      <c r="V900" s="445">
        <v>1</v>
      </c>
      <c r="W900" s="617" t="s">
        <v>135</v>
      </c>
      <c r="X900" s="617"/>
      <c r="Y900" s="617"/>
      <c r="Z900" s="445">
        <v>1</v>
      </c>
      <c r="AA900" s="625"/>
      <c r="AB900" s="625"/>
      <c r="AC900" s="625"/>
      <c r="AD900" s="617"/>
      <c r="AE900" s="617"/>
      <c r="AF900" s="617"/>
      <c r="AG900" s="448"/>
      <c r="AH900" s="625" t="s">
        <v>138</v>
      </c>
      <c r="AI900" s="625"/>
      <c r="AJ900" s="625"/>
      <c r="AK900" s="445">
        <v>1</v>
      </c>
      <c r="AL900" s="445"/>
      <c r="AM900" s="443"/>
      <c r="AN900" s="617"/>
      <c r="AO900" s="617"/>
      <c r="AP900" s="617"/>
      <c r="AQ900" s="445">
        <v>1</v>
      </c>
      <c r="AU900" s="233"/>
      <c r="AV900" s="439"/>
      <c r="AZ900" s="472"/>
      <c r="BA900" s="233"/>
      <c r="BB900" s="232"/>
      <c r="BC900" s="232"/>
      <c r="BD900" s="232"/>
      <c r="BE900" s="470"/>
      <c r="BF900" s="509"/>
      <c r="BG900">
        <v>1</v>
      </c>
      <c r="BH900" s="509"/>
      <c r="BI900" s="490"/>
      <c r="BJ900" s="490"/>
      <c r="BK900" s="232"/>
      <c r="BL900" s="232"/>
      <c r="BM900" s="232"/>
      <c r="BN900" s="232"/>
      <c r="BO900" s="232"/>
      <c r="BP900" s="232"/>
      <c r="BQ900" s="232"/>
      <c r="BR900" s="232"/>
      <c r="BS900" s="617" t="s">
        <v>133</v>
      </c>
      <c r="BT900" s="617"/>
      <c r="BU900" s="617"/>
      <c r="BV900">
        <v>1</v>
      </c>
      <c r="BW900" s="617"/>
      <c r="BX900" s="617"/>
      <c r="BY900" s="617"/>
      <c r="BZ900">
        <v>1</v>
      </c>
      <c r="CA900" s="232"/>
      <c r="CB900" s="232"/>
      <c r="CC900" s="490"/>
      <c r="CD900" s="508"/>
      <c r="CE900" s="490"/>
      <c r="CL900" s="233"/>
      <c r="CM900" s="473"/>
    </row>
    <row r="901" spans="9:120">
      <c r="I901" s="239"/>
      <c r="J901" s="231"/>
      <c r="K901" s="231"/>
      <c r="L901" s="232"/>
      <c r="M901" s="233"/>
      <c r="N901" s="445"/>
      <c r="O901" s="445"/>
      <c r="P901" s="445"/>
      <c r="Q901" s="445"/>
      <c r="R901" s="445"/>
      <c r="S901" s="617"/>
      <c r="T901" s="617"/>
      <c r="U901" s="617"/>
      <c r="V901" s="445">
        <v>1</v>
      </c>
      <c r="W901" s="617"/>
      <c r="X901" s="617"/>
      <c r="Y901" s="617"/>
      <c r="Z901" s="449"/>
      <c r="AA901" s="616" t="s">
        <v>136</v>
      </c>
      <c r="AB901" s="616"/>
      <c r="AC901" s="616"/>
      <c r="AD901" s="625" t="s">
        <v>165</v>
      </c>
      <c r="AE901" s="625"/>
      <c r="AF901" s="625"/>
      <c r="AG901" s="445">
        <v>1</v>
      </c>
      <c r="AH901" s="625"/>
      <c r="AI901" s="625"/>
      <c r="AJ901" s="625"/>
      <c r="AK901" s="445">
        <v>1</v>
      </c>
      <c r="AM901" s="243"/>
      <c r="AN901" s="443"/>
      <c r="AO901" s="443"/>
      <c r="AP901" s="445">
        <v>1</v>
      </c>
      <c r="AQ901" s="445">
        <v>1</v>
      </c>
      <c r="AU901" s="438"/>
      <c r="AV901" s="439"/>
      <c r="AZ901" s="472"/>
      <c r="BA901" s="231"/>
      <c r="BB901" s="231"/>
      <c r="BC901" s="232"/>
      <c r="BD901" s="233"/>
      <c r="BE901" s="470"/>
      <c r="BF901" s="509"/>
      <c r="BG901">
        <v>1</v>
      </c>
      <c r="BH901" s="509"/>
      <c r="BI901" s="490"/>
      <c r="BJ901" s="490"/>
      <c r="BK901" s="232"/>
      <c r="BL901" s="232"/>
      <c r="BM901" s="232"/>
      <c r="BN901" s="232"/>
      <c r="BO901" s="490"/>
      <c r="BP901" s="490"/>
      <c r="BQ901" s="509"/>
      <c r="BR901" s="494"/>
      <c r="BS901" s="617"/>
      <c r="BT901" s="617"/>
      <c r="BU901" s="617"/>
      <c r="BV901">
        <v>1</v>
      </c>
      <c r="BW901" s="617"/>
      <c r="BX901" s="617"/>
      <c r="BY901" s="617"/>
      <c r="BZ901">
        <v>1</v>
      </c>
      <c r="CA901">
        <v>1</v>
      </c>
      <c r="CB901">
        <v>1</v>
      </c>
      <c r="CC901">
        <v>1</v>
      </c>
      <c r="CD901">
        <v>1</v>
      </c>
      <c r="CE901">
        <v>1</v>
      </c>
      <c r="CF901">
        <v>1</v>
      </c>
      <c r="CG901">
        <v>1</v>
      </c>
      <c r="CH901" s="509"/>
      <c r="CI901" s="6"/>
      <c r="CJ901" s="6"/>
      <c r="CK901" s="6"/>
      <c r="CL901" s="470"/>
      <c r="CM901" s="473"/>
    </row>
    <row r="902" spans="9:120">
      <c r="I902" s="239"/>
      <c r="J902" s="231"/>
      <c r="K902" s="231"/>
      <c r="L902" s="233"/>
      <c r="M902" s="232"/>
      <c r="N902" s="445"/>
      <c r="O902" s="445"/>
      <c r="P902" s="445"/>
      <c r="Q902" s="443"/>
      <c r="R902" s="443"/>
      <c r="S902" s="617"/>
      <c r="T902" s="617"/>
      <c r="U902" s="617"/>
      <c r="V902" s="445">
        <v>1</v>
      </c>
      <c r="W902" s="617"/>
      <c r="X902" s="617"/>
      <c r="Y902" s="617"/>
      <c r="Z902" s="451"/>
      <c r="AA902" s="616"/>
      <c r="AB902" s="616"/>
      <c r="AC902" s="616"/>
      <c r="AD902" s="625"/>
      <c r="AE902" s="625"/>
      <c r="AF902" s="625"/>
      <c r="AG902" s="445"/>
      <c r="AH902" s="625"/>
      <c r="AI902" s="625"/>
      <c r="AJ902" s="625"/>
      <c r="AK902" s="445">
        <v>1</v>
      </c>
      <c r="AL902" s="451"/>
      <c r="AM902" s="445"/>
      <c r="AN902" s="443"/>
      <c r="AO902" s="443"/>
      <c r="AP902" s="445">
        <v>1</v>
      </c>
      <c r="AS902" s="6"/>
      <c r="AT902" s="231"/>
      <c r="AU902" s="232"/>
      <c r="AV902" s="240"/>
      <c r="AZ902" s="472"/>
      <c r="BA902" s="231"/>
      <c r="BB902" s="231"/>
      <c r="BC902" s="233"/>
      <c r="BD902" s="232"/>
      <c r="BE902" s="476"/>
      <c r="BF902" s="509"/>
      <c r="BG902">
        <v>1</v>
      </c>
      <c r="BH902" s="508"/>
      <c r="BI902" s="490"/>
      <c r="BN902">
        <v>1</v>
      </c>
      <c r="BO902">
        <v>1</v>
      </c>
      <c r="BP902">
        <v>1</v>
      </c>
      <c r="BQ902">
        <v>1</v>
      </c>
      <c r="BR902">
        <v>1</v>
      </c>
      <c r="BS902" s="617"/>
      <c r="BT902" s="617"/>
      <c r="BU902" s="617"/>
      <c r="BV902">
        <v>1</v>
      </c>
      <c r="BW902" s="614" t="s">
        <v>135</v>
      </c>
      <c r="BX902" s="614"/>
      <c r="BY902" s="614"/>
      <c r="BZ902">
        <v>1</v>
      </c>
      <c r="CA902" s="617" t="s">
        <v>283</v>
      </c>
      <c r="CB902" s="617"/>
      <c r="CC902" s="617"/>
      <c r="CD902" s="616" t="s">
        <v>136</v>
      </c>
      <c r="CE902" s="616"/>
      <c r="CF902" s="616"/>
      <c r="CG902">
        <v>1</v>
      </c>
      <c r="CI902" s="6"/>
      <c r="CJ902" s="6"/>
      <c r="CK902" s="233"/>
      <c r="CL902" s="232"/>
      <c r="CM902" s="240"/>
    </row>
    <row r="903" spans="9:120">
      <c r="I903" s="241"/>
      <c r="J903" s="232"/>
      <c r="O903" s="446"/>
      <c r="P903" s="445"/>
      <c r="Q903" s="443"/>
      <c r="R903" s="445">
        <v>1</v>
      </c>
      <c r="S903" s="445">
        <v>1</v>
      </c>
      <c r="T903" s="445">
        <v>1</v>
      </c>
      <c r="U903" s="445">
        <v>1</v>
      </c>
      <c r="V903" s="445">
        <v>1</v>
      </c>
      <c r="W903" s="445">
        <v>1</v>
      </c>
      <c r="X903" s="445">
        <v>1</v>
      </c>
      <c r="Y903" s="445">
        <v>1</v>
      </c>
      <c r="Z903" s="445">
        <v>1</v>
      </c>
      <c r="AA903" s="616"/>
      <c r="AB903" s="616"/>
      <c r="AC903" s="616"/>
      <c r="AD903" s="625"/>
      <c r="AE903" s="625"/>
      <c r="AF903" s="625"/>
      <c r="AG903" s="445">
        <v>1</v>
      </c>
      <c r="AH903" s="445">
        <v>1</v>
      </c>
      <c r="AI903" s="445">
        <v>1</v>
      </c>
      <c r="AJ903" s="445">
        <v>1</v>
      </c>
      <c r="AK903" s="445">
        <v>1</v>
      </c>
      <c r="AL903" s="445">
        <v>1</v>
      </c>
      <c r="AM903" s="445">
        <v>1</v>
      </c>
      <c r="AN903" s="445">
        <v>1</v>
      </c>
      <c r="AO903" s="445">
        <v>1</v>
      </c>
      <c r="AP903" s="445">
        <v>1</v>
      </c>
      <c r="AQ903" s="445"/>
      <c r="AS903" s="6"/>
      <c r="AT903" s="231"/>
      <c r="AU903" s="232"/>
      <c r="AV903" s="240"/>
      <c r="AZ903" s="241"/>
      <c r="BA903" s="232"/>
      <c r="BF903" s="508"/>
      <c r="BG903">
        <v>1</v>
      </c>
      <c r="BH903" s="508"/>
      <c r="BI903" s="490"/>
      <c r="BN903">
        <v>1</v>
      </c>
      <c r="BO903" s="616" t="s">
        <v>317</v>
      </c>
      <c r="BP903" s="616"/>
      <c r="BQ903" s="616"/>
      <c r="BR903">
        <v>1</v>
      </c>
      <c r="BS903">
        <v>1</v>
      </c>
      <c r="BT903">
        <v>1</v>
      </c>
      <c r="BU903">
        <v>1</v>
      </c>
      <c r="BV903">
        <v>1</v>
      </c>
      <c r="BW903" s="614"/>
      <c r="BX903" s="614"/>
      <c r="BY903" s="614"/>
      <c r="BZ903">
        <v>1</v>
      </c>
      <c r="CA903" s="617"/>
      <c r="CB903" s="617"/>
      <c r="CC903" s="617"/>
      <c r="CD903" s="616"/>
      <c r="CE903" s="616"/>
      <c r="CF903" s="616"/>
      <c r="CG903">
        <v>1</v>
      </c>
      <c r="CI903" s="6"/>
      <c r="CJ903" s="6"/>
      <c r="CK903" s="233"/>
      <c r="CL903" s="232"/>
      <c r="CM903" s="240"/>
    </row>
    <row r="904" spans="9:120">
      <c r="I904" s="241"/>
      <c r="J904" s="232"/>
      <c r="N904" s="444"/>
      <c r="O904" s="444"/>
      <c r="P904" s="445"/>
      <c r="Q904" s="443"/>
      <c r="R904" s="445">
        <v>1</v>
      </c>
      <c r="S904" s="625" t="s">
        <v>138</v>
      </c>
      <c r="T904" s="625"/>
      <c r="U904" s="625"/>
      <c r="V904" s="445">
        <v>1</v>
      </c>
      <c r="W904" s="625" t="s">
        <v>317</v>
      </c>
      <c r="X904" s="625"/>
      <c r="Y904" s="625"/>
      <c r="Z904" s="445">
        <v>1</v>
      </c>
      <c r="AA904" s="445">
        <v>1</v>
      </c>
      <c r="AB904" s="445">
        <v>1</v>
      </c>
      <c r="AC904" s="445">
        <v>1</v>
      </c>
      <c r="AD904" s="445">
        <v>1</v>
      </c>
      <c r="AE904" s="445">
        <v>1</v>
      </c>
      <c r="AF904" s="445">
        <v>1</v>
      </c>
      <c r="AG904" s="445">
        <v>1</v>
      </c>
      <c r="AH904" s="625" t="s">
        <v>317</v>
      </c>
      <c r="AI904" s="625"/>
      <c r="AJ904" s="625"/>
      <c r="AK904" s="445">
        <v>1</v>
      </c>
      <c r="AL904" s="617" t="s">
        <v>135</v>
      </c>
      <c r="AM904" s="617"/>
      <c r="AN904" s="617"/>
      <c r="AO904" s="445">
        <v>1</v>
      </c>
      <c r="AP904" s="445"/>
      <c r="AQ904" s="443"/>
      <c r="AR904" s="445"/>
      <c r="AS904" s="6"/>
      <c r="AU904" s="232"/>
      <c r="AV904" s="240"/>
      <c r="AZ904" s="241"/>
      <c r="BA904" s="232"/>
      <c r="BB904" s="616" t="s">
        <v>136</v>
      </c>
      <c r="BC904" s="616"/>
      <c r="BD904" s="616"/>
      <c r="BE904" s="477"/>
      <c r="BF904" s="505"/>
      <c r="BG904">
        <v>1</v>
      </c>
      <c r="BH904" s="232"/>
      <c r="BI904" s="232"/>
      <c r="BL904">
        <v>1</v>
      </c>
      <c r="BM904">
        <v>1</v>
      </c>
      <c r="BN904">
        <v>1</v>
      </c>
      <c r="BO904" s="616"/>
      <c r="BP904" s="616"/>
      <c r="BQ904" s="616"/>
      <c r="BR904" s="232"/>
      <c r="BS904" s="616" t="s">
        <v>138</v>
      </c>
      <c r="BT904" s="616"/>
      <c r="BU904" s="616"/>
      <c r="BV904">
        <v>1</v>
      </c>
      <c r="BW904" s="614"/>
      <c r="BX904" s="614"/>
      <c r="BY904" s="614"/>
      <c r="BZ904">
        <v>1</v>
      </c>
      <c r="CA904" s="617"/>
      <c r="CB904" s="617"/>
      <c r="CC904" s="617"/>
      <c r="CD904" s="616"/>
      <c r="CE904" s="616"/>
      <c r="CF904" s="616"/>
      <c r="CG904">
        <v>1</v>
      </c>
      <c r="CI904" s="470"/>
      <c r="CJ904" s="6"/>
      <c r="CK904" s="6"/>
      <c r="CL904" s="232"/>
      <c r="CM904" s="240"/>
    </row>
    <row r="905" spans="9:120">
      <c r="I905" s="241"/>
      <c r="J905" s="232"/>
      <c r="N905" s="444"/>
      <c r="O905" s="444"/>
      <c r="P905" s="445"/>
      <c r="Q905" s="443"/>
      <c r="R905" s="445">
        <v>1</v>
      </c>
      <c r="S905" s="625"/>
      <c r="T905" s="625"/>
      <c r="U905" s="625"/>
      <c r="V905" s="445">
        <v>1</v>
      </c>
      <c r="W905" s="625"/>
      <c r="X905" s="625"/>
      <c r="Y905" s="625"/>
      <c r="Z905" s="620" t="s">
        <v>151</v>
      </c>
      <c r="AA905" s="620"/>
      <c r="AB905" s="445">
        <v>1</v>
      </c>
      <c r="AC905" s="448"/>
      <c r="AD905" s="452"/>
      <c r="AE905" s="445">
        <v>1</v>
      </c>
      <c r="AF905" s="620" t="s">
        <v>151</v>
      </c>
      <c r="AG905" s="620"/>
      <c r="AH905" s="625"/>
      <c r="AI905" s="625"/>
      <c r="AJ905" s="625"/>
      <c r="AK905" s="445">
        <v>1</v>
      </c>
      <c r="AL905" s="617"/>
      <c r="AM905" s="617"/>
      <c r="AN905" s="617"/>
      <c r="AO905" s="445">
        <v>1</v>
      </c>
      <c r="AP905" s="445"/>
      <c r="AQ905" s="443"/>
      <c r="AR905" s="445"/>
      <c r="AS905" s="6"/>
      <c r="AU905" s="234"/>
      <c r="AV905" s="240"/>
      <c r="AZ905" s="241"/>
      <c r="BA905" s="232"/>
      <c r="BB905" s="616"/>
      <c r="BC905" s="616"/>
      <c r="BD905" s="616"/>
      <c r="BE905" s="477"/>
      <c r="BF905" s="505"/>
      <c r="BG905">
        <v>1</v>
      </c>
      <c r="BH905" s="494"/>
      <c r="BI905" s="494"/>
      <c r="BL905">
        <v>1</v>
      </c>
      <c r="BN905" s="232"/>
      <c r="BO905" s="616"/>
      <c r="BP905" s="616"/>
      <c r="BQ905" s="616"/>
      <c r="BR905" s="232"/>
      <c r="BS905" s="616"/>
      <c r="BT905" s="616"/>
      <c r="BU905" s="616"/>
      <c r="BV905">
        <v>1</v>
      </c>
      <c r="BW905">
        <v>1</v>
      </c>
      <c r="BX905">
        <v>1</v>
      </c>
      <c r="BY905">
        <v>1</v>
      </c>
      <c r="BZ905">
        <v>1</v>
      </c>
      <c r="CA905">
        <v>1</v>
      </c>
      <c r="CB905">
        <v>1</v>
      </c>
      <c r="CC905">
        <v>1</v>
      </c>
      <c r="CD905">
        <v>1</v>
      </c>
      <c r="CE905">
        <v>1</v>
      </c>
      <c r="CF905">
        <v>1</v>
      </c>
      <c r="CG905">
        <v>1</v>
      </c>
      <c r="CH905" s="505"/>
      <c r="CI905" s="470"/>
      <c r="CJ905" s="6"/>
      <c r="CK905" s="6"/>
      <c r="CL905" s="234"/>
      <c r="CM905" s="240"/>
    </row>
    <row r="906" spans="9:120">
      <c r="I906" s="241"/>
      <c r="J906" s="232"/>
      <c r="K906" s="234"/>
      <c r="L906" s="234"/>
      <c r="N906" s="444"/>
      <c r="O906" s="444"/>
      <c r="P906" s="445"/>
      <c r="Q906" s="445"/>
      <c r="R906" s="445">
        <v>1</v>
      </c>
      <c r="S906" s="625"/>
      <c r="T906" s="625"/>
      <c r="U906" s="625"/>
      <c r="V906" s="445">
        <v>1</v>
      </c>
      <c r="W906" s="625"/>
      <c r="X906" s="625"/>
      <c r="Y906" s="625"/>
      <c r="Z906" s="620"/>
      <c r="AA906" s="620"/>
      <c r="AB906" s="625" t="s">
        <v>137</v>
      </c>
      <c r="AC906" s="625"/>
      <c r="AD906" s="625" t="s">
        <v>137</v>
      </c>
      <c r="AE906" s="625"/>
      <c r="AF906" s="620"/>
      <c r="AG906" s="620"/>
      <c r="AH906" s="625"/>
      <c r="AI906" s="625"/>
      <c r="AJ906" s="625"/>
      <c r="AK906" s="445">
        <v>1</v>
      </c>
      <c r="AL906" s="617"/>
      <c r="AM906" s="617"/>
      <c r="AN906" s="617"/>
      <c r="AO906" s="445">
        <v>1</v>
      </c>
      <c r="AP906" s="443"/>
      <c r="AQ906" s="443"/>
      <c r="AR906" s="445"/>
      <c r="AS906" s="6"/>
      <c r="AU906" s="234"/>
      <c r="AV906" s="240"/>
      <c r="AZ906" s="241"/>
      <c r="BA906" s="232"/>
      <c r="BB906" s="616"/>
      <c r="BC906" s="616"/>
      <c r="BD906" s="616"/>
      <c r="BE906" s="477"/>
      <c r="BF906" s="505"/>
      <c r="BG906">
        <v>1</v>
      </c>
      <c r="BH906" s="494"/>
      <c r="BI906" s="494"/>
      <c r="BJ906">
        <v>1</v>
      </c>
      <c r="BK906">
        <v>1</v>
      </c>
      <c r="BL906">
        <v>1</v>
      </c>
      <c r="BM906" s="232"/>
      <c r="BN906">
        <v>1</v>
      </c>
      <c r="BO906">
        <v>1</v>
      </c>
      <c r="BP906">
        <v>1</v>
      </c>
      <c r="BQ906">
        <v>1</v>
      </c>
      <c r="BR906">
        <v>1</v>
      </c>
      <c r="BS906" s="616"/>
      <c r="BT906" s="616"/>
      <c r="BU906" s="616"/>
      <c r="BV906">
        <v>1</v>
      </c>
      <c r="BW906" s="616" t="s">
        <v>282</v>
      </c>
      <c r="BX906" s="616"/>
      <c r="BY906" s="616"/>
      <c r="BZ906">
        <v>1</v>
      </c>
      <c r="CA906" s="616" t="s">
        <v>317</v>
      </c>
      <c r="CB906" s="616"/>
      <c r="CC906" s="616"/>
      <c r="CD906" s="617" t="s">
        <v>165</v>
      </c>
      <c r="CE906" s="617"/>
      <c r="CF906" s="617"/>
      <c r="CG906">
        <v>1</v>
      </c>
      <c r="CL906" s="234"/>
      <c r="CM906" s="240"/>
    </row>
    <row r="907" spans="9:120">
      <c r="I907" s="241"/>
      <c r="J907" s="232"/>
      <c r="K907" s="234"/>
      <c r="N907" s="444"/>
      <c r="O907" s="443"/>
      <c r="P907" s="445">
        <v>1</v>
      </c>
      <c r="Q907" s="445">
        <v>1</v>
      </c>
      <c r="R907" s="445">
        <v>1</v>
      </c>
      <c r="S907" s="448"/>
      <c r="T907" s="445">
        <v>1</v>
      </c>
      <c r="U907" s="450"/>
      <c r="V907" s="445">
        <v>1</v>
      </c>
      <c r="W907" s="445">
        <v>1</v>
      </c>
      <c r="X907" s="445">
        <v>1</v>
      </c>
      <c r="Y907" s="445">
        <v>1</v>
      </c>
      <c r="Z907" s="445">
        <v>1</v>
      </c>
      <c r="AA907" s="445">
        <v>1</v>
      </c>
      <c r="AB907" s="625"/>
      <c r="AC907" s="625"/>
      <c r="AD907" s="625"/>
      <c r="AE907" s="625"/>
      <c r="AF907" s="445">
        <v>1</v>
      </c>
      <c r="AG907" s="445">
        <v>1</v>
      </c>
      <c r="AH907" s="445">
        <v>1</v>
      </c>
      <c r="AI907" s="445">
        <v>1</v>
      </c>
      <c r="AJ907" s="445">
        <v>1</v>
      </c>
      <c r="AK907" s="445">
        <v>1</v>
      </c>
      <c r="AL907" s="450"/>
      <c r="AM907" s="449"/>
      <c r="AN907" s="445">
        <v>1</v>
      </c>
      <c r="AO907" s="445">
        <v>1</v>
      </c>
      <c r="AP907" s="445">
        <v>1</v>
      </c>
      <c r="AQ907" s="445">
        <v>1</v>
      </c>
      <c r="AR907" s="445"/>
      <c r="AS907" s="6"/>
      <c r="AT907" s="234"/>
      <c r="AU907" s="234"/>
      <c r="AV907" s="240"/>
      <c r="AZ907" s="241"/>
      <c r="BA907" s="232"/>
      <c r="BB907" s="234"/>
      <c r="BG907">
        <v>1</v>
      </c>
      <c r="BH907" s="494"/>
      <c r="BI907" s="494"/>
      <c r="BJ907">
        <v>1</v>
      </c>
      <c r="BK907" s="614" t="s">
        <v>135</v>
      </c>
      <c r="BL907" s="614"/>
      <c r="BM907" s="614"/>
      <c r="BN907">
        <v>1</v>
      </c>
      <c r="BO907" s="617" t="s">
        <v>133</v>
      </c>
      <c r="BP907" s="617"/>
      <c r="BQ907" s="617"/>
      <c r="BR907">
        <v>1</v>
      </c>
      <c r="BS907">
        <v>1</v>
      </c>
      <c r="BT907">
        <v>1</v>
      </c>
      <c r="BU907">
        <v>1</v>
      </c>
      <c r="BV907">
        <v>1</v>
      </c>
      <c r="BW907" s="616"/>
      <c r="BX907" s="616"/>
      <c r="BY907" s="616"/>
      <c r="BZ907">
        <v>1</v>
      </c>
      <c r="CA907" s="616"/>
      <c r="CB907" s="616"/>
      <c r="CC907" s="616"/>
      <c r="CD907" s="617"/>
      <c r="CE907" s="617"/>
      <c r="CF907" s="617"/>
      <c r="CG907">
        <v>1</v>
      </c>
      <c r="CL907" s="234"/>
      <c r="CM907" s="240"/>
    </row>
    <row r="908" spans="9:120">
      <c r="I908" s="241"/>
      <c r="J908" s="232"/>
      <c r="K908" s="234"/>
      <c r="L908" s="234"/>
      <c r="N908" s="443"/>
      <c r="O908" s="443"/>
      <c r="P908" s="445">
        <v>1</v>
      </c>
      <c r="Q908" s="617" t="s">
        <v>133</v>
      </c>
      <c r="R908" s="617"/>
      <c r="S908" s="617"/>
      <c r="T908" s="625" t="s">
        <v>165</v>
      </c>
      <c r="U908" s="625"/>
      <c r="V908" s="625"/>
      <c r="W908" s="445">
        <v>1</v>
      </c>
      <c r="X908" s="617" t="s">
        <v>282</v>
      </c>
      <c r="Y908" s="617"/>
      <c r="Z908" s="617"/>
      <c r="AA908" s="445">
        <v>1</v>
      </c>
      <c r="AB908" s="445">
        <v>1</v>
      </c>
      <c r="AC908" s="445">
        <v>1</v>
      </c>
      <c r="AD908" s="445">
        <v>1</v>
      </c>
      <c r="AE908" s="445">
        <v>1</v>
      </c>
      <c r="AF908" s="445">
        <v>1</v>
      </c>
      <c r="AG908" s="617" t="s">
        <v>133</v>
      </c>
      <c r="AH908" s="617"/>
      <c r="AI908" s="617"/>
      <c r="AJ908" s="445">
        <v>1</v>
      </c>
      <c r="AK908" s="616" t="s">
        <v>136</v>
      </c>
      <c r="AL908" s="616"/>
      <c r="AM908" s="616"/>
      <c r="AN908" s="625" t="s">
        <v>165</v>
      </c>
      <c r="AO908" s="625"/>
      <c r="AP908" s="625"/>
      <c r="AQ908" s="445">
        <v>1</v>
      </c>
      <c r="AR908" s="443"/>
      <c r="AS908" s="6"/>
      <c r="AU908" s="232"/>
      <c r="AV908" s="439"/>
      <c r="AZ908" s="241"/>
      <c r="BA908" s="232"/>
      <c r="BB908" s="234"/>
      <c r="BG908">
        <v>1</v>
      </c>
      <c r="BJ908">
        <v>1</v>
      </c>
      <c r="BK908" s="614"/>
      <c r="BL908" s="614"/>
      <c r="BM908" s="614"/>
      <c r="BN908">
        <v>1</v>
      </c>
      <c r="BO908" s="617"/>
      <c r="BP908" s="617"/>
      <c r="BQ908" s="617"/>
      <c r="BR908" s="625" t="s">
        <v>137</v>
      </c>
      <c r="BS908" s="625"/>
      <c r="BT908" s="617" t="s">
        <v>151</v>
      </c>
      <c r="BU908" s="617"/>
      <c r="BV908">
        <v>1</v>
      </c>
      <c r="BW908" s="616"/>
      <c r="BX908" s="616"/>
      <c r="BY908" s="616"/>
      <c r="BZ908">
        <v>1</v>
      </c>
      <c r="CA908" s="616"/>
      <c r="CB908" s="616"/>
      <c r="CC908" s="616"/>
      <c r="CD908" s="617"/>
      <c r="CE908" s="617"/>
      <c r="CF908" s="617"/>
      <c r="CG908">
        <v>1</v>
      </c>
      <c r="CL908" s="232"/>
      <c r="CM908" s="473"/>
    </row>
    <row r="909" spans="9:120">
      <c r="I909" s="239"/>
      <c r="J909" s="232"/>
      <c r="K909" s="234"/>
      <c r="L909" s="234"/>
      <c r="M909" s="234"/>
      <c r="N909" s="445"/>
      <c r="O909" s="445"/>
      <c r="P909" s="445">
        <v>1</v>
      </c>
      <c r="Q909" s="617"/>
      <c r="R909" s="617"/>
      <c r="S909" s="617"/>
      <c r="T909" s="625"/>
      <c r="U909" s="625"/>
      <c r="V909" s="625"/>
      <c r="W909" s="445">
        <v>1</v>
      </c>
      <c r="X909" s="617"/>
      <c r="Y909" s="617"/>
      <c r="Z909" s="617"/>
      <c r="AA909" s="445">
        <v>1</v>
      </c>
      <c r="AB909" s="617"/>
      <c r="AC909" s="617"/>
      <c r="AD909" s="617"/>
      <c r="AE909" s="617"/>
      <c r="AF909" s="445">
        <v>1</v>
      </c>
      <c r="AG909" s="617"/>
      <c r="AH909" s="617"/>
      <c r="AI909" s="617"/>
      <c r="AJ909" s="445">
        <v>1</v>
      </c>
      <c r="AK909" s="616"/>
      <c r="AL909" s="616"/>
      <c r="AM909" s="616"/>
      <c r="AN909" s="625"/>
      <c r="AO909" s="625"/>
      <c r="AP909" s="625"/>
      <c r="AQ909" s="445">
        <v>1</v>
      </c>
      <c r="AR909" s="443"/>
      <c r="AS909" s="6"/>
      <c r="AU909" s="233"/>
      <c r="AV909" s="439"/>
      <c r="AZ909" s="472"/>
      <c r="BA909" s="232"/>
      <c r="BB909" s="234"/>
      <c r="BG909">
        <v>1</v>
      </c>
      <c r="BJ909">
        <v>1</v>
      </c>
      <c r="BK909" s="614"/>
      <c r="BL909" s="614"/>
      <c r="BM909" s="614"/>
      <c r="BN909">
        <v>1</v>
      </c>
      <c r="BO909" s="617"/>
      <c r="BP909" s="617"/>
      <c r="BQ909" s="617"/>
      <c r="BR909" s="625"/>
      <c r="BS909" s="625"/>
      <c r="BT909" s="617"/>
      <c r="BU909" s="617"/>
      <c r="BV909">
        <v>1</v>
      </c>
      <c r="BW909">
        <v>1</v>
      </c>
      <c r="BX909">
        <v>1</v>
      </c>
      <c r="BY909">
        <v>1</v>
      </c>
      <c r="BZ909">
        <v>1</v>
      </c>
      <c r="CA909">
        <v>1</v>
      </c>
      <c r="CB909">
        <v>1</v>
      </c>
      <c r="CC909">
        <v>1</v>
      </c>
      <c r="CD909">
        <v>1</v>
      </c>
      <c r="CE909">
        <v>1</v>
      </c>
      <c r="CF909">
        <v>1</v>
      </c>
      <c r="CG909">
        <v>1</v>
      </c>
      <c r="CK909" s="6"/>
      <c r="CL909" s="233"/>
      <c r="CM909" s="473"/>
    </row>
    <row r="910" spans="9:120">
      <c r="I910" s="239"/>
      <c r="J910" s="232"/>
      <c r="K910" s="234"/>
      <c r="N910" s="444"/>
      <c r="O910" s="445"/>
      <c r="P910" s="445">
        <v>1</v>
      </c>
      <c r="Q910" s="617"/>
      <c r="R910" s="617"/>
      <c r="S910" s="617"/>
      <c r="T910" s="625"/>
      <c r="U910" s="625"/>
      <c r="V910" s="625"/>
      <c r="W910" s="445">
        <v>1</v>
      </c>
      <c r="X910" s="617"/>
      <c r="Y910" s="617"/>
      <c r="Z910" s="617"/>
      <c r="AA910" s="445">
        <v>1</v>
      </c>
      <c r="AB910" s="617"/>
      <c r="AC910" s="617"/>
      <c r="AD910" s="617"/>
      <c r="AE910" s="617"/>
      <c r="AF910" s="445">
        <v>1</v>
      </c>
      <c r="AG910" s="617"/>
      <c r="AH910" s="617"/>
      <c r="AI910" s="617"/>
      <c r="AJ910" s="445">
        <v>1</v>
      </c>
      <c r="AK910" s="616"/>
      <c r="AL910" s="616"/>
      <c r="AM910" s="616"/>
      <c r="AN910" s="625"/>
      <c r="AO910" s="625"/>
      <c r="AP910" s="625"/>
      <c r="AQ910" s="445">
        <v>1</v>
      </c>
      <c r="AR910" s="444"/>
      <c r="AU910" s="233"/>
      <c r="AV910" s="439"/>
      <c r="AZ910" s="472"/>
      <c r="BA910" s="232"/>
      <c r="BB910" s="234"/>
      <c r="BG910">
        <v>1</v>
      </c>
      <c r="BJ910">
        <v>1</v>
      </c>
      <c r="BK910">
        <v>1</v>
      </c>
      <c r="BL910" s="47"/>
      <c r="BM910" s="47"/>
      <c r="BN910">
        <v>1</v>
      </c>
      <c r="BO910">
        <v>1</v>
      </c>
      <c r="BP910" s="625" t="s">
        <v>137</v>
      </c>
      <c r="BQ910" s="625"/>
      <c r="BR910" s="616"/>
      <c r="BS910" s="616"/>
      <c r="BT910" s="616"/>
      <c r="BU910" s="616"/>
      <c r="BV910" s="617" t="s">
        <v>151</v>
      </c>
      <c r="BW910" s="617"/>
      <c r="BX910">
        <v>1</v>
      </c>
      <c r="BY910" s="616" t="s">
        <v>138</v>
      </c>
      <c r="BZ910" s="616"/>
      <c r="CA910" s="616"/>
      <c r="CB910">
        <v>1</v>
      </c>
      <c r="CC910" s="617" t="s">
        <v>133</v>
      </c>
      <c r="CD910" s="617"/>
      <c r="CE910" s="617"/>
      <c r="CF910">
        <v>1</v>
      </c>
      <c r="CK910" s="6"/>
      <c r="CL910" s="233"/>
      <c r="CM910" s="473"/>
    </row>
    <row r="911" spans="9:120">
      <c r="I911" s="241"/>
      <c r="J911" s="234"/>
      <c r="N911" s="444"/>
      <c r="O911" s="445"/>
      <c r="P911" s="445">
        <v>1</v>
      </c>
      <c r="Q911" s="625" t="s">
        <v>165</v>
      </c>
      <c r="R911" s="625"/>
      <c r="S911" s="625"/>
      <c r="T911" s="616" t="s">
        <v>136</v>
      </c>
      <c r="U911" s="616"/>
      <c r="V911" s="616"/>
      <c r="W911" s="445">
        <v>1</v>
      </c>
      <c r="X911" s="625" t="s">
        <v>181</v>
      </c>
      <c r="Y911" s="625"/>
      <c r="Z911" s="625"/>
      <c r="AA911" s="445">
        <v>1</v>
      </c>
      <c r="AB911" s="617"/>
      <c r="AC911" s="617"/>
      <c r="AD911" s="617"/>
      <c r="AE911" s="617"/>
      <c r="AF911" s="445">
        <v>1</v>
      </c>
      <c r="AG911" s="625" t="s">
        <v>282</v>
      </c>
      <c r="AH911" s="625"/>
      <c r="AI911" s="625"/>
      <c r="AJ911" s="445">
        <v>1</v>
      </c>
      <c r="AK911" s="625" t="s">
        <v>165</v>
      </c>
      <c r="AL911" s="625"/>
      <c r="AM911" s="625"/>
      <c r="AN911" s="617" t="s">
        <v>133</v>
      </c>
      <c r="AO911" s="617"/>
      <c r="AP911" s="617"/>
      <c r="AQ911" s="445">
        <v>1</v>
      </c>
      <c r="AR911" s="444"/>
      <c r="AT911" s="231"/>
      <c r="AU911" s="438"/>
      <c r="AV911" s="439"/>
      <c r="AZ911" s="241"/>
      <c r="BA911" s="234"/>
      <c r="BG911">
        <v>1</v>
      </c>
      <c r="BH911" s="617" t="s">
        <v>133</v>
      </c>
      <c r="BI911" s="617"/>
      <c r="BJ911" s="617"/>
      <c r="BK911">
        <v>1</v>
      </c>
      <c r="BL911" s="616" t="s">
        <v>138</v>
      </c>
      <c r="BM911" s="616"/>
      <c r="BN911" s="616"/>
      <c r="BO911">
        <v>1</v>
      </c>
      <c r="BP911" s="625"/>
      <c r="BQ911" s="625"/>
      <c r="BR911" s="616"/>
      <c r="BS911" s="616"/>
      <c r="BT911" s="616"/>
      <c r="BU911" s="616"/>
      <c r="BV911" s="617"/>
      <c r="BW911" s="617"/>
      <c r="BX911">
        <v>1</v>
      </c>
      <c r="BY911" s="616"/>
      <c r="BZ911" s="616"/>
      <c r="CA911" s="616"/>
      <c r="CB911">
        <v>1</v>
      </c>
      <c r="CC911" s="617"/>
      <c r="CD911" s="617"/>
      <c r="CE911" s="617"/>
      <c r="CF911">
        <v>1</v>
      </c>
      <c r="CK911" s="233"/>
      <c r="CL911" s="470"/>
      <c r="CM911" s="473"/>
    </row>
    <row r="912" spans="9:120">
      <c r="I912" s="241"/>
      <c r="N912" s="444"/>
      <c r="O912" s="445"/>
      <c r="P912" s="445">
        <v>1</v>
      </c>
      <c r="Q912" s="625"/>
      <c r="R912" s="625"/>
      <c r="S912" s="625"/>
      <c r="T912" s="616"/>
      <c r="U912" s="616"/>
      <c r="V912" s="616"/>
      <c r="W912" s="445">
        <v>1</v>
      </c>
      <c r="X912" s="625"/>
      <c r="Y912" s="625"/>
      <c r="Z912" s="625"/>
      <c r="AA912" s="445">
        <v>1</v>
      </c>
      <c r="AB912" s="617"/>
      <c r="AC912" s="617"/>
      <c r="AD912" s="617"/>
      <c r="AE912" s="617"/>
      <c r="AF912" s="445">
        <v>1</v>
      </c>
      <c r="AG912" s="625"/>
      <c r="AH912" s="625"/>
      <c r="AI912" s="625"/>
      <c r="AJ912" s="445">
        <v>1</v>
      </c>
      <c r="AK912" s="625"/>
      <c r="AL912" s="625"/>
      <c r="AM912" s="625"/>
      <c r="AN912" s="617"/>
      <c r="AO912" s="617"/>
      <c r="AP912" s="617"/>
      <c r="AQ912" s="445">
        <v>1</v>
      </c>
      <c r="AR912" s="444"/>
      <c r="AT912" s="231"/>
      <c r="AU912" s="438"/>
      <c r="AV912" s="439"/>
      <c r="AZ912" s="241"/>
      <c r="BG912">
        <v>1</v>
      </c>
      <c r="BH912" s="617"/>
      <c r="BI912" s="617"/>
      <c r="BJ912" s="617"/>
      <c r="BK912">
        <v>1</v>
      </c>
      <c r="BL912" s="616"/>
      <c r="BM912" s="616"/>
      <c r="BN912" s="616"/>
      <c r="BO912">
        <v>1</v>
      </c>
      <c r="BP912" s="617" t="s">
        <v>151</v>
      </c>
      <c r="BQ912" s="617"/>
      <c r="BR912" s="616"/>
      <c r="BS912" s="616"/>
      <c r="BT912" s="616"/>
      <c r="BU912" s="616"/>
      <c r="BV912" s="625" t="s">
        <v>137</v>
      </c>
      <c r="BW912" s="625"/>
      <c r="BX912">
        <v>1</v>
      </c>
      <c r="BY912" s="616"/>
      <c r="BZ912" s="616"/>
      <c r="CA912" s="616"/>
      <c r="CB912">
        <v>1</v>
      </c>
      <c r="CC912" s="617"/>
      <c r="CD912" s="617"/>
      <c r="CE912" s="617"/>
      <c r="CF912">
        <v>1</v>
      </c>
      <c r="CH912" s="506"/>
      <c r="CI912" s="469"/>
      <c r="CJ912" s="6"/>
      <c r="CK912" s="233"/>
      <c r="CL912" s="470"/>
      <c r="CM912" s="473"/>
    </row>
    <row r="913" spans="9:91">
      <c r="I913" s="241"/>
      <c r="N913" s="445"/>
      <c r="O913" s="445"/>
      <c r="P913" s="445">
        <v>1</v>
      </c>
      <c r="Q913" s="625"/>
      <c r="R913" s="625"/>
      <c r="S913" s="625"/>
      <c r="T913" s="616"/>
      <c r="U913" s="616"/>
      <c r="V913" s="616"/>
      <c r="W913" s="445">
        <v>1</v>
      </c>
      <c r="X913" s="625"/>
      <c r="Y913" s="625"/>
      <c r="Z913" s="625"/>
      <c r="AA913" s="445">
        <v>1</v>
      </c>
      <c r="AB913" s="445">
        <v>1</v>
      </c>
      <c r="AC913" s="445">
        <v>1</v>
      </c>
      <c r="AD913" s="445">
        <v>1</v>
      </c>
      <c r="AE913" s="445">
        <v>1</v>
      </c>
      <c r="AF913" s="445">
        <v>1</v>
      </c>
      <c r="AG913" s="625"/>
      <c r="AH913" s="625"/>
      <c r="AI913" s="625"/>
      <c r="AJ913" s="445">
        <v>1</v>
      </c>
      <c r="AK913" s="625"/>
      <c r="AL913" s="625"/>
      <c r="AM913" s="625"/>
      <c r="AN913" s="617"/>
      <c r="AO913" s="617"/>
      <c r="AP913" s="617"/>
      <c r="AQ913" s="445">
        <v>1</v>
      </c>
      <c r="AR913" s="443"/>
      <c r="AS913" s="6"/>
      <c r="AU913" s="438"/>
      <c r="AV913" s="439"/>
      <c r="AZ913" s="241"/>
      <c r="BG913">
        <v>1</v>
      </c>
      <c r="BH913" s="617"/>
      <c r="BI913" s="617"/>
      <c r="BJ913" s="617"/>
      <c r="BK913">
        <v>1</v>
      </c>
      <c r="BL913" s="616"/>
      <c r="BM913" s="616"/>
      <c r="BN913" s="616"/>
      <c r="BO913">
        <v>1</v>
      </c>
      <c r="BP913" s="617"/>
      <c r="BQ913" s="617"/>
      <c r="BR913" s="616"/>
      <c r="BS913" s="616"/>
      <c r="BT913" s="616"/>
      <c r="BU913" s="616"/>
      <c r="BV913" s="625"/>
      <c r="BW913" s="625"/>
      <c r="BX913">
        <v>1</v>
      </c>
      <c r="BY913">
        <v>1</v>
      </c>
      <c r="BZ913" s="50"/>
      <c r="CA913" s="50"/>
      <c r="CB913">
        <v>1</v>
      </c>
      <c r="CC913">
        <v>1</v>
      </c>
      <c r="CF913">
        <v>1</v>
      </c>
      <c r="CH913" s="506"/>
      <c r="CI913" s="469"/>
      <c r="CJ913" s="6"/>
      <c r="CK913" s="6"/>
      <c r="CL913" s="470"/>
      <c r="CM913" s="473"/>
    </row>
    <row r="914" spans="9:91">
      <c r="I914" s="241"/>
      <c r="N914" s="445"/>
      <c r="O914" s="445"/>
      <c r="P914" s="445">
        <v>1</v>
      </c>
      <c r="Q914" s="445">
        <v>1</v>
      </c>
      <c r="R914" s="445">
        <v>1</v>
      </c>
      <c r="S914" s="445">
        <v>1</v>
      </c>
      <c r="T914" s="449"/>
      <c r="U914" s="450"/>
      <c r="V914" s="445">
        <v>1</v>
      </c>
      <c r="W914" s="445">
        <v>1</v>
      </c>
      <c r="X914" s="445">
        <v>1</v>
      </c>
      <c r="Y914" s="445">
        <v>1</v>
      </c>
      <c r="Z914" s="445">
        <v>1</v>
      </c>
      <c r="AA914" s="445">
        <v>1</v>
      </c>
      <c r="AB914" s="625" t="s">
        <v>137</v>
      </c>
      <c r="AC914" s="625"/>
      <c r="AD914" s="625" t="s">
        <v>137</v>
      </c>
      <c r="AE914" s="625"/>
      <c r="AF914" s="445">
        <v>1</v>
      </c>
      <c r="AG914" s="445">
        <v>1</v>
      </c>
      <c r="AH914" s="445">
        <v>1</v>
      </c>
      <c r="AI914" s="445">
        <v>1</v>
      </c>
      <c r="AJ914" s="445">
        <v>1</v>
      </c>
      <c r="AK914" s="445">
        <v>1</v>
      </c>
      <c r="AL914" s="450"/>
      <c r="AM914" s="445">
        <v>1</v>
      </c>
      <c r="AN914" s="448"/>
      <c r="AO914" s="445">
        <v>1</v>
      </c>
      <c r="AP914" s="445">
        <v>1</v>
      </c>
      <c r="AQ914" s="445">
        <v>1</v>
      </c>
      <c r="AR914" s="443"/>
      <c r="AS914" s="6"/>
      <c r="AU914" s="438"/>
      <c r="AV914" s="439"/>
      <c r="AZ914" s="241"/>
      <c r="BF914">
        <v>1</v>
      </c>
      <c r="BG914">
        <v>1</v>
      </c>
      <c r="BH914">
        <v>1</v>
      </c>
      <c r="BI914">
        <v>1</v>
      </c>
      <c r="BJ914">
        <v>1</v>
      </c>
      <c r="BK914">
        <v>1</v>
      </c>
      <c r="BL914">
        <v>1</v>
      </c>
      <c r="BM914">
        <v>1</v>
      </c>
      <c r="BN914">
        <v>1</v>
      </c>
      <c r="BO914">
        <v>1</v>
      </c>
      <c r="BP914">
        <v>1</v>
      </c>
      <c r="BQ914">
        <v>1</v>
      </c>
      <c r="BR914" s="617" t="s">
        <v>151</v>
      </c>
      <c r="BS914" s="617"/>
      <c r="BT914" s="625" t="s">
        <v>137</v>
      </c>
      <c r="BU914" s="625"/>
      <c r="BV914" s="617" t="s">
        <v>181</v>
      </c>
      <c r="BW914" s="617"/>
      <c r="BX914" s="617"/>
      <c r="BY914">
        <v>1</v>
      </c>
      <c r="BZ914" s="614" t="s">
        <v>135</v>
      </c>
      <c r="CA914" s="614"/>
      <c r="CB914" s="614"/>
      <c r="CC914">
        <v>1</v>
      </c>
      <c r="CD914" s="494"/>
      <c r="CE914" s="494"/>
      <c r="CF914">
        <v>1</v>
      </c>
      <c r="CH914" s="506"/>
      <c r="CI914" s="469"/>
      <c r="CJ914" s="6"/>
      <c r="CK914" s="6"/>
      <c r="CL914" s="470"/>
      <c r="CM914" s="473"/>
    </row>
    <row r="915" spans="9:91">
      <c r="I915" s="241"/>
      <c r="J915" s="232"/>
      <c r="K915" s="232"/>
      <c r="N915" s="444"/>
      <c r="O915" s="445"/>
      <c r="P915" s="445"/>
      <c r="Q915" s="443"/>
      <c r="R915" s="445">
        <v>1</v>
      </c>
      <c r="S915" s="617" t="s">
        <v>135</v>
      </c>
      <c r="T915" s="617"/>
      <c r="U915" s="617"/>
      <c r="V915" s="445">
        <v>1</v>
      </c>
      <c r="W915" s="625" t="s">
        <v>317</v>
      </c>
      <c r="X915" s="625"/>
      <c r="Y915" s="625"/>
      <c r="Z915" s="620" t="s">
        <v>151</v>
      </c>
      <c r="AA915" s="620"/>
      <c r="AB915" s="625"/>
      <c r="AC915" s="625"/>
      <c r="AD915" s="625"/>
      <c r="AE915" s="625"/>
      <c r="AF915" s="620" t="s">
        <v>151</v>
      </c>
      <c r="AG915" s="620"/>
      <c r="AH915" s="625" t="s">
        <v>317</v>
      </c>
      <c r="AI915" s="625"/>
      <c r="AJ915" s="625"/>
      <c r="AK915" s="445">
        <v>1</v>
      </c>
      <c r="AL915" s="625" t="s">
        <v>138</v>
      </c>
      <c r="AM915" s="625"/>
      <c r="AN915" s="625"/>
      <c r="AO915" s="445">
        <v>1</v>
      </c>
      <c r="AP915" s="444"/>
      <c r="AQ915" s="445"/>
      <c r="AR915" s="445"/>
      <c r="AS915" s="6"/>
      <c r="AU915" s="232"/>
      <c r="AV915" s="240"/>
      <c r="AZ915" s="241"/>
      <c r="BA915" s="232"/>
      <c r="BB915" s="232"/>
      <c r="BF915">
        <v>1</v>
      </c>
      <c r="BG915" s="617" t="s">
        <v>165</v>
      </c>
      <c r="BH915" s="617"/>
      <c r="BI915" s="617"/>
      <c r="BJ915" s="616" t="s">
        <v>317</v>
      </c>
      <c r="BK915" s="616"/>
      <c r="BL915" s="616"/>
      <c r="BM915">
        <v>1</v>
      </c>
      <c r="BN915" s="616" t="s">
        <v>282</v>
      </c>
      <c r="BO915" s="616"/>
      <c r="BP915" s="616"/>
      <c r="BQ915">
        <v>1</v>
      </c>
      <c r="BR915" s="617"/>
      <c r="BS915" s="617"/>
      <c r="BT915" s="625"/>
      <c r="BU915" s="625"/>
      <c r="BV915" s="617"/>
      <c r="BW915" s="617"/>
      <c r="BX915" s="617"/>
      <c r="BY915">
        <v>1</v>
      </c>
      <c r="BZ915" s="614"/>
      <c r="CA915" s="614"/>
      <c r="CB915" s="614"/>
      <c r="CC915">
        <v>1</v>
      </c>
      <c r="CD915" s="494"/>
      <c r="CE915" s="494"/>
      <c r="CF915">
        <v>1</v>
      </c>
      <c r="CH915" s="506"/>
      <c r="CI915" s="470"/>
      <c r="CJ915" s="6"/>
      <c r="CK915" s="6"/>
      <c r="CL915" s="232"/>
      <c r="CM915" s="240"/>
    </row>
    <row r="916" spans="9:91">
      <c r="I916" s="241"/>
      <c r="J916" s="232"/>
      <c r="K916" s="232"/>
      <c r="N916" s="444"/>
      <c r="O916" s="445"/>
      <c r="P916" s="445"/>
      <c r="Q916" s="445"/>
      <c r="R916" s="445">
        <v>1</v>
      </c>
      <c r="S916" s="617"/>
      <c r="T916" s="617"/>
      <c r="U916" s="617"/>
      <c r="V916" s="445">
        <v>1</v>
      </c>
      <c r="W916" s="625"/>
      <c r="X916" s="625"/>
      <c r="Y916" s="625"/>
      <c r="Z916" s="620"/>
      <c r="AA916" s="620"/>
      <c r="AB916" s="445">
        <v>1</v>
      </c>
      <c r="AC916" s="452"/>
      <c r="AD916" s="448"/>
      <c r="AE916" s="445">
        <v>1</v>
      </c>
      <c r="AF916" s="620"/>
      <c r="AG916" s="620"/>
      <c r="AH916" s="625"/>
      <c r="AI916" s="625"/>
      <c r="AJ916" s="625"/>
      <c r="AK916" s="445">
        <v>1</v>
      </c>
      <c r="AL916" s="625"/>
      <c r="AM916" s="625"/>
      <c r="AN916" s="625"/>
      <c r="AO916" s="445">
        <v>1</v>
      </c>
      <c r="AP916" s="445"/>
      <c r="AQ916" s="445"/>
      <c r="AR916" s="445"/>
      <c r="AS916" s="232"/>
      <c r="AT916" s="232"/>
      <c r="AU916" s="232"/>
      <c r="AV916" s="240"/>
      <c r="AZ916" s="241"/>
      <c r="BA916" s="232"/>
      <c r="BB916" s="232"/>
      <c r="BF916">
        <v>1</v>
      </c>
      <c r="BG916" s="617"/>
      <c r="BH916" s="617"/>
      <c r="BI916" s="617"/>
      <c r="BJ916" s="616"/>
      <c r="BK916" s="616"/>
      <c r="BL916" s="616"/>
      <c r="BM916">
        <v>1</v>
      </c>
      <c r="BN916" s="616"/>
      <c r="BO916" s="616"/>
      <c r="BP916" s="616"/>
      <c r="BQ916">
        <v>1</v>
      </c>
      <c r="BR916">
        <v>1</v>
      </c>
      <c r="BS916">
        <v>1</v>
      </c>
      <c r="BT916">
        <v>1</v>
      </c>
      <c r="BU916">
        <v>1</v>
      </c>
      <c r="BV916" s="617"/>
      <c r="BW916" s="617"/>
      <c r="BX916" s="617"/>
      <c r="BY916">
        <v>1</v>
      </c>
      <c r="BZ916" s="614"/>
      <c r="CA916" s="614"/>
      <c r="CB916" s="614"/>
      <c r="CC916">
        <v>1</v>
      </c>
      <c r="CD916" s="494"/>
      <c r="CE916" s="494"/>
      <c r="CF916">
        <v>1</v>
      </c>
      <c r="CH916" s="506"/>
      <c r="CI916" s="470"/>
      <c r="CJ916" s="232"/>
      <c r="CK916" s="232"/>
      <c r="CL916" s="232"/>
      <c r="CM916" s="240"/>
    </row>
    <row r="917" spans="9:91">
      <c r="I917" s="241"/>
      <c r="J917" s="232"/>
      <c r="K917" s="232"/>
      <c r="N917" s="444"/>
      <c r="O917" s="445"/>
      <c r="P917" s="443"/>
      <c r="Q917" s="443"/>
      <c r="R917" s="445">
        <v>1</v>
      </c>
      <c r="S917" s="617"/>
      <c r="T917" s="617"/>
      <c r="U917" s="617"/>
      <c r="V917" s="445">
        <v>1</v>
      </c>
      <c r="W917" s="625"/>
      <c r="X917" s="625"/>
      <c r="Y917" s="625"/>
      <c r="Z917" s="445">
        <v>1</v>
      </c>
      <c r="AA917" s="445">
        <v>1</v>
      </c>
      <c r="AB917" s="445">
        <v>1</v>
      </c>
      <c r="AC917" s="445">
        <v>1</v>
      </c>
      <c r="AD917" s="445">
        <v>1</v>
      </c>
      <c r="AE917" s="445">
        <v>1</v>
      </c>
      <c r="AF917" s="445">
        <v>1</v>
      </c>
      <c r="AG917" s="445">
        <v>1</v>
      </c>
      <c r="AH917" s="625"/>
      <c r="AI917" s="625"/>
      <c r="AJ917" s="625"/>
      <c r="AK917" s="445">
        <v>1</v>
      </c>
      <c r="AL917" s="625"/>
      <c r="AM917" s="625"/>
      <c r="AN917" s="625"/>
      <c r="AO917" s="445">
        <v>1</v>
      </c>
      <c r="AP917" s="445"/>
      <c r="AQ917" s="445"/>
      <c r="AR917" s="445"/>
      <c r="AS917" s="232"/>
      <c r="AT917" s="232"/>
      <c r="AU917" s="232"/>
      <c r="AV917" s="240"/>
      <c r="AZ917" s="241"/>
      <c r="BA917" s="232"/>
      <c r="BB917" s="232"/>
      <c r="BE917" s="477"/>
      <c r="BF917">
        <v>1</v>
      </c>
      <c r="BG917" s="617"/>
      <c r="BH917" s="617"/>
      <c r="BI917" s="617"/>
      <c r="BJ917" s="616"/>
      <c r="BK917" s="616"/>
      <c r="BL917" s="616"/>
      <c r="BM917">
        <v>1</v>
      </c>
      <c r="BN917" s="616"/>
      <c r="BO917" s="616"/>
      <c r="BP917" s="616"/>
      <c r="BQ917">
        <v>1</v>
      </c>
      <c r="BR917" s="616" t="s">
        <v>138</v>
      </c>
      <c r="BS917" s="616"/>
      <c r="BT917" s="616"/>
      <c r="BU917">
        <v>1</v>
      </c>
      <c r="BV917">
        <v>1</v>
      </c>
      <c r="BW917">
        <v>1</v>
      </c>
      <c r="BX917">
        <v>1</v>
      </c>
      <c r="BY917">
        <v>1</v>
      </c>
      <c r="BZ917" s="232"/>
      <c r="CA917">
        <v>1</v>
      </c>
      <c r="CB917">
        <v>1</v>
      </c>
      <c r="CC917">
        <v>1</v>
      </c>
      <c r="CD917" s="232"/>
      <c r="CE917" s="232"/>
      <c r="CF917">
        <v>1</v>
      </c>
      <c r="CH917" s="506"/>
      <c r="CI917" s="470"/>
      <c r="CJ917" s="232"/>
      <c r="CK917" s="232"/>
      <c r="CL917" s="232"/>
      <c r="CM917" s="240"/>
    </row>
    <row r="918" spans="9:91">
      <c r="I918" s="241"/>
      <c r="J918" s="232"/>
      <c r="L918" s="232"/>
      <c r="N918" s="444"/>
      <c r="Q918" s="445">
        <v>1</v>
      </c>
      <c r="R918" s="445">
        <v>1</v>
      </c>
      <c r="S918" s="445">
        <v>1</v>
      </c>
      <c r="T918" s="445">
        <v>1</v>
      </c>
      <c r="U918" s="445">
        <v>1</v>
      </c>
      <c r="V918" s="445">
        <v>1</v>
      </c>
      <c r="W918" s="445">
        <v>1</v>
      </c>
      <c r="X918" s="445">
        <v>1</v>
      </c>
      <c r="Y918" s="445">
        <v>1</v>
      </c>
      <c r="Z918" s="445">
        <v>1</v>
      </c>
      <c r="AA918" s="625" t="s">
        <v>165</v>
      </c>
      <c r="AB918" s="625"/>
      <c r="AC918" s="625"/>
      <c r="AD918" s="616" t="s">
        <v>136</v>
      </c>
      <c r="AE918" s="616"/>
      <c r="AF918" s="616"/>
      <c r="AG918" s="445">
        <v>1</v>
      </c>
      <c r="AH918" s="445">
        <v>1</v>
      </c>
      <c r="AI918" s="445">
        <v>1</v>
      </c>
      <c r="AJ918" s="445">
        <v>1</v>
      </c>
      <c r="AK918" s="445">
        <v>1</v>
      </c>
      <c r="AL918" s="445">
        <v>1</v>
      </c>
      <c r="AM918" s="445">
        <v>1</v>
      </c>
      <c r="AN918" s="445">
        <v>1</v>
      </c>
      <c r="AO918" s="445">
        <v>1</v>
      </c>
      <c r="AP918" s="445"/>
      <c r="AQ918" s="443"/>
      <c r="AR918" s="443"/>
      <c r="AS918" s="232"/>
      <c r="AT918" s="254"/>
      <c r="AU918" s="254"/>
      <c r="AV918" s="240"/>
      <c r="AZ918" s="241"/>
      <c r="BA918" s="232"/>
      <c r="BC918" s="232"/>
      <c r="BE918" s="477"/>
      <c r="BF918">
        <v>1</v>
      </c>
      <c r="BG918">
        <v>1</v>
      </c>
      <c r="BH918">
        <v>1</v>
      </c>
      <c r="BI918">
        <v>1</v>
      </c>
      <c r="BJ918">
        <v>1</v>
      </c>
      <c r="BK918">
        <v>1</v>
      </c>
      <c r="BL918">
        <v>1</v>
      </c>
      <c r="BM918">
        <v>1</v>
      </c>
      <c r="BN918">
        <v>1</v>
      </c>
      <c r="BO918">
        <v>1</v>
      </c>
      <c r="BP918">
        <v>1</v>
      </c>
      <c r="BQ918">
        <v>1</v>
      </c>
      <c r="BR918" s="616"/>
      <c r="BS918" s="616"/>
      <c r="BT918" s="616"/>
      <c r="BU918" s="47"/>
      <c r="BV918" s="616" t="s">
        <v>317</v>
      </c>
      <c r="BW918" s="616"/>
      <c r="BX918" s="616"/>
      <c r="BY918" s="232"/>
      <c r="CA918">
        <v>1</v>
      </c>
      <c r="CC918" s="616" t="s">
        <v>136</v>
      </c>
      <c r="CD918" s="616"/>
      <c r="CE918" s="616"/>
      <c r="CF918">
        <v>1</v>
      </c>
      <c r="CG918" s="617" t="s">
        <v>165</v>
      </c>
      <c r="CH918" s="617"/>
      <c r="CI918" s="617"/>
      <c r="CJ918" s="232"/>
      <c r="CK918" s="232"/>
      <c r="CL918" s="254"/>
      <c r="CM918" s="240"/>
    </row>
    <row r="919" spans="9:91">
      <c r="I919" s="241"/>
      <c r="J919" s="232"/>
      <c r="K919" s="232"/>
      <c r="L919" s="232"/>
      <c r="N919" s="444"/>
      <c r="Q919" s="445">
        <v>1</v>
      </c>
      <c r="R919" s="445"/>
      <c r="S919" s="445"/>
      <c r="U919" s="451"/>
      <c r="V919" s="445">
        <v>1</v>
      </c>
      <c r="W919" s="625" t="s">
        <v>138</v>
      </c>
      <c r="X919" s="625"/>
      <c r="Y919" s="625"/>
      <c r="Z919" s="445"/>
      <c r="AA919" s="625"/>
      <c r="AB919" s="625"/>
      <c r="AC919" s="625"/>
      <c r="AD919" s="616"/>
      <c r="AE919" s="616"/>
      <c r="AF919" s="616"/>
      <c r="AG919" s="451"/>
      <c r="AH919" s="617" t="s">
        <v>135</v>
      </c>
      <c r="AI919" s="617"/>
      <c r="AJ919" s="617"/>
      <c r="AK919" s="445">
        <v>1</v>
      </c>
      <c r="AL919" s="617" t="s">
        <v>283</v>
      </c>
      <c r="AM919" s="617"/>
      <c r="AN919" s="617"/>
      <c r="AO919" s="445"/>
      <c r="AP919" s="445"/>
      <c r="AQ919" s="443"/>
      <c r="AR919" s="443"/>
      <c r="AS919" s="6"/>
      <c r="AT919" s="254"/>
      <c r="AU919" s="254"/>
      <c r="AV919" s="240"/>
      <c r="AZ919" s="241"/>
      <c r="BA919" s="232"/>
      <c r="BB919" s="232"/>
      <c r="BC919" s="232"/>
      <c r="BE919" s="477"/>
      <c r="BF919">
        <v>1</v>
      </c>
      <c r="BG919" s="616" t="s">
        <v>136</v>
      </c>
      <c r="BH919" s="616"/>
      <c r="BI919" s="616"/>
      <c r="BJ919" s="617" t="s">
        <v>286</v>
      </c>
      <c r="BK919" s="617"/>
      <c r="BL919" s="617"/>
      <c r="BM919">
        <v>1</v>
      </c>
      <c r="BN919" s="614" t="s">
        <v>135</v>
      </c>
      <c r="BO919" s="614"/>
      <c r="BP919" s="614"/>
      <c r="BQ919">
        <v>1</v>
      </c>
      <c r="BR919" s="616"/>
      <c r="BS919" s="616"/>
      <c r="BT919" s="616"/>
      <c r="BU919" s="47"/>
      <c r="BV919" s="616"/>
      <c r="BW919" s="616"/>
      <c r="BX919" s="616"/>
      <c r="BY919">
        <v>1</v>
      </c>
      <c r="BZ919">
        <v>1</v>
      </c>
      <c r="CA919">
        <v>1</v>
      </c>
      <c r="CC919" s="616"/>
      <c r="CD919" s="616"/>
      <c r="CE919" s="616"/>
      <c r="CF919">
        <v>1</v>
      </c>
      <c r="CG919" s="617"/>
      <c r="CH919" s="617"/>
      <c r="CI919" s="617"/>
      <c r="CJ919" s="6"/>
      <c r="CK919" s="232"/>
      <c r="CL919" s="254"/>
      <c r="CM919" s="240"/>
    </row>
    <row r="920" spans="9:91">
      <c r="I920" s="241"/>
      <c r="J920" s="232"/>
      <c r="K920" s="232"/>
      <c r="L920" s="232"/>
      <c r="N920" s="444"/>
      <c r="P920" s="445">
        <v>1</v>
      </c>
      <c r="Q920" s="445">
        <v>1</v>
      </c>
      <c r="R920" s="445"/>
      <c r="S920" s="445"/>
      <c r="T920" s="449"/>
      <c r="V920" s="445">
        <v>1</v>
      </c>
      <c r="W920" s="625"/>
      <c r="X920" s="625"/>
      <c r="Y920" s="625"/>
      <c r="Z920" s="445">
        <v>1</v>
      </c>
      <c r="AA920" s="625"/>
      <c r="AB920" s="625"/>
      <c r="AC920" s="625"/>
      <c r="AD920" s="616"/>
      <c r="AE920" s="616"/>
      <c r="AF920" s="616"/>
      <c r="AG920" s="449"/>
      <c r="AH920" s="617"/>
      <c r="AI920" s="617"/>
      <c r="AJ920" s="617"/>
      <c r="AK920" s="445">
        <v>1</v>
      </c>
      <c r="AL920" s="617"/>
      <c r="AM920" s="617"/>
      <c r="AN920" s="617"/>
      <c r="AO920" s="445"/>
      <c r="AP920" s="445"/>
      <c r="AQ920" s="443"/>
      <c r="AR920" s="443"/>
      <c r="AS920" s="6"/>
      <c r="AT920" s="254"/>
      <c r="AU920" s="254"/>
      <c r="AV920" s="240"/>
      <c r="AZ920" s="241"/>
      <c r="BA920" s="232"/>
      <c r="BB920" s="232"/>
      <c r="BC920" s="232"/>
      <c r="BE920" s="477"/>
      <c r="BF920">
        <v>1</v>
      </c>
      <c r="BG920" s="616"/>
      <c r="BH920" s="616"/>
      <c r="BI920" s="616"/>
      <c r="BJ920" s="617"/>
      <c r="BK920" s="617"/>
      <c r="BL920" s="617"/>
      <c r="BM920">
        <v>1</v>
      </c>
      <c r="BN920" s="614"/>
      <c r="BO920" s="614"/>
      <c r="BP920" s="614"/>
      <c r="BQ920">
        <v>1</v>
      </c>
      <c r="BR920">
        <v>1</v>
      </c>
      <c r="BS920">
        <v>1</v>
      </c>
      <c r="BT920">
        <v>1</v>
      </c>
      <c r="BU920">
        <v>1</v>
      </c>
      <c r="BV920" s="616"/>
      <c r="BW920" s="616"/>
      <c r="BX920" s="616"/>
      <c r="BY920">
        <v>1</v>
      </c>
      <c r="CC920" s="616"/>
      <c r="CD920" s="616"/>
      <c r="CE920" s="616"/>
      <c r="CF920">
        <v>1</v>
      </c>
      <c r="CG920" s="617"/>
      <c r="CH920" s="617"/>
      <c r="CI920" s="617"/>
      <c r="CJ920" s="6"/>
      <c r="CK920" s="232"/>
      <c r="CL920" s="254"/>
      <c r="CM920" s="240"/>
    </row>
    <row r="921" spans="9:91">
      <c r="I921" s="241"/>
      <c r="J921" s="438"/>
      <c r="K921" s="232"/>
      <c r="L921" s="233"/>
      <c r="N921" s="444"/>
      <c r="O921" s="445"/>
      <c r="P921" s="445">
        <v>1</v>
      </c>
      <c r="Q921" s="617" t="s">
        <v>136</v>
      </c>
      <c r="R921" s="617"/>
      <c r="S921" s="617"/>
      <c r="T921" s="443"/>
      <c r="U921" s="443"/>
      <c r="V921" s="445">
        <v>1</v>
      </c>
      <c r="W921" s="625"/>
      <c r="X921" s="625"/>
      <c r="Y921" s="625"/>
      <c r="Z921" s="448"/>
      <c r="AA921" s="617" t="s">
        <v>133</v>
      </c>
      <c r="AB921" s="617"/>
      <c r="AC921" s="617"/>
      <c r="AD921" s="625" t="s">
        <v>165</v>
      </c>
      <c r="AE921" s="625"/>
      <c r="AF921" s="625"/>
      <c r="AG921" s="445">
        <v>1</v>
      </c>
      <c r="AH921" s="617"/>
      <c r="AI921" s="617"/>
      <c r="AJ921" s="617"/>
      <c r="AK921" s="445">
        <v>1</v>
      </c>
      <c r="AL921" s="617"/>
      <c r="AM921" s="617"/>
      <c r="AN921" s="617"/>
      <c r="AO921" s="445"/>
      <c r="AP921" s="445"/>
      <c r="AQ921" s="443"/>
      <c r="AR921" s="443"/>
      <c r="AS921" s="6"/>
      <c r="AT921" s="231"/>
      <c r="AU921" s="232"/>
      <c r="AV921" s="439"/>
      <c r="AZ921" s="241"/>
      <c r="BA921" s="470"/>
      <c r="BB921" s="232"/>
      <c r="BC921" s="233"/>
      <c r="BE921" s="477"/>
      <c r="BF921">
        <v>1</v>
      </c>
      <c r="BG921" s="616"/>
      <c r="BH921" s="616"/>
      <c r="BI921" s="616"/>
      <c r="BJ921" s="617"/>
      <c r="BK921" s="617"/>
      <c r="BL921" s="617"/>
      <c r="BM921">
        <v>1</v>
      </c>
      <c r="BN921" s="614"/>
      <c r="BO921" s="614"/>
      <c r="BP921" s="614"/>
      <c r="BQ921">
        <v>1</v>
      </c>
      <c r="BR921" s="617" t="s">
        <v>133</v>
      </c>
      <c r="BS921" s="617"/>
      <c r="BT921" s="617"/>
      <c r="BU921">
        <v>1</v>
      </c>
      <c r="BV921">
        <v>1</v>
      </c>
      <c r="BW921">
        <v>1</v>
      </c>
      <c r="BX921">
        <v>1</v>
      </c>
      <c r="BY921">
        <v>1</v>
      </c>
      <c r="BZ921" s="616" t="s">
        <v>136</v>
      </c>
      <c r="CA921" s="616"/>
      <c r="CB921" s="616"/>
      <c r="CC921">
        <v>1</v>
      </c>
      <c r="CD921">
        <v>1</v>
      </c>
      <c r="CE921">
        <v>1</v>
      </c>
      <c r="CF921">
        <v>1</v>
      </c>
      <c r="CH921" s="505"/>
      <c r="CI921" s="478"/>
      <c r="CJ921" s="6"/>
      <c r="CK921" s="233"/>
      <c r="CL921" s="232"/>
      <c r="CM921" s="473"/>
    </row>
    <row r="922" spans="9:91">
      <c r="I922" s="239"/>
      <c r="J922" s="233"/>
      <c r="K922" s="438"/>
      <c r="L922" s="232"/>
      <c r="N922" s="444"/>
      <c r="O922" s="445"/>
      <c r="P922" s="445">
        <v>1</v>
      </c>
      <c r="Q922" s="617"/>
      <c r="R922" s="617"/>
      <c r="S922" s="617"/>
      <c r="T922" s="443"/>
      <c r="U922" s="443"/>
      <c r="V922" s="445">
        <v>1</v>
      </c>
      <c r="W922" s="445">
        <v>1</v>
      </c>
      <c r="X922" s="445">
        <v>1</v>
      </c>
      <c r="Y922" s="445">
        <v>1</v>
      </c>
      <c r="Z922" s="445">
        <v>1</v>
      </c>
      <c r="AA922" s="617"/>
      <c r="AB922" s="617"/>
      <c r="AC922" s="617"/>
      <c r="AD922" s="625"/>
      <c r="AE922" s="625"/>
      <c r="AF922" s="625"/>
      <c r="AG922" s="445">
        <v>1</v>
      </c>
      <c r="AH922" s="445">
        <v>1</v>
      </c>
      <c r="AI922" s="445">
        <v>1</v>
      </c>
      <c r="AJ922" s="445">
        <v>1</v>
      </c>
      <c r="AK922" s="445">
        <v>1</v>
      </c>
      <c r="AL922" s="443"/>
      <c r="AM922" s="445"/>
      <c r="AN922" s="445"/>
      <c r="AO922" s="445"/>
      <c r="AP922" s="445"/>
      <c r="AQ922" s="446"/>
      <c r="AR922" s="446"/>
      <c r="AS922" s="6"/>
      <c r="AU922" s="232"/>
      <c r="AV922" s="439"/>
      <c r="AZ922" s="472"/>
      <c r="BA922" s="233"/>
      <c r="BB922" s="470"/>
      <c r="BC922" s="232"/>
      <c r="BF922">
        <v>1</v>
      </c>
      <c r="BG922">
        <v>1</v>
      </c>
      <c r="BH922">
        <v>1</v>
      </c>
      <c r="BI922">
        <v>1</v>
      </c>
      <c r="BJ922">
        <v>1</v>
      </c>
      <c r="BK922">
        <v>1</v>
      </c>
      <c r="BL922">
        <v>1</v>
      </c>
      <c r="BM922">
        <v>1</v>
      </c>
      <c r="BN922" s="617" t="s">
        <v>165</v>
      </c>
      <c r="BO922" s="617"/>
      <c r="BP922" s="617"/>
      <c r="BQ922">
        <v>1</v>
      </c>
      <c r="BR922" s="617"/>
      <c r="BS922" s="617"/>
      <c r="BT922" s="617"/>
      <c r="BU922" s="232"/>
      <c r="BV922" s="47"/>
      <c r="BW922" s="232"/>
      <c r="BX922" s="232"/>
      <c r="BY922" s="232"/>
      <c r="BZ922" s="616"/>
      <c r="CA922" s="616"/>
      <c r="CB922" s="616"/>
      <c r="CC922">
        <v>1</v>
      </c>
      <c r="CD922" s="232"/>
      <c r="CE922" s="506"/>
      <c r="CH922" s="507"/>
      <c r="CI922" s="479"/>
      <c r="CJ922" s="6"/>
      <c r="CK922" s="6"/>
      <c r="CL922" s="232"/>
      <c r="CM922" s="473"/>
    </row>
    <row r="923" spans="9:91">
      <c r="I923" s="239"/>
      <c r="J923" s="438"/>
      <c r="K923" s="438"/>
      <c r="L923" s="232"/>
      <c r="N923" s="444"/>
      <c r="O923" s="445"/>
      <c r="P923" s="445">
        <v>1</v>
      </c>
      <c r="Q923" s="617"/>
      <c r="R923" s="617"/>
      <c r="S923" s="617"/>
      <c r="T923" s="445">
        <v>1</v>
      </c>
      <c r="U923" s="445">
        <v>1</v>
      </c>
      <c r="V923" s="445">
        <v>1</v>
      </c>
      <c r="W923" s="445"/>
      <c r="X923" s="445"/>
      <c r="Y923" s="445"/>
      <c r="Z923" s="445">
        <v>1</v>
      </c>
      <c r="AA923" s="617"/>
      <c r="AB923" s="617"/>
      <c r="AC923" s="617"/>
      <c r="AD923" s="625"/>
      <c r="AE923" s="625"/>
      <c r="AF923" s="625"/>
      <c r="AG923" s="445">
        <v>1</v>
      </c>
      <c r="AH923" s="445"/>
      <c r="AI923" s="445"/>
      <c r="AJ923" s="445"/>
      <c r="AK923" s="445"/>
      <c r="AL923" s="445"/>
      <c r="AM923" s="445"/>
      <c r="AN923" s="445"/>
      <c r="AO923" s="445"/>
      <c r="AQ923" s="446"/>
      <c r="AR923" s="446"/>
      <c r="AS923" s="6"/>
      <c r="AU923" s="233"/>
      <c r="AV923" s="439"/>
      <c r="AZ923" s="472"/>
      <c r="BA923" s="470"/>
      <c r="BI923" s="232"/>
      <c r="BJ923" s="232"/>
      <c r="BK923" s="50"/>
      <c r="BL923" s="47"/>
      <c r="BM923">
        <v>1</v>
      </c>
      <c r="BN923" s="617"/>
      <c r="BO923" s="617"/>
      <c r="BP923" s="617"/>
      <c r="BQ923">
        <v>1</v>
      </c>
      <c r="BR923" s="617"/>
      <c r="BS923" s="617"/>
      <c r="BT923" s="617"/>
      <c r="BU923" s="232"/>
      <c r="BV923" s="47"/>
      <c r="BW923" s="232"/>
      <c r="BX923" s="232"/>
      <c r="BY923" s="232"/>
      <c r="BZ923" s="616"/>
      <c r="CA923" s="616"/>
      <c r="CB923" s="616"/>
      <c r="CC923">
        <v>1</v>
      </c>
      <c r="CD923" s="232"/>
      <c r="CE923" s="506"/>
      <c r="CH923" s="507"/>
      <c r="CI923" s="479"/>
      <c r="CJ923" s="6"/>
      <c r="CK923" s="6"/>
      <c r="CL923" s="233"/>
      <c r="CM923" s="473"/>
    </row>
    <row r="924" spans="9:91">
      <c r="I924" s="241"/>
      <c r="J924" s="233"/>
      <c r="K924" s="438"/>
      <c r="L924" s="232"/>
      <c r="N924" s="444"/>
      <c r="O924" s="444"/>
      <c r="P924" s="445">
        <v>1</v>
      </c>
      <c r="Q924" s="445">
        <v>1</v>
      </c>
      <c r="R924" s="445">
        <v>1</v>
      </c>
      <c r="S924" s="445">
        <v>1</v>
      </c>
      <c r="T924" s="445">
        <v>1</v>
      </c>
      <c r="U924" s="445"/>
      <c r="V924" s="445"/>
      <c r="W924" s="445"/>
      <c r="X924" s="445"/>
      <c r="Y924" s="445"/>
      <c r="Z924" s="445">
        <v>1</v>
      </c>
      <c r="AA924" s="445">
        <v>1</v>
      </c>
      <c r="AB924" s="445">
        <v>1</v>
      </c>
      <c r="AC924" s="445">
        <v>1</v>
      </c>
      <c r="AD924" s="445">
        <v>1</v>
      </c>
      <c r="AE924" s="445">
        <v>1</v>
      </c>
      <c r="AF924" s="445">
        <v>1</v>
      </c>
      <c r="AG924" s="445">
        <v>1</v>
      </c>
      <c r="AH924" s="445"/>
      <c r="AI924" s="445"/>
      <c r="AJ924" s="445"/>
      <c r="AK924" s="444"/>
      <c r="AL924" s="445"/>
      <c r="AM924" s="444"/>
      <c r="AN924" s="445"/>
      <c r="AO924" s="445"/>
      <c r="AP924" s="446"/>
      <c r="AQ924" s="446"/>
      <c r="AR924" s="446"/>
      <c r="AS924" s="6"/>
      <c r="AU924" s="233"/>
      <c r="AV924" s="240"/>
      <c r="AZ924" s="241"/>
      <c r="BA924" s="233"/>
      <c r="BI924" s="506"/>
      <c r="BJ924" s="232"/>
      <c r="BK924" s="50"/>
      <c r="BL924" s="47"/>
      <c r="BM924">
        <v>1</v>
      </c>
      <c r="BN924" s="617"/>
      <c r="BO924" s="617"/>
      <c r="BP924" s="617"/>
      <c r="BQ924">
        <v>1</v>
      </c>
      <c r="BR924">
        <v>1</v>
      </c>
      <c r="BS924">
        <v>1</v>
      </c>
      <c r="BT924">
        <v>1</v>
      </c>
      <c r="BU924">
        <v>1</v>
      </c>
      <c r="BV924">
        <v>1</v>
      </c>
      <c r="BW924">
        <v>1</v>
      </c>
      <c r="BX924">
        <v>1</v>
      </c>
      <c r="BY924">
        <v>1</v>
      </c>
      <c r="BZ924">
        <v>1</v>
      </c>
      <c r="CA924">
        <v>1</v>
      </c>
      <c r="CB924">
        <v>1</v>
      </c>
      <c r="CC924">
        <v>1</v>
      </c>
      <c r="CH924" s="507"/>
      <c r="CI924" s="479"/>
      <c r="CJ924" s="6"/>
      <c r="CK924" s="6"/>
      <c r="CL924" s="233"/>
      <c r="CM924" s="240"/>
    </row>
    <row r="925" spans="9:91">
      <c r="I925" s="239"/>
      <c r="J925" s="438"/>
      <c r="K925" s="438"/>
      <c r="L925" s="232"/>
      <c r="N925" s="444"/>
      <c r="O925" s="444"/>
      <c r="P925" s="444"/>
      <c r="Q925" s="443"/>
      <c r="R925" s="443"/>
      <c r="V925" s="445"/>
      <c r="W925" s="443"/>
      <c r="X925" s="443"/>
      <c r="Y925" s="443"/>
      <c r="Z925" s="443"/>
      <c r="AA925" s="445"/>
      <c r="AB925" s="445"/>
      <c r="AC925" s="445"/>
      <c r="AD925" s="445"/>
      <c r="AE925" s="445"/>
      <c r="AF925" s="443"/>
      <c r="AG925" s="445"/>
      <c r="AH925" s="445"/>
      <c r="AI925" s="445"/>
      <c r="AJ925" s="445"/>
      <c r="AK925" s="445"/>
      <c r="AL925" s="445"/>
      <c r="AM925" s="444"/>
      <c r="AN925" s="445"/>
      <c r="AO925" s="443"/>
      <c r="AP925" s="443"/>
      <c r="AQ925" s="444"/>
      <c r="AR925" s="444"/>
      <c r="AT925" s="442"/>
      <c r="AU925" s="438"/>
      <c r="AV925" s="439"/>
      <c r="AZ925" s="472"/>
      <c r="BA925" s="470"/>
      <c r="BI925" s="232"/>
      <c r="BJ925" s="232"/>
      <c r="BK925" s="232"/>
      <c r="BL925" s="232"/>
      <c r="BM925">
        <v>1</v>
      </c>
      <c r="BN925">
        <v>1</v>
      </c>
      <c r="BO925">
        <v>1</v>
      </c>
      <c r="BP925">
        <v>1</v>
      </c>
      <c r="BQ925">
        <v>1</v>
      </c>
      <c r="BR925" s="232"/>
      <c r="BS925" s="232"/>
      <c r="BT925" s="232"/>
      <c r="BU925" s="232"/>
      <c r="BV925" s="232"/>
      <c r="BW925" s="232"/>
      <c r="BX925" s="232"/>
      <c r="BY925" s="232"/>
      <c r="BZ925" s="617" t="s">
        <v>165</v>
      </c>
      <c r="CA925" s="617"/>
      <c r="CB925" s="617"/>
      <c r="CC925" s="232"/>
      <c r="CD925" s="232"/>
      <c r="CE925" s="232"/>
      <c r="CF925" s="232"/>
      <c r="CG925" s="505"/>
      <c r="CH925" s="505"/>
      <c r="CI925" s="478"/>
      <c r="CJ925" s="6"/>
      <c r="CK925" s="470"/>
      <c r="CL925" s="470"/>
      <c r="CM925" s="473"/>
    </row>
    <row r="926" spans="9:91">
      <c r="I926" s="239"/>
      <c r="J926" s="233"/>
      <c r="K926" s="438"/>
      <c r="N926" s="444"/>
      <c r="O926" s="444"/>
      <c r="P926" s="444"/>
      <c r="Q926" s="443"/>
      <c r="R926" s="443"/>
      <c r="S926" s="443"/>
      <c r="T926" s="443"/>
      <c r="U926" s="443"/>
      <c r="V926" s="443"/>
      <c r="W926" s="443"/>
      <c r="X926" s="443"/>
      <c r="Y926" s="443"/>
      <c r="Z926" s="443"/>
      <c r="AA926" s="444"/>
      <c r="AB926" s="444"/>
      <c r="AC926" s="444"/>
      <c r="AD926" s="444"/>
      <c r="AE926" s="444"/>
      <c r="AF926" s="443"/>
      <c r="AG926" s="443"/>
      <c r="AH926" s="443"/>
      <c r="AI926" s="443"/>
      <c r="AJ926" s="443"/>
      <c r="AK926" s="444"/>
      <c r="AL926" s="444"/>
      <c r="AM926" s="444"/>
      <c r="AN926" s="444"/>
      <c r="AO926" s="444"/>
      <c r="AP926" s="444"/>
      <c r="AQ926" s="444"/>
      <c r="AR926" s="444"/>
      <c r="AT926" s="442"/>
      <c r="AU926" s="438"/>
      <c r="AV926" s="439"/>
      <c r="AZ926" s="472"/>
      <c r="BA926" s="233"/>
      <c r="BI926" s="505"/>
      <c r="BJ926" s="505"/>
      <c r="BK926" s="505"/>
      <c r="BL926" s="505"/>
      <c r="BM926" s="505"/>
      <c r="BN926" s="505"/>
      <c r="BO926" s="505"/>
      <c r="BP926" s="505"/>
      <c r="BQ926" s="505"/>
      <c r="BR926" s="505"/>
      <c r="BS926" s="505"/>
      <c r="BT926" s="505"/>
      <c r="BU926" s="505"/>
      <c r="BV926" s="505"/>
      <c r="BW926" s="505"/>
      <c r="BX926" s="505"/>
      <c r="BY926" s="505"/>
      <c r="BZ926" s="617"/>
      <c r="CA926" s="617"/>
      <c r="CB926" s="617"/>
      <c r="CC926" s="505"/>
      <c r="CD926" s="505"/>
      <c r="CE926" s="505"/>
      <c r="CF926" s="505"/>
      <c r="CG926" s="505"/>
      <c r="CH926" s="505"/>
      <c r="CI926" s="478"/>
      <c r="CJ926" s="6"/>
      <c r="CK926" s="470"/>
      <c r="CL926" s="470"/>
      <c r="CM926" s="473"/>
    </row>
    <row r="927" spans="9:91">
      <c r="I927" s="241"/>
      <c r="J927" s="232"/>
      <c r="K927" s="438"/>
      <c r="O927" s="232"/>
      <c r="P927" s="233"/>
      <c r="Q927" s="6"/>
      <c r="R927" s="6"/>
      <c r="S927" s="6"/>
      <c r="T927" s="6"/>
      <c r="U927" s="6"/>
      <c r="V927" s="6"/>
      <c r="W927" s="6"/>
      <c r="AF927" s="232"/>
      <c r="AG927" s="232"/>
      <c r="AH927" s="232"/>
      <c r="AI927" s="232"/>
      <c r="AJ927" s="232"/>
      <c r="AK927" s="233"/>
      <c r="AL927" s="232"/>
      <c r="AT927" s="232"/>
      <c r="AU927" s="438"/>
      <c r="AV927" s="439"/>
      <c r="AZ927" s="241"/>
      <c r="BA927" s="232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232"/>
      <c r="BX927" s="232"/>
      <c r="BY927" s="232"/>
      <c r="BZ927" s="617"/>
      <c r="CA927" s="617"/>
      <c r="CB927" s="617"/>
      <c r="CC927" s="232"/>
      <c r="CD927" s="6"/>
      <c r="CE927" s="6"/>
      <c r="CF927" s="6"/>
      <c r="CG927" s="6"/>
      <c r="CH927" s="6"/>
      <c r="CI927" s="6"/>
      <c r="CJ927" s="6"/>
      <c r="CK927" s="232"/>
      <c r="CL927" s="470"/>
      <c r="CM927" s="473"/>
    </row>
    <row r="928" spans="9:91">
      <c r="I928" s="241"/>
      <c r="J928" s="232"/>
      <c r="K928" s="438"/>
      <c r="O928" s="232"/>
      <c r="P928" s="233"/>
      <c r="Q928" s="233"/>
      <c r="R928" s="233"/>
      <c r="S928" s="233"/>
      <c r="AF928" s="232"/>
      <c r="AG928" s="232"/>
      <c r="AH928" s="232"/>
      <c r="AI928" s="233"/>
      <c r="AJ928" s="233"/>
      <c r="AK928" s="233"/>
      <c r="AL928" s="232"/>
      <c r="AS928" s="232"/>
      <c r="AT928" s="232"/>
      <c r="AU928" s="438"/>
      <c r="AV928" s="439"/>
      <c r="AZ928" s="241"/>
      <c r="BA928" s="232"/>
      <c r="BI928" s="233"/>
      <c r="BJ928" s="233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232"/>
      <c r="BX928" s="232"/>
      <c r="BY928" s="232"/>
      <c r="BZ928" s="233"/>
      <c r="CA928" s="233"/>
      <c r="CB928" s="233"/>
      <c r="CC928" s="232"/>
      <c r="CD928" s="6"/>
      <c r="CE928" s="6"/>
      <c r="CF928" s="6"/>
      <c r="CG928" s="6"/>
      <c r="CH928" s="6"/>
      <c r="CI928" s="6"/>
      <c r="CJ928" s="232"/>
      <c r="CK928" s="232"/>
      <c r="CL928" s="470"/>
      <c r="CM928" s="473"/>
    </row>
    <row r="929" spans="9:91">
      <c r="I929" s="241"/>
      <c r="J929" s="232"/>
      <c r="K929" s="438"/>
      <c r="L929" s="438"/>
      <c r="M929" s="438"/>
      <c r="N929" s="438"/>
      <c r="O929" s="438"/>
      <c r="P929" s="438"/>
      <c r="Q929" s="233"/>
      <c r="R929" s="233"/>
      <c r="S929" s="233"/>
      <c r="T929" s="233"/>
      <c r="U929" s="233"/>
      <c r="V929" s="232"/>
      <c r="AC929" s="233"/>
      <c r="AD929" s="233"/>
      <c r="AE929" s="232"/>
      <c r="AF929" s="232"/>
      <c r="AG929" s="232"/>
      <c r="AH929" s="232"/>
      <c r="AI929" s="233"/>
      <c r="AJ929" s="233"/>
      <c r="AK929" s="232"/>
      <c r="AL929" s="232"/>
      <c r="AM929" s="232"/>
      <c r="AN929" s="233"/>
      <c r="AO929" s="233"/>
      <c r="AS929" s="232"/>
      <c r="AT929" s="232"/>
      <c r="AU929" s="438"/>
      <c r="AV929" s="439"/>
      <c r="AZ929" s="241"/>
      <c r="BA929" s="232"/>
      <c r="BB929" s="470"/>
      <c r="BC929" s="470"/>
      <c r="BD929" s="470"/>
      <c r="BE929" s="470"/>
      <c r="BF929" s="470"/>
      <c r="BG929" s="470"/>
      <c r="BH929" s="233"/>
      <c r="BI929" s="233"/>
      <c r="BJ929" s="233"/>
      <c r="BK929" s="233"/>
      <c r="BL929" s="233"/>
      <c r="BM929" s="232"/>
      <c r="BT929" s="233"/>
      <c r="BU929" s="233"/>
      <c r="BV929" s="232"/>
      <c r="BW929" s="232"/>
      <c r="BX929" s="232"/>
      <c r="BY929" s="232"/>
      <c r="BZ929" s="233"/>
      <c r="CA929" s="233"/>
      <c r="CB929" s="232"/>
      <c r="CC929" s="232"/>
      <c r="CD929" s="232"/>
      <c r="CE929" s="233"/>
      <c r="CF929" s="233"/>
      <c r="CJ929" s="232"/>
      <c r="CK929" s="232"/>
      <c r="CL929" s="470"/>
      <c r="CM929" s="473"/>
    </row>
    <row r="930" spans="9:91">
      <c r="I930" s="241"/>
      <c r="J930" s="232"/>
      <c r="K930" s="438"/>
      <c r="L930" s="438"/>
      <c r="M930" s="438"/>
      <c r="N930" s="438"/>
      <c r="O930" s="438"/>
      <c r="P930" s="438"/>
      <c r="Q930" s="438"/>
      <c r="R930" s="438"/>
      <c r="S930" s="233"/>
      <c r="T930" s="233"/>
      <c r="U930" s="233"/>
      <c r="V930" s="232"/>
      <c r="W930" s="233"/>
      <c r="X930" s="233"/>
      <c r="Y930" s="233"/>
      <c r="AC930" s="233"/>
      <c r="AD930" s="233"/>
      <c r="AE930" s="232"/>
      <c r="AF930" s="232"/>
      <c r="AG930" s="232"/>
      <c r="AH930" s="232"/>
      <c r="AI930" s="233"/>
      <c r="AJ930" s="233"/>
      <c r="AK930" s="232"/>
      <c r="AL930" s="232"/>
      <c r="AM930" s="232"/>
      <c r="AN930" s="438"/>
      <c r="AO930" s="233"/>
      <c r="AP930" s="233"/>
      <c r="AQ930" s="233"/>
      <c r="AR930" s="438"/>
      <c r="AS930" s="438"/>
      <c r="AT930" s="438"/>
      <c r="AU930" s="438"/>
      <c r="AV930" s="439"/>
      <c r="AZ930" s="241"/>
      <c r="BA930" s="232"/>
      <c r="BB930" s="470"/>
      <c r="BC930" s="470"/>
      <c r="BD930" s="470"/>
      <c r="BE930" s="470"/>
      <c r="BF930" s="470"/>
      <c r="BG930" s="470"/>
      <c r="BH930" s="470"/>
      <c r="BI930" s="470"/>
      <c r="BJ930" s="233"/>
      <c r="BK930" s="233"/>
      <c r="BL930" s="233"/>
      <c r="BM930" s="232"/>
      <c r="BN930" s="233"/>
      <c r="BO930" s="233"/>
      <c r="BP930" s="233"/>
      <c r="BT930" s="233"/>
      <c r="BU930" s="233"/>
      <c r="BV930" s="232"/>
      <c r="BW930" s="232"/>
      <c r="BX930" s="232"/>
      <c r="BY930" s="232"/>
      <c r="BZ930" s="233"/>
      <c r="CA930" s="233"/>
      <c r="CB930" s="232"/>
      <c r="CC930" s="232"/>
      <c r="CD930" s="232"/>
      <c r="CE930" s="470"/>
      <c r="CF930" s="233"/>
      <c r="CG930" s="233"/>
      <c r="CH930" s="233"/>
      <c r="CI930" s="470"/>
      <c r="CJ930" s="470"/>
      <c r="CK930" s="470"/>
      <c r="CL930" s="470"/>
      <c r="CM930" s="473"/>
    </row>
    <row r="931" spans="9:91">
      <c r="I931" s="241"/>
      <c r="J931" s="232"/>
      <c r="K931" s="232"/>
      <c r="L931" s="232"/>
      <c r="M931" s="232"/>
      <c r="N931" s="232"/>
      <c r="O931" s="233"/>
      <c r="P931" s="438"/>
      <c r="Q931" s="233"/>
      <c r="R931" s="438"/>
      <c r="S931" s="233"/>
      <c r="T931" s="438"/>
      <c r="U931" s="233"/>
      <c r="V931" s="438"/>
      <c r="W931" s="232"/>
      <c r="X931" s="232"/>
      <c r="Y931" s="232"/>
      <c r="Z931" s="232"/>
      <c r="AA931" s="232"/>
      <c r="AB931" s="232"/>
      <c r="AC931" s="232"/>
      <c r="AD931" s="232"/>
      <c r="AE931" s="232"/>
      <c r="AF931" s="232"/>
      <c r="AG931" s="232"/>
      <c r="AH931" s="232"/>
      <c r="AI931" s="438"/>
      <c r="AJ931" s="438"/>
      <c r="AK931" s="438"/>
      <c r="AL931" s="438"/>
      <c r="AM931" s="438"/>
      <c r="AN931" s="438"/>
      <c r="AO931" s="232"/>
      <c r="AP931" s="438"/>
      <c r="AQ931" s="438"/>
      <c r="AR931" s="438"/>
      <c r="AS931" s="438"/>
      <c r="AT931" s="438"/>
      <c r="AU931" s="438"/>
      <c r="AV931" s="439"/>
      <c r="AZ931" s="241"/>
      <c r="BA931" s="232"/>
      <c r="BB931" s="232"/>
      <c r="BC931" s="232"/>
      <c r="BD931" s="232"/>
      <c r="BE931" s="232"/>
      <c r="BF931" s="233"/>
      <c r="BG931" s="470"/>
      <c r="BH931" s="233"/>
      <c r="BI931" s="470"/>
      <c r="BJ931" s="233"/>
      <c r="BK931" s="470"/>
      <c r="BL931" s="233"/>
      <c r="BM931" s="470"/>
      <c r="BN931" s="232"/>
      <c r="BO931" s="232"/>
      <c r="BP931" s="232"/>
      <c r="BQ931" s="232"/>
      <c r="BR931" s="232"/>
      <c r="BS931" s="232"/>
      <c r="BT931" s="232"/>
      <c r="BU931" s="232"/>
      <c r="BV931" s="232"/>
      <c r="BW931" s="232"/>
      <c r="BX931" s="232"/>
      <c r="BY931" s="232"/>
      <c r="BZ931" s="470"/>
      <c r="CA931" s="470"/>
      <c r="CB931" s="470"/>
      <c r="CC931" s="470"/>
      <c r="CD931" s="470"/>
      <c r="CE931" s="470"/>
      <c r="CF931" s="232"/>
      <c r="CG931" s="470"/>
      <c r="CH931" s="470"/>
      <c r="CI931" s="470"/>
      <c r="CJ931" s="470"/>
      <c r="CK931" s="470"/>
      <c r="CL931" s="470"/>
      <c r="CM931" s="473"/>
    </row>
    <row r="932" spans="9:91" ht="15.75" thickBot="1">
      <c r="I932" s="244"/>
      <c r="J932" s="245"/>
      <c r="K932" s="245"/>
      <c r="L932" s="245"/>
      <c r="M932" s="245"/>
      <c r="N932" s="245"/>
      <c r="O932" s="245"/>
      <c r="P932" s="440"/>
      <c r="Q932" s="440"/>
      <c r="R932" s="440"/>
      <c r="S932" s="440"/>
      <c r="T932" s="440"/>
      <c r="U932" s="440"/>
      <c r="V932" s="440"/>
      <c r="W932" s="440"/>
      <c r="X932" s="440"/>
      <c r="Y932" s="440"/>
      <c r="Z932" s="245"/>
      <c r="AA932" s="245"/>
      <c r="AB932" s="245"/>
      <c r="AC932" s="245"/>
      <c r="AD932" s="245"/>
      <c r="AE932" s="440"/>
      <c r="AF932" s="440"/>
      <c r="AG932" s="440"/>
      <c r="AH932" s="440"/>
      <c r="AI932" s="440"/>
      <c r="AJ932" s="440"/>
      <c r="AK932" s="440"/>
      <c r="AL932" s="440"/>
      <c r="AM932" s="440"/>
      <c r="AN932" s="440"/>
      <c r="AO932" s="440"/>
      <c r="AP932" s="440"/>
      <c r="AQ932" s="440"/>
      <c r="AR932" s="440"/>
      <c r="AS932" s="440"/>
      <c r="AT932" s="440"/>
      <c r="AU932" s="440"/>
      <c r="AV932" s="441"/>
      <c r="AZ932" s="244"/>
      <c r="BA932" s="245"/>
      <c r="BB932" s="245"/>
      <c r="BC932" s="245"/>
      <c r="BD932" s="245"/>
      <c r="BE932" s="245"/>
      <c r="BF932" s="245"/>
      <c r="BG932" s="474"/>
      <c r="BH932" s="474"/>
      <c r="BI932" s="474"/>
      <c r="BJ932" s="474"/>
      <c r="BK932" s="474"/>
      <c r="BL932" s="474"/>
      <c r="BM932" s="474"/>
      <c r="BN932" s="474"/>
      <c r="BO932" s="474"/>
      <c r="BP932" s="474"/>
      <c r="BQ932" s="245"/>
      <c r="BR932" s="245"/>
      <c r="BS932" s="245"/>
      <c r="BT932" s="245"/>
      <c r="BU932" s="245"/>
      <c r="BV932" s="474"/>
      <c r="BW932" s="474"/>
      <c r="BX932" s="474"/>
      <c r="BY932" s="474"/>
      <c r="BZ932" s="474"/>
      <c r="CA932" s="474"/>
      <c r="CB932" s="474"/>
      <c r="CC932" s="474"/>
      <c r="CD932" s="474"/>
      <c r="CE932" s="474"/>
      <c r="CF932" s="474"/>
      <c r="CG932" s="474"/>
      <c r="CH932" s="474"/>
      <c r="CI932" s="474"/>
      <c r="CJ932" s="474"/>
      <c r="CK932" s="474"/>
      <c r="CL932" s="474"/>
      <c r="CM932" s="475"/>
    </row>
    <row r="934" spans="9:91" ht="15.75" thickBot="1"/>
    <row r="935" spans="9:91">
      <c r="I935" s="224"/>
      <c r="J935" s="226"/>
      <c r="K935" s="226"/>
      <c r="L935" s="226"/>
      <c r="M935" s="484"/>
      <c r="N935" s="484"/>
      <c r="O935" s="484"/>
      <c r="P935" s="484"/>
      <c r="Q935" s="484"/>
      <c r="R935" s="484"/>
      <c r="S935" s="484"/>
      <c r="T935" s="484"/>
      <c r="U935" s="484"/>
      <c r="V935" s="484"/>
      <c r="W935" s="484"/>
      <c r="X935" s="484"/>
      <c r="Y935" s="484"/>
      <c r="Z935" s="484"/>
      <c r="AA935" s="484"/>
      <c r="AB935" s="484"/>
      <c r="AC935" s="484"/>
      <c r="AD935" s="484"/>
      <c r="AE935" s="484"/>
      <c r="AF935" s="484"/>
      <c r="AG935" s="484"/>
      <c r="AH935" s="484"/>
      <c r="AI935" s="484"/>
      <c r="AJ935" s="484"/>
      <c r="AK935" s="484"/>
      <c r="AL935" s="484"/>
      <c r="AM935" s="484"/>
      <c r="AN935" s="484"/>
      <c r="AO935" s="484"/>
      <c r="AP935" s="484"/>
      <c r="AQ935" s="484"/>
      <c r="AR935" s="484"/>
      <c r="AS935" s="484"/>
      <c r="AT935" s="484"/>
      <c r="AU935" s="484"/>
      <c r="AV935" s="228"/>
      <c r="AZ935" s="224"/>
      <c r="BA935" s="226"/>
      <c r="BB935" s="226"/>
      <c r="BC935" s="226"/>
      <c r="BD935" s="499"/>
      <c r="BE935" s="499"/>
      <c r="BF935" s="499"/>
      <c r="BG935" s="499"/>
      <c r="BH935" s="499"/>
      <c r="BI935" s="499"/>
      <c r="BJ935" s="499"/>
      <c r="BK935" s="499"/>
      <c r="BL935" s="499"/>
      <c r="BM935" s="499"/>
      <c r="BN935" s="499"/>
      <c r="BO935" s="499"/>
      <c r="BP935" s="499"/>
      <c r="BQ935" s="499"/>
      <c r="BR935" s="499"/>
      <c r="BS935" s="499"/>
      <c r="BT935" s="499"/>
      <c r="BU935" s="499"/>
      <c r="BV935" s="499"/>
      <c r="BW935" s="499"/>
      <c r="BX935" s="499"/>
      <c r="BY935" s="499"/>
      <c r="BZ935" s="499"/>
      <c r="CA935" s="499"/>
      <c r="CB935" s="499"/>
      <c r="CC935" s="499"/>
      <c r="CD935" s="499"/>
      <c r="CE935" s="499"/>
      <c r="CF935" s="499"/>
      <c r="CG935" s="499"/>
      <c r="CH935" s="499"/>
      <c r="CI935" s="499"/>
      <c r="CJ935" s="499"/>
      <c r="CK935" s="499"/>
      <c r="CL935" s="499"/>
      <c r="CM935" s="228"/>
    </row>
    <row r="936" spans="9:91">
      <c r="I936" s="229"/>
      <c r="J936" s="231"/>
      <c r="K936" s="231"/>
      <c r="L936" s="231"/>
      <c r="M936" s="482"/>
      <c r="N936" s="482"/>
      <c r="O936" s="232"/>
      <c r="P936" s="482"/>
      <c r="Q936" s="482"/>
      <c r="R936" s="482"/>
      <c r="S936" s="482"/>
      <c r="T936" s="233"/>
      <c r="U936" s="232"/>
      <c r="V936" s="232"/>
      <c r="W936" s="232"/>
      <c r="X936" s="232"/>
      <c r="Y936" s="232"/>
      <c r="Z936" s="232"/>
      <c r="AA936" s="232"/>
      <c r="AB936" s="423"/>
      <c r="AC936" s="423"/>
      <c r="AD936" s="423"/>
      <c r="AE936" s="423"/>
      <c r="AF936" s="423"/>
      <c r="AG936" s="423"/>
      <c r="AH936" s="423"/>
      <c r="AI936" s="423"/>
      <c r="AJ936" s="423"/>
      <c r="AK936" s="423"/>
      <c r="AL936" s="233"/>
      <c r="AM936" s="482"/>
      <c r="AN936" s="233"/>
      <c r="AO936" s="232"/>
      <c r="AP936" s="232"/>
      <c r="AQ936" s="232"/>
      <c r="AR936" s="232"/>
      <c r="AS936" s="232"/>
      <c r="AT936" s="232"/>
      <c r="AU936" s="232"/>
      <c r="AV936" s="486"/>
      <c r="AZ936" s="229"/>
      <c r="BA936" s="231"/>
      <c r="BB936" s="231"/>
      <c r="BC936" s="231"/>
      <c r="BD936" s="497"/>
      <c r="BE936" s="497"/>
      <c r="BF936" s="232"/>
      <c r="BG936" s="497"/>
      <c r="BH936" s="497"/>
      <c r="BI936" s="497"/>
      <c r="BJ936" s="497"/>
      <c r="BK936" s="233"/>
      <c r="BL936" s="232"/>
      <c r="BM936" s="232"/>
      <c r="BN936" s="232"/>
      <c r="BO936" s="232"/>
      <c r="BP936" s="232"/>
      <c r="BQ936" s="232"/>
      <c r="BU936" s="423"/>
      <c r="BV936" s="423"/>
      <c r="BW936" s="423"/>
      <c r="BX936" s="423"/>
      <c r="BY936" s="423"/>
      <c r="BZ936" s="423"/>
      <c r="CA936" s="423"/>
      <c r="CB936" s="423"/>
      <c r="CC936" s="233"/>
      <c r="CD936" s="497"/>
      <c r="CE936" s="233"/>
      <c r="CF936" s="232"/>
      <c r="CG936" s="232"/>
      <c r="CH936" s="232"/>
      <c r="CI936" s="232"/>
      <c r="CJ936" s="232"/>
      <c r="CK936" s="232"/>
      <c r="CL936" s="232"/>
      <c r="CM936" s="502"/>
    </row>
    <row r="937" spans="9:91">
      <c r="I937" s="229"/>
      <c r="J937" s="243"/>
      <c r="K937" s="231" t="s">
        <v>191</v>
      </c>
      <c r="L937" s="482"/>
      <c r="M937" s="233"/>
      <c r="N937" s="233"/>
      <c r="O937" s="233"/>
      <c r="P937" s="233"/>
      <c r="Q937" s="233"/>
      <c r="R937" s="233"/>
      <c r="S937" s="233"/>
      <c r="T937" s="233"/>
      <c r="U937" s="232"/>
      <c r="V937" s="232"/>
      <c r="W937" s="232"/>
      <c r="X937" s="232"/>
      <c r="Y937" s="232"/>
      <c r="Z937" s="6"/>
      <c r="AA937" s="6"/>
      <c r="AB937" s="616" t="s">
        <v>165</v>
      </c>
      <c r="AC937" s="616"/>
      <c r="AD937" s="616"/>
      <c r="AE937" s="423"/>
      <c r="AF937" s="423"/>
      <c r="AG937" s="423"/>
      <c r="AH937" s="423"/>
      <c r="AI937" s="423"/>
      <c r="AJ937" s="423"/>
      <c r="AK937" s="423"/>
      <c r="AL937" s="233"/>
      <c r="AM937" s="233"/>
      <c r="AN937" s="6"/>
      <c r="AO937" s="6"/>
      <c r="AP937" s="6"/>
      <c r="AQ937" s="232"/>
      <c r="AR937" s="232"/>
      <c r="AS937" s="232"/>
      <c r="AT937" s="232"/>
      <c r="AU937" s="231"/>
      <c r="AV937" s="486"/>
      <c r="AZ937" s="229"/>
      <c r="BA937" s="243"/>
      <c r="BB937" s="231" t="s">
        <v>191</v>
      </c>
      <c r="BC937" s="497"/>
      <c r="BD937" s="233"/>
      <c r="BE937" s="233"/>
      <c r="BF937" s="233"/>
      <c r="BG937" s="233"/>
      <c r="BH937" s="233"/>
      <c r="BI937" s="233"/>
      <c r="BJ937" s="233"/>
      <c r="BK937" s="233"/>
      <c r="BL937" s="232"/>
      <c r="BM937" s="232"/>
      <c r="BN937" s="232">
        <v>1</v>
      </c>
      <c r="BO937" s="232">
        <v>1</v>
      </c>
      <c r="BP937" s="232">
        <v>1</v>
      </c>
      <c r="BQ937" s="232">
        <v>1</v>
      </c>
      <c r="BU937" s="47"/>
      <c r="BV937" s="423"/>
      <c r="BW937" s="423"/>
      <c r="BX937" s="423"/>
      <c r="BY937" s="423"/>
      <c r="BZ937" s="423"/>
      <c r="CA937" s="423"/>
      <c r="CE937" s="6"/>
      <c r="CF937" s="6"/>
      <c r="CG937" s="6"/>
      <c r="CH937" s="232"/>
      <c r="CI937" s="232"/>
      <c r="CJ937" s="232"/>
      <c r="CK937" s="232"/>
      <c r="CL937" s="231"/>
      <c r="CM937" s="502"/>
    </row>
    <row r="938" spans="9:91">
      <c r="I938" s="229"/>
      <c r="J938" s="230"/>
      <c r="K938" s="231" t="s">
        <v>268</v>
      </c>
      <c r="L938" s="482"/>
      <c r="M938" s="232"/>
      <c r="N938" s="233"/>
      <c r="O938" s="489"/>
      <c r="P938" s="489"/>
      <c r="Q938" s="489"/>
      <c r="R938" s="490"/>
      <c r="S938" s="490"/>
      <c r="T938" s="490"/>
      <c r="U938" s="490"/>
      <c r="V938" s="490"/>
      <c r="W938" s="490"/>
      <c r="X938" s="490"/>
      <c r="Y938" s="491"/>
      <c r="Z938" s="491"/>
      <c r="AA938" s="491"/>
      <c r="AB938" s="616"/>
      <c r="AC938" s="616"/>
      <c r="AD938" s="616"/>
      <c r="AE938" s="492"/>
      <c r="AF938" s="492"/>
      <c r="AG938" s="492"/>
      <c r="AH938" s="492"/>
      <c r="AI938" s="492"/>
      <c r="AJ938" s="492"/>
      <c r="AK938" s="492"/>
      <c r="AL938" s="489"/>
      <c r="AM938" s="489"/>
      <c r="AN938" s="491"/>
      <c r="AO938" s="491"/>
      <c r="AP938" s="491"/>
      <c r="AQ938" s="625" t="s">
        <v>133</v>
      </c>
      <c r="AR938" s="625"/>
      <c r="AS938" s="625"/>
      <c r="AT938" s="232"/>
      <c r="AU938" s="232"/>
      <c r="AV938" s="486"/>
      <c r="AZ938" s="229"/>
      <c r="BA938" s="230"/>
      <c r="BB938" s="231" t="s">
        <v>268</v>
      </c>
      <c r="BC938" s="497"/>
      <c r="BD938" s="232"/>
      <c r="BE938" s="233"/>
      <c r="BF938" s="489"/>
      <c r="BG938" s="489"/>
      <c r="BH938" s="489"/>
      <c r="BI938" s="490"/>
      <c r="BJ938" s="490"/>
      <c r="BK938" s="490"/>
      <c r="BL938" s="490"/>
      <c r="BM938" s="490"/>
      <c r="BN938" s="232">
        <v>1</v>
      </c>
      <c r="BO938" s="490"/>
      <c r="BP938" s="491"/>
      <c r="BQ938" s="232">
        <v>1</v>
      </c>
      <c r="BR938" s="232"/>
      <c r="BS938" s="232"/>
      <c r="BT938" s="232"/>
      <c r="BU938" s="232"/>
      <c r="BV938" s="232"/>
      <c r="BW938" s="232"/>
      <c r="BX938" s="232"/>
      <c r="BY938" s="492"/>
      <c r="BZ938" s="492"/>
      <c r="CA938" s="492"/>
      <c r="CE938" s="491"/>
      <c r="CF938" s="491"/>
      <c r="CG938" s="491"/>
      <c r="CH938" s="47"/>
      <c r="CI938" s="47"/>
      <c r="CJ938" s="47"/>
      <c r="CK938" s="232"/>
      <c r="CL938" s="232"/>
      <c r="CM938" s="502"/>
    </row>
    <row r="939" spans="9:91">
      <c r="I939" s="229"/>
      <c r="J939" s="235"/>
      <c r="K939" s="231" t="s">
        <v>193</v>
      </c>
      <c r="L939" s="233"/>
      <c r="M939" s="232"/>
      <c r="N939" s="482"/>
      <c r="O939" s="493"/>
      <c r="P939" s="232"/>
      <c r="Q939" s="232"/>
      <c r="R939" s="232"/>
      <c r="S939" s="232"/>
      <c r="T939" s="232"/>
      <c r="U939" s="232"/>
      <c r="V939" s="232"/>
      <c r="W939" s="232"/>
      <c r="X939" s="232"/>
      <c r="Y939" s="232"/>
      <c r="Z939" s="232"/>
      <c r="AA939" s="232"/>
      <c r="AB939" s="616"/>
      <c r="AC939" s="616"/>
      <c r="AD939" s="616"/>
      <c r="AE939" s="232"/>
      <c r="AF939" s="232"/>
      <c r="AG939" s="232"/>
      <c r="AH939" s="232"/>
      <c r="AI939" s="232"/>
      <c r="AJ939" s="232"/>
      <c r="AK939" s="232"/>
      <c r="AL939" s="232"/>
      <c r="AM939" s="232"/>
      <c r="AN939" s="232"/>
      <c r="AO939" s="232"/>
      <c r="AP939" s="495"/>
      <c r="AQ939" s="625"/>
      <c r="AR939" s="625"/>
      <c r="AS939" s="625"/>
      <c r="AT939" s="233"/>
      <c r="AU939" s="233"/>
      <c r="AV939" s="486"/>
      <c r="AZ939" s="229"/>
      <c r="BA939" s="235"/>
      <c r="BB939" s="231" t="s">
        <v>193</v>
      </c>
      <c r="BC939" s="233"/>
      <c r="BD939" s="232"/>
      <c r="BE939" s="497"/>
      <c r="BF939" s="493"/>
      <c r="BG939" s="232"/>
      <c r="BH939" s="232"/>
      <c r="BI939" s="232"/>
      <c r="BJ939" s="232"/>
      <c r="BK939" s="232"/>
      <c r="BL939" s="232"/>
      <c r="BM939" s="232"/>
      <c r="BN939" s="232">
        <v>1</v>
      </c>
      <c r="BO939" s="232"/>
      <c r="BP939" s="232"/>
      <c r="BQ939" s="232">
        <v>1</v>
      </c>
      <c r="BR939" s="625" t="s">
        <v>133</v>
      </c>
      <c r="BS939" s="625"/>
      <c r="BT939" s="625"/>
      <c r="BU939" s="614" t="s">
        <v>165</v>
      </c>
      <c r="BV939" s="614"/>
      <c r="BW939" s="614"/>
      <c r="BX939" s="232"/>
      <c r="BY939" s="232"/>
      <c r="BZ939" s="232"/>
      <c r="CA939" s="232"/>
      <c r="CE939" s="232"/>
      <c r="CI939" s="47"/>
      <c r="CJ939" s="47"/>
      <c r="CK939" s="233"/>
      <c r="CL939" s="233"/>
      <c r="CM939" s="502"/>
    </row>
    <row r="940" spans="9:91">
      <c r="I940" s="485"/>
      <c r="J940" s="236"/>
      <c r="K940" s="231" t="s">
        <v>189</v>
      </c>
      <c r="L940" s="232"/>
      <c r="M940" s="232"/>
      <c r="N940" s="482"/>
      <c r="O940" s="493"/>
      <c r="P940" s="617" t="s">
        <v>136</v>
      </c>
      <c r="Q940" s="617"/>
      <c r="R940" s="617"/>
      <c r="S940" s="494"/>
      <c r="T940" s="616" t="s">
        <v>165</v>
      </c>
      <c r="U940" s="616"/>
      <c r="V940" s="616"/>
      <c r="W940" s="490"/>
      <c r="X940" s="490"/>
      <c r="Y940" s="490"/>
      <c r="Z940" s="493"/>
      <c r="AA940" s="490"/>
      <c r="AB940" s="625" t="s">
        <v>133</v>
      </c>
      <c r="AC940" s="625"/>
      <c r="AD940" s="625"/>
      <c r="AF940" s="490"/>
      <c r="AG940" s="490"/>
      <c r="AH940" s="493"/>
      <c r="AI940" s="494"/>
      <c r="AJ940" s="494"/>
      <c r="AK940" s="494"/>
      <c r="AL940" s="490"/>
      <c r="AM940" s="493"/>
      <c r="AN940" s="493"/>
      <c r="AO940" s="232"/>
      <c r="AP940" s="493"/>
      <c r="AQ940" s="625"/>
      <c r="AR940" s="625"/>
      <c r="AS940" s="625"/>
      <c r="AT940" s="233"/>
      <c r="AU940" s="233"/>
      <c r="AV940" s="486"/>
      <c r="AZ940" s="500"/>
      <c r="BA940" s="236"/>
      <c r="BB940" s="231" t="s">
        <v>189</v>
      </c>
      <c r="BC940" s="232"/>
      <c r="BD940" s="232"/>
      <c r="BE940" s="497"/>
      <c r="BF940" s="493"/>
      <c r="BG940" s="232"/>
      <c r="BH940" s="232"/>
      <c r="BI940" s="232"/>
      <c r="BJ940" s="494"/>
      <c r="BK940" s="47"/>
      <c r="BL940" s="47"/>
      <c r="BM940" s="47"/>
      <c r="BN940" s="232">
        <v>1</v>
      </c>
      <c r="BO940" s="490"/>
      <c r="BP940" s="490"/>
      <c r="BQ940" s="232">
        <v>1</v>
      </c>
      <c r="BR940" s="625"/>
      <c r="BS940" s="625"/>
      <c r="BT940" s="625"/>
      <c r="BU940" s="614"/>
      <c r="BV940" s="614"/>
      <c r="BW940" s="614"/>
      <c r="BX940" s="490"/>
      <c r="BY940" s="493"/>
      <c r="BZ940" s="494"/>
      <c r="CA940" s="494"/>
      <c r="CB940" s="494"/>
      <c r="CC940" s="490"/>
      <c r="CD940" s="493"/>
      <c r="CE940" s="493"/>
      <c r="CI940" s="47"/>
      <c r="CJ940" s="47"/>
      <c r="CK940" s="233"/>
      <c r="CL940" s="233"/>
      <c r="CM940" s="502"/>
    </row>
    <row r="941" spans="9:91">
      <c r="I941" s="485"/>
      <c r="J941" s="237"/>
      <c r="K941" s="231" t="s">
        <v>192</v>
      </c>
      <c r="L941" s="232"/>
      <c r="M941" s="232"/>
      <c r="N941" s="482"/>
      <c r="O941" s="493"/>
      <c r="P941" s="617"/>
      <c r="Q941" s="617"/>
      <c r="R941" s="617"/>
      <c r="S941" s="494"/>
      <c r="T941" s="616"/>
      <c r="U941" s="616"/>
      <c r="V941" s="616"/>
      <c r="W941" s="490">
        <v>1</v>
      </c>
      <c r="X941" s="490">
        <v>1</v>
      </c>
      <c r="Y941" s="490">
        <v>1</v>
      </c>
      <c r="Z941" s="490">
        <v>1</v>
      </c>
      <c r="AA941" s="490">
        <v>1</v>
      </c>
      <c r="AB941" s="625"/>
      <c r="AC941" s="625"/>
      <c r="AD941" s="625"/>
      <c r="AE941" s="490">
        <v>1</v>
      </c>
      <c r="AF941" s="490">
        <v>1</v>
      </c>
      <c r="AG941" s="490">
        <v>1</v>
      </c>
      <c r="AH941" s="490">
        <v>1</v>
      </c>
      <c r="AI941" s="490">
        <v>1</v>
      </c>
      <c r="AJ941" s="490">
        <v>1</v>
      </c>
      <c r="AK941" s="490">
        <v>1</v>
      </c>
      <c r="AL941" s="490">
        <v>1</v>
      </c>
      <c r="AM941" s="490">
        <v>1</v>
      </c>
      <c r="AN941" s="490">
        <v>1</v>
      </c>
      <c r="AO941" s="490">
        <v>1</v>
      </c>
      <c r="AP941" s="490">
        <v>1</v>
      </c>
      <c r="AQ941" s="493"/>
      <c r="AR941" s="480"/>
      <c r="AS941" s="6"/>
      <c r="AT941" s="6"/>
      <c r="AU941" s="232"/>
      <c r="AV941" s="486"/>
      <c r="AZ941" s="500"/>
      <c r="BA941" s="237"/>
      <c r="BB941" s="231" t="s">
        <v>192</v>
      </c>
      <c r="BC941" s="232"/>
      <c r="BD941" s="232"/>
      <c r="BE941" s="497"/>
      <c r="BF941" s="493"/>
      <c r="BG941" s="625" t="s">
        <v>133</v>
      </c>
      <c r="BH941" s="625"/>
      <c r="BI941" s="625"/>
      <c r="BJ941" s="232">
        <v>1</v>
      </c>
      <c r="BK941" s="232">
        <v>1</v>
      </c>
      <c r="BL941" s="232">
        <v>1</v>
      </c>
      <c r="BM941" s="232">
        <v>1</v>
      </c>
      <c r="BN941" s="232">
        <v>1</v>
      </c>
      <c r="BO941" s="490"/>
      <c r="BP941" s="490"/>
      <c r="BQ941" s="232">
        <v>1</v>
      </c>
      <c r="BR941" s="625"/>
      <c r="BS941" s="625"/>
      <c r="BT941" s="625"/>
      <c r="BU941" s="614"/>
      <c r="BV941" s="614"/>
      <c r="BW941" s="614"/>
      <c r="BX941" s="490"/>
      <c r="BY941" s="490"/>
      <c r="BZ941" s="490"/>
      <c r="CA941" s="490"/>
      <c r="CB941" s="490"/>
      <c r="CC941" s="490"/>
      <c r="CD941" s="490"/>
      <c r="CE941" s="490"/>
      <c r="CI941" s="496"/>
      <c r="CJ941" s="6"/>
      <c r="CK941" s="6"/>
      <c r="CL941" s="232"/>
      <c r="CM941" s="502"/>
    </row>
    <row r="942" spans="9:91">
      <c r="I942" s="485"/>
      <c r="J942" s="309"/>
      <c r="K942" s="233" t="s">
        <v>486</v>
      </c>
      <c r="L942" s="232"/>
      <c r="M942" s="232"/>
      <c r="N942" s="482"/>
      <c r="O942" s="493"/>
      <c r="P942" s="617"/>
      <c r="Q942" s="617"/>
      <c r="R942" s="617"/>
      <c r="T942" s="616"/>
      <c r="U942" s="616"/>
      <c r="V942" s="616"/>
      <c r="W942" s="490">
        <v>1</v>
      </c>
      <c r="X942" s="614" t="s">
        <v>138</v>
      </c>
      <c r="Y942" s="614"/>
      <c r="Z942" s="614"/>
      <c r="AA942" s="490">
        <v>1</v>
      </c>
      <c r="AB942" s="625"/>
      <c r="AC942" s="625"/>
      <c r="AD942" s="625"/>
      <c r="AE942" s="490">
        <v>1</v>
      </c>
      <c r="AF942" s="616" t="s">
        <v>135</v>
      </c>
      <c r="AG942" s="616"/>
      <c r="AH942" s="616"/>
      <c r="AI942" s="490">
        <v>1</v>
      </c>
      <c r="AJ942" s="617" t="s">
        <v>136</v>
      </c>
      <c r="AK942" s="617"/>
      <c r="AL942" s="617"/>
      <c r="AM942" s="614" t="s">
        <v>181</v>
      </c>
      <c r="AN942" s="614"/>
      <c r="AO942" s="614"/>
      <c r="AP942" s="490">
        <v>1</v>
      </c>
      <c r="AS942" s="6"/>
      <c r="AT942" s="6"/>
      <c r="AU942" s="482"/>
      <c r="AV942" s="486"/>
      <c r="AZ942" s="500"/>
      <c r="BA942" s="309"/>
      <c r="BB942" s="233" t="s">
        <v>486</v>
      </c>
      <c r="BC942" s="232"/>
      <c r="BD942" s="232"/>
      <c r="BE942" s="497"/>
      <c r="BF942" s="493"/>
      <c r="BG942" s="625"/>
      <c r="BH942" s="625"/>
      <c r="BI942" s="625"/>
      <c r="BJ942" s="232">
        <v>1</v>
      </c>
      <c r="BK942" s="617" t="s">
        <v>136</v>
      </c>
      <c r="BL942" s="617"/>
      <c r="BM942" s="617"/>
      <c r="BN942" s="232">
        <v>1</v>
      </c>
      <c r="BO942" s="232">
        <v>1</v>
      </c>
      <c r="BP942" s="232">
        <v>1</v>
      </c>
      <c r="BQ942" s="232">
        <v>1</v>
      </c>
      <c r="BR942" s="232">
        <v>1</v>
      </c>
      <c r="BS942" s="47"/>
      <c r="BT942" s="47"/>
      <c r="BU942" s="232">
        <v>1</v>
      </c>
      <c r="BV942" s="232">
        <v>1</v>
      </c>
      <c r="BW942" s="232">
        <v>1</v>
      </c>
      <c r="BX942" s="232">
        <v>1</v>
      </c>
      <c r="BY942" s="232">
        <v>1</v>
      </c>
      <c r="BZ942" s="232">
        <v>1</v>
      </c>
      <c r="CA942" s="232">
        <v>1</v>
      </c>
      <c r="CB942" s="232">
        <v>1</v>
      </c>
      <c r="CC942" s="232">
        <v>1</v>
      </c>
      <c r="CD942" s="232">
        <v>1</v>
      </c>
      <c r="CE942" s="232">
        <v>1</v>
      </c>
      <c r="CF942" s="494"/>
      <c r="CG942" s="490"/>
      <c r="CH942" s="6"/>
      <c r="CI942" s="6"/>
      <c r="CJ942" s="6"/>
      <c r="CK942" s="6"/>
      <c r="CL942" s="497"/>
      <c r="CM942" s="502"/>
    </row>
    <row r="943" spans="9:91">
      <c r="I943" s="485"/>
      <c r="J943" s="233"/>
      <c r="K943" s="232"/>
      <c r="L943" s="232"/>
      <c r="M943" s="232"/>
      <c r="N943" s="482"/>
      <c r="O943" s="493"/>
      <c r="P943" s="232"/>
      <c r="Q943" s="493"/>
      <c r="S943" s="490">
        <v>1</v>
      </c>
      <c r="T943" s="490">
        <v>1</v>
      </c>
      <c r="U943" s="490">
        <v>1</v>
      </c>
      <c r="V943" s="490">
        <v>1</v>
      </c>
      <c r="W943" s="490">
        <v>1</v>
      </c>
      <c r="X943" s="614"/>
      <c r="Y943" s="614"/>
      <c r="Z943" s="614"/>
      <c r="AA943" s="490">
        <v>1</v>
      </c>
      <c r="AB943" s="490">
        <v>1</v>
      </c>
      <c r="AC943" s="490">
        <v>1</v>
      </c>
      <c r="AD943" s="490">
        <v>1</v>
      </c>
      <c r="AE943" s="490">
        <v>1</v>
      </c>
      <c r="AF943" s="616"/>
      <c r="AG943" s="616"/>
      <c r="AH943" s="616"/>
      <c r="AI943" s="490">
        <v>1</v>
      </c>
      <c r="AJ943" s="617"/>
      <c r="AK943" s="617"/>
      <c r="AL943" s="617"/>
      <c r="AM943" s="614"/>
      <c r="AN943" s="614"/>
      <c r="AO943" s="614"/>
      <c r="AP943" s="490">
        <v>1</v>
      </c>
      <c r="AS943" s="6"/>
      <c r="AT943" s="6"/>
      <c r="AU943" s="233"/>
      <c r="AV943" s="486"/>
      <c r="AZ943" s="500"/>
      <c r="BA943" s="233"/>
      <c r="BB943" s="232"/>
      <c r="BC943" s="232"/>
      <c r="BD943" s="232"/>
      <c r="BE943" s="497"/>
      <c r="BF943" s="493"/>
      <c r="BG943" s="625"/>
      <c r="BH943" s="625"/>
      <c r="BI943" s="625"/>
      <c r="BJ943" s="232">
        <v>1</v>
      </c>
      <c r="BK943" s="617"/>
      <c r="BL943" s="617"/>
      <c r="BM943" s="617"/>
      <c r="BN943" s="490"/>
      <c r="BO943" s="614" t="s">
        <v>165</v>
      </c>
      <c r="BP943" s="614"/>
      <c r="BQ943" s="614"/>
      <c r="BR943" s="232">
        <v>1</v>
      </c>
      <c r="BS943" s="232">
        <v>1</v>
      </c>
      <c r="BT943" s="232">
        <v>1</v>
      </c>
      <c r="BU943" s="232">
        <v>1</v>
      </c>
      <c r="BV943" s="617" t="s">
        <v>135</v>
      </c>
      <c r="BW943" s="617"/>
      <c r="BX943" s="617"/>
      <c r="BY943" s="625" t="s">
        <v>283</v>
      </c>
      <c r="BZ943" s="625"/>
      <c r="CA943" s="625"/>
      <c r="CE943" s="232">
        <v>1</v>
      </c>
      <c r="CF943" s="494"/>
      <c r="CG943" s="490"/>
      <c r="CH943" s="6"/>
      <c r="CI943" s="6"/>
      <c r="CJ943" s="6"/>
      <c r="CK943" s="6"/>
      <c r="CL943" s="233"/>
      <c r="CM943" s="502"/>
    </row>
    <row r="944" spans="9:91">
      <c r="I944" s="485"/>
      <c r="J944" s="231"/>
      <c r="K944" s="231"/>
      <c r="L944" s="232"/>
      <c r="M944" s="233"/>
      <c r="N944" s="482"/>
      <c r="O944" s="493"/>
      <c r="P944" s="616" t="s">
        <v>165</v>
      </c>
      <c r="Q944" s="616"/>
      <c r="R944" s="616"/>
      <c r="S944" s="490">
        <v>1</v>
      </c>
      <c r="U944" s="232"/>
      <c r="V944" s="232"/>
      <c r="W944" s="243"/>
      <c r="X944" s="614"/>
      <c r="Y944" s="614"/>
      <c r="Z944" s="614"/>
      <c r="AA944" s="230"/>
      <c r="AB944" s="617" t="s">
        <v>317</v>
      </c>
      <c r="AC944" s="617"/>
      <c r="AD944" s="617"/>
      <c r="AE944" s="236"/>
      <c r="AF944" s="616"/>
      <c r="AG944" s="616"/>
      <c r="AH944" s="616"/>
      <c r="AI944" s="490">
        <v>1</v>
      </c>
      <c r="AJ944" s="617"/>
      <c r="AK944" s="617"/>
      <c r="AL944" s="617"/>
      <c r="AM944" s="614"/>
      <c r="AN944" s="614"/>
      <c r="AO944" s="614"/>
      <c r="AP944" s="490">
        <v>1</v>
      </c>
      <c r="AS944" s="6"/>
      <c r="AT944" s="6"/>
      <c r="AU944" s="482"/>
      <c r="AV944" s="486"/>
      <c r="AZ944" s="500"/>
      <c r="BA944" s="231"/>
      <c r="BB944" s="231"/>
      <c r="BC944" s="232"/>
      <c r="BD944" s="233"/>
      <c r="BE944" s="497"/>
      <c r="BF944" s="493"/>
      <c r="BG944" s="232">
        <v>1</v>
      </c>
      <c r="BH944" s="232">
        <v>1</v>
      </c>
      <c r="BI944" s="232">
        <v>1</v>
      </c>
      <c r="BJ944" s="232">
        <v>1</v>
      </c>
      <c r="BK944" s="617"/>
      <c r="BL944" s="617"/>
      <c r="BM944" s="617"/>
      <c r="BN944" s="236"/>
      <c r="BO944" s="614"/>
      <c r="BP944" s="614"/>
      <c r="BQ944" s="614"/>
      <c r="BR944" s="617" t="s">
        <v>604</v>
      </c>
      <c r="BS944" s="617"/>
      <c r="BT944" s="617"/>
      <c r="BU944" s="232">
        <v>1</v>
      </c>
      <c r="BV944" s="617"/>
      <c r="BW944" s="617"/>
      <c r="BX944" s="617"/>
      <c r="BY944" s="625"/>
      <c r="BZ944" s="625"/>
      <c r="CA944" s="625"/>
      <c r="CE944" s="232">
        <v>1</v>
      </c>
      <c r="CF944" s="494"/>
      <c r="CG944" s="490"/>
      <c r="CH944" s="6"/>
      <c r="CI944" s="6"/>
      <c r="CJ944" s="6"/>
      <c r="CK944" s="6"/>
      <c r="CL944" s="497"/>
      <c r="CM944" s="502"/>
    </row>
    <row r="945" spans="9:91">
      <c r="I945" s="485"/>
      <c r="J945" s="231"/>
      <c r="K945" s="231"/>
      <c r="L945" s="233"/>
      <c r="M945" s="232"/>
      <c r="N945" s="482"/>
      <c r="O945" s="493"/>
      <c r="P945" s="616"/>
      <c r="Q945" s="616"/>
      <c r="R945" s="616"/>
      <c r="S945" s="490">
        <v>1</v>
      </c>
      <c r="T945" s="232"/>
      <c r="U945" s="232">
        <v>1</v>
      </c>
      <c r="V945" s="232">
        <v>1</v>
      </c>
      <c r="W945" s="232">
        <v>1</v>
      </c>
      <c r="X945" s="232">
        <v>1</v>
      </c>
      <c r="Y945" s="232">
        <v>1</v>
      </c>
      <c r="Z945" s="232">
        <v>1</v>
      </c>
      <c r="AA945" s="232">
        <v>1</v>
      </c>
      <c r="AB945" s="617"/>
      <c r="AC945" s="617"/>
      <c r="AD945" s="617"/>
      <c r="AE945" s="494"/>
      <c r="AF945" s="232">
        <v>1</v>
      </c>
      <c r="AG945" s="232">
        <v>1</v>
      </c>
      <c r="AH945" s="232">
        <v>1</v>
      </c>
      <c r="AI945" s="232">
        <v>1</v>
      </c>
      <c r="AJ945" s="232">
        <v>1</v>
      </c>
      <c r="AK945" s="232">
        <v>1</v>
      </c>
      <c r="AL945" s="232">
        <v>1</v>
      </c>
      <c r="AM945" s="617" t="s">
        <v>136</v>
      </c>
      <c r="AN945" s="617"/>
      <c r="AO945" s="617"/>
      <c r="AP945" s="490">
        <v>1</v>
      </c>
      <c r="AQ945" s="491"/>
      <c r="AR945" s="6"/>
      <c r="AS945" s="6"/>
      <c r="AT945" s="233"/>
      <c r="AU945" s="232"/>
      <c r="AV945" s="240"/>
      <c r="AZ945" s="500"/>
      <c r="BA945" s="231"/>
      <c r="BB945" s="231"/>
      <c r="BC945" s="233"/>
      <c r="BD945" s="232"/>
      <c r="BE945" s="497"/>
      <c r="BF945" s="493"/>
      <c r="BG945" s="232">
        <v>1</v>
      </c>
      <c r="BH945" s="617" t="s">
        <v>136</v>
      </c>
      <c r="BI945" s="617"/>
      <c r="BJ945" s="617"/>
      <c r="BK945" s="232"/>
      <c r="BL945" s="232"/>
      <c r="BM945" s="232"/>
      <c r="BN945" s="230"/>
      <c r="BO945" s="614"/>
      <c r="BP945" s="614"/>
      <c r="BQ945" s="614"/>
      <c r="BR945" s="617"/>
      <c r="BS945" s="617"/>
      <c r="BT945" s="617"/>
      <c r="BU945" s="230"/>
      <c r="BV945" s="617"/>
      <c r="BW945" s="617"/>
      <c r="BX945" s="617"/>
      <c r="BY945" s="625"/>
      <c r="BZ945" s="625"/>
      <c r="CA945" s="625"/>
      <c r="CE945" s="232">
        <v>1</v>
      </c>
      <c r="CF945" s="232"/>
      <c r="CG945" s="490"/>
      <c r="CH945" s="491"/>
      <c r="CI945" s="6"/>
      <c r="CJ945" s="6"/>
      <c r="CK945" s="233"/>
      <c r="CL945" s="232"/>
      <c r="CM945" s="240"/>
    </row>
    <row r="946" spans="9:91">
      <c r="I946" s="241"/>
      <c r="J946" s="232"/>
      <c r="O946" s="495"/>
      <c r="P946" s="616"/>
      <c r="Q946" s="616"/>
      <c r="R946" s="616"/>
      <c r="S946" s="490">
        <v>1</v>
      </c>
      <c r="T946" s="232"/>
      <c r="U946" s="232">
        <v>1</v>
      </c>
      <c r="V946" s="617" t="s">
        <v>282</v>
      </c>
      <c r="W946" s="617"/>
      <c r="X946" s="617"/>
      <c r="Y946" s="620" t="s">
        <v>151</v>
      </c>
      <c r="Z946" s="620"/>
      <c r="AA946" s="232">
        <v>1</v>
      </c>
      <c r="AB946" s="617"/>
      <c r="AC946" s="617"/>
      <c r="AD946" s="617"/>
      <c r="AF946" s="232">
        <v>1</v>
      </c>
      <c r="AG946" s="230"/>
      <c r="AH946" s="235"/>
      <c r="AI946" s="616" t="s">
        <v>283</v>
      </c>
      <c r="AJ946" s="616"/>
      <c r="AK946" s="616"/>
      <c r="AL946" s="232">
        <v>1</v>
      </c>
      <c r="AM946" s="617"/>
      <c r="AN946" s="617"/>
      <c r="AO946" s="617"/>
      <c r="AP946" s="490">
        <v>1</v>
      </c>
      <c r="AQ946" s="493"/>
      <c r="AR946" s="6"/>
      <c r="AS946" s="6"/>
      <c r="AT946" s="233"/>
      <c r="AU946" s="232"/>
      <c r="AV946" s="240"/>
      <c r="AZ946" s="241"/>
      <c r="BA946" s="232"/>
      <c r="BD946" s="6"/>
      <c r="BE946" s="6"/>
      <c r="BF946" s="501"/>
      <c r="BG946" s="232">
        <v>1</v>
      </c>
      <c r="BH946" s="617"/>
      <c r="BI946" s="617"/>
      <c r="BJ946" s="617"/>
      <c r="BK946" s="232"/>
      <c r="BL946" s="615" t="s">
        <v>181</v>
      </c>
      <c r="BM946" s="615"/>
      <c r="BN946" s="615"/>
      <c r="BO946" s="617" t="s">
        <v>317</v>
      </c>
      <c r="BP946" s="617"/>
      <c r="BQ946" s="617"/>
      <c r="BR946" s="617"/>
      <c r="BS946" s="617"/>
      <c r="BT946" s="617"/>
      <c r="BU946" s="232">
        <v>1</v>
      </c>
      <c r="BV946" s="232">
        <v>1</v>
      </c>
      <c r="BW946" s="232">
        <v>1</v>
      </c>
      <c r="BX946" s="232">
        <v>1</v>
      </c>
      <c r="BY946" s="232">
        <v>1</v>
      </c>
      <c r="BZ946" s="232">
        <v>1</v>
      </c>
      <c r="CA946" s="232">
        <v>1</v>
      </c>
      <c r="CB946" s="617" t="s">
        <v>136</v>
      </c>
      <c r="CC946" s="617"/>
      <c r="CD946" s="617"/>
      <c r="CE946" s="232">
        <v>1</v>
      </c>
      <c r="CF946" s="232"/>
      <c r="CG946" s="490"/>
      <c r="CH946" s="493"/>
      <c r="CI946" s="6"/>
      <c r="CJ946" s="6"/>
      <c r="CK946" s="233"/>
      <c r="CL946" s="232"/>
      <c r="CM946" s="240"/>
    </row>
    <row r="947" spans="9:91">
      <c r="I947" s="241"/>
      <c r="J947" s="232"/>
      <c r="N947" s="481"/>
      <c r="O947" s="480"/>
      <c r="P947" s="232"/>
      <c r="Q947" s="490">
        <v>1</v>
      </c>
      <c r="R947" s="490">
        <v>1</v>
      </c>
      <c r="S947" s="490">
        <v>1</v>
      </c>
      <c r="T947" s="243"/>
      <c r="U947" s="232">
        <v>1</v>
      </c>
      <c r="V947" s="617"/>
      <c r="W947" s="617"/>
      <c r="X947" s="617"/>
      <c r="Y947" s="620"/>
      <c r="Z947" s="620"/>
      <c r="AA947" s="232">
        <v>1</v>
      </c>
      <c r="AB947" s="232">
        <v>1</v>
      </c>
      <c r="AC947" s="232">
        <v>1</v>
      </c>
      <c r="AD947" s="232">
        <v>1</v>
      </c>
      <c r="AE947" s="232">
        <v>1</v>
      </c>
      <c r="AF947" s="232">
        <v>1</v>
      </c>
      <c r="AG947" s="617" t="s">
        <v>137</v>
      </c>
      <c r="AH947" s="617"/>
      <c r="AI947" s="616"/>
      <c r="AJ947" s="616"/>
      <c r="AK947" s="616"/>
      <c r="AL947" s="232">
        <v>1</v>
      </c>
      <c r="AM947" s="617"/>
      <c r="AN947" s="617"/>
      <c r="AO947" s="617"/>
      <c r="AP947" s="490">
        <v>1</v>
      </c>
      <c r="AQ947" s="480"/>
      <c r="AR947" s="482"/>
      <c r="AS947" s="6"/>
      <c r="AT947" s="6"/>
      <c r="AU947" s="232"/>
      <c r="AV947" s="240"/>
      <c r="AZ947" s="241"/>
      <c r="BA947" s="232"/>
      <c r="BD947" s="6"/>
      <c r="BE947" s="496"/>
      <c r="BF947" s="496"/>
      <c r="BG947" s="232">
        <v>1</v>
      </c>
      <c r="BH947" s="617"/>
      <c r="BI947" s="617"/>
      <c r="BJ947" s="617"/>
      <c r="BK947" s="233"/>
      <c r="BL947" s="615"/>
      <c r="BM947" s="615"/>
      <c r="BN947" s="615"/>
      <c r="BO947" s="617"/>
      <c r="BP947" s="617"/>
      <c r="BQ947" s="617"/>
      <c r="BR947" s="232">
        <v>1</v>
      </c>
      <c r="BS947" s="232">
        <v>1</v>
      </c>
      <c r="BT947" s="232">
        <v>1</v>
      </c>
      <c r="BU947" s="232">
        <v>1</v>
      </c>
      <c r="BV947" s="235"/>
      <c r="BW947" s="232"/>
      <c r="BX947" s="232"/>
      <c r="BY947" s="232"/>
      <c r="BZ947" s="47"/>
      <c r="CA947" s="232">
        <v>1</v>
      </c>
      <c r="CB947" s="617"/>
      <c r="CC947" s="617"/>
      <c r="CD947" s="617"/>
      <c r="CE947" s="232">
        <v>1</v>
      </c>
      <c r="CF947" s="232"/>
      <c r="CG947" s="490"/>
      <c r="CH947" s="496"/>
      <c r="CI947" s="497"/>
      <c r="CJ947" s="6"/>
      <c r="CK947" s="6"/>
      <c r="CL947" s="232"/>
      <c r="CM947" s="240"/>
    </row>
    <row r="948" spans="9:91">
      <c r="I948" s="241"/>
      <c r="J948" s="232"/>
      <c r="N948" s="481"/>
      <c r="O948" s="480"/>
      <c r="P948" s="232"/>
      <c r="Q948" s="490">
        <v>1</v>
      </c>
      <c r="R948" s="614" t="s">
        <v>138</v>
      </c>
      <c r="S948" s="614"/>
      <c r="T948" s="614"/>
      <c r="U948" s="232">
        <v>1</v>
      </c>
      <c r="V948" s="617"/>
      <c r="W948" s="617"/>
      <c r="X948" s="617"/>
      <c r="AA948" s="232"/>
      <c r="AB948" s="50"/>
      <c r="AC948" s="50"/>
      <c r="AD948" s="50"/>
      <c r="AE948" s="50"/>
      <c r="AF948" s="232"/>
      <c r="AG948" s="617"/>
      <c r="AH948" s="617"/>
      <c r="AI948" s="616"/>
      <c r="AJ948" s="616"/>
      <c r="AK948" s="616"/>
      <c r="AL948" s="232">
        <v>1</v>
      </c>
      <c r="AM948" s="232">
        <v>1</v>
      </c>
      <c r="AN948" s="232">
        <v>1</v>
      </c>
      <c r="AO948" s="232">
        <v>1</v>
      </c>
      <c r="AP948" s="490">
        <v>1</v>
      </c>
      <c r="AQ948" s="480"/>
      <c r="AR948" s="482"/>
      <c r="AS948" s="6"/>
      <c r="AT948" s="6"/>
      <c r="AU948" s="234"/>
      <c r="AV948" s="240"/>
      <c r="AZ948" s="241"/>
      <c r="BA948" s="232"/>
      <c r="BC948" s="232">
        <v>1</v>
      </c>
      <c r="BD948" s="232">
        <v>1</v>
      </c>
      <c r="BE948" s="232">
        <v>1</v>
      </c>
      <c r="BF948" s="232">
        <v>1</v>
      </c>
      <c r="BG948" s="232">
        <v>1</v>
      </c>
      <c r="BH948" s="232">
        <v>1</v>
      </c>
      <c r="BI948" s="494"/>
      <c r="BJ948" s="236"/>
      <c r="BK948" s="230"/>
      <c r="BL948" s="615"/>
      <c r="BM948" s="615"/>
      <c r="BN948" s="615"/>
      <c r="BO948" s="617"/>
      <c r="BP948" s="617"/>
      <c r="BQ948" s="617"/>
      <c r="BR948" s="232">
        <v>1</v>
      </c>
      <c r="BS948" s="625"/>
      <c r="BT948" s="625"/>
      <c r="BU948" s="232">
        <v>1</v>
      </c>
      <c r="BV948" s="232">
        <v>1</v>
      </c>
      <c r="BW948" s="232">
        <v>1</v>
      </c>
      <c r="BX948" s="232">
        <v>1</v>
      </c>
      <c r="BY948" s="232">
        <v>1</v>
      </c>
      <c r="BZ948" s="47"/>
      <c r="CA948" s="232">
        <v>1</v>
      </c>
      <c r="CB948" s="617"/>
      <c r="CC948" s="617"/>
      <c r="CD948" s="617"/>
      <c r="CE948" s="232">
        <v>1</v>
      </c>
      <c r="CF948" s="232"/>
      <c r="CG948" s="490"/>
      <c r="CH948" s="496"/>
      <c r="CI948" s="497"/>
      <c r="CJ948" s="6"/>
      <c r="CK948" s="6"/>
      <c r="CL948" s="234"/>
      <c r="CM948" s="240"/>
    </row>
    <row r="949" spans="9:91">
      <c r="I949" s="241"/>
      <c r="J949" s="232"/>
      <c r="K949" s="234"/>
      <c r="L949" s="234"/>
      <c r="O949" s="480"/>
      <c r="P949" s="232"/>
      <c r="Q949" s="490">
        <v>1</v>
      </c>
      <c r="R949" s="614"/>
      <c r="S949" s="614"/>
      <c r="T949" s="614"/>
      <c r="U949" s="232">
        <v>1</v>
      </c>
      <c r="V949" s="620" t="s">
        <v>151</v>
      </c>
      <c r="W949" s="620"/>
      <c r="Y949" s="232">
        <v>1</v>
      </c>
      <c r="Z949" s="232">
        <v>1</v>
      </c>
      <c r="AA949" s="232">
        <v>1</v>
      </c>
      <c r="AB949" s="232">
        <v>1</v>
      </c>
      <c r="AC949" s="232">
        <v>1</v>
      </c>
      <c r="AD949" s="232">
        <v>1</v>
      </c>
      <c r="AE949" s="232">
        <v>1</v>
      </c>
      <c r="AF949" s="232">
        <v>1</v>
      </c>
      <c r="AG949" s="232">
        <v>1</v>
      </c>
      <c r="AH949" s="232">
        <v>1</v>
      </c>
      <c r="AI949" s="617" t="s">
        <v>137</v>
      </c>
      <c r="AJ949" s="617"/>
      <c r="AK949" s="235"/>
      <c r="AL949" s="232">
        <v>1</v>
      </c>
      <c r="AM949" s="616" t="s">
        <v>135</v>
      </c>
      <c r="AN949" s="616"/>
      <c r="AO949" s="616"/>
      <c r="AP949" s="490">
        <v>1</v>
      </c>
      <c r="AU949" s="234"/>
      <c r="AV949" s="240"/>
      <c r="AZ949" s="241"/>
      <c r="BA949" s="232"/>
      <c r="BB949" s="234"/>
      <c r="BC949" s="232">
        <v>1</v>
      </c>
      <c r="BD949" s="6"/>
      <c r="BE949" s="6"/>
      <c r="BF949" s="496"/>
      <c r="BG949" s="232"/>
      <c r="BH949" s="232">
        <v>1</v>
      </c>
      <c r="BI949" s="614" t="s">
        <v>165</v>
      </c>
      <c r="BJ949" s="614"/>
      <c r="BK949" s="614"/>
      <c r="BL949" s="617" t="s">
        <v>317</v>
      </c>
      <c r="BM949" s="617"/>
      <c r="BN949" s="617"/>
      <c r="BO949" s="232">
        <v>1</v>
      </c>
      <c r="BP949" s="232">
        <v>1</v>
      </c>
      <c r="BQ949" s="232">
        <v>1</v>
      </c>
      <c r="BR949" s="232">
        <v>1</v>
      </c>
      <c r="BS949" s="625"/>
      <c r="BT949" s="625"/>
      <c r="BU949" s="243"/>
      <c r="BV949" s="617" t="s">
        <v>282</v>
      </c>
      <c r="BW949" s="617"/>
      <c r="BX949" s="617"/>
      <c r="BY949" s="232">
        <v>1</v>
      </c>
      <c r="BZ949" s="232"/>
      <c r="CA949" s="232">
        <v>1</v>
      </c>
      <c r="CB949" s="617" t="s">
        <v>604</v>
      </c>
      <c r="CC949" s="617"/>
      <c r="CD949" s="617"/>
      <c r="CE949" s="232">
        <v>1</v>
      </c>
      <c r="CF949" s="47"/>
      <c r="CG949" s="490"/>
      <c r="CH949" s="6"/>
      <c r="CI949" s="232"/>
      <c r="CJ949" s="6"/>
      <c r="CK949" s="6"/>
      <c r="CL949" s="234"/>
      <c r="CM949" s="240"/>
    </row>
    <row r="950" spans="9:91">
      <c r="I950" s="241"/>
      <c r="J950" s="232"/>
      <c r="K950" s="234"/>
      <c r="P950" s="232"/>
      <c r="Q950" s="490">
        <v>1</v>
      </c>
      <c r="R950" s="614"/>
      <c r="S950" s="614"/>
      <c r="T950" s="614"/>
      <c r="U950" s="232">
        <v>1</v>
      </c>
      <c r="V950" s="620"/>
      <c r="W950" s="620"/>
      <c r="Y950" s="232">
        <v>1</v>
      </c>
      <c r="Z950" s="232"/>
      <c r="AA950" s="232"/>
      <c r="AB950" s="50"/>
      <c r="AC950" s="50"/>
      <c r="AD950" s="50"/>
      <c r="AE950" s="232"/>
      <c r="AF950" s="232"/>
      <c r="AG950" s="232"/>
      <c r="AH950" s="232">
        <v>1</v>
      </c>
      <c r="AI950" s="617"/>
      <c r="AJ950" s="617"/>
      <c r="AK950" s="243"/>
      <c r="AL950" s="232">
        <v>1</v>
      </c>
      <c r="AM950" s="616"/>
      <c r="AN950" s="616"/>
      <c r="AO950" s="616"/>
      <c r="AP950" s="490">
        <v>1</v>
      </c>
      <c r="AU950" s="234"/>
      <c r="AV950" s="240"/>
      <c r="AZ950" s="241"/>
      <c r="BA950" s="232"/>
      <c r="BB950" s="234"/>
      <c r="BC950" s="232">
        <v>1</v>
      </c>
      <c r="BD950" s="6"/>
      <c r="BE950" s="6"/>
      <c r="BF950" s="6"/>
      <c r="BG950" s="232"/>
      <c r="BH950" s="232">
        <v>1</v>
      </c>
      <c r="BI950" s="614"/>
      <c r="BJ950" s="614"/>
      <c r="BK950" s="614"/>
      <c r="BL950" s="617"/>
      <c r="BM950" s="617"/>
      <c r="BN950" s="617"/>
      <c r="BO950" s="232">
        <v>1</v>
      </c>
      <c r="BP950" s="232"/>
      <c r="BQ950" s="232"/>
      <c r="BR950" s="232">
        <v>1</v>
      </c>
      <c r="BS950" s="625"/>
      <c r="BT950" s="625"/>
      <c r="BU950" s="232">
        <v>1</v>
      </c>
      <c r="BV950" s="617"/>
      <c r="BW950" s="617"/>
      <c r="BX950" s="617"/>
      <c r="BY950" s="232">
        <v>1</v>
      </c>
      <c r="BZ950" s="232"/>
      <c r="CA950" s="232">
        <v>1</v>
      </c>
      <c r="CB950" s="617"/>
      <c r="CC950" s="617"/>
      <c r="CD950" s="617"/>
      <c r="CE950" s="232">
        <v>1</v>
      </c>
      <c r="CF950" s="614" t="s">
        <v>165</v>
      </c>
      <c r="CG950" s="614"/>
      <c r="CH950" s="614"/>
      <c r="CI950" s="232"/>
      <c r="CJ950" s="6"/>
      <c r="CK950" s="6"/>
      <c r="CL950" s="234"/>
      <c r="CM950" s="240"/>
    </row>
    <row r="951" spans="9:91">
      <c r="I951" s="241"/>
      <c r="J951" s="232"/>
      <c r="K951" s="234"/>
      <c r="Q951" s="490">
        <v>1</v>
      </c>
      <c r="R951" s="490">
        <v>1</v>
      </c>
      <c r="S951" s="490">
        <v>1</v>
      </c>
      <c r="T951" s="230"/>
      <c r="U951" s="232">
        <v>1</v>
      </c>
      <c r="V951" s="232">
        <v>1</v>
      </c>
      <c r="W951" s="232">
        <v>1</v>
      </c>
      <c r="X951" s="232"/>
      <c r="Y951" s="232">
        <v>1</v>
      </c>
      <c r="Z951" s="47"/>
      <c r="AA951" s="47"/>
      <c r="AB951" s="47"/>
      <c r="AC951" s="47"/>
      <c r="AD951" s="47"/>
      <c r="AE951" s="232"/>
      <c r="AF951" s="232"/>
      <c r="AG951" s="47"/>
      <c r="AH951" s="232">
        <v>1</v>
      </c>
      <c r="AI951" s="232"/>
      <c r="AJ951" s="232">
        <v>1</v>
      </c>
      <c r="AK951" s="232">
        <v>1</v>
      </c>
      <c r="AL951" s="232">
        <v>1</v>
      </c>
      <c r="AM951" s="616"/>
      <c r="AN951" s="616"/>
      <c r="AO951" s="616"/>
      <c r="AP951" s="490">
        <v>1</v>
      </c>
      <c r="AU951" s="232"/>
      <c r="AV951" s="486"/>
      <c r="AZ951" s="241"/>
      <c r="BA951" s="232"/>
      <c r="BB951" s="234"/>
      <c r="BC951" s="232">
        <v>1</v>
      </c>
      <c r="BD951" s="232">
        <v>1</v>
      </c>
      <c r="BE951" s="232">
        <v>1</v>
      </c>
      <c r="BF951" s="232">
        <v>1</v>
      </c>
      <c r="BG951" s="232">
        <v>1</v>
      </c>
      <c r="BH951" s="232">
        <v>1</v>
      </c>
      <c r="BI951" s="614"/>
      <c r="BJ951" s="614"/>
      <c r="BK951" s="614"/>
      <c r="BL951" s="617"/>
      <c r="BM951" s="617"/>
      <c r="BN951" s="617"/>
      <c r="BO951" s="232">
        <v>1</v>
      </c>
      <c r="BP951" s="232"/>
      <c r="BQ951" s="232">
        <v>1</v>
      </c>
      <c r="BR951" s="232">
        <v>1</v>
      </c>
      <c r="BS951" s="625"/>
      <c r="BT951" s="625"/>
      <c r="BU951" s="309"/>
      <c r="BV951" s="617"/>
      <c r="BW951" s="617"/>
      <c r="BX951" s="617"/>
      <c r="BY951" s="232">
        <v>1</v>
      </c>
      <c r="BZ951" s="235"/>
      <c r="CA951" s="232">
        <v>1</v>
      </c>
      <c r="CB951" s="617"/>
      <c r="CC951" s="617"/>
      <c r="CD951" s="617"/>
      <c r="CE951" s="232">
        <v>1</v>
      </c>
      <c r="CF951" s="614"/>
      <c r="CG951" s="614"/>
      <c r="CH951" s="614"/>
      <c r="CI951" s="232"/>
      <c r="CJ951" s="6"/>
      <c r="CK951" s="6"/>
      <c r="CL951" s="232"/>
      <c r="CM951" s="502"/>
    </row>
    <row r="952" spans="9:91">
      <c r="I952" s="485"/>
      <c r="J952" s="232"/>
      <c r="K952" s="234"/>
      <c r="M952" s="616" t="s">
        <v>165</v>
      </c>
      <c r="N952" s="616"/>
      <c r="O952" s="616"/>
      <c r="P952" s="625" t="s">
        <v>133</v>
      </c>
      <c r="Q952" s="625"/>
      <c r="R952" s="625"/>
      <c r="S952" s="490">
        <v>1</v>
      </c>
      <c r="T952" s="617" t="s">
        <v>317</v>
      </c>
      <c r="U952" s="617"/>
      <c r="V952" s="617"/>
      <c r="W952" s="232">
        <v>1</v>
      </c>
      <c r="X952" s="47"/>
      <c r="Y952" s="232">
        <v>1</v>
      </c>
      <c r="Z952" s="50"/>
      <c r="AA952" s="232"/>
      <c r="AB952" s="617"/>
      <c r="AC952" s="617"/>
      <c r="AD952" s="617"/>
      <c r="AE952" s="617"/>
      <c r="AF952" s="232"/>
      <c r="AG952" s="47"/>
      <c r="AH952" s="232">
        <v>1</v>
      </c>
      <c r="AI952" s="47"/>
      <c r="AJ952" s="232">
        <v>1</v>
      </c>
      <c r="AL952" s="47"/>
      <c r="AM952" s="236"/>
      <c r="AN952" s="490">
        <v>1</v>
      </c>
      <c r="AO952" s="490">
        <v>1</v>
      </c>
      <c r="AP952" s="490">
        <v>1</v>
      </c>
      <c r="AT952" s="6"/>
      <c r="AU952" s="233"/>
      <c r="AV952" s="486"/>
      <c r="AZ952" s="500"/>
      <c r="BA952" s="232"/>
      <c r="BD952" s="232"/>
      <c r="BE952" s="625" t="s">
        <v>133</v>
      </c>
      <c r="BF952" s="625"/>
      <c r="BG952" s="625"/>
      <c r="BH952" s="232">
        <v>1</v>
      </c>
      <c r="BI952" s="232">
        <v>1</v>
      </c>
      <c r="BJ952" s="617" t="s">
        <v>135</v>
      </c>
      <c r="BK952" s="617"/>
      <c r="BL952" s="617"/>
      <c r="BM952" s="232">
        <v>1</v>
      </c>
      <c r="BN952" s="232">
        <v>1</v>
      </c>
      <c r="BO952" s="232">
        <v>1</v>
      </c>
      <c r="BP952" s="232">
        <v>1</v>
      </c>
      <c r="BQ952" s="232">
        <v>1</v>
      </c>
      <c r="BR952" s="617"/>
      <c r="BS952" s="617"/>
      <c r="BT952" s="617"/>
      <c r="BU952" s="617"/>
      <c r="BV952" s="243"/>
      <c r="BW952" s="232">
        <v>1</v>
      </c>
      <c r="BX952" s="243"/>
      <c r="BY952" s="232">
        <v>1</v>
      </c>
      <c r="BZ952" s="232">
        <v>1</v>
      </c>
      <c r="CA952" s="232">
        <v>1</v>
      </c>
      <c r="CB952" s="232">
        <v>1</v>
      </c>
      <c r="CC952" s="232">
        <v>1</v>
      </c>
      <c r="CD952" s="232">
        <v>1</v>
      </c>
      <c r="CE952" s="232">
        <v>1</v>
      </c>
      <c r="CF952" s="614"/>
      <c r="CG952" s="614"/>
      <c r="CH952" s="614"/>
      <c r="CI952" s="232"/>
      <c r="CJ952" s="6"/>
      <c r="CK952" s="6"/>
      <c r="CL952" s="233"/>
      <c r="CM952" s="502"/>
    </row>
    <row r="953" spans="9:91">
      <c r="I953" s="485"/>
      <c r="J953" s="232"/>
      <c r="K953" s="234"/>
      <c r="M953" s="616"/>
      <c r="N953" s="616"/>
      <c r="O953" s="616"/>
      <c r="P953" s="625"/>
      <c r="Q953" s="625"/>
      <c r="R953" s="625"/>
      <c r="S953" s="490">
        <v>1</v>
      </c>
      <c r="T953" s="617"/>
      <c r="U953" s="617"/>
      <c r="V953" s="617"/>
      <c r="W953" s="232">
        <v>1</v>
      </c>
      <c r="X953" s="309"/>
      <c r="Y953" s="232">
        <v>1</v>
      </c>
      <c r="Z953" s="50"/>
      <c r="AA953" s="232"/>
      <c r="AB953" s="617"/>
      <c r="AC953" s="617"/>
      <c r="AD953" s="617"/>
      <c r="AE953" s="617"/>
      <c r="AF953" s="232"/>
      <c r="AG953" s="47"/>
      <c r="AH953" s="232">
        <v>1</v>
      </c>
      <c r="AI953" s="47"/>
      <c r="AJ953" s="232">
        <v>1</v>
      </c>
      <c r="AK953" s="617" t="s">
        <v>317</v>
      </c>
      <c r="AL953" s="617"/>
      <c r="AM953" s="617"/>
      <c r="AN953" s="490">
        <v>1</v>
      </c>
      <c r="AO953" s="625" t="s">
        <v>133</v>
      </c>
      <c r="AP953" s="625"/>
      <c r="AQ953" s="625"/>
      <c r="AR953" s="616" t="s">
        <v>165</v>
      </c>
      <c r="AS953" s="616"/>
      <c r="AT953" s="616"/>
      <c r="AU953" s="233"/>
      <c r="AV953" s="486"/>
      <c r="AZ953" s="500"/>
      <c r="BA953" s="232"/>
      <c r="BD953" s="232"/>
      <c r="BE953" s="625"/>
      <c r="BF953" s="625"/>
      <c r="BG953" s="625"/>
      <c r="BH953" s="47"/>
      <c r="BI953" s="232">
        <v>1</v>
      </c>
      <c r="BJ953" s="617"/>
      <c r="BK953" s="617"/>
      <c r="BL953" s="617"/>
      <c r="BM953" s="232">
        <v>1</v>
      </c>
      <c r="BN953" s="617"/>
      <c r="BO953" s="617"/>
      <c r="BP953" s="617"/>
      <c r="BQ953" s="617"/>
      <c r="BR953" s="617"/>
      <c r="BS953" s="617"/>
      <c r="BT953" s="617"/>
      <c r="BU953" s="617"/>
      <c r="BV953" s="617"/>
      <c r="BW953" s="617"/>
      <c r="BX953" s="625"/>
      <c r="BY953" s="625"/>
      <c r="BZ953" s="232">
        <v>1</v>
      </c>
      <c r="CA953" s="617" t="s">
        <v>135</v>
      </c>
      <c r="CB953" s="617"/>
      <c r="CC953" s="617"/>
      <c r="CD953" s="232">
        <v>1</v>
      </c>
      <c r="CE953" s="490"/>
      <c r="CF953" s="625" t="s">
        <v>133</v>
      </c>
      <c r="CG953" s="625"/>
      <c r="CH953" s="625"/>
      <c r="CL953" s="233"/>
      <c r="CM953" s="502"/>
    </row>
    <row r="954" spans="9:91">
      <c r="I954" s="241"/>
      <c r="J954" s="234"/>
      <c r="M954" s="616"/>
      <c r="N954" s="616"/>
      <c r="O954" s="616"/>
      <c r="P954" s="625"/>
      <c r="Q954" s="625"/>
      <c r="R954" s="625"/>
      <c r="S954" s="490">
        <v>1</v>
      </c>
      <c r="T954" s="617"/>
      <c r="U954" s="617"/>
      <c r="V954" s="617"/>
      <c r="W954" s="232">
        <v>1</v>
      </c>
      <c r="X954" s="47"/>
      <c r="Y954" s="232">
        <v>1</v>
      </c>
      <c r="Z954" s="232"/>
      <c r="AA954" s="232"/>
      <c r="AB954" s="617"/>
      <c r="AC954" s="617"/>
      <c r="AD954" s="617"/>
      <c r="AE954" s="617"/>
      <c r="AF954" s="50"/>
      <c r="AG954" s="47"/>
      <c r="AH954" s="232">
        <v>1</v>
      </c>
      <c r="AI954" s="309"/>
      <c r="AJ954" s="232">
        <v>1</v>
      </c>
      <c r="AK954" s="617"/>
      <c r="AL954" s="617"/>
      <c r="AM954" s="617"/>
      <c r="AN954" s="490">
        <v>1</v>
      </c>
      <c r="AO954" s="625"/>
      <c r="AP954" s="625"/>
      <c r="AQ954" s="625"/>
      <c r="AR954" s="616"/>
      <c r="AS954" s="616"/>
      <c r="AT954" s="616"/>
      <c r="AU954" s="482"/>
      <c r="AV954" s="486"/>
      <c r="AZ954" s="241"/>
      <c r="BA954" s="234"/>
      <c r="BD954" s="232"/>
      <c r="BE954" s="625"/>
      <c r="BF954" s="625"/>
      <c r="BG954" s="625"/>
      <c r="BH954" s="47"/>
      <c r="BI954" s="232">
        <v>1</v>
      </c>
      <c r="BJ954" s="617"/>
      <c r="BK954" s="617"/>
      <c r="BL954" s="617"/>
      <c r="BM954" s="232">
        <v>1</v>
      </c>
      <c r="BN954" s="617"/>
      <c r="BO954" s="617"/>
      <c r="BP954" s="617"/>
      <c r="BQ954" s="617"/>
      <c r="BR954" s="617"/>
      <c r="BS954" s="617"/>
      <c r="BT954" s="617"/>
      <c r="BU954" s="617"/>
      <c r="BV954" s="617"/>
      <c r="BW954" s="617"/>
      <c r="BX954" s="625"/>
      <c r="BY954" s="625"/>
      <c r="BZ954" s="232">
        <v>1</v>
      </c>
      <c r="CA954" s="617"/>
      <c r="CB954" s="617"/>
      <c r="CC954" s="617"/>
      <c r="CD954" s="232">
        <v>1</v>
      </c>
      <c r="CE954" s="490"/>
      <c r="CF954" s="625"/>
      <c r="CG954" s="625"/>
      <c r="CH954" s="625"/>
      <c r="CL954" s="497"/>
      <c r="CM954" s="502"/>
    </row>
    <row r="955" spans="9:91">
      <c r="I955" s="241"/>
      <c r="P955" s="232"/>
      <c r="Q955" s="490">
        <v>1</v>
      </c>
      <c r="R955" s="490">
        <v>1</v>
      </c>
      <c r="S955" s="490">
        <v>1</v>
      </c>
      <c r="T955" s="236"/>
      <c r="W955" s="232">
        <v>1</v>
      </c>
      <c r="X955" s="47"/>
      <c r="Y955" s="232">
        <v>1</v>
      </c>
      <c r="Z955" s="232"/>
      <c r="AA955" s="232"/>
      <c r="AB955" s="617"/>
      <c r="AC955" s="617"/>
      <c r="AD955" s="617"/>
      <c r="AE955" s="617"/>
      <c r="AF955" s="50"/>
      <c r="AG955" s="47"/>
      <c r="AH955" s="232">
        <v>1</v>
      </c>
      <c r="AI955" s="50"/>
      <c r="AJ955" s="232">
        <v>1</v>
      </c>
      <c r="AK955" s="617"/>
      <c r="AL955" s="617"/>
      <c r="AM955" s="617"/>
      <c r="AN955" s="490">
        <v>1</v>
      </c>
      <c r="AO955" s="625"/>
      <c r="AP955" s="625"/>
      <c r="AQ955" s="625"/>
      <c r="AR955" s="616"/>
      <c r="AS955" s="616"/>
      <c r="AT955" s="616"/>
      <c r="AU955" s="482"/>
      <c r="AV955" s="486"/>
      <c r="AZ955" s="241"/>
      <c r="BD955" s="232"/>
      <c r="BE955" s="614" t="s">
        <v>165</v>
      </c>
      <c r="BF955" s="614"/>
      <c r="BG955" s="614"/>
      <c r="BH955" s="232">
        <v>1</v>
      </c>
      <c r="BI955" s="232">
        <v>1</v>
      </c>
      <c r="BJ955" s="232">
        <v>1</v>
      </c>
      <c r="BK955" s="232">
        <v>1</v>
      </c>
      <c r="BL955" s="232">
        <v>1</v>
      </c>
      <c r="BM955" s="232">
        <v>1</v>
      </c>
      <c r="BN955" s="232">
        <v>1</v>
      </c>
      <c r="BO955" s="243"/>
      <c r="BP955" s="232">
        <v>1</v>
      </c>
      <c r="BQ955" s="243"/>
      <c r="BR955" s="617"/>
      <c r="BS955" s="617"/>
      <c r="BT955" s="617"/>
      <c r="BU955" s="617"/>
      <c r="BV955" s="232">
        <v>1</v>
      </c>
      <c r="BW955" s="232">
        <v>1</v>
      </c>
      <c r="BX955" s="232">
        <v>1</v>
      </c>
      <c r="BY955" s="232">
        <v>1</v>
      </c>
      <c r="BZ955" s="232">
        <v>1</v>
      </c>
      <c r="CA955" s="617"/>
      <c r="CB955" s="617"/>
      <c r="CC955" s="617"/>
      <c r="CD955" s="232">
        <v>1</v>
      </c>
      <c r="CE955" s="232">
        <v>1</v>
      </c>
      <c r="CF955" s="625"/>
      <c r="CG955" s="625"/>
      <c r="CH955" s="625"/>
      <c r="CL955" s="497"/>
      <c r="CM955" s="502"/>
    </row>
    <row r="956" spans="9:91">
      <c r="I956" s="241"/>
      <c r="P956" s="232"/>
      <c r="Q956" s="490">
        <v>1</v>
      </c>
      <c r="R956" s="616" t="s">
        <v>135</v>
      </c>
      <c r="S956" s="616"/>
      <c r="T956" s="616"/>
      <c r="U956" s="232">
        <v>1</v>
      </c>
      <c r="V956" s="232">
        <v>1</v>
      </c>
      <c r="W956" s="232">
        <v>1</v>
      </c>
      <c r="X956" s="232"/>
      <c r="Y956" s="232">
        <v>1</v>
      </c>
      <c r="Z956" s="232"/>
      <c r="AA956" s="47"/>
      <c r="AB956" s="47"/>
      <c r="AC956" s="47"/>
      <c r="AD956" s="47"/>
      <c r="AE956" s="47"/>
      <c r="AF956" s="47"/>
      <c r="AG956" s="47"/>
      <c r="AH956" s="232">
        <v>1</v>
      </c>
      <c r="AI956" s="232"/>
      <c r="AJ956" s="232">
        <v>1</v>
      </c>
      <c r="AK956" s="232">
        <v>1</v>
      </c>
      <c r="AL956" s="232">
        <v>1</v>
      </c>
      <c r="AM956" s="230"/>
      <c r="AN956" s="490">
        <v>1</v>
      </c>
      <c r="AO956" s="490">
        <v>1</v>
      </c>
      <c r="AP956" s="490">
        <v>1</v>
      </c>
      <c r="AQ956" s="482"/>
      <c r="AR956" s="480"/>
      <c r="AS956" s="6"/>
      <c r="AT956" s="6"/>
      <c r="AU956" s="482"/>
      <c r="AV956" s="486"/>
      <c r="AZ956" s="241"/>
      <c r="BD956" s="232"/>
      <c r="BE956" s="614"/>
      <c r="BF956" s="614"/>
      <c r="BG956" s="614"/>
      <c r="BH956" s="232">
        <v>1</v>
      </c>
      <c r="BI956" s="617" t="s">
        <v>604</v>
      </c>
      <c r="BJ956" s="617"/>
      <c r="BK956" s="617"/>
      <c r="BL956" s="232">
        <v>1</v>
      </c>
      <c r="BM956" s="235"/>
      <c r="BN956" s="232">
        <v>1</v>
      </c>
      <c r="BO956" s="617" t="s">
        <v>282</v>
      </c>
      <c r="BP956" s="617"/>
      <c r="BQ956" s="617"/>
      <c r="BR956" s="309"/>
      <c r="BS956" s="625"/>
      <c r="BT956" s="625"/>
      <c r="BU956" s="232">
        <v>1</v>
      </c>
      <c r="BV956" s="232">
        <v>1</v>
      </c>
      <c r="BW956" s="47"/>
      <c r="BX956" s="232">
        <v>1</v>
      </c>
      <c r="BY956" s="617" t="s">
        <v>317</v>
      </c>
      <c r="BZ956" s="617"/>
      <c r="CA956" s="617"/>
      <c r="CB956" s="614" t="s">
        <v>165</v>
      </c>
      <c r="CC956" s="614"/>
      <c r="CD956" s="614"/>
      <c r="CE956" s="232">
        <v>1</v>
      </c>
      <c r="CF956" s="232">
        <v>1</v>
      </c>
      <c r="CG956" s="232">
        <v>1</v>
      </c>
      <c r="CH956" s="232">
        <v>1</v>
      </c>
      <c r="CI956" s="232">
        <v>1</v>
      </c>
      <c r="CJ956" s="232">
        <v>1</v>
      </c>
      <c r="CK956" s="6"/>
      <c r="CL956" s="497"/>
      <c r="CM956" s="502"/>
    </row>
    <row r="957" spans="9:91">
      <c r="I957" s="241"/>
      <c r="O957" s="482"/>
      <c r="P957" s="232"/>
      <c r="Q957" s="490">
        <v>1</v>
      </c>
      <c r="R957" s="616"/>
      <c r="S957" s="616"/>
      <c r="T957" s="616"/>
      <c r="U957" s="232">
        <v>1</v>
      </c>
      <c r="V957" s="243"/>
      <c r="W957" s="617" t="s">
        <v>137</v>
      </c>
      <c r="X957" s="617"/>
      <c r="Y957" s="232">
        <v>1</v>
      </c>
      <c r="Z957" s="232"/>
      <c r="AA957" s="47"/>
      <c r="AB957" s="47"/>
      <c r="AC957" s="47"/>
      <c r="AD957" s="232"/>
      <c r="AE957" s="232"/>
      <c r="AF957" s="232"/>
      <c r="AG957" s="47"/>
      <c r="AH957" s="232">
        <v>1</v>
      </c>
      <c r="AJ957" s="620" t="s">
        <v>151</v>
      </c>
      <c r="AK957" s="620"/>
      <c r="AL957" s="232">
        <v>1</v>
      </c>
      <c r="AM957" s="614" t="s">
        <v>138</v>
      </c>
      <c r="AN957" s="614"/>
      <c r="AO957" s="614"/>
      <c r="AP957" s="490">
        <v>1</v>
      </c>
      <c r="AQ957" s="482"/>
      <c r="AR957" s="480"/>
      <c r="AS957" s="6"/>
      <c r="AT957" s="6"/>
      <c r="AU957" s="482"/>
      <c r="AV957" s="486"/>
      <c r="AZ957" s="241"/>
      <c r="BD957" s="232"/>
      <c r="BE957" s="614"/>
      <c r="BF957" s="614"/>
      <c r="BG957" s="614"/>
      <c r="BH957" s="232">
        <v>1</v>
      </c>
      <c r="BI957" s="617"/>
      <c r="BJ957" s="617"/>
      <c r="BK957" s="617"/>
      <c r="BL957" s="232">
        <v>1</v>
      </c>
      <c r="BM957" s="233"/>
      <c r="BN957" s="232">
        <v>1</v>
      </c>
      <c r="BO957" s="617"/>
      <c r="BP957" s="617"/>
      <c r="BQ957" s="617"/>
      <c r="BR957" s="232">
        <v>1</v>
      </c>
      <c r="BS957" s="625"/>
      <c r="BT957" s="625"/>
      <c r="BU957" s="232">
        <v>1</v>
      </c>
      <c r="BV957" s="232"/>
      <c r="BW957" s="232"/>
      <c r="BX957" s="232">
        <v>1</v>
      </c>
      <c r="BY957" s="617"/>
      <c r="BZ957" s="617"/>
      <c r="CA957" s="617"/>
      <c r="CB957" s="614"/>
      <c r="CC957" s="614"/>
      <c r="CD957" s="614"/>
      <c r="CE957" s="232">
        <v>1</v>
      </c>
      <c r="CF957" s="494"/>
      <c r="CG957" s="490"/>
      <c r="CH957" s="497"/>
      <c r="CI957" s="496"/>
      <c r="CJ957" s="232">
        <v>1</v>
      </c>
      <c r="CK957" s="6"/>
      <c r="CL957" s="497"/>
      <c r="CM957" s="502"/>
    </row>
    <row r="958" spans="9:91">
      <c r="I958" s="241"/>
      <c r="J958" s="232"/>
      <c r="K958" s="232"/>
      <c r="O958" s="482"/>
      <c r="P958" s="232"/>
      <c r="Q958" s="490">
        <v>1</v>
      </c>
      <c r="R958" s="616"/>
      <c r="S958" s="616"/>
      <c r="T958" s="616"/>
      <c r="U958" s="232">
        <v>1</v>
      </c>
      <c r="V958" s="235"/>
      <c r="W958" s="617"/>
      <c r="X958" s="617"/>
      <c r="Y958" s="232">
        <v>1</v>
      </c>
      <c r="Z958" s="232">
        <v>1</v>
      </c>
      <c r="AA958" s="232">
        <v>1</v>
      </c>
      <c r="AB958" s="232">
        <v>1</v>
      </c>
      <c r="AC958" s="232">
        <v>1</v>
      </c>
      <c r="AD958" s="232">
        <v>1</v>
      </c>
      <c r="AE958" s="232">
        <v>1</v>
      </c>
      <c r="AF958" s="232">
        <v>1</v>
      </c>
      <c r="AG958" s="232">
        <v>1</v>
      </c>
      <c r="AH958" s="232">
        <v>1</v>
      </c>
      <c r="AJ958" s="620"/>
      <c r="AK958" s="620"/>
      <c r="AL958" s="232">
        <v>1</v>
      </c>
      <c r="AM958" s="614"/>
      <c r="AN958" s="614"/>
      <c r="AO958" s="614"/>
      <c r="AP958" s="490">
        <v>1</v>
      </c>
      <c r="AQ958" s="482"/>
      <c r="AR958" s="482"/>
      <c r="AS958" s="6"/>
      <c r="AV958" s="240"/>
      <c r="AZ958" s="241"/>
      <c r="BA958" s="232"/>
      <c r="BB958" s="232"/>
      <c r="BD958" s="232"/>
      <c r="BE958" s="6"/>
      <c r="BF958" s="497"/>
      <c r="BG958" s="232"/>
      <c r="BH958" s="232">
        <v>1</v>
      </c>
      <c r="BI958" s="617"/>
      <c r="BJ958" s="617"/>
      <c r="BK958" s="617"/>
      <c r="BL958" s="232">
        <v>1</v>
      </c>
      <c r="BM958" s="233"/>
      <c r="BN958" s="232">
        <v>1</v>
      </c>
      <c r="BO958" s="617"/>
      <c r="BP958" s="617"/>
      <c r="BQ958" s="617"/>
      <c r="BR958" s="243"/>
      <c r="BS958" s="617"/>
      <c r="BT958" s="617"/>
      <c r="BU958" s="232">
        <v>1</v>
      </c>
      <c r="BV958" s="232">
        <v>1</v>
      </c>
      <c r="BW958" s="232">
        <v>1</v>
      </c>
      <c r="BX958" s="232">
        <v>1</v>
      </c>
      <c r="BY958" s="617"/>
      <c r="BZ958" s="617"/>
      <c r="CA958" s="617"/>
      <c r="CB958" s="614"/>
      <c r="CC958" s="614"/>
      <c r="CD958" s="614"/>
      <c r="CE958" s="232">
        <v>1</v>
      </c>
      <c r="CF958" s="494"/>
      <c r="CG958" s="490"/>
      <c r="CH958" s="497"/>
      <c r="CI958" s="497"/>
      <c r="CJ958" s="232">
        <v>1</v>
      </c>
      <c r="CK958" s="6"/>
      <c r="CM958" s="240"/>
    </row>
    <row r="959" spans="9:91">
      <c r="I959" s="241"/>
      <c r="J959" s="232"/>
      <c r="K959" s="232"/>
      <c r="O959" s="482"/>
      <c r="P959" s="232"/>
      <c r="Q959" s="490">
        <v>1</v>
      </c>
      <c r="R959" s="490">
        <v>1</v>
      </c>
      <c r="S959" s="490">
        <v>1</v>
      </c>
      <c r="T959" s="490">
        <v>1</v>
      </c>
      <c r="U959" s="232">
        <v>1</v>
      </c>
      <c r="V959" s="616" t="s">
        <v>286</v>
      </c>
      <c r="W959" s="616"/>
      <c r="X959" s="616"/>
      <c r="Y959" s="617" t="s">
        <v>137</v>
      </c>
      <c r="Z959" s="617"/>
      <c r="AA959" s="232"/>
      <c r="AB959" s="47"/>
      <c r="AC959" s="47"/>
      <c r="AD959" s="232"/>
      <c r="AE959" s="232"/>
      <c r="AF959" s="232"/>
      <c r="AI959" s="617" t="s">
        <v>282</v>
      </c>
      <c r="AJ959" s="617"/>
      <c r="AK959" s="617"/>
      <c r="AL959" s="232">
        <v>1</v>
      </c>
      <c r="AM959" s="614"/>
      <c r="AN959" s="614"/>
      <c r="AO959" s="614"/>
      <c r="AP959" s="490">
        <v>1</v>
      </c>
      <c r="AQ959" s="482"/>
      <c r="AR959" s="482"/>
      <c r="AS959" s="232"/>
      <c r="AV959" s="240"/>
      <c r="AZ959" s="241"/>
      <c r="BA959" s="232"/>
      <c r="BB959" s="232"/>
      <c r="BD959" s="6"/>
      <c r="BE959" s="6"/>
      <c r="BF959" s="497"/>
      <c r="BG959" s="232"/>
      <c r="BH959" s="232">
        <v>1</v>
      </c>
      <c r="BI959" s="617" t="s">
        <v>136</v>
      </c>
      <c r="BJ959" s="617"/>
      <c r="BK959" s="617"/>
      <c r="BL959" s="232">
        <v>1</v>
      </c>
      <c r="BM959" s="47"/>
      <c r="BN959" s="232">
        <v>1</v>
      </c>
      <c r="BO959" s="232">
        <v>1</v>
      </c>
      <c r="BP959" s="232">
        <v>1</v>
      </c>
      <c r="BQ959" s="232">
        <v>1</v>
      </c>
      <c r="BR959" s="232">
        <v>1</v>
      </c>
      <c r="BS959" s="617"/>
      <c r="BT959" s="617"/>
      <c r="BU959" s="232">
        <v>1</v>
      </c>
      <c r="BV959" s="617" t="s">
        <v>317</v>
      </c>
      <c r="BW959" s="617"/>
      <c r="BX959" s="617"/>
      <c r="BY959" s="625" t="s">
        <v>177</v>
      </c>
      <c r="BZ959" s="625"/>
      <c r="CA959" s="625"/>
      <c r="CB959" s="230"/>
      <c r="CC959" s="236"/>
      <c r="CD959" s="494"/>
      <c r="CE959" s="232">
        <v>1</v>
      </c>
      <c r="CF959" s="232">
        <v>1</v>
      </c>
      <c r="CG959" s="232">
        <v>1</v>
      </c>
      <c r="CH959" s="232">
        <v>1</v>
      </c>
      <c r="CI959" s="232">
        <v>1</v>
      </c>
      <c r="CJ959" s="232">
        <v>1</v>
      </c>
      <c r="CK959" s="6"/>
      <c r="CM959" s="240"/>
    </row>
    <row r="960" spans="9:91">
      <c r="I960" s="241"/>
      <c r="J960" s="232"/>
      <c r="K960" s="232"/>
      <c r="N960" s="481"/>
      <c r="O960" s="482"/>
      <c r="P960" s="232"/>
      <c r="Q960" s="490">
        <v>1</v>
      </c>
      <c r="R960" s="617" t="s">
        <v>136</v>
      </c>
      <c r="S960" s="617"/>
      <c r="T960" s="617"/>
      <c r="U960" s="232">
        <v>1</v>
      </c>
      <c r="V960" s="616"/>
      <c r="W960" s="616"/>
      <c r="X960" s="616"/>
      <c r="Y960" s="617"/>
      <c r="Z960" s="617"/>
      <c r="AA960" s="232">
        <v>1</v>
      </c>
      <c r="AB960" s="232">
        <v>1</v>
      </c>
      <c r="AC960" s="232">
        <v>1</v>
      </c>
      <c r="AD960" s="232">
        <v>1</v>
      </c>
      <c r="AE960" s="232">
        <v>1</v>
      </c>
      <c r="AF960" s="232">
        <v>1</v>
      </c>
      <c r="AG960" s="620" t="s">
        <v>151</v>
      </c>
      <c r="AH960" s="620"/>
      <c r="AI960" s="617"/>
      <c r="AJ960" s="617"/>
      <c r="AK960" s="617"/>
      <c r="AL960" s="232">
        <v>1</v>
      </c>
      <c r="AM960" s="243"/>
      <c r="AN960" s="232">
        <v>1</v>
      </c>
      <c r="AO960" s="232">
        <v>1</v>
      </c>
      <c r="AP960" s="232">
        <v>1</v>
      </c>
      <c r="AQ960" s="482"/>
      <c r="AR960" s="482"/>
      <c r="AS960" s="232"/>
      <c r="AT960" s="232"/>
      <c r="AU960" s="232"/>
      <c r="AV960" s="240"/>
      <c r="AZ960" s="241"/>
      <c r="BA960" s="232"/>
      <c r="BB960" s="232"/>
      <c r="BD960" s="6"/>
      <c r="BE960" s="496"/>
      <c r="BF960" s="497"/>
      <c r="BG960" s="232"/>
      <c r="BH960" s="232">
        <v>1</v>
      </c>
      <c r="BI960" s="617"/>
      <c r="BJ960" s="617"/>
      <c r="BK960" s="617"/>
      <c r="BL960" s="232">
        <v>1</v>
      </c>
      <c r="BM960" s="47"/>
      <c r="BN960" s="47"/>
      <c r="BO960" s="47"/>
      <c r="BP960" s="232"/>
      <c r="BQ960" s="235"/>
      <c r="BR960" s="232">
        <v>1</v>
      </c>
      <c r="BS960" s="232">
        <v>1</v>
      </c>
      <c r="BT960" s="232">
        <v>1</v>
      </c>
      <c r="BU960" s="232">
        <v>1</v>
      </c>
      <c r="BV960" s="617"/>
      <c r="BW960" s="617"/>
      <c r="BX960" s="617"/>
      <c r="BY960" s="625"/>
      <c r="BZ960" s="625"/>
      <c r="CA960" s="625"/>
      <c r="CB960" s="232"/>
      <c r="CC960" s="617" t="s">
        <v>136</v>
      </c>
      <c r="CD960" s="617"/>
      <c r="CE960" s="617"/>
      <c r="CF960" s="232">
        <v>1</v>
      </c>
      <c r="CG960" s="232"/>
      <c r="CH960" s="497"/>
      <c r="CI960" s="497"/>
      <c r="CJ960" s="232"/>
      <c r="CK960" s="232"/>
      <c r="CL960" s="232"/>
      <c r="CM960" s="240"/>
    </row>
    <row r="961" spans="9:91">
      <c r="I961" s="241"/>
      <c r="J961" s="232"/>
      <c r="L961" s="232"/>
      <c r="N961" s="481"/>
      <c r="O961" s="6"/>
      <c r="P961" s="232"/>
      <c r="Q961" s="490">
        <v>1</v>
      </c>
      <c r="R961" s="617"/>
      <c r="S961" s="617"/>
      <c r="T961" s="617"/>
      <c r="U961" s="232">
        <v>1</v>
      </c>
      <c r="V961" s="616"/>
      <c r="W961" s="616"/>
      <c r="X961" s="616"/>
      <c r="Y961" s="235"/>
      <c r="Z961" s="230"/>
      <c r="AA961" s="232">
        <v>1</v>
      </c>
      <c r="AC961" s="617" t="s">
        <v>317</v>
      </c>
      <c r="AD961" s="617"/>
      <c r="AE961" s="617"/>
      <c r="AF961" s="232">
        <v>1</v>
      </c>
      <c r="AG961" s="620"/>
      <c r="AH961" s="620"/>
      <c r="AI961" s="617"/>
      <c r="AJ961" s="617"/>
      <c r="AK961" s="617"/>
      <c r="AL961" s="232">
        <v>1</v>
      </c>
      <c r="AM961" s="232"/>
      <c r="AN961" s="232">
        <v>1</v>
      </c>
      <c r="AO961" s="616" t="s">
        <v>165</v>
      </c>
      <c r="AP961" s="616"/>
      <c r="AQ961" s="616"/>
      <c r="AR961" s="480"/>
      <c r="AS961" s="232"/>
      <c r="AT961" s="232"/>
      <c r="AU961" s="254"/>
      <c r="AV961" s="240"/>
      <c r="AZ961" s="241"/>
      <c r="BA961" s="232"/>
      <c r="BE961" s="496"/>
      <c r="BF961" s="232"/>
      <c r="BG961" s="232"/>
      <c r="BH961" s="232">
        <v>1</v>
      </c>
      <c r="BI961" s="617"/>
      <c r="BJ961" s="617"/>
      <c r="BK961" s="617"/>
      <c r="BL961" s="232">
        <v>1</v>
      </c>
      <c r="BM961" s="232">
        <v>1</v>
      </c>
      <c r="BN961" s="232">
        <v>1</v>
      </c>
      <c r="BO961" s="232">
        <v>1</v>
      </c>
      <c r="BP961" s="232">
        <v>1</v>
      </c>
      <c r="BQ961" s="232">
        <v>1</v>
      </c>
      <c r="BR961" s="232">
        <v>1</v>
      </c>
      <c r="BS961" s="617" t="s">
        <v>604</v>
      </c>
      <c r="BT961" s="617"/>
      <c r="BU961" s="617"/>
      <c r="BV961" s="617"/>
      <c r="BW961" s="617"/>
      <c r="BX961" s="617"/>
      <c r="BY961" s="625"/>
      <c r="BZ961" s="625"/>
      <c r="CA961" s="625"/>
      <c r="CB961" s="232"/>
      <c r="CC961" s="617"/>
      <c r="CD961" s="617"/>
      <c r="CE961" s="617"/>
      <c r="CF961" s="232">
        <v>1</v>
      </c>
      <c r="CG961" s="47"/>
      <c r="CH961" s="47"/>
      <c r="CI961" s="496"/>
      <c r="CJ961" s="232"/>
      <c r="CK961" s="232"/>
      <c r="CL961" s="254"/>
      <c r="CM961" s="240"/>
    </row>
    <row r="962" spans="9:91">
      <c r="I962" s="241"/>
      <c r="J962" s="232"/>
      <c r="K962" s="232"/>
      <c r="L962" s="232"/>
      <c r="N962" s="481"/>
      <c r="O962" s="6"/>
      <c r="P962" s="232"/>
      <c r="Q962" s="490">
        <v>1</v>
      </c>
      <c r="R962" s="617"/>
      <c r="S962" s="617"/>
      <c r="T962" s="617"/>
      <c r="U962" s="232">
        <v>1</v>
      </c>
      <c r="V962" s="232">
        <v>1</v>
      </c>
      <c r="W962" s="232">
        <v>1</v>
      </c>
      <c r="X962" s="232">
        <v>1</v>
      </c>
      <c r="Y962" s="232">
        <v>1</v>
      </c>
      <c r="Z962" s="232">
        <v>1</v>
      </c>
      <c r="AA962" s="232">
        <v>1</v>
      </c>
      <c r="AB962" s="47"/>
      <c r="AC962" s="617"/>
      <c r="AD962" s="617"/>
      <c r="AE962" s="617"/>
      <c r="AF962" s="232">
        <v>1</v>
      </c>
      <c r="AG962" s="232">
        <v>1</v>
      </c>
      <c r="AH962" s="232">
        <v>1</v>
      </c>
      <c r="AI962" s="232">
        <v>1</v>
      </c>
      <c r="AJ962" s="232">
        <v>1</v>
      </c>
      <c r="AK962" s="232">
        <v>1</v>
      </c>
      <c r="AL962" s="232">
        <v>1</v>
      </c>
      <c r="AM962" s="232"/>
      <c r="AN962" s="232">
        <v>1</v>
      </c>
      <c r="AO962" s="616"/>
      <c r="AP962" s="616"/>
      <c r="AQ962" s="616"/>
      <c r="AR962" s="480"/>
      <c r="AS962" s="6"/>
      <c r="AT962" s="232"/>
      <c r="AU962" s="254"/>
      <c r="AV962" s="240"/>
      <c r="AZ962" s="241"/>
      <c r="BA962" s="232"/>
      <c r="BE962" s="496"/>
      <c r="BF962" s="6"/>
      <c r="BG962" s="232"/>
      <c r="BH962" s="232">
        <v>1</v>
      </c>
      <c r="BL962" s="617" t="s">
        <v>286</v>
      </c>
      <c r="BM962" s="617"/>
      <c r="BN962" s="617"/>
      <c r="BO962" s="617" t="s">
        <v>135</v>
      </c>
      <c r="BP962" s="617"/>
      <c r="BQ962" s="617"/>
      <c r="BR962" s="230"/>
      <c r="BS962" s="617"/>
      <c r="BT962" s="617"/>
      <c r="BU962" s="617"/>
      <c r="BV962" s="614" t="s">
        <v>165</v>
      </c>
      <c r="BW962" s="614"/>
      <c r="BX962" s="614"/>
      <c r="BY962" s="230"/>
      <c r="BZ962" s="232"/>
      <c r="CA962" s="232"/>
      <c r="CB962" s="232"/>
      <c r="CC962" s="617"/>
      <c r="CD962" s="617"/>
      <c r="CE962" s="617"/>
      <c r="CF962" s="232">
        <v>1</v>
      </c>
      <c r="CG962" s="47"/>
      <c r="CH962" s="47"/>
      <c r="CI962" s="496"/>
      <c r="CJ962" s="6"/>
      <c r="CK962" s="232"/>
      <c r="CL962" s="254"/>
      <c r="CM962" s="240"/>
    </row>
    <row r="963" spans="9:91">
      <c r="I963" s="241"/>
      <c r="J963" s="232"/>
      <c r="K963" s="232"/>
      <c r="L963" s="232"/>
      <c r="N963" s="481"/>
      <c r="O963" s="6"/>
      <c r="P963" s="232"/>
      <c r="Q963" s="490">
        <v>1</v>
      </c>
      <c r="R963" s="617" t="s">
        <v>514</v>
      </c>
      <c r="S963" s="617"/>
      <c r="T963" s="617"/>
      <c r="U963" s="617" t="s">
        <v>136</v>
      </c>
      <c r="V963" s="617"/>
      <c r="W963" s="617"/>
      <c r="X963" s="232">
        <v>1</v>
      </c>
      <c r="Y963" s="616" t="s">
        <v>135</v>
      </c>
      <c r="Z963" s="616"/>
      <c r="AA963" s="616"/>
      <c r="AB963" s="236"/>
      <c r="AC963" s="617"/>
      <c r="AD963" s="617"/>
      <c r="AE963" s="617"/>
      <c r="AF963" s="230"/>
      <c r="AG963" s="614" t="s">
        <v>138</v>
      </c>
      <c r="AH963" s="614"/>
      <c r="AI963" s="614"/>
      <c r="AJ963" s="243"/>
      <c r="AK963" s="232"/>
      <c r="AL963" s="232"/>
      <c r="AN963" s="232">
        <v>1</v>
      </c>
      <c r="AO963" s="616"/>
      <c r="AP963" s="616"/>
      <c r="AQ963" s="616"/>
      <c r="AR963" s="480"/>
      <c r="AS963" s="6"/>
      <c r="AT963" s="232"/>
      <c r="AU963" s="254"/>
      <c r="AV963" s="240"/>
      <c r="AZ963" s="241"/>
      <c r="BA963" s="232"/>
      <c r="BE963" s="496"/>
      <c r="BF963" s="6"/>
      <c r="BG963" s="232"/>
      <c r="BH963" s="232">
        <v>1</v>
      </c>
      <c r="BI963" s="232"/>
      <c r="BJ963" s="232"/>
      <c r="BL963" s="617"/>
      <c r="BM963" s="617"/>
      <c r="BN963" s="617"/>
      <c r="BO963" s="617"/>
      <c r="BP963" s="617"/>
      <c r="BQ963" s="617"/>
      <c r="BR963" s="232">
        <v>1</v>
      </c>
      <c r="BS963" s="617"/>
      <c r="BT963" s="617"/>
      <c r="BU963" s="617"/>
      <c r="BV963" s="614"/>
      <c r="BW963" s="614"/>
      <c r="BX963" s="614"/>
      <c r="BY963" s="236"/>
      <c r="BZ963" s="617" t="s">
        <v>136</v>
      </c>
      <c r="CA963" s="617"/>
      <c r="CB963" s="617"/>
      <c r="CC963" s="232">
        <v>1</v>
      </c>
      <c r="CD963" s="232">
        <v>1</v>
      </c>
      <c r="CE963" s="232">
        <v>1</v>
      </c>
      <c r="CF963" s="232">
        <v>1</v>
      </c>
      <c r="CG963" s="47"/>
      <c r="CH963" s="47"/>
      <c r="CI963" s="496"/>
      <c r="CJ963" s="6"/>
      <c r="CK963" s="232"/>
      <c r="CL963" s="254"/>
      <c r="CM963" s="240"/>
    </row>
    <row r="964" spans="9:91">
      <c r="I964" s="241"/>
      <c r="J964" s="482"/>
      <c r="K964" s="232"/>
      <c r="L964" s="233"/>
      <c r="N964" s="481"/>
      <c r="O964" s="482"/>
      <c r="P964" s="232"/>
      <c r="Q964" s="490">
        <v>1</v>
      </c>
      <c r="R964" s="617"/>
      <c r="S964" s="617"/>
      <c r="T964" s="617"/>
      <c r="U964" s="617"/>
      <c r="V964" s="617"/>
      <c r="W964" s="617"/>
      <c r="X964" s="232">
        <v>1</v>
      </c>
      <c r="Y964" s="616"/>
      <c r="Z964" s="616"/>
      <c r="AA964" s="616"/>
      <c r="AB964" s="490">
        <v>1</v>
      </c>
      <c r="AC964" s="490">
        <v>1</v>
      </c>
      <c r="AD964" s="490">
        <v>1</v>
      </c>
      <c r="AE964" s="490">
        <v>1</v>
      </c>
      <c r="AF964" s="490">
        <v>1</v>
      </c>
      <c r="AG964" s="614"/>
      <c r="AH964" s="614"/>
      <c r="AI964" s="614"/>
      <c r="AJ964" s="232">
        <v>1</v>
      </c>
      <c r="AK964" s="232">
        <v>1</v>
      </c>
      <c r="AL964" s="232">
        <v>1</v>
      </c>
      <c r="AM964" s="232">
        <v>1</v>
      </c>
      <c r="AN964" s="232">
        <v>1</v>
      </c>
      <c r="AP964" s="232"/>
      <c r="AQ964" s="480"/>
      <c r="AR964" s="480"/>
      <c r="AS964" s="6"/>
      <c r="AT964" s="233"/>
      <c r="AU964" s="232"/>
      <c r="AV964" s="486"/>
      <c r="AZ964" s="241"/>
      <c r="BA964" s="497"/>
      <c r="BB964" s="232"/>
      <c r="BC964" s="233"/>
      <c r="BD964" s="6"/>
      <c r="BE964" s="496"/>
      <c r="BF964" s="497"/>
      <c r="BG964" s="232"/>
      <c r="BH964" s="232">
        <v>1</v>
      </c>
      <c r="BJ964" s="232"/>
      <c r="BL964" s="617"/>
      <c r="BM964" s="617"/>
      <c r="BN964" s="617"/>
      <c r="BO964" s="617"/>
      <c r="BP964" s="617"/>
      <c r="BQ964" s="617"/>
      <c r="BR964" s="232">
        <v>1</v>
      </c>
      <c r="BS964" s="232">
        <v>1</v>
      </c>
      <c r="BT964" s="232">
        <v>1</v>
      </c>
      <c r="BU964" s="232">
        <v>1</v>
      </c>
      <c r="BV964" s="614"/>
      <c r="BW964" s="614"/>
      <c r="BX964" s="614"/>
      <c r="BY964" s="494"/>
      <c r="BZ964" s="617"/>
      <c r="CA964" s="617"/>
      <c r="CB964" s="617"/>
      <c r="CC964" s="232">
        <v>1</v>
      </c>
      <c r="CD964" s="232"/>
      <c r="CE964" s="232"/>
      <c r="CF964" s="6"/>
      <c r="CG964" s="232"/>
      <c r="CH964" s="496"/>
      <c r="CI964" s="496"/>
      <c r="CJ964" s="6"/>
      <c r="CK964" s="233"/>
      <c r="CL964" s="232"/>
      <c r="CM964" s="502"/>
    </row>
    <row r="965" spans="9:91">
      <c r="I965" s="485"/>
      <c r="J965" s="233"/>
      <c r="K965" s="482"/>
      <c r="L965" s="232"/>
      <c r="N965" s="481"/>
      <c r="O965" s="482"/>
      <c r="P965" s="232"/>
      <c r="Q965" s="490">
        <v>1</v>
      </c>
      <c r="R965" s="617"/>
      <c r="S965" s="617"/>
      <c r="T965" s="617"/>
      <c r="U965" s="617"/>
      <c r="V965" s="617"/>
      <c r="W965" s="617"/>
      <c r="X965" s="232">
        <v>1</v>
      </c>
      <c r="Y965" s="616"/>
      <c r="Z965" s="616"/>
      <c r="AA965" s="616"/>
      <c r="AB965" s="490">
        <v>1</v>
      </c>
      <c r="AC965" s="625" t="s">
        <v>133</v>
      </c>
      <c r="AD965" s="625"/>
      <c r="AE965" s="625"/>
      <c r="AF965" s="490">
        <v>1</v>
      </c>
      <c r="AG965" s="614"/>
      <c r="AH965" s="614"/>
      <c r="AI965" s="614"/>
      <c r="AJ965" s="232">
        <v>1</v>
      </c>
      <c r="AK965" s="616" t="s">
        <v>165</v>
      </c>
      <c r="AL965" s="616"/>
      <c r="AM965" s="616"/>
      <c r="AO965" s="617" t="s">
        <v>136</v>
      </c>
      <c r="AP965" s="617"/>
      <c r="AQ965" s="617"/>
      <c r="AR965" s="483"/>
      <c r="AS965" s="6"/>
      <c r="AT965" s="6"/>
      <c r="AU965" s="232"/>
      <c r="AV965" s="486"/>
      <c r="AZ965" s="500"/>
      <c r="BA965" s="233"/>
      <c r="BB965" s="497"/>
      <c r="BC965" s="232"/>
      <c r="BD965" s="6"/>
      <c r="BE965" s="496"/>
      <c r="BF965" s="497"/>
      <c r="BG965" s="232"/>
      <c r="BH965" s="232">
        <v>1</v>
      </c>
      <c r="BI965" s="232">
        <v>1</v>
      </c>
      <c r="BJ965" s="232">
        <v>1</v>
      </c>
      <c r="BK965" s="232">
        <v>1</v>
      </c>
      <c r="BL965" s="232">
        <v>1</v>
      </c>
      <c r="BM965" s="232">
        <v>1</v>
      </c>
      <c r="BN965" s="232">
        <v>1</v>
      </c>
      <c r="BO965" s="232">
        <v>1</v>
      </c>
      <c r="BP965" s="232">
        <v>1</v>
      </c>
      <c r="BQ965" s="232">
        <v>1</v>
      </c>
      <c r="BR965" s="232">
        <v>1</v>
      </c>
      <c r="BS965" s="490"/>
      <c r="BT965" s="47"/>
      <c r="BU965" s="232">
        <v>1</v>
      </c>
      <c r="BV965" s="232">
        <v>1</v>
      </c>
      <c r="BW965" s="232">
        <v>1</v>
      </c>
      <c r="BX965" s="232">
        <v>1</v>
      </c>
      <c r="BY965" s="232">
        <v>1</v>
      </c>
      <c r="BZ965" s="617"/>
      <c r="CA965" s="617"/>
      <c r="CB965" s="617"/>
      <c r="CC965" s="232">
        <v>1</v>
      </c>
      <c r="CD965" s="47"/>
      <c r="CE965" s="6"/>
      <c r="CF965" s="232"/>
      <c r="CG965" s="232"/>
      <c r="CH965" s="232"/>
      <c r="CI965" s="498"/>
      <c r="CJ965" s="6"/>
      <c r="CK965" s="6"/>
      <c r="CL965" s="232"/>
      <c r="CM965" s="502"/>
    </row>
    <row r="966" spans="9:91">
      <c r="I966" s="485"/>
      <c r="J966" s="482"/>
      <c r="K966" s="482"/>
      <c r="L966" s="232"/>
      <c r="N966" s="481"/>
      <c r="O966" s="482"/>
      <c r="P966" s="232"/>
      <c r="Q966" s="490">
        <v>1</v>
      </c>
      <c r="R966" s="490">
        <v>1</v>
      </c>
      <c r="S966" s="490">
        <v>1</v>
      </c>
      <c r="T966" s="490">
        <v>1</v>
      </c>
      <c r="U966" s="490">
        <v>1</v>
      </c>
      <c r="V966" s="490">
        <v>1</v>
      </c>
      <c r="W966" s="490">
        <v>1</v>
      </c>
      <c r="X966" s="490">
        <v>1</v>
      </c>
      <c r="Y966" s="490">
        <v>1</v>
      </c>
      <c r="Z966" s="490">
        <v>1</v>
      </c>
      <c r="AA966" s="490">
        <v>1</v>
      </c>
      <c r="AB966" s="490">
        <v>1</v>
      </c>
      <c r="AC966" s="625"/>
      <c r="AD966" s="625"/>
      <c r="AE966" s="625"/>
      <c r="AF966" s="490">
        <v>1</v>
      </c>
      <c r="AG966" s="490">
        <v>1</v>
      </c>
      <c r="AH966" s="490">
        <v>1</v>
      </c>
      <c r="AI966" s="490">
        <v>1</v>
      </c>
      <c r="AJ966" s="490">
        <v>1</v>
      </c>
      <c r="AK966" s="616"/>
      <c r="AL966" s="616"/>
      <c r="AM966" s="616"/>
      <c r="AN966" s="490"/>
      <c r="AO966" s="617"/>
      <c r="AP966" s="617"/>
      <c r="AQ966" s="617"/>
      <c r="AR966" s="483"/>
      <c r="AS966" s="6"/>
      <c r="AT966" s="6"/>
      <c r="AU966" s="233"/>
      <c r="AV966" s="486"/>
      <c r="AZ966" s="500"/>
      <c r="BA966" s="497"/>
      <c r="BB966" s="497"/>
      <c r="BC966" s="232"/>
      <c r="BD966" s="6"/>
      <c r="BE966" s="496"/>
      <c r="BF966" s="497"/>
      <c r="BG966" s="232"/>
      <c r="BH966" s="490"/>
      <c r="BI966" s="490"/>
      <c r="BJ966" s="490"/>
      <c r="BK966" s="490"/>
      <c r="BL966" s="232"/>
      <c r="BM966" s="490"/>
      <c r="BN966" s="490"/>
      <c r="BO966" s="490"/>
      <c r="BP966" s="614" t="s">
        <v>165</v>
      </c>
      <c r="BQ966" s="614"/>
      <c r="BR966" s="614"/>
      <c r="BS966" s="625" t="s">
        <v>133</v>
      </c>
      <c r="BT966" s="625"/>
      <c r="BU966" s="625"/>
      <c r="BV966" s="232">
        <v>1</v>
      </c>
      <c r="BW966" s="490"/>
      <c r="BX966" s="490"/>
      <c r="BY966" s="232">
        <v>1</v>
      </c>
      <c r="BZ966" s="232">
        <v>1</v>
      </c>
      <c r="CA966" s="232">
        <v>1</v>
      </c>
      <c r="CB966" s="232">
        <v>1</v>
      </c>
      <c r="CC966" s="232">
        <v>1</v>
      </c>
      <c r="CD966" s="47"/>
      <c r="CE966" s="490"/>
      <c r="CF966" s="232"/>
      <c r="CG966" s="232"/>
      <c r="CH966" s="232"/>
      <c r="CI966" s="498"/>
      <c r="CJ966" s="6"/>
      <c r="CK966" s="6"/>
      <c r="CL966" s="233"/>
      <c r="CM966" s="502"/>
    </row>
    <row r="967" spans="9:91">
      <c r="I967" s="241"/>
      <c r="J967" s="233"/>
      <c r="K967" s="482"/>
      <c r="L967" s="232"/>
      <c r="N967" s="481"/>
      <c r="O967" s="480"/>
      <c r="P967" s="232"/>
      <c r="Q967" s="482"/>
      <c r="R967" s="482"/>
      <c r="S967" s="232"/>
      <c r="T967" s="50"/>
      <c r="U967" s="47"/>
      <c r="V967" s="47"/>
      <c r="W967" s="6"/>
      <c r="X967" s="232"/>
      <c r="Y967" s="232"/>
      <c r="Z967" s="232"/>
      <c r="AA967" s="482"/>
      <c r="AB967" s="232"/>
      <c r="AC967" s="625"/>
      <c r="AD967" s="625"/>
      <c r="AE967" s="625"/>
      <c r="AF967" s="232"/>
      <c r="AG967" s="232"/>
      <c r="AH967" s="232"/>
      <c r="AI967" s="482"/>
      <c r="AJ967" s="47"/>
      <c r="AK967" s="616"/>
      <c r="AL967" s="616"/>
      <c r="AM967" s="616"/>
      <c r="AN967" s="482"/>
      <c r="AO967" s="617"/>
      <c r="AP967" s="617"/>
      <c r="AQ967" s="617"/>
      <c r="AR967" s="483"/>
      <c r="AS967" s="6"/>
      <c r="AT967" s="6"/>
      <c r="AU967" s="233"/>
      <c r="AV967" s="240"/>
      <c r="AZ967" s="241"/>
      <c r="BA967" s="233"/>
      <c r="BB967" s="497"/>
      <c r="BC967" s="232"/>
      <c r="BD967" s="6"/>
      <c r="BE967" s="496"/>
      <c r="BF967" s="496"/>
      <c r="BG967" s="232"/>
      <c r="BH967" s="497"/>
      <c r="BI967" s="497"/>
      <c r="BJ967" s="232"/>
      <c r="BK967" s="47"/>
      <c r="BL967" s="232"/>
      <c r="BM967" s="47"/>
      <c r="BN967" s="6"/>
      <c r="BO967" s="232"/>
      <c r="BP967" s="614"/>
      <c r="BQ967" s="614"/>
      <c r="BR967" s="614"/>
      <c r="BS967" s="625"/>
      <c r="BT967" s="625"/>
      <c r="BU967" s="625"/>
      <c r="BV967" s="232">
        <v>1</v>
      </c>
      <c r="BW967" s="232"/>
      <c r="BX967" s="232"/>
      <c r="BY967" s="232">
        <v>1</v>
      </c>
      <c r="BZ967" s="497"/>
      <c r="CA967" s="47"/>
      <c r="CB967" s="47"/>
      <c r="CC967" s="47"/>
      <c r="CD967" s="47"/>
      <c r="CE967" s="497"/>
      <c r="CF967" s="232"/>
      <c r="CG967" s="232"/>
      <c r="CH967" s="232"/>
      <c r="CI967" s="498"/>
      <c r="CJ967" s="6"/>
      <c r="CK967" s="6"/>
      <c r="CL967" s="233"/>
      <c r="CM967" s="240"/>
    </row>
    <row r="968" spans="9:91">
      <c r="I968" s="485"/>
      <c r="J968" s="482"/>
      <c r="K968" s="482"/>
      <c r="L968" s="232"/>
      <c r="N968" s="481"/>
      <c r="O968" s="480"/>
      <c r="P968" s="232"/>
      <c r="Q968" s="232"/>
      <c r="R968" s="232"/>
      <c r="S968" s="232"/>
      <c r="T968" s="232"/>
      <c r="U968" s="232"/>
      <c r="V968" s="232"/>
      <c r="W968" s="232"/>
      <c r="X968" s="232"/>
      <c r="Y968" s="232"/>
      <c r="Z968" s="232"/>
      <c r="AA968" s="232"/>
      <c r="AB968" s="232"/>
      <c r="AC968" s="616" t="s">
        <v>165</v>
      </c>
      <c r="AD968" s="616"/>
      <c r="AE968" s="616"/>
      <c r="AF968" s="232"/>
      <c r="AG968" s="232"/>
      <c r="AH968" s="232"/>
      <c r="AI968" s="232"/>
      <c r="AJ968" s="232"/>
      <c r="AK968" s="232"/>
      <c r="AL968" s="232"/>
      <c r="AM968" s="232"/>
      <c r="AN968" s="232"/>
      <c r="AO968" s="232"/>
      <c r="AP968" s="480"/>
      <c r="AQ968" s="480"/>
      <c r="AR968" s="480"/>
      <c r="AS968" s="6"/>
      <c r="AT968" s="482"/>
      <c r="AU968" s="482"/>
      <c r="AV968" s="486"/>
      <c r="AZ968" s="500"/>
      <c r="BA968" s="497"/>
      <c r="BB968" s="497"/>
      <c r="BC968" s="232"/>
      <c r="BD968" s="6"/>
      <c r="BH968" s="232"/>
      <c r="BI968" s="232"/>
      <c r="BJ968" s="232"/>
      <c r="BK968" s="232"/>
      <c r="BL968" s="232"/>
      <c r="BM968" s="232"/>
      <c r="BN968" s="232"/>
      <c r="BO968" s="232"/>
      <c r="BP968" s="614"/>
      <c r="BQ968" s="614"/>
      <c r="BR968" s="614"/>
      <c r="BS968" s="625"/>
      <c r="BT968" s="625"/>
      <c r="BU968" s="625"/>
      <c r="BV968" s="232">
        <v>1</v>
      </c>
      <c r="BW968" s="232"/>
      <c r="BX968" s="232"/>
      <c r="BY968" s="232">
        <v>1</v>
      </c>
      <c r="BZ968" s="232"/>
      <c r="CA968" s="232"/>
      <c r="CB968" s="232"/>
      <c r="CC968" s="232"/>
      <c r="CD968" s="232"/>
      <c r="CE968" s="232"/>
      <c r="CF968" s="232"/>
      <c r="CG968" s="496"/>
      <c r="CH968" s="496"/>
      <c r="CI968" s="496"/>
      <c r="CJ968" s="6"/>
      <c r="CK968" s="497"/>
      <c r="CL968" s="497"/>
      <c r="CM968" s="502"/>
    </row>
    <row r="969" spans="9:91">
      <c r="I969" s="485"/>
      <c r="J969" s="233"/>
      <c r="K969" s="482"/>
      <c r="N969" s="481"/>
      <c r="O969" s="480"/>
      <c r="P969" s="480"/>
      <c r="Q969" s="480"/>
      <c r="R969" s="480"/>
      <c r="S969" s="480"/>
      <c r="T969" s="480"/>
      <c r="U969" s="480"/>
      <c r="V969" s="480"/>
      <c r="W969" s="480"/>
      <c r="X969" s="480"/>
      <c r="Y969" s="480"/>
      <c r="Z969" s="480"/>
      <c r="AA969" s="480"/>
      <c r="AB969" s="480"/>
      <c r="AC969" s="616"/>
      <c r="AD969" s="616"/>
      <c r="AE969" s="616"/>
      <c r="AF969" s="480"/>
      <c r="AG969" s="480"/>
      <c r="AH969" s="480"/>
      <c r="AI969" s="480"/>
      <c r="AJ969" s="480"/>
      <c r="AK969" s="480"/>
      <c r="AL969" s="480"/>
      <c r="AM969" s="480"/>
      <c r="AN969" s="480"/>
      <c r="AO969" s="480"/>
      <c r="AP969" s="480"/>
      <c r="AQ969" s="480"/>
      <c r="AR969" s="480"/>
      <c r="AS969" s="6"/>
      <c r="AT969" s="482"/>
      <c r="AU969" s="482"/>
      <c r="AV969" s="486"/>
      <c r="AZ969" s="500"/>
      <c r="BA969" s="233"/>
      <c r="BB969" s="497"/>
      <c r="BD969" s="6"/>
      <c r="BH969" s="496"/>
      <c r="BI969" s="496"/>
      <c r="BJ969" s="496"/>
      <c r="BK969" s="496"/>
      <c r="BL969" s="496"/>
      <c r="BM969" s="496"/>
      <c r="BN969" s="496"/>
      <c r="BO969" s="232"/>
      <c r="BP969" s="232"/>
      <c r="BQ969" s="232"/>
      <c r="BR969" s="232"/>
      <c r="BS969" s="232"/>
      <c r="BT969" s="232"/>
      <c r="BU969" s="232"/>
      <c r="BV969" s="232">
        <v>1</v>
      </c>
      <c r="BW969" s="496"/>
      <c r="BX969" s="496"/>
      <c r="BY969" s="232">
        <v>1</v>
      </c>
      <c r="BZ969" s="496"/>
      <c r="CA969" s="496"/>
      <c r="CB969" s="496"/>
      <c r="CC969" s="496"/>
      <c r="CD969" s="496"/>
      <c r="CE969" s="496"/>
      <c r="CF969" s="496"/>
      <c r="CJ969" s="6"/>
      <c r="CK969" s="497"/>
      <c r="CL969" s="497"/>
      <c r="CM969" s="502"/>
    </row>
    <row r="970" spans="9:91">
      <c r="I970" s="241"/>
      <c r="J970" s="232"/>
      <c r="K970" s="482"/>
      <c r="O970" s="232"/>
      <c r="P970" s="233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16"/>
      <c r="AD970" s="616"/>
      <c r="AE970" s="616"/>
      <c r="AF970" s="232"/>
      <c r="AG970" s="232"/>
      <c r="AH970" s="232"/>
      <c r="AI970" s="232"/>
      <c r="AJ970" s="232"/>
      <c r="AK970" s="233"/>
      <c r="AL970" s="232"/>
      <c r="AM970" s="6"/>
      <c r="AN970" s="6"/>
      <c r="AO970" s="6"/>
      <c r="AP970" s="6"/>
      <c r="AQ970" s="6"/>
      <c r="AR970" s="6"/>
      <c r="AS970" s="6"/>
      <c r="AT970" s="232"/>
      <c r="AU970" s="482"/>
      <c r="AV970" s="486"/>
      <c r="AZ970" s="241"/>
      <c r="BA970" s="232"/>
      <c r="BB970" s="497"/>
      <c r="BD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V970" s="232">
        <v>1</v>
      </c>
      <c r="BW970" s="232">
        <v>1</v>
      </c>
      <c r="BX970" s="232">
        <v>1</v>
      </c>
      <c r="BY970" s="232">
        <v>1</v>
      </c>
      <c r="BZ970" s="232"/>
      <c r="CA970" s="232"/>
      <c r="CB970" s="233"/>
      <c r="CC970" s="232"/>
      <c r="CD970" s="6"/>
      <c r="CE970" s="6"/>
      <c r="CF970" s="6"/>
      <c r="CJ970" s="6"/>
      <c r="CK970" s="232"/>
      <c r="CL970" s="497"/>
      <c r="CM970" s="502"/>
    </row>
    <row r="971" spans="9:91">
      <c r="I971" s="241"/>
      <c r="J971" s="232"/>
      <c r="K971" s="482"/>
      <c r="O971" s="232"/>
      <c r="P971" s="233"/>
      <c r="Q971" s="233"/>
      <c r="R971" s="233"/>
      <c r="S971" s="233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232"/>
      <c r="AG971" s="232"/>
      <c r="AH971" s="232"/>
      <c r="AI971" s="233"/>
      <c r="AJ971" s="233"/>
      <c r="AK971" s="233"/>
      <c r="AL971" s="232"/>
      <c r="AM971" s="6"/>
      <c r="AN971" s="6"/>
      <c r="AO971" s="6"/>
      <c r="AP971" s="6"/>
      <c r="AQ971" s="6"/>
      <c r="AR971" s="6"/>
      <c r="AS971" s="232"/>
      <c r="AT971" s="232"/>
      <c r="AU971" s="482"/>
      <c r="AV971" s="486"/>
      <c r="AZ971" s="241"/>
      <c r="BA971" s="232"/>
      <c r="BB971" s="497"/>
      <c r="BD971" s="6"/>
      <c r="BE971" s="6"/>
      <c r="BF971" s="232"/>
      <c r="BG971" s="233"/>
      <c r="BH971" s="233"/>
      <c r="BI971" s="233"/>
      <c r="BJ971" s="233"/>
      <c r="BK971" s="6"/>
      <c r="BL971" s="6"/>
      <c r="BM971" s="6"/>
      <c r="BN971" s="6"/>
      <c r="BO971" s="6"/>
      <c r="BP971" s="6"/>
      <c r="BQ971" s="6"/>
      <c r="BR971" s="6"/>
      <c r="BV971" s="6"/>
      <c r="BW971" s="232"/>
      <c r="BX971" s="232"/>
      <c r="BY971" s="232"/>
      <c r="BZ971" s="233"/>
      <c r="CA971" s="233"/>
      <c r="CB971" s="233"/>
      <c r="CC971" s="232"/>
      <c r="CD971" s="6"/>
      <c r="CE971" s="6"/>
      <c r="CF971" s="6"/>
      <c r="CJ971" s="232"/>
      <c r="CK971" s="232"/>
      <c r="CL971" s="497"/>
      <c r="CM971" s="502"/>
    </row>
    <row r="972" spans="9:91">
      <c r="I972" s="241"/>
      <c r="J972" s="232"/>
      <c r="K972" s="482"/>
      <c r="L972" s="482"/>
      <c r="M972" s="482"/>
      <c r="N972" s="482"/>
      <c r="O972" s="482"/>
      <c r="P972" s="482"/>
      <c r="Q972" s="233"/>
      <c r="R972" s="233"/>
      <c r="S972" s="233"/>
      <c r="T972" s="233"/>
      <c r="U972" s="233"/>
      <c r="V972" s="232"/>
      <c r="AC972" s="233"/>
      <c r="AD972" s="233"/>
      <c r="AE972" s="232"/>
      <c r="AF972" s="232"/>
      <c r="AG972" s="232"/>
      <c r="AH972" s="232"/>
      <c r="AI972" s="233"/>
      <c r="AJ972" s="233"/>
      <c r="AK972" s="232"/>
      <c r="AL972" s="232"/>
      <c r="AM972" s="232"/>
      <c r="AN972" s="233"/>
      <c r="AO972" s="233"/>
      <c r="AS972" s="232"/>
      <c r="AT972" s="232"/>
      <c r="AU972" s="482"/>
      <c r="AV972" s="486"/>
      <c r="AZ972" s="241"/>
      <c r="BA972" s="232"/>
      <c r="BB972" s="497"/>
      <c r="BC972" s="497"/>
      <c r="BD972" s="497"/>
      <c r="BE972" s="497"/>
      <c r="BF972" s="497"/>
      <c r="BG972" s="497"/>
      <c r="BH972" s="233"/>
      <c r="BI972" s="233"/>
      <c r="BJ972" s="233"/>
      <c r="BK972" s="233"/>
      <c r="BL972" s="233"/>
      <c r="BM972" s="232"/>
      <c r="BN972" s="6"/>
      <c r="BO972" s="6"/>
      <c r="BP972" s="6"/>
      <c r="BQ972" s="6"/>
      <c r="BR972" s="6"/>
      <c r="BS972" s="6"/>
      <c r="BT972" s="233"/>
      <c r="BU972" s="233"/>
      <c r="BV972" s="232"/>
      <c r="BW972" s="232"/>
      <c r="BX972" s="232"/>
      <c r="BY972" s="232"/>
      <c r="BZ972" s="233"/>
      <c r="CA972" s="233"/>
      <c r="CB972" s="232"/>
      <c r="CC972" s="232"/>
      <c r="CD972" s="232"/>
      <c r="CE972" s="233"/>
      <c r="CF972" s="233"/>
      <c r="CG972" s="6"/>
      <c r="CH972" s="6"/>
      <c r="CI972" s="6"/>
      <c r="CJ972" s="232"/>
      <c r="CK972" s="232"/>
      <c r="CL972" s="497"/>
      <c r="CM972" s="502"/>
    </row>
    <row r="973" spans="9:91">
      <c r="I973" s="241"/>
      <c r="J973" s="232"/>
      <c r="K973" s="482"/>
      <c r="L973" s="482"/>
      <c r="M973" s="482"/>
      <c r="N973" s="482"/>
      <c r="O973" s="482"/>
      <c r="P973" s="482"/>
      <c r="Q973" s="482"/>
      <c r="R973" s="482"/>
      <c r="S973" s="233"/>
      <c r="T973" s="233"/>
      <c r="U973" s="233"/>
      <c r="V973" s="232"/>
      <c r="W973" s="233"/>
      <c r="X973" s="233"/>
      <c r="Y973" s="233"/>
      <c r="AC973" s="233"/>
      <c r="AD973" s="233"/>
      <c r="AE973" s="232"/>
      <c r="AF973" s="232"/>
      <c r="AG973" s="232"/>
      <c r="AH973" s="232"/>
      <c r="AI973" s="233"/>
      <c r="AJ973" s="233"/>
      <c r="AK973" s="232"/>
      <c r="AL973" s="232"/>
      <c r="AM973" s="232"/>
      <c r="AN973" s="482"/>
      <c r="AO973" s="233"/>
      <c r="AP973" s="233"/>
      <c r="AQ973" s="233"/>
      <c r="AR973" s="482"/>
      <c r="AS973" s="482"/>
      <c r="AT973" s="482"/>
      <c r="AU973" s="482"/>
      <c r="AV973" s="486"/>
      <c r="AZ973" s="241"/>
      <c r="BA973" s="232"/>
      <c r="BB973" s="497"/>
      <c r="BC973" s="497"/>
      <c r="BD973" s="497"/>
      <c r="BE973" s="497"/>
      <c r="BF973" s="497"/>
      <c r="BG973" s="497"/>
      <c r="BH973" s="497"/>
      <c r="BI973" s="497"/>
      <c r="BJ973" s="233"/>
      <c r="BK973" s="233"/>
      <c r="BL973" s="233"/>
      <c r="BM973" s="232"/>
      <c r="BN973" s="233"/>
      <c r="BO973" s="233"/>
      <c r="BP973" s="233"/>
      <c r="BT973" s="233"/>
      <c r="BU973" s="233"/>
      <c r="BV973" s="232"/>
      <c r="BW973" s="232"/>
      <c r="BX973" s="232"/>
      <c r="BY973" s="232"/>
      <c r="BZ973" s="233"/>
      <c r="CA973" s="233"/>
      <c r="CB973" s="232"/>
      <c r="CC973" s="232"/>
      <c r="CD973" s="232"/>
      <c r="CE973" s="497"/>
      <c r="CF973" s="233"/>
      <c r="CG973" s="233"/>
      <c r="CH973" s="233"/>
      <c r="CI973" s="497"/>
      <c r="CJ973" s="497"/>
      <c r="CK973" s="497"/>
      <c r="CL973" s="497"/>
      <c r="CM973" s="502"/>
    </row>
    <row r="974" spans="9:91">
      <c r="I974" s="241"/>
      <c r="J974" s="232"/>
      <c r="K974" s="232"/>
      <c r="L974" s="232"/>
      <c r="M974" s="232"/>
      <c r="N974" s="232"/>
      <c r="O974" s="233"/>
      <c r="P974" s="482"/>
      <c r="Q974" s="233"/>
      <c r="R974" s="482"/>
      <c r="S974" s="233"/>
      <c r="T974" s="482"/>
      <c r="U974" s="233"/>
      <c r="V974" s="482"/>
      <c r="W974" s="232"/>
      <c r="X974" s="232"/>
      <c r="Y974" s="232"/>
      <c r="Z974" s="232"/>
      <c r="AA974" s="232"/>
      <c r="AB974" s="232"/>
      <c r="AC974" s="232"/>
      <c r="AD974" s="232"/>
      <c r="AE974" s="232"/>
      <c r="AF974" s="232"/>
      <c r="AG974" s="232"/>
      <c r="AH974" s="232"/>
      <c r="AI974" s="482"/>
      <c r="AJ974" s="482"/>
      <c r="AK974" s="482"/>
      <c r="AL974" s="482"/>
      <c r="AM974" s="482"/>
      <c r="AN974" s="482"/>
      <c r="AO974" s="232"/>
      <c r="AP974" s="482"/>
      <c r="AQ974" s="482"/>
      <c r="AR974" s="482"/>
      <c r="AS974" s="482"/>
      <c r="AT974" s="482"/>
      <c r="AU974" s="482"/>
      <c r="AV974" s="486"/>
      <c r="AZ974" s="241"/>
      <c r="BA974" s="232"/>
      <c r="BB974" s="232"/>
      <c r="BC974" s="232"/>
      <c r="BD974" s="232"/>
      <c r="BE974" s="232"/>
      <c r="BF974" s="233"/>
      <c r="BG974" s="497"/>
      <c r="BH974" s="233"/>
      <c r="BI974" s="497"/>
      <c r="BJ974" s="233"/>
      <c r="BK974" s="497"/>
      <c r="BL974" s="233"/>
      <c r="BM974" s="497"/>
      <c r="BN974" s="232"/>
      <c r="BO974" s="232"/>
      <c r="BP974" s="232"/>
      <c r="BQ974" s="232"/>
      <c r="BR974" s="232"/>
      <c r="BS974" s="232"/>
      <c r="BT974" s="232"/>
      <c r="BU974" s="232"/>
      <c r="BV974" s="232"/>
      <c r="BW974" s="232"/>
      <c r="BX974" s="232"/>
      <c r="BY974" s="232"/>
      <c r="BZ974" s="497"/>
      <c r="CA974" s="497"/>
      <c r="CB974" s="497"/>
      <c r="CC974" s="497"/>
      <c r="CD974" s="497"/>
      <c r="CE974" s="497"/>
      <c r="CF974" s="232"/>
      <c r="CG974" s="497"/>
      <c r="CH974" s="497"/>
      <c r="CI974" s="497"/>
      <c r="CJ974" s="497"/>
      <c r="CK974" s="497"/>
      <c r="CL974" s="497"/>
      <c r="CM974" s="502"/>
    </row>
    <row r="975" spans="9:91" ht="15.75" thickBot="1">
      <c r="I975" s="244"/>
      <c r="J975" s="245"/>
      <c r="K975" s="245"/>
      <c r="L975" s="245"/>
      <c r="M975" s="245"/>
      <c r="N975" s="245"/>
      <c r="O975" s="245"/>
      <c r="P975" s="487"/>
      <c r="Q975" s="487"/>
      <c r="R975" s="487"/>
      <c r="S975" s="487"/>
      <c r="T975" s="487"/>
      <c r="U975" s="487"/>
      <c r="V975" s="487"/>
      <c r="W975" s="487"/>
      <c r="X975" s="487"/>
      <c r="Y975" s="487"/>
      <c r="Z975" s="245"/>
      <c r="AA975" s="245"/>
      <c r="AB975" s="245"/>
      <c r="AC975" s="245"/>
      <c r="AD975" s="245"/>
      <c r="AE975" s="487"/>
      <c r="AF975" s="487"/>
      <c r="AG975" s="487"/>
      <c r="AH975" s="487"/>
      <c r="AI975" s="487"/>
      <c r="AJ975" s="487"/>
      <c r="AK975" s="487"/>
      <c r="AL975" s="487"/>
      <c r="AM975" s="487"/>
      <c r="AN975" s="487"/>
      <c r="AO975" s="487"/>
      <c r="AP975" s="487"/>
      <c r="AQ975" s="487"/>
      <c r="AR975" s="487"/>
      <c r="AS975" s="487"/>
      <c r="AT975" s="487"/>
      <c r="AU975" s="487"/>
      <c r="AV975" s="488"/>
      <c r="AZ975" s="244"/>
      <c r="BA975" s="245"/>
      <c r="BB975" s="245"/>
      <c r="BC975" s="245"/>
      <c r="BD975" s="245"/>
      <c r="BE975" s="245"/>
      <c r="BF975" s="245"/>
      <c r="BG975" s="503"/>
      <c r="BH975" s="503"/>
      <c r="BI975" s="503"/>
      <c r="BJ975" s="503"/>
      <c r="BK975" s="503"/>
      <c r="BL975" s="503"/>
      <c r="BM975" s="503"/>
      <c r="BN975" s="503"/>
      <c r="BO975" s="503"/>
      <c r="BP975" s="503"/>
      <c r="BQ975" s="245"/>
      <c r="BR975" s="245"/>
      <c r="BS975" s="245"/>
      <c r="BT975" s="245"/>
      <c r="BU975" s="245"/>
      <c r="BV975" s="503"/>
      <c r="BW975" s="503"/>
      <c r="BX975" s="503"/>
      <c r="BY975" s="503"/>
      <c r="BZ975" s="503"/>
      <c r="CA975" s="503"/>
      <c r="CB975" s="503"/>
      <c r="CC975" s="503"/>
      <c r="CD975" s="503"/>
      <c r="CE975" s="503"/>
      <c r="CF975" s="503"/>
      <c r="CG975" s="503"/>
      <c r="CH975" s="503"/>
      <c r="CI975" s="503"/>
      <c r="CJ975" s="503"/>
      <c r="CK975" s="503"/>
      <c r="CL975" s="503"/>
      <c r="CM975" s="504"/>
    </row>
    <row r="978" spans="9:91" ht="15.75" thickBot="1"/>
    <row r="979" spans="9:91">
      <c r="I979" s="224"/>
      <c r="J979" s="226"/>
      <c r="K979" s="226"/>
      <c r="L979" s="226"/>
      <c r="M979" s="520"/>
      <c r="N979" s="520"/>
      <c r="O979" s="520"/>
      <c r="P979" s="520"/>
      <c r="Q979" s="520"/>
      <c r="R979" s="520"/>
      <c r="S979" s="520"/>
      <c r="T979" s="520"/>
      <c r="U979" s="520"/>
      <c r="V979" s="520"/>
      <c r="W979" s="520"/>
      <c r="X979" s="520"/>
      <c r="Y979" s="520"/>
      <c r="Z979" s="520"/>
      <c r="AA979" s="520"/>
      <c r="AB979" s="520"/>
      <c r="AC979" s="520"/>
      <c r="AD979" s="520"/>
      <c r="AE979" s="520"/>
      <c r="AF979" s="520"/>
      <c r="AG979" s="520"/>
      <c r="AH979" s="622" t="s">
        <v>165</v>
      </c>
      <c r="AI979" s="622"/>
      <c r="AJ979" s="622"/>
      <c r="AK979" s="520"/>
      <c r="AL979" s="520"/>
      <c r="AM979" s="520"/>
      <c r="AN979" s="520"/>
      <c r="AO979" s="520"/>
      <c r="AP979" s="520"/>
      <c r="AQ979" s="520"/>
      <c r="AR979" s="520"/>
      <c r="AS979" s="520"/>
      <c r="AT979" s="520"/>
      <c r="AU979" s="520"/>
      <c r="AV979" s="228"/>
      <c r="AZ979" s="224"/>
      <c r="BA979" s="226"/>
      <c r="BB979" s="226"/>
      <c r="BC979" s="226"/>
      <c r="BD979" s="553"/>
      <c r="BE979" s="553"/>
      <c r="BF979" s="553"/>
      <c r="BG979" s="553"/>
      <c r="BH979" s="553"/>
      <c r="BI979" s="553"/>
      <c r="BJ979" s="553"/>
      <c r="BK979" s="553"/>
      <c r="BL979" s="553"/>
      <c r="BM979" s="553"/>
      <c r="BN979" s="553"/>
      <c r="BO979" s="553"/>
      <c r="BP979" s="553"/>
      <c r="BQ979" s="553"/>
      <c r="BR979" s="553"/>
      <c r="BS979" s="553"/>
      <c r="BT979" s="553"/>
      <c r="BU979" s="553"/>
      <c r="BV979" s="553"/>
      <c r="BW979" s="553"/>
      <c r="BX979" s="553"/>
      <c r="BY979" s="465"/>
      <c r="BZ979" s="465"/>
      <c r="CA979" s="465"/>
      <c r="CB979" s="553"/>
      <c r="CC979" s="553"/>
      <c r="CD979" s="553"/>
      <c r="CE979" s="553"/>
      <c r="CF979" s="553"/>
      <c r="CG979" s="553"/>
      <c r="CH979" s="553"/>
      <c r="CI979" s="553"/>
      <c r="CJ979" s="553"/>
      <c r="CK979" s="553"/>
      <c r="CL979" s="553"/>
      <c r="CM979" s="228"/>
    </row>
    <row r="980" spans="9:91">
      <c r="I980" s="229"/>
      <c r="J980" s="231"/>
      <c r="K980" s="231"/>
      <c r="L980" s="231"/>
      <c r="M980" s="519"/>
      <c r="N980" s="519"/>
      <c r="O980" s="232"/>
      <c r="P980" s="519"/>
      <c r="Q980" s="519"/>
      <c r="R980" s="519"/>
      <c r="S980" s="519"/>
      <c r="T980" s="233"/>
      <c r="U980" s="232"/>
      <c r="Y980" s="232"/>
      <c r="Z980" s="232"/>
      <c r="AA980" s="232"/>
      <c r="AB980" s="423"/>
      <c r="AC980" s="423"/>
      <c r="AD980" s="423"/>
      <c r="AE980" s="423"/>
      <c r="AF980" s="423"/>
      <c r="AG980" s="423"/>
      <c r="AH980" s="617"/>
      <c r="AI980" s="617"/>
      <c r="AJ980" s="617"/>
      <c r="AK980" s="423"/>
      <c r="AL980" s="233"/>
      <c r="AM980" s="519"/>
      <c r="AN980" s="233"/>
      <c r="AO980" s="232"/>
      <c r="AP980" s="232"/>
      <c r="AQ980" s="232"/>
      <c r="AR980" s="232"/>
      <c r="AS980" s="232"/>
      <c r="AT980" s="232"/>
      <c r="AU980" s="232"/>
      <c r="AV980" s="526"/>
      <c r="AZ980" s="229"/>
      <c r="BA980" s="231"/>
      <c r="BB980" s="231"/>
      <c r="BC980" s="231"/>
      <c r="BD980" s="552"/>
      <c r="BE980" s="552"/>
      <c r="BF980" s="232"/>
      <c r="BG980" s="552"/>
      <c r="BH980" s="552"/>
      <c r="BI980" s="552"/>
      <c r="BJ980" s="552"/>
      <c r="BK980" s="233"/>
      <c r="BL980" s="232"/>
      <c r="BM980" s="6"/>
      <c r="BN980" s="6"/>
      <c r="BO980" s="6"/>
      <c r="BP980" s="232"/>
      <c r="BQ980" s="232"/>
      <c r="BR980" s="232"/>
      <c r="BS980" s="423"/>
      <c r="BT980" s="423"/>
      <c r="BU980" s="423"/>
      <c r="BV980" s="423"/>
      <c r="BW980" s="423"/>
      <c r="BX980" s="423"/>
      <c r="BY980" s="232"/>
      <c r="BZ980" s="232"/>
      <c r="CA980" s="232"/>
      <c r="CB980" s="423"/>
      <c r="CC980" s="233"/>
      <c r="CD980" s="552"/>
      <c r="CE980" s="233"/>
      <c r="CF980" s="232"/>
      <c r="CG980" s="232"/>
      <c r="CH980" s="232"/>
      <c r="CI980" s="232"/>
      <c r="CJ980" s="232"/>
      <c r="CK980" s="232"/>
      <c r="CL980" s="232"/>
      <c r="CM980" s="557"/>
    </row>
    <row r="981" spans="9:91">
      <c r="I981" s="229"/>
      <c r="J981" s="243"/>
      <c r="K981" s="231" t="s">
        <v>191</v>
      </c>
      <c r="L981" s="519"/>
      <c r="M981" s="233"/>
      <c r="N981" s="233"/>
      <c r="O981" s="233"/>
      <c r="P981" s="233"/>
      <c r="Q981" s="233"/>
      <c r="R981" s="233"/>
      <c r="S981" s="233"/>
      <c r="T981" s="233"/>
      <c r="U981" s="232"/>
      <c r="Y981" s="232"/>
      <c r="Z981" s="6"/>
      <c r="AA981" s="6"/>
      <c r="AE981" s="423"/>
      <c r="AF981" s="423"/>
      <c r="AG981" s="423"/>
      <c r="AH981" s="617"/>
      <c r="AI981" s="617"/>
      <c r="AJ981" s="617"/>
      <c r="AN981" s="6"/>
      <c r="AO981" s="6"/>
      <c r="AP981" s="6"/>
      <c r="AQ981" s="232"/>
      <c r="AR981" s="232"/>
      <c r="AS981" s="232"/>
      <c r="AT981" s="232"/>
      <c r="AU981" s="231"/>
      <c r="AV981" s="526"/>
      <c r="AZ981" s="229"/>
      <c r="BA981" s="243"/>
      <c r="BB981" s="231" t="s">
        <v>191</v>
      </c>
      <c r="BC981" s="552"/>
      <c r="BD981" s="233"/>
      <c r="BE981" s="233"/>
      <c r="BF981" s="233"/>
      <c r="BG981" s="233"/>
      <c r="BH981" s="233"/>
      <c r="BI981" s="233"/>
      <c r="BJ981" s="233"/>
      <c r="BK981" s="233"/>
      <c r="BL981" s="232"/>
      <c r="BM981" s="6"/>
      <c r="BN981" s="6"/>
      <c r="BO981" s="6"/>
      <c r="BP981" s="232"/>
      <c r="BQ981" s="6"/>
      <c r="BR981" s="6"/>
      <c r="BS981" s="6"/>
      <c r="BT981" s="6"/>
      <c r="BU981" s="6"/>
      <c r="BV981" s="423"/>
      <c r="BW981" s="423"/>
      <c r="BX981" s="423"/>
      <c r="BY981" s="232"/>
      <c r="BZ981" s="232"/>
      <c r="CA981" s="232"/>
      <c r="CB981" s="6"/>
      <c r="CC981" s="6"/>
      <c r="CD981" s="6"/>
      <c r="CE981" s="6"/>
      <c r="CF981" s="6"/>
      <c r="CG981" s="6"/>
      <c r="CH981" s="232"/>
      <c r="CI981" s="232"/>
      <c r="CJ981" s="232"/>
      <c r="CK981" s="232"/>
      <c r="CL981" s="231"/>
      <c r="CM981" s="557"/>
    </row>
    <row r="982" spans="9:91">
      <c r="I982" s="229"/>
      <c r="J982" s="230"/>
      <c r="K982" s="231" t="s">
        <v>268</v>
      </c>
      <c r="L982" s="519"/>
      <c r="M982" s="232"/>
      <c r="N982" s="233"/>
      <c r="O982" s="489"/>
      <c r="P982" s="489"/>
      <c r="Q982" s="489"/>
      <c r="R982" s="490"/>
      <c r="S982" s="490"/>
      <c r="T982" s="490"/>
      <c r="U982" s="490"/>
      <c r="Z982" s="491"/>
      <c r="AE982" s="492"/>
      <c r="AF982" s="492"/>
      <c r="AG982" s="492"/>
      <c r="AH982" s="616" t="s">
        <v>136</v>
      </c>
      <c r="AI982" s="616"/>
      <c r="AJ982" s="616"/>
      <c r="AN982" s="491"/>
      <c r="AT982" s="232"/>
      <c r="AU982" s="232"/>
      <c r="AV982" s="526"/>
      <c r="AZ982" s="229"/>
      <c r="BA982" s="230"/>
      <c r="BB982" s="231" t="s">
        <v>268</v>
      </c>
      <c r="BC982" s="552"/>
      <c r="BD982" s="232"/>
      <c r="BE982" s="233"/>
      <c r="BF982" s="489"/>
      <c r="BG982" s="489"/>
      <c r="BH982" s="489"/>
      <c r="BI982" s="490"/>
      <c r="BJ982" s="490"/>
      <c r="BK982" s="490"/>
      <c r="BL982" s="490"/>
      <c r="BM982" s="6"/>
      <c r="BN982" s="6"/>
      <c r="BO982" s="6"/>
      <c r="BP982" s="6"/>
      <c r="BQ982" s="491"/>
      <c r="BR982" s="6"/>
      <c r="BS982" s="6"/>
      <c r="BT982" s="6"/>
      <c r="BU982" s="6"/>
      <c r="BV982" s="492"/>
      <c r="BW982" s="492"/>
      <c r="BX982" s="492"/>
      <c r="BY982" s="47"/>
      <c r="BZ982" s="47"/>
      <c r="CA982" s="47"/>
      <c r="CB982" s="6"/>
      <c r="CC982" s="6"/>
      <c r="CD982" s="6"/>
      <c r="CE982" s="491"/>
      <c r="CF982" s="6"/>
      <c r="CG982" s="6"/>
      <c r="CH982" s="6"/>
      <c r="CI982" s="6"/>
      <c r="CJ982" s="6"/>
      <c r="CK982" s="232"/>
      <c r="CL982" s="232"/>
      <c r="CM982" s="557"/>
    </row>
    <row r="983" spans="9:91">
      <c r="I983" s="229"/>
      <c r="J983" s="235"/>
      <c r="K983" s="231" t="s">
        <v>193</v>
      </c>
      <c r="L983" s="233"/>
      <c r="M983" s="232"/>
      <c r="N983" s="519"/>
      <c r="O983" s="525"/>
      <c r="P983" s="232"/>
      <c r="Q983" s="232"/>
      <c r="R983" s="232"/>
      <c r="S983" s="232"/>
      <c r="T983" s="232"/>
      <c r="U983" s="232"/>
      <c r="Z983" s="232"/>
      <c r="AE983" s="232"/>
      <c r="AF983" s="232"/>
      <c r="AG983" s="232"/>
      <c r="AH983" s="616"/>
      <c r="AI983" s="616"/>
      <c r="AJ983" s="616"/>
      <c r="AN983" s="232"/>
      <c r="AT983" s="233"/>
      <c r="AU983" s="233"/>
      <c r="AV983" s="526"/>
      <c r="AZ983" s="229"/>
      <c r="BA983" s="235"/>
      <c r="BB983" s="231" t="s">
        <v>193</v>
      </c>
      <c r="BC983" s="233"/>
      <c r="BD983" s="232"/>
      <c r="BE983" s="552"/>
      <c r="BF983" s="551"/>
      <c r="BG983" s="232"/>
      <c r="BH983" s="232"/>
      <c r="BI983" s="232"/>
      <c r="BJ983" s="232"/>
      <c r="BK983" s="232"/>
      <c r="BL983" s="232"/>
      <c r="BM983" s="6"/>
      <c r="BN983" s="6"/>
      <c r="BO983" s="6"/>
      <c r="BP983" s="6"/>
      <c r="BQ983" s="232"/>
      <c r="BR983" s="6"/>
      <c r="BS983" s="6"/>
      <c r="BT983" s="6"/>
      <c r="BU983" s="6"/>
      <c r="BV983" s="232"/>
      <c r="BW983" s="232"/>
      <c r="BX983" s="232"/>
      <c r="BY983" s="47"/>
      <c r="BZ983" s="47"/>
      <c r="CA983" s="47"/>
      <c r="CB983" s="6"/>
      <c r="CC983" s="6"/>
      <c r="CD983" s="6"/>
      <c r="CE983" s="232"/>
      <c r="CF983" s="625" t="s">
        <v>177</v>
      </c>
      <c r="CG983" s="625"/>
      <c r="CH983" s="625"/>
      <c r="CI983" s="6"/>
      <c r="CJ983" s="6"/>
      <c r="CK983" s="233"/>
      <c r="CL983" s="233"/>
      <c r="CM983" s="557"/>
    </row>
    <row r="984" spans="9:91">
      <c r="I984" s="521"/>
      <c r="J984" s="236"/>
      <c r="K984" s="231" t="s">
        <v>189</v>
      </c>
      <c r="L984" s="232"/>
      <c r="M984" s="232"/>
      <c r="N984" s="519"/>
      <c r="O984" s="525"/>
      <c r="P984" s="232"/>
      <c r="Q984" s="232"/>
      <c r="R984" s="232"/>
      <c r="S984" s="494"/>
      <c r="T984" s="47"/>
      <c r="U984" s="47"/>
      <c r="V984" s="47"/>
      <c r="Z984" s="232">
        <v>1</v>
      </c>
      <c r="AA984" s="232">
        <v>1</v>
      </c>
      <c r="AB984" s="232">
        <v>1</v>
      </c>
      <c r="AC984" s="232">
        <v>1</v>
      </c>
      <c r="AD984" s="232">
        <v>1</v>
      </c>
      <c r="AE984" s="232">
        <v>1</v>
      </c>
      <c r="AF984" s="232">
        <v>1</v>
      </c>
      <c r="AG984" s="232">
        <v>1</v>
      </c>
      <c r="AH984" s="616"/>
      <c r="AI984" s="616"/>
      <c r="AJ984" s="616"/>
      <c r="AK984" s="494"/>
      <c r="AL984" s="490"/>
      <c r="AM984" s="525"/>
      <c r="AN984" s="525"/>
      <c r="AT984" s="233"/>
      <c r="AU984" s="233"/>
      <c r="AV984" s="526"/>
      <c r="AZ984" s="554"/>
      <c r="BA984" s="236"/>
      <c r="BB984" s="231" t="s">
        <v>189</v>
      </c>
      <c r="BC984" s="232"/>
      <c r="BD984" s="232"/>
      <c r="BE984" s="552"/>
      <c r="BF984" s="551"/>
      <c r="BG984" s="232"/>
      <c r="BH984" s="232"/>
      <c r="BI984" s="232"/>
      <c r="BJ984" s="494"/>
      <c r="BK984" s="47"/>
      <c r="BL984" s="47"/>
      <c r="BM984" s="47"/>
      <c r="BN984" s="6"/>
      <c r="BO984" s="232"/>
      <c r="BP984" s="232"/>
      <c r="BQ984" s="232"/>
      <c r="BR984" s="232">
        <v>1</v>
      </c>
      <c r="BS984" s="232">
        <v>1</v>
      </c>
      <c r="BT984" s="232">
        <v>1</v>
      </c>
      <c r="BU984" s="232">
        <v>1</v>
      </c>
      <c r="BV984" s="232">
        <v>1</v>
      </c>
      <c r="BW984" s="232">
        <v>1</v>
      </c>
      <c r="BX984" s="232">
        <v>1</v>
      </c>
      <c r="BY984" s="47"/>
      <c r="BZ984" s="47"/>
      <c r="CA984" s="47"/>
      <c r="CB984" s="494"/>
      <c r="CC984" s="490"/>
      <c r="CD984" s="551"/>
      <c r="CE984" s="551"/>
      <c r="CF984" s="625"/>
      <c r="CG984" s="625"/>
      <c r="CH984" s="625"/>
      <c r="CI984" s="6"/>
      <c r="CJ984" s="6"/>
      <c r="CK984" s="233"/>
      <c r="CL984" s="233"/>
      <c r="CM984" s="557"/>
    </row>
    <row r="985" spans="9:91">
      <c r="I985" s="521"/>
      <c r="J985" s="237"/>
      <c r="K985" s="231" t="s">
        <v>192</v>
      </c>
      <c r="L985" s="232"/>
      <c r="M985" s="232"/>
      <c r="N985" s="519"/>
      <c r="O985" s="525"/>
      <c r="P985" s="232"/>
      <c r="Q985" s="232"/>
      <c r="R985" s="232"/>
      <c r="S985" s="494"/>
      <c r="T985" s="47"/>
      <c r="U985" s="47"/>
      <c r="V985" s="232">
        <v>1</v>
      </c>
      <c r="W985" s="232">
        <v>1</v>
      </c>
      <c r="X985" s="232">
        <v>1</v>
      </c>
      <c r="Y985" s="232">
        <v>1</v>
      </c>
      <c r="Z985" s="232">
        <v>1</v>
      </c>
      <c r="AA985" s="617" t="s">
        <v>135</v>
      </c>
      <c r="AB985" s="617"/>
      <c r="AC985" s="617"/>
      <c r="AD985" s="616" t="s">
        <v>136</v>
      </c>
      <c r="AE985" s="616"/>
      <c r="AF985" s="616"/>
      <c r="AG985" s="232">
        <v>1</v>
      </c>
      <c r="AH985" s="232">
        <v>1</v>
      </c>
      <c r="AI985" s="232">
        <v>1</v>
      </c>
      <c r="AJ985" s="232">
        <v>1</v>
      </c>
      <c r="AK985" s="232">
        <v>1</v>
      </c>
      <c r="AL985" s="490"/>
      <c r="AM985" s="490"/>
      <c r="AN985" s="490"/>
      <c r="AO985" s="490"/>
      <c r="AP985" s="490"/>
      <c r="AQ985" s="525"/>
      <c r="AR985" s="522"/>
      <c r="AS985" s="6"/>
      <c r="AT985" s="6"/>
      <c r="AU985" s="232"/>
      <c r="AV985" s="526"/>
      <c r="AZ985" s="554"/>
      <c r="BA985" s="237"/>
      <c r="BB985" s="231" t="s">
        <v>192</v>
      </c>
      <c r="BC985" s="232"/>
      <c r="BD985" s="232"/>
      <c r="BE985" s="552"/>
      <c r="BF985" s="551"/>
      <c r="BG985" s="232"/>
      <c r="BH985" s="232"/>
      <c r="BI985" s="232"/>
      <c r="BJ985" s="494"/>
      <c r="BK985" s="47"/>
      <c r="BL985" s="47"/>
      <c r="BM985" s="232"/>
      <c r="BN985" s="232"/>
      <c r="BO985" s="232"/>
      <c r="BP985" s="625" t="s">
        <v>165</v>
      </c>
      <c r="BQ985" s="625"/>
      <c r="BR985" s="625"/>
      <c r="BS985" s="232"/>
      <c r="BT985" s="232"/>
      <c r="BU985" s="617" t="s">
        <v>133</v>
      </c>
      <c r="BV985" s="617"/>
      <c r="BW985" s="617"/>
      <c r="BX985" s="232">
        <v>1</v>
      </c>
      <c r="BY985" s="232"/>
      <c r="BZ985" s="232"/>
      <c r="CA985" s="232"/>
      <c r="CB985" s="232"/>
      <c r="CC985" s="490"/>
      <c r="CD985" s="490"/>
      <c r="CE985" s="490"/>
      <c r="CF985" s="625"/>
      <c r="CG985" s="625"/>
      <c r="CH985" s="625"/>
      <c r="CI985" s="555"/>
      <c r="CJ985" s="6"/>
      <c r="CK985" s="6"/>
      <c r="CL985" s="232"/>
      <c r="CM985" s="557"/>
    </row>
    <row r="986" spans="9:91">
      <c r="I986" s="521"/>
      <c r="J986" s="309"/>
      <c r="K986" s="233" t="s">
        <v>486</v>
      </c>
      <c r="L986" s="232"/>
      <c r="M986" s="232"/>
      <c r="N986" s="519"/>
      <c r="O986" s="525"/>
      <c r="P986" s="232"/>
      <c r="Q986" s="232"/>
      <c r="R986" s="232">
        <v>1</v>
      </c>
      <c r="S986" s="232">
        <v>1</v>
      </c>
      <c r="T986" s="232">
        <v>1</v>
      </c>
      <c r="U986" s="232">
        <v>1</v>
      </c>
      <c r="V986" s="232">
        <v>1</v>
      </c>
      <c r="W986" s="625" t="s">
        <v>165</v>
      </c>
      <c r="X986" s="625"/>
      <c r="Y986" s="625"/>
      <c r="Z986" s="232">
        <v>1</v>
      </c>
      <c r="AA986" s="617"/>
      <c r="AB986" s="617"/>
      <c r="AC986" s="617"/>
      <c r="AD986" s="616"/>
      <c r="AE986" s="616"/>
      <c r="AF986" s="616"/>
      <c r="AG986" s="232">
        <v>1</v>
      </c>
      <c r="AH986" s="616" t="s">
        <v>181</v>
      </c>
      <c r="AI986" s="616"/>
      <c r="AJ986" s="616"/>
      <c r="AK986" s="232">
        <v>1</v>
      </c>
      <c r="AL986" s="232">
        <v>1</v>
      </c>
      <c r="AM986" s="232">
        <v>1</v>
      </c>
      <c r="AN986" s="232">
        <v>1</v>
      </c>
      <c r="AO986" s="232">
        <v>1</v>
      </c>
      <c r="AP986" s="490"/>
      <c r="AQ986" s="6"/>
      <c r="AR986" s="6"/>
      <c r="AS986" s="6"/>
      <c r="AT986" s="6"/>
      <c r="AU986" s="519"/>
      <c r="AV986" s="526"/>
      <c r="AZ986" s="554"/>
      <c r="BA986" s="309"/>
      <c r="BB986" s="233" t="s">
        <v>486</v>
      </c>
      <c r="BC986" s="232"/>
      <c r="BD986" s="232"/>
      <c r="BE986" s="552"/>
      <c r="BF986" s="551"/>
      <c r="BG986" s="232"/>
      <c r="BH986" s="232">
        <v>1</v>
      </c>
      <c r="BI986" s="232">
        <v>1</v>
      </c>
      <c r="BJ986" s="232">
        <v>1</v>
      </c>
      <c r="BK986" s="232">
        <v>1</v>
      </c>
      <c r="BL986" s="232">
        <v>1</v>
      </c>
      <c r="BM986" s="232">
        <v>1</v>
      </c>
      <c r="BN986" s="232">
        <v>1</v>
      </c>
      <c r="BO986" s="232">
        <v>1</v>
      </c>
      <c r="BP986" s="625"/>
      <c r="BQ986" s="625"/>
      <c r="BR986" s="625"/>
      <c r="BS986" s="232"/>
      <c r="BT986" s="232"/>
      <c r="BU986" s="617"/>
      <c r="BV986" s="617"/>
      <c r="BW986" s="617"/>
      <c r="BX986" s="232">
        <v>1</v>
      </c>
      <c r="BY986" s="232">
        <v>1</v>
      </c>
      <c r="BZ986" s="232">
        <v>1</v>
      </c>
      <c r="CA986" s="232">
        <v>1</v>
      </c>
      <c r="CB986" s="232">
        <v>1</v>
      </c>
      <c r="CC986" s="232">
        <v>1</v>
      </c>
      <c r="CD986" s="232">
        <v>1</v>
      </c>
      <c r="CE986" s="232">
        <v>1</v>
      </c>
      <c r="CF986" s="232"/>
      <c r="CG986" s="490"/>
      <c r="CH986" s="6"/>
      <c r="CI986" s="6"/>
      <c r="CJ986" s="6"/>
      <c r="CK986" s="6"/>
      <c r="CL986" s="552"/>
      <c r="CM986" s="557"/>
    </row>
    <row r="987" spans="9:91">
      <c r="I987" s="521"/>
      <c r="J987" s="233"/>
      <c r="K987" s="232"/>
      <c r="L987" s="232"/>
      <c r="M987" s="232"/>
      <c r="N987" s="519"/>
      <c r="O987" s="525"/>
      <c r="P987" s="232"/>
      <c r="Q987" s="525"/>
      <c r="R987" s="232">
        <v>1</v>
      </c>
      <c r="S987" s="616" t="s">
        <v>133</v>
      </c>
      <c r="T987" s="616"/>
      <c r="U987" s="616"/>
      <c r="W987" s="625"/>
      <c r="X987" s="625"/>
      <c r="Y987" s="625"/>
      <c r="Z987" s="232">
        <v>1</v>
      </c>
      <c r="AA987" s="617"/>
      <c r="AB987" s="617"/>
      <c r="AC987" s="617"/>
      <c r="AD987" s="616"/>
      <c r="AE987" s="616"/>
      <c r="AF987" s="616"/>
      <c r="AG987" s="232">
        <v>1</v>
      </c>
      <c r="AH987" s="616"/>
      <c r="AI987" s="616"/>
      <c r="AJ987" s="616"/>
      <c r="AK987" s="232"/>
      <c r="AL987" s="616" t="s">
        <v>133</v>
      </c>
      <c r="AM987" s="616"/>
      <c r="AN987" s="616"/>
      <c r="AO987" s="232">
        <v>1</v>
      </c>
      <c r="AP987" s="490"/>
      <c r="AQ987" s="6"/>
      <c r="AR987" s="6"/>
      <c r="AS987" s="6"/>
      <c r="AT987" s="6"/>
      <c r="AU987" s="233"/>
      <c r="AV987" s="526"/>
      <c r="AZ987" s="554"/>
      <c r="BA987" s="233"/>
      <c r="BB987" s="232"/>
      <c r="BC987" s="232"/>
      <c r="BD987" s="232"/>
      <c r="BE987" s="552"/>
      <c r="BF987" s="551"/>
      <c r="BG987" s="232"/>
      <c r="BH987" s="232">
        <v>1</v>
      </c>
      <c r="BI987" s="625" t="s">
        <v>165</v>
      </c>
      <c r="BJ987" s="625"/>
      <c r="BK987" s="625"/>
      <c r="BL987" s="617" t="s">
        <v>136</v>
      </c>
      <c r="BM987" s="617"/>
      <c r="BN987" s="617"/>
      <c r="BO987" s="232">
        <v>1</v>
      </c>
      <c r="BP987" s="625"/>
      <c r="BQ987" s="625"/>
      <c r="BR987" s="625"/>
      <c r="BS987" s="232"/>
      <c r="BT987" s="232"/>
      <c r="BU987" s="617"/>
      <c r="BV987" s="617"/>
      <c r="BW987" s="617"/>
      <c r="BX987" s="232"/>
      <c r="BY987" s="625" t="s">
        <v>165</v>
      </c>
      <c r="BZ987" s="625"/>
      <c r="CA987" s="625"/>
      <c r="CB987" s="617" t="s">
        <v>135</v>
      </c>
      <c r="CC987" s="617"/>
      <c r="CD987" s="617"/>
      <c r="CE987" s="232">
        <v>1</v>
      </c>
      <c r="CF987" s="232"/>
      <c r="CI987" s="6"/>
      <c r="CJ987" s="6"/>
      <c r="CK987" s="6"/>
      <c r="CL987" s="233"/>
      <c r="CM987" s="557"/>
    </row>
    <row r="988" spans="9:91">
      <c r="I988" s="521"/>
      <c r="J988" s="231"/>
      <c r="K988" s="231"/>
      <c r="L988" s="232"/>
      <c r="M988" s="233"/>
      <c r="N988" s="519"/>
      <c r="O988" s="525"/>
      <c r="P988" s="47"/>
      <c r="Q988" s="47"/>
      <c r="R988" s="232">
        <v>1</v>
      </c>
      <c r="S988" s="616"/>
      <c r="T988" s="616"/>
      <c r="U988" s="616"/>
      <c r="W988" s="625"/>
      <c r="X988" s="625"/>
      <c r="Y988" s="625"/>
      <c r="Z988" s="232">
        <v>1</v>
      </c>
      <c r="AA988" s="232">
        <v>1</v>
      </c>
      <c r="AB988" s="232">
        <v>1</v>
      </c>
      <c r="AC988" s="232">
        <v>1</v>
      </c>
      <c r="AD988" s="232">
        <v>1</v>
      </c>
      <c r="AE988" s="232">
        <v>1</v>
      </c>
      <c r="AF988" s="232">
        <v>1</v>
      </c>
      <c r="AG988" s="232">
        <v>1</v>
      </c>
      <c r="AH988" s="616"/>
      <c r="AI988" s="616"/>
      <c r="AJ988" s="616"/>
      <c r="AK988" s="232"/>
      <c r="AL988" s="616"/>
      <c r="AM988" s="616"/>
      <c r="AN988" s="616"/>
      <c r="AO988" s="232">
        <v>1</v>
      </c>
      <c r="AP988" s="490"/>
      <c r="AQ988" s="6"/>
      <c r="AR988" s="6"/>
      <c r="AS988" s="6"/>
      <c r="AT988" s="6"/>
      <c r="AU988" s="519"/>
      <c r="AV988" s="526"/>
      <c r="AZ988" s="554"/>
      <c r="BA988" s="231"/>
      <c r="BB988" s="231"/>
      <c r="BC988" s="232"/>
      <c r="BD988" s="233"/>
      <c r="BE988" s="552"/>
      <c r="BF988" s="551"/>
      <c r="BG988" s="47"/>
      <c r="BH988" s="232">
        <v>1</v>
      </c>
      <c r="BI988" s="625"/>
      <c r="BJ988" s="625"/>
      <c r="BK988" s="625"/>
      <c r="BL988" s="617"/>
      <c r="BM988" s="617"/>
      <c r="BN988" s="617"/>
      <c r="BO988" s="232">
        <v>1</v>
      </c>
      <c r="BP988" s="232">
        <v>1</v>
      </c>
      <c r="BQ988" s="232">
        <v>1</v>
      </c>
      <c r="BR988" s="232">
        <v>1</v>
      </c>
      <c r="BS988" s="232">
        <v>1</v>
      </c>
      <c r="BT988" s="232">
        <v>1</v>
      </c>
      <c r="BU988" s="232">
        <v>1</v>
      </c>
      <c r="BV988" s="232">
        <v>1</v>
      </c>
      <c r="BW988" s="232">
        <v>1</v>
      </c>
      <c r="BX988" s="232">
        <v>1</v>
      </c>
      <c r="BY988" s="625"/>
      <c r="BZ988" s="625"/>
      <c r="CA988" s="625"/>
      <c r="CB988" s="617"/>
      <c r="CC988" s="617"/>
      <c r="CD988" s="617"/>
      <c r="CE988" s="232">
        <v>1</v>
      </c>
      <c r="CF988" s="232"/>
      <c r="CI988" s="6"/>
      <c r="CJ988" s="6"/>
      <c r="CK988" s="6"/>
      <c r="CL988" s="552"/>
      <c r="CM988" s="557"/>
    </row>
    <row r="989" spans="9:91">
      <c r="I989" s="521"/>
      <c r="J989" s="231"/>
      <c r="K989" s="231"/>
      <c r="L989" s="233"/>
      <c r="M989" s="232"/>
      <c r="N989" s="519"/>
      <c r="O989" s="525"/>
      <c r="P989" s="47"/>
      <c r="Q989" s="47"/>
      <c r="R989" s="232">
        <v>1</v>
      </c>
      <c r="S989" s="616"/>
      <c r="T989" s="616"/>
      <c r="U989" s="616"/>
      <c r="V989" s="232"/>
      <c r="W989" s="232"/>
      <c r="X989" s="617" t="s">
        <v>317</v>
      </c>
      <c r="Y989" s="617"/>
      <c r="Z989" s="617"/>
      <c r="AA989" s="236"/>
      <c r="AB989" s="232"/>
      <c r="AC989" s="232"/>
      <c r="AD989" s="232"/>
      <c r="AE989" s="494"/>
      <c r="AF989" s="243"/>
      <c r="AG989" s="616" t="s">
        <v>138</v>
      </c>
      <c r="AH989" s="616"/>
      <c r="AI989" s="616"/>
      <c r="AJ989" s="235"/>
      <c r="AK989" s="232"/>
      <c r="AL989" s="616"/>
      <c r="AM989" s="616"/>
      <c r="AN989" s="616"/>
      <c r="AO989" s="232">
        <v>1</v>
      </c>
      <c r="AP989" s="490"/>
      <c r="AQ989" s="491"/>
      <c r="AR989" s="6"/>
      <c r="AS989" s="6"/>
      <c r="AT989" s="233"/>
      <c r="AU989" s="232"/>
      <c r="AV989" s="240"/>
      <c r="AZ989" s="554"/>
      <c r="BA989" s="231"/>
      <c r="BB989" s="231"/>
      <c r="BC989" s="233"/>
      <c r="BD989" s="232"/>
      <c r="BE989" s="552"/>
      <c r="BF989" s="551"/>
      <c r="BG989" s="47"/>
      <c r="BH989" s="232">
        <v>1</v>
      </c>
      <c r="BI989" s="625"/>
      <c r="BJ989" s="625"/>
      <c r="BK989" s="625"/>
      <c r="BL989" s="617"/>
      <c r="BM989" s="617"/>
      <c r="BN989" s="617"/>
      <c r="BO989" s="232">
        <v>1</v>
      </c>
      <c r="BP989" s="232"/>
      <c r="BQ989" s="243"/>
      <c r="BR989" s="233"/>
      <c r="BS989" s="617" t="s">
        <v>137</v>
      </c>
      <c r="BT989" s="617"/>
      <c r="BU989" s="232"/>
      <c r="BV989" s="230"/>
      <c r="BW989" s="236"/>
      <c r="BX989" s="232">
        <v>1</v>
      </c>
      <c r="BY989" s="625"/>
      <c r="BZ989" s="625"/>
      <c r="CA989" s="625"/>
      <c r="CB989" s="617"/>
      <c r="CC989" s="617"/>
      <c r="CD989" s="617"/>
      <c r="CE989" s="232">
        <v>1</v>
      </c>
      <c r="CF989" s="232"/>
      <c r="CG989" s="490"/>
      <c r="CH989" s="491"/>
      <c r="CI989" s="6"/>
      <c r="CJ989" s="6"/>
      <c r="CK989" s="233"/>
      <c r="CL989" s="232"/>
      <c r="CM989" s="240"/>
    </row>
    <row r="990" spans="9:91">
      <c r="I990" s="241"/>
      <c r="J990" s="232"/>
      <c r="M990" s="6"/>
      <c r="N990" s="6"/>
      <c r="O990" s="524"/>
      <c r="P990" s="47"/>
      <c r="Q990" s="232">
        <v>1</v>
      </c>
      <c r="R990" s="232">
        <v>1</v>
      </c>
      <c r="S990" s="490"/>
      <c r="T990" s="232"/>
      <c r="U990" s="232"/>
      <c r="V990" s="620" t="s">
        <v>151</v>
      </c>
      <c r="W990" s="620"/>
      <c r="X990" s="617"/>
      <c r="Y990" s="617"/>
      <c r="Z990" s="617"/>
      <c r="AA990" s="232">
        <v>1</v>
      </c>
      <c r="AB990" s="232">
        <v>1</v>
      </c>
      <c r="AC990" s="232">
        <v>1</v>
      </c>
      <c r="AD990" s="232">
        <v>1</v>
      </c>
      <c r="AE990" s="232">
        <v>1</v>
      </c>
      <c r="AF990" s="232">
        <v>1</v>
      </c>
      <c r="AG990" s="616"/>
      <c r="AH990" s="616"/>
      <c r="AI990" s="616"/>
      <c r="AJ990" s="620" t="s">
        <v>151</v>
      </c>
      <c r="AK990" s="620"/>
      <c r="AL990" s="232"/>
      <c r="AM990" s="232"/>
      <c r="AN990" s="232"/>
      <c r="AO990" s="232">
        <v>1</v>
      </c>
      <c r="AP990" s="232">
        <v>1</v>
      </c>
      <c r="AQ990" s="525"/>
      <c r="AR990" s="6"/>
      <c r="AS990" s="6"/>
      <c r="AT990" s="233"/>
      <c r="AU990" s="232"/>
      <c r="AV990" s="240"/>
      <c r="AZ990" s="241"/>
      <c r="BA990" s="232"/>
      <c r="BD990" s="6"/>
      <c r="BE990" s="6"/>
      <c r="BF990" s="550"/>
      <c r="BG990" s="47"/>
      <c r="BH990" s="232">
        <v>1</v>
      </c>
      <c r="BI990" s="617" t="s">
        <v>136</v>
      </c>
      <c r="BJ990" s="617"/>
      <c r="BK990" s="617"/>
      <c r="BL990" s="617" t="s">
        <v>135</v>
      </c>
      <c r="BM990" s="617"/>
      <c r="BN990" s="617"/>
      <c r="BO990" s="232">
        <v>1</v>
      </c>
      <c r="BP990" s="617" t="s">
        <v>138</v>
      </c>
      <c r="BQ990" s="617"/>
      <c r="BR990" s="617"/>
      <c r="BS990" s="617"/>
      <c r="BT990" s="617"/>
      <c r="BU990" s="617" t="s">
        <v>317</v>
      </c>
      <c r="BV990" s="617"/>
      <c r="BW990" s="617"/>
      <c r="BX990" s="232">
        <v>1</v>
      </c>
      <c r="BY990" s="625" t="s">
        <v>286</v>
      </c>
      <c r="BZ990" s="625"/>
      <c r="CA990" s="625"/>
      <c r="CB990" s="617" t="s">
        <v>136</v>
      </c>
      <c r="CC990" s="617"/>
      <c r="CD990" s="617"/>
      <c r="CE990" s="232">
        <v>1</v>
      </c>
      <c r="CF990" s="232"/>
      <c r="CI990" s="6"/>
      <c r="CJ990" s="6"/>
      <c r="CK990" s="233"/>
      <c r="CL990" s="232"/>
      <c r="CM990" s="240"/>
    </row>
    <row r="991" spans="9:91">
      <c r="I991" s="241"/>
      <c r="J991" s="232"/>
      <c r="M991" s="6"/>
      <c r="Q991" s="232">
        <v>1</v>
      </c>
      <c r="R991" s="625" t="s">
        <v>165</v>
      </c>
      <c r="S991" s="625"/>
      <c r="T991" s="625"/>
      <c r="U991" s="235"/>
      <c r="V991" s="620"/>
      <c r="W991" s="620"/>
      <c r="X991" s="617"/>
      <c r="Y991" s="617"/>
      <c r="Z991" s="617"/>
      <c r="AA991" s="232">
        <v>1</v>
      </c>
      <c r="AB991" s="232"/>
      <c r="AC991" s="232"/>
      <c r="AD991" s="232"/>
      <c r="AE991" s="232"/>
      <c r="AF991" s="232">
        <v>1</v>
      </c>
      <c r="AG991" s="616"/>
      <c r="AH991" s="616"/>
      <c r="AI991" s="616"/>
      <c r="AJ991" s="620"/>
      <c r="AK991" s="620"/>
      <c r="AM991" s="616" t="s">
        <v>177</v>
      </c>
      <c r="AN991" s="616"/>
      <c r="AO991" s="616"/>
      <c r="AP991" s="232">
        <v>1</v>
      </c>
      <c r="AQ991" s="522"/>
      <c r="AR991" s="519"/>
      <c r="AS991" s="6"/>
      <c r="AT991" s="6"/>
      <c r="AU991" s="232"/>
      <c r="AV991" s="240"/>
      <c r="AZ991" s="241"/>
      <c r="BA991" s="232"/>
      <c r="BH991" s="232">
        <v>1</v>
      </c>
      <c r="BI991" s="617"/>
      <c r="BJ991" s="617"/>
      <c r="BK991" s="617"/>
      <c r="BL991" s="617"/>
      <c r="BM991" s="617"/>
      <c r="BN991" s="617"/>
      <c r="BO991" s="232">
        <v>1</v>
      </c>
      <c r="BP991" s="617"/>
      <c r="BQ991" s="617"/>
      <c r="BR991" s="617"/>
      <c r="BS991" s="620" t="s">
        <v>151</v>
      </c>
      <c r="BT991" s="620"/>
      <c r="BU991" s="617"/>
      <c r="BV991" s="617"/>
      <c r="BW991" s="617"/>
      <c r="BX991" s="232">
        <v>1</v>
      </c>
      <c r="BY991" s="625"/>
      <c r="BZ991" s="625"/>
      <c r="CA991" s="625"/>
      <c r="CB991" s="617"/>
      <c r="CC991" s="617"/>
      <c r="CD991" s="617"/>
      <c r="CE991" s="232">
        <v>1</v>
      </c>
      <c r="CF991" s="47"/>
      <c r="CI991" s="552"/>
      <c r="CJ991" s="6"/>
      <c r="CK991" s="6"/>
      <c r="CL991" s="232"/>
      <c r="CM991" s="240"/>
    </row>
    <row r="992" spans="9:91">
      <c r="I992" s="241"/>
      <c r="J992" s="232"/>
      <c r="Q992" s="232">
        <v>1</v>
      </c>
      <c r="R992" s="625"/>
      <c r="S992" s="625"/>
      <c r="T992" s="625"/>
      <c r="U992" s="616" t="s">
        <v>138</v>
      </c>
      <c r="V992" s="616"/>
      <c r="W992" s="616"/>
      <c r="X992" s="232">
        <v>1</v>
      </c>
      <c r="Y992" s="232">
        <v>1</v>
      </c>
      <c r="Z992" s="232">
        <v>1</v>
      </c>
      <c r="AA992" s="232">
        <v>1</v>
      </c>
      <c r="AB992" s="232">
        <v>1</v>
      </c>
      <c r="AC992" s="232">
        <v>1</v>
      </c>
      <c r="AD992" s="232">
        <v>1</v>
      </c>
      <c r="AE992" s="232">
        <v>1</v>
      </c>
      <c r="AF992" s="232">
        <v>1</v>
      </c>
      <c r="AG992" s="232">
        <v>1</v>
      </c>
      <c r="AH992" s="232">
        <v>1</v>
      </c>
      <c r="AI992" s="232">
        <v>1</v>
      </c>
      <c r="AJ992" s="617" t="s">
        <v>317</v>
      </c>
      <c r="AK992" s="617"/>
      <c r="AL992" s="617"/>
      <c r="AM992" s="616"/>
      <c r="AN992" s="616"/>
      <c r="AO992" s="616"/>
      <c r="AP992" s="232">
        <v>1</v>
      </c>
      <c r="AQ992" s="522"/>
      <c r="AR992" s="519"/>
      <c r="AS992" s="6"/>
      <c r="AT992" s="6"/>
      <c r="AU992" s="234"/>
      <c r="AV992" s="240"/>
      <c r="AZ992" s="241"/>
      <c r="BA992" s="232"/>
      <c r="BH992" s="232">
        <v>1</v>
      </c>
      <c r="BI992" s="617"/>
      <c r="BJ992" s="617"/>
      <c r="BK992" s="617"/>
      <c r="BL992" s="617"/>
      <c r="BM992" s="617"/>
      <c r="BN992" s="617"/>
      <c r="BO992" s="232">
        <v>1</v>
      </c>
      <c r="BP992" s="617"/>
      <c r="BQ992" s="617"/>
      <c r="BR992" s="617"/>
      <c r="BS992" s="620"/>
      <c r="BT992" s="620"/>
      <c r="BU992" s="617"/>
      <c r="BV992" s="617"/>
      <c r="BW992" s="617"/>
      <c r="BX992" s="232">
        <v>1</v>
      </c>
      <c r="BY992" s="625"/>
      <c r="BZ992" s="625"/>
      <c r="CA992" s="625"/>
      <c r="CB992" s="617"/>
      <c r="CC992" s="617"/>
      <c r="CD992" s="617"/>
      <c r="CE992" s="232">
        <v>1</v>
      </c>
      <c r="CF992" s="47"/>
      <c r="CG992" s="232"/>
      <c r="CH992" s="555"/>
      <c r="CI992" s="552"/>
      <c r="CJ992" s="6"/>
      <c r="CK992" s="6"/>
      <c r="CL992" s="234"/>
      <c r="CM992" s="240"/>
    </row>
    <row r="993" spans="9:91">
      <c r="I993" s="241"/>
      <c r="J993" s="232"/>
      <c r="Q993" s="232">
        <v>1</v>
      </c>
      <c r="R993" s="625"/>
      <c r="S993" s="625"/>
      <c r="T993" s="625"/>
      <c r="U993" s="616"/>
      <c r="V993" s="616"/>
      <c r="W993" s="616"/>
      <c r="X993" s="232">
        <v>1</v>
      </c>
      <c r="Y993" s="616" t="s">
        <v>137</v>
      </c>
      <c r="Z993" s="616"/>
      <c r="AA993" s="232">
        <v>1</v>
      </c>
      <c r="AB993" s="625" t="s">
        <v>286</v>
      </c>
      <c r="AC993" s="625"/>
      <c r="AD993" s="625"/>
      <c r="AE993" s="232"/>
      <c r="AF993" s="232">
        <v>1</v>
      </c>
      <c r="AG993" s="616" t="s">
        <v>137</v>
      </c>
      <c r="AH993" s="616"/>
      <c r="AI993" s="232">
        <v>1</v>
      </c>
      <c r="AJ993" s="617"/>
      <c r="AK993" s="617"/>
      <c r="AL993" s="617"/>
      <c r="AM993" s="616"/>
      <c r="AN993" s="616"/>
      <c r="AO993" s="616"/>
      <c r="AP993" s="232">
        <v>1</v>
      </c>
      <c r="AQ993" s="6"/>
      <c r="AU993" s="234"/>
      <c r="AV993" s="240"/>
      <c r="AZ993" s="241"/>
      <c r="BA993" s="232"/>
      <c r="BF993" s="232">
        <v>1</v>
      </c>
      <c r="BG993" s="232">
        <v>1</v>
      </c>
      <c r="BH993" s="232">
        <v>1</v>
      </c>
      <c r="BI993" s="232"/>
      <c r="BJ993" s="232">
        <v>1</v>
      </c>
      <c r="BK993" s="232">
        <v>1</v>
      </c>
      <c r="BL993" s="232">
        <v>1</v>
      </c>
      <c r="BM993" s="232">
        <v>1</v>
      </c>
      <c r="BN993" s="232">
        <v>1</v>
      </c>
      <c r="BO993" s="232">
        <v>1</v>
      </c>
      <c r="BP993" s="232">
        <v>1</v>
      </c>
      <c r="BQ993" s="232">
        <v>1</v>
      </c>
      <c r="BR993" s="232">
        <v>1</v>
      </c>
      <c r="BS993" s="232">
        <v>1</v>
      </c>
      <c r="BT993" s="232">
        <v>1</v>
      </c>
      <c r="BU993" s="232">
        <v>1</v>
      </c>
      <c r="BV993" s="232">
        <v>1</v>
      </c>
      <c r="BW993" s="232">
        <v>1</v>
      </c>
      <c r="BX993" s="232">
        <v>1</v>
      </c>
      <c r="BY993" s="232">
        <v>1</v>
      </c>
      <c r="BZ993" s="232">
        <v>1</v>
      </c>
      <c r="CA993" s="232">
        <v>1</v>
      </c>
      <c r="CB993" s="232">
        <v>1</v>
      </c>
      <c r="CC993" s="232">
        <v>1</v>
      </c>
      <c r="CD993" s="232">
        <v>1</v>
      </c>
      <c r="CE993" s="232">
        <v>1</v>
      </c>
      <c r="CF993" s="232"/>
      <c r="CG993" s="232"/>
      <c r="CH993" s="6"/>
      <c r="CI993" s="6"/>
      <c r="CJ993" s="6"/>
      <c r="CL993" s="234"/>
      <c r="CM993" s="240"/>
    </row>
    <row r="994" spans="9:91">
      <c r="I994" s="241"/>
      <c r="J994" s="232"/>
      <c r="N994" s="6"/>
      <c r="O994" s="6"/>
      <c r="P994" s="232">
        <v>1</v>
      </c>
      <c r="Q994" s="232">
        <v>1</v>
      </c>
      <c r="R994" s="232">
        <v>1</v>
      </c>
      <c r="S994" s="232">
        <v>1</v>
      </c>
      <c r="T994" s="232">
        <v>1</v>
      </c>
      <c r="U994" s="616"/>
      <c r="V994" s="616"/>
      <c r="W994" s="616"/>
      <c r="X994" s="232">
        <v>1</v>
      </c>
      <c r="Y994" s="616"/>
      <c r="Z994" s="616"/>
      <c r="AA994" s="232">
        <v>1</v>
      </c>
      <c r="AB994" s="625"/>
      <c r="AC994" s="625"/>
      <c r="AD994" s="625"/>
      <c r="AE994" s="230"/>
      <c r="AF994" s="232">
        <v>1</v>
      </c>
      <c r="AG994" s="616"/>
      <c r="AH994" s="616"/>
      <c r="AI994" s="232">
        <v>1</v>
      </c>
      <c r="AJ994" s="617"/>
      <c r="AK994" s="617"/>
      <c r="AL994" s="617"/>
      <c r="AM994" s="232">
        <v>1</v>
      </c>
      <c r="AN994" s="232">
        <v>1</v>
      </c>
      <c r="AO994" s="232">
        <v>1</v>
      </c>
      <c r="AP994" s="232">
        <v>1</v>
      </c>
      <c r="AQ994" s="232">
        <v>1</v>
      </c>
      <c r="AU994" s="234"/>
      <c r="AV994" s="240"/>
      <c r="AZ994" s="241"/>
      <c r="BA994" s="232"/>
      <c r="BF994" s="232">
        <v>1</v>
      </c>
      <c r="BG994" s="617" t="s">
        <v>133</v>
      </c>
      <c r="BH994" s="617"/>
      <c r="BI994" s="617"/>
      <c r="BJ994" s="232">
        <v>1</v>
      </c>
      <c r="BK994" s="236"/>
      <c r="BL994" s="617" t="s">
        <v>317</v>
      </c>
      <c r="BM994" s="617"/>
      <c r="BN994" s="617"/>
      <c r="BO994" s="232">
        <v>1</v>
      </c>
      <c r="BP994" s="235"/>
      <c r="BQ994" s="309"/>
      <c r="BR994" s="232"/>
      <c r="BS994" s="47"/>
      <c r="BT994" s="47"/>
      <c r="BU994" s="47"/>
      <c r="BV994" s="233"/>
      <c r="BW994" s="235"/>
      <c r="BX994" s="232">
        <v>1</v>
      </c>
      <c r="BY994" s="617" t="s">
        <v>138</v>
      </c>
      <c r="BZ994" s="617"/>
      <c r="CA994" s="617"/>
      <c r="CB994" s="232"/>
      <c r="CC994" s="232">
        <v>1</v>
      </c>
      <c r="CD994" s="625" t="s">
        <v>165</v>
      </c>
      <c r="CE994" s="625"/>
      <c r="CF994" s="625"/>
      <c r="CG994" s="232"/>
      <c r="CH994" s="232"/>
      <c r="CI994" s="6"/>
      <c r="CJ994" s="6"/>
      <c r="CL994" s="234"/>
      <c r="CM994" s="240"/>
    </row>
    <row r="995" spans="9:91">
      <c r="I995" s="241"/>
      <c r="J995" s="232"/>
      <c r="K995" s="234"/>
      <c r="M995" s="6"/>
      <c r="N995" s="6"/>
      <c r="O995" s="6"/>
      <c r="P995" s="232">
        <v>1</v>
      </c>
      <c r="Q995" s="616" t="s">
        <v>136</v>
      </c>
      <c r="R995" s="616"/>
      <c r="S995" s="616"/>
      <c r="T995" s="232">
        <v>1</v>
      </c>
      <c r="U995" s="243"/>
      <c r="V995" s="232">
        <v>1</v>
      </c>
      <c r="W995" s="232">
        <v>1</v>
      </c>
      <c r="X995" s="232">
        <v>1</v>
      </c>
      <c r="Y995" s="232">
        <v>1</v>
      </c>
      <c r="Z995" s="232">
        <v>1</v>
      </c>
      <c r="AA995" s="232">
        <v>1</v>
      </c>
      <c r="AB995" s="625"/>
      <c r="AC995" s="625"/>
      <c r="AD995" s="625"/>
      <c r="AE995" s="243"/>
      <c r="AF995" s="232">
        <v>1</v>
      </c>
      <c r="AG995" s="232">
        <v>1</v>
      </c>
      <c r="AH995" s="232">
        <v>1</v>
      </c>
      <c r="AI995" s="232">
        <v>1</v>
      </c>
      <c r="AJ995" s="232">
        <v>1</v>
      </c>
      <c r="AK995" s="232">
        <v>1</v>
      </c>
      <c r="AL995" s="236"/>
      <c r="AM995" s="232">
        <v>1</v>
      </c>
      <c r="AN995" s="617" t="s">
        <v>135</v>
      </c>
      <c r="AO995" s="617"/>
      <c r="AP995" s="617"/>
      <c r="AQ995" s="232">
        <v>1</v>
      </c>
      <c r="AU995" s="232"/>
      <c r="AV995" s="526"/>
      <c r="AZ995" s="241"/>
      <c r="BA995" s="232"/>
      <c r="BB995" s="234"/>
      <c r="BD995" s="6"/>
      <c r="BE995" s="6"/>
      <c r="BF995" s="232">
        <v>1</v>
      </c>
      <c r="BG995" s="617"/>
      <c r="BH995" s="617"/>
      <c r="BI995" s="617"/>
      <c r="BJ995" s="232">
        <v>1</v>
      </c>
      <c r="BK995" s="230"/>
      <c r="BL995" s="617"/>
      <c r="BM995" s="617"/>
      <c r="BN995" s="617"/>
      <c r="BO995" s="232">
        <v>1</v>
      </c>
      <c r="BP995" s="232"/>
      <c r="BQ995" s="232">
        <v>1</v>
      </c>
      <c r="BR995" s="232">
        <v>1</v>
      </c>
      <c r="BS995" s="232">
        <v>1</v>
      </c>
      <c r="BT995" s="232">
        <v>1</v>
      </c>
      <c r="BU995" s="232">
        <v>1</v>
      </c>
      <c r="BV995" s="232">
        <v>1</v>
      </c>
      <c r="BW995" s="232"/>
      <c r="BX995" s="232">
        <v>1</v>
      </c>
      <c r="BY995" s="617"/>
      <c r="BZ995" s="617"/>
      <c r="CA995" s="617"/>
      <c r="CB995" s="243"/>
      <c r="CC995" s="232">
        <v>1</v>
      </c>
      <c r="CD995" s="625"/>
      <c r="CE995" s="625"/>
      <c r="CF995" s="625"/>
      <c r="CG995" s="232"/>
      <c r="CH995" s="232"/>
      <c r="CI995" s="6"/>
      <c r="CJ995" s="6"/>
      <c r="CL995" s="232"/>
      <c r="CM995" s="557"/>
    </row>
    <row r="996" spans="9:91">
      <c r="I996" s="521"/>
      <c r="J996" s="232"/>
      <c r="K996" s="234"/>
      <c r="M996" s="47"/>
      <c r="N996" s="47"/>
      <c r="O996" s="47"/>
      <c r="P996" s="232">
        <v>1</v>
      </c>
      <c r="Q996" s="616"/>
      <c r="R996" s="616"/>
      <c r="S996" s="616"/>
      <c r="T996" s="232">
        <v>1</v>
      </c>
      <c r="U996" s="232"/>
      <c r="V996" s="232">
        <v>1</v>
      </c>
      <c r="W996" s="232"/>
      <c r="X996" s="232">
        <v>1</v>
      </c>
      <c r="Y996" s="309"/>
      <c r="Z996" s="230"/>
      <c r="AA996" s="232"/>
      <c r="AB996" s="617"/>
      <c r="AC996" s="617"/>
      <c r="AD996" s="617"/>
      <c r="AE996" s="617"/>
      <c r="AF996" s="617" t="s">
        <v>176</v>
      </c>
      <c r="AG996" s="617"/>
      <c r="AH996" s="617"/>
      <c r="AI996" s="232">
        <v>1</v>
      </c>
      <c r="AJ996" s="232"/>
      <c r="AK996" s="232">
        <v>1</v>
      </c>
      <c r="AL996" s="47"/>
      <c r="AM996" s="232">
        <v>1</v>
      </c>
      <c r="AN996" s="617"/>
      <c r="AO996" s="617"/>
      <c r="AP996" s="617"/>
      <c r="AQ996" s="232">
        <v>1</v>
      </c>
      <c r="AR996" s="6"/>
      <c r="AS996" s="6"/>
      <c r="AT996" s="6"/>
      <c r="AU996" s="233"/>
      <c r="AV996" s="526"/>
      <c r="AZ996" s="554"/>
      <c r="BA996" s="232"/>
      <c r="BB996" s="234"/>
      <c r="BD996" s="47"/>
      <c r="BE996" s="47"/>
      <c r="BF996" s="232">
        <v>1</v>
      </c>
      <c r="BG996" s="617"/>
      <c r="BH996" s="617"/>
      <c r="BI996" s="617"/>
      <c r="BJ996" s="232">
        <v>1</v>
      </c>
      <c r="BK996" s="230"/>
      <c r="BL996" s="617"/>
      <c r="BM996" s="617"/>
      <c r="BN996" s="617"/>
      <c r="BO996" s="232">
        <v>1</v>
      </c>
      <c r="BP996" s="233"/>
      <c r="BQ996" s="232">
        <v>1</v>
      </c>
      <c r="BR996" s="617"/>
      <c r="BS996" s="617"/>
      <c r="BT996" s="617"/>
      <c r="BU996" s="617"/>
      <c r="BV996" s="232">
        <v>1</v>
      </c>
      <c r="BW996" s="232"/>
      <c r="BX996" s="232">
        <v>1</v>
      </c>
      <c r="BY996" s="617"/>
      <c r="BZ996" s="617"/>
      <c r="CA996" s="617"/>
      <c r="CB996" s="232"/>
      <c r="CC996" s="232">
        <v>1</v>
      </c>
      <c r="CD996" s="625"/>
      <c r="CE996" s="625"/>
      <c r="CF996" s="625"/>
      <c r="CG996" s="232">
        <v>1</v>
      </c>
      <c r="CH996" s="232"/>
      <c r="CI996" s="6"/>
      <c r="CJ996" s="6"/>
      <c r="CK996" s="6"/>
      <c r="CL996" s="233"/>
      <c r="CM996" s="557"/>
    </row>
    <row r="997" spans="9:91">
      <c r="I997" s="521"/>
      <c r="J997" s="232"/>
      <c r="K997" s="234"/>
      <c r="O997" s="47"/>
      <c r="P997" s="232">
        <v>1</v>
      </c>
      <c r="Q997" s="616"/>
      <c r="R997" s="616"/>
      <c r="S997" s="616"/>
      <c r="T997" s="232">
        <v>1</v>
      </c>
      <c r="U997" s="232"/>
      <c r="V997" s="232">
        <v>1</v>
      </c>
      <c r="W997" s="232"/>
      <c r="X997" s="232">
        <v>1</v>
      </c>
      <c r="Y997" s="617" t="s">
        <v>176</v>
      </c>
      <c r="Z997" s="617"/>
      <c r="AA997" s="617"/>
      <c r="AB997" s="617"/>
      <c r="AC997" s="617"/>
      <c r="AD997" s="617"/>
      <c r="AE997" s="617"/>
      <c r="AF997" s="617"/>
      <c r="AG997" s="617"/>
      <c r="AH997" s="617"/>
      <c r="AI997" s="232">
        <v>1</v>
      </c>
      <c r="AK997" s="232">
        <v>1</v>
      </c>
      <c r="AL997" s="230"/>
      <c r="AM997" s="232">
        <v>1</v>
      </c>
      <c r="AN997" s="617"/>
      <c r="AO997" s="617"/>
      <c r="AP997" s="617"/>
      <c r="AQ997" s="232">
        <v>1</v>
      </c>
      <c r="AR997" s="47"/>
      <c r="AV997" s="526"/>
      <c r="AZ997" s="554"/>
      <c r="BA997" s="232"/>
      <c r="BB997" s="234"/>
      <c r="BF997" s="232">
        <v>1</v>
      </c>
      <c r="BJ997" s="232">
        <v>1</v>
      </c>
      <c r="BK997" s="617" t="s">
        <v>137</v>
      </c>
      <c r="BL997" s="617"/>
      <c r="BM997" s="620" t="s">
        <v>151</v>
      </c>
      <c r="BN997" s="620"/>
      <c r="BO997" s="232">
        <v>1</v>
      </c>
      <c r="BP997" s="232"/>
      <c r="BQ997" s="232">
        <v>1</v>
      </c>
      <c r="BR997" s="617"/>
      <c r="BS997" s="617"/>
      <c r="BT997" s="617"/>
      <c r="BU997" s="617"/>
      <c r="BV997" s="232">
        <v>1</v>
      </c>
      <c r="BW997" s="232"/>
      <c r="BX997" s="232">
        <v>1</v>
      </c>
      <c r="BY997" s="620" t="s">
        <v>151</v>
      </c>
      <c r="BZ997" s="620"/>
      <c r="CA997" s="617" t="s">
        <v>137</v>
      </c>
      <c r="CB997" s="617"/>
      <c r="CC997" s="232">
        <v>1</v>
      </c>
      <c r="CD997" s="232"/>
      <c r="CE997" s="232"/>
      <c r="CF997" s="232"/>
      <c r="CG997" s="232">
        <v>1</v>
      </c>
      <c r="CH997" s="232"/>
      <c r="CI997" s="47"/>
      <c r="CJ997" s="6"/>
      <c r="CM997" s="557"/>
    </row>
    <row r="998" spans="9:91">
      <c r="I998" s="241"/>
      <c r="J998" s="234"/>
      <c r="O998" s="232"/>
      <c r="P998" s="232">
        <v>1</v>
      </c>
      <c r="Q998" s="617" t="s">
        <v>135</v>
      </c>
      <c r="R998" s="617"/>
      <c r="S998" s="617"/>
      <c r="T998" s="232">
        <v>1</v>
      </c>
      <c r="U998" s="230"/>
      <c r="V998" s="232">
        <v>1</v>
      </c>
      <c r="W998" s="232"/>
      <c r="X998" s="232">
        <v>1</v>
      </c>
      <c r="Y998" s="617"/>
      <c r="Z998" s="617"/>
      <c r="AA998" s="617"/>
      <c r="AB998" s="617"/>
      <c r="AC998" s="617"/>
      <c r="AD998" s="617"/>
      <c r="AE998" s="617"/>
      <c r="AF998" s="617"/>
      <c r="AG998" s="617"/>
      <c r="AH998" s="617"/>
      <c r="AI998" s="232">
        <v>1</v>
      </c>
      <c r="AJ998" s="232"/>
      <c r="AK998" s="232">
        <v>1</v>
      </c>
      <c r="AL998" s="232"/>
      <c r="AM998" s="232">
        <v>1</v>
      </c>
      <c r="AN998" s="616" t="s">
        <v>136</v>
      </c>
      <c r="AO998" s="616"/>
      <c r="AP998" s="616"/>
      <c r="AQ998" s="232">
        <v>1</v>
      </c>
      <c r="AR998" s="47"/>
      <c r="AV998" s="526"/>
      <c r="AZ998" s="241"/>
      <c r="BA998" s="234"/>
      <c r="BF998" s="232">
        <v>1</v>
      </c>
      <c r="BG998" s="232"/>
      <c r="BH998" s="232"/>
      <c r="BI998" s="232"/>
      <c r="BJ998" s="232">
        <v>1</v>
      </c>
      <c r="BK998" s="617"/>
      <c r="BL998" s="617"/>
      <c r="BM998" s="620"/>
      <c r="BN998" s="620"/>
      <c r="BO998" s="232">
        <v>1</v>
      </c>
      <c r="BP998" s="232"/>
      <c r="BQ998" s="232">
        <v>1</v>
      </c>
      <c r="BR998" s="617"/>
      <c r="BS998" s="617"/>
      <c r="BT998" s="617"/>
      <c r="BU998" s="617"/>
      <c r="BV998" s="232">
        <v>1</v>
      </c>
      <c r="BW998" s="232"/>
      <c r="BX998" s="232">
        <v>1</v>
      </c>
      <c r="BY998" s="620"/>
      <c r="BZ998" s="620"/>
      <c r="CA998" s="617"/>
      <c r="CB998" s="617"/>
      <c r="CC998" s="232">
        <v>1</v>
      </c>
      <c r="CD998" s="232"/>
      <c r="CE998" s="47"/>
      <c r="CF998" s="47"/>
      <c r="CG998" s="232">
        <v>1</v>
      </c>
      <c r="CH998" s="232"/>
      <c r="CI998" s="47"/>
      <c r="CJ998" s="6"/>
      <c r="CM998" s="557"/>
    </row>
    <row r="999" spans="9:91">
      <c r="I999" s="241"/>
      <c r="O999" s="232"/>
      <c r="P999" s="232">
        <v>1</v>
      </c>
      <c r="Q999" s="617"/>
      <c r="R999" s="617"/>
      <c r="S999" s="617"/>
      <c r="T999" s="232">
        <v>1</v>
      </c>
      <c r="U999" s="6"/>
      <c r="V999" s="232">
        <v>1</v>
      </c>
      <c r="W999" s="232"/>
      <c r="X999" s="232">
        <v>1</v>
      </c>
      <c r="Y999" s="617"/>
      <c r="Z999" s="617"/>
      <c r="AA999" s="617"/>
      <c r="AB999" s="617"/>
      <c r="AC999" s="617"/>
      <c r="AD999" s="617"/>
      <c r="AE999" s="617"/>
      <c r="AF999" s="47"/>
      <c r="AG999" s="230"/>
      <c r="AH999" s="309"/>
      <c r="AI999" s="232">
        <v>1</v>
      </c>
      <c r="AJ999" s="232"/>
      <c r="AK999" s="232">
        <v>1</v>
      </c>
      <c r="AL999" s="232"/>
      <c r="AM999" s="232">
        <v>1</v>
      </c>
      <c r="AN999" s="616"/>
      <c r="AO999" s="616"/>
      <c r="AP999" s="616"/>
      <c r="AQ999" s="232">
        <v>1</v>
      </c>
      <c r="AR999" s="47"/>
      <c r="AV999" s="526"/>
      <c r="AZ999" s="241"/>
      <c r="BF999" s="232">
        <v>1</v>
      </c>
      <c r="BG999" s="625" t="s">
        <v>165</v>
      </c>
      <c r="BH999" s="625"/>
      <c r="BI999" s="625"/>
      <c r="BJ999" s="232">
        <v>1</v>
      </c>
      <c r="BK999" s="243"/>
      <c r="BL999" s="617" t="s">
        <v>138</v>
      </c>
      <c r="BM999" s="617"/>
      <c r="BN999" s="617"/>
      <c r="BO999" s="232">
        <v>1</v>
      </c>
      <c r="BP999" s="232"/>
      <c r="BQ999" s="232">
        <v>1</v>
      </c>
      <c r="BR999" s="617"/>
      <c r="BS999" s="617"/>
      <c r="BT999" s="617"/>
      <c r="BU999" s="617"/>
      <c r="BV999" s="232">
        <v>1</v>
      </c>
      <c r="BW999" s="47"/>
      <c r="BX999" s="232">
        <v>1</v>
      </c>
      <c r="BY999" s="617" t="s">
        <v>317</v>
      </c>
      <c r="BZ999" s="617"/>
      <c r="CA999" s="617"/>
      <c r="CB999" s="232"/>
      <c r="CC999" s="232">
        <v>1</v>
      </c>
      <c r="CD999" s="617" t="s">
        <v>133</v>
      </c>
      <c r="CE999" s="617"/>
      <c r="CF999" s="617"/>
      <c r="CG999" s="232">
        <v>1</v>
      </c>
      <c r="CH999" s="232"/>
      <c r="CI999" s="47"/>
      <c r="CJ999" s="6"/>
      <c r="CM999" s="557"/>
    </row>
    <row r="1000" spans="9:91">
      <c r="I1000" s="241"/>
      <c r="M1000" s="6"/>
      <c r="N1000" s="6"/>
      <c r="O1000" s="6"/>
      <c r="P1000" s="232">
        <v>1</v>
      </c>
      <c r="Q1000" s="617"/>
      <c r="R1000" s="617"/>
      <c r="S1000" s="617"/>
      <c r="T1000" s="232">
        <v>1</v>
      </c>
      <c r="U1000" s="236"/>
      <c r="V1000" s="232">
        <v>1</v>
      </c>
      <c r="W1000" s="232">
        <v>1</v>
      </c>
      <c r="X1000" s="232">
        <v>1</v>
      </c>
      <c r="Y1000" s="232">
        <v>1</v>
      </c>
      <c r="Z1000" s="232">
        <v>1</v>
      </c>
      <c r="AA1000" s="232">
        <v>1</v>
      </c>
      <c r="AB1000" s="243"/>
      <c r="AC1000" s="625" t="s">
        <v>283</v>
      </c>
      <c r="AD1000" s="625"/>
      <c r="AE1000" s="625"/>
      <c r="AF1000" s="232">
        <v>1</v>
      </c>
      <c r="AG1000" s="232">
        <v>1</v>
      </c>
      <c r="AH1000" s="232">
        <v>1</v>
      </c>
      <c r="AI1000" s="232">
        <v>1</v>
      </c>
      <c r="AJ1000" s="232">
        <v>1</v>
      </c>
      <c r="AK1000" s="232">
        <v>1</v>
      </c>
      <c r="AL1000" s="243"/>
      <c r="AM1000" s="232">
        <v>1</v>
      </c>
      <c r="AN1000" s="616"/>
      <c r="AO1000" s="616"/>
      <c r="AP1000" s="616"/>
      <c r="AQ1000" s="232">
        <v>1</v>
      </c>
      <c r="AR1000" s="522"/>
      <c r="AS1000" s="6"/>
      <c r="AT1000" s="6"/>
      <c r="AU1000" s="519"/>
      <c r="AV1000" s="526"/>
      <c r="AZ1000" s="241"/>
      <c r="BD1000" s="6"/>
      <c r="BE1000" s="6"/>
      <c r="BF1000" s="232"/>
      <c r="BG1000" s="625"/>
      <c r="BH1000" s="625"/>
      <c r="BI1000" s="625"/>
      <c r="BJ1000" s="232">
        <v>1</v>
      </c>
      <c r="BK1000" s="232"/>
      <c r="BL1000" s="617"/>
      <c r="BM1000" s="617"/>
      <c r="BN1000" s="617"/>
      <c r="BO1000" s="232">
        <v>1</v>
      </c>
      <c r="BP1000" s="232"/>
      <c r="BQ1000" s="232">
        <v>1</v>
      </c>
      <c r="BR1000" s="232">
        <v>1</v>
      </c>
      <c r="BS1000" s="232">
        <v>1</v>
      </c>
      <c r="BT1000" s="232">
        <v>1</v>
      </c>
      <c r="BU1000" s="232">
        <v>1</v>
      </c>
      <c r="BV1000" s="232">
        <v>1</v>
      </c>
      <c r="BW1000" s="232"/>
      <c r="BX1000" s="232">
        <v>1</v>
      </c>
      <c r="BY1000" s="617"/>
      <c r="BZ1000" s="617"/>
      <c r="CA1000" s="617"/>
      <c r="CB1000" s="230"/>
      <c r="CC1000" s="232">
        <v>1</v>
      </c>
      <c r="CD1000" s="617"/>
      <c r="CE1000" s="617"/>
      <c r="CF1000" s="617"/>
      <c r="CG1000" s="232">
        <v>1</v>
      </c>
      <c r="CH1000" s="232"/>
      <c r="CI1000" s="555"/>
      <c r="CJ1000" s="6"/>
      <c r="CK1000" s="6"/>
      <c r="CL1000" s="552"/>
      <c r="CM1000" s="557"/>
    </row>
    <row r="1001" spans="9:91">
      <c r="I1001" s="241"/>
      <c r="M1001" s="6"/>
      <c r="N1001" s="6"/>
      <c r="O1001" s="519"/>
      <c r="P1001" s="232">
        <v>1</v>
      </c>
      <c r="Q1001" s="232">
        <v>1</v>
      </c>
      <c r="R1001" s="232">
        <v>1</v>
      </c>
      <c r="S1001" s="232">
        <v>1</v>
      </c>
      <c r="T1001" s="232">
        <v>1</v>
      </c>
      <c r="U1001" s="617" t="s">
        <v>317</v>
      </c>
      <c r="V1001" s="617"/>
      <c r="W1001" s="617"/>
      <c r="X1001" s="232">
        <v>1</v>
      </c>
      <c r="Y1001" s="616" t="s">
        <v>137</v>
      </c>
      <c r="Z1001" s="616"/>
      <c r="AA1001" s="232">
        <v>1</v>
      </c>
      <c r="AB1001" s="230"/>
      <c r="AC1001" s="625"/>
      <c r="AD1001" s="625"/>
      <c r="AE1001" s="625"/>
      <c r="AF1001" s="232">
        <v>1</v>
      </c>
      <c r="AG1001" s="616" t="s">
        <v>137</v>
      </c>
      <c r="AH1001" s="616"/>
      <c r="AI1001" s="232">
        <v>1</v>
      </c>
      <c r="AJ1001" s="616" t="s">
        <v>138</v>
      </c>
      <c r="AK1001" s="616"/>
      <c r="AL1001" s="616"/>
      <c r="AM1001" s="232">
        <v>1</v>
      </c>
      <c r="AN1001" s="232">
        <v>1</v>
      </c>
      <c r="AO1001" s="232">
        <v>1</v>
      </c>
      <c r="AP1001" s="232">
        <v>1</v>
      </c>
      <c r="AQ1001" s="232">
        <v>1</v>
      </c>
      <c r="AR1001" s="522"/>
      <c r="AS1001" s="6"/>
      <c r="AT1001" s="6"/>
      <c r="AU1001" s="519"/>
      <c r="AV1001" s="526"/>
      <c r="AZ1001" s="241"/>
      <c r="BD1001" s="6"/>
      <c r="BE1001" s="6"/>
      <c r="BF1001" s="232"/>
      <c r="BG1001" s="625"/>
      <c r="BH1001" s="625"/>
      <c r="BI1001" s="625"/>
      <c r="BJ1001" s="232">
        <v>1</v>
      </c>
      <c r="BK1001" s="243"/>
      <c r="BL1001" s="617"/>
      <c r="BM1001" s="617"/>
      <c r="BN1001" s="617"/>
      <c r="BO1001" s="232">
        <v>1</v>
      </c>
      <c r="BP1001" s="235"/>
      <c r="BQ1001" s="47"/>
      <c r="BR1001" s="232"/>
      <c r="BS1001" s="233"/>
      <c r="BT1001" s="47"/>
      <c r="BU1001" s="47"/>
      <c r="BV1001" s="309"/>
      <c r="BW1001" s="235"/>
      <c r="BX1001" s="232">
        <v>1</v>
      </c>
      <c r="BY1001" s="617"/>
      <c r="BZ1001" s="617"/>
      <c r="CA1001" s="617"/>
      <c r="CB1001" s="236"/>
      <c r="CC1001" s="232">
        <v>1</v>
      </c>
      <c r="CD1001" s="617"/>
      <c r="CE1001" s="617"/>
      <c r="CF1001" s="617"/>
      <c r="CG1001" s="232">
        <v>1</v>
      </c>
      <c r="CH1001" s="232"/>
      <c r="CI1001" s="555"/>
      <c r="CJ1001" s="6"/>
      <c r="CK1001" s="6"/>
      <c r="CL1001" s="552"/>
      <c r="CM1001" s="557"/>
    </row>
    <row r="1002" spans="9:91">
      <c r="I1002" s="241"/>
      <c r="J1002" s="232"/>
      <c r="K1002" s="232"/>
      <c r="O1002" s="519"/>
      <c r="P1002" s="232"/>
      <c r="Q1002" s="232">
        <v>1</v>
      </c>
      <c r="R1002" s="625" t="s">
        <v>165</v>
      </c>
      <c r="S1002" s="625"/>
      <c r="T1002" s="625"/>
      <c r="U1002" s="617"/>
      <c r="V1002" s="617"/>
      <c r="W1002" s="617"/>
      <c r="X1002" s="232">
        <v>1</v>
      </c>
      <c r="Y1002" s="616"/>
      <c r="Z1002" s="616"/>
      <c r="AA1002" s="232">
        <v>1</v>
      </c>
      <c r="AB1002" s="232"/>
      <c r="AC1002" s="625"/>
      <c r="AD1002" s="625"/>
      <c r="AE1002" s="625"/>
      <c r="AF1002" s="232">
        <v>1</v>
      </c>
      <c r="AG1002" s="616"/>
      <c r="AH1002" s="616"/>
      <c r="AI1002" s="232">
        <v>1</v>
      </c>
      <c r="AJ1002" s="616"/>
      <c r="AK1002" s="616"/>
      <c r="AL1002" s="616"/>
      <c r="AM1002" s="625" t="s">
        <v>165</v>
      </c>
      <c r="AN1002" s="625"/>
      <c r="AO1002" s="625"/>
      <c r="AP1002" s="232">
        <v>1</v>
      </c>
      <c r="AQ1002" s="617" t="s">
        <v>133</v>
      </c>
      <c r="AR1002" s="617"/>
      <c r="AS1002" s="617"/>
      <c r="AT1002" s="6"/>
      <c r="AV1002" s="240"/>
      <c r="AZ1002" s="241"/>
      <c r="BA1002" s="232"/>
      <c r="BB1002" s="232"/>
      <c r="BF1002" s="232"/>
      <c r="BG1002" s="232"/>
      <c r="BH1002" s="232">
        <v>1</v>
      </c>
      <c r="BI1002" s="232">
        <v>1</v>
      </c>
      <c r="BJ1002" s="232">
        <v>1</v>
      </c>
      <c r="BK1002" s="232">
        <v>1</v>
      </c>
      <c r="BL1002" s="232">
        <v>1</v>
      </c>
      <c r="BM1002" s="232">
        <v>1</v>
      </c>
      <c r="BN1002" s="232">
        <v>1</v>
      </c>
      <c r="BO1002" s="232">
        <v>1</v>
      </c>
      <c r="BP1002" s="232">
        <v>1</v>
      </c>
      <c r="BQ1002" s="232">
        <v>1</v>
      </c>
      <c r="BR1002" s="232">
        <v>1</v>
      </c>
      <c r="BS1002" s="232">
        <v>1</v>
      </c>
      <c r="BT1002" s="232">
        <v>1</v>
      </c>
      <c r="BU1002" s="232">
        <v>1</v>
      </c>
      <c r="BV1002" s="232">
        <v>1</v>
      </c>
      <c r="BW1002" s="232">
        <v>1</v>
      </c>
      <c r="BX1002" s="232">
        <v>1</v>
      </c>
      <c r="BY1002" s="232">
        <v>1</v>
      </c>
      <c r="BZ1002" s="232">
        <v>1</v>
      </c>
      <c r="CA1002" s="232">
        <v>1</v>
      </c>
      <c r="CB1002" s="232">
        <v>1</v>
      </c>
      <c r="CC1002" s="232">
        <v>1</v>
      </c>
      <c r="CD1002" s="232"/>
      <c r="CE1002" s="232">
        <v>1</v>
      </c>
      <c r="CF1002" s="232">
        <v>1</v>
      </c>
      <c r="CG1002" s="232">
        <v>1</v>
      </c>
      <c r="CH1002" s="232"/>
      <c r="CI1002" s="232"/>
      <c r="CJ1002" s="232"/>
      <c r="CK1002" s="6"/>
      <c r="CM1002" s="240"/>
    </row>
    <row r="1003" spans="9:91">
      <c r="I1003" s="241"/>
      <c r="J1003" s="232"/>
      <c r="K1003" s="232"/>
      <c r="O1003" s="519"/>
      <c r="P1003" s="232"/>
      <c r="Q1003" s="232">
        <v>1</v>
      </c>
      <c r="R1003" s="625"/>
      <c r="S1003" s="625"/>
      <c r="T1003" s="625"/>
      <c r="U1003" s="617"/>
      <c r="V1003" s="617"/>
      <c r="W1003" s="617"/>
      <c r="X1003" s="232">
        <v>1</v>
      </c>
      <c r="Y1003" s="232">
        <v>1</v>
      </c>
      <c r="Z1003" s="232">
        <v>1</v>
      </c>
      <c r="AA1003" s="232">
        <v>1</v>
      </c>
      <c r="AB1003" s="232">
        <v>1</v>
      </c>
      <c r="AC1003" s="232">
        <v>1</v>
      </c>
      <c r="AD1003" s="232">
        <v>1</v>
      </c>
      <c r="AE1003" s="232">
        <v>1</v>
      </c>
      <c r="AF1003" s="232">
        <v>1</v>
      </c>
      <c r="AG1003" s="232">
        <v>1</v>
      </c>
      <c r="AH1003" s="232">
        <v>1</v>
      </c>
      <c r="AI1003" s="232">
        <v>1</v>
      </c>
      <c r="AJ1003" s="616"/>
      <c r="AK1003" s="616"/>
      <c r="AL1003" s="616"/>
      <c r="AM1003" s="625"/>
      <c r="AN1003" s="625"/>
      <c r="AO1003" s="625"/>
      <c r="AP1003" s="232">
        <v>1</v>
      </c>
      <c r="AQ1003" s="617"/>
      <c r="AR1003" s="617"/>
      <c r="AS1003" s="617"/>
      <c r="AT1003" s="6"/>
      <c r="AV1003" s="240"/>
      <c r="AZ1003" s="241"/>
      <c r="BA1003" s="232"/>
      <c r="BB1003" s="232"/>
      <c r="BF1003" s="552"/>
      <c r="BG1003" s="232"/>
      <c r="BH1003" s="232">
        <v>1</v>
      </c>
      <c r="BI1003" s="617" t="s">
        <v>133</v>
      </c>
      <c r="BJ1003" s="617"/>
      <c r="BK1003" s="617"/>
      <c r="BL1003" s="617" t="s">
        <v>181</v>
      </c>
      <c r="BM1003" s="617"/>
      <c r="BN1003" s="617"/>
      <c r="BO1003" s="232">
        <v>1</v>
      </c>
      <c r="BP1003" s="617" t="s">
        <v>317</v>
      </c>
      <c r="BQ1003" s="617"/>
      <c r="BR1003" s="617"/>
      <c r="BS1003" s="620" t="s">
        <v>151</v>
      </c>
      <c r="BT1003" s="620"/>
      <c r="BU1003" s="617" t="s">
        <v>138</v>
      </c>
      <c r="BV1003" s="617"/>
      <c r="BW1003" s="617"/>
      <c r="BX1003" s="232">
        <v>1</v>
      </c>
      <c r="BY1003" s="617" t="s">
        <v>135</v>
      </c>
      <c r="BZ1003" s="617"/>
      <c r="CA1003" s="617"/>
      <c r="CB1003" s="617" t="s">
        <v>136</v>
      </c>
      <c r="CC1003" s="617"/>
      <c r="CD1003" s="617"/>
      <c r="CE1003" s="232">
        <v>1</v>
      </c>
      <c r="CF1003" s="47"/>
      <c r="CG1003" s="232"/>
      <c r="CH1003" s="232"/>
      <c r="CI1003" s="232"/>
      <c r="CJ1003" s="232"/>
      <c r="CK1003" s="6"/>
      <c r="CM1003" s="240"/>
    </row>
    <row r="1004" spans="9:91">
      <c r="I1004" s="241"/>
      <c r="J1004" s="232"/>
      <c r="K1004" s="232"/>
      <c r="O1004" s="519"/>
      <c r="P1004" s="232"/>
      <c r="Q1004" s="232">
        <v>1</v>
      </c>
      <c r="R1004" s="625"/>
      <c r="S1004" s="625"/>
      <c r="T1004" s="625"/>
      <c r="V1004" s="620" t="s">
        <v>151</v>
      </c>
      <c r="W1004" s="620"/>
      <c r="X1004" s="616" t="s">
        <v>138</v>
      </c>
      <c r="Y1004" s="616"/>
      <c r="Z1004" s="616"/>
      <c r="AA1004" s="232">
        <v>1</v>
      </c>
      <c r="AB1004" s="232"/>
      <c r="AC1004" s="232"/>
      <c r="AD1004" s="232"/>
      <c r="AE1004" s="232"/>
      <c r="AF1004" s="232">
        <v>1</v>
      </c>
      <c r="AG1004" s="617" t="s">
        <v>317</v>
      </c>
      <c r="AH1004" s="617"/>
      <c r="AI1004" s="617"/>
      <c r="AJ1004" s="620" t="s">
        <v>151</v>
      </c>
      <c r="AK1004" s="620"/>
      <c r="AL1004" s="235"/>
      <c r="AM1004" s="625"/>
      <c r="AN1004" s="625"/>
      <c r="AO1004" s="625"/>
      <c r="AP1004" s="232">
        <v>1</v>
      </c>
      <c r="AQ1004" s="617"/>
      <c r="AR1004" s="617"/>
      <c r="AS1004" s="617"/>
      <c r="AT1004" s="232"/>
      <c r="AU1004" s="232"/>
      <c r="AV1004" s="240"/>
      <c r="AZ1004" s="241"/>
      <c r="BA1004" s="232"/>
      <c r="BB1004" s="232"/>
      <c r="BF1004" s="552"/>
      <c r="BG1004" s="232"/>
      <c r="BH1004" s="232">
        <v>1</v>
      </c>
      <c r="BI1004" s="617"/>
      <c r="BJ1004" s="617"/>
      <c r="BK1004" s="617"/>
      <c r="BL1004" s="617"/>
      <c r="BM1004" s="617"/>
      <c r="BN1004" s="617"/>
      <c r="BO1004" s="232">
        <v>1</v>
      </c>
      <c r="BP1004" s="617"/>
      <c r="BQ1004" s="617"/>
      <c r="BR1004" s="617"/>
      <c r="BS1004" s="620"/>
      <c r="BT1004" s="620"/>
      <c r="BU1004" s="617"/>
      <c r="BV1004" s="617"/>
      <c r="BW1004" s="617"/>
      <c r="BX1004" s="232">
        <v>1</v>
      </c>
      <c r="BY1004" s="617"/>
      <c r="BZ1004" s="617"/>
      <c r="CA1004" s="617"/>
      <c r="CB1004" s="617"/>
      <c r="CC1004" s="617"/>
      <c r="CD1004" s="617"/>
      <c r="CE1004" s="232">
        <v>1</v>
      </c>
      <c r="CF1004" s="47"/>
      <c r="CG1004" s="232"/>
      <c r="CH1004" s="232"/>
      <c r="CI1004" s="232"/>
      <c r="CJ1004" s="232"/>
      <c r="CK1004" s="232"/>
      <c r="CL1004" s="232"/>
      <c r="CM1004" s="240"/>
    </row>
    <row r="1005" spans="9:91">
      <c r="I1005" s="241"/>
      <c r="J1005" s="232"/>
      <c r="L1005" s="232"/>
      <c r="M1005" s="6"/>
      <c r="N1005" s="522"/>
      <c r="O1005" s="6"/>
      <c r="P1005" s="232"/>
      <c r="Q1005" s="232">
        <v>1</v>
      </c>
      <c r="R1005" s="232">
        <v>1</v>
      </c>
      <c r="S1005" s="232"/>
      <c r="T1005" s="232"/>
      <c r="U1005" s="232"/>
      <c r="V1005" s="620"/>
      <c r="W1005" s="620"/>
      <c r="X1005" s="616"/>
      <c r="Y1005" s="616"/>
      <c r="Z1005" s="616"/>
      <c r="AA1005" s="232">
        <v>1</v>
      </c>
      <c r="AB1005" s="232">
        <v>1</v>
      </c>
      <c r="AC1005" s="232">
        <v>1</v>
      </c>
      <c r="AD1005" s="232">
        <v>1</v>
      </c>
      <c r="AE1005" s="232">
        <v>1</v>
      </c>
      <c r="AF1005" s="232">
        <v>1</v>
      </c>
      <c r="AG1005" s="617"/>
      <c r="AH1005" s="617"/>
      <c r="AI1005" s="617"/>
      <c r="AJ1005" s="620"/>
      <c r="AK1005" s="620"/>
      <c r="AL1005" s="232"/>
      <c r="AM1005" s="232"/>
      <c r="AN1005" s="232"/>
      <c r="AO1005" s="232">
        <v>1</v>
      </c>
      <c r="AP1005" s="232">
        <v>1</v>
      </c>
      <c r="AQ1005" s="47"/>
      <c r="AR1005" s="522"/>
      <c r="AS1005" s="232"/>
      <c r="AT1005" s="232"/>
      <c r="AU1005" s="254"/>
      <c r="AV1005" s="240"/>
      <c r="AZ1005" s="241"/>
      <c r="BA1005" s="232"/>
      <c r="BC1005" s="232"/>
      <c r="BD1005" s="6"/>
      <c r="BE1005" s="555"/>
      <c r="BF1005" s="6"/>
      <c r="BG1005" s="232"/>
      <c r="BH1005" s="232">
        <v>1</v>
      </c>
      <c r="BI1005" s="617"/>
      <c r="BJ1005" s="617"/>
      <c r="BK1005" s="617"/>
      <c r="BL1005" s="617"/>
      <c r="BM1005" s="617"/>
      <c r="BN1005" s="617"/>
      <c r="BO1005" s="232">
        <v>1</v>
      </c>
      <c r="BP1005" s="617"/>
      <c r="BQ1005" s="617"/>
      <c r="BR1005" s="617"/>
      <c r="BS1005" s="617" t="s">
        <v>137</v>
      </c>
      <c r="BT1005" s="617"/>
      <c r="BU1005" s="617"/>
      <c r="BV1005" s="617"/>
      <c r="BW1005" s="617"/>
      <c r="BX1005" s="232">
        <v>1</v>
      </c>
      <c r="BY1005" s="617"/>
      <c r="BZ1005" s="617"/>
      <c r="CA1005" s="617"/>
      <c r="CB1005" s="617"/>
      <c r="CC1005" s="617"/>
      <c r="CD1005" s="617"/>
      <c r="CE1005" s="232">
        <v>1</v>
      </c>
      <c r="CF1005" s="232"/>
      <c r="CG1005" s="232"/>
      <c r="CH1005" s="47"/>
      <c r="CI1005" s="555"/>
      <c r="CJ1005" s="232"/>
      <c r="CK1005" s="232"/>
      <c r="CL1005" s="254"/>
      <c r="CM1005" s="240"/>
    </row>
    <row r="1006" spans="9:91">
      <c r="I1006" s="241"/>
      <c r="J1006" s="232"/>
      <c r="K1006" s="232"/>
      <c r="L1006" s="232"/>
      <c r="M1006" s="6"/>
      <c r="N1006" s="522"/>
      <c r="O1006" s="6"/>
      <c r="P1006" s="232"/>
      <c r="Q1006" s="490"/>
      <c r="R1006" s="232">
        <v>1</v>
      </c>
      <c r="S1006" s="616" t="s">
        <v>133</v>
      </c>
      <c r="T1006" s="616"/>
      <c r="U1006" s="616"/>
      <c r="V1006" s="232"/>
      <c r="W1006" s="235"/>
      <c r="X1006" s="616"/>
      <c r="Y1006" s="616"/>
      <c r="Z1006" s="616"/>
      <c r="AA1006" s="243"/>
      <c r="AB1006" s="47"/>
      <c r="AC1006" s="232"/>
      <c r="AD1006" s="232"/>
      <c r="AE1006" s="232"/>
      <c r="AF1006" s="236"/>
      <c r="AG1006" s="617"/>
      <c r="AH1006" s="617"/>
      <c r="AI1006" s="617"/>
      <c r="AJ1006" s="232"/>
      <c r="AK1006" s="232"/>
      <c r="AL1006" s="616" t="s">
        <v>133</v>
      </c>
      <c r="AM1006" s="616"/>
      <c r="AN1006" s="616"/>
      <c r="AO1006" s="232">
        <v>1</v>
      </c>
      <c r="AP1006" s="47"/>
      <c r="AQ1006" s="47"/>
      <c r="AR1006" s="522"/>
      <c r="AS1006" s="6"/>
      <c r="AT1006" s="232"/>
      <c r="AU1006" s="254"/>
      <c r="AV1006" s="240"/>
      <c r="AZ1006" s="241"/>
      <c r="BA1006" s="232"/>
      <c r="BB1006" s="232"/>
      <c r="BC1006" s="232"/>
      <c r="BD1006" s="6"/>
      <c r="BE1006" s="555"/>
      <c r="BF1006" s="6"/>
      <c r="BG1006" s="232"/>
      <c r="BH1006" s="232">
        <v>1</v>
      </c>
      <c r="BI1006" s="617" t="s">
        <v>135</v>
      </c>
      <c r="BJ1006" s="617"/>
      <c r="BK1006" s="617"/>
      <c r="BL1006" s="617" t="s">
        <v>136</v>
      </c>
      <c r="BM1006" s="617"/>
      <c r="BN1006" s="617"/>
      <c r="BO1006" s="232">
        <v>1</v>
      </c>
      <c r="BP1006" s="236"/>
      <c r="BQ1006" s="230"/>
      <c r="BR1006" s="230"/>
      <c r="BS1006" s="617"/>
      <c r="BT1006" s="617"/>
      <c r="BU1006" s="243"/>
      <c r="BV1006" s="232"/>
      <c r="BW1006" s="243"/>
      <c r="BX1006" s="232">
        <v>1</v>
      </c>
      <c r="BY1006" s="617" t="s">
        <v>136</v>
      </c>
      <c r="BZ1006" s="617"/>
      <c r="CA1006" s="617"/>
      <c r="CB1006" s="625" t="s">
        <v>165</v>
      </c>
      <c r="CC1006" s="625"/>
      <c r="CD1006" s="625"/>
      <c r="CE1006" s="232">
        <v>1</v>
      </c>
      <c r="CF1006" s="232"/>
      <c r="CG1006" s="47"/>
      <c r="CH1006" s="47"/>
      <c r="CI1006" s="555"/>
      <c r="CJ1006" s="6"/>
      <c r="CK1006" s="232"/>
      <c r="CL1006" s="254"/>
      <c r="CM1006" s="240"/>
    </row>
    <row r="1007" spans="9:91">
      <c r="I1007" s="241"/>
      <c r="J1007" s="232"/>
      <c r="K1007" s="232"/>
      <c r="L1007" s="232"/>
      <c r="M1007" s="6"/>
      <c r="N1007" s="522"/>
      <c r="O1007" s="6"/>
      <c r="P1007" s="232"/>
      <c r="Q1007" s="490"/>
      <c r="R1007" s="232">
        <v>1</v>
      </c>
      <c r="S1007" s="616"/>
      <c r="T1007" s="616"/>
      <c r="U1007" s="616"/>
      <c r="V1007" s="232"/>
      <c r="W1007" s="625" t="s">
        <v>165</v>
      </c>
      <c r="X1007" s="625"/>
      <c r="Y1007" s="625"/>
      <c r="Z1007" s="232">
        <v>1</v>
      </c>
      <c r="AA1007" s="232">
        <v>1</v>
      </c>
      <c r="AB1007" s="232">
        <v>1</v>
      </c>
      <c r="AC1007" s="232">
        <v>1</v>
      </c>
      <c r="AD1007" s="232">
        <v>1</v>
      </c>
      <c r="AE1007" s="232">
        <v>1</v>
      </c>
      <c r="AF1007" s="232">
        <v>1</v>
      </c>
      <c r="AG1007" s="232">
        <v>1</v>
      </c>
      <c r="AH1007" s="625" t="s">
        <v>165</v>
      </c>
      <c r="AI1007" s="625"/>
      <c r="AJ1007" s="625"/>
      <c r="AK1007" s="232"/>
      <c r="AL1007" s="616"/>
      <c r="AM1007" s="616"/>
      <c r="AN1007" s="616"/>
      <c r="AO1007" s="232">
        <v>1</v>
      </c>
      <c r="AP1007" s="47"/>
      <c r="AQ1007" s="47"/>
      <c r="AR1007" s="522"/>
      <c r="AS1007" s="6"/>
      <c r="AT1007" s="232"/>
      <c r="AU1007" s="254"/>
      <c r="AV1007" s="240"/>
      <c r="AZ1007" s="241"/>
      <c r="BA1007" s="232"/>
      <c r="BB1007" s="232"/>
      <c r="BC1007" s="232"/>
      <c r="BD1007" s="6"/>
      <c r="BE1007" s="555"/>
      <c r="BF1007" s="6"/>
      <c r="BG1007" s="232"/>
      <c r="BH1007" s="232">
        <v>1</v>
      </c>
      <c r="BI1007" s="617"/>
      <c r="BJ1007" s="617"/>
      <c r="BK1007" s="617"/>
      <c r="BL1007" s="617"/>
      <c r="BM1007" s="617"/>
      <c r="BN1007" s="617"/>
      <c r="BO1007" s="232">
        <v>1</v>
      </c>
      <c r="BP1007" s="232">
        <v>1</v>
      </c>
      <c r="BQ1007" s="232">
        <v>1</v>
      </c>
      <c r="BR1007" s="232">
        <v>1</v>
      </c>
      <c r="BS1007" s="232">
        <v>1</v>
      </c>
      <c r="BT1007" s="232">
        <v>1</v>
      </c>
      <c r="BU1007" s="232">
        <v>1</v>
      </c>
      <c r="BV1007" s="232">
        <v>1</v>
      </c>
      <c r="BW1007" s="232">
        <v>1</v>
      </c>
      <c r="BX1007" s="232">
        <v>1</v>
      </c>
      <c r="BY1007" s="617"/>
      <c r="BZ1007" s="617"/>
      <c r="CA1007" s="617"/>
      <c r="CB1007" s="625"/>
      <c r="CC1007" s="625"/>
      <c r="CD1007" s="625"/>
      <c r="CE1007" s="232">
        <v>1</v>
      </c>
      <c r="CF1007" s="232"/>
      <c r="CG1007" s="47"/>
      <c r="CH1007" s="47"/>
      <c r="CI1007" s="555"/>
      <c r="CJ1007" s="6"/>
      <c r="CK1007" s="232"/>
      <c r="CL1007" s="254"/>
      <c r="CM1007" s="240"/>
    </row>
    <row r="1008" spans="9:91">
      <c r="I1008" s="241"/>
      <c r="J1008" s="519"/>
      <c r="K1008" s="232"/>
      <c r="L1008" s="233"/>
      <c r="M1008" s="6"/>
      <c r="N1008" s="522"/>
      <c r="O1008" s="519"/>
      <c r="P1008" s="232"/>
      <c r="Q1008" s="490"/>
      <c r="R1008" s="232">
        <v>1</v>
      </c>
      <c r="S1008" s="616"/>
      <c r="T1008" s="616"/>
      <c r="U1008" s="616"/>
      <c r="V1008" s="232"/>
      <c r="W1008" s="625"/>
      <c r="X1008" s="625"/>
      <c r="Y1008" s="625"/>
      <c r="Z1008" s="232">
        <v>1</v>
      </c>
      <c r="AA1008" s="616" t="s">
        <v>136</v>
      </c>
      <c r="AB1008" s="616"/>
      <c r="AC1008" s="616"/>
      <c r="AD1008" s="617" t="s">
        <v>135</v>
      </c>
      <c r="AE1008" s="617"/>
      <c r="AF1008" s="617"/>
      <c r="AG1008" s="232">
        <v>1</v>
      </c>
      <c r="AH1008" s="625"/>
      <c r="AI1008" s="625"/>
      <c r="AJ1008" s="625"/>
      <c r="AK1008" s="232"/>
      <c r="AL1008" s="616"/>
      <c r="AM1008" s="616"/>
      <c r="AN1008" s="616"/>
      <c r="AO1008" s="232">
        <v>1</v>
      </c>
      <c r="AP1008" s="232"/>
      <c r="AQ1008" s="522"/>
      <c r="AR1008" s="522"/>
      <c r="AS1008" s="6"/>
      <c r="AT1008" s="233"/>
      <c r="AU1008" s="232"/>
      <c r="AV1008" s="526"/>
      <c r="AZ1008" s="241"/>
      <c r="BA1008" s="552"/>
      <c r="BB1008" s="232"/>
      <c r="BC1008" s="233"/>
      <c r="BD1008" s="6"/>
      <c r="BE1008" s="555"/>
      <c r="BF1008" s="552"/>
      <c r="BG1008" s="232"/>
      <c r="BH1008" s="232">
        <v>1</v>
      </c>
      <c r="BI1008" s="617"/>
      <c r="BJ1008" s="617"/>
      <c r="BK1008" s="617"/>
      <c r="BL1008" s="617"/>
      <c r="BM1008" s="617"/>
      <c r="BN1008" s="617"/>
      <c r="BO1008" s="232"/>
      <c r="BP1008" s="617" t="s">
        <v>133</v>
      </c>
      <c r="BQ1008" s="617"/>
      <c r="BR1008" s="617"/>
      <c r="BS1008" s="47"/>
      <c r="BT1008" s="47"/>
      <c r="BU1008" s="625" t="s">
        <v>165</v>
      </c>
      <c r="BV1008" s="625"/>
      <c r="BW1008" s="625"/>
      <c r="BX1008" s="232">
        <v>1</v>
      </c>
      <c r="BY1008" s="617"/>
      <c r="BZ1008" s="617"/>
      <c r="CA1008" s="617"/>
      <c r="CB1008" s="625"/>
      <c r="CC1008" s="625"/>
      <c r="CD1008" s="625"/>
      <c r="CE1008" s="232">
        <v>1</v>
      </c>
      <c r="CF1008" s="232"/>
      <c r="CG1008" s="232"/>
      <c r="CH1008" s="555"/>
      <c r="CI1008" s="555"/>
      <c r="CJ1008" s="6"/>
      <c r="CK1008" s="233"/>
      <c r="CL1008" s="232"/>
      <c r="CM1008" s="557"/>
    </row>
    <row r="1009" spans="9:91">
      <c r="I1009" s="521"/>
      <c r="J1009" s="233"/>
      <c r="K1009" s="519"/>
      <c r="O1009" s="519"/>
      <c r="P1009" s="232"/>
      <c r="Q1009" s="490"/>
      <c r="R1009" s="232">
        <v>1</v>
      </c>
      <c r="S1009" s="232">
        <v>1</v>
      </c>
      <c r="T1009" s="232">
        <v>1</v>
      </c>
      <c r="U1009" s="232">
        <v>1</v>
      </c>
      <c r="V1009" s="232">
        <v>1</v>
      </c>
      <c r="W1009" s="625"/>
      <c r="X1009" s="625"/>
      <c r="Y1009" s="625"/>
      <c r="Z1009" s="232">
        <v>1</v>
      </c>
      <c r="AA1009" s="616"/>
      <c r="AB1009" s="616"/>
      <c r="AC1009" s="616"/>
      <c r="AD1009" s="617"/>
      <c r="AE1009" s="617"/>
      <c r="AF1009" s="617"/>
      <c r="AG1009" s="232">
        <v>1</v>
      </c>
      <c r="AH1009" s="625"/>
      <c r="AI1009" s="625"/>
      <c r="AJ1009" s="625"/>
      <c r="AK1009" s="232">
        <v>1</v>
      </c>
      <c r="AL1009" s="232">
        <v>1</v>
      </c>
      <c r="AM1009" s="232">
        <v>1</v>
      </c>
      <c r="AN1009" s="232">
        <v>1</v>
      </c>
      <c r="AO1009" s="232">
        <v>1</v>
      </c>
      <c r="AP1009" s="232"/>
      <c r="AQ1009" s="232"/>
      <c r="AR1009" s="523"/>
      <c r="AS1009" s="6"/>
      <c r="AT1009" s="6"/>
      <c r="AU1009" s="232"/>
      <c r="AV1009" s="526"/>
      <c r="AZ1009" s="554"/>
      <c r="BA1009" s="233"/>
      <c r="BB1009" s="552"/>
      <c r="BF1009" s="552"/>
      <c r="BG1009" s="232"/>
      <c r="BH1009" s="232">
        <v>1</v>
      </c>
      <c r="BI1009" s="232">
        <v>1</v>
      </c>
      <c r="BJ1009" s="232">
        <v>1</v>
      </c>
      <c r="BK1009" s="232">
        <v>1</v>
      </c>
      <c r="BL1009" s="232">
        <v>1</v>
      </c>
      <c r="BM1009" s="232">
        <v>1</v>
      </c>
      <c r="BN1009" s="232">
        <v>1</v>
      </c>
      <c r="BO1009" s="232">
        <v>1</v>
      </c>
      <c r="BP1009" s="617"/>
      <c r="BQ1009" s="617"/>
      <c r="BR1009" s="617"/>
      <c r="BS1009" s="47"/>
      <c r="BT1009" s="47"/>
      <c r="BU1009" s="625"/>
      <c r="BV1009" s="625"/>
      <c r="BW1009" s="625"/>
      <c r="BX1009" s="232">
        <v>1</v>
      </c>
      <c r="BY1009" s="232">
        <v>1</v>
      </c>
      <c r="BZ1009" s="232">
        <v>1</v>
      </c>
      <c r="CA1009" s="232">
        <v>1</v>
      </c>
      <c r="CB1009" s="232">
        <v>1</v>
      </c>
      <c r="CC1009" s="232">
        <v>1</v>
      </c>
      <c r="CD1009" s="232">
        <v>1</v>
      </c>
      <c r="CE1009" s="232">
        <v>1</v>
      </c>
      <c r="CF1009" s="232"/>
      <c r="CG1009" s="232"/>
      <c r="CH1009" s="232"/>
      <c r="CI1009" s="556"/>
      <c r="CJ1009" s="6"/>
      <c r="CK1009" s="6"/>
      <c r="CL1009" s="232"/>
      <c r="CM1009" s="557"/>
    </row>
    <row r="1010" spans="9:91">
      <c r="I1010" s="521"/>
      <c r="J1010" s="519"/>
      <c r="K1010" s="519"/>
      <c r="O1010" s="519"/>
      <c r="P1010" s="232"/>
      <c r="Q1010" s="490"/>
      <c r="R1010" s="490"/>
      <c r="S1010" s="490"/>
      <c r="T1010" s="490"/>
      <c r="U1010" s="490"/>
      <c r="V1010" s="232">
        <v>1</v>
      </c>
      <c r="W1010" s="232">
        <v>1</v>
      </c>
      <c r="X1010" s="232">
        <v>1</v>
      </c>
      <c r="Y1010" s="232">
        <v>1</v>
      </c>
      <c r="Z1010" s="232">
        <v>1</v>
      </c>
      <c r="AA1010" s="616"/>
      <c r="AB1010" s="616"/>
      <c r="AC1010" s="616"/>
      <c r="AD1010" s="617"/>
      <c r="AE1010" s="617"/>
      <c r="AF1010" s="617"/>
      <c r="AG1010" s="232">
        <v>1</v>
      </c>
      <c r="AH1010" s="232">
        <v>1</v>
      </c>
      <c r="AI1010" s="232">
        <v>1</v>
      </c>
      <c r="AJ1010" s="232">
        <v>1</v>
      </c>
      <c r="AK1010" s="232">
        <v>1</v>
      </c>
      <c r="AL1010" s="47"/>
      <c r="AM1010" s="47"/>
      <c r="AN1010" s="490"/>
      <c r="AO1010" s="232"/>
      <c r="AP1010" s="232"/>
      <c r="AQ1010" s="232"/>
      <c r="AR1010" s="523"/>
      <c r="AS1010" s="6"/>
      <c r="AT1010" s="6"/>
      <c r="AU1010" s="233"/>
      <c r="AV1010" s="526"/>
      <c r="AZ1010" s="554"/>
      <c r="BA1010" s="552"/>
      <c r="BB1010" s="552"/>
      <c r="BE1010" s="625" t="s">
        <v>165</v>
      </c>
      <c r="BF1010" s="625"/>
      <c r="BG1010" s="625"/>
      <c r="BH1010" s="490"/>
      <c r="BI1010" s="490"/>
      <c r="BJ1010" s="490"/>
      <c r="BK1010" s="490"/>
      <c r="BL1010" s="490"/>
      <c r="BM1010" s="232"/>
      <c r="BN1010" s="232"/>
      <c r="BO1010" s="232">
        <v>1</v>
      </c>
      <c r="BP1010" s="617"/>
      <c r="BQ1010" s="617"/>
      <c r="BR1010" s="617"/>
      <c r="BS1010" s="47"/>
      <c r="BT1010" s="47"/>
      <c r="BU1010" s="625"/>
      <c r="BV1010" s="625"/>
      <c r="BW1010" s="625"/>
      <c r="BX1010" s="232"/>
      <c r="BY1010" s="232"/>
      <c r="BZ1010" s="232"/>
      <c r="CA1010" s="232"/>
      <c r="CB1010" s="232"/>
      <c r="CC1010" s="47"/>
      <c r="CD1010" s="47"/>
      <c r="CE1010" s="490"/>
      <c r="CF1010" s="232"/>
      <c r="CG1010" s="232"/>
      <c r="CH1010" s="232"/>
      <c r="CI1010" s="556"/>
      <c r="CJ1010" s="6"/>
      <c r="CK1010" s="6"/>
      <c r="CL1010" s="233"/>
      <c r="CM1010" s="557"/>
    </row>
    <row r="1011" spans="9:91">
      <c r="I1011" s="241"/>
      <c r="J1011" s="233"/>
      <c r="K1011" s="519"/>
      <c r="O1011" s="522"/>
      <c r="P1011" s="232"/>
      <c r="Q1011" s="519"/>
      <c r="R1011" s="519"/>
      <c r="S1011" s="232"/>
      <c r="T1011" s="47"/>
      <c r="U1011" s="47"/>
      <c r="V1011" s="47"/>
      <c r="W1011" s="616" t="s">
        <v>136</v>
      </c>
      <c r="X1011" s="616"/>
      <c r="Y1011" s="616"/>
      <c r="Z1011" s="232">
        <v>1</v>
      </c>
      <c r="AA1011" s="232">
        <v>1</v>
      </c>
      <c r="AB1011" s="232">
        <v>1</v>
      </c>
      <c r="AC1011" s="232">
        <v>1</v>
      </c>
      <c r="AD1011" s="232">
        <v>1</v>
      </c>
      <c r="AE1011" s="232">
        <v>1</v>
      </c>
      <c r="AF1011" s="232">
        <v>1</v>
      </c>
      <c r="AG1011" s="232">
        <v>1</v>
      </c>
      <c r="AK1011" s="47"/>
      <c r="AL1011" s="47"/>
      <c r="AM1011" s="47"/>
      <c r="AN1011" s="519"/>
      <c r="AO1011" s="232"/>
      <c r="AP1011" s="232"/>
      <c r="AQ1011" s="232"/>
      <c r="AU1011" s="233"/>
      <c r="AV1011" s="240"/>
      <c r="AZ1011" s="241"/>
      <c r="BA1011" s="233"/>
      <c r="BB1011" s="552"/>
      <c r="BE1011" s="625"/>
      <c r="BF1011" s="625"/>
      <c r="BG1011" s="625"/>
      <c r="BH1011" s="552"/>
      <c r="BI1011" s="552"/>
      <c r="BJ1011" s="232"/>
      <c r="BK1011" s="47"/>
      <c r="BL1011" s="47"/>
      <c r="BM1011" s="47"/>
      <c r="BN1011" s="47"/>
      <c r="BO1011" s="232">
        <v>1</v>
      </c>
      <c r="BP1011" s="232">
        <v>1</v>
      </c>
      <c r="BQ1011" s="232">
        <v>1</v>
      </c>
      <c r="BR1011" s="232">
        <v>1</v>
      </c>
      <c r="BS1011" s="232">
        <v>1</v>
      </c>
      <c r="BT1011" s="232">
        <v>1</v>
      </c>
      <c r="BU1011" s="232">
        <v>1</v>
      </c>
      <c r="BV1011" s="232"/>
      <c r="BW1011" s="232"/>
      <c r="BX1011" s="232"/>
      <c r="BY1011" s="6"/>
      <c r="BZ1011" s="6"/>
      <c r="CA1011" s="6"/>
      <c r="CB1011" s="47"/>
      <c r="CC1011" s="47"/>
      <c r="CD1011" s="47"/>
      <c r="CE1011" s="552"/>
      <c r="CF1011" s="232"/>
      <c r="CG1011" s="232"/>
      <c r="CH1011" s="232"/>
      <c r="CI1011" s="6"/>
      <c r="CJ1011" s="6"/>
      <c r="CL1011" s="233"/>
      <c r="CM1011" s="240"/>
    </row>
    <row r="1012" spans="9:91">
      <c r="I1012" s="521"/>
      <c r="J1012" s="519"/>
      <c r="K1012" s="519"/>
      <c r="L1012" s="232"/>
      <c r="M1012" s="6"/>
      <c r="Q1012" s="232"/>
      <c r="R1012" s="232"/>
      <c r="S1012" s="232"/>
      <c r="T1012" s="232"/>
      <c r="U1012" s="232"/>
      <c r="V1012" s="232"/>
      <c r="W1012" s="616"/>
      <c r="X1012" s="616"/>
      <c r="Y1012" s="616"/>
      <c r="AE1012" s="47"/>
      <c r="AF1012" s="232"/>
      <c r="AG1012" s="232"/>
      <c r="AK1012" s="232"/>
      <c r="AL1012" s="232"/>
      <c r="AM1012" s="232"/>
      <c r="AN1012" s="232"/>
      <c r="AU1012" s="519"/>
      <c r="AV1012" s="526"/>
      <c r="AZ1012" s="554"/>
      <c r="BA1012" s="552"/>
      <c r="BB1012" s="552"/>
      <c r="BC1012" s="232"/>
      <c r="BD1012" s="6"/>
      <c r="BE1012" s="625"/>
      <c r="BF1012" s="625"/>
      <c r="BG1012" s="625"/>
      <c r="BH1012" s="232"/>
      <c r="BI1012" s="232"/>
      <c r="BJ1012" s="232"/>
      <c r="BK1012" s="232"/>
      <c r="BL1012" s="232"/>
      <c r="BM1012" s="232"/>
      <c r="BN1012" s="47"/>
      <c r="BO1012" s="47"/>
      <c r="BP1012" s="47"/>
      <c r="BQ1012" s="6"/>
      <c r="BR1012" s="6"/>
      <c r="BS1012" s="6"/>
      <c r="BT1012" s="6"/>
      <c r="BU1012" s="6"/>
      <c r="BV1012" s="47"/>
      <c r="BW1012" s="232"/>
      <c r="BX1012" s="232"/>
      <c r="BY1012" s="6"/>
      <c r="BZ1012" s="6"/>
      <c r="CA1012" s="6"/>
      <c r="CB1012" s="232"/>
      <c r="CC1012" s="232"/>
      <c r="CD1012" s="232"/>
      <c r="CE1012" s="232"/>
      <c r="CF1012" s="6"/>
      <c r="CG1012" s="6"/>
      <c r="CH1012" s="6"/>
      <c r="CI1012" s="6"/>
      <c r="CJ1012" s="6"/>
      <c r="CL1012" s="552"/>
      <c r="CM1012" s="557"/>
    </row>
    <row r="1013" spans="9:91">
      <c r="I1013" s="521"/>
      <c r="J1013" s="233"/>
      <c r="K1013" s="519"/>
      <c r="M1013" s="6"/>
      <c r="Q1013" s="522"/>
      <c r="U1013" s="522"/>
      <c r="V1013" s="522"/>
      <c r="W1013" s="616"/>
      <c r="X1013" s="616"/>
      <c r="Y1013" s="616"/>
      <c r="AE1013" s="47"/>
      <c r="AF1013" s="522"/>
      <c r="AG1013" s="522"/>
      <c r="AK1013" s="522"/>
      <c r="AL1013" s="522"/>
      <c r="AM1013" s="522"/>
      <c r="AN1013" s="522"/>
      <c r="AU1013" s="519"/>
      <c r="AV1013" s="526"/>
      <c r="AZ1013" s="554"/>
      <c r="BA1013" s="233"/>
      <c r="BB1013" s="552"/>
      <c r="BD1013" s="6"/>
      <c r="BH1013" s="555"/>
      <c r="BI1013" s="6"/>
      <c r="BJ1013" s="6"/>
      <c r="BK1013" s="6"/>
      <c r="BL1013" s="555"/>
      <c r="BM1013" s="555"/>
      <c r="BN1013" s="47"/>
      <c r="BO1013" s="47"/>
      <c r="BP1013" s="47"/>
      <c r="BQ1013" s="6"/>
      <c r="BR1013" s="6"/>
      <c r="BS1013" s="6"/>
      <c r="BT1013" s="6"/>
      <c r="BU1013" s="6"/>
      <c r="BV1013" s="47"/>
      <c r="BW1013" s="555"/>
      <c r="BX1013" s="555"/>
      <c r="BY1013" s="6"/>
      <c r="BZ1013" s="6"/>
      <c r="CA1013" s="6"/>
      <c r="CB1013" s="555"/>
      <c r="CC1013" s="555"/>
      <c r="CD1013" s="555"/>
      <c r="CE1013" s="555"/>
      <c r="CF1013" s="6"/>
      <c r="CG1013" s="6"/>
      <c r="CH1013" s="6"/>
      <c r="CI1013" s="6"/>
      <c r="CJ1013" s="6"/>
      <c r="CL1013" s="552"/>
      <c r="CM1013" s="557"/>
    </row>
    <row r="1014" spans="9:91">
      <c r="I1014" s="241"/>
      <c r="J1014" s="232"/>
      <c r="K1014" s="519"/>
      <c r="M1014" s="6"/>
      <c r="Q1014" s="6"/>
      <c r="U1014" s="6"/>
      <c r="V1014" s="6"/>
      <c r="W1014" s="625" t="s">
        <v>165</v>
      </c>
      <c r="X1014" s="625"/>
      <c r="Y1014" s="625"/>
      <c r="AE1014" s="47"/>
      <c r="AF1014" s="232"/>
      <c r="AG1014" s="232"/>
      <c r="AH1014" s="232"/>
      <c r="AI1014" s="232"/>
      <c r="AJ1014" s="232"/>
      <c r="AN1014" s="6"/>
      <c r="AR1014" s="6"/>
      <c r="AS1014" s="6"/>
      <c r="AT1014" s="232"/>
      <c r="AU1014" s="519"/>
      <c r="AV1014" s="526"/>
      <c r="AZ1014" s="241"/>
      <c r="BA1014" s="232"/>
      <c r="BB1014" s="552"/>
      <c r="BD1014" s="6"/>
      <c r="BH1014" s="6"/>
      <c r="BI1014" s="6"/>
      <c r="BJ1014" s="6"/>
      <c r="BK1014" s="6"/>
      <c r="BL1014" s="6"/>
      <c r="BM1014" s="6"/>
      <c r="BN1014" s="47"/>
      <c r="BO1014" s="47"/>
      <c r="BP1014" s="47"/>
      <c r="BQ1014" s="6"/>
      <c r="BR1014" s="6"/>
      <c r="BS1014" s="6"/>
      <c r="BT1014" s="6"/>
      <c r="BU1014" s="6"/>
      <c r="BV1014" s="47"/>
      <c r="BW1014" s="232"/>
      <c r="BX1014" s="232"/>
      <c r="BY1014" s="232"/>
      <c r="BZ1014" s="232"/>
      <c r="CA1014" s="232"/>
      <c r="CB1014" s="6"/>
      <c r="CC1014" s="6"/>
      <c r="CD1014" s="6"/>
      <c r="CE1014" s="6"/>
      <c r="CF1014" s="6"/>
      <c r="CG1014" s="6"/>
      <c r="CH1014" s="6"/>
      <c r="CI1014" s="6"/>
      <c r="CJ1014" s="6"/>
      <c r="CK1014" s="232"/>
      <c r="CL1014" s="552"/>
      <c r="CM1014" s="557"/>
    </row>
    <row r="1015" spans="9:91">
      <c r="I1015" s="241"/>
      <c r="J1015" s="232"/>
      <c r="K1015" s="519"/>
      <c r="O1015" s="232"/>
      <c r="P1015" s="233"/>
      <c r="Q1015" s="233"/>
      <c r="U1015" s="6"/>
      <c r="V1015" s="6"/>
      <c r="W1015" s="625"/>
      <c r="X1015" s="625"/>
      <c r="Y1015" s="625"/>
      <c r="AC1015" s="6"/>
      <c r="AD1015" s="6"/>
      <c r="AE1015" s="6"/>
      <c r="AF1015" s="232"/>
      <c r="AG1015" s="232"/>
      <c r="AH1015" s="232"/>
      <c r="AI1015" s="233"/>
      <c r="AJ1015" s="233"/>
      <c r="AN1015" s="6"/>
      <c r="AO1015" s="6"/>
      <c r="AP1015" s="6"/>
      <c r="AQ1015" s="6"/>
      <c r="AR1015" s="6"/>
      <c r="AS1015" s="232"/>
      <c r="AT1015" s="232"/>
      <c r="AU1015" s="519"/>
      <c r="AV1015" s="526"/>
      <c r="AZ1015" s="241"/>
      <c r="BA1015" s="232"/>
      <c r="BB1015" s="552"/>
      <c r="BF1015" s="232"/>
      <c r="BG1015" s="233"/>
      <c r="BH1015" s="233"/>
      <c r="BI1015" s="6"/>
      <c r="BJ1015" s="6"/>
      <c r="BK1015" s="6"/>
      <c r="BL1015" s="6"/>
      <c r="BM1015" s="6"/>
      <c r="BN1015" s="47"/>
      <c r="BO1015" s="47"/>
      <c r="BP1015" s="47"/>
      <c r="BQ1015" s="6"/>
      <c r="BR1015" s="6"/>
      <c r="BS1015" s="6"/>
      <c r="BT1015" s="6"/>
      <c r="BU1015" s="6"/>
      <c r="BV1015" s="6"/>
      <c r="BW1015" s="232"/>
      <c r="BX1015" s="232"/>
      <c r="BY1015" s="232"/>
      <c r="BZ1015" s="233"/>
      <c r="CA1015" s="233"/>
      <c r="CB1015" s="6"/>
      <c r="CC1015" s="6"/>
      <c r="CD1015" s="6"/>
      <c r="CE1015" s="6"/>
      <c r="CF1015" s="6"/>
      <c r="CG1015" s="6"/>
      <c r="CH1015" s="6"/>
      <c r="CI1015" s="6"/>
      <c r="CJ1015" s="232"/>
      <c r="CK1015" s="232"/>
      <c r="CL1015" s="552"/>
      <c r="CM1015" s="557"/>
    </row>
    <row r="1016" spans="9:91">
      <c r="I1016" s="241"/>
      <c r="J1016" s="232"/>
      <c r="K1016" s="519"/>
      <c r="L1016" s="519"/>
      <c r="M1016" s="519"/>
      <c r="N1016" s="519"/>
      <c r="O1016" s="519"/>
      <c r="P1016" s="519"/>
      <c r="Q1016" s="233"/>
      <c r="R1016" s="233"/>
      <c r="S1016" s="233"/>
      <c r="T1016" s="233"/>
      <c r="U1016" s="233"/>
      <c r="V1016" s="232"/>
      <c r="W1016" s="625"/>
      <c r="X1016" s="625"/>
      <c r="Y1016" s="625"/>
      <c r="AC1016" s="233"/>
      <c r="AD1016" s="233"/>
      <c r="AE1016" s="232"/>
      <c r="AF1016" s="232"/>
      <c r="AG1016" s="232"/>
      <c r="AH1016" s="232"/>
      <c r="AI1016" s="233"/>
      <c r="AJ1016" s="233"/>
      <c r="AN1016" s="233"/>
      <c r="AO1016" s="233"/>
      <c r="AS1016" s="232"/>
      <c r="AT1016" s="232"/>
      <c r="AU1016" s="519"/>
      <c r="AV1016" s="526"/>
      <c r="AZ1016" s="241"/>
      <c r="BA1016" s="232"/>
      <c r="BB1016" s="552"/>
      <c r="BC1016" s="552"/>
      <c r="BD1016" s="552"/>
      <c r="BE1016" s="552"/>
      <c r="BF1016" s="552"/>
      <c r="BG1016" s="552"/>
      <c r="BH1016" s="233"/>
      <c r="BI1016" s="233"/>
      <c r="BJ1016" s="233"/>
      <c r="BK1016" s="233"/>
      <c r="BL1016" s="233"/>
      <c r="BM1016" s="232"/>
      <c r="BN1016" s="47"/>
      <c r="BO1016" s="47"/>
      <c r="BP1016" s="47"/>
      <c r="BQ1016" s="6"/>
      <c r="BR1016" s="6"/>
      <c r="BS1016" s="6"/>
      <c r="BT1016" s="233"/>
      <c r="BU1016" s="233"/>
      <c r="BV1016" s="232"/>
      <c r="BW1016" s="232"/>
      <c r="BX1016" s="232"/>
      <c r="BY1016" s="232"/>
      <c r="BZ1016" s="233"/>
      <c r="CA1016" s="233"/>
      <c r="CB1016" s="6"/>
      <c r="CC1016" s="6"/>
      <c r="CD1016" s="6"/>
      <c r="CE1016" s="233"/>
      <c r="CF1016" s="233"/>
      <c r="CG1016" s="6"/>
      <c r="CH1016" s="6"/>
      <c r="CI1016" s="6"/>
      <c r="CJ1016" s="232"/>
      <c r="CK1016" s="232"/>
      <c r="CL1016" s="552"/>
      <c r="CM1016" s="557"/>
    </row>
    <row r="1017" spans="9:91">
      <c r="I1017" s="241"/>
      <c r="J1017" s="232"/>
      <c r="K1017" s="519"/>
      <c r="L1017" s="519"/>
      <c r="M1017" s="519"/>
      <c r="N1017" s="519"/>
      <c r="O1017" s="519"/>
      <c r="P1017" s="519"/>
      <c r="Q1017" s="519"/>
      <c r="R1017" s="519"/>
      <c r="S1017" s="233"/>
      <c r="T1017" s="233"/>
      <c r="U1017" s="233"/>
      <c r="V1017" s="232"/>
      <c r="W1017" s="233"/>
      <c r="X1017" s="233"/>
      <c r="Y1017" s="233"/>
      <c r="AC1017" s="233"/>
      <c r="AD1017" s="233"/>
      <c r="AE1017" s="232"/>
      <c r="AF1017" s="232"/>
      <c r="AG1017" s="232"/>
      <c r="AH1017" s="232"/>
      <c r="AI1017" s="233"/>
      <c r="AJ1017" s="233"/>
      <c r="AK1017" s="232"/>
      <c r="AL1017" s="232"/>
      <c r="AM1017" s="232"/>
      <c r="AN1017" s="519"/>
      <c r="AO1017" s="233"/>
      <c r="AP1017" s="233"/>
      <c r="AQ1017" s="233"/>
      <c r="AR1017" s="519"/>
      <c r="AS1017" s="519"/>
      <c r="AT1017" s="519"/>
      <c r="AU1017" s="519"/>
      <c r="AV1017" s="526"/>
      <c r="AZ1017" s="241"/>
      <c r="BA1017" s="232"/>
      <c r="BB1017" s="552"/>
      <c r="BC1017" s="552"/>
      <c r="BD1017" s="552"/>
      <c r="BE1017" s="552"/>
      <c r="BF1017" s="552"/>
      <c r="BG1017" s="552"/>
      <c r="BH1017" s="552"/>
      <c r="BI1017" s="552"/>
      <c r="BJ1017" s="233"/>
      <c r="BK1017" s="233"/>
      <c r="BL1017" s="233"/>
      <c r="BM1017" s="232"/>
      <c r="BN1017" s="233"/>
      <c r="BO1017" s="233"/>
      <c r="BP1017" s="233"/>
      <c r="BT1017" s="233"/>
      <c r="BU1017" s="233"/>
      <c r="BV1017" s="232"/>
      <c r="BW1017" s="232"/>
      <c r="BX1017" s="232"/>
      <c r="BY1017" s="232"/>
      <c r="BZ1017" s="233"/>
      <c r="CA1017" s="233"/>
      <c r="CB1017" s="232"/>
      <c r="CC1017" s="232"/>
      <c r="CD1017" s="232"/>
      <c r="CE1017" s="552"/>
      <c r="CF1017" s="233"/>
      <c r="CG1017" s="233"/>
      <c r="CH1017" s="233"/>
      <c r="CI1017" s="552"/>
      <c r="CJ1017" s="552"/>
      <c r="CK1017" s="552"/>
      <c r="CL1017" s="552"/>
      <c r="CM1017" s="557"/>
    </row>
    <row r="1018" spans="9:91">
      <c r="I1018" s="241"/>
      <c r="J1018" s="232"/>
      <c r="K1018" s="232"/>
      <c r="L1018" s="232"/>
      <c r="M1018" s="232"/>
      <c r="N1018" s="232"/>
      <c r="O1018" s="233"/>
      <c r="P1018" s="519"/>
      <c r="Q1018" s="233"/>
      <c r="R1018" s="519"/>
      <c r="S1018" s="233"/>
      <c r="T1018" s="519"/>
      <c r="U1018" s="233"/>
      <c r="V1018" s="519"/>
      <c r="W1018" s="232"/>
      <c r="X1018" s="232"/>
      <c r="Y1018" s="232"/>
      <c r="Z1018" s="232"/>
      <c r="AA1018" s="232"/>
      <c r="AB1018" s="232"/>
      <c r="AC1018" s="232"/>
      <c r="AD1018" s="232"/>
      <c r="AE1018" s="232"/>
      <c r="AF1018" s="232"/>
      <c r="AG1018" s="232"/>
      <c r="AH1018" s="232"/>
      <c r="AI1018" s="519"/>
      <c r="AJ1018" s="519"/>
      <c r="AK1018" s="519"/>
      <c r="AL1018" s="519"/>
      <c r="AM1018" s="519"/>
      <c r="AN1018" s="519"/>
      <c r="AO1018" s="232"/>
      <c r="AP1018" s="519"/>
      <c r="AQ1018" s="519"/>
      <c r="AR1018" s="519"/>
      <c r="AS1018" s="519"/>
      <c r="AT1018" s="519"/>
      <c r="AU1018" s="519"/>
      <c r="AV1018" s="526"/>
      <c r="AZ1018" s="241"/>
      <c r="BA1018" s="232"/>
      <c r="BB1018" s="232"/>
      <c r="BC1018" s="232"/>
      <c r="BD1018" s="232"/>
      <c r="BE1018" s="232"/>
      <c r="BF1018" s="233"/>
      <c r="BG1018" s="552"/>
      <c r="BH1018" s="233"/>
      <c r="BI1018" s="552"/>
      <c r="BJ1018" s="233"/>
      <c r="BK1018" s="552"/>
      <c r="BL1018" s="233"/>
      <c r="BM1018" s="552"/>
      <c r="BN1018" s="232"/>
      <c r="BO1018" s="232"/>
      <c r="BP1018" s="232"/>
      <c r="BQ1018" s="232"/>
      <c r="BR1018" s="232"/>
      <c r="BS1018" s="232"/>
      <c r="BT1018" s="232"/>
      <c r="BU1018" s="232"/>
      <c r="BV1018" s="232"/>
      <c r="BW1018" s="232"/>
      <c r="BX1018" s="232"/>
      <c r="BY1018" s="232"/>
      <c r="BZ1018" s="552"/>
      <c r="CA1018" s="552"/>
      <c r="CB1018" s="552"/>
      <c r="CC1018" s="552"/>
      <c r="CD1018" s="552"/>
      <c r="CE1018" s="552"/>
      <c r="CF1018" s="232"/>
      <c r="CG1018" s="552"/>
      <c r="CH1018" s="552"/>
      <c r="CI1018" s="552"/>
      <c r="CJ1018" s="552"/>
      <c r="CK1018" s="552"/>
      <c r="CL1018" s="552"/>
      <c r="CM1018" s="557"/>
    </row>
    <row r="1019" spans="9:91" ht="15.75" thickBot="1">
      <c r="I1019" s="244"/>
      <c r="J1019" s="245"/>
      <c r="K1019" s="245"/>
      <c r="L1019" s="245"/>
      <c r="M1019" s="245"/>
      <c r="N1019" s="245"/>
      <c r="O1019" s="245"/>
      <c r="P1019" s="527"/>
      <c r="Q1019" s="527"/>
      <c r="R1019" s="527"/>
      <c r="S1019" s="527"/>
      <c r="T1019" s="527"/>
      <c r="U1019" s="527"/>
      <c r="V1019" s="527"/>
      <c r="W1019" s="527"/>
      <c r="X1019" s="527"/>
      <c r="Y1019" s="527"/>
      <c r="Z1019" s="245"/>
      <c r="AA1019" s="245"/>
      <c r="AB1019" s="245"/>
      <c r="AC1019" s="245"/>
      <c r="AD1019" s="245"/>
      <c r="AE1019" s="527"/>
      <c r="AF1019" s="527"/>
      <c r="AG1019" s="527"/>
      <c r="AH1019" s="527"/>
      <c r="AI1019" s="527"/>
      <c r="AJ1019" s="527"/>
      <c r="AK1019" s="527"/>
      <c r="AL1019" s="527"/>
      <c r="AM1019" s="527"/>
      <c r="AN1019" s="527"/>
      <c r="AO1019" s="527"/>
      <c r="AP1019" s="527"/>
      <c r="AQ1019" s="527"/>
      <c r="AR1019" s="527"/>
      <c r="AS1019" s="527"/>
      <c r="AT1019" s="527"/>
      <c r="AU1019" s="527"/>
      <c r="AV1019" s="528"/>
      <c r="AZ1019" s="244"/>
      <c r="BA1019" s="245"/>
      <c r="BB1019" s="245"/>
      <c r="BC1019" s="245"/>
      <c r="BD1019" s="245"/>
      <c r="BE1019" s="245"/>
      <c r="BF1019" s="245"/>
      <c r="BG1019" s="558"/>
      <c r="BH1019" s="558"/>
      <c r="BI1019" s="558"/>
      <c r="BJ1019" s="558"/>
      <c r="BK1019" s="558"/>
      <c r="BL1019" s="558"/>
      <c r="BM1019" s="558"/>
      <c r="BN1019" s="558"/>
      <c r="BO1019" s="558"/>
      <c r="BP1019" s="558"/>
      <c r="BQ1019" s="245"/>
      <c r="BR1019" s="245"/>
      <c r="BS1019" s="245"/>
      <c r="BT1019" s="245"/>
      <c r="BU1019" s="245"/>
      <c r="BV1019" s="558"/>
      <c r="BW1019" s="558"/>
      <c r="BX1019" s="558"/>
      <c r="BY1019" s="558"/>
      <c r="BZ1019" s="558"/>
      <c r="CA1019" s="558"/>
      <c r="CB1019" s="558"/>
      <c r="CC1019" s="558"/>
      <c r="CD1019" s="558"/>
      <c r="CE1019" s="558"/>
      <c r="CF1019" s="558"/>
      <c r="CG1019" s="558"/>
      <c r="CH1019" s="558"/>
      <c r="CI1019" s="558"/>
      <c r="CJ1019" s="558"/>
      <c r="CK1019" s="558"/>
      <c r="CL1019" s="558"/>
      <c r="CM1019" s="559"/>
    </row>
    <row r="1021" spans="9:91" ht="15.75" thickBot="1"/>
    <row r="1022" spans="9:91">
      <c r="I1022" s="224"/>
      <c r="J1022" s="226"/>
      <c r="K1022" s="226"/>
      <c r="L1022" s="226"/>
      <c r="M1022" s="564"/>
      <c r="N1022" s="564"/>
      <c r="O1022" s="564"/>
      <c r="P1022" s="564"/>
      <c r="Q1022" s="564"/>
      <c r="R1022" s="564"/>
      <c r="S1022" s="564"/>
      <c r="T1022" s="564"/>
      <c r="U1022" s="564"/>
      <c r="V1022" s="564"/>
      <c r="W1022" s="564"/>
      <c r="X1022" s="564"/>
      <c r="Y1022" s="564"/>
      <c r="Z1022" s="564"/>
      <c r="AA1022" s="564"/>
      <c r="AB1022" s="564"/>
      <c r="AC1022" s="564"/>
      <c r="AD1022" s="564"/>
      <c r="AE1022" s="564"/>
      <c r="AF1022" s="564"/>
      <c r="AG1022" s="564"/>
      <c r="AH1022" s="465"/>
      <c r="AI1022" s="465"/>
      <c r="AJ1022" s="465"/>
      <c r="AK1022" s="564"/>
      <c r="AL1022" s="564"/>
      <c r="AM1022" s="564"/>
      <c r="AN1022" s="564"/>
      <c r="AO1022" s="564"/>
      <c r="AP1022" s="564"/>
      <c r="AQ1022" s="564"/>
      <c r="AR1022" s="564"/>
      <c r="AS1022" s="564"/>
      <c r="AT1022" s="564"/>
      <c r="AU1022" s="564"/>
      <c r="AV1022" s="228"/>
      <c r="AZ1022" s="224"/>
      <c r="BA1022" s="226"/>
      <c r="BB1022" s="226"/>
      <c r="BC1022" s="226"/>
      <c r="BD1022" s="575"/>
      <c r="BE1022" s="575"/>
      <c r="BF1022" s="575"/>
      <c r="BG1022" s="575"/>
      <c r="BH1022" s="575"/>
      <c r="BI1022" s="575"/>
      <c r="BJ1022" s="575"/>
      <c r="BK1022" s="575"/>
      <c r="BL1022" s="575"/>
      <c r="BM1022" s="575"/>
      <c r="BN1022" s="575"/>
      <c r="BO1022" s="575"/>
      <c r="BP1022" s="575"/>
      <c r="BQ1022" s="575"/>
      <c r="BR1022" s="575"/>
      <c r="BS1022" s="575"/>
      <c r="BT1022" s="575"/>
      <c r="BU1022" s="575"/>
      <c r="BV1022" s="575"/>
      <c r="BW1022" s="575"/>
      <c r="BX1022" s="575"/>
      <c r="BY1022" s="465"/>
      <c r="BZ1022" s="465"/>
      <c r="CA1022" s="465"/>
      <c r="CB1022" s="575"/>
      <c r="CC1022" s="575"/>
      <c r="CD1022" s="575"/>
      <c r="CE1022" s="575"/>
      <c r="CF1022" s="575"/>
      <c r="CG1022" s="575"/>
      <c r="CH1022" s="575"/>
      <c r="CI1022" s="575"/>
      <c r="CJ1022" s="575"/>
      <c r="CK1022" s="575"/>
      <c r="CL1022" s="575"/>
      <c r="CM1022" s="228"/>
    </row>
    <row r="1023" spans="9:91">
      <c r="I1023" s="229"/>
      <c r="J1023" s="231"/>
      <c r="K1023" s="231"/>
      <c r="L1023" s="231"/>
      <c r="M1023" s="563"/>
      <c r="AT1023" s="232"/>
      <c r="AU1023" s="232"/>
      <c r="AV1023" s="568"/>
      <c r="AZ1023" s="229"/>
      <c r="BA1023" s="231"/>
      <c r="BB1023" s="231"/>
      <c r="BC1023" s="231"/>
      <c r="BD1023" s="574"/>
      <c r="CK1023" s="232"/>
      <c r="CL1023" s="232"/>
      <c r="CM1023" s="579"/>
    </row>
    <row r="1024" spans="9:91">
      <c r="I1024" s="229"/>
      <c r="J1024" s="243"/>
      <c r="K1024" s="231" t="s">
        <v>191</v>
      </c>
      <c r="L1024" s="563"/>
      <c r="M1024" s="563"/>
      <c r="N1024" s="232"/>
      <c r="O1024" s="563"/>
      <c r="P1024" s="563"/>
      <c r="Q1024" s="563"/>
      <c r="R1024" s="563"/>
      <c r="S1024" s="233"/>
      <c r="T1024" s="232"/>
      <c r="U1024" s="6"/>
      <c r="V1024" s="6"/>
      <c r="W1024" s="6"/>
      <c r="X1024" s="232"/>
      <c r="AB1024" s="423"/>
      <c r="AC1024" s="423"/>
      <c r="AD1024" s="423"/>
      <c r="AE1024" s="423"/>
      <c r="AF1024" s="423"/>
      <c r="AG1024" s="232"/>
      <c r="AH1024" s="232"/>
      <c r="AI1024" s="232"/>
      <c r="AJ1024" s="423"/>
      <c r="AK1024" s="233"/>
      <c r="AL1024" s="563"/>
      <c r="AM1024" s="233"/>
      <c r="AN1024" s="232"/>
      <c r="AO1024" s="232"/>
      <c r="AP1024" s="232"/>
      <c r="AQ1024" s="232"/>
      <c r="AR1024" s="232"/>
      <c r="AT1024" s="232"/>
      <c r="AU1024" s="231"/>
      <c r="AV1024" s="568"/>
      <c r="AZ1024" s="229"/>
      <c r="BA1024" s="243"/>
      <c r="BB1024" s="231" t="s">
        <v>191</v>
      </c>
      <c r="BC1024" s="574"/>
      <c r="BD1024" s="574"/>
      <c r="BE1024" s="232"/>
      <c r="BF1024" s="574"/>
      <c r="BG1024" s="574"/>
      <c r="BH1024" s="574"/>
      <c r="BI1024" s="574"/>
      <c r="BJ1024" s="233"/>
      <c r="BK1024" s="232"/>
      <c r="BL1024" s="6"/>
      <c r="BS1024" s="423"/>
      <c r="BT1024" s="423"/>
      <c r="BU1024" s="423"/>
      <c r="BV1024" s="423"/>
      <c r="BW1024" s="423"/>
      <c r="BX1024" s="232"/>
      <c r="BY1024" s="232"/>
      <c r="BZ1024" s="232"/>
      <c r="CA1024" s="423"/>
      <c r="CB1024" s="233"/>
      <c r="CC1024" s="574"/>
      <c r="CD1024" s="233"/>
      <c r="CE1024" s="232"/>
      <c r="CI1024" s="232"/>
      <c r="CK1024" s="232"/>
      <c r="CL1024" s="231"/>
      <c r="CM1024" s="579"/>
    </row>
    <row r="1025" spans="9:91">
      <c r="I1025" s="229"/>
      <c r="J1025" s="230"/>
      <c r="K1025" s="231" t="s">
        <v>268</v>
      </c>
      <c r="L1025" s="563"/>
      <c r="M1025" s="233"/>
      <c r="N1025" s="233"/>
      <c r="O1025" s="233"/>
      <c r="P1025" s="233"/>
      <c r="Q1025" s="233"/>
      <c r="R1025" s="233"/>
      <c r="S1025" s="233"/>
      <c r="T1025" s="232"/>
      <c r="U1025" s="6"/>
      <c r="V1025" s="6"/>
      <c r="W1025" s="6"/>
      <c r="X1025" s="232"/>
      <c r="AB1025" s="6"/>
      <c r="AC1025" s="6"/>
      <c r="AD1025" s="423"/>
      <c r="AE1025" s="423"/>
      <c r="AF1025" s="423"/>
      <c r="AG1025" s="232"/>
      <c r="AH1025" s="232"/>
      <c r="AI1025" s="232"/>
      <c r="AJ1025" s="6"/>
      <c r="AK1025" s="6"/>
      <c r="AL1025" s="6"/>
      <c r="AM1025" s="6"/>
      <c r="AN1025" s="6"/>
      <c r="AO1025" s="6"/>
      <c r="AP1025" s="232"/>
      <c r="AQ1025" s="232"/>
      <c r="AR1025" s="232"/>
      <c r="AT1025" s="232"/>
      <c r="AU1025" s="232"/>
      <c r="AV1025" s="568"/>
      <c r="AZ1025" s="229"/>
      <c r="BA1025" s="230"/>
      <c r="BB1025" s="231" t="s">
        <v>268</v>
      </c>
      <c r="BC1025" s="574"/>
      <c r="BD1025" s="233"/>
      <c r="BE1025" s="233"/>
      <c r="BF1025" s="233"/>
      <c r="BG1025" s="233"/>
      <c r="BH1025" s="233"/>
      <c r="BI1025" s="233"/>
      <c r="BJ1025" s="233"/>
      <c r="BK1025" s="232"/>
      <c r="BL1025" s="6"/>
      <c r="BS1025" s="6"/>
      <c r="BT1025" s="6"/>
      <c r="BU1025" s="423"/>
      <c r="BV1025" s="423"/>
      <c r="BW1025" s="423"/>
      <c r="BX1025" s="232"/>
      <c r="BY1025" s="232"/>
      <c r="BZ1025" s="232"/>
      <c r="CA1025" s="6"/>
      <c r="CB1025" s="6"/>
      <c r="CC1025" s="6"/>
      <c r="CD1025" s="6"/>
      <c r="CE1025" s="6"/>
      <c r="CI1025" s="232"/>
      <c r="CK1025" s="232"/>
      <c r="CL1025" s="232"/>
      <c r="CM1025" s="579"/>
    </row>
    <row r="1026" spans="9:91">
      <c r="I1026" s="229"/>
      <c r="J1026" s="235"/>
      <c r="K1026" s="231" t="s">
        <v>193</v>
      </c>
      <c r="L1026" s="233"/>
      <c r="M1026" s="233"/>
      <c r="N1026" s="489"/>
      <c r="O1026" s="489"/>
      <c r="P1026" s="489"/>
      <c r="Q1026" s="490"/>
      <c r="R1026" s="490"/>
      <c r="S1026" s="490"/>
      <c r="T1026" s="490"/>
      <c r="U1026" s="6"/>
      <c r="V1026" s="6"/>
      <c r="W1026" s="6"/>
      <c r="X1026" s="6"/>
      <c r="AC1026" s="6"/>
      <c r="AD1026" s="492"/>
      <c r="AE1026" s="492"/>
      <c r="AF1026" s="492"/>
      <c r="AG1026" s="47"/>
      <c r="AH1026" s="47"/>
      <c r="AI1026" s="47"/>
      <c r="AJ1026" s="6"/>
      <c r="AK1026" s="6"/>
      <c r="AL1026" s="6"/>
      <c r="AM1026" s="491"/>
      <c r="AN1026" s="6"/>
      <c r="AO1026" s="6"/>
      <c r="AP1026" s="6"/>
      <c r="AQ1026" s="6"/>
      <c r="AR1026" s="6"/>
      <c r="AT1026" s="233"/>
      <c r="AU1026" s="233"/>
      <c r="AV1026" s="568"/>
      <c r="AZ1026" s="229"/>
      <c r="BA1026" s="235"/>
      <c r="BB1026" s="231" t="s">
        <v>193</v>
      </c>
      <c r="BC1026" s="233"/>
      <c r="BD1026" s="233"/>
      <c r="BE1026" s="489"/>
      <c r="BF1026" s="489"/>
      <c r="BG1026" s="489"/>
      <c r="BH1026" s="490"/>
      <c r="BI1026" s="490"/>
      <c r="BJ1026" s="490"/>
      <c r="BK1026" s="490"/>
      <c r="BL1026" s="6"/>
      <c r="BM1026" s="6"/>
      <c r="BN1026" s="6"/>
      <c r="BO1026" s="6"/>
      <c r="BR1026" s="617" t="s">
        <v>133</v>
      </c>
      <c r="BS1026" s="617"/>
      <c r="BT1026" s="617"/>
      <c r="BU1026" s="492"/>
      <c r="BV1026" s="492"/>
      <c r="BW1026" s="492"/>
      <c r="BX1026" s="47"/>
      <c r="BY1026" s="47"/>
      <c r="BZ1026" s="47"/>
      <c r="CA1026" s="6"/>
      <c r="CB1026" s="6"/>
      <c r="CC1026" s="6"/>
      <c r="CD1026" s="491"/>
      <c r="CK1026" s="233"/>
      <c r="CL1026" s="233"/>
      <c r="CM1026" s="579"/>
    </row>
    <row r="1027" spans="9:91">
      <c r="I1027" s="565"/>
      <c r="J1027" s="236"/>
      <c r="K1027" s="231" t="s">
        <v>189</v>
      </c>
      <c r="L1027" s="232"/>
      <c r="M1027" s="563"/>
      <c r="N1027" s="562"/>
      <c r="O1027" s="232"/>
      <c r="P1027" s="232"/>
      <c r="Q1027" s="232"/>
      <c r="R1027" s="232"/>
      <c r="S1027" s="232"/>
      <c r="T1027" s="232"/>
      <c r="U1027" s="6"/>
      <c r="V1027" s="6"/>
      <c r="W1027" s="6"/>
      <c r="X1027" s="6"/>
      <c r="Y1027" s="617" t="s">
        <v>165</v>
      </c>
      <c r="Z1027" s="617"/>
      <c r="AA1027" s="617"/>
      <c r="AC1027" s="617" t="s">
        <v>136</v>
      </c>
      <c r="AD1027" s="617"/>
      <c r="AE1027" s="617"/>
      <c r="AI1027" s="47"/>
      <c r="AJ1027" s="6"/>
      <c r="AK1027" s="6"/>
      <c r="AL1027" s="6"/>
      <c r="AM1027" s="232"/>
      <c r="AN1027" s="6"/>
      <c r="AO1027" s="6"/>
      <c r="AP1027" s="6"/>
      <c r="AQ1027" s="6"/>
      <c r="AR1027" s="6"/>
      <c r="AT1027" s="233"/>
      <c r="AU1027" s="233"/>
      <c r="AV1027" s="568"/>
      <c r="AZ1027" s="576"/>
      <c r="BA1027" s="236"/>
      <c r="BB1027" s="231" t="s">
        <v>189</v>
      </c>
      <c r="BC1027" s="232"/>
      <c r="BD1027" s="574"/>
      <c r="BE1027" s="573"/>
      <c r="BF1027" s="232"/>
      <c r="BG1027" s="232"/>
      <c r="BH1027" s="232"/>
      <c r="BL1027" s="6"/>
      <c r="BM1027" s="6"/>
      <c r="BN1027" s="6"/>
      <c r="BO1027" s="6"/>
      <c r="BP1027" s="232"/>
      <c r="BQ1027" s="232"/>
      <c r="BR1027" s="617"/>
      <c r="BS1027" s="617"/>
      <c r="BT1027" s="617"/>
      <c r="BU1027" s="232"/>
      <c r="BV1027" s="625" t="s">
        <v>136</v>
      </c>
      <c r="BW1027" s="625"/>
      <c r="BX1027" s="625"/>
      <c r="BY1027" s="6"/>
      <c r="BZ1027" s="47"/>
      <c r="CA1027" s="6"/>
      <c r="CB1027" s="6"/>
      <c r="CC1027" s="6"/>
      <c r="CD1027" s="232"/>
      <c r="CJ1027" s="6"/>
      <c r="CK1027" s="233"/>
      <c r="CL1027" s="233"/>
      <c r="CM1027" s="579"/>
    </row>
    <row r="1028" spans="9:91">
      <c r="I1028" s="565"/>
      <c r="J1028" s="237"/>
      <c r="K1028" s="231" t="s">
        <v>192</v>
      </c>
      <c r="L1028" s="232"/>
      <c r="M1028" s="563"/>
      <c r="N1028" s="562"/>
      <c r="O1028" s="232"/>
      <c r="P1028" s="232"/>
      <c r="Q1028" s="232"/>
      <c r="R1028" s="494"/>
      <c r="S1028" s="47"/>
      <c r="T1028" s="47"/>
      <c r="U1028" s="616" t="s">
        <v>133</v>
      </c>
      <c r="V1028" s="616"/>
      <c r="W1028" s="616"/>
      <c r="X1028" s="6"/>
      <c r="Y1028" s="617"/>
      <c r="Z1028" s="617"/>
      <c r="AA1028" s="617"/>
      <c r="AC1028" s="617"/>
      <c r="AD1028" s="617"/>
      <c r="AE1028" s="617"/>
      <c r="AI1028" s="47"/>
      <c r="AJ1028" s="494"/>
      <c r="AK1028" s="490"/>
      <c r="AL1028" s="562"/>
      <c r="AM1028" s="562"/>
      <c r="AN1028" s="6"/>
      <c r="AO1028" s="6"/>
      <c r="AP1028" s="6"/>
      <c r="AQ1028" s="6"/>
      <c r="AR1028" s="6"/>
      <c r="AT1028" s="6"/>
      <c r="AU1028" s="232"/>
      <c r="AV1028" s="568"/>
      <c r="AZ1028" s="576"/>
      <c r="BA1028" s="237"/>
      <c r="BB1028" s="231" t="s">
        <v>192</v>
      </c>
      <c r="BC1028" s="232"/>
      <c r="BD1028" s="574"/>
      <c r="BE1028" s="573"/>
      <c r="BF1028" s="232"/>
      <c r="BG1028" s="232"/>
      <c r="BH1028" s="625" t="s">
        <v>136</v>
      </c>
      <c r="BI1028" s="625"/>
      <c r="BJ1028" s="625"/>
      <c r="BL1028" s="47"/>
      <c r="BM1028" s="47"/>
      <c r="BN1028" s="47"/>
      <c r="BO1028" s="6"/>
      <c r="BP1028" s="232"/>
      <c r="BQ1028" s="232"/>
      <c r="BR1028" s="617"/>
      <c r="BS1028" s="617"/>
      <c r="BT1028" s="617"/>
      <c r="BV1028" s="625"/>
      <c r="BW1028" s="625"/>
      <c r="BX1028" s="625"/>
      <c r="BY1028" s="232">
        <v>1</v>
      </c>
      <c r="BZ1028" s="232">
        <v>1</v>
      </c>
      <c r="CA1028" s="232">
        <v>1</v>
      </c>
      <c r="CB1028" s="232">
        <v>1</v>
      </c>
      <c r="CC1028" s="232">
        <v>1</v>
      </c>
      <c r="CD1028" s="232">
        <v>1</v>
      </c>
      <c r="CE1028" s="616" t="s">
        <v>133</v>
      </c>
      <c r="CF1028" s="616"/>
      <c r="CG1028" s="616"/>
      <c r="CJ1028" s="6"/>
      <c r="CK1028" s="6"/>
      <c r="CL1028" s="232"/>
      <c r="CM1028" s="579"/>
    </row>
    <row r="1029" spans="9:91">
      <c r="I1029" s="565"/>
      <c r="J1029" s="309"/>
      <c r="K1029" s="233" t="s">
        <v>486</v>
      </c>
      <c r="L1029" s="232"/>
      <c r="M1029" s="563"/>
      <c r="N1029" s="562"/>
      <c r="O1029" s="232"/>
      <c r="P1029" s="232"/>
      <c r="Q1029" s="232"/>
      <c r="R1029" s="494"/>
      <c r="S1029" s="47"/>
      <c r="T1029" s="47"/>
      <c r="U1029" s="616"/>
      <c r="V1029" s="616"/>
      <c r="W1029" s="616"/>
      <c r="X1029" s="232"/>
      <c r="Y1029" s="617"/>
      <c r="Z1029" s="617"/>
      <c r="AA1029" s="617"/>
      <c r="AC1029" s="617"/>
      <c r="AD1029" s="617"/>
      <c r="AE1029" s="617"/>
      <c r="AI1029" s="232"/>
      <c r="AJ1029" s="232"/>
      <c r="AK1029" s="490"/>
      <c r="AL1029" s="490"/>
      <c r="AM1029" s="490"/>
      <c r="AP1029" s="562"/>
      <c r="AQ1029" s="566"/>
      <c r="AR1029" s="6"/>
      <c r="AT1029" s="6"/>
      <c r="AU1029" s="563"/>
      <c r="AV1029" s="568"/>
      <c r="AZ1029" s="576"/>
      <c r="BA1029" s="309"/>
      <c r="BB1029" s="233" t="s">
        <v>486</v>
      </c>
      <c r="BC1029" s="232"/>
      <c r="BD1029" s="574"/>
      <c r="BE1029" s="573"/>
      <c r="BF1029" s="232"/>
      <c r="BG1029" s="232"/>
      <c r="BH1029" s="625"/>
      <c r="BI1029" s="625"/>
      <c r="BJ1029" s="625"/>
      <c r="BL1029" s="47"/>
      <c r="BM1029" s="47"/>
      <c r="BN1029" s="232">
        <v>1</v>
      </c>
      <c r="BO1029" s="232">
        <v>1</v>
      </c>
      <c r="BP1029" s="232">
        <v>1</v>
      </c>
      <c r="BQ1029" s="232">
        <v>1</v>
      </c>
      <c r="BR1029" s="232">
        <v>1</v>
      </c>
      <c r="BS1029" s="232">
        <v>1</v>
      </c>
      <c r="BT1029" s="232">
        <v>1</v>
      </c>
      <c r="BU1029" s="232">
        <v>1</v>
      </c>
      <c r="BV1029" s="625"/>
      <c r="BW1029" s="625"/>
      <c r="BX1029" s="625"/>
      <c r="BY1029" s="6"/>
      <c r="BZ1029" s="232"/>
      <c r="CA1029" s="232"/>
      <c r="CC1029" s="490"/>
      <c r="CD1029" s="490"/>
      <c r="CE1029" s="616"/>
      <c r="CF1029" s="616"/>
      <c r="CG1029" s="616"/>
      <c r="CJ1029" s="6"/>
      <c r="CK1029" s="6"/>
      <c r="CL1029" s="574"/>
      <c r="CM1029" s="579"/>
    </row>
    <row r="1030" spans="9:91">
      <c r="I1030" s="565"/>
      <c r="J1030" s="233"/>
      <c r="K1030" s="232"/>
      <c r="L1030" s="232"/>
      <c r="M1030" s="563"/>
      <c r="N1030" s="562"/>
      <c r="O1030" s="232"/>
      <c r="P1030" s="232"/>
      <c r="Q1030" s="232"/>
      <c r="R1030" s="232"/>
      <c r="S1030" s="232"/>
      <c r="T1030" s="232"/>
      <c r="U1030" s="616"/>
      <c r="V1030" s="616"/>
      <c r="W1030" s="616"/>
      <c r="X1030" s="232">
        <v>1</v>
      </c>
      <c r="Y1030" s="232">
        <v>1</v>
      </c>
      <c r="Z1030" s="232">
        <v>1</v>
      </c>
      <c r="AA1030" s="232">
        <v>1</v>
      </c>
      <c r="AB1030" s="232">
        <v>1</v>
      </c>
      <c r="AC1030" s="232">
        <v>1</v>
      </c>
      <c r="AD1030" s="232">
        <v>1</v>
      </c>
      <c r="AE1030" s="232">
        <v>1</v>
      </c>
      <c r="AF1030" s="232">
        <v>1</v>
      </c>
      <c r="AG1030" s="232">
        <v>1</v>
      </c>
      <c r="AH1030" s="232">
        <v>1</v>
      </c>
      <c r="AI1030" s="232">
        <v>1</v>
      </c>
      <c r="AJ1030" s="232">
        <v>1</v>
      </c>
      <c r="AK1030" s="232">
        <v>1</v>
      </c>
      <c r="AL1030" s="232"/>
      <c r="AP1030" s="6"/>
      <c r="AQ1030" s="6"/>
      <c r="AR1030" s="6"/>
      <c r="AT1030" s="6"/>
      <c r="AU1030" s="233"/>
      <c r="AV1030" s="568"/>
      <c r="AZ1030" s="576"/>
      <c r="BA1030" s="233"/>
      <c r="BB1030" s="232"/>
      <c r="BC1030" s="232"/>
      <c r="BD1030" s="574"/>
      <c r="BE1030" s="573"/>
      <c r="BF1030" s="232"/>
      <c r="BG1030" s="232"/>
      <c r="BH1030" s="625"/>
      <c r="BI1030" s="625"/>
      <c r="BJ1030" s="625"/>
      <c r="BN1030" s="232">
        <v>1</v>
      </c>
      <c r="BO1030" s="617" t="s">
        <v>135</v>
      </c>
      <c r="BP1030" s="617"/>
      <c r="BQ1030" s="617"/>
      <c r="BR1030" s="617" t="s">
        <v>165</v>
      </c>
      <c r="BS1030" s="617"/>
      <c r="BT1030" s="617"/>
      <c r="BU1030" s="232">
        <v>1</v>
      </c>
      <c r="BV1030" s="232">
        <v>1</v>
      </c>
      <c r="BW1030" s="232">
        <v>1</v>
      </c>
      <c r="BX1030" s="232">
        <v>1</v>
      </c>
      <c r="BY1030" s="232">
        <v>1</v>
      </c>
      <c r="BZ1030" s="232">
        <v>1</v>
      </c>
      <c r="CA1030" s="232">
        <v>1</v>
      </c>
      <c r="CC1030" s="232"/>
      <c r="CD1030" s="6"/>
      <c r="CE1030" s="616"/>
      <c r="CF1030" s="616"/>
      <c r="CG1030" s="616"/>
      <c r="CH1030" s="6"/>
      <c r="CI1030" s="6"/>
      <c r="CJ1030" s="6"/>
      <c r="CK1030" s="6"/>
      <c r="CL1030" s="233"/>
      <c r="CM1030" s="579"/>
    </row>
    <row r="1031" spans="9:91">
      <c r="I1031" s="565"/>
      <c r="J1031" s="231"/>
      <c r="K1031" s="231"/>
      <c r="L1031" s="232"/>
      <c r="M1031" s="563"/>
      <c r="N1031" s="562"/>
      <c r="O1031" s="232"/>
      <c r="P1031" s="562"/>
      <c r="Q1031" s="232"/>
      <c r="R1031" s="47"/>
      <c r="S1031" s="232">
        <v>1</v>
      </c>
      <c r="T1031" s="232">
        <v>1</v>
      </c>
      <c r="U1031" s="232">
        <v>1</v>
      </c>
      <c r="V1031" s="232">
        <v>1</v>
      </c>
      <c r="W1031" s="232">
        <v>1</v>
      </c>
      <c r="X1031" s="232">
        <v>1</v>
      </c>
      <c r="Y1031" s="616" t="s">
        <v>135</v>
      </c>
      <c r="Z1031" s="616"/>
      <c r="AA1031" s="616"/>
      <c r="AB1031" s="232">
        <v>1</v>
      </c>
      <c r="AC1031" s="617" t="s">
        <v>165</v>
      </c>
      <c r="AD1031" s="617"/>
      <c r="AE1031" s="617"/>
      <c r="AF1031" s="617" t="s">
        <v>138</v>
      </c>
      <c r="AG1031" s="617"/>
      <c r="AH1031" s="617"/>
      <c r="AI1031" s="625" t="s">
        <v>151</v>
      </c>
      <c r="AJ1031" s="625"/>
      <c r="AK1031" s="232">
        <v>1</v>
      </c>
      <c r="AL1031" s="47"/>
      <c r="AP1031" s="6"/>
      <c r="AQ1031" s="6"/>
      <c r="AR1031" s="6"/>
      <c r="AT1031" s="6"/>
      <c r="AU1031" s="563"/>
      <c r="AV1031" s="568"/>
      <c r="AZ1031" s="576"/>
      <c r="BA1031" s="231"/>
      <c r="BB1031" s="231"/>
      <c r="BC1031" s="232"/>
      <c r="BD1031" s="574"/>
      <c r="BE1031" s="573"/>
      <c r="BF1031" s="232"/>
      <c r="BG1031" s="573"/>
      <c r="BI1031" s="232"/>
      <c r="BJ1031" s="232">
        <v>1</v>
      </c>
      <c r="BK1031" s="232">
        <v>1</v>
      </c>
      <c r="BL1031" s="232">
        <v>1</v>
      </c>
      <c r="BM1031" s="232">
        <v>1</v>
      </c>
      <c r="BN1031" s="232">
        <v>1</v>
      </c>
      <c r="BO1031" s="617"/>
      <c r="BP1031" s="617"/>
      <c r="BQ1031" s="617"/>
      <c r="BR1031" s="617"/>
      <c r="BS1031" s="617"/>
      <c r="BT1031" s="617"/>
      <c r="BU1031" s="617" t="s">
        <v>139</v>
      </c>
      <c r="BV1031" s="617"/>
      <c r="BW1031" s="617"/>
      <c r="BX1031" s="617" t="s">
        <v>165</v>
      </c>
      <c r="BY1031" s="617"/>
      <c r="BZ1031" s="617"/>
      <c r="CA1031" s="232">
        <v>1</v>
      </c>
      <c r="CB1031" s="617" t="s">
        <v>138</v>
      </c>
      <c r="CC1031" s="617"/>
      <c r="CD1031" s="617"/>
      <c r="CE1031" s="6"/>
      <c r="CF1031" s="6"/>
      <c r="CG1031" s="232">
        <v>1</v>
      </c>
      <c r="CH1031" s="6"/>
      <c r="CI1031" s="6"/>
      <c r="CJ1031" s="6"/>
      <c r="CK1031" s="6"/>
      <c r="CL1031" s="574"/>
      <c r="CM1031" s="579"/>
    </row>
    <row r="1032" spans="9:91">
      <c r="I1032" s="565"/>
      <c r="J1032" s="231"/>
      <c r="K1032" s="231"/>
      <c r="L1032" s="233"/>
      <c r="M1032" s="563"/>
      <c r="N1032" s="562"/>
      <c r="O1032" s="47"/>
      <c r="P1032" s="47"/>
      <c r="Q1032" s="232"/>
      <c r="R1032" s="47"/>
      <c r="S1032" s="232">
        <v>1</v>
      </c>
      <c r="T1032" s="625" t="s">
        <v>151</v>
      </c>
      <c r="U1032" s="625"/>
      <c r="V1032" s="617" t="s">
        <v>445</v>
      </c>
      <c r="W1032" s="617"/>
      <c r="X1032" s="230"/>
      <c r="Y1032" s="616"/>
      <c r="Z1032" s="616"/>
      <c r="AA1032" s="616"/>
      <c r="AB1032" s="232">
        <v>1</v>
      </c>
      <c r="AC1032" s="617"/>
      <c r="AD1032" s="617"/>
      <c r="AE1032" s="617"/>
      <c r="AF1032" s="617"/>
      <c r="AG1032" s="617"/>
      <c r="AH1032" s="617"/>
      <c r="AI1032" s="625"/>
      <c r="AJ1032" s="625"/>
      <c r="AK1032" s="232">
        <v>1</v>
      </c>
      <c r="AL1032" s="617" t="s">
        <v>303</v>
      </c>
      <c r="AM1032" s="617"/>
      <c r="AN1032" s="617"/>
      <c r="AP1032" s="6"/>
      <c r="AQ1032" s="6"/>
      <c r="AR1032" s="6"/>
      <c r="AT1032" s="233"/>
      <c r="AU1032" s="232"/>
      <c r="AV1032" s="240"/>
      <c r="AZ1032" s="576"/>
      <c r="BA1032" s="231"/>
      <c r="BB1032" s="231"/>
      <c r="BC1032" s="233"/>
      <c r="BD1032" s="574"/>
      <c r="BE1032" s="573"/>
      <c r="BF1032" s="47"/>
      <c r="BG1032" s="47"/>
      <c r="BJ1032" s="232">
        <v>1</v>
      </c>
      <c r="BK1032" s="617" t="s">
        <v>138</v>
      </c>
      <c r="BL1032" s="617"/>
      <c r="BM1032" s="617"/>
      <c r="BN1032" s="232">
        <v>1</v>
      </c>
      <c r="BO1032" s="617"/>
      <c r="BP1032" s="617"/>
      <c r="BQ1032" s="617"/>
      <c r="BR1032" s="617"/>
      <c r="BS1032" s="617"/>
      <c r="BT1032" s="617"/>
      <c r="BU1032" s="617"/>
      <c r="BV1032" s="617"/>
      <c r="BW1032" s="617"/>
      <c r="BX1032" s="617"/>
      <c r="BY1032" s="617"/>
      <c r="BZ1032" s="617"/>
      <c r="CA1032" s="232">
        <v>1</v>
      </c>
      <c r="CB1032" s="617"/>
      <c r="CC1032" s="617"/>
      <c r="CD1032" s="617"/>
      <c r="CE1032" s="232">
        <v>1</v>
      </c>
      <c r="CG1032" s="232">
        <v>1</v>
      </c>
      <c r="CH1032" s="6"/>
      <c r="CI1032" s="6"/>
      <c r="CJ1032" s="6"/>
      <c r="CK1032" s="233"/>
      <c r="CL1032" s="232"/>
      <c r="CM1032" s="240"/>
    </row>
    <row r="1033" spans="9:91">
      <c r="I1033" s="241"/>
      <c r="J1033" s="232"/>
      <c r="M1033" s="563"/>
      <c r="N1033" s="562"/>
      <c r="O1033" s="47"/>
      <c r="P1033" s="47"/>
      <c r="Q1033" s="232"/>
      <c r="R1033" s="47"/>
      <c r="S1033" s="232">
        <v>1</v>
      </c>
      <c r="T1033" s="625"/>
      <c r="U1033" s="625"/>
      <c r="V1033" s="617"/>
      <c r="W1033" s="617"/>
      <c r="X1033" s="235"/>
      <c r="Y1033" s="616"/>
      <c r="Z1033" s="616"/>
      <c r="AA1033" s="616"/>
      <c r="AB1033" s="232">
        <v>1</v>
      </c>
      <c r="AC1033" s="617"/>
      <c r="AD1033" s="617"/>
      <c r="AE1033" s="617"/>
      <c r="AF1033" s="617"/>
      <c r="AG1033" s="617"/>
      <c r="AH1033" s="617"/>
      <c r="AI1033" s="617" t="s">
        <v>445</v>
      </c>
      <c r="AJ1033" s="617"/>
      <c r="AK1033" s="232">
        <v>1</v>
      </c>
      <c r="AL1033" s="617"/>
      <c r="AM1033" s="617"/>
      <c r="AN1033" s="617"/>
      <c r="AP1033" s="491"/>
      <c r="AQ1033" s="6"/>
      <c r="AR1033" s="6"/>
      <c r="AT1033" s="233"/>
      <c r="AU1033" s="232"/>
      <c r="AV1033" s="240"/>
      <c r="AZ1033" s="241"/>
      <c r="BA1033" s="232"/>
      <c r="BD1033" s="574"/>
      <c r="BE1033" s="573"/>
      <c r="BF1033" s="47"/>
      <c r="BG1033" s="47"/>
      <c r="BJ1033" s="232">
        <v>1</v>
      </c>
      <c r="BK1033" s="617"/>
      <c r="BL1033" s="617"/>
      <c r="BM1033" s="617"/>
      <c r="BN1033" s="232">
        <v>1</v>
      </c>
      <c r="BO1033" s="232">
        <v>1</v>
      </c>
      <c r="BP1033" s="232"/>
      <c r="BQ1033" s="230"/>
      <c r="BR1033" s="616" t="s">
        <v>137</v>
      </c>
      <c r="BS1033" s="616"/>
      <c r="BT1033" s="236"/>
      <c r="BU1033" s="617"/>
      <c r="BV1033" s="617"/>
      <c r="BW1033" s="617"/>
      <c r="BX1033" s="617"/>
      <c r="BY1033" s="617"/>
      <c r="BZ1033" s="617"/>
      <c r="CA1033" s="232">
        <v>1</v>
      </c>
      <c r="CB1033" s="617"/>
      <c r="CC1033" s="617"/>
      <c r="CD1033" s="617"/>
      <c r="CE1033" s="232">
        <v>1</v>
      </c>
      <c r="CF1033" s="6"/>
      <c r="CG1033" s="232">
        <v>1</v>
      </c>
      <c r="CH1033" s="6"/>
      <c r="CI1033" s="6"/>
      <c r="CJ1033" s="6"/>
      <c r="CK1033" s="233"/>
      <c r="CL1033" s="232"/>
      <c r="CM1033" s="240"/>
    </row>
    <row r="1034" spans="9:91">
      <c r="I1034" s="241"/>
      <c r="J1034" s="232"/>
      <c r="M1034" s="6"/>
      <c r="N1034" s="561"/>
      <c r="O1034" s="47"/>
      <c r="P1034" s="232"/>
      <c r="Q1034" s="232"/>
      <c r="R1034" s="490"/>
      <c r="S1034" s="232">
        <v>1</v>
      </c>
      <c r="T1034" s="617" t="s">
        <v>138</v>
      </c>
      <c r="U1034" s="617"/>
      <c r="V1034" s="617"/>
      <c r="W1034" s="232">
        <v>1</v>
      </c>
      <c r="X1034" s="232">
        <v>1</v>
      </c>
      <c r="Y1034" s="232">
        <v>1</v>
      </c>
      <c r="Z1034" s="232">
        <v>1</v>
      </c>
      <c r="AA1034" s="232">
        <v>1</v>
      </c>
      <c r="AB1034" s="232">
        <v>1</v>
      </c>
      <c r="AC1034" s="232">
        <v>1</v>
      </c>
      <c r="AD1034" s="232">
        <v>1</v>
      </c>
      <c r="AE1034" s="232">
        <v>1</v>
      </c>
      <c r="AF1034" s="232">
        <v>1</v>
      </c>
      <c r="AG1034" s="232">
        <v>1</v>
      </c>
      <c r="AH1034" s="232">
        <v>1</v>
      </c>
      <c r="AI1034" s="617"/>
      <c r="AJ1034" s="617"/>
      <c r="AK1034" s="232">
        <v>1</v>
      </c>
      <c r="AL1034" s="617"/>
      <c r="AM1034" s="617"/>
      <c r="AN1034" s="617"/>
      <c r="AO1034" s="232"/>
      <c r="AP1034" s="562"/>
      <c r="AQ1034" s="6"/>
      <c r="AR1034" s="6"/>
      <c r="AT1034" s="6"/>
      <c r="AU1034" s="232"/>
      <c r="AV1034" s="240"/>
      <c r="AZ1034" s="241"/>
      <c r="BA1034" s="232"/>
      <c r="BD1034" s="6"/>
      <c r="BE1034" s="572"/>
      <c r="BF1034" s="47"/>
      <c r="BG1034" s="232"/>
      <c r="BJ1034" s="232">
        <v>1</v>
      </c>
      <c r="BK1034" s="617"/>
      <c r="BL1034" s="617"/>
      <c r="BM1034" s="617"/>
      <c r="BN1034" s="232"/>
      <c r="BO1034" s="232"/>
      <c r="BP1034" s="232"/>
      <c r="BQ1034" s="232"/>
      <c r="BR1034" s="616"/>
      <c r="BS1034" s="616"/>
      <c r="BT1034" s="232">
        <v>1</v>
      </c>
      <c r="BU1034" s="232">
        <v>1</v>
      </c>
      <c r="BV1034" s="232">
        <v>1</v>
      </c>
      <c r="BW1034" s="232">
        <v>1</v>
      </c>
      <c r="BX1034" s="232">
        <v>1</v>
      </c>
      <c r="BY1034" s="232">
        <v>1</v>
      </c>
      <c r="BZ1034" s="232">
        <v>1</v>
      </c>
      <c r="CA1034" s="232">
        <v>1</v>
      </c>
      <c r="CB1034" s="232">
        <v>1</v>
      </c>
      <c r="CC1034" s="232">
        <v>1</v>
      </c>
      <c r="CD1034" s="232">
        <v>1</v>
      </c>
      <c r="CE1034" s="232">
        <v>1</v>
      </c>
      <c r="CF1034" s="232"/>
      <c r="CG1034" s="232">
        <v>1</v>
      </c>
      <c r="CH1034" s="6"/>
      <c r="CI1034" s="6"/>
      <c r="CJ1034" s="6"/>
      <c r="CK1034" s="6"/>
      <c r="CL1034" s="232"/>
      <c r="CM1034" s="240"/>
    </row>
    <row r="1035" spans="9:91">
      <c r="I1035" s="241"/>
      <c r="J1035" s="232"/>
      <c r="P1035" s="232"/>
      <c r="Q1035" s="47"/>
      <c r="R1035" s="47"/>
      <c r="S1035" s="232">
        <v>1</v>
      </c>
      <c r="T1035" s="617"/>
      <c r="U1035" s="617"/>
      <c r="V1035" s="617"/>
      <c r="W1035" s="232">
        <v>1</v>
      </c>
      <c r="X1035" s="232"/>
      <c r="Y1035" s="232"/>
      <c r="Z1035" s="232"/>
      <c r="AA1035" s="232"/>
      <c r="AB1035" s="236"/>
      <c r="AC1035" s="309"/>
      <c r="AD1035" s="232"/>
      <c r="AE1035" s="232"/>
      <c r="AF1035" s="47"/>
      <c r="AG1035" s="230"/>
      <c r="AH1035" s="232">
        <v>1</v>
      </c>
      <c r="AI1035" s="235"/>
      <c r="AJ1035" s="230"/>
      <c r="AK1035" s="232">
        <v>1</v>
      </c>
      <c r="AL1035" s="232">
        <v>1</v>
      </c>
      <c r="AM1035" s="47"/>
      <c r="AN1035" s="47"/>
      <c r="AO1035" s="232"/>
      <c r="AP1035" s="566"/>
      <c r="AQ1035" s="563"/>
      <c r="AR1035" s="6"/>
      <c r="AT1035" s="6"/>
      <c r="AU1035" s="234"/>
      <c r="AV1035" s="240"/>
      <c r="AZ1035" s="241"/>
      <c r="BA1035" s="232"/>
      <c r="BD1035" s="6"/>
      <c r="BE1035" s="6"/>
      <c r="BF1035" s="6"/>
      <c r="BG1035" s="232"/>
      <c r="BI1035" s="232">
        <v>1</v>
      </c>
      <c r="BJ1035" s="232">
        <v>1</v>
      </c>
      <c r="BK1035" s="232">
        <v>1</v>
      </c>
      <c r="BL1035" s="230"/>
      <c r="BM1035" s="232">
        <v>1</v>
      </c>
      <c r="BN1035" s="232">
        <v>1</v>
      </c>
      <c r="BO1035" s="232">
        <v>1</v>
      </c>
      <c r="BP1035" s="232">
        <v>1</v>
      </c>
      <c r="BQ1035" s="232">
        <v>1</v>
      </c>
      <c r="BR1035" s="232">
        <v>1</v>
      </c>
      <c r="BS1035" s="232">
        <v>1</v>
      </c>
      <c r="BT1035" s="232">
        <v>1</v>
      </c>
      <c r="BU1035" s="620" t="s">
        <v>151</v>
      </c>
      <c r="BV1035" s="620"/>
      <c r="BW1035" s="232">
        <v>1</v>
      </c>
      <c r="BX1035" s="617" t="s">
        <v>181</v>
      </c>
      <c r="BY1035" s="617"/>
      <c r="BZ1035" s="617"/>
      <c r="CA1035" s="232">
        <v>1</v>
      </c>
      <c r="CB1035" s="617" t="s">
        <v>165</v>
      </c>
      <c r="CC1035" s="617"/>
      <c r="CD1035" s="617"/>
      <c r="CE1035" s="232">
        <v>1</v>
      </c>
      <c r="CF1035" s="232"/>
      <c r="CG1035" s="232">
        <v>1</v>
      </c>
      <c r="CH1035" s="574"/>
      <c r="CI1035" s="6"/>
      <c r="CJ1035" s="6"/>
      <c r="CK1035" s="6"/>
      <c r="CL1035" s="234"/>
      <c r="CM1035" s="240"/>
    </row>
    <row r="1036" spans="9:91">
      <c r="I1036" s="241"/>
      <c r="J1036" s="232"/>
      <c r="P1036" s="232"/>
      <c r="Q1036" s="47"/>
      <c r="R1036" s="47"/>
      <c r="S1036" s="232">
        <v>1</v>
      </c>
      <c r="T1036" s="617"/>
      <c r="U1036" s="617"/>
      <c r="V1036" s="617"/>
      <c r="W1036" s="232">
        <v>1</v>
      </c>
      <c r="X1036" s="232"/>
      <c r="Y1036" s="232">
        <v>1</v>
      </c>
      <c r="Z1036" s="232">
        <v>1</v>
      </c>
      <c r="AA1036" s="232">
        <v>1</v>
      </c>
      <c r="AB1036" s="232">
        <v>1</v>
      </c>
      <c r="AC1036" s="232">
        <v>1</v>
      </c>
      <c r="AD1036" s="232">
        <v>1</v>
      </c>
      <c r="AE1036" s="232">
        <v>1</v>
      </c>
      <c r="AF1036" s="232">
        <v>1</v>
      </c>
      <c r="AG1036" s="232"/>
      <c r="AH1036" s="232">
        <v>1</v>
      </c>
      <c r="AI1036" s="616" t="s">
        <v>135</v>
      </c>
      <c r="AJ1036" s="616"/>
      <c r="AK1036" s="616"/>
      <c r="AL1036" s="232">
        <v>1</v>
      </c>
      <c r="AM1036" s="617" t="s">
        <v>165</v>
      </c>
      <c r="AN1036" s="617"/>
      <c r="AO1036" s="617"/>
      <c r="AP1036" s="617" t="s">
        <v>136</v>
      </c>
      <c r="AQ1036" s="617"/>
      <c r="AR1036" s="617"/>
      <c r="AU1036" s="234"/>
      <c r="AV1036" s="240"/>
      <c r="AZ1036" s="241"/>
      <c r="BA1036" s="232"/>
      <c r="BD1036" s="6"/>
      <c r="BE1036" s="6"/>
      <c r="BF1036" s="6"/>
      <c r="BG1036" s="232"/>
      <c r="BH1036" s="47"/>
      <c r="BI1036" s="232">
        <v>1</v>
      </c>
      <c r="BJ1036" s="617" t="s">
        <v>165</v>
      </c>
      <c r="BK1036" s="617"/>
      <c r="BL1036" s="617"/>
      <c r="BM1036" s="232">
        <v>1</v>
      </c>
      <c r="BN1036" s="617" t="s">
        <v>283</v>
      </c>
      <c r="BO1036" s="617"/>
      <c r="BP1036" s="617"/>
      <c r="BQ1036" s="232">
        <v>1</v>
      </c>
      <c r="BR1036" s="617" t="s">
        <v>176</v>
      </c>
      <c r="BS1036" s="617"/>
      <c r="BT1036" s="617"/>
      <c r="BU1036" s="620"/>
      <c r="BV1036" s="620"/>
      <c r="BW1036" s="232">
        <v>1</v>
      </c>
      <c r="BX1036" s="617"/>
      <c r="BY1036" s="617"/>
      <c r="BZ1036" s="617"/>
      <c r="CA1036" s="232">
        <v>1</v>
      </c>
      <c r="CB1036" s="617"/>
      <c r="CC1036" s="617"/>
      <c r="CD1036" s="617"/>
      <c r="CE1036" s="232">
        <v>1</v>
      </c>
      <c r="CF1036" s="232"/>
      <c r="CG1036" s="232">
        <v>1</v>
      </c>
      <c r="CH1036" s="232"/>
      <c r="CI1036" s="232"/>
      <c r="CJ1036" s="6"/>
      <c r="CK1036" s="6"/>
      <c r="CL1036" s="234"/>
      <c r="CM1036" s="240"/>
    </row>
    <row r="1037" spans="9:91">
      <c r="I1037" s="241"/>
      <c r="J1037" s="232"/>
      <c r="P1037" s="617" t="s">
        <v>136</v>
      </c>
      <c r="Q1037" s="617"/>
      <c r="R1037" s="617"/>
      <c r="S1037" s="232">
        <v>1</v>
      </c>
      <c r="T1037" s="617" t="s">
        <v>165</v>
      </c>
      <c r="U1037" s="617"/>
      <c r="V1037" s="617"/>
      <c r="W1037" s="232">
        <v>1</v>
      </c>
      <c r="X1037" s="47"/>
      <c r="Y1037" s="232">
        <v>1</v>
      </c>
      <c r="Z1037" s="617" t="s">
        <v>303</v>
      </c>
      <c r="AA1037" s="617"/>
      <c r="AB1037" s="617"/>
      <c r="AC1037" s="625" t="s">
        <v>282</v>
      </c>
      <c r="AD1037" s="625"/>
      <c r="AE1037" s="625"/>
      <c r="AF1037" s="232">
        <v>1</v>
      </c>
      <c r="AG1037" s="243"/>
      <c r="AH1037" s="232">
        <v>1</v>
      </c>
      <c r="AI1037" s="616"/>
      <c r="AJ1037" s="616"/>
      <c r="AK1037" s="616"/>
      <c r="AL1037" s="232">
        <v>1</v>
      </c>
      <c r="AM1037" s="617"/>
      <c r="AN1037" s="617"/>
      <c r="AO1037" s="617"/>
      <c r="AP1037" s="617"/>
      <c r="AQ1037" s="617"/>
      <c r="AR1037" s="617"/>
      <c r="AU1037" s="234"/>
      <c r="AV1037" s="240"/>
      <c r="AZ1037" s="241"/>
      <c r="BA1037" s="232"/>
      <c r="BD1037" s="6"/>
      <c r="BE1037" s="232">
        <v>1</v>
      </c>
      <c r="BF1037" s="232">
        <v>1</v>
      </c>
      <c r="BG1037" s="232">
        <v>1</v>
      </c>
      <c r="BH1037" s="232">
        <v>1</v>
      </c>
      <c r="BI1037" s="232">
        <v>1</v>
      </c>
      <c r="BJ1037" s="617"/>
      <c r="BK1037" s="617"/>
      <c r="BL1037" s="617"/>
      <c r="BM1037" s="232">
        <v>1</v>
      </c>
      <c r="BN1037" s="617"/>
      <c r="BO1037" s="617"/>
      <c r="BP1037" s="617"/>
      <c r="BQ1037" s="232">
        <v>1</v>
      </c>
      <c r="BR1037" s="617"/>
      <c r="BS1037" s="617"/>
      <c r="BT1037" s="617"/>
      <c r="BU1037" s="616" t="s">
        <v>137</v>
      </c>
      <c r="BV1037" s="616"/>
      <c r="BW1037" s="232">
        <v>1</v>
      </c>
      <c r="BX1037" s="617"/>
      <c r="BY1037" s="617"/>
      <c r="BZ1037" s="617"/>
      <c r="CA1037" s="232">
        <v>1</v>
      </c>
      <c r="CB1037" s="617"/>
      <c r="CC1037" s="617"/>
      <c r="CD1037" s="617"/>
      <c r="CE1037" s="232">
        <v>1</v>
      </c>
      <c r="CF1037" s="625" t="s">
        <v>136</v>
      </c>
      <c r="CG1037" s="625"/>
      <c r="CH1037" s="625"/>
      <c r="CI1037" s="232"/>
      <c r="CJ1037" s="6"/>
      <c r="CK1037" s="6"/>
      <c r="CL1037" s="234"/>
      <c r="CM1037" s="240"/>
    </row>
    <row r="1038" spans="9:91">
      <c r="I1038" s="241"/>
      <c r="J1038" s="232"/>
      <c r="K1038" s="234"/>
      <c r="M1038" s="6"/>
      <c r="N1038" s="6"/>
      <c r="O1038" s="232"/>
      <c r="P1038" s="617"/>
      <c r="Q1038" s="617"/>
      <c r="R1038" s="617"/>
      <c r="S1038" s="232">
        <v>1</v>
      </c>
      <c r="T1038" s="617"/>
      <c r="U1038" s="617"/>
      <c r="V1038" s="617"/>
      <c r="W1038" s="232">
        <v>1</v>
      </c>
      <c r="X1038" s="243"/>
      <c r="Y1038" s="232">
        <v>1</v>
      </c>
      <c r="Z1038" s="617"/>
      <c r="AA1038" s="617"/>
      <c r="AB1038" s="617"/>
      <c r="AC1038" s="625"/>
      <c r="AD1038" s="625"/>
      <c r="AE1038" s="625"/>
      <c r="AF1038" s="232">
        <v>1</v>
      </c>
      <c r="AG1038" s="47"/>
      <c r="AH1038" s="232">
        <v>1</v>
      </c>
      <c r="AI1038" s="616"/>
      <c r="AJ1038" s="616"/>
      <c r="AK1038" s="616"/>
      <c r="AL1038" s="232">
        <v>1</v>
      </c>
      <c r="AM1038" s="617"/>
      <c r="AN1038" s="617"/>
      <c r="AO1038" s="617"/>
      <c r="AP1038" s="617"/>
      <c r="AQ1038" s="617"/>
      <c r="AR1038" s="617"/>
      <c r="AU1038" s="232"/>
      <c r="AV1038" s="568"/>
      <c r="AZ1038" s="241"/>
      <c r="BA1038" s="232"/>
      <c r="BB1038" s="234"/>
      <c r="BD1038" s="6"/>
      <c r="BE1038" s="232">
        <v>1</v>
      </c>
      <c r="BF1038" s="617" t="s">
        <v>135</v>
      </c>
      <c r="BG1038" s="617"/>
      <c r="BH1038" s="617"/>
      <c r="BI1038" s="232">
        <v>1</v>
      </c>
      <c r="BJ1038" s="617"/>
      <c r="BK1038" s="617"/>
      <c r="BL1038" s="617"/>
      <c r="BM1038" s="232">
        <v>1</v>
      </c>
      <c r="BN1038" s="617"/>
      <c r="BO1038" s="617"/>
      <c r="BP1038" s="617"/>
      <c r="BQ1038" s="232">
        <v>1</v>
      </c>
      <c r="BR1038" s="617"/>
      <c r="BS1038" s="617"/>
      <c r="BT1038" s="617"/>
      <c r="BU1038" s="616"/>
      <c r="BV1038" s="616"/>
      <c r="BW1038" s="232">
        <v>1</v>
      </c>
      <c r="BX1038" s="232">
        <v>1</v>
      </c>
      <c r="BY1038" s="232">
        <v>1</v>
      </c>
      <c r="BZ1038" s="232">
        <v>1</v>
      </c>
      <c r="CA1038" s="232">
        <v>1</v>
      </c>
      <c r="CB1038" s="617" t="s">
        <v>139</v>
      </c>
      <c r="CC1038" s="617"/>
      <c r="CD1038" s="617"/>
      <c r="CE1038" s="232">
        <v>1</v>
      </c>
      <c r="CF1038" s="625"/>
      <c r="CG1038" s="625"/>
      <c r="CH1038" s="625"/>
      <c r="CI1038" s="232"/>
      <c r="CJ1038" s="6"/>
      <c r="CK1038" s="6"/>
      <c r="CL1038" s="232"/>
      <c r="CM1038" s="579"/>
    </row>
    <row r="1039" spans="9:91">
      <c r="I1039" s="565"/>
      <c r="J1039" s="232"/>
      <c r="K1039" s="234"/>
      <c r="M1039" s="6"/>
      <c r="N1039" s="6"/>
      <c r="O1039" s="232"/>
      <c r="P1039" s="617"/>
      <c r="Q1039" s="617"/>
      <c r="R1039" s="617"/>
      <c r="S1039" s="232">
        <v>1</v>
      </c>
      <c r="T1039" s="617"/>
      <c r="U1039" s="617"/>
      <c r="V1039" s="617"/>
      <c r="W1039" s="232">
        <v>1</v>
      </c>
      <c r="X1039" s="232"/>
      <c r="Y1039" s="232">
        <v>1</v>
      </c>
      <c r="Z1039" s="617"/>
      <c r="AA1039" s="617"/>
      <c r="AB1039" s="617"/>
      <c r="AC1039" s="625"/>
      <c r="AD1039" s="625"/>
      <c r="AE1039" s="625"/>
      <c r="AF1039" s="232">
        <v>1</v>
      </c>
      <c r="AG1039" s="243"/>
      <c r="AH1039" s="232">
        <v>1</v>
      </c>
      <c r="AI1039" s="232">
        <v>1</v>
      </c>
      <c r="AJ1039" s="232">
        <v>1</v>
      </c>
      <c r="AK1039" s="232">
        <v>1</v>
      </c>
      <c r="AL1039" s="232">
        <v>1</v>
      </c>
      <c r="AM1039" s="232">
        <v>1</v>
      </c>
      <c r="AN1039" s="232">
        <v>1</v>
      </c>
      <c r="AO1039" s="232">
        <v>1</v>
      </c>
      <c r="AP1039" s="232"/>
      <c r="AQ1039" s="6"/>
      <c r="AR1039" s="6"/>
      <c r="AT1039" s="6"/>
      <c r="AU1039" s="233"/>
      <c r="AV1039" s="568"/>
      <c r="AZ1039" s="576"/>
      <c r="BA1039" s="232"/>
      <c r="BB1039" s="234"/>
      <c r="BD1039" s="6"/>
      <c r="BE1039" s="232">
        <v>1</v>
      </c>
      <c r="BF1039" s="617"/>
      <c r="BG1039" s="617"/>
      <c r="BH1039" s="617"/>
      <c r="BI1039" s="232">
        <v>1</v>
      </c>
      <c r="BJ1039" s="617" t="s">
        <v>139</v>
      </c>
      <c r="BK1039" s="617"/>
      <c r="BL1039" s="617"/>
      <c r="BM1039" s="232">
        <v>1</v>
      </c>
      <c r="BP1039" s="232">
        <v>1</v>
      </c>
      <c r="BQ1039" s="232">
        <v>1</v>
      </c>
      <c r="BR1039" s="232">
        <v>1</v>
      </c>
      <c r="BS1039" s="617"/>
      <c r="BT1039" s="617"/>
      <c r="BU1039" s="617"/>
      <c r="BV1039" s="617"/>
      <c r="BW1039" s="616" t="s">
        <v>137</v>
      </c>
      <c r="BX1039" s="616"/>
      <c r="BY1039" s="627" t="s">
        <v>151</v>
      </c>
      <c r="BZ1039" s="627"/>
      <c r="CA1039" s="232">
        <v>1</v>
      </c>
      <c r="CB1039" s="617"/>
      <c r="CC1039" s="617"/>
      <c r="CD1039" s="617"/>
      <c r="CE1039" s="232">
        <v>1</v>
      </c>
      <c r="CF1039" s="625"/>
      <c r="CG1039" s="625"/>
      <c r="CH1039" s="625"/>
      <c r="CI1039" s="6"/>
      <c r="CJ1039" s="6"/>
      <c r="CK1039" s="6"/>
      <c r="CL1039" s="233"/>
      <c r="CM1039" s="579"/>
    </row>
    <row r="1040" spans="9:91">
      <c r="I1040" s="565"/>
      <c r="J1040" s="232"/>
      <c r="K1040" s="234"/>
      <c r="M1040" s="47"/>
      <c r="N1040" s="47"/>
      <c r="O1040" s="232"/>
      <c r="P1040" s="232">
        <v>1</v>
      </c>
      <c r="Q1040" s="232">
        <v>1</v>
      </c>
      <c r="R1040" s="232">
        <v>1</v>
      </c>
      <c r="S1040" s="232">
        <v>1</v>
      </c>
      <c r="T1040" s="232">
        <v>1</v>
      </c>
      <c r="U1040" s="232">
        <v>1</v>
      </c>
      <c r="V1040" s="232">
        <v>1</v>
      </c>
      <c r="W1040" s="232">
        <v>1</v>
      </c>
      <c r="X1040" s="233"/>
      <c r="Y1040" s="232">
        <v>1</v>
      </c>
      <c r="Z1040" s="236"/>
      <c r="AA1040" s="617"/>
      <c r="AB1040" s="617"/>
      <c r="AC1040" s="617"/>
      <c r="AD1040" s="617"/>
      <c r="AE1040" s="232"/>
      <c r="AF1040" s="232">
        <v>1</v>
      </c>
      <c r="AG1040" s="232"/>
      <c r="AH1040" s="232">
        <v>1</v>
      </c>
      <c r="AI1040" s="617" t="s">
        <v>181</v>
      </c>
      <c r="AJ1040" s="617"/>
      <c r="AK1040" s="617"/>
      <c r="AL1040" s="616" t="s">
        <v>286</v>
      </c>
      <c r="AM1040" s="616"/>
      <c r="AN1040" s="616"/>
      <c r="AO1040" s="232">
        <v>1</v>
      </c>
      <c r="AP1040" s="616" t="s">
        <v>133</v>
      </c>
      <c r="AQ1040" s="616"/>
      <c r="AR1040" s="616"/>
      <c r="AV1040" s="568"/>
      <c r="AZ1040" s="576"/>
      <c r="BA1040" s="232"/>
      <c r="BB1040" s="234"/>
      <c r="BD1040" s="47"/>
      <c r="BE1040" s="232">
        <v>1</v>
      </c>
      <c r="BF1040" s="617"/>
      <c r="BG1040" s="617"/>
      <c r="BH1040" s="617"/>
      <c r="BI1040" s="230"/>
      <c r="BJ1040" s="617"/>
      <c r="BK1040" s="617"/>
      <c r="BL1040" s="617"/>
      <c r="BM1040" s="232">
        <v>1</v>
      </c>
      <c r="BN1040" s="620" t="s">
        <v>151</v>
      </c>
      <c r="BO1040" s="620"/>
      <c r="BP1040" s="232">
        <v>1</v>
      </c>
      <c r="BQ1040" s="235"/>
      <c r="BR1040" s="232">
        <v>1</v>
      </c>
      <c r="BS1040" s="617"/>
      <c r="BT1040" s="617"/>
      <c r="BU1040" s="617"/>
      <c r="BV1040" s="617"/>
      <c r="BW1040" s="616"/>
      <c r="BX1040" s="616"/>
      <c r="BY1040" s="627"/>
      <c r="BZ1040" s="627"/>
      <c r="CA1040" s="232">
        <v>1</v>
      </c>
      <c r="CB1040" s="617"/>
      <c r="CC1040" s="617"/>
      <c r="CD1040" s="617"/>
      <c r="CE1040" s="232">
        <v>1</v>
      </c>
      <c r="CF1040" s="232">
        <v>1</v>
      </c>
      <c r="CH1040" s="47"/>
      <c r="CI1040" s="47"/>
      <c r="CJ1040" s="6"/>
      <c r="CK1040" s="6"/>
      <c r="CM1040" s="579"/>
    </row>
    <row r="1041" spans="9:91">
      <c r="I1041" s="241"/>
      <c r="J1041" s="234"/>
      <c r="M1041" s="616" t="s">
        <v>133</v>
      </c>
      <c r="N1041" s="616"/>
      <c r="O1041" s="616"/>
      <c r="P1041" s="232">
        <v>1</v>
      </c>
      <c r="Q1041" s="625" t="s">
        <v>283</v>
      </c>
      <c r="R1041" s="625"/>
      <c r="S1041" s="625"/>
      <c r="T1041" s="617" t="s">
        <v>690</v>
      </c>
      <c r="U1041" s="617"/>
      <c r="V1041" s="617"/>
      <c r="W1041" s="232">
        <v>1</v>
      </c>
      <c r="X1041" s="232"/>
      <c r="Y1041" s="232">
        <v>1</v>
      </c>
      <c r="Z1041" s="232"/>
      <c r="AA1041" s="617"/>
      <c r="AB1041" s="617"/>
      <c r="AC1041" s="617"/>
      <c r="AD1041" s="617"/>
      <c r="AE1041" s="232"/>
      <c r="AF1041" s="232">
        <v>1</v>
      </c>
      <c r="AG1041" s="232"/>
      <c r="AH1041" s="232">
        <v>1</v>
      </c>
      <c r="AI1041" s="617"/>
      <c r="AJ1041" s="617"/>
      <c r="AK1041" s="617"/>
      <c r="AL1041" s="616"/>
      <c r="AM1041" s="616"/>
      <c r="AN1041" s="616"/>
      <c r="AO1041" s="232">
        <v>1</v>
      </c>
      <c r="AP1041" s="616"/>
      <c r="AQ1041" s="616"/>
      <c r="AR1041" s="616"/>
      <c r="AV1041" s="568"/>
      <c r="AZ1041" s="241"/>
      <c r="BA1041" s="234"/>
      <c r="BD1041" s="47"/>
      <c r="BE1041" s="232">
        <v>1</v>
      </c>
      <c r="BF1041" s="232">
        <v>1</v>
      </c>
      <c r="BG1041" s="232">
        <v>1</v>
      </c>
      <c r="BH1041" s="232">
        <v>1</v>
      </c>
      <c r="BI1041" s="236"/>
      <c r="BJ1041" s="617"/>
      <c r="BK1041" s="617"/>
      <c r="BL1041" s="617"/>
      <c r="BM1041" s="232">
        <v>1</v>
      </c>
      <c r="BN1041" s="620"/>
      <c r="BO1041" s="620"/>
      <c r="BP1041" s="232">
        <v>1</v>
      </c>
      <c r="BQ1041" s="309"/>
      <c r="BR1041" s="232">
        <v>1</v>
      </c>
      <c r="BS1041" s="617"/>
      <c r="BT1041" s="617"/>
      <c r="BU1041" s="617"/>
      <c r="BV1041" s="617"/>
      <c r="BW1041" s="617" t="s">
        <v>176</v>
      </c>
      <c r="BX1041" s="617"/>
      <c r="BY1041" s="617"/>
      <c r="BZ1041" s="232">
        <v>1</v>
      </c>
      <c r="CA1041" s="232">
        <v>1</v>
      </c>
      <c r="CB1041" s="236"/>
      <c r="CC1041" s="617" t="s">
        <v>165</v>
      </c>
      <c r="CD1041" s="617"/>
      <c r="CE1041" s="617"/>
      <c r="CF1041" s="232">
        <v>1</v>
      </c>
      <c r="CG1041" s="617" t="s">
        <v>133</v>
      </c>
      <c r="CH1041" s="617"/>
      <c r="CI1041" s="617"/>
      <c r="CJ1041" s="6"/>
      <c r="CK1041" s="6"/>
      <c r="CM1041" s="579"/>
    </row>
    <row r="1042" spans="9:91">
      <c r="I1042" s="241"/>
      <c r="M1042" s="616"/>
      <c r="N1042" s="616"/>
      <c r="O1042" s="616"/>
      <c r="P1042" s="232">
        <v>1</v>
      </c>
      <c r="Q1042" s="625"/>
      <c r="R1042" s="625"/>
      <c r="S1042" s="625"/>
      <c r="T1042" s="617"/>
      <c r="U1042" s="617"/>
      <c r="V1042" s="617"/>
      <c r="W1042" s="232">
        <v>1</v>
      </c>
      <c r="X1042" s="232"/>
      <c r="Y1042" s="232">
        <v>1</v>
      </c>
      <c r="Z1042" s="232"/>
      <c r="AA1042" s="617"/>
      <c r="AB1042" s="617"/>
      <c r="AC1042" s="617"/>
      <c r="AD1042" s="617"/>
      <c r="AE1042" s="232"/>
      <c r="AF1042" s="232">
        <v>1</v>
      </c>
      <c r="AG1042" s="232"/>
      <c r="AH1042" s="232">
        <v>1</v>
      </c>
      <c r="AI1042" s="617"/>
      <c r="AJ1042" s="617"/>
      <c r="AK1042" s="617"/>
      <c r="AL1042" s="616"/>
      <c r="AM1042" s="616"/>
      <c r="AN1042" s="616"/>
      <c r="AO1042" s="232">
        <v>1</v>
      </c>
      <c r="AP1042" s="616"/>
      <c r="AQ1042" s="616"/>
      <c r="AR1042" s="616"/>
      <c r="AV1042" s="568"/>
      <c r="AZ1042" s="241"/>
      <c r="BD1042" s="47"/>
      <c r="BE1042" s="625" t="s">
        <v>136</v>
      </c>
      <c r="BF1042" s="625"/>
      <c r="BG1042" s="625"/>
      <c r="BH1042" s="232">
        <v>1</v>
      </c>
      <c r="BI1042" s="617" t="s">
        <v>165</v>
      </c>
      <c r="BJ1042" s="617"/>
      <c r="BK1042" s="617"/>
      <c r="BL1042" s="232">
        <v>1</v>
      </c>
      <c r="BM1042" s="232">
        <v>1</v>
      </c>
      <c r="BP1042" s="232">
        <v>1</v>
      </c>
      <c r="BQ1042" s="232"/>
      <c r="BR1042" s="232">
        <v>1</v>
      </c>
      <c r="BS1042" s="617"/>
      <c r="BT1042" s="617"/>
      <c r="BU1042" s="617"/>
      <c r="BV1042" s="617"/>
      <c r="BW1042" s="617"/>
      <c r="BX1042" s="617"/>
      <c r="BY1042" s="617"/>
      <c r="BZ1042" s="232">
        <v>1</v>
      </c>
      <c r="CA1042" s="616" t="s">
        <v>137</v>
      </c>
      <c r="CB1042" s="616"/>
      <c r="CC1042" s="617"/>
      <c r="CD1042" s="617"/>
      <c r="CE1042" s="617"/>
      <c r="CF1042" s="232">
        <v>1</v>
      </c>
      <c r="CG1042" s="617"/>
      <c r="CH1042" s="617"/>
      <c r="CI1042" s="617"/>
      <c r="CJ1042" s="6"/>
      <c r="CK1042" s="6"/>
      <c r="CM1042" s="579"/>
    </row>
    <row r="1043" spans="9:91">
      <c r="I1043" s="241"/>
      <c r="M1043" s="616"/>
      <c r="N1043" s="616"/>
      <c r="O1043" s="616"/>
      <c r="P1043" s="232">
        <v>1</v>
      </c>
      <c r="Q1043" s="625"/>
      <c r="R1043" s="625"/>
      <c r="S1043" s="625"/>
      <c r="T1043" s="617"/>
      <c r="U1043" s="617"/>
      <c r="V1043" s="617"/>
      <c r="W1043" s="232">
        <v>1</v>
      </c>
      <c r="X1043" s="232"/>
      <c r="Y1043" s="232">
        <v>1</v>
      </c>
      <c r="Z1043" s="232"/>
      <c r="AA1043" s="617"/>
      <c r="AB1043" s="617"/>
      <c r="AC1043" s="617"/>
      <c r="AD1043" s="617"/>
      <c r="AE1043" s="236"/>
      <c r="AF1043" s="232">
        <v>1</v>
      </c>
      <c r="AG1043" s="233"/>
      <c r="AH1043" s="232">
        <v>1</v>
      </c>
      <c r="AI1043" s="232">
        <v>1</v>
      </c>
      <c r="AJ1043" s="232">
        <v>1</v>
      </c>
      <c r="AK1043" s="232">
        <v>1</v>
      </c>
      <c r="AL1043" s="232">
        <v>1</v>
      </c>
      <c r="AM1043" s="232">
        <v>1</v>
      </c>
      <c r="AN1043" s="232">
        <v>1</v>
      </c>
      <c r="AO1043" s="232">
        <v>1</v>
      </c>
      <c r="AT1043" s="6"/>
      <c r="AU1043" s="563"/>
      <c r="AV1043" s="568"/>
      <c r="AZ1043" s="241"/>
      <c r="BD1043" s="243"/>
      <c r="BE1043" s="625"/>
      <c r="BF1043" s="625"/>
      <c r="BG1043" s="625"/>
      <c r="BH1043" s="232">
        <v>1</v>
      </c>
      <c r="BI1043" s="617"/>
      <c r="BJ1043" s="617"/>
      <c r="BK1043" s="617"/>
      <c r="BL1043" s="232">
        <v>1</v>
      </c>
      <c r="BM1043" s="617" t="s">
        <v>133</v>
      </c>
      <c r="BN1043" s="617"/>
      <c r="BO1043" s="617"/>
      <c r="BP1043" s="232">
        <v>1</v>
      </c>
      <c r="BQ1043" s="232"/>
      <c r="BR1043" s="232">
        <v>1</v>
      </c>
      <c r="BS1043" s="232">
        <v>1</v>
      </c>
      <c r="BT1043" s="232">
        <v>1</v>
      </c>
      <c r="BU1043" s="232">
        <v>1</v>
      </c>
      <c r="BV1043" s="232">
        <v>1</v>
      </c>
      <c r="BW1043" s="617"/>
      <c r="BX1043" s="617"/>
      <c r="BY1043" s="617"/>
      <c r="BZ1043" s="232">
        <v>1</v>
      </c>
      <c r="CA1043" s="616"/>
      <c r="CB1043" s="616"/>
      <c r="CC1043" s="617"/>
      <c r="CD1043" s="617"/>
      <c r="CE1043" s="617"/>
      <c r="CF1043" s="232">
        <v>1</v>
      </c>
      <c r="CG1043" s="617"/>
      <c r="CH1043" s="617"/>
      <c r="CI1043" s="617"/>
      <c r="CJ1043" s="6"/>
      <c r="CK1043" s="6"/>
      <c r="CL1043" s="574"/>
      <c r="CM1043" s="579"/>
    </row>
    <row r="1044" spans="9:91">
      <c r="I1044" s="241"/>
      <c r="M1044" s="6"/>
      <c r="P1044" s="232">
        <v>1</v>
      </c>
      <c r="Q1044" s="232">
        <v>1</v>
      </c>
      <c r="R1044" s="232">
        <v>1</v>
      </c>
      <c r="S1044" s="232">
        <v>1</v>
      </c>
      <c r="T1044" s="232">
        <v>1</v>
      </c>
      <c r="U1044" s="232">
        <v>1</v>
      </c>
      <c r="V1044" s="232">
        <v>1</v>
      </c>
      <c r="W1044" s="232">
        <v>1</v>
      </c>
      <c r="X1044" s="243"/>
      <c r="Y1044" s="232">
        <v>1</v>
      </c>
      <c r="Z1044" s="617" t="s">
        <v>282</v>
      </c>
      <c r="AA1044" s="617"/>
      <c r="AB1044" s="617"/>
      <c r="AC1044" s="625" t="s">
        <v>303</v>
      </c>
      <c r="AD1044" s="625"/>
      <c r="AE1044" s="625"/>
      <c r="AF1044" s="232">
        <v>1</v>
      </c>
      <c r="AG1044" s="232"/>
      <c r="AH1044" s="232">
        <v>1</v>
      </c>
      <c r="AI1044" s="617" t="s">
        <v>165</v>
      </c>
      <c r="AJ1044" s="617"/>
      <c r="AK1044" s="617"/>
      <c r="AL1044" s="232">
        <v>1</v>
      </c>
      <c r="AM1044" s="617" t="s">
        <v>136</v>
      </c>
      <c r="AN1044" s="617"/>
      <c r="AO1044" s="617"/>
      <c r="AP1044" s="232"/>
      <c r="AQ1044" s="566"/>
      <c r="AR1044" s="6"/>
      <c r="AT1044" s="6"/>
      <c r="AU1044" s="563"/>
      <c r="AV1044" s="568"/>
      <c r="AZ1044" s="241"/>
      <c r="BD1044" s="6"/>
      <c r="BE1044" s="625"/>
      <c r="BF1044" s="625"/>
      <c r="BG1044" s="625"/>
      <c r="BH1044" s="232">
        <v>1</v>
      </c>
      <c r="BI1044" s="617"/>
      <c r="BJ1044" s="617"/>
      <c r="BK1044" s="617"/>
      <c r="BL1044" s="232">
        <v>1</v>
      </c>
      <c r="BM1044" s="617"/>
      <c r="BN1044" s="617"/>
      <c r="BO1044" s="617"/>
      <c r="BP1044" s="232">
        <v>1</v>
      </c>
      <c r="BR1044" s="232"/>
      <c r="BS1044" s="232"/>
      <c r="BT1044" s="309"/>
      <c r="BU1044" s="235"/>
      <c r="BV1044" s="232">
        <v>1</v>
      </c>
      <c r="BW1044" s="232">
        <v>1</v>
      </c>
      <c r="BX1044" s="232">
        <v>1</v>
      </c>
      <c r="BY1044" s="232">
        <v>1</v>
      </c>
      <c r="BZ1044" s="232">
        <v>1</v>
      </c>
      <c r="CA1044" s="232"/>
      <c r="CB1044" s="230"/>
      <c r="CC1044" s="617" t="s">
        <v>135</v>
      </c>
      <c r="CD1044" s="617"/>
      <c r="CE1044" s="617"/>
      <c r="CF1044" s="232">
        <v>1</v>
      </c>
      <c r="CG1044" s="232"/>
      <c r="CH1044" s="577"/>
      <c r="CI1044" s="6"/>
      <c r="CJ1044" s="6"/>
      <c r="CK1044" s="6"/>
      <c r="CL1044" s="574"/>
      <c r="CM1044" s="579"/>
    </row>
    <row r="1045" spans="9:91">
      <c r="I1045" s="241"/>
      <c r="J1045" s="232"/>
      <c r="K1045" s="232"/>
      <c r="M1045" s="617" t="s">
        <v>136</v>
      </c>
      <c r="N1045" s="617"/>
      <c r="O1045" s="617"/>
      <c r="P1045" s="617" t="s">
        <v>165</v>
      </c>
      <c r="Q1045" s="617"/>
      <c r="R1045" s="617"/>
      <c r="S1045" s="232">
        <v>1</v>
      </c>
      <c r="T1045" s="616" t="s">
        <v>135</v>
      </c>
      <c r="U1045" s="616"/>
      <c r="V1045" s="616"/>
      <c r="W1045" s="232">
        <v>1</v>
      </c>
      <c r="X1045" s="47"/>
      <c r="Y1045" s="232">
        <v>1</v>
      </c>
      <c r="Z1045" s="617"/>
      <c r="AA1045" s="617"/>
      <c r="AB1045" s="617"/>
      <c r="AC1045" s="625"/>
      <c r="AD1045" s="625"/>
      <c r="AE1045" s="625"/>
      <c r="AF1045" s="232">
        <v>1</v>
      </c>
      <c r="AG1045" s="243"/>
      <c r="AH1045" s="232">
        <v>1</v>
      </c>
      <c r="AI1045" s="617"/>
      <c r="AJ1045" s="617"/>
      <c r="AK1045" s="617"/>
      <c r="AL1045" s="232">
        <v>1</v>
      </c>
      <c r="AM1045" s="617"/>
      <c r="AN1045" s="617"/>
      <c r="AO1045" s="617"/>
      <c r="AP1045" s="232"/>
      <c r="AQ1045" s="566"/>
      <c r="AR1045" s="6"/>
      <c r="AT1045" s="6"/>
      <c r="AV1045" s="240"/>
      <c r="AZ1045" s="241"/>
      <c r="BA1045" s="232"/>
      <c r="BB1045" s="232"/>
      <c r="BD1045" s="232"/>
      <c r="BE1045" s="232"/>
      <c r="BF1045" s="243"/>
      <c r="BG1045" s="232"/>
      <c r="BH1045" s="232">
        <v>1</v>
      </c>
      <c r="BI1045" s="232">
        <v>1</v>
      </c>
      <c r="BJ1045" s="232">
        <v>1</v>
      </c>
      <c r="BK1045" s="232">
        <v>1</v>
      </c>
      <c r="BL1045" s="232">
        <v>1</v>
      </c>
      <c r="BM1045" s="617"/>
      <c r="BN1045" s="617"/>
      <c r="BO1045" s="617"/>
      <c r="BP1045" s="232">
        <v>1</v>
      </c>
      <c r="BQ1045" s="232">
        <v>1</v>
      </c>
      <c r="BR1045" s="232">
        <v>1</v>
      </c>
      <c r="BS1045" s="232">
        <v>1</v>
      </c>
      <c r="BT1045" s="232">
        <v>1</v>
      </c>
      <c r="BU1045" s="232">
        <v>1</v>
      </c>
      <c r="BV1045" s="232">
        <v>1</v>
      </c>
      <c r="BW1045" s="617" t="s">
        <v>286</v>
      </c>
      <c r="BX1045" s="617"/>
      <c r="BY1045" s="617"/>
      <c r="BZ1045" s="232">
        <v>1</v>
      </c>
      <c r="CA1045" s="232"/>
      <c r="CB1045" s="232"/>
      <c r="CC1045" s="617"/>
      <c r="CD1045" s="617"/>
      <c r="CE1045" s="617"/>
      <c r="CF1045" s="232">
        <v>1</v>
      </c>
      <c r="CG1045" s="232"/>
      <c r="CH1045" s="577"/>
      <c r="CM1045" s="240"/>
    </row>
    <row r="1046" spans="9:91">
      <c r="I1046" s="241"/>
      <c r="J1046" s="232"/>
      <c r="K1046" s="232"/>
      <c r="M1046" s="617"/>
      <c r="N1046" s="617"/>
      <c r="O1046" s="617"/>
      <c r="P1046" s="617"/>
      <c r="Q1046" s="617"/>
      <c r="R1046" s="617"/>
      <c r="S1046" s="232">
        <v>1</v>
      </c>
      <c r="T1046" s="616"/>
      <c r="U1046" s="616"/>
      <c r="V1046" s="616"/>
      <c r="W1046" s="232">
        <v>1</v>
      </c>
      <c r="X1046" s="243"/>
      <c r="Y1046" s="232">
        <v>1</v>
      </c>
      <c r="Z1046" s="617"/>
      <c r="AA1046" s="617"/>
      <c r="AB1046" s="617"/>
      <c r="AC1046" s="625"/>
      <c r="AD1046" s="625"/>
      <c r="AE1046" s="625"/>
      <c r="AF1046" s="232">
        <v>1</v>
      </c>
      <c r="AG1046" s="47"/>
      <c r="AH1046" s="232">
        <v>1</v>
      </c>
      <c r="AI1046" s="617"/>
      <c r="AJ1046" s="617"/>
      <c r="AK1046" s="617"/>
      <c r="AL1046" s="232">
        <v>1</v>
      </c>
      <c r="AM1046" s="617"/>
      <c r="AN1046" s="617"/>
      <c r="AO1046" s="617"/>
      <c r="AP1046" s="232"/>
      <c r="AQ1046" s="232"/>
      <c r="AR1046" s="232"/>
      <c r="AT1046" s="6"/>
      <c r="AV1046" s="240"/>
      <c r="AZ1046" s="241"/>
      <c r="BA1046" s="232"/>
      <c r="BB1046" s="232"/>
      <c r="BD1046" s="232"/>
      <c r="BE1046" s="232"/>
      <c r="BF1046" s="232"/>
      <c r="BG1046" s="232"/>
      <c r="BH1046" s="232"/>
      <c r="BI1046" s="232"/>
      <c r="BJ1046" s="232"/>
      <c r="BK1046" s="47"/>
      <c r="BL1046" s="232"/>
      <c r="BM1046" s="625" t="s">
        <v>446</v>
      </c>
      <c r="BN1046" s="625"/>
      <c r="BO1046" s="625"/>
      <c r="BP1046" s="617" t="s">
        <v>133</v>
      </c>
      <c r="BQ1046" s="617"/>
      <c r="BR1046" s="617"/>
      <c r="BT1046" s="620" t="s">
        <v>151</v>
      </c>
      <c r="BU1046" s="620"/>
      <c r="BW1046" s="617"/>
      <c r="BX1046" s="617"/>
      <c r="BY1046" s="617"/>
      <c r="BZ1046" s="232">
        <v>1</v>
      </c>
      <c r="CA1046" s="232"/>
      <c r="CB1046" s="232">
        <v>1</v>
      </c>
      <c r="CC1046" s="617"/>
      <c r="CD1046" s="617"/>
      <c r="CE1046" s="617"/>
      <c r="CF1046" s="232">
        <v>1</v>
      </c>
      <c r="CG1046" s="232"/>
      <c r="CH1046" s="232"/>
      <c r="CM1046" s="240"/>
    </row>
    <row r="1047" spans="9:91">
      <c r="I1047" s="241"/>
      <c r="J1047" s="232"/>
      <c r="K1047" s="232"/>
      <c r="M1047" s="617"/>
      <c r="N1047" s="617"/>
      <c r="O1047" s="617"/>
      <c r="P1047" s="617"/>
      <c r="Q1047" s="617"/>
      <c r="R1047" s="617"/>
      <c r="S1047" s="232">
        <v>1</v>
      </c>
      <c r="T1047" s="616"/>
      <c r="U1047" s="616"/>
      <c r="V1047" s="616"/>
      <c r="W1047" s="232">
        <v>1</v>
      </c>
      <c r="X1047" s="232"/>
      <c r="Y1047" s="232">
        <v>1</v>
      </c>
      <c r="Z1047" s="232">
        <v>1</v>
      </c>
      <c r="AA1047" s="232">
        <v>1</v>
      </c>
      <c r="AB1047" s="232">
        <v>1</v>
      </c>
      <c r="AC1047" s="232">
        <v>1</v>
      </c>
      <c r="AD1047" s="232">
        <v>1</v>
      </c>
      <c r="AE1047" s="232">
        <v>1</v>
      </c>
      <c r="AF1047" s="232">
        <v>1</v>
      </c>
      <c r="AG1047" s="232"/>
      <c r="AH1047" s="232">
        <v>1</v>
      </c>
      <c r="AI1047" s="617" t="s">
        <v>138</v>
      </c>
      <c r="AJ1047" s="617"/>
      <c r="AK1047" s="617"/>
      <c r="AL1047" s="232">
        <v>1</v>
      </c>
      <c r="AM1047" s="47"/>
      <c r="AN1047" s="47"/>
      <c r="AO1047" s="232"/>
      <c r="AP1047" s="232"/>
      <c r="AQ1047" s="232"/>
      <c r="AR1047" s="232"/>
      <c r="AT1047" s="232"/>
      <c r="AU1047" s="232"/>
      <c r="AV1047" s="240"/>
      <c r="AZ1047" s="241"/>
      <c r="BA1047" s="232"/>
      <c r="BB1047" s="232"/>
      <c r="BD1047" s="232"/>
      <c r="BE1047" s="232"/>
      <c r="BF1047" s="232"/>
      <c r="BG1047" s="232"/>
      <c r="BH1047" s="232"/>
      <c r="BI1047" s="232"/>
      <c r="BJ1047" s="232"/>
      <c r="BK1047" s="47"/>
      <c r="BL1047" s="232"/>
      <c r="BM1047" s="625"/>
      <c r="BN1047" s="625"/>
      <c r="BO1047" s="625"/>
      <c r="BP1047" s="617"/>
      <c r="BQ1047" s="617"/>
      <c r="BR1047" s="617"/>
      <c r="BT1047" s="620"/>
      <c r="BU1047" s="620"/>
      <c r="BW1047" s="617"/>
      <c r="BX1047" s="617"/>
      <c r="BY1047" s="617"/>
      <c r="BZ1047" s="232">
        <v>1</v>
      </c>
      <c r="CA1047" s="232"/>
      <c r="CB1047" s="232">
        <v>1</v>
      </c>
      <c r="CC1047" s="232">
        <v>1</v>
      </c>
      <c r="CD1047" s="232">
        <v>1</v>
      </c>
      <c r="CE1047" s="232">
        <v>1</v>
      </c>
      <c r="CF1047" s="232">
        <v>1</v>
      </c>
      <c r="CG1047" s="232"/>
      <c r="CH1047" s="232"/>
      <c r="CL1047" s="232"/>
      <c r="CM1047" s="240"/>
    </row>
    <row r="1048" spans="9:91">
      <c r="I1048" s="241"/>
      <c r="J1048" s="232"/>
      <c r="L1048" s="232"/>
      <c r="N1048" s="563"/>
      <c r="O1048" s="232"/>
      <c r="P1048" s="232"/>
      <c r="Q1048" s="47"/>
      <c r="R1048" s="47"/>
      <c r="S1048" s="232">
        <v>1</v>
      </c>
      <c r="T1048" s="232">
        <v>1</v>
      </c>
      <c r="U1048" s="230"/>
      <c r="V1048" s="235"/>
      <c r="W1048" s="232">
        <v>1</v>
      </c>
      <c r="X1048" s="230"/>
      <c r="Y1048" s="47"/>
      <c r="Z1048" s="232"/>
      <c r="AA1048" s="232"/>
      <c r="AB1048" s="309"/>
      <c r="AC1048" s="236"/>
      <c r="AD1048" s="232"/>
      <c r="AE1048" s="232"/>
      <c r="AF1048" s="232"/>
      <c r="AG1048" s="232"/>
      <c r="AH1048" s="232">
        <v>1</v>
      </c>
      <c r="AI1048" s="617"/>
      <c r="AJ1048" s="617"/>
      <c r="AK1048" s="617"/>
      <c r="AL1048" s="232">
        <v>1</v>
      </c>
      <c r="AM1048" s="47"/>
      <c r="AN1048" s="47"/>
      <c r="AO1048" s="232"/>
      <c r="AP1048" s="232"/>
      <c r="AQ1048" s="232"/>
      <c r="AR1048" s="232"/>
      <c r="AT1048" s="232"/>
      <c r="AU1048" s="254"/>
      <c r="AV1048" s="240"/>
      <c r="AZ1048" s="241"/>
      <c r="BA1048" s="232"/>
      <c r="BC1048" s="232"/>
      <c r="BD1048" s="6"/>
      <c r="BE1048" s="574"/>
      <c r="BF1048" s="232"/>
      <c r="BG1048" s="232"/>
      <c r="BH1048" s="47"/>
      <c r="BK1048" s="232"/>
      <c r="BL1048" s="232"/>
      <c r="BM1048" s="625"/>
      <c r="BN1048" s="625"/>
      <c r="BO1048" s="625"/>
      <c r="BP1048" s="617"/>
      <c r="BQ1048" s="617"/>
      <c r="BR1048" s="617"/>
      <c r="BS1048" s="232">
        <v>1</v>
      </c>
      <c r="BT1048" s="232">
        <v>1</v>
      </c>
      <c r="BU1048" s="232">
        <v>1</v>
      </c>
      <c r="BV1048" s="232">
        <v>1</v>
      </c>
      <c r="BW1048" s="232">
        <v>1</v>
      </c>
      <c r="BX1048" s="232">
        <v>1</v>
      </c>
      <c r="BY1048" s="232">
        <v>1</v>
      </c>
      <c r="BZ1048" s="232">
        <v>1</v>
      </c>
      <c r="CA1048" s="617" t="s">
        <v>138</v>
      </c>
      <c r="CB1048" s="617"/>
      <c r="CC1048" s="617"/>
      <c r="CD1048" s="232">
        <v>1</v>
      </c>
      <c r="CF1048" s="232"/>
      <c r="CG1048" s="232"/>
      <c r="CH1048" s="232"/>
      <c r="CI1048" s="232"/>
      <c r="CJ1048" s="6"/>
      <c r="CK1048" s="232"/>
      <c r="CL1048" s="254"/>
      <c r="CM1048" s="240"/>
    </row>
    <row r="1049" spans="9:91">
      <c r="I1049" s="241"/>
      <c r="J1049" s="232"/>
      <c r="K1049" s="232"/>
      <c r="L1049" s="232"/>
      <c r="M1049" s="566"/>
      <c r="N1049" s="6"/>
      <c r="O1049" s="232"/>
      <c r="P1049" s="232"/>
      <c r="Q1049" s="617" t="s">
        <v>303</v>
      </c>
      <c r="R1049" s="617"/>
      <c r="S1049" s="617"/>
      <c r="T1049" s="232">
        <v>1</v>
      </c>
      <c r="U1049" s="617" t="s">
        <v>445</v>
      </c>
      <c r="V1049" s="617"/>
      <c r="W1049" s="232">
        <v>1</v>
      </c>
      <c r="X1049" s="232">
        <v>1</v>
      </c>
      <c r="Y1049" s="232">
        <v>1</v>
      </c>
      <c r="Z1049" s="232">
        <v>1</v>
      </c>
      <c r="AA1049" s="232">
        <v>1</v>
      </c>
      <c r="AB1049" s="232">
        <v>1</v>
      </c>
      <c r="AC1049" s="232">
        <v>1</v>
      </c>
      <c r="AD1049" s="232">
        <v>1</v>
      </c>
      <c r="AE1049" s="232">
        <v>1</v>
      </c>
      <c r="AF1049" s="232">
        <v>1</v>
      </c>
      <c r="AG1049" s="232">
        <v>1</v>
      </c>
      <c r="AH1049" s="232">
        <v>1</v>
      </c>
      <c r="AI1049" s="617"/>
      <c r="AJ1049" s="617"/>
      <c r="AK1049" s="617"/>
      <c r="AL1049" s="232">
        <v>1</v>
      </c>
      <c r="AM1049" s="232"/>
      <c r="AN1049" s="232"/>
      <c r="AO1049" s="232"/>
      <c r="AP1049" s="47"/>
      <c r="AQ1049" s="566"/>
      <c r="AR1049" s="232"/>
      <c r="AT1049" s="232"/>
      <c r="AU1049" s="254"/>
      <c r="AV1049" s="240"/>
      <c r="AZ1049" s="241"/>
      <c r="BA1049" s="232"/>
      <c r="BB1049" s="232"/>
      <c r="BC1049" s="232"/>
      <c r="BD1049" s="577"/>
      <c r="BE1049" s="6"/>
      <c r="BF1049" s="232"/>
      <c r="BG1049" s="232"/>
      <c r="BH1049" s="232"/>
      <c r="BI1049" s="243"/>
      <c r="BJ1049" s="617" t="s">
        <v>138</v>
      </c>
      <c r="BK1049" s="617"/>
      <c r="BL1049" s="617"/>
      <c r="BM1049" s="232"/>
      <c r="BN1049" s="232"/>
      <c r="BO1049" s="232"/>
      <c r="BP1049" s="232">
        <v>1</v>
      </c>
      <c r="BQ1049" s="232">
        <v>1</v>
      </c>
      <c r="BR1049" s="232">
        <v>1</v>
      </c>
      <c r="BS1049" s="232">
        <v>1</v>
      </c>
      <c r="BT1049" s="617" t="s">
        <v>139</v>
      </c>
      <c r="BU1049" s="617"/>
      <c r="BV1049" s="617"/>
      <c r="BW1049" s="617" t="s">
        <v>165</v>
      </c>
      <c r="BX1049" s="617"/>
      <c r="BY1049" s="617"/>
      <c r="BZ1049" s="230"/>
      <c r="CA1049" s="617"/>
      <c r="CB1049" s="617"/>
      <c r="CC1049" s="617"/>
      <c r="CD1049" s="232">
        <v>1</v>
      </c>
      <c r="CJ1049" s="6"/>
      <c r="CK1049" s="232"/>
      <c r="CL1049" s="254"/>
      <c r="CM1049" s="240"/>
    </row>
    <row r="1050" spans="9:91">
      <c r="I1050" s="241"/>
      <c r="J1050" s="232"/>
      <c r="K1050" s="232"/>
      <c r="L1050" s="232"/>
      <c r="M1050" s="566"/>
      <c r="N1050" s="6"/>
      <c r="O1050" s="232"/>
      <c r="P1050" s="490"/>
      <c r="Q1050" s="617"/>
      <c r="R1050" s="617"/>
      <c r="S1050" s="617"/>
      <c r="T1050" s="232">
        <v>1</v>
      </c>
      <c r="U1050" s="617"/>
      <c r="V1050" s="617"/>
      <c r="W1050" s="617" t="s">
        <v>138</v>
      </c>
      <c r="X1050" s="617"/>
      <c r="Y1050" s="617"/>
      <c r="Z1050" s="617" t="s">
        <v>165</v>
      </c>
      <c r="AA1050" s="617"/>
      <c r="AB1050" s="617"/>
      <c r="AC1050" s="232">
        <v>1</v>
      </c>
      <c r="AD1050" s="616" t="s">
        <v>135</v>
      </c>
      <c r="AE1050" s="616"/>
      <c r="AF1050" s="616"/>
      <c r="AG1050" s="235"/>
      <c r="AH1050" s="617" t="s">
        <v>445</v>
      </c>
      <c r="AI1050" s="617"/>
      <c r="AJ1050" s="625" t="s">
        <v>151</v>
      </c>
      <c r="AK1050" s="625"/>
      <c r="AL1050" s="232">
        <v>1</v>
      </c>
      <c r="AM1050" s="47"/>
      <c r="AN1050" s="232"/>
      <c r="AO1050" s="47"/>
      <c r="AP1050" s="47"/>
      <c r="AQ1050" s="566"/>
      <c r="AR1050" s="6"/>
      <c r="AT1050" s="232"/>
      <c r="AU1050" s="254"/>
      <c r="AV1050" s="240"/>
      <c r="AZ1050" s="241"/>
      <c r="BA1050" s="232"/>
      <c r="BB1050" s="232"/>
      <c r="BC1050" s="232"/>
      <c r="BD1050" s="577"/>
      <c r="BE1050" s="6"/>
      <c r="BF1050" s="232"/>
      <c r="BG1050" s="490"/>
      <c r="BH1050" s="232"/>
      <c r="BI1050" s="232"/>
      <c r="BJ1050" s="617"/>
      <c r="BK1050" s="617"/>
      <c r="BL1050" s="617"/>
      <c r="BM1050" s="232"/>
      <c r="BN1050" s="232"/>
      <c r="BO1050" s="232"/>
      <c r="BP1050" s="232">
        <v>1</v>
      </c>
      <c r="BQ1050" s="617" t="s">
        <v>165</v>
      </c>
      <c r="BR1050" s="617"/>
      <c r="BS1050" s="617"/>
      <c r="BT1050" s="617"/>
      <c r="BU1050" s="617"/>
      <c r="BV1050" s="617"/>
      <c r="BW1050" s="617"/>
      <c r="BX1050" s="617"/>
      <c r="BY1050" s="617"/>
      <c r="BZ1050" s="232">
        <v>1</v>
      </c>
      <c r="CA1050" s="617"/>
      <c r="CB1050" s="617"/>
      <c r="CC1050" s="617"/>
      <c r="CD1050" s="232">
        <v>1</v>
      </c>
      <c r="CF1050" s="243"/>
      <c r="CJ1050" s="6"/>
      <c r="CK1050" s="232"/>
      <c r="CL1050" s="254"/>
      <c r="CM1050" s="240"/>
    </row>
    <row r="1051" spans="9:91">
      <c r="I1051" s="241"/>
      <c r="J1051" s="563"/>
      <c r="K1051" s="232"/>
      <c r="L1051" s="233"/>
      <c r="M1051" s="566"/>
      <c r="N1051" s="6"/>
      <c r="O1051" s="232"/>
      <c r="P1051" s="490"/>
      <c r="Q1051" s="617"/>
      <c r="R1051" s="617"/>
      <c r="S1051" s="617"/>
      <c r="T1051" s="232">
        <v>1</v>
      </c>
      <c r="U1051" s="625" t="s">
        <v>151</v>
      </c>
      <c r="V1051" s="625"/>
      <c r="W1051" s="617"/>
      <c r="X1051" s="617"/>
      <c r="Y1051" s="617"/>
      <c r="Z1051" s="617"/>
      <c r="AA1051" s="617"/>
      <c r="AB1051" s="617"/>
      <c r="AC1051" s="232">
        <v>1</v>
      </c>
      <c r="AD1051" s="616"/>
      <c r="AE1051" s="616"/>
      <c r="AF1051" s="616"/>
      <c r="AG1051" s="230"/>
      <c r="AH1051" s="617"/>
      <c r="AI1051" s="617"/>
      <c r="AJ1051" s="625"/>
      <c r="AK1051" s="625"/>
      <c r="AL1051" s="232">
        <v>1</v>
      </c>
      <c r="AM1051" s="47"/>
      <c r="AN1051" s="232"/>
      <c r="AO1051" s="47"/>
      <c r="AP1051" s="47"/>
      <c r="AQ1051" s="566"/>
      <c r="AR1051" s="6"/>
      <c r="AT1051" s="233"/>
      <c r="AU1051" s="232"/>
      <c r="AV1051" s="568"/>
      <c r="AZ1051" s="241"/>
      <c r="BA1051" s="574"/>
      <c r="BB1051" s="232"/>
      <c r="BC1051" s="233"/>
      <c r="BD1051" s="577"/>
      <c r="BE1051" s="6"/>
      <c r="BF1051" s="232"/>
      <c r="BG1051" s="490"/>
      <c r="BH1051" s="232"/>
      <c r="BI1051" s="232"/>
      <c r="BJ1051" s="617"/>
      <c r="BK1051" s="617"/>
      <c r="BL1051" s="617"/>
      <c r="BM1051" s="47"/>
      <c r="BN1051" s="232"/>
      <c r="BO1051" s="232"/>
      <c r="BP1051" s="232">
        <v>1</v>
      </c>
      <c r="BQ1051" s="617"/>
      <c r="BR1051" s="617"/>
      <c r="BS1051" s="617"/>
      <c r="BT1051" s="617"/>
      <c r="BU1051" s="617"/>
      <c r="BV1051" s="617"/>
      <c r="BW1051" s="617"/>
      <c r="BX1051" s="617"/>
      <c r="BY1051" s="617"/>
      <c r="BZ1051" s="232">
        <v>1</v>
      </c>
      <c r="CA1051" s="232">
        <v>1</v>
      </c>
      <c r="CB1051" s="232">
        <v>1</v>
      </c>
      <c r="CC1051" s="232">
        <v>1</v>
      </c>
      <c r="CD1051" s="232">
        <v>1</v>
      </c>
      <c r="CE1051" s="625" t="s">
        <v>136</v>
      </c>
      <c r="CF1051" s="625"/>
      <c r="CG1051" s="625"/>
      <c r="CJ1051" s="6"/>
      <c r="CK1051" s="233"/>
      <c r="CL1051" s="232"/>
      <c r="CM1051" s="579"/>
    </row>
    <row r="1052" spans="9:91">
      <c r="I1052" s="565"/>
      <c r="J1052" s="233"/>
      <c r="K1052" s="563"/>
      <c r="M1052" s="566"/>
      <c r="N1052" s="563"/>
      <c r="O1052" s="232"/>
      <c r="P1052" s="490"/>
      <c r="Q1052" s="232"/>
      <c r="R1052" s="47"/>
      <c r="S1052" s="47"/>
      <c r="T1052" s="232">
        <v>1</v>
      </c>
      <c r="U1052" s="625"/>
      <c r="V1052" s="625"/>
      <c r="W1052" s="617"/>
      <c r="X1052" s="617"/>
      <c r="Y1052" s="617"/>
      <c r="Z1052" s="617"/>
      <c r="AA1052" s="617"/>
      <c r="AB1052" s="617"/>
      <c r="AC1052" s="232">
        <v>1</v>
      </c>
      <c r="AD1052" s="616"/>
      <c r="AE1052" s="616"/>
      <c r="AF1052" s="616"/>
      <c r="AG1052" s="232">
        <v>1</v>
      </c>
      <c r="AH1052" s="232">
        <v>1</v>
      </c>
      <c r="AI1052" s="232">
        <v>1</v>
      </c>
      <c r="AJ1052" s="232">
        <v>1</v>
      </c>
      <c r="AK1052" s="232">
        <v>1</v>
      </c>
      <c r="AL1052" s="232">
        <v>1</v>
      </c>
      <c r="AM1052" s="47"/>
      <c r="AN1052" s="232"/>
      <c r="AO1052" s="232"/>
      <c r="AP1052" s="566"/>
      <c r="AQ1052" s="566"/>
      <c r="AR1052" s="6"/>
      <c r="AT1052" s="6"/>
      <c r="AU1052" s="232"/>
      <c r="AV1052" s="568"/>
      <c r="AZ1052" s="576"/>
      <c r="BA1052" s="233"/>
      <c r="BB1052" s="574"/>
      <c r="BD1052" s="577"/>
      <c r="BE1052" s="574"/>
      <c r="BF1052" s="232"/>
      <c r="BG1052" s="490"/>
      <c r="BH1052" s="232"/>
      <c r="BI1052" s="47"/>
      <c r="BJ1052" s="47"/>
      <c r="BK1052" s="232"/>
      <c r="BL1052" s="243"/>
      <c r="BN1052" s="232"/>
      <c r="BO1052" s="232"/>
      <c r="BP1052" s="232">
        <v>1</v>
      </c>
      <c r="BQ1052" s="617"/>
      <c r="BR1052" s="617"/>
      <c r="BS1052" s="617"/>
      <c r="BT1052" s="236"/>
      <c r="BU1052" s="230"/>
      <c r="BV1052" s="232">
        <v>1</v>
      </c>
      <c r="BW1052" s="232">
        <v>1</v>
      </c>
      <c r="BX1052" s="232">
        <v>1</v>
      </c>
      <c r="BY1052" s="232">
        <v>1</v>
      </c>
      <c r="BZ1052" s="232">
        <v>1</v>
      </c>
      <c r="CD1052" s="232"/>
      <c r="CE1052" s="625"/>
      <c r="CF1052" s="625"/>
      <c r="CG1052" s="625"/>
      <c r="CH1052" s="577"/>
      <c r="CI1052" s="6"/>
      <c r="CJ1052" s="6"/>
      <c r="CK1052" s="6"/>
      <c r="CL1052" s="232"/>
      <c r="CM1052" s="579"/>
    </row>
    <row r="1053" spans="9:91">
      <c r="I1053" s="565"/>
      <c r="J1053" s="563"/>
      <c r="K1053" s="563"/>
      <c r="N1053" s="563"/>
      <c r="O1053" s="232"/>
      <c r="P1053" s="490"/>
      <c r="Q1053" s="232"/>
      <c r="R1053" s="232"/>
      <c r="S1053" s="232"/>
      <c r="T1053" s="232">
        <v>1</v>
      </c>
      <c r="U1053" s="232">
        <v>1</v>
      </c>
      <c r="V1053" s="232">
        <v>1</v>
      </c>
      <c r="W1053" s="232">
        <v>1</v>
      </c>
      <c r="X1053" s="232">
        <v>1</v>
      </c>
      <c r="Y1053" s="232">
        <v>1</v>
      </c>
      <c r="Z1053" s="232">
        <v>1</v>
      </c>
      <c r="AA1053" s="232">
        <v>1</v>
      </c>
      <c r="AB1053" s="232">
        <v>1</v>
      </c>
      <c r="AC1053" s="232">
        <v>1</v>
      </c>
      <c r="AD1053" s="232">
        <v>1</v>
      </c>
      <c r="AE1053" s="232">
        <v>1</v>
      </c>
      <c r="AF1053" s="232">
        <v>1</v>
      </c>
      <c r="AG1053" s="232">
        <v>1</v>
      </c>
      <c r="AH1053" s="616" t="s">
        <v>133</v>
      </c>
      <c r="AI1053" s="616"/>
      <c r="AJ1053" s="616"/>
      <c r="AK1053" s="232">
        <v>1</v>
      </c>
      <c r="AL1053" s="232"/>
      <c r="AM1053" s="232"/>
      <c r="AN1053" s="232"/>
      <c r="AO1053" s="232"/>
      <c r="AP1053" s="232"/>
      <c r="AQ1053" s="567"/>
      <c r="AR1053" s="6"/>
      <c r="AT1053" s="6"/>
      <c r="AU1053" s="233"/>
      <c r="AV1053" s="568"/>
      <c r="AZ1053" s="576"/>
      <c r="BA1053" s="574"/>
      <c r="BB1053" s="574"/>
      <c r="BD1053" s="6"/>
      <c r="BE1053" s="574"/>
      <c r="BF1053" s="232"/>
      <c r="BG1053" s="490"/>
      <c r="BH1053" s="232"/>
      <c r="BI1053" s="232"/>
      <c r="BJ1053" s="232"/>
      <c r="BK1053" s="232"/>
      <c r="BL1053" s="232"/>
      <c r="BM1053" s="232"/>
      <c r="BN1053" s="232"/>
      <c r="BO1053" s="232"/>
      <c r="BP1053" s="232">
        <v>1</v>
      </c>
      <c r="BQ1053" s="232">
        <v>1</v>
      </c>
      <c r="BR1053" s="232">
        <v>1</v>
      </c>
      <c r="BS1053" s="232">
        <v>1</v>
      </c>
      <c r="BT1053" s="232">
        <v>1</v>
      </c>
      <c r="BU1053" s="617" t="s">
        <v>135</v>
      </c>
      <c r="BV1053" s="617"/>
      <c r="BW1053" s="617"/>
      <c r="BX1053" s="232">
        <v>1</v>
      </c>
      <c r="BY1053" s="47"/>
      <c r="CE1053" s="625"/>
      <c r="CF1053" s="625"/>
      <c r="CG1053" s="625"/>
      <c r="CH1053" s="578"/>
      <c r="CI1053" s="6"/>
      <c r="CJ1053" s="6"/>
      <c r="CK1053" s="6"/>
      <c r="CL1053" s="233"/>
      <c r="CM1053" s="579"/>
    </row>
    <row r="1054" spans="9:91">
      <c r="I1054" s="241"/>
      <c r="J1054" s="233"/>
      <c r="K1054" s="563"/>
      <c r="N1054" s="563"/>
      <c r="O1054" s="232"/>
      <c r="P1054" s="490"/>
      <c r="Q1054" s="490"/>
      <c r="R1054" s="490"/>
      <c r="S1054" s="490"/>
      <c r="T1054" s="490"/>
      <c r="U1054" s="232"/>
      <c r="V1054" s="232"/>
      <c r="W1054" s="232"/>
      <c r="X1054" s="232"/>
      <c r="Y1054" s="232">
        <v>1</v>
      </c>
      <c r="Z1054" s="617" t="s">
        <v>136</v>
      </c>
      <c r="AA1054" s="617"/>
      <c r="AB1054" s="617"/>
      <c r="AC1054" s="232"/>
      <c r="AD1054" s="617" t="s">
        <v>165</v>
      </c>
      <c r="AE1054" s="617"/>
      <c r="AF1054" s="617"/>
      <c r="AG1054" s="232"/>
      <c r="AH1054" s="616"/>
      <c r="AI1054" s="616"/>
      <c r="AJ1054" s="616"/>
      <c r="AK1054" s="232">
        <v>1</v>
      </c>
      <c r="AL1054" s="47"/>
      <c r="AM1054" s="490"/>
      <c r="AN1054" s="232"/>
      <c r="AO1054" s="232"/>
      <c r="AP1054" s="232"/>
      <c r="AQ1054" s="567"/>
      <c r="AR1054" s="6"/>
      <c r="AU1054" s="233"/>
      <c r="AV1054" s="240"/>
      <c r="AZ1054" s="241"/>
      <c r="BA1054" s="233"/>
      <c r="BB1054" s="574"/>
      <c r="BD1054" s="6"/>
      <c r="BE1054" s="574"/>
      <c r="BF1054" s="232"/>
      <c r="BG1054" s="490"/>
      <c r="BJ1054" s="490"/>
      <c r="BK1054" s="490"/>
      <c r="BL1054" s="232"/>
      <c r="BM1054" s="232"/>
      <c r="BN1054" s="232"/>
      <c r="BO1054" s="232"/>
      <c r="BP1054" s="232"/>
      <c r="BQ1054" s="625" t="s">
        <v>136</v>
      </c>
      <c r="BR1054" s="625"/>
      <c r="BS1054" s="625"/>
      <c r="BT1054" s="232">
        <v>1</v>
      </c>
      <c r="BU1054" s="617"/>
      <c r="BV1054" s="617"/>
      <c r="BW1054" s="617"/>
      <c r="BX1054" s="232">
        <v>1</v>
      </c>
      <c r="BY1054" s="47"/>
      <c r="BZ1054" s="47"/>
      <c r="CA1054" s="47"/>
      <c r="CE1054" s="232"/>
      <c r="CF1054" s="232"/>
      <c r="CG1054" s="232"/>
      <c r="CH1054" s="232"/>
      <c r="CI1054" s="232"/>
      <c r="CL1054" s="233"/>
      <c r="CM1054" s="240"/>
    </row>
    <row r="1055" spans="9:91">
      <c r="I1055" s="565"/>
      <c r="J1055" s="563"/>
      <c r="K1055" s="563"/>
      <c r="L1055" s="232"/>
      <c r="N1055" s="566"/>
      <c r="O1055" s="232"/>
      <c r="P1055" s="563"/>
      <c r="Q1055" s="563"/>
      <c r="R1055" s="232"/>
      <c r="S1055" s="47"/>
      <c r="T1055" s="47"/>
      <c r="U1055" s="47"/>
      <c r="V1055" s="47"/>
      <c r="W1055" s="47"/>
      <c r="X1055" s="47"/>
      <c r="Y1055" s="232">
        <v>1</v>
      </c>
      <c r="Z1055" s="617"/>
      <c r="AA1055" s="617"/>
      <c r="AB1055" s="617"/>
      <c r="AC1055" s="232"/>
      <c r="AD1055" s="617"/>
      <c r="AE1055" s="617"/>
      <c r="AF1055" s="617"/>
      <c r="AG1055" s="6"/>
      <c r="AH1055" s="616"/>
      <c r="AI1055" s="616"/>
      <c r="AJ1055" s="616"/>
      <c r="AK1055" s="232">
        <v>1</v>
      </c>
      <c r="AL1055" s="47"/>
      <c r="AM1055" s="563"/>
      <c r="AN1055" s="232"/>
      <c r="AO1055" s="232"/>
      <c r="AP1055" s="232"/>
      <c r="AQ1055" s="6"/>
      <c r="AR1055" s="6"/>
      <c r="AU1055" s="563"/>
      <c r="AV1055" s="568"/>
      <c r="AZ1055" s="576"/>
      <c r="BA1055" s="574"/>
      <c r="BB1055" s="574"/>
      <c r="BC1055" s="232"/>
      <c r="BD1055" s="6"/>
      <c r="BE1055" s="577"/>
      <c r="BF1055" s="232"/>
      <c r="BG1055" s="574"/>
      <c r="BJ1055" s="47"/>
      <c r="BK1055" s="47"/>
      <c r="BL1055" s="47"/>
      <c r="BM1055" s="47"/>
      <c r="BN1055" s="47"/>
      <c r="BO1055" s="47"/>
      <c r="BQ1055" s="625"/>
      <c r="BR1055" s="625"/>
      <c r="BS1055" s="625"/>
      <c r="BT1055" s="232">
        <v>1</v>
      </c>
      <c r="BU1055" s="617"/>
      <c r="BV1055" s="617"/>
      <c r="BW1055" s="617"/>
      <c r="BX1055" s="232">
        <v>1</v>
      </c>
      <c r="BY1055" s="47"/>
      <c r="BZ1055" s="47"/>
      <c r="CA1055" s="47"/>
      <c r="CE1055" s="232"/>
      <c r="CF1055" s="232"/>
      <c r="CG1055" s="232"/>
      <c r="CH1055" s="232"/>
      <c r="CI1055" s="232"/>
      <c r="CL1055" s="574"/>
      <c r="CM1055" s="579"/>
    </row>
    <row r="1056" spans="9:91">
      <c r="I1056" s="565"/>
      <c r="J1056" s="233"/>
      <c r="K1056" s="563"/>
      <c r="P1056" s="232"/>
      <c r="Q1056" s="232"/>
      <c r="R1056" s="232"/>
      <c r="S1056" s="232"/>
      <c r="T1056" s="232"/>
      <c r="U1056" s="232"/>
      <c r="V1056" s="47"/>
      <c r="W1056" s="47"/>
      <c r="X1056" s="47"/>
      <c r="Y1056" s="232">
        <v>1</v>
      </c>
      <c r="Z1056" s="617"/>
      <c r="AA1056" s="617"/>
      <c r="AB1056" s="617"/>
      <c r="AC1056" s="6"/>
      <c r="AD1056" s="617"/>
      <c r="AE1056" s="617"/>
      <c r="AF1056" s="617"/>
      <c r="AG1056" s="232">
        <v>1</v>
      </c>
      <c r="AH1056" s="232">
        <v>1</v>
      </c>
      <c r="AI1056" s="232">
        <v>1</v>
      </c>
      <c r="AJ1056" s="232">
        <v>1</v>
      </c>
      <c r="AK1056" s="232">
        <v>1</v>
      </c>
      <c r="AL1056" s="232"/>
      <c r="AM1056" s="232"/>
      <c r="AN1056" s="6"/>
      <c r="AO1056" s="6"/>
      <c r="AP1056" s="6"/>
      <c r="AQ1056" s="6"/>
      <c r="AR1056" s="6"/>
      <c r="AU1056" s="563"/>
      <c r="AV1056" s="568"/>
      <c r="AZ1056" s="576"/>
      <c r="BA1056" s="233"/>
      <c r="BB1056" s="574"/>
      <c r="BD1056" s="6"/>
      <c r="BE1056" s="6"/>
      <c r="BF1056" s="6"/>
      <c r="BG1056" s="232"/>
      <c r="BH1056" s="232"/>
      <c r="BI1056" s="232"/>
      <c r="BJ1056" s="232"/>
      <c r="BK1056" s="232"/>
      <c r="BL1056" s="232"/>
      <c r="BM1056" s="47"/>
      <c r="BN1056" s="47"/>
      <c r="BO1056" s="47"/>
      <c r="BP1056" s="232"/>
      <c r="BQ1056" s="625"/>
      <c r="BR1056" s="625"/>
      <c r="BS1056" s="625"/>
      <c r="BT1056" s="232">
        <v>1</v>
      </c>
      <c r="BU1056" s="232">
        <v>1</v>
      </c>
      <c r="BV1056" s="232">
        <v>1</v>
      </c>
      <c r="BW1056" s="232">
        <v>1</v>
      </c>
      <c r="BX1056" s="232">
        <v>1</v>
      </c>
      <c r="BY1056" s="232"/>
      <c r="BZ1056" s="232"/>
      <c r="CA1056" s="232"/>
      <c r="CE1056" s="6"/>
      <c r="CF1056" s="6"/>
      <c r="CG1056" s="232"/>
      <c r="CH1056" s="232"/>
      <c r="CI1056" s="232"/>
      <c r="CL1056" s="574"/>
      <c r="CM1056" s="579"/>
    </row>
    <row r="1057" spans="9:91">
      <c r="I1057" s="241"/>
      <c r="J1057" s="232"/>
      <c r="K1057" s="563"/>
      <c r="P1057" s="566"/>
      <c r="Q1057" s="6"/>
      <c r="R1057" s="6"/>
      <c r="S1057" s="6"/>
      <c r="T1057" s="566"/>
      <c r="U1057" s="566"/>
      <c r="X1057" s="47"/>
      <c r="Y1057" s="232">
        <v>1</v>
      </c>
      <c r="Z1057" s="232">
        <v>1</v>
      </c>
      <c r="AA1057" s="232">
        <v>1</v>
      </c>
      <c r="AB1057" s="232">
        <v>1</v>
      </c>
      <c r="AC1057" s="232">
        <v>1</v>
      </c>
      <c r="AD1057" s="232">
        <v>1</v>
      </c>
      <c r="AE1057" s="232">
        <v>1</v>
      </c>
      <c r="AF1057" s="232">
        <v>1</v>
      </c>
      <c r="AG1057" s="232">
        <v>1</v>
      </c>
      <c r="AH1057" s="6"/>
      <c r="AI1057" s="6"/>
      <c r="AJ1057" s="566"/>
      <c r="AK1057" s="566"/>
      <c r="AL1057" s="566"/>
      <c r="AM1057" s="566"/>
      <c r="AN1057" s="6"/>
      <c r="AO1057" s="6"/>
      <c r="AP1057" s="6"/>
      <c r="AQ1057" s="6"/>
      <c r="AR1057" s="6"/>
      <c r="AT1057" s="232"/>
      <c r="AU1057" s="563"/>
      <c r="AV1057" s="568"/>
      <c r="AZ1057" s="241"/>
      <c r="BA1057" s="232"/>
      <c r="BB1057" s="574"/>
      <c r="BD1057" s="6"/>
      <c r="BE1057" s="6"/>
      <c r="BF1057" s="6"/>
      <c r="BG1057" s="577"/>
      <c r="BH1057" s="6"/>
      <c r="BI1057" s="6"/>
      <c r="BJ1057" s="6"/>
      <c r="BK1057" s="577"/>
      <c r="BL1057" s="577"/>
      <c r="BM1057" s="6"/>
      <c r="BN1057" s="6"/>
      <c r="BO1057" s="47"/>
      <c r="BP1057" s="232"/>
      <c r="BQ1057" s="232"/>
      <c r="BR1057" s="243"/>
      <c r="BS1057" s="232"/>
      <c r="BT1057" s="232"/>
      <c r="BU1057" s="232"/>
      <c r="BV1057" s="232"/>
      <c r="BW1057" s="232"/>
      <c r="BX1057" s="232"/>
      <c r="BY1057" s="6"/>
      <c r="BZ1057" s="6"/>
      <c r="CA1057" s="577"/>
      <c r="CB1057" s="577"/>
      <c r="CC1057" s="577"/>
      <c r="CD1057" s="577"/>
      <c r="CE1057" s="6"/>
      <c r="CF1057" s="6"/>
      <c r="CG1057" s="6"/>
      <c r="CH1057" s="6"/>
      <c r="CI1057" s="6"/>
      <c r="CJ1057" s="6"/>
      <c r="CK1057" s="232"/>
      <c r="CL1057" s="574"/>
      <c r="CM1057" s="579"/>
    </row>
    <row r="1058" spans="9:91">
      <c r="I1058" s="241"/>
      <c r="J1058" s="232"/>
      <c r="K1058" s="563"/>
      <c r="P1058" s="6"/>
      <c r="Q1058" s="6"/>
      <c r="R1058" s="6"/>
      <c r="S1058" s="6"/>
      <c r="T1058" s="6"/>
      <c r="U1058" s="6"/>
      <c r="X1058" s="47"/>
      <c r="Y1058" s="6"/>
      <c r="Z1058" s="6"/>
      <c r="AG1058" s="232"/>
      <c r="AH1058" s="232"/>
      <c r="AI1058" s="232"/>
      <c r="AJ1058" s="6"/>
      <c r="AK1058" s="6"/>
      <c r="AL1058" s="6"/>
      <c r="AM1058" s="6"/>
      <c r="AN1058" s="6"/>
      <c r="AO1058" s="6"/>
      <c r="AP1058" s="6"/>
      <c r="AQ1058" s="6"/>
      <c r="AR1058" s="6"/>
      <c r="AT1058" s="232"/>
      <c r="AU1058" s="563"/>
      <c r="AV1058" s="568"/>
      <c r="AZ1058" s="241"/>
      <c r="BA1058" s="232"/>
      <c r="BB1058" s="574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47"/>
      <c r="BP1058" s="6"/>
      <c r="BQ1058" s="6"/>
      <c r="BR1058" s="6"/>
      <c r="BS1058" s="6"/>
      <c r="BT1058" s="6"/>
      <c r="BU1058" s="6"/>
      <c r="BV1058" s="6"/>
      <c r="BW1058" s="6"/>
      <c r="BX1058" s="232"/>
      <c r="BY1058" s="232"/>
      <c r="BZ1058" s="232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232"/>
      <c r="CL1058" s="574"/>
      <c r="CM1058" s="579"/>
    </row>
    <row r="1059" spans="9:91">
      <c r="I1059" s="241"/>
      <c r="J1059" s="232"/>
      <c r="K1059" s="563"/>
      <c r="L1059" s="563"/>
      <c r="N1059" s="232"/>
      <c r="O1059" s="233"/>
      <c r="P1059" s="233"/>
      <c r="Q1059" s="6"/>
      <c r="R1059" s="6"/>
      <c r="S1059" s="6"/>
      <c r="T1059" s="6"/>
      <c r="U1059" s="6"/>
      <c r="V1059" s="47"/>
      <c r="W1059" s="47"/>
      <c r="X1059" s="47"/>
      <c r="Y1059" s="6"/>
      <c r="Z1059" s="6"/>
      <c r="AG1059" s="232"/>
      <c r="AH1059" s="233"/>
      <c r="AI1059" s="233"/>
      <c r="AJ1059" s="6"/>
      <c r="AK1059" s="6"/>
      <c r="AL1059" s="6"/>
      <c r="AM1059" s="6"/>
      <c r="AN1059" s="6"/>
      <c r="AO1059" s="6"/>
      <c r="AP1059" s="6"/>
      <c r="AQ1059" s="6"/>
      <c r="AR1059" s="232"/>
      <c r="AS1059" s="232"/>
      <c r="AT1059" s="232"/>
      <c r="AU1059" s="563"/>
      <c r="AV1059" s="568"/>
      <c r="AZ1059" s="241"/>
      <c r="BA1059" s="232"/>
      <c r="BB1059" s="574"/>
      <c r="BC1059" s="574"/>
      <c r="BE1059" s="232"/>
      <c r="BF1059" s="233"/>
      <c r="BG1059" s="233"/>
      <c r="BH1059" s="6"/>
      <c r="BI1059" s="6"/>
      <c r="BJ1059" s="6"/>
      <c r="BK1059" s="6"/>
      <c r="BL1059" s="6"/>
      <c r="BM1059" s="47"/>
      <c r="BN1059" s="47"/>
      <c r="BO1059" s="47"/>
      <c r="BP1059" s="6"/>
      <c r="BQ1059" s="6"/>
      <c r="BX1059" s="232"/>
      <c r="BY1059" s="233"/>
      <c r="BZ1059" s="233"/>
      <c r="CA1059" s="6"/>
      <c r="CB1059" s="6"/>
      <c r="CC1059" s="6"/>
      <c r="CD1059" s="6"/>
      <c r="CE1059" s="6"/>
      <c r="CF1059" s="6"/>
      <c r="CG1059" s="6"/>
      <c r="CH1059" s="6"/>
      <c r="CI1059" s="232"/>
      <c r="CJ1059" s="232"/>
      <c r="CK1059" s="232"/>
      <c r="CL1059" s="574"/>
      <c r="CM1059" s="579"/>
    </row>
    <row r="1060" spans="9:91">
      <c r="I1060" s="241"/>
      <c r="J1060" s="232"/>
      <c r="K1060" s="563"/>
      <c r="L1060" s="563"/>
      <c r="M1060" s="563"/>
      <c r="N1060" s="563"/>
      <c r="O1060" s="563"/>
      <c r="P1060" s="563"/>
      <c r="Q1060" s="563"/>
      <c r="R1060" s="563"/>
      <c r="S1060" s="233"/>
      <c r="T1060" s="233"/>
      <c r="U1060" s="233"/>
      <c r="V1060" s="232"/>
      <c r="W1060" s="233"/>
      <c r="X1060" s="233"/>
      <c r="Y1060" s="233"/>
      <c r="AC1060" s="233"/>
      <c r="AD1060" s="233"/>
      <c r="AE1060" s="232"/>
      <c r="AF1060" s="232"/>
      <c r="AG1060" s="232"/>
      <c r="AH1060" s="232"/>
      <c r="AI1060" s="233"/>
      <c r="AJ1060" s="233"/>
      <c r="AK1060" s="232"/>
      <c r="AL1060" s="232"/>
      <c r="AM1060" s="232"/>
      <c r="AN1060" s="563"/>
      <c r="AO1060" s="233"/>
      <c r="AP1060" s="233"/>
      <c r="AQ1060" s="233"/>
      <c r="AR1060" s="563"/>
      <c r="AS1060" s="563"/>
      <c r="AT1060" s="563"/>
      <c r="AU1060" s="563"/>
      <c r="AV1060" s="568"/>
      <c r="AZ1060" s="241"/>
      <c r="BA1060" s="232"/>
      <c r="BB1060" s="574"/>
      <c r="BC1060" s="574"/>
      <c r="BD1060" s="574"/>
      <c r="BE1060" s="574"/>
      <c r="BF1060" s="574"/>
      <c r="BG1060" s="574"/>
      <c r="BH1060" s="574"/>
      <c r="BI1060" s="574"/>
      <c r="BJ1060" s="233"/>
      <c r="BK1060" s="233"/>
      <c r="BL1060" s="233"/>
      <c r="BM1060" s="232"/>
      <c r="BN1060" s="233"/>
      <c r="BO1060" s="233"/>
      <c r="BP1060" s="233"/>
      <c r="BT1060" s="233"/>
      <c r="BU1060" s="233"/>
      <c r="BV1060" s="232"/>
      <c r="BW1060" s="232"/>
      <c r="BX1060" s="232"/>
      <c r="BY1060" s="232"/>
      <c r="BZ1060" s="233"/>
      <c r="CA1060" s="233"/>
      <c r="CB1060" s="232"/>
      <c r="CC1060" s="232"/>
      <c r="CD1060" s="232"/>
      <c r="CE1060" s="574"/>
      <c r="CF1060" s="233"/>
      <c r="CG1060" s="233"/>
      <c r="CH1060" s="233"/>
      <c r="CI1060" s="574"/>
      <c r="CJ1060" s="574"/>
      <c r="CK1060" s="574"/>
      <c r="CL1060" s="574"/>
      <c r="CM1060" s="579"/>
    </row>
    <row r="1061" spans="9:91">
      <c r="I1061" s="241"/>
      <c r="J1061" s="232"/>
      <c r="K1061" s="232"/>
      <c r="L1061" s="232"/>
      <c r="M1061" s="232"/>
      <c r="N1061" s="232"/>
      <c r="O1061" s="233"/>
      <c r="P1061" s="563"/>
      <c r="Q1061" s="233"/>
      <c r="R1061" s="563"/>
      <c r="S1061" s="233"/>
      <c r="T1061" s="563"/>
      <c r="U1061" s="233"/>
      <c r="V1061" s="563"/>
      <c r="W1061" s="232"/>
      <c r="X1061" s="232"/>
      <c r="Y1061" s="232"/>
      <c r="Z1061" s="232"/>
      <c r="AA1061" s="232"/>
      <c r="AB1061" s="232"/>
      <c r="AC1061" s="232"/>
      <c r="AD1061" s="232"/>
      <c r="AE1061" s="232"/>
      <c r="AF1061" s="232"/>
      <c r="AG1061" s="232"/>
      <c r="AH1061" s="232"/>
      <c r="AI1061" s="563"/>
      <c r="AJ1061" s="563"/>
      <c r="AK1061" s="563"/>
      <c r="AL1061" s="563"/>
      <c r="AM1061" s="563"/>
      <c r="AN1061" s="563"/>
      <c r="AO1061" s="232"/>
      <c r="AP1061" s="563"/>
      <c r="AQ1061" s="563"/>
      <c r="AR1061" s="563"/>
      <c r="AS1061" s="563"/>
      <c r="AT1061" s="563"/>
      <c r="AU1061" s="563"/>
      <c r="AV1061" s="568"/>
      <c r="AZ1061" s="241"/>
      <c r="BA1061" s="232"/>
      <c r="BB1061" s="232"/>
      <c r="BC1061" s="232"/>
      <c r="BD1061" s="232"/>
      <c r="BE1061" s="232"/>
      <c r="BF1061" s="233"/>
      <c r="BG1061" s="574"/>
      <c r="BH1061" s="233"/>
      <c r="BI1061" s="574"/>
      <c r="BJ1061" s="233"/>
      <c r="BK1061" s="574"/>
      <c r="BL1061" s="233"/>
      <c r="BM1061" s="574"/>
      <c r="BN1061" s="232"/>
      <c r="BO1061" s="232"/>
      <c r="BP1061" s="232"/>
      <c r="BQ1061" s="232"/>
      <c r="BR1061" s="232"/>
      <c r="BS1061" s="232"/>
      <c r="BT1061" s="232"/>
      <c r="BU1061" s="232"/>
      <c r="BV1061" s="232"/>
      <c r="BW1061" s="232"/>
      <c r="BX1061" s="232"/>
      <c r="BY1061" s="232"/>
      <c r="BZ1061" s="574"/>
      <c r="CA1061" s="574"/>
      <c r="CB1061" s="574"/>
      <c r="CC1061" s="574"/>
      <c r="CD1061" s="574"/>
      <c r="CE1061" s="574"/>
      <c r="CF1061" s="232"/>
      <c r="CG1061" s="574"/>
      <c r="CH1061" s="574"/>
      <c r="CI1061" s="574"/>
      <c r="CJ1061" s="574"/>
      <c r="CK1061" s="574"/>
      <c r="CL1061" s="574"/>
      <c r="CM1061" s="579"/>
    </row>
    <row r="1062" spans="9:91" ht="15.75" thickBot="1">
      <c r="I1062" s="244"/>
      <c r="J1062" s="245"/>
      <c r="K1062" s="245"/>
      <c r="L1062" s="245"/>
      <c r="M1062" s="245"/>
      <c r="N1062" s="245"/>
      <c r="O1062" s="245"/>
      <c r="P1062" s="569"/>
      <c r="Q1062" s="569"/>
      <c r="R1062" s="569"/>
      <c r="S1062" s="569"/>
      <c r="T1062" s="569"/>
      <c r="U1062" s="569"/>
      <c r="V1062" s="569"/>
      <c r="W1062" s="569"/>
      <c r="X1062" s="569"/>
      <c r="Y1062" s="569"/>
      <c r="Z1062" s="245"/>
      <c r="AA1062" s="245"/>
      <c r="AB1062" s="245"/>
      <c r="AC1062" s="245"/>
      <c r="AD1062" s="245"/>
      <c r="AE1062" s="569"/>
      <c r="AF1062" s="569"/>
      <c r="AG1062" s="569"/>
      <c r="AH1062" s="569"/>
      <c r="AI1062" s="569"/>
      <c r="AJ1062" s="569"/>
      <c r="AK1062" s="569"/>
      <c r="AL1062" s="569"/>
      <c r="AM1062" s="569"/>
      <c r="AN1062" s="569"/>
      <c r="AO1062" s="569"/>
      <c r="AP1062" s="569"/>
      <c r="AQ1062" s="569"/>
      <c r="AR1062" s="569"/>
      <c r="AS1062" s="569"/>
      <c r="AT1062" s="569"/>
      <c r="AU1062" s="569"/>
      <c r="AV1062" s="570"/>
      <c r="AZ1062" s="244"/>
      <c r="BA1062" s="245"/>
      <c r="BB1062" s="245"/>
      <c r="BC1062" s="245"/>
      <c r="BD1062" s="245"/>
      <c r="BE1062" s="245"/>
      <c r="BF1062" s="245"/>
      <c r="BG1062" s="580"/>
      <c r="BH1062" s="580"/>
      <c r="BI1062" s="580"/>
      <c r="BJ1062" s="580"/>
      <c r="BK1062" s="580"/>
      <c r="BL1062" s="580"/>
      <c r="BM1062" s="580"/>
      <c r="BN1062" s="580"/>
      <c r="BO1062" s="580"/>
      <c r="BP1062" s="580"/>
      <c r="BQ1062" s="245"/>
      <c r="BR1062" s="245"/>
      <c r="BS1062" s="245"/>
      <c r="BT1062" s="245"/>
      <c r="BU1062" s="245"/>
      <c r="BV1062" s="580"/>
      <c r="BW1062" s="580"/>
      <c r="BX1062" s="580"/>
      <c r="BY1062" s="580"/>
      <c r="BZ1062" s="580"/>
      <c r="CA1062" s="580"/>
      <c r="CB1062" s="580"/>
      <c r="CC1062" s="580"/>
      <c r="CD1062" s="580"/>
      <c r="CE1062" s="580"/>
      <c r="CF1062" s="580"/>
      <c r="CG1062" s="580"/>
      <c r="CH1062" s="580"/>
      <c r="CI1062" s="580"/>
      <c r="CJ1062" s="580"/>
      <c r="CK1062" s="580"/>
      <c r="CL1062" s="580"/>
      <c r="CM1062" s="581"/>
    </row>
    <row r="1064" spans="9:91" ht="15.75" thickBot="1"/>
    <row r="1065" spans="9:91">
      <c r="I1065" s="224"/>
      <c r="J1065" s="226"/>
      <c r="K1065" s="226"/>
      <c r="L1065" s="226"/>
      <c r="M1065" s="584"/>
      <c r="N1065" s="584"/>
      <c r="O1065" s="584"/>
      <c r="P1065" s="584"/>
      <c r="Q1065" s="584"/>
      <c r="R1065" s="584"/>
      <c r="S1065" s="584"/>
      <c r="T1065" s="584"/>
      <c r="U1065" s="584"/>
      <c r="V1065" s="584"/>
      <c r="W1065" s="584"/>
      <c r="X1065" s="584"/>
      <c r="Y1065" s="584"/>
      <c r="Z1065" s="584"/>
      <c r="AA1065" s="584"/>
      <c r="AB1065" s="584"/>
      <c r="AC1065" s="584"/>
      <c r="AD1065" s="584"/>
      <c r="AE1065" s="584"/>
      <c r="AF1065" s="584"/>
      <c r="AG1065" s="584"/>
      <c r="AH1065" s="465"/>
      <c r="AI1065" s="465"/>
      <c r="AJ1065" s="465"/>
      <c r="AK1065" s="584"/>
      <c r="AL1065" s="584"/>
      <c r="AM1065" s="584"/>
      <c r="AN1065" s="584"/>
      <c r="AO1065" s="584"/>
      <c r="AP1065" s="584"/>
      <c r="AQ1065" s="584"/>
      <c r="AR1065" s="584"/>
      <c r="AS1065" s="584"/>
      <c r="AT1065" s="584"/>
      <c r="AU1065" s="584"/>
      <c r="AV1065" s="228"/>
      <c r="AZ1065" s="224"/>
      <c r="BA1065" s="226"/>
      <c r="BB1065" s="226"/>
      <c r="BC1065" s="226"/>
      <c r="BD1065" s="593"/>
      <c r="BE1065" s="593"/>
      <c r="BF1065" s="593"/>
      <c r="BG1065" s="593"/>
      <c r="BH1065" s="593"/>
      <c r="BI1065" s="593"/>
      <c r="BJ1065" s="593"/>
      <c r="BK1065" s="593"/>
      <c r="BL1065" s="593"/>
      <c r="BM1065" s="593"/>
      <c r="BN1065" s="593"/>
      <c r="BO1065" s="593"/>
      <c r="BP1065" s="593"/>
      <c r="BQ1065" s="593"/>
      <c r="BR1065" s="593"/>
      <c r="BS1065" s="593"/>
      <c r="BT1065" s="593"/>
      <c r="BU1065" s="593"/>
      <c r="BV1065" s="593"/>
      <c r="BW1065" s="593"/>
      <c r="BX1065" s="593"/>
      <c r="BY1065" s="465"/>
      <c r="BZ1065" s="465"/>
      <c r="CA1065" s="465"/>
      <c r="CB1065" s="593"/>
      <c r="CC1065" s="593"/>
      <c r="CD1065" s="593"/>
      <c r="CE1065" s="593"/>
      <c r="CF1065" s="593"/>
      <c r="CG1065" s="593"/>
      <c r="CH1065" s="593"/>
      <c r="CI1065" s="593"/>
      <c r="CJ1065" s="593"/>
      <c r="CK1065" s="593"/>
      <c r="CL1065" s="593"/>
      <c r="CM1065" s="228"/>
    </row>
    <row r="1066" spans="9:91">
      <c r="I1066" s="229"/>
      <c r="J1066" s="231"/>
      <c r="K1066" s="231"/>
      <c r="L1066" s="231"/>
      <c r="M1066" s="583"/>
      <c r="AT1066" s="232"/>
      <c r="AU1066" s="232"/>
      <c r="AV1066" s="588"/>
      <c r="AZ1066" s="229"/>
      <c r="BA1066" s="231"/>
      <c r="BB1066" s="231"/>
      <c r="BC1066" s="231"/>
      <c r="BD1066" s="592"/>
      <c r="CK1066" s="232"/>
      <c r="CL1066" s="232"/>
      <c r="CM1066" s="596"/>
    </row>
    <row r="1067" spans="9:91">
      <c r="I1067" s="229"/>
      <c r="J1067" s="243"/>
      <c r="K1067" s="231" t="s">
        <v>191</v>
      </c>
      <c r="L1067" s="583"/>
      <c r="M1067" s="583"/>
      <c r="N1067" s="232"/>
      <c r="O1067" s="583"/>
      <c r="P1067" s="583"/>
      <c r="Q1067" s="583"/>
      <c r="R1067" s="583"/>
      <c r="S1067" s="233"/>
      <c r="T1067" s="232"/>
      <c r="X1067" s="232"/>
      <c r="AB1067" s="423"/>
      <c r="AC1067" s="423"/>
      <c r="AD1067" s="423"/>
      <c r="AH1067" s="232"/>
      <c r="AI1067" s="232"/>
      <c r="AJ1067" s="423"/>
      <c r="AK1067" s="233"/>
      <c r="AL1067" s="583"/>
      <c r="AM1067" s="233"/>
      <c r="AN1067" s="232"/>
      <c r="AO1067" s="232"/>
      <c r="AP1067" s="232"/>
      <c r="AQ1067" s="232"/>
      <c r="AR1067" s="232"/>
      <c r="AT1067" s="232"/>
      <c r="AU1067" s="231"/>
      <c r="AV1067" s="588"/>
      <c r="AZ1067" s="229"/>
      <c r="BA1067" s="243"/>
      <c r="BB1067" s="231" t="s">
        <v>191</v>
      </c>
      <c r="BC1067" s="592"/>
      <c r="BD1067" s="592"/>
      <c r="BE1067" s="232"/>
      <c r="BF1067" s="592"/>
      <c r="BG1067" s="592"/>
      <c r="BH1067" s="592"/>
      <c r="BS1067" s="423"/>
      <c r="BT1067" s="423"/>
      <c r="BU1067" s="423"/>
      <c r="BY1067" s="232"/>
      <c r="BZ1067" s="232"/>
      <c r="CA1067" s="423"/>
      <c r="CB1067" s="233"/>
      <c r="CC1067" s="592"/>
      <c r="CD1067" s="233"/>
      <c r="CE1067" s="232"/>
      <c r="CF1067" s="232"/>
      <c r="CG1067" s="232"/>
      <c r="CH1067" s="232"/>
      <c r="CI1067" s="232"/>
      <c r="CK1067" s="232"/>
      <c r="CL1067" s="231"/>
      <c r="CM1067" s="596"/>
    </row>
    <row r="1068" spans="9:91">
      <c r="I1068" s="229"/>
      <c r="J1068" s="230"/>
      <c r="K1068" s="231" t="s">
        <v>268</v>
      </c>
      <c r="L1068" s="583"/>
      <c r="M1068" s="233"/>
      <c r="N1068" s="233"/>
      <c r="O1068" s="233"/>
      <c r="P1068" s="233"/>
      <c r="Q1068" s="233"/>
      <c r="R1068" s="233"/>
      <c r="S1068" s="233"/>
      <c r="T1068" s="232"/>
      <c r="X1068" s="232"/>
      <c r="AB1068" s="6"/>
      <c r="AH1068" s="232"/>
      <c r="AI1068" s="232"/>
      <c r="AJ1068" s="6"/>
      <c r="AK1068" s="6"/>
      <c r="AL1068" s="6"/>
      <c r="AM1068" s="6"/>
      <c r="AN1068" s="6"/>
      <c r="AO1068" s="6"/>
      <c r="AP1068" s="232"/>
      <c r="AQ1068" s="232"/>
      <c r="AR1068" s="232"/>
      <c r="AT1068" s="232"/>
      <c r="AU1068" s="232"/>
      <c r="AV1068" s="588"/>
      <c r="AZ1068" s="229"/>
      <c r="BA1068" s="230"/>
      <c r="BB1068" s="231" t="s">
        <v>268</v>
      </c>
      <c r="BC1068" s="592"/>
      <c r="BD1068" s="233"/>
      <c r="BE1068" s="233"/>
      <c r="BF1068" s="233"/>
      <c r="BG1068" s="233"/>
      <c r="BH1068" s="233"/>
      <c r="BS1068" s="6"/>
      <c r="BY1068" s="232"/>
      <c r="BZ1068" s="232"/>
      <c r="CF1068" s="6"/>
      <c r="CG1068" s="232"/>
      <c r="CH1068" s="232"/>
      <c r="CI1068" s="232"/>
      <c r="CK1068" s="232"/>
      <c r="CL1068" s="232"/>
      <c r="CM1068" s="596"/>
    </row>
    <row r="1069" spans="9:91">
      <c r="I1069" s="229"/>
      <c r="J1069" s="235"/>
      <c r="K1069" s="231" t="s">
        <v>193</v>
      </c>
      <c r="L1069" s="233"/>
      <c r="M1069" s="233"/>
      <c r="N1069" s="489"/>
      <c r="O1069" s="489"/>
      <c r="P1069" s="489"/>
      <c r="T1069" s="490"/>
      <c r="X1069" s="6"/>
      <c r="Y1069" s="6"/>
      <c r="Z1069" s="6"/>
      <c r="AA1069" s="6"/>
      <c r="AB1069" s="6"/>
      <c r="AH1069" s="47"/>
      <c r="AI1069" s="47"/>
      <c r="AJ1069" s="6"/>
      <c r="AK1069" s="6"/>
      <c r="AL1069" s="6"/>
      <c r="AM1069" s="491"/>
      <c r="AN1069" s="6"/>
      <c r="AO1069" s="6"/>
      <c r="AP1069" s="6"/>
      <c r="AQ1069" s="6"/>
      <c r="AR1069" s="6"/>
      <c r="AS1069" s="6"/>
      <c r="AT1069" s="233"/>
      <c r="AU1069" s="233"/>
      <c r="AV1069" s="588"/>
      <c r="AZ1069" s="229"/>
      <c r="BA1069" s="235"/>
      <c r="BB1069" s="231" t="s">
        <v>193</v>
      </c>
      <c r="BC1069" s="233"/>
      <c r="BD1069" s="233"/>
      <c r="BE1069" s="489"/>
      <c r="BF1069" s="489"/>
      <c r="BQ1069">
        <v>1</v>
      </c>
      <c r="BR1069">
        <v>1</v>
      </c>
      <c r="BS1069">
        <v>1</v>
      </c>
      <c r="BT1069">
        <v>1</v>
      </c>
      <c r="BU1069">
        <v>1</v>
      </c>
      <c r="BV1069">
        <v>1</v>
      </c>
      <c r="BW1069">
        <v>1</v>
      </c>
      <c r="BX1069">
        <v>1</v>
      </c>
      <c r="CF1069" s="6"/>
      <c r="CG1069" s="6"/>
      <c r="CH1069" s="6"/>
      <c r="CI1069" s="6"/>
      <c r="CJ1069" s="6"/>
      <c r="CK1069" s="233"/>
      <c r="CL1069" s="233"/>
      <c r="CM1069" s="596"/>
    </row>
    <row r="1070" spans="9:91">
      <c r="I1070" s="585"/>
      <c r="J1070" s="236"/>
      <c r="K1070" s="231" t="s">
        <v>189</v>
      </c>
      <c r="L1070" s="232"/>
      <c r="M1070" s="583"/>
      <c r="N1070" s="582"/>
      <c r="O1070" s="232"/>
      <c r="P1070" s="232"/>
      <c r="R1070" s="625" t="s">
        <v>136</v>
      </c>
      <c r="S1070" s="625"/>
      <c r="T1070" s="625"/>
      <c r="U1070" s="6"/>
      <c r="V1070" s="6"/>
      <c r="W1070" s="6"/>
      <c r="X1070" s="6"/>
      <c r="Y1070" s="232"/>
      <c r="Z1070" s="232"/>
      <c r="AA1070" s="232"/>
      <c r="AB1070" s="6"/>
      <c r="AF1070" s="6"/>
      <c r="AG1070" s="6"/>
      <c r="AH1070" s="6"/>
      <c r="AI1070" s="47"/>
      <c r="AJ1070" s="6"/>
      <c r="AK1070" s="6"/>
      <c r="AL1070" s="6"/>
      <c r="AM1070" s="232"/>
      <c r="AN1070" s="6"/>
      <c r="AO1070" s="6"/>
      <c r="AP1070" s="6"/>
      <c r="AQ1070" s="6"/>
      <c r="AR1070" s="6"/>
      <c r="AS1070" s="6"/>
      <c r="AT1070" s="233"/>
      <c r="AU1070" s="233"/>
      <c r="AV1070" s="588"/>
      <c r="AZ1070" s="594"/>
      <c r="BA1070" s="236"/>
      <c r="BB1070" s="231" t="s">
        <v>189</v>
      </c>
      <c r="BC1070" s="232"/>
      <c r="BD1070" s="592"/>
      <c r="BE1070" s="591"/>
      <c r="BF1070" s="232"/>
      <c r="BQ1070">
        <v>1</v>
      </c>
      <c r="BR1070" s="232"/>
      <c r="BS1070" s="232"/>
      <c r="BT1070" s="232"/>
      <c r="BU1070" s="617" t="s">
        <v>136</v>
      </c>
      <c r="BV1070" s="617"/>
      <c r="BW1070" s="617"/>
      <c r="BX1070">
        <v>1</v>
      </c>
      <c r="CG1070" s="6"/>
      <c r="CH1070" s="6"/>
      <c r="CI1070" s="6"/>
      <c r="CJ1070" s="6"/>
      <c r="CK1070" s="233"/>
      <c r="CL1070" s="233"/>
      <c r="CM1070" s="596"/>
    </row>
    <row r="1071" spans="9:91">
      <c r="I1071" s="585"/>
      <c r="J1071" s="237"/>
      <c r="K1071" s="231" t="s">
        <v>192</v>
      </c>
      <c r="L1071" s="232"/>
      <c r="M1071" s="583"/>
      <c r="N1071" s="582"/>
      <c r="O1071" s="232"/>
      <c r="P1071" s="232"/>
      <c r="R1071" s="625"/>
      <c r="S1071" s="625"/>
      <c r="T1071" s="625"/>
      <c r="U1071" s="47"/>
      <c r="V1071" s="47"/>
      <c r="W1071" s="47"/>
      <c r="X1071" s="6"/>
      <c r="Y1071" s="232">
        <v>1</v>
      </c>
      <c r="Z1071" s="232">
        <v>1</v>
      </c>
      <c r="AA1071" s="232">
        <v>1</v>
      </c>
      <c r="AB1071" s="232">
        <v>1</v>
      </c>
      <c r="AC1071" s="232">
        <v>1</v>
      </c>
      <c r="AD1071" s="232"/>
      <c r="AE1071" s="232"/>
      <c r="AF1071" s="6"/>
      <c r="AG1071" s="6"/>
      <c r="AH1071" s="6"/>
      <c r="AI1071" s="47"/>
      <c r="AJ1071" s="494"/>
      <c r="AK1071" s="490"/>
      <c r="AL1071" s="582"/>
      <c r="AM1071" s="582"/>
      <c r="AN1071" s="6"/>
      <c r="AO1071" s="6"/>
      <c r="AP1071" s="6"/>
      <c r="AQ1071" s="6"/>
      <c r="AR1071" s="6"/>
      <c r="AS1071" s="6"/>
      <c r="AT1071" s="6"/>
      <c r="AU1071" s="232"/>
      <c r="AV1071" s="588"/>
      <c r="AZ1071" s="594"/>
      <c r="BA1071" s="237"/>
      <c r="BB1071" s="231" t="s">
        <v>192</v>
      </c>
      <c r="BC1071" s="232"/>
      <c r="BD1071" s="592"/>
      <c r="BE1071" s="591"/>
      <c r="BF1071" s="232"/>
      <c r="BQ1071">
        <v>1</v>
      </c>
      <c r="BR1071" s="232"/>
      <c r="BS1071" s="232"/>
      <c r="BT1071" s="232"/>
      <c r="BU1071" s="617"/>
      <c r="BV1071" s="617"/>
      <c r="BW1071" s="617"/>
      <c r="BX1071">
        <v>1</v>
      </c>
      <c r="CH1071" s="6"/>
      <c r="CI1071" s="6"/>
      <c r="CJ1071" s="6"/>
      <c r="CK1071" s="6"/>
      <c r="CL1071" s="232"/>
      <c r="CM1071" s="596"/>
    </row>
    <row r="1072" spans="9:91">
      <c r="I1072" s="585"/>
      <c r="J1072" s="309"/>
      <c r="K1072" s="233" t="s">
        <v>486</v>
      </c>
      <c r="L1072" s="232"/>
      <c r="M1072" s="583"/>
      <c r="N1072" s="582"/>
      <c r="O1072" s="232"/>
      <c r="P1072" s="232"/>
      <c r="R1072" s="625"/>
      <c r="S1072" s="625"/>
      <c r="T1072" s="625"/>
      <c r="U1072" s="232">
        <v>1</v>
      </c>
      <c r="V1072" s="232">
        <v>1</v>
      </c>
      <c r="W1072" s="232">
        <v>1</v>
      </c>
      <c r="X1072" s="232">
        <v>1</v>
      </c>
      <c r="Y1072" s="232">
        <v>1</v>
      </c>
      <c r="Z1072" s="617" t="s">
        <v>165</v>
      </c>
      <c r="AA1072" s="617"/>
      <c r="AB1072" s="617"/>
      <c r="AC1072" s="232">
        <v>1</v>
      </c>
      <c r="AD1072" s="232">
        <v>1</v>
      </c>
      <c r="AE1072" s="232">
        <v>1</v>
      </c>
      <c r="AF1072" s="232">
        <v>1</v>
      </c>
      <c r="AG1072" s="232">
        <v>1</v>
      </c>
      <c r="AH1072" s="232">
        <v>1</v>
      </c>
      <c r="AI1072" s="232">
        <v>1</v>
      </c>
      <c r="AJ1072" s="232">
        <v>1</v>
      </c>
      <c r="AK1072" s="232">
        <v>1</v>
      </c>
      <c r="AL1072" s="232">
        <v>1</v>
      </c>
      <c r="AM1072" s="232">
        <v>1</v>
      </c>
      <c r="AN1072" s="232">
        <v>1</v>
      </c>
      <c r="AO1072" s="232">
        <v>1</v>
      </c>
      <c r="AP1072" s="582"/>
      <c r="AQ1072" s="586"/>
      <c r="AR1072" s="6"/>
      <c r="AS1072" s="6"/>
      <c r="AT1072" s="6"/>
      <c r="AU1072" s="583"/>
      <c r="AV1072" s="588"/>
      <c r="AZ1072" s="594"/>
      <c r="BA1072" s="309"/>
      <c r="BB1072" s="233" t="s">
        <v>486</v>
      </c>
      <c r="BC1072" s="232"/>
      <c r="BD1072" s="592"/>
      <c r="BE1072" s="591"/>
      <c r="BF1072" s="232"/>
      <c r="BQ1072">
        <v>1</v>
      </c>
      <c r="BR1072" s="232"/>
      <c r="BS1072" s="232"/>
      <c r="BT1072" s="232"/>
      <c r="BU1072" s="617"/>
      <c r="BV1072" s="617"/>
      <c r="BW1072" s="617"/>
      <c r="BX1072">
        <v>1</v>
      </c>
      <c r="CC1072" s="232"/>
      <c r="CH1072" s="595"/>
      <c r="CI1072" s="6"/>
      <c r="CJ1072" s="6"/>
      <c r="CK1072" s="6"/>
      <c r="CL1072" s="592"/>
      <c r="CM1072" s="596"/>
    </row>
    <row r="1073" spans="9:91">
      <c r="I1073" s="585"/>
      <c r="J1073" s="233"/>
      <c r="K1073" s="232"/>
      <c r="L1073" s="232"/>
      <c r="M1073" s="583"/>
      <c r="N1073" s="582"/>
      <c r="O1073" s="232"/>
      <c r="P1073" s="232"/>
      <c r="R1073" s="617" t="s">
        <v>165</v>
      </c>
      <c r="S1073" s="617"/>
      <c r="T1073" s="617"/>
      <c r="U1073" s="232">
        <v>1</v>
      </c>
      <c r="V1073" s="625" t="s">
        <v>135</v>
      </c>
      <c r="W1073" s="625"/>
      <c r="X1073" s="625"/>
      <c r="Y1073" s="232"/>
      <c r="Z1073" s="617"/>
      <c r="AA1073" s="617"/>
      <c r="AB1073" s="617"/>
      <c r="AC1073" s="232"/>
      <c r="AD1073" s="616" t="s">
        <v>136</v>
      </c>
      <c r="AE1073" s="616"/>
      <c r="AF1073" s="616"/>
      <c r="AH1073" s="617" t="s">
        <v>133</v>
      </c>
      <c r="AI1073" s="617"/>
      <c r="AJ1073" s="617"/>
      <c r="AL1073" s="616" t="s">
        <v>177</v>
      </c>
      <c r="AM1073" s="616"/>
      <c r="AN1073" s="616"/>
      <c r="AO1073" s="232">
        <v>1</v>
      </c>
      <c r="AP1073" s="6"/>
      <c r="AQ1073" s="232"/>
      <c r="AR1073" s="6"/>
      <c r="AS1073" s="6"/>
      <c r="AT1073" s="6"/>
      <c r="AU1073" s="233"/>
      <c r="AV1073" s="588"/>
      <c r="AZ1073" s="594"/>
      <c r="BA1073" s="233"/>
      <c r="BB1073" s="232"/>
      <c r="BC1073" s="232"/>
      <c r="BD1073" s="592"/>
      <c r="BE1073" s="591"/>
      <c r="BF1073" s="232"/>
      <c r="BI1073">
        <v>1</v>
      </c>
      <c r="BJ1073">
        <v>1</v>
      </c>
      <c r="BK1073">
        <v>1</v>
      </c>
      <c r="BL1073">
        <v>1</v>
      </c>
      <c r="BM1073">
        <v>1</v>
      </c>
      <c r="BN1073" s="617" t="s">
        <v>165</v>
      </c>
      <c r="BO1073" s="617"/>
      <c r="BP1073" s="617"/>
      <c r="BQ1073">
        <v>1</v>
      </c>
      <c r="BR1073" s="617" t="s">
        <v>133</v>
      </c>
      <c r="BS1073" s="617"/>
      <c r="BT1073" s="617"/>
      <c r="BU1073" s="617" t="s">
        <v>165</v>
      </c>
      <c r="BV1073" s="617"/>
      <c r="BW1073" s="617"/>
      <c r="BX1073">
        <v>1</v>
      </c>
      <c r="BY1073" s="232"/>
      <c r="BZ1073" s="232"/>
      <c r="CA1073" s="232"/>
      <c r="CB1073" s="6"/>
      <c r="CC1073" s="47"/>
      <c r="CD1073" s="47"/>
      <c r="CH1073" s="232"/>
      <c r="CI1073" s="6"/>
      <c r="CJ1073" s="6"/>
      <c r="CK1073" s="6"/>
      <c r="CL1073" s="233"/>
      <c r="CM1073" s="596"/>
    </row>
    <row r="1074" spans="9:91">
      <c r="I1074" s="585"/>
      <c r="J1074" s="231"/>
      <c r="K1074" s="231"/>
      <c r="L1074" s="232"/>
      <c r="P1074" s="582"/>
      <c r="R1074" s="617"/>
      <c r="S1074" s="617"/>
      <c r="T1074" s="617"/>
      <c r="U1074" s="232">
        <v>1</v>
      </c>
      <c r="V1074" s="625"/>
      <c r="W1074" s="625"/>
      <c r="X1074" s="625"/>
      <c r="Y1074" s="232"/>
      <c r="Z1074" s="617"/>
      <c r="AA1074" s="617"/>
      <c r="AB1074" s="617"/>
      <c r="AC1074" s="232"/>
      <c r="AD1074" s="616"/>
      <c r="AE1074" s="616"/>
      <c r="AF1074" s="616"/>
      <c r="AG1074" s="230"/>
      <c r="AH1074" s="617"/>
      <c r="AI1074" s="617"/>
      <c r="AJ1074" s="617"/>
      <c r="AL1074" s="616"/>
      <c r="AM1074" s="616"/>
      <c r="AN1074" s="616"/>
      <c r="AO1074" s="232">
        <v>1</v>
      </c>
      <c r="AP1074" s="6"/>
      <c r="AQ1074" s="6"/>
      <c r="AR1074" s="6"/>
      <c r="AS1074" s="6"/>
      <c r="AT1074" s="6"/>
      <c r="AU1074" s="583"/>
      <c r="AV1074" s="588"/>
      <c r="AZ1074" s="594"/>
      <c r="BA1074" s="231"/>
      <c r="BB1074" s="231"/>
      <c r="BC1074" s="232"/>
      <c r="BD1074" s="6"/>
      <c r="BE1074" s="6"/>
      <c r="BF1074" s="6"/>
      <c r="BI1074">
        <v>1</v>
      </c>
      <c r="BJ1074" s="617" t="s">
        <v>136</v>
      </c>
      <c r="BK1074" s="617"/>
      <c r="BL1074" s="617"/>
      <c r="BM1074">
        <v>1</v>
      </c>
      <c r="BN1074" s="617"/>
      <c r="BO1074" s="617"/>
      <c r="BP1074" s="617"/>
      <c r="BQ1074">
        <v>1</v>
      </c>
      <c r="BR1074" s="617"/>
      <c r="BS1074" s="617"/>
      <c r="BT1074" s="617"/>
      <c r="BU1074" s="617"/>
      <c r="BV1074" s="617"/>
      <c r="BW1074" s="617"/>
      <c r="BX1074">
        <v>1</v>
      </c>
      <c r="CA1074" s="617" t="s">
        <v>133</v>
      </c>
      <c r="CB1074" s="617"/>
      <c r="CC1074" s="617"/>
      <c r="CD1074" s="47"/>
      <c r="CH1074" s="6"/>
      <c r="CI1074" s="6"/>
      <c r="CJ1074" s="6"/>
      <c r="CK1074" s="6"/>
      <c r="CL1074" s="592"/>
      <c r="CM1074" s="596"/>
    </row>
    <row r="1075" spans="9:91">
      <c r="I1075" s="585"/>
      <c r="J1075" s="231"/>
      <c r="K1075" s="231"/>
      <c r="L1075" s="233"/>
      <c r="O1075" s="243"/>
      <c r="P1075" s="47"/>
      <c r="R1075" s="617"/>
      <c r="S1075" s="617"/>
      <c r="T1075" s="617"/>
      <c r="U1075" s="232">
        <v>1</v>
      </c>
      <c r="V1075" s="625"/>
      <c r="W1075" s="625"/>
      <c r="X1075" s="625"/>
      <c r="Y1075" s="232">
        <v>1</v>
      </c>
      <c r="Z1075" s="232">
        <v>1</v>
      </c>
      <c r="AA1075" s="232">
        <v>1</v>
      </c>
      <c r="AB1075" s="232">
        <v>1</v>
      </c>
      <c r="AC1075" s="232">
        <v>1</v>
      </c>
      <c r="AD1075" s="616"/>
      <c r="AE1075" s="616"/>
      <c r="AF1075" s="616"/>
      <c r="AG1075" s="232"/>
      <c r="AH1075" s="617"/>
      <c r="AI1075" s="617"/>
      <c r="AJ1075" s="617"/>
      <c r="AK1075" s="232"/>
      <c r="AL1075" s="616"/>
      <c r="AM1075" s="616"/>
      <c r="AN1075" s="616"/>
      <c r="AO1075" s="232">
        <v>1</v>
      </c>
      <c r="AP1075" s="6"/>
      <c r="AQ1075" s="6"/>
      <c r="AR1075" s="6"/>
      <c r="AS1075" s="6"/>
      <c r="AT1075" s="233"/>
      <c r="AU1075" s="232"/>
      <c r="AV1075" s="240"/>
      <c r="AZ1075" s="594"/>
      <c r="BA1075" s="231"/>
      <c r="BB1075" s="231"/>
      <c r="BC1075" s="233"/>
      <c r="BD1075" s="6"/>
      <c r="BE1075" s="6"/>
      <c r="BF1075" s="233"/>
      <c r="BI1075">
        <v>1</v>
      </c>
      <c r="BJ1075" s="617"/>
      <c r="BK1075" s="617"/>
      <c r="BL1075" s="617"/>
      <c r="BM1075">
        <v>1</v>
      </c>
      <c r="BN1075" s="617"/>
      <c r="BO1075" s="617"/>
      <c r="BP1075" s="617"/>
      <c r="BQ1075">
        <v>1</v>
      </c>
      <c r="BR1075" s="617"/>
      <c r="BS1075" s="617"/>
      <c r="BT1075" s="617"/>
      <c r="BU1075" s="617"/>
      <c r="BV1075" s="617"/>
      <c r="BW1075" s="617"/>
      <c r="BX1075">
        <v>1</v>
      </c>
      <c r="CA1075" s="617"/>
      <c r="CB1075" s="617"/>
      <c r="CC1075" s="617"/>
      <c r="CD1075" s="47"/>
      <c r="CH1075" s="6"/>
      <c r="CI1075" s="6"/>
      <c r="CJ1075" s="6"/>
      <c r="CK1075" s="233"/>
      <c r="CL1075" s="232"/>
      <c r="CM1075" s="240"/>
    </row>
    <row r="1076" spans="9:91">
      <c r="I1076" s="241"/>
      <c r="J1076" s="232"/>
      <c r="P1076" s="232">
        <v>1</v>
      </c>
      <c r="Q1076" s="232">
        <v>1</v>
      </c>
      <c r="R1076" s="232">
        <v>1</v>
      </c>
      <c r="S1076" s="232">
        <v>1</v>
      </c>
      <c r="T1076" s="232">
        <v>1</v>
      </c>
      <c r="U1076" s="232">
        <v>1</v>
      </c>
      <c r="V1076" s="232">
        <v>1</v>
      </c>
      <c r="W1076" s="232">
        <v>1</v>
      </c>
      <c r="X1076" s="232">
        <v>1</v>
      </c>
      <c r="Y1076" s="232">
        <v>1</v>
      </c>
      <c r="Z1076" s="617" t="s">
        <v>137</v>
      </c>
      <c r="AA1076" s="617"/>
      <c r="AC1076" s="232">
        <v>1</v>
      </c>
      <c r="AD1076" s="232">
        <v>1</v>
      </c>
      <c r="AE1076" s="232">
        <v>1</v>
      </c>
      <c r="AF1076" s="232">
        <v>1</v>
      </c>
      <c r="AG1076" s="232">
        <v>1</v>
      </c>
      <c r="AH1076" s="232">
        <v>1</v>
      </c>
      <c r="AI1076" s="232">
        <v>1</v>
      </c>
      <c r="AJ1076" s="232">
        <v>1</v>
      </c>
      <c r="AK1076" s="232">
        <v>1</v>
      </c>
      <c r="AL1076" s="232"/>
      <c r="AO1076" s="232">
        <v>1</v>
      </c>
      <c r="AP1076" s="491"/>
      <c r="AQ1076" s="6"/>
      <c r="AR1076" s="6"/>
      <c r="AS1076" s="6"/>
      <c r="AT1076" s="233"/>
      <c r="AU1076" s="232"/>
      <c r="AV1076" s="240"/>
      <c r="AZ1076" s="241"/>
      <c r="BA1076" s="232"/>
      <c r="BG1076">
        <v>1</v>
      </c>
      <c r="BH1076">
        <v>1</v>
      </c>
      <c r="BI1076">
        <v>1</v>
      </c>
      <c r="BJ1076" s="617"/>
      <c r="BK1076" s="617"/>
      <c r="BL1076" s="617"/>
      <c r="BM1076">
        <v>1</v>
      </c>
      <c r="BN1076">
        <v>1</v>
      </c>
      <c r="BO1076">
        <v>1</v>
      </c>
      <c r="BP1076">
        <v>1</v>
      </c>
      <c r="BQ1076">
        <v>1</v>
      </c>
      <c r="BR1076">
        <v>1</v>
      </c>
      <c r="BS1076">
        <v>1</v>
      </c>
      <c r="BT1076">
        <v>1</v>
      </c>
      <c r="BU1076">
        <v>1</v>
      </c>
      <c r="BV1076">
        <v>1</v>
      </c>
      <c r="BW1076">
        <v>1</v>
      </c>
      <c r="BX1076">
        <v>1</v>
      </c>
      <c r="CA1076" s="617"/>
      <c r="CB1076" s="617"/>
      <c r="CC1076" s="617"/>
      <c r="CD1076" s="6"/>
      <c r="CE1076" s="6"/>
      <c r="CF1076" s="232"/>
      <c r="CG1076" s="491"/>
      <c r="CH1076" s="6"/>
      <c r="CI1076" s="6"/>
      <c r="CJ1076" s="6"/>
      <c r="CK1076" s="233"/>
      <c r="CL1076" s="232"/>
      <c r="CM1076" s="240"/>
    </row>
    <row r="1077" spans="9:91">
      <c r="I1077" s="241"/>
      <c r="J1077" s="232"/>
      <c r="P1077" s="232">
        <v>1</v>
      </c>
      <c r="Q1077" s="617" t="s">
        <v>138</v>
      </c>
      <c r="R1077" s="617"/>
      <c r="S1077" s="617"/>
      <c r="T1077" s="232">
        <v>1</v>
      </c>
      <c r="U1077" s="232"/>
      <c r="V1077" s="617" t="s">
        <v>360</v>
      </c>
      <c r="W1077" s="617"/>
      <c r="X1077" s="617"/>
      <c r="Y1077" s="243"/>
      <c r="Z1077" s="617"/>
      <c r="AA1077" s="617"/>
      <c r="AB1077" s="232"/>
      <c r="AC1077" s="232"/>
      <c r="AD1077" s="232"/>
      <c r="AE1077" s="232"/>
      <c r="AF1077" s="232"/>
      <c r="AG1077" s="232"/>
      <c r="AH1077" s="232"/>
      <c r="AI1077" s="232"/>
      <c r="AJ1077" s="232">
        <v>1</v>
      </c>
      <c r="AK1077" s="232">
        <v>1</v>
      </c>
      <c r="AL1077" s="617" t="s">
        <v>133</v>
      </c>
      <c r="AM1077" s="617"/>
      <c r="AN1077" s="617"/>
      <c r="AO1077" s="232">
        <v>1</v>
      </c>
      <c r="AP1077" s="582"/>
      <c r="AQ1077" s="6"/>
      <c r="AR1077" s="6"/>
      <c r="AS1077" s="6"/>
      <c r="AT1077" s="6"/>
      <c r="AU1077" s="232"/>
      <c r="AV1077" s="240"/>
      <c r="AZ1077" s="241"/>
      <c r="BA1077" s="232"/>
      <c r="BG1077">
        <v>1</v>
      </c>
      <c r="BH1077" s="617" t="s">
        <v>133</v>
      </c>
      <c r="BI1077" s="617"/>
      <c r="BJ1077" s="617"/>
      <c r="BK1077" s="617" t="s">
        <v>165</v>
      </c>
      <c r="BL1077" s="617"/>
      <c r="BM1077" s="617"/>
      <c r="BN1077" s="617" t="s">
        <v>135</v>
      </c>
      <c r="BO1077" s="617"/>
      <c r="BP1077" s="617"/>
      <c r="BQ1077">
        <v>1</v>
      </c>
      <c r="BR1077" s="235"/>
      <c r="BS1077" s="230"/>
      <c r="BT1077" s="236"/>
      <c r="BU1077" s="617" t="s">
        <v>138</v>
      </c>
      <c r="BV1077" s="617"/>
      <c r="BW1077" s="617"/>
      <c r="BX1077">
        <v>1</v>
      </c>
      <c r="BY1077">
        <v>1</v>
      </c>
      <c r="BZ1077">
        <v>1</v>
      </c>
      <c r="CA1077" s="232"/>
      <c r="CB1077" s="232"/>
      <c r="CC1077" s="232"/>
      <c r="CD1077" s="232"/>
      <c r="CE1077" s="232"/>
      <c r="CF1077" s="232"/>
      <c r="CG1077" s="591"/>
      <c r="CH1077" s="6"/>
      <c r="CI1077" s="6"/>
      <c r="CJ1077" s="6"/>
      <c r="CK1077" s="6"/>
      <c r="CL1077" s="232"/>
      <c r="CM1077" s="240"/>
    </row>
    <row r="1078" spans="9:91">
      <c r="I1078" s="241"/>
      <c r="J1078" s="232"/>
      <c r="P1078" s="232">
        <v>1</v>
      </c>
      <c r="Q1078" s="617"/>
      <c r="R1078" s="617"/>
      <c r="S1078" s="617"/>
      <c r="T1078" s="232">
        <v>1</v>
      </c>
      <c r="U1078" s="232"/>
      <c r="V1078" s="617"/>
      <c r="W1078" s="617"/>
      <c r="X1078" s="617"/>
      <c r="Y1078" s="232">
        <v>1</v>
      </c>
      <c r="Z1078" s="232">
        <v>1</v>
      </c>
      <c r="AA1078" s="232">
        <v>1</v>
      </c>
      <c r="AB1078" s="232">
        <v>1</v>
      </c>
      <c r="AC1078" s="232">
        <v>1</v>
      </c>
      <c r="AD1078" s="232">
        <v>1</v>
      </c>
      <c r="AE1078" s="232">
        <v>1</v>
      </c>
      <c r="AF1078" s="232">
        <v>1</v>
      </c>
      <c r="AG1078" s="232">
        <v>1</v>
      </c>
      <c r="AH1078" s="620" t="s">
        <v>151</v>
      </c>
      <c r="AI1078" s="620"/>
      <c r="AJ1078" s="232"/>
      <c r="AK1078" s="232">
        <v>1</v>
      </c>
      <c r="AL1078" s="617"/>
      <c r="AM1078" s="617"/>
      <c r="AN1078" s="617"/>
      <c r="AO1078" s="232">
        <v>1</v>
      </c>
      <c r="AP1078" s="586"/>
      <c r="AQ1078" s="583"/>
      <c r="AR1078" s="6"/>
      <c r="AS1078" s="6"/>
      <c r="AT1078" s="6"/>
      <c r="AU1078" s="234"/>
      <c r="AV1078" s="240"/>
      <c r="AZ1078" s="241"/>
      <c r="BA1078" s="232"/>
      <c r="BG1078">
        <v>1</v>
      </c>
      <c r="BH1078" s="617"/>
      <c r="BI1078" s="617"/>
      <c r="BJ1078" s="617"/>
      <c r="BK1078" s="617"/>
      <c r="BL1078" s="617"/>
      <c r="BM1078" s="617"/>
      <c r="BN1078" s="617"/>
      <c r="BO1078" s="617"/>
      <c r="BP1078" s="617"/>
      <c r="BQ1078">
        <v>1</v>
      </c>
      <c r="BR1078" s="617" t="s">
        <v>139</v>
      </c>
      <c r="BS1078" s="617"/>
      <c r="BT1078" s="617"/>
      <c r="BU1078" s="617"/>
      <c r="BV1078" s="617"/>
      <c r="BW1078" s="617"/>
      <c r="BX1078" s="620" t="s">
        <v>151</v>
      </c>
      <c r="BY1078" s="620"/>
      <c r="BZ1078">
        <v>1</v>
      </c>
      <c r="CA1078" s="232"/>
      <c r="CB1078" s="232"/>
      <c r="CC1078" s="232"/>
      <c r="CD1078" s="232"/>
      <c r="CE1078" s="232"/>
      <c r="CF1078" s="232"/>
      <c r="CG1078" s="595"/>
      <c r="CH1078" s="592"/>
      <c r="CI1078" s="6"/>
      <c r="CJ1078" s="6"/>
      <c r="CK1078" s="6"/>
      <c r="CL1078" s="234"/>
      <c r="CM1078" s="240"/>
    </row>
    <row r="1079" spans="9:91">
      <c r="I1079" s="241"/>
      <c r="J1079" s="232"/>
      <c r="P1079" s="232">
        <v>1</v>
      </c>
      <c r="Q1079" s="617"/>
      <c r="R1079" s="617"/>
      <c r="S1079" s="617"/>
      <c r="T1079" s="232">
        <v>1</v>
      </c>
      <c r="U1079" s="232"/>
      <c r="V1079" s="617"/>
      <c r="W1079" s="617"/>
      <c r="X1079" s="617"/>
      <c r="Y1079" s="232">
        <v>1</v>
      </c>
      <c r="Z1079" s="232"/>
      <c r="AA1079" s="232"/>
      <c r="AB1079" s="232"/>
      <c r="AC1079" s="232"/>
      <c r="AD1079" s="232"/>
      <c r="AE1079" s="232"/>
      <c r="AF1079" s="47"/>
      <c r="AG1079" s="232">
        <v>1</v>
      </c>
      <c r="AH1079" s="620"/>
      <c r="AI1079" s="620"/>
      <c r="AJ1079" s="232"/>
      <c r="AK1079" s="232">
        <v>1</v>
      </c>
      <c r="AL1079" s="617"/>
      <c r="AM1079" s="617"/>
      <c r="AN1079" s="617"/>
      <c r="AO1079" s="232">
        <v>1</v>
      </c>
      <c r="AP1079" s="232"/>
      <c r="AQ1079" s="232"/>
      <c r="AV1079" s="240"/>
      <c r="AZ1079" s="241"/>
      <c r="BA1079" s="232"/>
      <c r="BC1079" s="6"/>
      <c r="BD1079" s="6"/>
      <c r="BE1079" s="6"/>
      <c r="BG1079">
        <v>1</v>
      </c>
      <c r="BH1079" s="617"/>
      <c r="BI1079" s="617"/>
      <c r="BJ1079" s="617"/>
      <c r="BK1079" s="617"/>
      <c r="BL1079" s="617"/>
      <c r="BM1079" s="617"/>
      <c r="BN1079" s="617"/>
      <c r="BO1079" s="617"/>
      <c r="BP1079" s="617"/>
      <c r="BQ1079">
        <v>1</v>
      </c>
      <c r="BR1079" s="617"/>
      <c r="BS1079" s="617"/>
      <c r="BT1079" s="617"/>
      <c r="BU1079" s="617"/>
      <c r="BV1079" s="617"/>
      <c r="BW1079" s="617"/>
      <c r="BX1079" s="620"/>
      <c r="BY1079" s="620"/>
      <c r="BZ1079">
        <v>1</v>
      </c>
      <c r="CA1079">
        <v>1</v>
      </c>
      <c r="CB1079">
        <v>1</v>
      </c>
      <c r="CC1079">
        <v>1</v>
      </c>
      <c r="CD1079">
        <v>1</v>
      </c>
      <c r="CE1079">
        <v>1</v>
      </c>
      <c r="CF1079">
        <v>1</v>
      </c>
      <c r="CG1079">
        <v>1</v>
      </c>
      <c r="CH1079">
        <v>1</v>
      </c>
      <c r="CI1079" s="6"/>
      <c r="CM1079" s="240"/>
    </row>
    <row r="1080" spans="9:91">
      <c r="I1080" s="241"/>
      <c r="J1080" s="232"/>
      <c r="M1080" s="625" t="s">
        <v>133</v>
      </c>
      <c r="N1080" s="625"/>
      <c r="O1080" s="625"/>
      <c r="P1080" s="232">
        <v>1</v>
      </c>
      <c r="Q1080" s="235"/>
      <c r="R1080" s="230"/>
      <c r="S1080" s="232"/>
      <c r="T1080" s="232">
        <v>1</v>
      </c>
      <c r="U1080" s="232"/>
      <c r="V1080" s="232"/>
      <c r="W1080" s="232"/>
      <c r="X1080" s="232"/>
      <c r="Y1080" s="232">
        <v>1</v>
      </c>
      <c r="Z1080" s="232">
        <v>1</v>
      </c>
      <c r="AA1080" s="232">
        <v>1</v>
      </c>
      <c r="AB1080" s="232">
        <v>1</v>
      </c>
      <c r="AC1080" s="232">
        <v>1</v>
      </c>
      <c r="AD1080" s="232">
        <v>1</v>
      </c>
      <c r="AE1080" s="232">
        <v>1</v>
      </c>
      <c r="AF1080" s="232">
        <v>1</v>
      </c>
      <c r="AG1080" s="232">
        <v>1</v>
      </c>
      <c r="AH1080" s="232">
        <v>1</v>
      </c>
      <c r="AI1080" s="232">
        <v>1</v>
      </c>
      <c r="AJ1080" s="232"/>
      <c r="AK1080" s="232">
        <v>1</v>
      </c>
      <c r="AL1080" s="232"/>
      <c r="AM1080" s="230"/>
      <c r="AO1080" s="232">
        <v>1</v>
      </c>
      <c r="AP1080" s="232"/>
      <c r="AQ1080" s="232"/>
      <c r="AV1080" s="240"/>
      <c r="AZ1080" s="241"/>
      <c r="BA1080" s="232"/>
      <c r="BC1080">
        <v>1</v>
      </c>
      <c r="BD1080">
        <v>1</v>
      </c>
      <c r="BE1080">
        <v>1</v>
      </c>
      <c r="BF1080">
        <v>1</v>
      </c>
      <c r="BG1080">
        <v>1</v>
      </c>
      <c r="BH1080">
        <v>1</v>
      </c>
      <c r="BI1080">
        <v>1</v>
      </c>
      <c r="BJ1080">
        <v>1</v>
      </c>
      <c r="BK1080">
        <v>1</v>
      </c>
      <c r="BL1080">
        <v>1</v>
      </c>
      <c r="BM1080">
        <v>1</v>
      </c>
      <c r="BN1080">
        <v>1</v>
      </c>
      <c r="BO1080">
        <v>1</v>
      </c>
      <c r="BP1080">
        <v>1</v>
      </c>
      <c r="BQ1080">
        <v>1</v>
      </c>
      <c r="BR1080" s="617"/>
      <c r="BS1080" s="617"/>
      <c r="BT1080" s="617"/>
      <c r="BU1080" s="616" t="s">
        <v>181</v>
      </c>
      <c r="BV1080" s="616"/>
      <c r="BW1080" s="616"/>
      <c r="BX1080" s="617" t="s">
        <v>138</v>
      </c>
      <c r="BY1080" s="617"/>
      <c r="BZ1080" s="617"/>
      <c r="CA1080">
        <v>1</v>
      </c>
      <c r="CB1080" s="617" t="s">
        <v>165</v>
      </c>
      <c r="CC1080" s="617"/>
      <c r="CD1080" s="617"/>
      <c r="CE1080" s="617" t="s">
        <v>136</v>
      </c>
      <c r="CF1080" s="617"/>
      <c r="CG1080" s="617"/>
      <c r="CH1080">
        <v>1</v>
      </c>
      <c r="CI1080" s="6"/>
      <c r="CM1080" s="240"/>
    </row>
    <row r="1081" spans="9:91">
      <c r="I1081" s="241"/>
      <c r="J1081" s="232"/>
      <c r="K1081" s="234"/>
      <c r="M1081" s="625"/>
      <c r="N1081" s="625"/>
      <c r="O1081" s="625"/>
      <c r="P1081" s="232">
        <v>1</v>
      </c>
      <c r="Q1081" s="617" t="s">
        <v>135</v>
      </c>
      <c r="R1081" s="617"/>
      <c r="S1081" s="617"/>
      <c r="T1081" s="232">
        <v>1</v>
      </c>
      <c r="U1081" s="617" t="s">
        <v>139</v>
      </c>
      <c r="V1081" s="617"/>
      <c r="W1081" s="617"/>
      <c r="X1081" s="236"/>
      <c r="Y1081" s="232">
        <v>1</v>
      </c>
      <c r="Z1081" s="617" t="s">
        <v>282</v>
      </c>
      <c r="AA1081" s="617"/>
      <c r="AB1081" s="617"/>
      <c r="AC1081" s="235"/>
      <c r="AD1081" s="617" t="s">
        <v>181</v>
      </c>
      <c r="AE1081" s="617"/>
      <c r="AF1081" s="617"/>
      <c r="AG1081" s="232">
        <v>1</v>
      </c>
      <c r="AH1081" s="232"/>
      <c r="AI1081" s="232">
        <v>1</v>
      </c>
      <c r="AJ1081" s="232"/>
      <c r="AK1081" s="232">
        <v>1</v>
      </c>
      <c r="AL1081" s="616" t="s">
        <v>136</v>
      </c>
      <c r="AM1081" s="616"/>
      <c r="AN1081" s="616"/>
      <c r="AO1081" s="232">
        <v>1</v>
      </c>
      <c r="AP1081" s="232"/>
      <c r="AQ1081" s="232"/>
      <c r="AV1081" s="588"/>
      <c r="AZ1081" s="241"/>
      <c r="BA1081" s="232"/>
      <c r="BB1081" s="234"/>
      <c r="BC1081">
        <v>1</v>
      </c>
      <c r="BD1081" s="617" t="s">
        <v>136</v>
      </c>
      <c r="BE1081" s="617"/>
      <c r="BF1081" s="617"/>
      <c r="BG1081" s="617" t="s">
        <v>165</v>
      </c>
      <c r="BH1081" s="617"/>
      <c r="BI1081" s="617"/>
      <c r="BJ1081">
        <v>1</v>
      </c>
      <c r="BK1081" s="617" t="s">
        <v>139</v>
      </c>
      <c r="BL1081" s="617"/>
      <c r="BM1081" s="617"/>
      <c r="BN1081" s="617" t="s">
        <v>286</v>
      </c>
      <c r="BO1081" s="617"/>
      <c r="BP1081" s="617"/>
      <c r="BQ1081">
        <v>1</v>
      </c>
      <c r="BR1081">
        <v>1</v>
      </c>
      <c r="BS1081">
        <v>1</v>
      </c>
      <c r="BT1081">
        <v>1</v>
      </c>
      <c r="BU1081" s="616"/>
      <c r="BV1081" s="616"/>
      <c r="BW1081" s="616"/>
      <c r="BX1081" s="617"/>
      <c r="BY1081" s="617"/>
      <c r="BZ1081" s="617"/>
      <c r="CA1081">
        <v>1</v>
      </c>
      <c r="CB1081" s="617"/>
      <c r="CC1081" s="617"/>
      <c r="CD1081" s="617"/>
      <c r="CE1081" s="617"/>
      <c r="CF1081" s="617"/>
      <c r="CG1081" s="617"/>
      <c r="CH1081">
        <v>1</v>
      </c>
      <c r="CI1081" s="6"/>
      <c r="CM1081" s="596"/>
    </row>
    <row r="1082" spans="9:91">
      <c r="I1082" s="585"/>
      <c r="J1082" s="232"/>
      <c r="K1082" s="234"/>
      <c r="M1082" s="625"/>
      <c r="N1082" s="625"/>
      <c r="O1082" s="625"/>
      <c r="P1082" s="232">
        <v>1</v>
      </c>
      <c r="Q1082" s="617"/>
      <c r="R1082" s="617"/>
      <c r="S1082" s="617"/>
      <c r="T1082" s="232">
        <v>1</v>
      </c>
      <c r="U1082" s="617"/>
      <c r="V1082" s="617"/>
      <c r="W1082" s="617"/>
      <c r="X1082" s="232"/>
      <c r="Y1082" s="232">
        <v>1</v>
      </c>
      <c r="Z1082" s="617"/>
      <c r="AA1082" s="617"/>
      <c r="AB1082" s="617"/>
      <c r="AC1082" s="47"/>
      <c r="AD1082" s="617"/>
      <c r="AE1082" s="617"/>
      <c r="AF1082" s="617"/>
      <c r="AG1082" s="232">
        <v>1</v>
      </c>
      <c r="AH1082" s="232"/>
      <c r="AI1082" s="232">
        <v>1</v>
      </c>
      <c r="AJ1082" s="47"/>
      <c r="AK1082" s="232">
        <v>1</v>
      </c>
      <c r="AL1082" s="616"/>
      <c r="AM1082" s="616"/>
      <c r="AN1082" s="616"/>
      <c r="AO1082" s="232">
        <v>1</v>
      </c>
      <c r="AP1082" s="232"/>
      <c r="AQ1082" s="6"/>
      <c r="AR1082" s="6"/>
      <c r="AS1082" s="6"/>
      <c r="AT1082" s="6"/>
      <c r="AU1082" s="233"/>
      <c r="AV1082" s="588"/>
      <c r="AZ1082" s="594"/>
      <c r="BA1082" s="232"/>
      <c r="BB1082" s="234"/>
      <c r="BC1082">
        <v>1</v>
      </c>
      <c r="BD1082" s="617"/>
      <c r="BE1082" s="617"/>
      <c r="BF1082" s="617"/>
      <c r="BG1082" s="617"/>
      <c r="BH1082" s="617"/>
      <c r="BI1082" s="617"/>
      <c r="BJ1082">
        <v>1</v>
      </c>
      <c r="BK1082" s="617"/>
      <c r="BL1082" s="617"/>
      <c r="BM1082" s="617"/>
      <c r="BN1082" s="617"/>
      <c r="BO1082" s="617"/>
      <c r="BP1082" s="617"/>
      <c r="BQ1082">
        <v>1</v>
      </c>
      <c r="BR1082" s="616" t="s">
        <v>137</v>
      </c>
      <c r="BS1082" s="616"/>
      <c r="BT1082">
        <v>1</v>
      </c>
      <c r="BU1082" s="616"/>
      <c r="BV1082" s="616"/>
      <c r="BW1082" s="616"/>
      <c r="BX1082" s="617"/>
      <c r="BY1082" s="617"/>
      <c r="BZ1082" s="617"/>
      <c r="CA1082">
        <v>1</v>
      </c>
      <c r="CB1082" s="617"/>
      <c r="CC1082" s="617"/>
      <c r="CD1082" s="617"/>
      <c r="CE1082" s="617"/>
      <c r="CF1082" s="617"/>
      <c r="CG1082" s="617"/>
      <c r="CH1082">
        <v>1</v>
      </c>
      <c r="CI1082" s="6"/>
      <c r="CJ1082" s="6"/>
      <c r="CK1082" s="6"/>
      <c r="CL1082" s="233"/>
      <c r="CM1082" s="596"/>
    </row>
    <row r="1083" spans="9:91">
      <c r="I1083" s="585"/>
      <c r="J1083" s="232"/>
      <c r="L1083" s="617" t="s">
        <v>165</v>
      </c>
      <c r="M1083" s="617"/>
      <c r="N1083" s="617"/>
      <c r="P1083" s="232">
        <v>1</v>
      </c>
      <c r="Q1083" s="617"/>
      <c r="R1083" s="617"/>
      <c r="S1083" s="617"/>
      <c r="T1083" s="232">
        <v>1</v>
      </c>
      <c r="U1083" s="617"/>
      <c r="V1083" s="617"/>
      <c r="W1083" s="617"/>
      <c r="X1083" s="309"/>
      <c r="Y1083" s="232">
        <v>1</v>
      </c>
      <c r="Z1083" s="617"/>
      <c r="AA1083" s="617"/>
      <c r="AB1083" s="617"/>
      <c r="AC1083" s="232"/>
      <c r="AD1083" s="617"/>
      <c r="AE1083" s="617"/>
      <c r="AF1083" s="617"/>
      <c r="AG1083" s="232">
        <v>1</v>
      </c>
      <c r="AH1083" s="47"/>
      <c r="AI1083" s="232">
        <v>1</v>
      </c>
      <c r="AJ1083" s="232"/>
      <c r="AK1083" s="232">
        <v>1</v>
      </c>
      <c r="AL1083" s="616"/>
      <c r="AM1083" s="616"/>
      <c r="AN1083" s="616"/>
      <c r="AO1083" s="232">
        <v>1</v>
      </c>
      <c r="AP1083" s="47"/>
      <c r="AQ1083" s="47"/>
      <c r="AR1083" s="47"/>
      <c r="AS1083" s="6"/>
      <c r="AV1083" s="588"/>
      <c r="AZ1083" s="594"/>
      <c r="BA1083" s="232"/>
      <c r="BC1083">
        <v>1</v>
      </c>
      <c r="BD1083" s="617"/>
      <c r="BE1083" s="617"/>
      <c r="BF1083" s="617"/>
      <c r="BG1083" s="617"/>
      <c r="BH1083" s="617"/>
      <c r="BI1083" s="617"/>
      <c r="BJ1083">
        <v>1</v>
      </c>
      <c r="BK1083" s="617"/>
      <c r="BL1083" s="617"/>
      <c r="BM1083" s="617"/>
      <c r="BN1083" s="617"/>
      <c r="BO1083" s="617"/>
      <c r="BP1083" s="617"/>
      <c r="BQ1083">
        <v>1</v>
      </c>
      <c r="BR1083" s="616"/>
      <c r="BS1083" s="616"/>
      <c r="BT1083">
        <v>1</v>
      </c>
      <c r="BU1083">
        <v>1</v>
      </c>
      <c r="BV1083">
        <v>1</v>
      </c>
      <c r="BW1083" s="617" t="s">
        <v>139</v>
      </c>
      <c r="BX1083" s="617"/>
      <c r="BY1083" s="617"/>
      <c r="BZ1083" s="236"/>
      <c r="CA1083">
        <v>1</v>
      </c>
      <c r="CB1083" s="617" t="s">
        <v>133</v>
      </c>
      <c r="CC1083" s="617"/>
      <c r="CD1083" s="617"/>
      <c r="CE1083" s="47"/>
      <c r="CF1083" s="47"/>
      <c r="CG1083" s="232"/>
      <c r="CH1083">
        <v>1</v>
      </c>
      <c r="CI1083" s="47"/>
      <c r="CJ1083" s="6"/>
      <c r="CM1083" s="596"/>
    </row>
    <row r="1084" spans="9:91">
      <c r="I1084" s="241"/>
      <c r="J1084" s="234"/>
      <c r="L1084" s="617"/>
      <c r="M1084" s="617"/>
      <c r="N1084" s="617"/>
      <c r="O1084" s="47"/>
      <c r="P1084" s="232">
        <v>1</v>
      </c>
      <c r="Q1084" s="232">
        <v>1</v>
      </c>
      <c r="R1084" s="232">
        <v>1</v>
      </c>
      <c r="S1084" s="230"/>
      <c r="T1084" s="232">
        <v>1</v>
      </c>
      <c r="U1084" s="232">
        <v>1</v>
      </c>
      <c r="V1084" s="232">
        <v>1</v>
      </c>
      <c r="W1084" s="620" t="s">
        <v>151</v>
      </c>
      <c r="X1084" s="620"/>
      <c r="Y1084" s="232">
        <v>1</v>
      </c>
      <c r="Z1084" s="625"/>
      <c r="AA1084" s="625"/>
      <c r="AB1084" s="625"/>
      <c r="AC1084" s="625"/>
      <c r="AD1084" s="233"/>
      <c r="AE1084" s="232"/>
      <c r="AF1084" s="235"/>
      <c r="AG1084" s="232">
        <v>1</v>
      </c>
      <c r="AH1084" s="47"/>
      <c r="AI1084" s="232">
        <v>1</v>
      </c>
      <c r="AJ1084" s="232"/>
      <c r="AK1084" s="232">
        <v>1</v>
      </c>
      <c r="AL1084" s="232">
        <v>1</v>
      </c>
      <c r="AO1084" s="232">
        <v>1</v>
      </c>
      <c r="AP1084" s="232">
        <v>1</v>
      </c>
      <c r="AV1084" s="588"/>
      <c r="AZ1084" s="241"/>
      <c r="BA1084" s="234"/>
      <c r="BC1084">
        <v>1</v>
      </c>
      <c r="BD1084">
        <v>1</v>
      </c>
      <c r="BE1084">
        <v>1</v>
      </c>
      <c r="BF1084">
        <v>1</v>
      </c>
      <c r="BG1084" s="236"/>
      <c r="BH1084">
        <v>1</v>
      </c>
      <c r="BI1084">
        <v>1</v>
      </c>
      <c r="BJ1084">
        <v>1</v>
      </c>
      <c r="BK1084" s="230"/>
      <c r="BL1084">
        <v>1</v>
      </c>
      <c r="BM1084">
        <v>1</v>
      </c>
      <c r="BN1084">
        <v>1</v>
      </c>
      <c r="BO1084">
        <v>1</v>
      </c>
      <c r="BP1084">
        <v>1</v>
      </c>
      <c r="BQ1084">
        <v>1</v>
      </c>
      <c r="BR1084">
        <v>1</v>
      </c>
      <c r="BS1084">
        <v>1</v>
      </c>
      <c r="BT1084" s="616" t="s">
        <v>137</v>
      </c>
      <c r="BU1084" s="616"/>
      <c r="BV1084">
        <v>1</v>
      </c>
      <c r="BW1084" s="617"/>
      <c r="BX1084" s="617"/>
      <c r="BY1084" s="617"/>
      <c r="BZ1084" s="230"/>
      <c r="CA1084">
        <v>1</v>
      </c>
      <c r="CB1084" s="617"/>
      <c r="CC1084" s="617"/>
      <c r="CD1084" s="617"/>
      <c r="CE1084" s="6"/>
      <c r="CF1084" s="6"/>
      <c r="CG1084" s="232"/>
      <c r="CH1084">
        <v>1</v>
      </c>
      <c r="CI1084" s="6"/>
      <c r="CM1084" s="596"/>
    </row>
    <row r="1085" spans="9:91">
      <c r="I1085" s="241"/>
      <c r="L1085" s="617"/>
      <c r="M1085" s="617"/>
      <c r="N1085" s="617"/>
      <c r="O1085" s="625" t="s">
        <v>136</v>
      </c>
      <c r="P1085" s="625"/>
      <c r="Q1085" s="625"/>
      <c r="R1085" s="232">
        <v>1</v>
      </c>
      <c r="S1085" s="625" t="s">
        <v>139</v>
      </c>
      <c r="T1085" s="625"/>
      <c r="U1085" s="625"/>
      <c r="V1085" s="232">
        <v>1</v>
      </c>
      <c r="W1085" s="620"/>
      <c r="X1085" s="620"/>
      <c r="Y1085" s="232">
        <v>1</v>
      </c>
      <c r="Z1085" s="625"/>
      <c r="AA1085" s="625"/>
      <c r="AB1085" s="625"/>
      <c r="AC1085" s="625"/>
      <c r="AD1085" s="625" t="s">
        <v>282</v>
      </c>
      <c r="AE1085" s="625"/>
      <c r="AF1085" s="625"/>
      <c r="AG1085" s="232">
        <v>1</v>
      </c>
      <c r="AH1085" s="47"/>
      <c r="AI1085" s="232">
        <v>1</v>
      </c>
      <c r="AJ1085" s="232"/>
      <c r="AL1085" s="232">
        <v>1</v>
      </c>
      <c r="AM1085" s="617" t="s">
        <v>165</v>
      </c>
      <c r="AN1085" s="617"/>
      <c r="AO1085" s="617"/>
      <c r="AP1085" s="232">
        <v>1</v>
      </c>
      <c r="AQ1085" s="47"/>
      <c r="AV1085" s="588"/>
      <c r="AZ1085" s="241"/>
      <c r="BC1085" s="232"/>
      <c r="BD1085" s="232"/>
      <c r="BF1085">
        <v>1</v>
      </c>
      <c r="BH1085">
        <v>1</v>
      </c>
      <c r="BI1085" s="617" t="s">
        <v>135</v>
      </c>
      <c r="BJ1085" s="617"/>
      <c r="BK1085" s="617"/>
      <c r="BL1085">
        <v>1</v>
      </c>
      <c r="BM1085" s="620" t="s">
        <v>151</v>
      </c>
      <c r="BN1085" s="620"/>
      <c r="BO1085" s="617"/>
      <c r="BP1085" s="617"/>
      <c r="BQ1085" s="617"/>
      <c r="BR1085" s="617"/>
      <c r="BS1085">
        <v>1</v>
      </c>
      <c r="BT1085" s="616"/>
      <c r="BU1085" s="616"/>
      <c r="BV1085">
        <v>1</v>
      </c>
      <c r="BW1085" s="617"/>
      <c r="BX1085" s="617"/>
      <c r="BY1085" s="617"/>
      <c r="BZ1085" s="235"/>
      <c r="CA1085">
        <v>1</v>
      </c>
      <c r="CB1085" s="617"/>
      <c r="CC1085" s="617"/>
      <c r="CD1085" s="617"/>
      <c r="CE1085" s="232"/>
      <c r="CF1085" s="232"/>
      <c r="CG1085" s="232"/>
      <c r="CH1085">
        <v>1</v>
      </c>
      <c r="CI1085" s="6"/>
      <c r="CM1085" s="596"/>
    </row>
    <row r="1086" spans="9:91">
      <c r="I1086" s="241"/>
      <c r="O1086" s="625"/>
      <c r="P1086" s="625"/>
      <c r="Q1086" s="625"/>
      <c r="R1086" s="232">
        <v>1</v>
      </c>
      <c r="S1086" s="625"/>
      <c r="T1086" s="625"/>
      <c r="U1086" s="625"/>
      <c r="V1086" s="232">
        <v>1</v>
      </c>
      <c r="W1086" s="617" t="s">
        <v>137</v>
      </c>
      <c r="X1086" s="617"/>
      <c r="Y1086" s="232">
        <v>1</v>
      </c>
      <c r="Z1086" s="625"/>
      <c r="AA1086" s="625"/>
      <c r="AB1086" s="625"/>
      <c r="AC1086" s="625"/>
      <c r="AD1086" s="625"/>
      <c r="AE1086" s="625"/>
      <c r="AF1086" s="625"/>
      <c r="AG1086" s="232">
        <v>1</v>
      </c>
      <c r="AH1086" s="232"/>
      <c r="AI1086" s="232">
        <v>1</v>
      </c>
      <c r="AJ1086" s="617" t="s">
        <v>137</v>
      </c>
      <c r="AK1086" s="617"/>
      <c r="AL1086" s="232">
        <v>1</v>
      </c>
      <c r="AM1086" s="617"/>
      <c r="AN1086" s="617"/>
      <c r="AO1086" s="617"/>
      <c r="AP1086" s="232">
        <v>1</v>
      </c>
      <c r="AQ1086" s="6"/>
      <c r="AU1086" s="583"/>
      <c r="AV1086" s="588"/>
      <c r="AZ1086" s="241"/>
      <c r="BC1086" s="6"/>
      <c r="BD1086" s="6"/>
      <c r="BF1086">
        <v>1</v>
      </c>
      <c r="BH1086">
        <v>1</v>
      </c>
      <c r="BI1086" s="617"/>
      <c r="BJ1086" s="617"/>
      <c r="BK1086" s="617"/>
      <c r="BL1086">
        <v>1</v>
      </c>
      <c r="BM1086" s="620"/>
      <c r="BN1086" s="620"/>
      <c r="BO1086" s="617"/>
      <c r="BP1086" s="617"/>
      <c r="BQ1086" s="617"/>
      <c r="BR1086" s="617"/>
      <c r="BS1086">
        <v>1</v>
      </c>
      <c r="BT1086">
        <v>1</v>
      </c>
      <c r="BU1086">
        <v>1</v>
      </c>
      <c r="BV1086">
        <v>1</v>
      </c>
      <c r="BW1086">
        <v>1</v>
      </c>
      <c r="BX1086">
        <v>1</v>
      </c>
      <c r="BY1086">
        <v>1</v>
      </c>
      <c r="BZ1086">
        <v>1</v>
      </c>
      <c r="CA1086">
        <v>1</v>
      </c>
      <c r="CB1086">
        <v>1</v>
      </c>
      <c r="CC1086">
        <v>1</v>
      </c>
      <c r="CD1086">
        <v>1</v>
      </c>
      <c r="CE1086">
        <v>1</v>
      </c>
      <c r="CF1086">
        <v>1</v>
      </c>
      <c r="CG1086">
        <v>1</v>
      </c>
      <c r="CH1086">
        <v>1</v>
      </c>
      <c r="CI1086" s="6"/>
      <c r="CL1086" s="592"/>
      <c r="CM1086" s="596"/>
    </row>
    <row r="1087" spans="9:91">
      <c r="I1087" s="241"/>
      <c r="N1087" s="232">
        <v>1</v>
      </c>
      <c r="O1087" s="625"/>
      <c r="P1087" s="625"/>
      <c r="Q1087" s="625"/>
      <c r="R1087" s="232">
        <v>1</v>
      </c>
      <c r="S1087" s="625"/>
      <c r="T1087" s="625"/>
      <c r="U1087" s="625"/>
      <c r="V1087" s="232">
        <v>1</v>
      </c>
      <c r="W1087" s="617"/>
      <c r="X1087" s="617"/>
      <c r="Y1087" s="232">
        <v>1</v>
      </c>
      <c r="Z1087" s="625"/>
      <c r="AA1087" s="625"/>
      <c r="AB1087" s="625"/>
      <c r="AC1087" s="625"/>
      <c r="AD1087" s="625"/>
      <c r="AE1087" s="625"/>
      <c r="AF1087" s="625"/>
      <c r="AG1087" s="232">
        <v>1</v>
      </c>
      <c r="AH1087" s="232"/>
      <c r="AI1087" s="232">
        <v>1</v>
      </c>
      <c r="AJ1087" s="617"/>
      <c r="AK1087" s="617"/>
      <c r="AL1087" s="232">
        <v>1</v>
      </c>
      <c r="AM1087" s="617"/>
      <c r="AN1087" s="617"/>
      <c r="AO1087" s="617"/>
      <c r="AP1087" s="232">
        <v>1</v>
      </c>
      <c r="AQ1087" s="586"/>
      <c r="AR1087" s="6"/>
      <c r="AS1087" s="6"/>
      <c r="AT1087" s="6"/>
      <c r="AU1087" s="583"/>
      <c r="AV1087" s="588"/>
      <c r="AZ1087" s="241"/>
      <c r="BF1087">
        <v>1</v>
      </c>
      <c r="BH1087">
        <v>1</v>
      </c>
      <c r="BI1087" s="617"/>
      <c r="BJ1087" s="617"/>
      <c r="BK1087" s="617"/>
      <c r="BL1087">
        <v>1</v>
      </c>
      <c r="BM1087" s="616" t="s">
        <v>137</v>
      </c>
      <c r="BN1087" s="616"/>
      <c r="BO1087" s="617"/>
      <c r="BP1087" s="617"/>
      <c r="BQ1087" s="617"/>
      <c r="BR1087" s="617"/>
      <c r="BS1087">
        <v>1</v>
      </c>
      <c r="BT1087" s="625" t="s">
        <v>283</v>
      </c>
      <c r="BU1087" s="625"/>
      <c r="BV1087" s="625"/>
      <c r="BW1087">
        <v>1</v>
      </c>
      <c r="BX1087" s="617" t="s">
        <v>135</v>
      </c>
      <c r="BY1087" s="617"/>
      <c r="BZ1087" s="617"/>
      <c r="CA1087">
        <v>1</v>
      </c>
      <c r="CB1087" s="617" t="s">
        <v>165</v>
      </c>
      <c r="CC1087" s="617"/>
      <c r="CD1087" s="617"/>
      <c r="CI1087" s="6"/>
      <c r="CJ1087" s="6"/>
      <c r="CK1087" s="6"/>
      <c r="CL1087" s="592"/>
      <c r="CM1087" s="596"/>
    </row>
    <row r="1088" spans="9:91">
      <c r="I1088" s="241"/>
      <c r="J1088" s="232"/>
      <c r="K1088" s="232"/>
      <c r="M1088" s="232"/>
      <c r="N1088" s="232">
        <v>1</v>
      </c>
      <c r="O1088" s="232">
        <v>1</v>
      </c>
      <c r="P1088" s="232">
        <v>1</v>
      </c>
      <c r="Q1088" s="232"/>
      <c r="R1088" s="232">
        <v>1</v>
      </c>
      <c r="S1088" s="232">
        <v>1</v>
      </c>
      <c r="T1088" s="617" t="s">
        <v>138</v>
      </c>
      <c r="U1088" s="617"/>
      <c r="V1088" s="617"/>
      <c r="W1088" s="232">
        <v>1</v>
      </c>
      <c r="X1088" s="232">
        <v>1</v>
      </c>
      <c r="Y1088" s="232">
        <v>1</v>
      </c>
      <c r="Z1088" s="232">
        <v>1</v>
      </c>
      <c r="AA1088" s="232">
        <v>1</v>
      </c>
      <c r="AB1088" s="232">
        <v>1</v>
      </c>
      <c r="AC1088" s="232">
        <v>1</v>
      </c>
      <c r="AD1088" s="232">
        <v>1</v>
      </c>
      <c r="AE1088" s="232">
        <v>1</v>
      </c>
      <c r="AF1088" s="232">
        <v>1</v>
      </c>
      <c r="AG1088" s="232">
        <v>1</v>
      </c>
      <c r="AH1088" s="232">
        <v>1</v>
      </c>
      <c r="AI1088" s="232">
        <v>1</v>
      </c>
      <c r="AJ1088" s="243"/>
      <c r="AK1088" s="232">
        <v>1</v>
      </c>
      <c r="AL1088" s="232">
        <v>1</v>
      </c>
      <c r="AO1088" s="232">
        <v>1</v>
      </c>
      <c r="AP1088" s="232">
        <v>1</v>
      </c>
      <c r="AQ1088" s="586"/>
      <c r="AR1088" s="6"/>
      <c r="AS1088" s="6"/>
      <c r="AT1088" s="6"/>
      <c r="AV1088" s="240"/>
      <c r="AZ1088" s="241"/>
      <c r="BA1088" s="232"/>
      <c r="BB1088" s="232"/>
      <c r="BF1088">
        <v>1</v>
      </c>
      <c r="BG1088" s="232"/>
      <c r="BH1088">
        <v>1</v>
      </c>
      <c r="BI1088" s="235"/>
      <c r="BJ1088" s="230"/>
      <c r="BK1088" s="309"/>
      <c r="BL1088">
        <v>1</v>
      </c>
      <c r="BM1088" s="616"/>
      <c r="BN1088" s="616"/>
      <c r="BO1088" s="617"/>
      <c r="BP1088" s="617"/>
      <c r="BQ1088" s="617"/>
      <c r="BR1088" s="617"/>
      <c r="BS1088">
        <v>1</v>
      </c>
      <c r="BT1088" s="625"/>
      <c r="BU1088" s="625"/>
      <c r="BV1088" s="625"/>
      <c r="BW1088">
        <v>1</v>
      </c>
      <c r="BX1088" s="617"/>
      <c r="BY1088" s="617"/>
      <c r="BZ1088" s="617"/>
      <c r="CA1088">
        <v>1</v>
      </c>
      <c r="CB1088" s="617"/>
      <c r="CC1088" s="617"/>
      <c r="CD1088" s="617"/>
      <c r="CE1088" s="6"/>
      <c r="CF1088" s="232"/>
      <c r="CG1088" s="232"/>
      <c r="CH1088" s="595"/>
      <c r="CI1088" s="6"/>
      <c r="CJ1088" s="6"/>
      <c r="CK1088" s="6"/>
      <c r="CM1088" s="240"/>
    </row>
    <row r="1089" spans="9:91">
      <c r="I1089" s="241"/>
      <c r="M1089" s="232"/>
      <c r="N1089" s="232"/>
      <c r="P1089" s="232">
        <v>1</v>
      </c>
      <c r="R1089" s="236"/>
      <c r="S1089" s="232">
        <v>1</v>
      </c>
      <c r="T1089" s="617"/>
      <c r="U1089" s="617"/>
      <c r="V1089" s="617"/>
      <c r="W1089" s="620" t="s">
        <v>151</v>
      </c>
      <c r="X1089" s="620"/>
      <c r="Y1089" s="232">
        <v>1</v>
      </c>
      <c r="Z1089" s="617" t="s">
        <v>137</v>
      </c>
      <c r="AA1089" s="617"/>
      <c r="AB1089" s="620" t="s">
        <v>151</v>
      </c>
      <c r="AC1089" s="620"/>
      <c r="AD1089" s="309"/>
      <c r="AE1089" s="47"/>
      <c r="AF1089" s="236"/>
      <c r="AG1089" s="232"/>
      <c r="AH1089" s="617" t="s">
        <v>462</v>
      </c>
      <c r="AI1089" s="617"/>
      <c r="AJ1089" s="617"/>
      <c r="AK1089" s="232">
        <v>1</v>
      </c>
      <c r="AL1089" s="625" t="s">
        <v>135</v>
      </c>
      <c r="AM1089" s="625"/>
      <c r="AN1089" s="625"/>
      <c r="AO1089" s="232">
        <v>1</v>
      </c>
      <c r="AP1089" s="232"/>
      <c r="AQ1089" s="232"/>
      <c r="AR1089" s="232"/>
      <c r="AS1089" s="6"/>
      <c r="AT1089" s="6"/>
      <c r="AV1089" s="240"/>
      <c r="AZ1089" s="241"/>
      <c r="BF1089">
        <v>1</v>
      </c>
      <c r="BG1089" s="232"/>
      <c r="BH1089">
        <v>1</v>
      </c>
      <c r="BI1089" s="617" t="s">
        <v>138</v>
      </c>
      <c r="BJ1089" s="617"/>
      <c r="BK1089" s="617"/>
      <c r="BL1089">
        <v>1</v>
      </c>
      <c r="BM1089" s="620" t="s">
        <v>151</v>
      </c>
      <c r="BN1089" s="620"/>
      <c r="BO1089" s="616" t="s">
        <v>137</v>
      </c>
      <c r="BP1089" s="616"/>
      <c r="BQ1089" s="620" t="s">
        <v>151</v>
      </c>
      <c r="BR1089" s="620"/>
      <c r="BS1089">
        <v>1</v>
      </c>
      <c r="BT1089" s="625"/>
      <c r="BU1089" s="625"/>
      <c r="BV1089" s="625"/>
      <c r="BW1089">
        <v>1</v>
      </c>
      <c r="BX1089" s="617"/>
      <c r="BY1089" s="617"/>
      <c r="BZ1089" s="617"/>
      <c r="CA1089">
        <v>1</v>
      </c>
      <c r="CB1089" s="617"/>
      <c r="CC1089" s="617"/>
      <c r="CD1089" s="617"/>
      <c r="CE1089" s="47"/>
      <c r="CF1089" s="232"/>
      <c r="CG1089" s="232"/>
      <c r="CH1089" s="232"/>
      <c r="CI1089" s="232"/>
      <c r="CJ1089" s="6"/>
      <c r="CK1089" s="6"/>
      <c r="CM1089" s="240"/>
    </row>
    <row r="1090" spans="9:91">
      <c r="I1090" s="241"/>
      <c r="M1090" s="232"/>
      <c r="N1090" s="232"/>
      <c r="P1090" s="232">
        <v>1</v>
      </c>
      <c r="Q1090" s="232">
        <v>1</v>
      </c>
      <c r="R1090" s="232"/>
      <c r="S1090" s="232">
        <v>1</v>
      </c>
      <c r="T1090" s="617"/>
      <c r="U1090" s="617"/>
      <c r="V1090" s="617"/>
      <c r="W1090" s="620"/>
      <c r="X1090" s="620"/>
      <c r="Y1090" s="232">
        <v>1</v>
      </c>
      <c r="Z1090" s="617"/>
      <c r="AA1090" s="617"/>
      <c r="AB1090" s="620"/>
      <c r="AC1090" s="620"/>
      <c r="AD1090" s="617" t="s">
        <v>139</v>
      </c>
      <c r="AE1090" s="617"/>
      <c r="AF1090" s="617"/>
      <c r="AG1090" s="232"/>
      <c r="AH1090" s="617"/>
      <c r="AI1090" s="617"/>
      <c r="AJ1090" s="617"/>
      <c r="AK1090" s="232">
        <v>1</v>
      </c>
      <c r="AL1090" s="625"/>
      <c r="AM1090" s="625"/>
      <c r="AN1090" s="625"/>
      <c r="AO1090" s="232">
        <v>1</v>
      </c>
      <c r="AP1090" s="232"/>
      <c r="AQ1090" s="232"/>
      <c r="AU1090" s="232"/>
      <c r="AV1090" s="240"/>
      <c r="AZ1090" s="241"/>
      <c r="BC1090" s="6"/>
      <c r="BD1090" s="232"/>
      <c r="BE1090" s="232"/>
      <c r="BF1090">
        <v>1</v>
      </c>
      <c r="BG1090" s="232"/>
      <c r="BH1090">
        <v>1</v>
      </c>
      <c r="BI1090" s="617"/>
      <c r="BJ1090" s="617"/>
      <c r="BK1090" s="617"/>
      <c r="BL1090">
        <v>1</v>
      </c>
      <c r="BM1090" s="620"/>
      <c r="BN1090" s="620"/>
      <c r="BO1090" s="616"/>
      <c r="BP1090" s="616"/>
      <c r="BQ1090" s="620"/>
      <c r="BR1090" s="620"/>
      <c r="BS1090">
        <v>1</v>
      </c>
      <c r="BT1090" s="617" t="s">
        <v>139</v>
      </c>
      <c r="BU1090" s="617"/>
      <c r="BV1090" s="617"/>
      <c r="BW1090">
        <v>1</v>
      </c>
      <c r="BX1090" s="617" t="s">
        <v>165</v>
      </c>
      <c r="BY1090" s="617"/>
      <c r="BZ1090" s="617"/>
      <c r="CA1090">
        <v>1</v>
      </c>
      <c r="CB1090">
        <v>1</v>
      </c>
      <c r="CC1090">
        <v>1</v>
      </c>
      <c r="CD1090">
        <v>1</v>
      </c>
      <c r="CE1090" s="47"/>
      <c r="CF1090" s="232"/>
      <c r="CG1090" s="232"/>
      <c r="CH1090" s="232"/>
      <c r="CI1090" s="6"/>
      <c r="CL1090" s="232"/>
      <c r="CM1090" s="240"/>
    </row>
    <row r="1091" spans="9:91">
      <c r="I1091" s="241"/>
      <c r="M1091" s="6"/>
      <c r="N1091" s="617" t="s">
        <v>165</v>
      </c>
      <c r="O1091" s="617"/>
      <c r="P1091" s="617"/>
      <c r="Q1091" s="232">
        <v>1</v>
      </c>
      <c r="R1091" s="47"/>
      <c r="S1091" s="232">
        <v>1</v>
      </c>
      <c r="T1091" s="232">
        <v>1</v>
      </c>
      <c r="U1091" s="232">
        <v>1</v>
      </c>
      <c r="V1091" s="232">
        <v>1</v>
      </c>
      <c r="W1091" s="617" t="s">
        <v>138</v>
      </c>
      <c r="X1091" s="617"/>
      <c r="Y1091" s="617"/>
      <c r="Z1091" s="232">
        <v>1</v>
      </c>
      <c r="AA1091" s="232">
        <v>1</v>
      </c>
      <c r="AB1091" s="232">
        <v>1</v>
      </c>
      <c r="AC1091" s="232">
        <v>1</v>
      </c>
      <c r="AD1091" s="617"/>
      <c r="AE1091" s="617"/>
      <c r="AF1091" s="617"/>
      <c r="AG1091" s="232"/>
      <c r="AH1091" s="617"/>
      <c r="AI1091" s="617"/>
      <c r="AJ1091" s="617"/>
      <c r="AK1091" s="232">
        <v>1</v>
      </c>
      <c r="AL1091" s="625"/>
      <c r="AM1091" s="625"/>
      <c r="AN1091" s="625"/>
      <c r="AO1091" s="232">
        <v>1</v>
      </c>
      <c r="AP1091" s="232"/>
      <c r="AQ1091" s="232"/>
      <c r="AU1091" s="254"/>
      <c r="AV1091" s="240"/>
      <c r="AZ1091" s="241"/>
      <c r="BC1091" s="6"/>
      <c r="BD1091" s="6"/>
      <c r="BE1091" s="232"/>
      <c r="BF1091">
        <v>1</v>
      </c>
      <c r="BG1091" s="243"/>
      <c r="BH1091">
        <v>1</v>
      </c>
      <c r="BI1091" s="617"/>
      <c r="BJ1091" s="617"/>
      <c r="BK1091" s="617"/>
      <c r="BL1091">
        <v>1</v>
      </c>
      <c r="BM1091">
        <v>1</v>
      </c>
      <c r="BN1091">
        <v>1</v>
      </c>
      <c r="BO1091">
        <v>1</v>
      </c>
      <c r="BP1091">
        <v>1</v>
      </c>
      <c r="BQ1091">
        <v>1</v>
      </c>
      <c r="BR1091">
        <v>1</v>
      </c>
      <c r="BS1091">
        <v>1</v>
      </c>
      <c r="BT1091" s="617"/>
      <c r="BU1091" s="617"/>
      <c r="BV1091" s="617"/>
      <c r="BW1091">
        <v>1</v>
      </c>
      <c r="BX1091" s="617"/>
      <c r="BY1091" s="617"/>
      <c r="BZ1091" s="617"/>
      <c r="CA1091" s="617" t="s">
        <v>136</v>
      </c>
      <c r="CB1091" s="617"/>
      <c r="CC1091" s="617"/>
      <c r="CD1091">
        <v>1</v>
      </c>
      <c r="CL1091" s="254"/>
      <c r="CM1091" s="240"/>
    </row>
    <row r="1092" spans="9:91">
      <c r="I1092" s="241"/>
      <c r="N1092" s="617"/>
      <c r="O1092" s="617"/>
      <c r="P1092" s="617"/>
      <c r="Q1092" s="232">
        <v>1</v>
      </c>
      <c r="R1092" s="243"/>
      <c r="S1092" s="625" t="s">
        <v>133</v>
      </c>
      <c r="T1092" s="625"/>
      <c r="U1092" s="625"/>
      <c r="V1092" s="232">
        <v>1</v>
      </c>
      <c r="W1092" s="617"/>
      <c r="X1092" s="617"/>
      <c r="Y1092" s="617"/>
      <c r="Z1092" s="617" t="s">
        <v>139</v>
      </c>
      <c r="AA1092" s="617"/>
      <c r="AB1092" s="617"/>
      <c r="AC1092" s="232">
        <v>1</v>
      </c>
      <c r="AD1092" s="617"/>
      <c r="AE1092" s="617"/>
      <c r="AF1092" s="617"/>
      <c r="AG1092" s="232"/>
      <c r="AH1092" s="232"/>
      <c r="AI1092" s="232"/>
      <c r="AJ1092" s="232"/>
      <c r="AK1092" s="232">
        <v>1</v>
      </c>
      <c r="AL1092" s="232">
        <v>1</v>
      </c>
      <c r="AM1092" s="232">
        <v>1</v>
      </c>
      <c r="AN1092" s="232">
        <v>1</v>
      </c>
      <c r="AO1092" s="232">
        <v>1</v>
      </c>
      <c r="AP1092" s="47"/>
      <c r="AQ1092" s="586"/>
      <c r="AU1092" s="254"/>
      <c r="AV1092" s="240"/>
      <c r="AZ1092" s="241"/>
      <c r="BC1092" s="6"/>
      <c r="BD1092" s="6"/>
      <c r="BE1092" s="232"/>
      <c r="BF1092">
        <v>1</v>
      </c>
      <c r="BG1092" s="232"/>
      <c r="BH1092">
        <v>1</v>
      </c>
      <c r="BI1092" s="616" t="s">
        <v>177</v>
      </c>
      <c r="BJ1092" s="616"/>
      <c r="BK1092" s="616"/>
      <c r="BL1092" s="617" t="s">
        <v>138</v>
      </c>
      <c r="BM1092" s="617"/>
      <c r="BN1092" s="617"/>
      <c r="BO1092" s="309"/>
      <c r="BP1092" s="617" t="s">
        <v>135</v>
      </c>
      <c r="BQ1092" s="617"/>
      <c r="BR1092" s="617"/>
      <c r="BS1092" s="230"/>
      <c r="BT1092" s="617"/>
      <c r="BU1092" s="617"/>
      <c r="BV1092" s="617"/>
      <c r="BW1092">
        <v>1</v>
      </c>
      <c r="BX1092" s="617"/>
      <c r="BY1092" s="617"/>
      <c r="BZ1092" s="617"/>
      <c r="CA1092" s="617"/>
      <c r="CB1092" s="617"/>
      <c r="CC1092" s="617"/>
      <c r="CD1092">
        <v>1</v>
      </c>
      <c r="CL1092" s="254"/>
      <c r="CM1092" s="240"/>
    </row>
    <row r="1093" spans="9:91">
      <c r="I1093" s="241"/>
      <c r="N1093" s="617"/>
      <c r="O1093" s="617"/>
      <c r="P1093" s="617"/>
      <c r="Q1093" s="232">
        <v>1</v>
      </c>
      <c r="R1093" s="232">
        <v>1</v>
      </c>
      <c r="S1093" s="625"/>
      <c r="T1093" s="625"/>
      <c r="U1093" s="625"/>
      <c r="V1093" s="232">
        <v>1</v>
      </c>
      <c r="W1093" s="617"/>
      <c r="X1093" s="617"/>
      <c r="Y1093" s="617"/>
      <c r="Z1093" s="617"/>
      <c r="AA1093" s="617"/>
      <c r="AB1093" s="617"/>
      <c r="AC1093" s="232">
        <v>1</v>
      </c>
      <c r="AD1093" s="232">
        <v>1</v>
      </c>
      <c r="AE1093" s="232">
        <v>1</v>
      </c>
      <c r="AF1093" s="232">
        <v>1</v>
      </c>
      <c r="AG1093" s="232">
        <v>1</v>
      </c>
      <c r="AH1093" s="232">
        <v>1</v>
      </c>
      <c r="AI1093" s="232">
        <v>1</v>
      </c>
      <c r="AJ1093" s="232">
        <v>1</v>
      </c>
      <c r="AK1093" s="232">
        <v>1</v>
      </c>
      <c r="AL1093" s="617" t="s">
        <v>165</v>
      </c>
      <c r="AM1093" s="617"/>
      <c r="AN1093" s="617"/>
      <c r="AO1093" s="616" t="s">
        <v>136</v>
      </c>
      <c r="AP1093" s="616"/>
      <c r="AQ1093" s="616"/>
      <c r="AR1093" s="6"/>
      <c r="AS1093" s="6"/>
      <c r="AT1093" s="232"/>
      <c r="AU1093" s="254"/>
      <c r="AV1093" s="240"/>
      <c r="AZ1093" s="241"/>
      <c r="BC1093" s="47"/>
      <c r="BD1093" s="47"/>
      <c r="BE1093" s="47"/>
      <c r="BF1093">
        <v>1</v>
      </c>
      <c r="BG1093" s="243"/>
      <c r="BH1093">
        <v>1</v>
      </c>
      <c r="BI1093" s="616"/>
      <c r="BJ1093" s="616"/>
      <c r="BK1093" s="616"/>
      <c r="BL1093" s="617"/>
      <c r="BM1093" s="617"/>
      <c r="BN1093" s="617"/>
      <c r="BO1093" s="230"/>
      <c r="BP1093" s="617"/>
      <c r="BQ1093" s="617"/>
      <c r="BR1093" s="617"/>
      <c r="BS1093">
        <v>1</v>
      </c>
      <c r="BT1093">
        <v>1</v>
      </c>
      <c r="BU1093">
        <v>1</v>
      </c>
      <c r="BV1093">
        <v>1</v>
      </c>
      <c r="BW1093">
        <v>1</v>
      </c>
      <c r="BX1093" s="617" t="s">
        <v>133</v>
      </c>
      <c r="BY1093" s="617"/>
      <c r="BZ1093" s="617"/>
      <c r="CA1093" s="617"/>
      <c r="CB1093" s="617"/>
      <c r="CC1093" s="617"/>
      <c r="CD1093">
        <v>1</v>
      </c>
      <c r="CL1093" s="254"/>
      <c r="CM1093" s="240"/>
    </row>
    <row r="1094" spans="9:91">
      <c r="I1094" s="241"/>
      <c r="R1094" s="232">
        <v>1</v>
      </c>
      <c r="S1094" s="625"/>
      <c r="T1094" s="625"/>
      <c r="U1094" s="625"/>
      <c r="V1094" s="232">
        <v>1</v>
      </c>
      <c r="W1094" s="232">
        <v>1</v>
      </c>
      <c r="X1094" s="232">
        <v>1</v>
      </c>
      <c r="Y1094" s="232">
        <v>1</v>
      </c>
      <c r="Z1094" s="617"/>
      <c r="AA1094" s="617"/>
      <c r="AB1094" s="617"/>
      <c r="AC1094" s="230"/>
      <c r="AD1094" s="617" t="s">
        <v>135</v>
      </c>
      <c r="AE1094" s="617"/>
      <c r="AF1094" s="617"/>
      <c r="AG1094" s="233"/>
      <c r="AH1094" s="617" t="s">
        <v>138</v>
      </c>
      <c r="AI1094" s="617"/>
      <c r="AJ1094" s="617"/>
      <c r="AK1094" s="232">
        <v>1</v>
      </c>
      <c r="AL1094" s="617"/>
      <c r="AM1094" s="617"/>
      <c r="AN1094" s="617"/>
      <c r="AO1094" s="616"/>
      <c r="AP1094" s="616"/>
      <c r="AQ1094" s="616"/>
      <c r="AR1094" s="6"/>
      <c r="AS1094" s="6"/>
      <c r="AT1094" s="233"/>
      <c r="AU1094" s="232"/>
      <c r="AV1094" s="588"/>
      <c r="AZ1094" s="241"/>
      <c r="BC1094" s="47"/>
      <c r="BD1094" s="47"/>
      <c r="BE1094" s="47"/>
      <c r="BF1094">
        <v>1</v>
      </c>
      <c r="BG1094" s="6"/>
      <c r="BH1094">
        <v>1</v>
      </c>
      <c r="BI1094" s="616"/>
      <c r="BJ1094" s="616"/>
      <c r="BK1094" s="616"/>
      <c r="BL1094" s="617"/>
      <c r="BM1094" s="617"/>
      <c r="BN1094" s="617"/>
      <c r="BO1094" s="235"/>
      <c r="BP1094" s="617"/>
      <c r="BQ1094" s="617"/>
      <c r="BR1094" s="617"/>
      <c r="BS1094">
        <v>1</v>
      </c>
      <c r="BT1094" s="617" t="s">
        <v>165</v>
      </c>
      <c r="BU1094" s="617"/>
      <c r="BV1094" s="617"/>
      <c r="BW1094">
        <v>1</v>
      </c>
      <c r="BX1094" s="617"/>
      <c r="BY1094" s="617"/>
      <c r="BZ1094" s="617"/>
      <c r="CA1094">
        <v>1</v>
      </c>
      <c r="CB1094">
        <v>1</v>
      </c>
      <c r="CC1094">
        <v>1</v>
      </c>
      <c r="CD1094">
        <v>1</v>
      </c>
      <c r="CL1094" s="232"/>
      <c r="CM1094" s="596"/>
    </row>
    <row r="1095" spans="9:91">
      <c r="I1095" s="585"/>
      <c r="R1095" s="232">
        <v>1</v>
      </c>
      <c r="S1095" s="232">
        <v>1</v>
      </c>
      <c r="T1095" s="232">
        <v>1</v>
      </c>
      <c r="U1095" s="243"/>
      <c r="W1095" s="232"/>
      <c r="X1095" s="236"/>
      <c r="Y1095" s="232">
        <v>1</v>
      </c>
      <c r="Z1095" s="232">
        <v>1</v>
      </c>
      <c r="AA1095" s="232">
        <v>1</v>
      </c>
      <c r="AB1095" s="232">
        <v>1</v>
      </c>
      <c r="AC1095" s="232">
        <v>1</v>
      </c>
      <c r="AD1095" s="617"/>
      <c r="AE1095" s="617"/>
      <c r="AF1095" s="617"/>
      <c r="AG1095" s="230"/>
      <c r="AH1095" s="617"/>
      <c r="AI1095" s="617"/>
      <c r="AJ1095" s="617"/>
      <c r="AK1095" s="232">
        <v>1</v>
      </c>
      <c r="AL1095" s="617"/>
      <c r="AM1095" s="617"/>
      <c r="AN1095" s="617"/>
      <c r="AO1095" s="616"/>
      <c r="AP1095" s="616"/>
      <c r="AQ1095" s="616"/>
      <c r="AR1095" s="6"/>
      <c r="AS1095" s="6"/>
      <c r="AT1095" s="6"/>
      <c r="AU1095" s="232"/>
      <c r="AV1095" s="588"/>
      <c r="AZ1095" s="594"/>
      <c r="BC1095" s="47"/>
      <c r="BD1095" s="47"/>
      <c r="BE1095" s="47"/>
      <c r="BF1095">
        <v>1</v>
      </c>
      <c r="BG1095" s="243"/>
      <c r="BH1095">
        <v>1</v>
      </c>
      <c r="BI1095">
        <v>1</v>
      </c>
      <c r="BJ1095">
        <v>1</v>
      </c>
      <c r="BK1095">
        <v>1</v>
      </c>
      <c r="BL1095">
        <v>1</v>
      </c>
      <c r="BM1095">
        <v>1</v>
      </c>
      <c r="BN1095">
        <v>1</v>
      </c>
      <c r="BO1095">
        <v>1</v>
      </c>
      <c r="BP1095">
        <v>1</v>
      </c>
      <c r="BQ1095">
        <v>1</v>
      </c>
      <c r="BR1095">
        <v>1</v>
      </c>
      <c r="BS1095">
        <v>1</v>
      </c>
      <c r="BT1095" s="617"/>
      <c r="BU1095" s="617"/>
      <c r="BV1095" s="617"/>
      <c r="BW1095">
        <v>1</v>
      </c>
      <c r="BX1095" s="617"/>
      <c r="BY1095" s="617"/>
      <c r="BZ1095" s="617"/>
      <c r="CA1095">
        <v>1</v>
      </c>
      <c r="CB1095" s="232"/>
      <c r="CC1095" s="232"/>
      <c r="CL1095" s="232"/>
      <c r="CM1095" s="596"/>
    </row>
    <row r="1096" spans="9:91">
      <c r="I1096" s="585"/>
      <c r="T1096" s="232">
        <v>1</v>
      </c>
      <c r="U1096" s="232">
        <v>1</v>
      </c>
      <c r="V1096" s="232">
        <v>1</v>
      </c>
      <c r="W1096" s="232">
        <v>1</v>
      </c>
      <c r="Y1096" s="232"/>
      <c r="Z1096" s="625" t="s">
        <v>136</v>
      </c>
      <c r="AA1096" s="625"/>
      <c r="AB1096" s="625"/>
      <c r="AC1096" s="232">
        <v>1</v>
      </c>
      <c r="AD1096" s="617"/>
      <c r="AE1096" s="617"/>
      <c r="AF1096" s="617"/>
      <c r="AG1096" s="235"/>
      <c r="AH1096" s="617"/>
      <c r="AI1096" s="617"/>
      <c r="AJ1096" s="617"/>
      <c r="AK1096" s="232">
        <v>1</v>
      </c>
      <c r="AR1096" s="6"/>
      <c r="AS1096" s="6"/>
      <c r="AT1096" s="6"/>
      <c r="AU1096" s="233"/>
      <c r="AV1096" s="588"/>
      <c r="AZ1096" s="594"/>
      <c r="BC1096" s="6"/>
      <c r="BD1096" s="6"/>
      <c r="BE1096" s="6"/>
      <c r="BF1096">
        <v>1</v>
      </c>
      <c r="BH1096" s="243"/>
      <c r="BJ1096" s="243"/>
      <c r="BK1096" s="232"/>
      <c r="BL1096" s="243"/>
      <c r="BM1096" s="232"/>
      <c r="BN1096" s="232"/>
      <c r="BO1096" s="6"/>
      <c r="BS1096" s="236"/>
      <c r="BT1096" s="617"/>
      <c r="BU1096" s="617"/>
      <c r="BV1096" s="617"/>
      <c r="BW1096">
        <v>1</v>
      </c>
      <c r="BX1096">
        <v>1</v>
      </c>
      <c r="BY1096">
        <v>1</v>
      </c>
      <c r="BZ1096">
        <v>1</v>
      </c>
      <c r="CA1096">
        <v>1</v>
      </c>
      <c r="CB1096" s="232"/>
      <c r="CC1096" s="6"/>
      <c r="CL1096" s="233"/>
      <c r="CM1096" s="596"/>
    </row>
    <row r="1097" spans="9:91">
      <c r="I1097" s="241"/>
      <c r="T1097" s="617" t="s">
        <v>165</v>
      </c>
      <c r="U1097" s="617"/>
      <c r="V1097" s="617"/>
      <c r="W1097" s="232">
        <v>1</v>
      </c>
      <c r="X1097" s="232">
        <v>1</v>
      </c>
      <c r="Y1097" s="232">
        <v>1</v>
      </c>
      <c r="Z1097" s="625"/>
      <c r="AA1097" s="625"/>
      <c r="AB1097" s="625"/>
      <c r="AC1097" s="232">
        <v>1</v>
      </c>
      <c r="AD1097" s="232">
        <v>1</v>
      </c>
      <c r="AE1097" s="232">
        <v>1</v>
      </c>
      <c r="AF1097" s="232">
        <v>1</v>
      </c>
      <c r="AG1097" s="232">
        <v>1</v>
      </c>
      <c r="AH1097" s="232">
        <v>1</v>
      </c>
      <c r="AI1097" s="232">
        <v>1</v>
      </c>
      <c r="AJ1097" s="232">
        <v>1</v>
      </c>
      <c r="AK1097" s="232">
        <v>1</v>
      </c>
      <c r="AL1097" s="47"/>
      <c r="AM1097" s="490"/>
      <c r="AN1097" s="232"/>
      <c r="AO1097" s="232"/>
      <c r="AP1097" s="232"/>
      <c r="AQ1097" s="587"/>
      <c r="AR1097" s="6"/>
      <c r="AS1097" s="6"/>
      <c r="AU1097" s="233"/>
      <c r="AV1097" s="240"/>
      <c r="AZ1097" s="241"/>
      <c r="BC1097" s="6"/>
      <c r="BD1097" s="6"/>
      <c r="BE1097" s="6"/>
      <c r="BF1097">
        <v>1</v>
      </c>
      <c r="BG1097">
        <v>1</v>
      </c>
      <c r="BH1097">
        <v>1</v>
      </c>
      <c r="BI1097">
        <v>1</v>
      </c>
      <c r="BJ1097">
        <v>1</v>
      </c>
      <c r="BK1097">
        <v>1</v>
      </c>
      <c r="BL1097">
        <v>1</v>
      </c>
      <c r="BM1097">
        <v>1</v>
      </c>
      <c r="BN1097">
        <v>1</v>
      </c>
      <c r="BO1097">
        <v>1</v>
      </c>
      <c r="BP1097">
        <v>1</v>
      </c>
      <c r="BQ1097">
        <v>1</v>
      </c>
      <c r="BR1097">
        <v>1</v>
      </c>
      <c r="BS1097">
        <v>1</v>
      </c>
      <c r="BT1097" s="617" t="s">
        <v>136</v>
      </c>
      <c r="BU1097" s="617"/>
      <c r="BV1097" s="617"/>
      <c r="BW1097">
        <v>1</v>
      </c>
      <c r="BX1097" s="232"/>
      <c r="BY1097" s="232"/>
      <c r="BZ1097" s="232"/>
      <c r="CA1097" s="232"/>
      <c r="CB1097" s="232"/>
      <c r="CC1097" s="47"/>
      <c r="CL1097" s="233"/>
      <c r="CM1097" s="240"/>
    </row>
    <row r="1098" spans="9:91">
      <c r="I1098" s="585"/>
      <c r="T1098" s="617"/>
      <c r="U1098" s="617"/>
      <c r="V1098" s="617"/>
      <c r="Y1098" s="232">
        <v>1</v>
      </c>
      <c r="Z1098" s="625"/>
      <c r="AA1098" s="625"/>
      <c r="AB1098" s="625"/>
      <c r="AC1098" s="6"/>
      <c r="AE1098" s="625" t="s">
        <v>133</v>
      </c>
      <c r="AF1098" s="625"/>
      <c r="AG1098" s="625"/>
      <c r="AK1098" s="232"/>
      <c r="AL1098" s="243"/>
      <c r="AM1098" s="583"/>
      <c r="AN1098" s="232"/>
      <c r="AO1098" s="232"/>
      <c r="AP1098" s="232"/>
      <c r="AQ1098" s="6"/>
      <c r="AR1098" s="6"/>
      <c r="AS1098" s="6"/>
      <c r="AU1098" s="583"/>
      <c r="AV1098" s="588"/>
      <c r="AZ1098" s="594"/>
      <c r="BC1098" s="6"/>
      <c r="BD1098" s="6"/>
      <c r="BE1098" s="6"/>
      <c r="BJ1098" s="6"/>
      <c r="BK1098" s="232"/>
      <c r="BL1098" s="232"/>
      <c r="BM1098" s="232"/>
      <c r="BN1098" s="6"/>
      <c r="BO1098" s="6"/>
      <c r="BS1098">
        <v>1</v>
      </c>
      <c r="BT1098" s="617"/>
      <c r="BU1098" s="617"/>
      <c r="BV1098" s="617"/>
      <c r="BW1098">
        <v>1</v>
      </c>
      <c r="BX1098" s="47"/>
      <c r="BY1098" s="6"/>
      <c r="BZ1098" s="6"/>
      <c r="CA1098" s="6"/>
      <c r="CB1098" s="232"/>
      <c r="CL1098" s="592"/>
      <c r="CM1098" s="596"/>
    </row>
    <row r="1099" spans="9:91">
      <c r="I1099" s="585"/>
      <c r="T1099" s="617"/>
      <c r="U1099" s="617"/>
      <c r="V1099" s="617"/>
      <c r="W1099" s="47"/>
      <c r="X1099" s="47"/>
      <c r="Y1099" s="232">
        <v>1</v>
      </c>
      <c r="Z1099" s="232">
        <v>1</v>
      </c>
      <c r="AB1099" s="617" t="s">
        <v>165</v>
      </c>
      <c r="AC1099" s="617"/>
      <c r="AD1099" s="617"/>
      <c r="AE1099" s="625"/>
      <c r="AF1099" s="625"/>
      <c r="AG1099" s="625"/>
      <c r="AK1099" s="232"/>
      <c r="AL1099" s="232"/>
      <c r="AM1099" s="232"/>
      <c r="AR1099" s="6"/>
      <c r="AS1099" s="6"/>
      <c r="AU1099" s="583"/>
      <c r="AV1099" s="588"/>
      <c r="AZ1099" s="594"/>
      <c r="BF1099" s="6"/>
      <c r="BG1099" s="6"/>
      <c r="BH1099" s="6"/>
      <c r="BI1099" s="6"/>
      <c r="BJ1099" s="6"/>
      <c r="BK1099" s="232"/>
      <c r="BL1099" s="232"/>
      <c r="BM1099" s="232"/>
      <c r="BQ1099" s="232"/>
      <c r="BR1099" s="6"/>
      <c r="BS1099">
        <v>1</v>
      </c>
      <c r="BT1099" s="617"/>
      <c r="BU1099" s="617"/>
      <c r="BV1099" s="617"/>
      <c r="BW1099">
        <v>1</v>
      </c>
      <c r="BX1099" s="47"/>
      <c r="BY1099" s="6"/>
      <c r="BZ1099" s="6"/>
      <c r="CA1099" s="6"/>
      <c r="CB1099" s="232"/>
      <c r="CF1099" s="6"/>
      <c r="CG1099" s="6"/>
      <c r="CL1099" s="592"/>
      <c r="CM1099" s="596"/>
    </row>
    <row r="1100" spans="9:91">
      <c r="I1100" s="241"/>
      <c r="W1100" s="6"/>
      <c r="X1100" s="47"/>
      <c r="Y1100" s="232"/>
      <c r="AB1100" s="617"/>
      <c r="AC1100" s="617"/>
      <c r="AD1100" s="617"/>
      <c r="AE1100" s="625"/>
      <c r="AF1100" s="625"/>
      <c r="AG1100" s="625"/>
      <c r="AL1100" s="586"/>
      <c r="AM1100" s="586"/>
      <c r="AR1100" s="6"/>
      <c r="AS1100" s="6"/>
      <c r="AT1100" s="232"/>
      <c r="AU1100" s="583"/>
      <c r="AV1100" s="588"/>
      <c r="AZ1100" s="241"/>
      <c r="BF1100" s="6"/>
      <c r="BG1100" s="6"/>
      <c r="BH1100" s="6"/>
      <c r="BI1100" s="6"/>
      <c r="BJ1100" s="6"/>
      <c r="BK1100" s="6"/>
      <c r="BL1100" s="6"/>
      <c r="BM1100" s="6"/>
      <c r="BQ1100" s="6"/>
      <c r="BR1100" s="6"/>
      <c r="BS1100">
        <v>1</v>
      </c>
      <c r="BT1100">
        <v>1</v>
      </c>
      <c r="BU1100">
        <v>1</v>
      </c>
      <c r="BV1100">
        <v>1</v>
      </c>
      <c r="BW1100">
        <v>1</v>
      </c>
      <c r="BX1100" s="47"/>
      <c r="BY1100" s="6"/>
      <c r="BZ1100" s="6"/>
      <c r="CA1100" s="6"/>
      <c r="CB1100" s="6"/>
      <c r="CF1100" s="6"/>
      <c r="CG1100" s="6"/>
      <c r="CL1100" s="592"/>
      <c r="CM1100" s="596"/>
    </row>
    <row r="1101" spans="9:91">
      <c r="I1101" s="241"/>
      <c r="W1101" s="6"/>
      <c r="X1101" s="47"/>
      <c r="Y1101" s="6"/>
      <c r="AB1101" s="617"/>
      <c r="AC1101" s="617"/>
      <c r="AD1101" s="617"/>
      <c r="AE1101" s="6"/>
      <c r="AF1101" s="6"/>
      <c r="AG1101" s="232"/>
      <c r="AH1101" s="232"/>
      <c r="AL1101" s="6"/>
      <c r="AM1101" s="6"/>
      <c r="AR1101" s="6"/>
      <c r="AS1101" s="6"/>
      <c r="AT1101" s="232"/>
      <c r="AU1101" s="583"/>
      <c r="AV1101" s="588"/>
      <c r="AZ1101" s="241"/>
      <c r="BF1101" s="6"/>
      <c r="BG1101" s="6"/>
      <c r="BH1101" s="6"/>
      <c r="BI1101" s="6"/>
      <c r="BJ1101" s="6"/>
      <c r="BK1101" s="6"/>
      <c r="BL1101" s="6"/>
      <c r="BM1101" s="6"/>
      <c r="BQ1101" s="6"/>
      <c r="BR1101" s="6"/>
      <c r="BS1101" s="232"/>
      <c r="BT1101" s="232"/>
      <c r="BU1101" s="232"/>
      <c r="BV1101" s="6"/>
      <c r="BW1101" s="6"/>
      <c r="BX1101" s="232"/>
      <c r="BY1101" s="232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232"/>
      <c r="CL1101" s="592"/>
      <c r="CM1101" s="596"/>
    </row>
    <row r="1102" spans="9:91">
      <c r="I1102" s="241"/>
      <c r="W1102" s="47"/>
      <c r="X1102" s="47"/>
      <c r="Y1102" s="6"/>
      <c r="Z1102" s="6"/>
      <c r="AA1102" s="6"/>
      <c r="AB1102" s="6"/>
      <c r="AC1102" s="6"/>
      <c r="AD1102" s="6"/>
      <c r="AE1102" s="6"/>
      <c r="AF1102" s="6"/>
      <c r="AG1102" s="232"/>
      <c r="AH1102" s="233"/>
      <c r="AL1102" s="6"/>
      <c r="AM1102" s="6"/>
      <c r="AQ1102" s="6"/>
      <c r="AR1102" s="232"/>
      <c r="AS1102" s="232"/>
      <c r="AT1102" s="232"/>
      <c r="AU1102" s="583"/>
      <c r="AV1102" s="588"/>
      <c r="AZ1102" s="241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47"/>
      <c r="BO1102" s="47"/>
      <c r="BP1102" s="6"/>
      <c r="BQ1102" s="6"/>
      <c r="BR1102" s="6"/>
      <c r="BS1102" s="6"/>
      <c r="BT1102" s="6"/>
      <c r="BU1102" s="6"/>
      <c r="BV1102" s="6"/>
      <c r="BW1102" s="6"/>
      <c r="BX1102" s="232"/>
      <c r="BY1102" s="233"/>
      <c r="BZ1102" s="6"/>
      <c r="CA1102" s="6"/>
      <c r="CB1102" s="6"/>
      <c r="CC1102" s="6"/>
      <c r="CD1102" s="6"/>
      <c r="CE1102" s="6"/>
      <c r="CF1102" s="6"/>
      <c r="CG1102" s="6"/>
      <c r="CH1102" s="6"/>
      <c r="CI1102" s="232"/>
      <c r="CJ1102" s="232"/>
      <c r="CK1102" s="232"/>
      <c r="CL1102" s="592"/>
      <c r="CM1102" s="596"/>
    </row>
    <row r="1103" spans="9:91">
      <c r="I1103" s="241"/>
      <c r="W1103" s="233"/>
      <c r="X1103" s="233"/>
      <c r="Y1103" s="233"/>
      <c r="AC1103" s="233"/>
      <c r="AD1103" s="233"/>
      <c r="AE1103" s="232"/>
      <c r="AF1103" s="232"/>
      <c r="AG1103" s="232"/>
      <c r="AH1103" s="232"/>
      <c r="AI1103" s="233"/>
      <c r="AJ1103" s="233"/>
      <c r="AK1103" s="232"/>
      <c r="AL1103" s="232"/>
      <c r="AM1103" s="232"/>
      <c r="AN1103" s="583"/>
      <c r="AO1103" s="233"/>
      <c r="AP1103" s="233"/>
      <c r="AQ1103" s="233"/>
      <c r="AR1103" s="583"/>
      <c r="AS1103" s="583"/>
      <c r="AT1103" s="583"/>
      <c r="AU1103" s="583"/>
      <c r="AV1103" s="588"/>
      <c r="AZ1103" s="241"/>
      <c r="BN1103" s="233"/>
      <c r="BO1103" s="233"/>
      <c r="BP1103" s="233"/>
      <c r="BT1103" s="233"/>
      <c r="BU1103" s="233"/>
      <c r="BV1103" s="232"/>
      <c r="BW1103" s="232"/>
      <c r="BX1103" s="232"/>
      <c r="BY1103" s="232"/>
      <c r="BZ1103" s="233"/>
      <c r="CA1103" s="233"/>
      <c r="CB1103" s="232"/>
      <c r="CC1103" s="232"/>
      <c r="CD1103" s="232"/>
      <c r="CE1103" s="592"/>
      <c r="CF1103" s="233"/>
      <c r="CG1103" s="233"/>
      <c r="CH1103" s="233"/>
      <c r="CI1103" s="592"/>
      <c r="CJ1103" s="592"/>
      <c r="CK1103" s="592"/>
      <c r="CL1103" s="592"/>
      <c r="CM1103" s="596"/>
    </row>
    <row r="1104" spans="9:91">
      <c r="I1104" s="241"/>
      <c r="W1104" s="232"/>
      <c r="X1104" s="232"/>
      <c r="Y1104" s="232"/>
      <c r="Z1104" s="232"/>
      <c r="AA1104" s="232"/>
      <c r="AB1104" s="232"/>
      <c r="AC1104" s="232"/>
      <c r="AD1104" s="232"/>
      <c r="AE1104" s="232"/>
      <c r="AF1104" s="232"/>
      <c r="AG1104" s="232"/>
      <c r="AH1104" s="232"/>
      <c r="AI1104" s="583"/>
      <c r="AJ1104" s="583"/>
      <c r="AK1104" s="583"/>
      <c r="AL1104" s="583"/>
      <c r="AM1104" s="583"/>
      <c r="AN1104" s="583"/>
      <c r="AO1104" s="232"/>
      <c r="AP1104" s="583"/>
      <c r="AQ1104" s="583"/>
      <c r="AR1104" s="583"/>
      <c r="AS1104" s="583"/>
      <c r="AT1104" s="583"/>
      <c r="AU1104" s="583"/>
      <c r="AV1104" s="588"/>
      <c r="AZ1104" s="241"/>
      <c r="BN1104" s="232"/>
      <c r="BO1104" s="232"/>
      <c r="BP1104" s="232"/>
      <c r="BQ1104" s="232"/>
      <c r="BR1104" s="232"/>
      <c r="BS1104" s="232"/>
      <c r="BT1104" s="232"/>
      <c r="BU1104" s="232"/>
      <c r="BV1104" s="232"/>
      <c r="BW1104" s="232"/>
      <c r="BX1104" s="232"/>
      <c r="BY1104" s="232"/>
      <c r="BZ1104" s="592"/>
      <c r="CA1104" s="592"/>
      <c r="CB1104" s="592"/>
      <c r="CC1104" s="592"/>
      <c r="CD1104" s="592"/>
      <c r="CE1104" s="592"/>
      <c r="CF1104" s="232"/>
      <c r="CG1104" s="592"/>
      <c r="CH1104" s="592"/>
      <c r="CI1104" s="592"/>
      <c r="CJ1104" s="592"/>
      <c r="CK1104" s="592"/>
      <c r="CL1104" s="592"/>
      <c r="CM1104" s="596"/>
    </row>
    <row r="1105" spans="9:91" ht="15.75" thickBot="1">
      <c r="I1105" s="244"/>
      <c r="J1105" s="245"/>
      <c r="K1105" s="245"/>
      <c r="L1105" s="245"/>
      <c r="M1105" s="245"/>
      <c r="N1105" s="245"/>
      <c r="O1105" s="245"/>
      <c r="P1105" s="589"/>
      <c r="Q1105" s="589"/>
      <c r="R1105" s="589"/>
      <c r="S1105" s="589"/>
      <c r="T1105" s="589"/>
      <c r="U1105" s="589"/>
      <c r="V1105" s="589"/>
      <c r="W1105" s="589"/>
      <c r="X1105" s="589"/>
      <c r="Y1105" s="589"/>
      <c r="Z1105" s="245"/>
      <c r="AA1105" s="245"/>
      <c r="AB1105" s="245"/>
      <c r="AC1105" s="245"/>
      <c r="AD1105" s="245"/>
      <c r="AE1105" s="589"/>
      <c r="AF1105" s="589"/>
      <c r="AG1105" s="589"/>
      <c r="AH1105" s="589"/>
      <c r="AI1105" s="589"/>
      <c r="AJ1105" s="589"/>
      <c r="AK1105" s="589"/>
      <c r="AL1105" s="589"/>
      <c r="AM1105" s="589"/>
      <c r="AN1105" s="589"/>
      <c r="AO1105" s="589"/>
      <c r="AP1105" s="589"/>
      <c r="AQ1105" s="589"/>
      <c r="AR1105" s="589"/>
      <c r="AS1105" s="589"/>
      <c r="AT1105" s="589"/>
      <c r="AU1105" s="589"/>
      <c r="AV1105" s="590"/>
      <c r="AZ1105" s="244"/>
      <c r="BA1105" s="245"/>
      <c r="BB1105" s="245"/>
      <c r="BC1105" s="245"/>
      <c r="BD1105" s="245"/>
      <c r="BE1105" s="245"/>
      <c r="BF1105" s="245"/>
      <c r="BG1105" s="597"/>
      <c r="BH1105" s="597"/>
      <c r="BI1105" s="597"/>
      <c r="BJ1105" s="597"/>
      <c r="BK1105" s="597"/>
      <c r="BL1105" s="597"/>
      <c r="BM1105" s="597"/>
      <c r="BN1105" s="597"/>
      <c r="BO1105" s="597"/>
      <c r="BP1105" s="597"/>
      <c r="BQ1105" s="245"/>
      <c r="BR1105" s="245"/>
      <c r="BS1105" s="245"/>
      <c r="BT1105" s="245"/>
      <c r="BU1105" s="245"/>
      <c r="BV1105" s="597"/>
      <c r="BW1105" s="597"/>
      <c r="BX1105" s="597"/>
      <c r="BY1105" s="597"/>
      <c r="BZ1105" s="597"/>
      <c r="CA1105" s="597"/>
      <c r="CB1105" s="597"/>
      <c r="CC1105" s="597"/>
      <c r="CD1105" s="597"/>
      <c r="CE1105" s="597"/>
      <c r="CF1105" s="597"/>
      <c r="CG1105" s="597"/>
      <c r="CH1105" s="597"/>
      <c r="CI1105" s="597"/>
      <c r="CJ1105" s="597"/>
      <c r="CK1105" s="597"/>
      <c r="CL1105" s="597"/>
      <c r="CM1105" s="598"/>
    </row>
  </sheetData>
  <mergeCells count="2628">
    <mergeCell ref="BT908:BU909"/>
    <mergeCell ref="AH919:AJ921"/>
    <mergeCell ref="CC918:CE920"/>
    <mergeCell ref="BZ925:CB927"/>
    <mergeCell ref="AQ938:AS940"/>
    <mergeCell ref="AR953:AT955"/>
    <mergeCell ref="AN898:AP900"/>
    <mergeCell ref="BR944:BT946"/>
    <mergeCell ref="BO943:BQ945"/>
    <mergeCell ref="BU939:BW941"/>
    <mergeCell ref="BI949:BK951"/>
    <mergeCell ref="CB956:CD958"/>
    <mergeCell ref="CF950:CH952"/>
    <mergeCell ref="BV962:BX964"/>
    <mergeCell ref="CB949:CD951"/>
    <mergeCell ref="BI956:BK958"/>
    <mergeCell ref="BV943:BX945"/>
    <mergeCell ref="BW899:BY901"/>
    <mergeCell ref="BG915:BI917"/>
    <mergeCell ref="BN922:BP924"/>
    <mergeCell ref="BN919:BP921"/>
    <mergeCell ref="BJ915:BL917"/>
    <mergeCell ref="BN915:BP917"/>
    <mergeCell ref="CA906:CC908"/>
    <mergeCell ref="BW902:BY904"/>
    <mergeCell ref="BW906:BY908"/>
    <mergeCell ref="CD906:CF908"/>
    <mergeCell ref="CA902:CC904"/>
    <mergeCell ref="BJ919:BL921"/>
    <mergeCell ref="BV914:BX916"/>
    <mergeCell ref="BO907:BQ909"/>
    <mergeCell ref="BP912:BQ913"/>
    <mergeCell ref="BR914:BS915"/>
    <mergeCell ref="AD918:AF920"/>
    <mergeCell ref="BS904:BU906"/>
    <mergeCell ref="BR917:BT919"/>
    <mergeCell ref="BL911:BN913"/>
    <mergeCell ref="BK907:BM909"/>
    <mergeCell ref="BH911:BJ913"/>
    <mergeCell ref="BR910:BU913"/>
    <mergeCell ref="BR908:BS909"/>
    <mergeCell ref="BP910:BQ911"/>
    <mergeCell ref="BT914:BU915"/>
    <mergeCell ref="BV912:BW913"/>
    <mergeCell ref="BO903:BQ905"/>
    <mergeCell ref="BV918:BX920"/>
    <mergeCell ref="BS900:BU902"/>
    <mergeCell ref="CD902:CF904"/>
    <mergeCell ref="M952:O954"/>
    <mergeCell ref="S904:U906"/>
    <mergeCell ref="AB909:AE912"/>
    <mergeCell ref="AD906:AE907"/>
    <mergeCell ref="AB906:AC907"/>
    <mergeCell ref="AB914:AC915"/>
    <mergeCell ref="AD914:AE915"/>
    <mergeCell ref="AG911:AI913"/>
    <mergeCell ref="X908:Z910"/>
    <mergeCell ref="AN911:AP913"/>
    <mergeCell ref="AA921:AC923"/>
    <mergeCell ref="AK908:AM910"/>
    <mergeCell ref="T911:V913"/>
    <mergeCell ref="Q921:S923"/>
    <mergeCell ref="AD921:AF923"/>
    <mergeCell ref="W919:Y921"/>
    <mergeCell ref="BB904:BD906"/>
    <mergeCell ref="P862:R864"/>
    <mergeCell ref="AP860:AR862"/>
    <mergeCell ref="AL863:AM864"/>
    <mergeCell ref="AG879:AI881"/>
    <mergeCell ref="AG858:AH859"/>
    <mergeCell ref="AB940:AD942"/>
    <mergeCell ref="P952:R954"/>
    <mergeCell ref="Y946:Z947"/>
    <mergeCell ref="V949:W950"/>
    <mergeCell ref="AJ942:AL944"/>
    <mergeCell ref="AM945:AO947"/>
    <mergeCell ref="P940:R942"/>
    <mergeCell ref="AM942:AO944"/>
    <mergeCell ref="AL919:AN921"/>
    <mergeCell ref="AN908:AP910"/>
    <mergeCell ref="AK953:AM955"/>
    <mergeCell ref="X942:Z944"/>
    <mergeCell ref="R948:T950"/>
    <mergeCell ref="V880:X882"/>
    <mergeCell ref="AK879:AM881"/>
    <mergeCell ref="O873:Q875"/>
    <mergeCell ref="AO871:AQ873"/>
    <mergeCell ref="AO875:AQ877"/>
    <mergeCell ref="AA918:AC920"/>
    <mergeCell ref="S900:U902"/>
    <mergeCell ref="AG908:AI910"/>
    <mergeCell ref="X911:Z913"/>
    <mergeCell ref="Z915:AA916"/>
    <mergeCell ref="AF915:AG916"/>
    <mergeCell ref="AF905:AG906"/>
    <mergeCell ref="Z905:AA906"/>
    <mergeCell ref="AH915:AJ917"/>
    <mergeCell ref="AB857:AD859"/>
    <mergeCell ref="S866:U868"/>
    <mergeCell ref="S876:U878"/>
    <mergeCell ref="V876:X878"/>
    <mergeCell ref="S873:U875"/>
    <mergeCell ref="AI857:AK859"/>
    <mergeCell ref="AL860:AN862"/>
    <mergeCell ref="T871:U872"/>
    <mergeCell ref="Y876:Z877"/>
    <mergeCell ref="T862:V864"/>
    <mergeCell ref="X862:Z864"/>
    <mergeCell ref="AC863:AE865"/>
    <mergeCell ref="AF863:AH865"/>
    <mergeCell ref="AL865:AM866"/>
    <mergeCell ref="AB866:AE869"/>
    <mergeCell ref="AF866:AH868"/>
    <mergeCell ref="Y867:AA869"/>
    <mergeCell ref="AA876:AB877"/>
    <mergeCell ref="P858:R860"/>
    <mergeCell ref="BR812:BT814"/>
    <mergeCell ref="BH822:BJ824"/>
    <mergeCell ref="P825:R827"/>
    <mergeCell ref="AM824:AO826"/>
    <mergeCell ref="AC821:AD822"/>
    <mergeCell ref="AA821:AB822"/>
    <mergeCell ref="AF826:AG827"/>
    <mergeCell ref="AF824:AG825"/>
    <mergeCell ref="AC829:AD830"/>
    <mergeCell ref="X826:Y827"/>
    <mergeCell ref="AA829:AB830"/>
    <mergeCell ref="X824:Y825"/>
    <mergeCell ref="AG830:AI832"/>
    <mergeCell ref="V830:X832"/>
    <mergeCell ref="V819:X821"/>
    <mergeCell ref="AG819:AI821"/>
    <mergeCell ref="T822:V824"/>
    <mergeCell ref="T827:V829"/>
    <mergeCell ref="Y832:AA834"/>
    <mergeCell ref="AD832:AF834"/>
    <mergeCell ref="AI827:AK829"/>
    <mergeCell ref="AA824:AD827"/>
    <mergeCell ref="AI822:AK824"/>
    <mergeCell ref="AL857:AN859"/>
    <mergeCell ref="AF855:AG856"/>
    <mergeCell ref="AP853:AR855"/>
    <mergeCell ref="X854:Z856"/>
    <mergeCell ref="BO857:BQ859"/>
    <mergeCell ref="AE858:AF859"/>
    <mergeCell ref="X858:Z860"/>
    <mergeCell ref="T858:V860"/>
    <mergeCell ref="CF829:CH831"/>
    <mergeCell ref="BN835:BP837"/>
    <mergeCell ref="BH829:BJ831"/>
    <mergeCell ref="BN811:BP813"/>
    <mergeCell ref="CC822:CD823"/>
    <mergeCell ref="BV815:BW816"/>
    <mergeCell ref="BR833:BS834"/>
    <mergeCell ref="CA822:CB823"/>
    <mergeCell ref="BV817:BW818"/>
    <mergeCell ref="BR831:BS832"/>
    <mergeCell ref="BM826:BN827"/>
    <mergeCell ref="BK815:BM817"/>
    <mergeCell ref="BS827:BU829"/>
    <mergeCell ref="BT820:BV822"/>
    <mergeCell ref="BW823:BY825"/>
    <mergeCell ref="BP824:BR826"/>
    <mergeCell ref="BX816:BZ818"/>
    <mergeCell ref="BG826:BI828"/>
    <mergeCell ref="CE825:CG827"/>
    <mergeCell ref="BU835:BW837"/>
    <mergeCell ref="CB832:CD834"/>
    <mergeCell ref="BS823:BV826"/>
    <mergeCell ref="BX828:BZ830"/>
    <mergeCell ref="BO831:BQ833"/>
    <mergeCell ref="BO819:BQ821"/>
    <mergeCell ref="BL828:BN830"/>
    <mergeCell ref="BW820:BY822"/>
    <mergeCell ref="BP827:BR829"/>
    <mergeCell ref="CE818:CG820"/>
    <mergeCell ref="CA824:CC826"/>
    <mergeCell ref="BL823:BN825"/>
    <mergeCell ref="BT831:BV833"/>
    <mergeCell ref="BX832:BZ834"/>
    <mergeCell ref="CB828:CD830"/>
    <mergeCell ref="BO815:BQ817"/>
    <mergeCell ref="BK819:BM821"/>
    <mergeCell ref="BK826:BL827"/>
    <mergeCell ref="BS816:BU818"/>
    <mergeCell ref="J741:N745"/>
    <mergeCell ref="O747:Q749"/>
    <mergeCell ref="P736:R738"/>
    <mergeCell ref="AF749:AH751"/>
    <mergeCell ref="AN735:AR739"/>
    <mergeCell ref="AD740:AE741"/>
    <mergeCell ref="AG737:AH738"/>
    <mergeCell ref="AB764:AK766"/>
    <mergeCell ref="V769:X771"/>
    <mergeCell ref="Z775:AB777"/>
    <mergeCell ref="AC769:AE771"/>
    <mergeCell ref="AG769:AI771"/>
    <mergeCell ref="S772:U774"/>
    <mergeCell ref="V772:X774"/>
    <mergeCell ref="AG772:AI774"/>
    <mergeCell ref="AJ772:AL774"/>
    <mergeCell ref="V753:Z757"/>
    <mergeCell ref="AF746:AH748"/>
    <mergeCell ref="BR780:BU783"/>
    <mergeCell ref="Z769:AB771"/>
    <mergeCell ref="BZ738:CB740"/>
    <mergeCell ref="CA816:CC818"/>
    <mergeCell ref="AC719:AI721"/>
    <mergeCell ref="Y730:AA732"/>
    <mergeCell ref="AB729:AD731"/>
    <mergeCell ref="AJ737:AL739"/>
    <mergeCell ref="U726:W728"/>
    <mergeCell ref="S733:U735"/>
    <mergeCell ref="V740:X742"/>
    <mergeCell ref="AC746:AE748"/>
    <mergeCell ref="W736:Y738"/>
    <mergeCell ref="V743:X745"/>
    <mergeCell ref="AI740:AK742"/>
    <mergeCell ref="Z736:AA737"/>
    <mergeCell ref="AC733:AD734"/>
    <mergeCell ref="Y740:AA742"/>
    <mergeCell ref="AC742:AE744"/>
    <mergeCell ref="R729:T731"/>
    <mergeCell ref="AI727:AK729"/>
    <mergeCell ref="X726:Z728"/>
    <mergeCell ref="P733:R735"/>
    <mergeCell ref="AB723:AF727"/>
    <mergeCell ref="V730:X732"/>
    <mergeCell ref="AI743:AK745"/>
    <mergeCell ref="AE729:AG731"/>
    <mergeCell ref="AI730:AK732"/>
    <mergeCell ref="V747:X749"/>
    <mergeCell ref="R743:T745"/>
    <mergeCell ref="AJ747:AL749"/>
    <mergeCell ref="AC749:AE751"/>
    <mergeCell ref="Z738:AA739"/>
    <mergeCell ref="AB740:AC741"/>
    <mergeCell ref="S736:U738"/>
    <mergeCell ref="AB736:AE739"/>
    <mergeCell ref="BS709:BU711"/>
    <mergeCell ref="BP694:BQ695"/>
    <mergeCell ref="BS706:BU708"/>
    <mergeCell ref="BX706:BZ708"/>
    <mergeCell ref="CA706:CC708"/>
    <mergeCell ref="BR692:BS693"/>
    <mergeCell ref="BT692:BU693"/>
    <mergeCell ref="CD700:CH704"/>
    <mergeCell ref="BV684:BW685"/>
    <mergeCell ref="CD686:CF688"/>
    <mergeCell ref="BO702:BQ704"/>
    <mergeCell ref="BR698:BS699"/>
    <mergeCell ref="BT698:BU699"/>
    <mergeCell ref="CI706:CK708"/>
    <mergeCell ref="BZ698:CB700"/>
    <mergeCell ref="CD698:CE699"/>
    <mergeCell ref="BK706:BO710"/>
    <mergeCell ref="BP706:BQ707"/>
    <mergeCell ref="CD689:CF691"/>
    <mergeCell ref="BK691:BM693"/>
    <mergeCell ref="BO691:BQ693"/>
    <mergeCell ref="BV698:BX700"/>
    <mergeCell ref="BZ691:CB693"/>
    <mergeCell ref="BP696:BQ697"/>
    <mergeCell ref="BV696:BW697"/>
    <mergeCell ref="BK698:BM700"/>
    <mergeCell ref="BK687:BM689"/>
    <mergeCell ref="BO687:BQ689"/>
    <mergeCell ref="BV691:BX693"/>
    <mergeCell ref="BZ687:CB689"/>
    <mergeCell ref="BK702:BM704"/>
    <mergeCell ref="BO698:BQ700"/>
    <mergeCell ref="BR694:BU697"/>
    <mergeCell ref="BV694:BW695"/>
    <mergeCell ref="CD694:CF696"/>
    <mergeCell ref="CG694:CI696"/>
    <mergeCell ref="BR680:BT682"/>
    <mergeCell ref="BX681:CB685"/>
    <mergeCell ref="BJ683:BL685"/>
    <mergeCell ref="BM683:BO685"/>
    <mergeCell ref="BR683:BT685"/>
    <mergeCell ref="Y689:Z690"/>
    <mergeCell ref="AK691:AL692"/>
    <mergeCell ref="AG703:AH704"/>
    <mergeCell ref="U699:V700"/>
    <mergeCell ref="Y687:Z688"/>
    <mergeCell ref="V692:X694"/>
    <mergeCell ref="U705:W707"/>
    <mergeCell ref="AI694:AK696"/>
    <mergeCell ref="V695:X697"/>
    <mergeCell ref="AN683:AP685"/>
    <mergeCell ref="Y683:AA685"/>
    <mergeCell ref="AF706:AH708"/>
    <mergeCell ref="AN690:AP692"/>
    <mergeCell ref="AI691:AJ692"/>
    <mergeCell ref="AQ698:AS700"/>
    <mergeCell ref="BH692:BI693"/>
    <mergeCell ref="BG695:BI697"/>
    <mergeCell ref="BG703:BI705"/>
    <mergeCell ref="BE687:BI691"/>
    <mergeCell ref="BD695:BF697"/>
    <mergeCell ref="BG700:BI702"/>
    <mergeCell ref="BV702:BX704"/>
    <mergeCell ref="BZ702:CB704"/>
    <mergeCell ref="N691:P693"/>
    <mergeCell ref="AB684:AD686"/>
    <mergeCell ref="AC705:AE707"/>
    <mergeCell ref="Q683:S685"/>
    <mergeCell ref="AM687:AO689"/>
    <mergeCell ref="AM698:AO700"/>
    <mergeCell ref="AJ705:AL707"/>
    <mergeCell ref="Y705:AA707"/>
    <mergeCell ref="R702:T704"/>
    <mergeCell ref="AM694:AO696"/>
    <mergeCell ref="AB688:AD690"/>
    <mergeCell ref="AE688:AG690"/>
    <mergeCell ref="AJ687:AL689"/>
    <mergeCell ref="U702:W704"/>
    <mergeCell ref="AJ702:AL704"/>
    <mergeCell ref="U687:W689"/>
    <mergeCell ref="AM702:AO704"/>
    <mergeCell ref="AG701:AH702"/>
    <mergeCell ref="W699:X700"/>
    <mergeCell ref="R695:T697"/>
    <mergeCell ref="Q706:S708"/>
    <mergeCell ref="Q699:S701"/>
    <mergeCell ref="AC676:AI678"/>
    <mergeCell ref="AB694:AE697"/>
    <mergeCell ref="R691:T693"/>
    <mergeCell ref="U684:W686"/>
    <mergeCell ref="AF684:AH686"/>
    <mergeCell ref="Z701:AB703"/>
    <mergeCell ref="AC701:AE703"/>
    <mergeCell ref="AI697:AK699"/>
    <mergeCell ref="R687:T689"/>
    <mergeCell ref="AJ684:AL686"/>
    <mergeCell ref="BS663:BU665"/>
    <mergeCell ref="CF648:CH650"/>
    <mergeCell ref="BQ638:BS640"/>
    <mergeCell ref="BW660:BX661"/>
    <mergeCell ref="BI657:BK659"/>
    <mergeCell ref="CC648:CD649"/>
    <mergeCell ref="BK654:BL655"/>
    <mergeCell ref="BX642:BY643"/>
    <mergeCell ref="CC655:CD656"/>
    <mergeCell ref="BP660:BQ661"/>
    <mergeCell ref="BZ648:CB650"/>
    <mergeCell ref="BZ651:CB653"/>
    <mergeCell ref="AM648:AO650"/>
    <mergeCell ref="AM651:AO653"/>
    <mergeCell ref="AM659:AO661"/>
    <mergeCell ref="AM644:AO646"/>
    <mergeCell ref="CE638:CI642"/>
    <mergeCell ref="BZ654:CB656"/>
    <mergeCell ref="BM647:BO649"/>
    <mergeCell ref="BG647:BI649"/>
    <mergeCell ref="BK647:BL648"/>
    <mergeCell ref="BQ644:BS646"/>
    <mergeCell ref="BW634:CJ635"/>
    <mergeCell ref="BS650:BV653"/>
    <mergeCell ref="CD662:CH666"/>
    <mergeCell ref="BG637:BK641"/>
    <mergeCell ref="BF661:BJ665"/>
    <mergeCell ref="CF654:CH656"/>
    <mergeCell ref="BW638:BY640"/>
    <mergeCell ref="BT638:BV640"/>
    <mergeCell ref="CF651:CH653"/>
    <mergeCell ref="BZ661:CB663"/>
    <mergeCell ref="BJ643:BL645"/>
    <mergeCell ref="BL660:BN662"/>
    <mergeCell ref="CA641:CC643"/>
    <mergeCell ref="BP657:BR659"/>
    <mergeCell ref="BW644:BY646"/>
    <mergeCell ref="BG650:BI652"/>
    <mergeCell ref="BG653:BI655"/>
    <mergeCell ref="BM640:BO642"/>
    <mergeCell ref="CC658:CE660"/>
    <mergeCell ref="CA644:CC646"/>
    <mergeCell ref="BM653:BO655"/>
    <mergeCell ref="BV657:BX659"/>
    <mergeCell ref="BT644:BV646"/>
    <mergeCell ref="BM650:BO652"/>
    <mergeCell ref="BS657:BU659"/>
    <mergeCell ref="BZ658:CB660"/>
    <mergeCell ref="BL657:BN659"/>
    <mergeCell ref="BP663:BR665"/>
    <mergeCell ref="BM643:BO645"/>
    <mergeCell ref="BQ642:BR643"/>
    <mergeCell ref="BV663:BX665"/>
    <mergeCell ref="CD644:CF646"/>
    <mergeCell ref="U641:W643"/>
    <mergeCell ref="AI658:AK660"/>
    <mergeCell ref="V645:X647"/>
    <mergeCell ref="Y658:AA660"/>
    <mergeCell ref="V655:X657"/>
    <mergeCell ref="V658:X660"/>
    <mergeCell ref="AB660:AD662"/>
    <mergeCell ref="Y661:AA663"/>
    <mergeCell ref="U662:W664"/>
    <mergeCell ref="S655:U657"/>
    <mergeCell ref="AJ641:AL643"/>
    <mergeCell ref="AM641:AO643"/>
    <mergeCell ref="AJ662:AL664"/>
    <mergeCell ref="R644:T646"/>
    <mergeCell ref="AJ655:AL657"/>
    <mergeCell ref="R659:T661"/>
    <mergeCell ref="T648:V650"/>
    <mergeCell ref="AF641:AH643"/>
    <mergeCell ref="AC641:AE643"/>
    <mergeCell ref="AC654:AD655"/>
    <mergeCell ref="AE654:AF655"/>
    <mergeCell ref="Y652:Z653"/>
    <mergeCell ref="AA652:AB653"/>
    <mergeCell ref="AA650:AB651"/>
    <mergeCell ref="Z654:AB656"/>
    <mergeCell ref="AE656:AG658"/>
    <mergeCell ref="X649:Z651"/>
    <mergeCell ref="AA648:AB649"/>
    <mergeCell ref="AG654:AH655"/>
    <mergeCell ref="T652:V654"/>
    <mergeCell ref="AF660:AH662"/>
    <mergeCell ref="Y644:AA646"/>
    <mergeCell ref="R662:T664"/>
    <mergeCell ref="AM634:AQ637"/>
    <mergeCell ref="AC650:AF653"/>
    <mergeCell ref="AG651:AI653"/>
    <mergeCell ref="AC647:AE649"/>
    <mergeCell ref="AG647:AI649"/>
    <mergeCell ref="AC656:AD657"/>
    <mergeCell ref="CD603:CF605"/>
    <mergeCell ref="BX620:BZ622"/>
    <mergeCell ref="BG614:BI616"/>
    <mergeCell ref="BM597:BO599"/>
    <mergeCell ref="BU601:BW603"/>
    <mergeCell ref="BP601:BR603"/>
    <mergeCell ref="BK611:BM613"/>
    <mergeCell ref="BU616:BW618"/>
    <mergeCell ref="BP620:BR622"/>
    <mergeCell ref="BU620:BW622"/>
    <mergeCell ref="CD611:CF613"/>
    <mergeCell ref="CD606:CF608"/>
    <mergeCell ref="BU597:BW599"/>
    <mergeCell ref="BP597:BR599"/>
    <mergeCell ref="BV605:BX607"/>
    <mergeCell ref="BO612:BQ614"/>
    <mergeCell ref="BV612:BX614"/>
    <mergeCell ref="BO605:BQ607"/>
    <mergeCell ref="BZ615:CB617"/>
    <mergeCell ref="BK615:BM617"/>
    <mergeCell ref="BZ611:CB613"/>
    <mergeCell ref="BP616:BR618"/>
    <mergeCell ref="BK606:BM608"/>
    <mergeCell ref="BZ606:CB608"/>
    <mergeCell ref="BX597:BZ599"/>
    <mergeCell ref="CD614:CF616"/>
    <mergeCell ref="BG603:BI605"/>
    <mergeCell ref="BI619:BK621"/>
    <mergeCell ref="CB619:CD621"/>
    <mergeCell ref="BI598:BK600"/>
    <mergeCell ref="CB598:CD600"/>
    <mergeCell ref="BR608:BU611"/>
    <mergeCell ref="BK602:BM604"/>
    <mergeCell ref="BZ602:CB604"/>
    <mergeCell ref="AF596:AH598"/>
    <mergeCell ref="AC599:AD600"/>
    <mergeCell ref="Y621:AA623"/>
    <mergeCell ref="AL591:AP593"/>
    <mergeCell ref="AJ613:AL615"/>
    <mergeCell ref="BM620:BO622"/>
    <mergeCell ref="BG611:BI613"/>
    <mergeCell ref="BG606:BI608"/>
    <mergeCell ref="AO604:AQ606"/>
    <mergeCell ref="AO613:AQ615"/>
    <mergeCell ref="Z600:AB602"/>
    <mergeCell ref="AE617:AG619"/>
    <mergeCell ref="AJ604:AL606"/>
    <mergeCell ref="AF613:AH615"/>
    <mergeCell ref="U597:W599"/>
    <mergeCell ref="AM600:AO602"/>
    <mergeCell ref="R600:T602"/>
    <mergeCell ref="AM617:AO619"/>
    <mergeCell ref="R617:T619"/>
    <mergeCell ref="AB608:AE611"/>
    <mergeCell ref="Y609:AA611"/>
    <mergeCell ref="AF608:AH610"/>
    <mergeCell ref="AI609:AK611"/>
    <mergeCell ref="AF621:AH623"/>
    <mergeCell ref="P610:R612"/>
    <mergeCell ref="P607:R609"/>
    <mergeCell ref="AO607:AQ609"/>
    <mergeCell ref="AO610:AQ612"/>
    <mergeCell ref="AJ620:AL622"/>
    <mergeCell ref="U620:W622"/>
    <mergeCell ref="AC617:AD618"/>
    <mergeCell ref="AC615:AD616"/>
    <mergeCell ref="P604:R606"/>
    <mergeCell ref="Y596:AA598"/>
    <mergeCell ref="AC619:AD620"/>
    <mergeCell ref="AF604:AH606"/>
    <mergeCell ref="Y613:AA615"/>
    <mergeCell ref="AE600:AG602"/>
    <mergeCell ref="Y604:AA606"/>
    <mergeCell ref="Z617:AB619"/>
    <mergeCell ref="P613:R615"/>
    <mergeCell ref="V608:X610"/>
    <mergeCell ref="AC613:AD614"/>
    <mergeCell ref="AC605:AD606"/>
    <mergeCell ref="AC603:AD604"/>
    <mergeCell ref="AC601:AD602"/>
    <mergeCell ref="BZ565:CB567"/>
    <mergeCell ref="BS559:BU561"/>
    <mergeCell ref="BM566:BO568"/>
    <mergeCell ref="BO558:BQ560"/>
    <mergeCell ref="BX573:BZ575"/>
    <mergeCell ref="BL570:BN572"/>
    <mergeCell ref="CA561:CC563"/>
    <mergeCell ref="BQ567:BR568"/>
    <mergeCell ref="CE571:CG573"/>
    <mergeCell ref="BS565:BV568"/>
    <mergeCell ref="BS563:BT564"/>
    <mergeCell ref="BU563:BV564"/>
    <mergeCell ref="BW565:BX566"/>
    <mergeCell ref="BW567:BX568"/>
    <mergeCell ref="BU569:BV570"/>
    <mergeCell ref="BS569:BT570"/>
    <mergeCell ref="BX561:BZ563"/>
    <mergeCell ref="BX570:BZ572"/>
    <mergeCell ref="BN574:BP576"/>
    <mergeCell ref="BY557:CA559"/>
    <mergeCell ref="CB575:CD577"/>
    <mergeCell ref="BH560:BJ562"/>
    <mergeCell ref="U613:W615"/>
    <mergeCell ref="U604:W606"/>
    <mergeCell ref="AJ597:AL599"/>
    <mergeCell ref="BO561:BQ563"/>
    <mergeCell ref="BO570:BQ572"/>
    <mergeCell ref="BT572:BV574"/>
    <mergeCell ref="BR577:BT579"/>
    <mergeCell ref="BI567:BK569"/>
    <mergeCell ref="BH564:BJ566"/>
    <mergeCell ref="BR555:BT557"/>
    <mergeCell ref="BU554:BW556"/>
    <mergeCell ref="CD561:CF563"/>
    <mergeCell ref="BX576:BZ578"/>
    <mergeCell ref="BI570:BK572"/>
    <mergeCell ref="BO555:BQ557"/>
    <mergeCell ref="BL560:BN562"/>
    <mergeCell ref="Z571:AB573"/>
    <mergeCell ref="AK567:AM569"/>
    <mergeCell ref="AM557:AO559"/>
    <mergeCell ref="AO568:AS572"/>
    <mergeCell ref="Z552:AD556"/>
    <mergeCell ref="CE567:CG569"/>
    <mergeCell ref="CD564:CF566"/>
    <mergeCell ref="BU576:BW578"/>
    <mergeCell ref="AU586:AV587"/>
    <mergeCell ref="AC561:AE563"/>
    <mergeCell ref="AG561:AI563"/>
    <mergeCell ref="AK561:AM563"/>
    <mergeCell ref="AK570:AM572"/>
    <mergeCell ref="AJ565:AK566"/>
    <mergeCell ref="AL564:AN566"/>
    <mergeCell ref="Y566:Z567"/>
    <mergeCell ref="AE564:AF565"/>
    <mergeCell ref="Y564:Z565"/>
    <mergeCell ref="V568:X570"/>
    <mergeCell ref="V561:X563"/>
    <mergeCell ref="AC558:AE560"/>
    <mergeCell ref="Z558:AB560"/>
    <mergeCell ref="AG578:AI580"/>
    <mergeCell ref="AA575:AE579"/>
    <mergeCell ref="AG575:AI577"/>
    <mergeCell ref="AA564:AD567"/>
    <mergeCell ref="Q565:S567"/>
    <mergeCell ref="Z568:AB570"/>
    <mergeCell ref="V564:W565"/>
    <mergeCell ref="V566:W567"/>
    <mergeCell ref="AG568:AI570"/>
    <mergeCell ref="V572:X574"/>
    <mergeCell ref="AG557:AI559"/>
    <mergeCell ref="V557:X559"/>
    <mergeCell ref="R559:T561"/>
    <mergeCell ref="R568:T570"/>
    <mergeCell ref="AG572:AI574"/>
    <mergeCell ref="AC571:AE573"/>
    <mergeCell ref="BO528:BQ530"/>
    <mergeCell ref="BN532:BP534"/>
    <mergeCell ref="S572:U574"/>
    <mergeCell ref="T565:U566"/>
    <mergeCell ref="P572:R574"/>
    <mergeCell ref="AH564:AI565"/>
    <mergeCell ref="Z561:AB563"/>
    <mergeCell ref="AC568:AE570"/>
    <mergeCell ref="R562:T564"/>
    <mergeCell ref="BZ529:CB531"/>
    <mergeCell ref="AA534:AC536"/>
    <mergeCell ref="AI526:AK528"/>
    <mergeCell ref="AM522:AO524"/>
    <mergeCell ref="AA526:AC528"/>
    <mergeCell ref="AM534:AO536"/>
    <mergeCell ref="AM526:AO528"/>
    <mergeCell ref="V554:X556"/>
    <mergeCell ref="V551:X553"/>
    <mergeCell ref="AJ557:AL559"/>
    <mergeCell ref="AH566:AI567"/>
    <mergeCell ref="AE566:AF567"/>
    <mergeCell ref="AO561:AP562"/>
    <mergeCell ref="BK556:BM558"/>
    <mergeCell ref="CA571:CC573"/>
    <mergeCell ref="BQ565:BR566"/>
    <mergeCell ref="BV532:BX534"/>
    <mergeCell ref="BN522:BO523"/>
    <mergeCell ref="P527:R529"/>
    <mergeCell ref="AE522:AG524"/>
    <mergeCell ref="W527:Y529"/>
    <mergeCell ref="L559:P563"/>
    <mergeCell ref="O569:P570"/>
    <mergeCell ref="CA514:CC516"/>
    <mergeCell ref="BS517:BT518"/>
    <mergeCell ref="BS519:BT520"/>
    <mergeCell ref="BR528:BT530"/>
    <mergeCell ref="BS514:BU516"/>
    <mergeCell ref="CC521:CE523"/>
    <mergeCell ref="BV523:BW524"/>
    <mergeCell ref="BV529:BX531"/>
    <mergeCell ref="BR532:BT534"/>
    <mergeCell ref="CC517:CE519"/>
    <mergeCell ref="CC525:CE527"/>
    <mergeCell ref="BR525:BS526"/>
    <mergeCell ref="BT525:BU526"/>
    <mergeCell ref="BV525:BX527"/>
    <mergeCell ref="BU518:BW520"/>
    <mergeCell ref="BZ525:CB527"/>
    <mergeCell ref="BS510:BU512"/>
    <mergeCell ref="BW514:BY516"/>
    <mergeCell ref="W534:Y536"/>
    <mergeCell ref="AA530:AC532"/>
    <mergeCell ref="W531:X532"/>
    <mergeCell ref="Y531:Z532"/>
    <mergeCell ref="X519:Z521"/>
    <mergeCell ref="T526:U527"/>
    <mergeCell ref="AE534:AG536"/>
    <mergeCell ref="AE515:AF516"/>
    <mergeCell ref="AB519:AD521"/>
    <mergeCell ref="P523:R525"/>
    <mergeCell ref="AI530:AK532"/>
    <mergeCell ref="T515:V517"/>
    <mergeCell ref="BO518:BQ520"/>
    <mergeCell ref="BO515:BQ517"/>
    <mergeCell ref="BL518:BN520"/>
    <mergeCell ref="BH518:BJ520"/>
    <mergeCell ref="BK530:BM532"/>
    <mergeCell ref="BG522:BI524"/>
    <mergeCell ref="BK526:BM528"/>
    <mergeCell ref="BG526:BI528"/>
    <mergeCell ref="BO524:BQ526"/>
    <mergeCell ref="BK522:BM524"/>
    <mergeCell ref="S531:U533"/>
    <mergeCell ref="AJ514:AL516"/>
    <mergeCell ref="AE530:AG532"/>
    <mergeCell ref="AI522:AK524"/>
    <mergeCell ref="AE526:AG528"/>
    <mergeCell ref="T523:V525"/>
    <mergeCell ref="T528:U529"/>
    <mergeCell ref="AA522:AD525"/>
    <mergeCell ref="BL515:BN517"/>
    <mergeCell ref="BP522:BQ523"/>
    <mergeCell ref="X515:Z517"/>
    <mergeCell ref="AF505:AT507"/>
    <mergeCell ref="X511:Z513"/>
    <mergeCell ref="AF511:AH513"/>
    <mergeCell ref="BO472:BQ474"/>
    <mergeCell ref="AB494:AD496"/>
    <mergeCell ref="AM483:AN484"/>
    <mergeCell ref="AE469:AF470"/>
    <mergeCell ref="Y491:Z492"/>
    <mergeCell ref="Q477:R478"/>
    <mergeCell ref="T491:X495"/>
    <mergeCell ref="AG466:AK470"/>
    <mergeCell ref="AM485:AQ489"/>
    <mergeCell ref="AC477:AD478"/>
    <mergeCell ref="AE481:AF482"/>
    <mergeCell ref="T519:V521"/>
    <mergeCell ref="AJ520:AK521"/>
    <mergeCell ref="BG490:BI492"/>
    <mergeCell ref="BH468:BJ470"/>
    <mergeCell ref="BH486:BI487"/>
    <mergeCell ref="BL490:BM491"/>
    <mergeCell ref="AF518:AH520"/>
    <mergeCell ref="AB515:AD517"/>
    <mergeCell ref="BH511:BJ513"/>
    <mergeCell ref="CD472:CE473"/>
    <mergeCell ref="CA475:CC477"/>
    <mergeCell ref="BO487:BQ489"/>
    <mergeCell ref="BO475:BQ477"/>
    <mergeCell ref="BV482:BX484"/>
    <mergeCell ref="BX489:BZ491"/>
    <mergeCell ref="CC484:CE486"/>
    <mergeCell ref="CA470:CC472"/>
    <mergeCell ref="AM518:AO520"/>
    <mergeCell ref="X523:Z525"/>
    <mergeCell ref="P515:R517"/>
    <mergeCell ref="AJ518:AK519"/>
    <mergeCell ref="AG515:AH516"/>
    <mergeCell ref="T511:V513"/>
    <mergeCell ref="BR521:BU524"/>
    <mergeCell ref="BV521:BW522"/>
    <mergeCell ref="BY518:CA520"/>
    <mergeCell ref="BY521:CA523"/>
    <mergeCell ref="BW510:BY512"/>
    <mergeCell ref="BO511:BQ513"/>
    <mergeCell ref="P485:R487"/>
    <mergeCell ref="P480:R482"/>
    <mergeCell ref="X487:Z489"/>
    <mergeCell ref="AA479:AD482"/>
    <mergeCell ref="AC483:AD484"/>
    <mergeCell ref="Y481:Z482"/>
    <mergeCell ref="BQ468:BS470"/>
    <mergeCell ref="BK479:BM481"/>
    <mergeCell ref="BL475:BN477"/>
    <mergeCell ref="P511:R513"/>
    <mergeCell ref="P519:R521"/>
    <mergeCell ref="AB511:AD513"/>
    <mergeCell ref="M480:O482"/>
    <mergeCell ref="CC489:CE491"/>
    <mergeCell ref="BK471:BM473"/>
    <mergeCell ref="BG482:BI484"/>
    <mergeCell ref="BO490:BQ492"/>
    <mergeCell ref="CD475:CF477"/>
    <mergeCell ref="BV467:BX469"/>
    <mergeCell ref="BH473:BJ475"/>
    <mergeCell ref="AG491:AI493"/>
    <mergeCell ref="AB491:AD493"/>
    <mergeCell ref="AE476:AG478"/>
    <mergeCell ref="X476:Z478"/>
    <mergeCell ref="AI476:AK478"/>
    <mergeCell ref="AJ491:AL493"/>
    <mergeCell ref="N472:R476"/>
    <mergeCell ref="AE487:AG489"/>
    <mergeCell ref="T483:V485"/>
    <mergeCell ref="X472:Z474"/>
    <mergeCell ref="T476:V478"/>
    <mergeCell ref="AI483:AK485"/>
    <mergeCell ref="AE472:AG474"/>
    <mergeCell ref="AM471:AO473"/>
    <mergeCell ref="S468:U470"/>
    <mergeCell ref="P488:R490"/>
    <mergeCell ref="BV470:BX472"/>
    <mergeCell ref="BR478:BU481"/>
    <mergeCell ref="BW474:BY476"/>
    <mergeCell ref="BN483:BP485"/>
    <mergeCell ref="BO481:BP482"/>
    <mergeCell ref="BQ483:BR484"/>
    <mergeCell ref="BW477:BX478"/>
    <mergeCell ref="BU475:BV476"/>
    <mergeCell ref="BJ445:BL447"/>
    <mergeCell ref="T487:V489"/>
    <mergeCell ref="AI487:AK489"/>
    <mergeCell ref="AI472:AK474"/>
    <mergeCell ref="T472:V474"/>
    <mergeCell ref="AA468:AC470"/>
    <mergeCell ref="V468:X470"/>
    <mergeCell ref="AM474:AO476"/>
    <mergeCell ref="BZ486:CB488"/>
    <mergeCell ref="BM468:BO470"/>
    <mergeCell ref="BV485:BX487"/>
    <mergeCell ref="BY482:CA484"/>
    <mergeCell ref="BS471:BU473"/>
    <mergeCell ref="AP479:AR481"/>
    <mergeCell ref="AA465:AC467"/>
    <mergeCell ref="BS475:BT476"/>
    <mergeCell ref="BW479:BX480"/>
    <mergeCell ref="BJ487:BL489"/>
    <mergeCell ref="BZ478:CB480"/>
    <mergeCell ref="BH477:BJ479"/>
    <mergeCell ref="BT489:BV491"/>
    <mergeCell ref="BJ482:BL484"/>
    <mergeCell ref="BS483:BT484"/>
    <mergeCell ref="BO479:BP480"/>
    <mergeCell ref="BR451:BT453"/>
    <mergeCell ref="BM451:BQ455"/>
    <mergeCell ref="BZ468:CA469"/>
    <mergeCell ref="BR486:BT488"/>
    <mergeCell ref="BZ429:CB431"/>
    <mergeCell ref="CH440:CL444"/>
    <mergeCell ref="BN432:BP434"/>
    <mergeCell ref="BW441:BY443"/>
    <mergeCell ref="BO440:BQ442"/>
    <mergeCell ref="BV436:BX438"/>
    <mergeCell ref="BS433:BU435"/>
    <mergeCell ref="BR447:BT449"/>
    <mergeCell ref="Y479:Z480"/>
    <mergeCell ref="AA483:AB484"/>
    <mergeCell ref="AE483:AG485"/>
    <mergeCell ref="X483:Z485"/>
    <mergeCell ref="AE479:AF480"/>
    <mergeCell ref="AA477:AB478"/>
    <mergeCell ref="AM479:AO481"/>
    <mergeCell ref="CD467:CF469"/>
    <mergeCell ref="CC480:CE482"/>
    <mergeCell ref="BH437:BJ439"/>
    <mergeCell ref="AF438:AH440"/>
    <mergeCell ref="AC440:AE442"/>
    <mergeCell ref="BG433:BI435"/>
    <mergeCell ref="BD437:BF439"/>
    <mergeCell ref="BB440:BF444"/>
    <mergeCell ref="AF433:AH435"/>
    <mergeCell ref="AN428:AP430"/>
    <mergeCell ref="AN443:AP445"/>
    <mergeCell ref="AJ439:AK440"/>
    <mergeCell ref="AJ437:AK438"/>
    <mergeCell ref="AJ435:AK436"/>
    <mergeCell ref="AJ433:AK434"/>
    <mergeCell ref="BN447:BP449"/>
    <mergeCell ref="BL440:BM441"/>
    <mergeCell ref="BM419:BQ423"/>
    <mergeCell ref="BZ419:CK421"/>
    <mergeCell ref="CA441:CB442"/>
    <mergeCell ref="BO429:BP430"/>
    <mergeCell ref="BQ429:BR430"/>
    <mergeCell ref="BP444:BQ445"/>
    <mergeCell ref="BV429:BX431"/>
    <mergeCell ref="BU445:BW447"/>
    <mergeCell ref="BO437:BQ439"/>
    <mergeCell ref="BS422:BU424"/>
    <mergeCell ref="BL442:BM443"/>
    <mergeCell ref="BO425:BQ427"/>
    <mergeCell ref="BK428:BM430"/>
    <mergeCell ref="CG436:CI438"/>
    <mergeCell ref="CA444:CC446"/>
    <mergeCell ref="CD440:CF442"/>
    <mergeCell ref="BZ436:CB438"/>
    <mergeCell ref="CA439:CB440"/>
    <mergeCell ref="BN444:BO445"/>
    <mergeCell ref="BZ433:CB435"/>
    <mergeCell ref="CC436:CE438"/>
    <mergeCell ref="BK437:BM439"/>
    <mergeCell ref="BR436:BU439"/>
    <mergeCell ref="BR440:BT442"/>
    <mergeCell ref="BV433:BX435"/>
    <mergeCell ref="BR444:BT446"/>
    <mergeCell ref="BS429:BU431"/>
    <mergeCell ref="BW425:BY427"/>
    <mergeCell ref="BS426:BU428"/>
    <mergeCell ref="BJ434:BL436"/>
    <mergeCell ref="BH441:BJ443"/>
    <mergeCell ref="CD432:CF434"/>
    <mergeCell ref="Z425:AB427"/>
    <mergeCell ref="AC425:AE427"/>
    <mergeCell ref="W446:Y448"/>
    <mergeCell ref="AA435:AD438"/>
    <mergeCell ref="V442:X444"/>
    <mergeCell ref="W438:Y440"/>
    <mergeCell ref="W433:Y435"/>
    <mergeCell ref="BV448:BX450"/>
    <mergeCell ref="O428:Q430"/>
    <mergeCell ref="O443:Q445"/>
    <mergeCell ref="P438:R440"/>
    <mergeCell ref="P432:R434"/>
    <mergeCell ref="P435:R437"/>
    <mergeCell ref="AN420:AR424"/>
    <mergeCell ref="AJ446:AL448"/>
    <mergeCell ref="AC431:AE433"/>
    <mergeCell ref="Z431:AB433"/>
    <mergeCell ref="S446:U448"/>
    <mergeCell ref="AN449:AR453"/>
    <mergeCell ref="AG429:AI431"/>
    <mergeCell ref="AG442:AI444"/>
    <mergeCell ref="S425:U427"/>
    <mergeCell ref="AJ425:AL427"/>
    <mergeCell ref="S429:U431"/>
    <mergeCell ref="S442:U444"/>
    <mergeCell ref="AJ442:AL444"/>
    <mergeCell ref="AJ429:AL431"/>
    <mergeCell ref="AM439:AO441"/>
    <mergeCell ref="T433:U434"/>
    <mergeCell ref="T439:U440"/>
    <mergeCell ref="T437:U438"/>
    <mergeCell ref="V429:X431"/>
    <mergeCell ref="W425:Y427"/>
    <mergeCell ref="M449:Q453"/>
    <mergeCell ref="T435:U436"/>
    <mergeCell ref="Z440:AB442"/>
    <mergeCell ref="AM433:AO435"/>
    <mergeCell ref="AM436:AO438"/>
    <mergeCell ref="Z446:AB448"/>
    <mergeCell ref="AC446:AE448"/>
    <mergeCell ref="AF446:AH448"/>
    <mergeCell ref="BE387:BG389"/>
    <mergeCell ref="BQ388:BS390"/>
    <mergeCell ref="BJ389:BL391"/>
    <mergeCell ref="CF396:CJ400"/>
    <mergeCell ref="CA409:CC411"/>
    <mergeCell ref="BA410:BC412"/>
    <mergeCell ref="BQ411:BU415"/>
    <mergeCell ref="BV407:BX409"/>
    <mergeCell ref="BD413:BF415"/>
    <mergeCell ref="BG413:BI415"/>
    <mergeCell ref="CH386:CJ388"/>
    <mergeCell ref="BH384:BJ386"/>
    <mergeCell ref="BV385:BX387"/>
    <mergeCell ref="BY385:CA387"/>
    <mergeCell ref="CC385:CE387"/>
    <mergeCell ref="BM386:BO388"/>
    <mergeCell ref="BJ392:BL394"/>
    <mergeCell ref="BQ392:BR393"/>
    <mergeCell ref="BS392:BT393"/>
    <mergeCell ref="BV392:BX394"/>
    <mergeCell ref="BY392:CA394"/>
    <mergeCell ref="CC392:CE394"/>
    <mergeCell ref="M420:Q424"/>
    <mergeCell ref="CG380:CJ383"/>
    <mergeCell ref="BR394:BS395"/>
    <mergeCell ref="BA395:BE399"/>
    <mergeCell ref="BI396:BK398"/>
    <mergeCell ref="BM396:BN397"/>
    <mergeCell ref="BQ396:BT399"/>
    <mergeCell ref="BW396:BX397"/>
    <mergeCell ref="BB391:BD393"/>
    <mergeCell ref="CH391:CJ393"/>
    <mergeCell ref="BG392:BI394"/>
    <mergeCell ref="BF401:BH403"/>
    <mergeCell ref="BJ401:BL403"/>
    <mergeCell ref="BM401:BO403"/>
    <mergeCell ref="BY401:CA403"/>
    <mergeCell ref="BF408:BH410"/>
    <mergeCell ref="BJ408:BL410"/>
    <mergeCell ref="BM408:BO410"/>
    <mergeCell ref="CG402:CI404"/>
    <mergeCell ref="BM404:BO406"/>
    <mergeCell ref="BA407:BC409"/>
    <mergeCell ref="BA402:BC404"/>
    <mergeCell ref="BQ402:BR403"/>
    <mergeCell ref="BS402:BT403"/>
    <mergeCell ref="BF404:BH406"/>
    <mergeCell ref="BJ404:BL406"/>
    <mergeCell ref="BV404:BX406"/>
    <mergeCell ref="BY404:CA406"/>
    <mergeCell ref="BM389:BO391"/>
    <mergeCell ref="BV389:BX391"/>
    <mergeCell ref="BY389:CA391"/>
    <mergeCell ref="CC389:CE391"/>
    <mergeCell ref="AI395:AJ396"/>
    <mergeCell ref="O397:P398"/>
    <mergeCell ref="U398:W400"/>
    <mergeCell ref="CD406:CF408"/>
    <mergeCell ref="BW398:BX399"/>
    <mergeCell ref="CB401:CD403"/>
    <mergeCell ref="BO397:BP398"/>
    <mergeCell ref="BU397:BV398"/>
    <mergeCell ref="BZ397:CB399"/>
    <mergeCell ref="AB394:AD396"/>
    <mergeCell ref="AI405:AK407"/>
    <mergeCell ref="Y407:AA409"/>
    <mergeCell ref="AH399:AJ401"/>
    <mergeCell ref="BW412:BY414"/>
    <mergeCell ref="CB412:CC413"/>
    <mergeCell ref="BM398:BN399"/>
    <mergeCell ref="BR400:BS401"/>
    <mergeCell ref="BU400:BW402"/>
    <mergeCell ref="BR405:BT407"/>
    <mergeCell ref="Y398:AA400"/>
    <mergeCell ref="AB398:AD400"/>
    <mergeCell ref="BN393:BP395"/>
    <mergeCell ref="BL413:BN415"/>
    <mergeCell ref="X382:Z384"/>
    <mergeCell ref="N384:P386"/>
    <mergeCell ref="Q384:S386"/>
    <mergeCell ref="AF384:AH386"/>
    <mergeCell ref="N402:P404"/>
    <mergeCell ref="AI402:AK404"/>
    <mergeCell ref="T404:V406"/>
    <mergeCell ref="AC404:AE406"/>
    <mergeCell ref="N405:P407"/>
    <mergeCell ref="Q405:S407"/>
    <mergeCell ref="T385:V387"/>
    <mergeCell ref="W385:X386"/>
    <mergeCell ref="Y385:Z386"/>
    <mergeCell ref="AC385:AE387"/>
    <mergeCell ref="N387:P389"/>
    <mergeCell ref="AI387:AK389"/>
    <mergeCell ref="BF369:BH371"/>
    <mergeCell ref="O399:Q401"/>
    <mergeCell ref="O390:Q392"/>
    <mergeCell ref="AH390:AJ392"/>
    <mergeCell ref="U391:W393"/>
    <mergeCell ref="X391:Z393"/>
    <mergeCell ref="AB391:AD393"/>
    <mergeCell ref="AI393:AJ394"/>
    <mergeCell ref="X394:AA397"/>
    <mergeCell ref="Y405:Z406"/>
    <mergeCell ref="AA405:AB406"/>
    <mergeCell ref="AF405:AH407"/>
    <mergeCell ref="AK394:AM396"/>
    <mergeCell ref="L395:N397"/>
    <mergeCell ref="O395:P396"/>
    <mergeCell ref="U395:W397"/>
    <mergeCell ref="BJ369:BL371"/>
    <mergeCell ref="BQ369:BS371"/>
    <mergeCell ref="BX369:BZ371"/>
    <mergeCell ref="CB369:CD371"/>
    <mergeCell ref="AI384:AK386"/>
    <mergeCell ref="BP380:BT384"/>
    <mergeCell ref="BW380:BY382"/>
    <mergeCell ref="CB380:CD382"/>
    <mergeCell ref="BL381:BN383"/>
    <mergeCell ref="BN370:BP372"/>
    <mergeCell ref="BT370:BV372"/>
    <mergeCell ref="BX365:BZ367"/>
    <mergeCell ref="CB365:CD367"/>
    <mergeCell ref="BQ366:BS368"/>
    <mergeCell ref="BO368:BP369"/>
    <mergeCell ref="BT368:BU369"/>
    <mergeCell ref="BM353:BO355"/>
    <mergeCell ref="BU353:BW355"/>
    <mergeCell ref="BX353:BY354"/>
    <mergeCell ref="BD354:BF356"/>
    <mergeCell ref="BQ354:BS356"/>
    <mergeCell ref="CD354:CF356"/>
    <mergeCell ref="BH356:BJ358"/>
    <mergeCell ref="BM356:BO358"/>
    <mergeCell ref="BT356:BV358"/>
    <mergeCell ref="BZ356:CB358"/>
    <mergeCell ref="BP357:BS360"/>
    <mergeCell ref="BD358:BF360"/>
    <mergeCell ref="CD358:CF360"/>
    <mergeCell ref="BH359:BJ361"/>
    <mergeCell ref="BM359:BO361"/>
    <mergeCell ref="BT359:BV361"/>
    <mergeCell ref="BZ359:CB361"/>
    <mergeCell ref="BD361:BF363"/>
    <mergeCell ref="BQ361:BS363"/>
    <mergeCell ref="CD361:CF363"/>
    <mergeCell ref="BM362:BO364"/>
    <mergeCell ref="BU362:BW364"/>
    <mergeCell ref="BK363:BL364"/>
    <mergeCell ref="BF365:BH367"/>
    <mergeCell ref="BJ365:BL367"/>
    <mergeCell ref="BV365:BW366"/>
    <mergeCell ref="BJ350:BL352"/>
    <mergeCell ref="BN345:BP347"/>
    <mergeCell ref="BT345:BV347"/>
    <mergeCell ref="BX350:BZ352"/>
    <mergeCell ref="CB350:CD352"/>
    <mergeCell ref="BM351:BN352"/>
    <mergeCell ref="L373:N375"/>
    <mergeCell ref="BF346:BH348"/>
    <mergeCell ref="BJ346:BL348"/>
    <mergeCell ref="BQ346:BS348"/>
    <mergeCell ref="BX346:BZ348"/>
    <mergeCell ref="CB346:CD348"/>
    <mergeCell ref="BO348:BP349"/>
    <mergeCell ref="BT348:BU349"/>
    <mergeCell ref="BQ349:BS351"/>
    <mergeCell ref="BF350:BH352"/>
    <mergeCell ref="M364:O366"/>
    <mergeCell ref="Q364:S366"/>
    <mergeCell ref="T364:U365"/>
    <mergeCell ref="W364:Y366"/>
    <mergeCell ref="Z364:AB366"/>
    <mergeCell ref="AF364:AH366"/>
    <mergeCell ref="AL372:AM373"/>
    <mergeCell ref="AO372:AP373"/>
    <mergeCell ref="K369:M371"/>
    <mergeCell ref="P372:T376"/>
    <mergeCell ref="V372:X374"/>
    <mergeCell ref="Z372:AB374"/>
    <mergeCell ref="AD372:AF374"/>
    <mergeCell ref="AH372:AJ374"/>
    <mergeCell ref="I355:K357"/>
    <mergeCell ref="U355:W357"/>
    <mergeCell ref="Y355:Z356"/>
    <mergeCell ref="AB355:AD357"/>
    <mergeCell ref="AF355:AH357"/>
    <mergeCell ref="AN350:AR354"/>
    <mergeCell ref="I351:K353"/>
    <mergeCell ref="M351:O353"/>
    <mergeCell ref="Q351:S353"/>
    <mergeCell ref="W351:Y353"/>
    <mergeCell ref="AJ355:AL357"/>
    <mergeCell ref="AN356:AP358"/>
    <mergeCell ref="M357:O359"/>
    <mergeCell ref="AN360:AP362"/>
    <mergeCell ref="N361:O362"/>
    <mergeCell ref="Y361:Z362"/>
    <mergeCell ref="AJ361:AL363"/>
    <mergeCell ref="AF362:AG363"/>
    <mergeCell ref="G363:K367"/>
    <mergeCell ref="AJ364:AL366"/>
    <mergeCell ref="AN364:AP366"/>
    <mergeCell ref="Q368:S370"/>
    <mergeCell ref="U368:W370"/>
    <mergeCell ref="X368:Z370"/>
    <mergeCell ref="AB368:AD370"/>
    <mergeCell ref="AF368:AH370"/>
    <mergeCell ref="AJ368:AL370"/>
    <mergeCell ref="AN368:AP370"/>
    <mergeCell ref="Z351:AB353"/>
    <mergeCell ref="AF351:AH353"/>
    <mergeCell ref="AJ351:AL353"/>
    <mergeCell ref="AD352:AE353"/>
    <mergeCell ref="M354:O356"/>
    <mergeCell ref="I344:J345"/>
    <mergeCell ref="L344:M345"/>
    <mergeCell ref="AJ346:AM349"/>
    <mergeCell ref="I347:K349"/>
    <mergeCell ref="M347:O349"/>
    <mergeCell ref="Q347:S349"/>
    <mergeCell ref="U347:W349"/>
    <mergeCell ref="Q357:S359"/>
    <mergeCell ref="X357:AA360"/>
    <mergeCell ref="U358:V359"/>
    <mergeCell ref="AC358:AD359"/>
    <mergeCell ref="AF358:AH360"/>
    <mergeCell ref="AJ358:AL360"/>
    <mergeCell ref="R354:S355"/>
    <mergeCell ref="I359:K361"/>
    <mergeCell ref="Q360:S362"/>
    <mergeCell ref="U360:W362"/>
    <mergeCell ref="AB360:AD362"/>
    <mergeCell ref="BS321:BU323"/>
    <mergeCell ref="BV310:BX312"/>
    <mergeCell ref="BO311:BQ313"/>
    <mergeCell ref="BV321:BW322"/>
    <mergeCell ref="BE322:BG324"/>
    <mergeCell ref="BY322:CA324"/>
    <mergeCell ref="BH323:BI324"/>
    <mergeCell ref="BW323:BX324"/>
    <mergeCell ref="BO324:BQ326"/>
    <mergeCell ref="BH325:BJ327"/>
    <mergeCell ref="BV325:BX327"/>
    <mergeCell ref="Y347:AA349"/>
    <mergeCell ref="AB347:AD349"/>
    <mergeCell ref="AF347:AH349"/>
    <mergeCell ref="AE341:AI345"/>
    <mergeCell ref="O343:Q345"/>
    <mergeCell ref="S343:U345"/>
    <mergeCell ref="W343:Y345"/>
    <mergeCell ref="AA343:AC345"/>
    <mergeCell ref="AF323:AH325"/>
    <mergeCell ref="AI323:AK325"/>
    <mergeCell ref="Z317:AB319"/>
    <mergeCell ref="BV303:BX305"/>
    <mergeCell ref="BO304:BQ306"/>
    <mergeCell ref="BE306:BG308"/>
    <mergeCell ref="BH306:BI307"/>
    <mergeCell ref="CD303:CI303"/>
    <mergeCell ref="BW306:BX307"/>
    <mergeCell ref="BY306:CA308"/>
    <mergeCell ref="BK307:BM309"/>
    <mergeCell ref="BS307:BU309"/>
    <mergeCell ref="BI308:BJ309"/>
    <mergeCell ref="BO308:BQ310"/>
    <mergeCell ref="BV308:BW309"/>
    <mergeCell ref="BH310:BJ312"/>
    <mergeCell ref="BK310:BL311"/>
    <mergeCell ref="BT310:BU311"/>
    <mergeCell ref="AI319:AK321"/>
    <mergeCell ref="AM310:AN311"/>
    <mergeCell ref="BE314:BG316"/>
    <mergeCell ref="BI314:BK316"/>
    <mergeCell ref="BL314:BN316"/>
    <mergeCell ref="BO314:BQ316"/>
    <mergeCell ref="BR314:BT316"/>
    <mergeCell ref="BU314:BW316"/>
    <mergeCell ref="BY314:CA316"/>
    <mergeCell ref="BO317:BQ319"/>
    <mergeCell ref="BH318:BJ320"/>
    <mergeCell ref="BV318:BX320"/>
    <mergeCell ref="BK319:BL320"/>
    <mergeCell ref="BT319:BU320"/>
    <mergeCell ref="BO320:BQ322"/>
    <mergeCell ref="BI321:BJ322"/>
    <mergeCell ref="BK321:BM323"/>
    <mergeCell ref="G324:H325"/>
    <mergeCell ref="T324:V326"/>
    <mergeCell ref="W324:X325"/>
    <mergeCell ref="Y324:AA326"/>
    <mergeCell ref="AM324:AN325"/>
    <mergeCell ref="P326:R328"/>
    <mergeCell ref="W326:X327"/>
    <mergeCell ref="AC326:AE328"/>
    <mergeCell ref="I327:K329"/>
    <mergeCell ref="L327:N329"/>
    <mergeCell ref="AG327:AI329"/>
    <mergeCell ref="AJ327:AL329"/>
    <mergeCell ref="P329:R331"/>
    <mergeCell ref="T329:V331"/>
    <mergeCell ref="W329:AA333"/>
    <mergeCell ref="AC329:AE331"/>
    <mergeCell ref="BH303:BJ305"/>
    <mergeCell ref="AF317:AG318"/>
    <mergeCell ref="O319:Q321"/>
    <mergeCell ref="AD319:AF321"/>
    <mergeCell ref="L330:N332"/>
    <mergeCell ref="AG330:AI332"/>
    <mergeCell ref="P333:R335"/>
    <mergeCell ref="S333:V336"/>
    <mergeCell ref="AC333:AE335"/>
    <mergeCell ref="AL319:AN321"/>
    <mergeCell ref="U320:W322"/>
    <mergeCell ref="X320:Z322"/>
    <mergeCell ref="J323:L325"/>
    <mergeCell ref="M323:O325"/>
    <mergeCell ref="P323:R325"/>
    <mergeCell ref="AC323:AE325"/>
    <mergeCell ref="L303:N305"/>
    <mergeCell ref="AG303:AI305"/>
    <mergeCell ref="P304:R306"/>
    <mergeCell ref="G314:I316"/>
    <mergeCell ref="J314:L316"/>
    <mergeCell ref="O314:Q316"/>
    <mergeCell ref="AD314:AF316"/>
    <mergeCell ref="AI314:AM318"/>
    <mergeCell ref="S316:U318"/>
    <mergeCell ref="V316:Y319"/>
    <mergeCell ref="W308:X309"/>
    <mergeCell ref="T309:V311"/>
    <mergeCell ref="P300:R302"/>
    <mergeCell ref="AB300:AD302"/>
    <mergeCell ref="AE300:AG302"/>
    <mergeCell ref="Y301:AA303"/>
    <mergeCell ref="T302:X306"/>
    <mergeCell ref="U313:W315"/>
    <mergeCell ref="X313:Z315"/>
    <mergeCell ref="Y309:AA311"/>
    <mergeCell ref="G310:H311"/>
    <mergeCell ref="J310:L312"/>
    <mergeCell ref="M310:O312"/>
    <mergeCell ref="P310:R312"/>
    <mergeCell ref="W310:X311"/>
    <mergeCell ref="H317:L321"/>
    <mergeCell ref="N317:O318"/>
    <mergeCell ref="P317:Q318"/>
    <mergeCell ref="AC310:AE312"/>
    <mergeCell ref="AF310:AH312"/>
    <mergeCell ref="AI310:AK312"/>
    <mergeCell ref="AD317:AE318"/>
    <mergeCell ref="BC290:BD291"/>
    <mergeCell ref="CG290:CH291"/>
    <mergeCell ref="Y304:AA306"/>
    <mergeCell ref="AC304:AE306"/>
    <mergeCell ref="I306:K308"/>
    <mergeCell ref="L306:N308"/>
    <mergeCell ref="AG306:AI308"/>
    <mergeCell ref="AJ306:AL308"/>
    <mergeCell ref="P307:R309"/>
    <mergeCell ref="AC307:AE309"/>
    <mergeCell ref="BM274:BO276"/>
    <mergeCell ref="BV274:BX276"/>
    <mergeCell ref="BQ275:BT278"/>
    <mergeCell ref="CE275:CG277"/>
    <mergeCell ref="BD276:BF278"/>
    <mergeCell ref="BK276:BL277"/>
    <mergeCell ref="BY276:BZ277"/>
    <mergeCell ref="BM277:BO279"/>
    <mergeCell ref="BV277:BX279"/>
    <mergeCell ref="BI279:BK281"/>
    <mergeCell ref="BP279:BR281"/>
    <mergeCell ref="BS279:BU281"/>
    <mergeCell ref="BZ279:CB281"/>
    <mergeCell ref="BB280:BF284"/>
    <mergeCell ref="CE280:CI284"/>
    <mergeCell ref="BL281:BN283"/>
    <mergeCell ref="BW281:BY283"/>
    <mergeCell ref="BH282:BJ284"/>
    <mergeCell ref="CA282:CC284"/>
    <mergeCell ref="BR283:BS284"/>
    <mergeCell ref="BK284:BM286"/>
    <mergeCell ref="BN284:BP286"/>
    <mergeCell ref="BU284:BW286"/>
    <mergeCell ref="BX284:BZ286"/>
    <mergeCell ref="BF286:BH288"/>
    <mergeCell ref="CC286:CE288"/>
    <mergeCell ref="BC262:BD263"/>
    <mergeCell ref="CG262:CH263"/>
    <mergeCell ref="BF265:BH267"/>
    <mergeCell ref="CC265:CE267"/>
    <mergeCell ref="BK267:BM269"/>
    <mergeCell ref="BN267:BP269"/>
    <mergeCell ref="BU267:BW269"/>
    <mergeCell ref="BX267:BZ269"/>
    <mergeCell ref="BB269:BF273"/>
    <mergeCell ref="BH269:BJ271"/>
    <mergeCell ref="BR269:BS270"/>
    <mergeCell ref="CA269:CC271"/>
    <mergeCell ref="CE269:CI273"/>
    <mergeCell ref="BL270:BN272"/>
    <mergeCell ref="BW270:BY272"/>
    <mergeCell ref="BI272:BK274"/>
    <mergeCell ref="BP272:BR274"/>
    <mergeCell ref="BS272:BU274"/>
    <mergeCell ref="BZ272:CB274"/>
    <mergeCell ref="AR276:AU279"/>
    <mergeCell ref="R271:T273"/>
    <mergeCell ref="V271:X273"/>
    <mergeCell ref="AQ284:AS286"/>
    <mergeCell ref="P285:Q286"/>
    <mergeCell ref="R285:T287"/>
    <mergeCell ref="V285:X287"/>
    <mergeCell ref="AB285:AD287"/>
    <mergeCell ref="AF285:AH287"/>
    <mergeCell ref="AI285:AJ286"/>
    <mergeCell ref="AB271:AD273"/>
    <mergeCell ref="AF271:AH273"/>
    <mergeCell ref="G272:I274"/>
    <mergeCell ref="P272:Q273"/>
    <mergeCell ref="Y272:AA274"/>
    <mergeCell ref="AI272:AJ273"/>
    <mergeCell ref="AO278:AQ280"/>
    <mergeCell ref="AQ272:AS274"/>
    <mergeCell ref="O274:Q276"/>
    <mergeCell ref="AI274:AK276"/>
    <mergeCell ref="I275:K277"/>
    <mergeCell ref="M275:N276"/>
    <mergeCell ref="S275:U277"/>
    <mergeCell ref="AE275:AG277"/>
    <mergeCell ref="AL275:AM276"/>
    <mergeCell ref="AO275:AQ277"/>
    <mergeCell ref="AK270:AM272"/>
    <mergeCell ref="AR280:AT282"/>
    <mergeCell ref="I281:K283"/>
    <mergeCell ref="S281:U283"/>
    <mergeCell ref="AC281:AD282"/>
    <mergeCell ref="AE281:AG283"/>
    <mergeCell ref="AO281:AQ283"/>
    <mergeCell ref="O278:Q280"/>
    <mergeCell ref="S278:U280"/>
    <mergeCell ref="AE278:AG280"/>
    <mergeCell ref="AB290:AD292"/>
    <mergeCell ref="AE290:AG292"/>
    <mergeCell ref="AH292:AL296"/>
    <mergeCell ref="G284:I286"/>
    <mergeCell ref="Y284:AA286"/>
    <mergeCell ref="I278:K280"/>
    <mergeCell ref="AI278:AK280"/>
    <mergeCell ref="V276:X278"/>
    <mergeCell ref="M286:O288"/>
    <mergeCell ref="AK286:AM288"/>
    <mergeCell ref="AL282:AM283"/>
    <mergeCell ref="Y276:AA278"/>
    <mergeCell ref="AB276:AD278"/>
    <mergeCell ref="F276:H278"/>
    <mergeCell ref="F279:H281"/>
    <mergeCell ref="L279:M280"/>
    <mergeCell ref="Y279:AB282"/>
    <mergeCell ref="V280:X282"/>
    <mergeCell ref="AM278:AN279"/>
    <mergeCell ref="M270:O272"/>
    <mergeCell ref="Z270:AA271"/>
    <mergeCell ref="N292:R296"/>
    <mergeCell ref="AI282:AK284"/>
    <mergeCell ref="M282:N283"/>
    <mergeCell ref="O282:Q284"/>
    <mergeCell ref="Y287:Z288"/>
    <mergeCell ref="S290:U292"/>
    <mergeCell ref="V290:X292"/>
    <mergeCell ref="Y290:AA292"/>
    <mergeCell ref="N262:R266"/>
    <mergeCell ref="AH262:AL266"/>
    <mergeCell ref="S266:U268"/>
    <mergeCell ref="V266:X268"/>
    <mergeCell ref="Y266:AA268"/>
    <mergeCell ref="AB266:AD268"/>
    <mergeCell ref="AE266:AG268"/>
    <mergeCell ref="BE222:BG224"/>
    <mergeCell ref="BQ222:BS224"/>
    <mergeCell ref="BI224:BJ225"/>
    <mergeCell ref="BL224:BN226"/>
    <mergeCell ref="AZ227:BB229"/>
    <mergeCell ref="BV227:BX229"/>
    <mergeCell ref="AZ239:BB241"/>
    <mergeCell ref="AX231:AZ233"/>
    <mergeCell ref="BF231:BH233"/>
    <mergeCell ref="BI231:BJ232"/>
    <mergeCell ref="BU231:BV232"/>
    <mergeCell ref="BX231:BZ233"/>
    <mergeCell ref="BB232:BD234"/>
    <mergeCell ref="BP232:BR234"/>
    <mergeCell ref="BJ233:BM236"/>
    <mergeCell ref="BF234:BH236"/>
    <mergeCell ref="BF228:BH230"/>
    <mergeCell ref="BJ228:BL230"/>
    <mergeCell ref="BM228:BO230"/>
    <mergeCell ref="BP228:BR230"/>
    <mergeCell ref="BK250:BL251"/>
    <mergeCell ref="AX235:AZ237"/>
    <mergeCell ref="BP235:BR237"/>
    <mergeCell ref="BX235:BZ237"/>
    <mergeCell ref="BB236:BC237"/>
    <mergeCell ref="BN236:BO237"/>
    <mergeCell ref="BF238:BH240"/>
    <mergeCell ref="BI238:BK240"/>
    <mergeCell ref="BL238:BN240"/>
    <mergeCell ref="BP238:BR240"/>
    <mergeCell ref="BV239:BX241"/>
    <mergeCell ref="BJ242:BL244"/>
    <mergeCell ref="BN242:BO243"/>
    <mergeCell ref="BE244:BG246"/>
    <mergeCell ref="BQ244:BS246"/>
    <mergeCell ref="BI246:BK248"/>
    <mergeCell ref="BM246:BO248"/>
    <mergeCell ref="BT234:BV236"/>
    <mergeCell ref="BK217:BL218"/>
    <mergeCell ref="BI220:BK222"/>
    <mergeCell ref="BM220:BO222"/>
    <mergeCell ref="N244:P246"/>
    <mergeCell ref="Y224:AA226"/>
    <mergeCell ref="V224:X226"/>
    <mergeCell ref="W232:X233"/>
    <mergeCell ref="N240:P242"/>
    <mergeCell ref="AC240:AE242"/>
    <mergeCell ref="R240:T242"/>
    <mergeCell ref="AC227:AE229"/>
    <mergeCell ref="Y232:Z233"/>
    <mergeCell ref="N231:P233"/>
    <mergeCell ref="AC244:AE246"/>
    <mergeCell ref="AG240:AI242"/>
    <mergeCell ref="AG231:AI233"/>
    <mergeCell ref="U232:V233"/>
    <mergeCell ref="S237:U239"/>
    <mergeCell ref="S234:U236"/>
    <mergeCell ref="AB237:AD239"/>
    <mergeCell ref="AB234:AD236"/>
    <mergeCell ref="Y243:AA245"/>
    <mergeCell ref="AC231:AE233"/>
    <mergeCell ref="M237:O239"/>
    <mergeCell ref="M234:O236"/>
    <mergeCell ref="AH237:AJ239"/>
    <mergeCell ref="AH234:AJ236"/>
    <mergeCell ref="N227:P229"/>
    <mergeCell ref="AG227:AI229"/>
    <mergeCell ref="V228:X230"/>
    <mergeCell ref="R227:T229"/>
    <mergeCell ref="R231:T233"/>
    <mergeCell ref="Y228:AA230"/>
    <mergeCell ref="M248:Q252"/>
    <mergeCell ref="AF248:AJ252"/>
    <mergeCell ref="AF221:AJ225"/>
    <mergeCell ref="M221:Q225"/>
    <mergeCell ref="R244:T246"/>
    <mergeCell ref="W235:Z238"/>
    <mergeCell ref="U240:V241"/>
    <mergeCell ref="W240:X241"/>
    <mergeCell ref="AA240:AB241"/>
    <mergeCell ref="Y240:Z241"/>
    <mergeCell ref="AY191:BA193"/>
    <mergeCell ref="Y247:AA249"/>
    <mergeCell ref="V247:X249"/>
    <mergeCell ref="AB223:AD225"/>
    <mergeCell ref="S223:U225"/>
    <mergeCell ref="AB248:AD250"/>
    <mergeCell ref="S248:U250"/>
    <mergeCell ref="V243:X245"/>
    <mergeCell ref="AA232:AB233"/>
    <mergeCell ref="AG244:AI246"/>
    <mergeCell ref="R204:T206"/>
    <mergeCell ref="V204:X206"/>
    <mergeCell ref="L205:M206"/>
    <mergeCell ref="V194:W195"/>
    <mergeCell ref="S197:U199"/>
    <mergeCell ref="V200:X202"/>
    <mergeCell ref="BO175:BQ177"/>
    <mergeCell ref="BL196:BM197"/>
    <mergeCell ref="BY181:CA183"/>
    <mergeCell ref="BF180:BH182"/>
    <mergeCell ref="BT190:BU191"/>
    <mergeCell ref="BV190:BW191"/>
    <mergeCell ref="BT188:BU189"/>
    <mergeCell ref="BH191:BJ193"/>
    <mergeCell ref="BF187:BH189"/>
    <mergeCell ref="BY188:CA190"/>
    <mergeCell ref="BO191:BR194"/>
    <mergeCell ref="BW192:BY194"/>
    <mergeCell ref="BN188:BP190"/>
    <mergeCell ref="BQ188:BS190"/>
    <mergeCell ref="BN195:BP197"/>
    <mergeCell ref="BL194:BM195"/>
    <mergeCell ref="BF184:BH186"/>
    <mergeCell ref="BM182:BO184"/>
    <mergeCell ref="BR182:BT184"/>
    <mergeCell ref="BP183:BQ184"/>
    <mergeCell ref="BF195:BH197"/>
    <mergeCell ref="BJ194:BK195"/>
    <mergeCell ref="BL191:BN193"/>
    <mergeCell ref="BY196:CA198"/>
    <mergeCell ref="BS192:BU194"/>
    <mergeCell ref="BP201:BQ202"/>
    <mergeCell ref="AK184:AM186"/>
    <mergeCell ref="CF192:CH194"/>
    <mergeCell ref="BI211:BX213"/>
    <mergeCell ref="BF198:BH200"/>
    <mergeCell ref="BY199:CA201"/>
    <mergeCell ref="BY185:CA187"/>
    <mergeCell ref="BC191:BE193"/>
    <mergeCell ref="CB192:CD194"/>
    <mergeCell ref="BJ182:BL184"/>
    <mergeCell ref="BU182:BW184"/>
    <mergeCell ref="AG198:AI200"/>
    <mergeCell ref="AD200:AF202"/>
    <mergeCell ref="AA180:AC182"/>
    <mergeCell ref="AE180:AG182"/>
    <mergeCell ref="AL205:AM206"/>
    <mergeCell ref="AL180:AM181"/>
    <mergeCell ref="AB191:AC192"/>
    <mergeCell ref="AG195:AI197"/>
    <mergeCell ref="AH182:AJ184"/>
    <mergeCell ref="AE204:AG206"/>
    <mergeCell ref="AA200:AC202"/>
    <mergeCell ref="BF202:BH204"/>
    <mergeCell ref="BQ195:BS197"/>
    <mergeCell ref="BO205:BQ207"/>
    <mergeCell ref="BO178:BQ180"/>
    <mergeCell ref="BJ201:BL203"/>
    <mergeCell ref="BU201:BW203"/>
    <mergeCell ref="BM201:BO203"/>
    <mergeCell ref="BR201:BT203"/>
    <mergeCell ref="BY203:CA205"/>
    <mergeCell ref="V180:X182"/>
    <mergeCell ref="R180:T182"/>
    <mergeCell ref="AG189:AI191"/>
    <mergeCell ref="AF192:AH194"/>
    <mergeCell ref="Q192:S194"/>
    <mergeCell ref="S200:U202"/>
    <mergeCell ref="AK192:AM194"/>
    <mergeCell ref="AK188:AM190"/>
    <mergeCell ref="AD187:AF189"/>
    <mergeCell ref="S187:U189"/>
    <mergeCell ref="AK200:AM202"/>
    <mergeCell ref="AA196:AB197"/>
    <mergeCell ref="L188:N190"/>
    <mergeCell ref="AB193:AD195"/>
    <mergeCell ref="U191:W193"/>
    <mergeCell ref="Y188:Z189"/>
    <mergeCell ref="AA189:AB190"/>
    <mergeCell ref="W189:X190"/>
    <mergeCell ref="P186:R188"/>
    <mergeCell ref="Y197:Z198"/>
    <mergeCell ref="AD197:AF199"/>
    <mergeCell ref="AA184:AC186"/>
    <mergeCell ref="P189:R191"/>
    <mergeCell ref="L184:N186"/>
    <mergeCell ref="AK196:AM198"/>
    <mergeCell ref="L192:N194"/>
    <mergeCell ref="X192:AA195"/>
    <mergeCell ref="AH202:AJ204"/>
    <mergeCell ref="O202:Q204"/>
    <mergeCell ref="L200:N202"/>
    <mergeCell ref="AA204:AC206"/>
    <mergeCell ref="AG186:AI188"/>
    <mergeCell ref="L180:M181"/>
    <mergeCell ref="P198:R200"/>
    <mergeCell ref="V184:X186"/>
    <mergeCell ref="S184:U186"/>
    <mergeCell ref="AD184:AF186"/>
    <mergeCell ref="Y181:Z182"/>
    <mergeCell ref="W196:X197"/>
    <mergeCell ref="L196:N198"/>
    <mergeCell ref="P195:R197"/>
    <mergeCell ref="O182:Q184"/>
    <mergeCell ref="CC146:CE148"/>
    <mergeCell ref="BJ148:BL150"/>
    <mergeCell ref="BN144:BP146"/>
    <mergeCell ref="BW163:CA167"/>
    <mergeCell ref="CC140:CG144"/>
    <mergeCell ref="BS140:BU142"/>
    <mergeCell ref="BY140:CA142"/>
    <mergeCell ref="BY159:CA161"/>
    <mergeCell ref="BV140:BX142"/>
    <mergeCell ref="BI140:BK142"/>
    <mergeCell ref="BS163:BU165"/>
    <mergeCell ref="CC153:CE155"/>
    <mergeCell ref="T146:V148"/>
    <mergeCell ref="X140:Y141"/>
    <mergeCell ref="Z140:AA141"/>
    <mergeCell ref="BF146:BH148"/>
    <mergeCell ref="BE152:BF153"/>
    <mergeCell ref="BO149:BR152"/>
    <mergeCell ref="BJ151:BL153"/>
    <mergeCell ref="BB153:BD155"/>
    <mergeCell ref="K149:M151"/>
    <mergeCell ref="N156:P158"/>
    <mergeCell ref="BL163:BN165"/>
    <mergeCell ref="AZ157:BD161"/>
    <mergeCell ref="BF143:BH145"/>
    <mergeCell ref="BI159:BK161"/>
    <mergeCell ref="BF156:BH158"/>
    <mergeCell ref="BU155:BW157"/>
    <mergeCell ref="CA148:CB149"/>
    <mergeCell ref="BL159:BN161"/>
    <mergeCell ref="BU151:BW153"/>
    <mergeCell ref="BU144:BW146"/>
    <mergeCell ref="BJ144:BL146"/>
    <mergeCell ref="BJ155:BL157"/>
    <mergeCell ref="BY156:CA158"/>
    <mergeCell ref="BY143:CA145"/>
    <mergeCell ref="BF159:BH161"/>
    <mergeCell ref="BF140:BH142"/>
    <mergeCell ref="BR144:BT146"/>
    <mergeCell ref="BM155:BO157"/>
    <mergeCell ref="BY153:CA155"/>
    <mergeCell ref="CA150:CB151"/>
    <mergeCell ref="BP161:BQ162"/>
    <mergeCell ref="BE150:BF151"/>
    <mergeCell ref="BU148:BW150"/>
    <mergeCell ref="BP139:BQ140"/>
    <mergeCell ref="BN139:BO140"/>
    <mergeCell ref="BQ155:BS157"/>
    <mergeCell ref="BV159:BX161"/>
    <mergeCell ref="BR161:BS162"/>
    <mergeCell ref="Q150:S152"/>
    <mergeCell ref="T150:V152"/>
    <mergeCell ref="AL150:AN152"/>
    <mergeCell ref="O151:P152"/>
    <mergeCell ref="AI151:AJ152"/>
    <mergeCell ref="X142:Z144"/>
    <mergeCell ref="T143:V145"/>
    <mergeCell ref="U154:W156"/>
    <mergeCell ref="AC136:AE138"/>
    <mergeCell ref="Y157:AA159"/>
    <mergeCell ref="N159:P161"/>
    <mergeCell ref="R159:T161"/>
    <mergeCell ref="O143:Q145"/>
    <mergeCell ref="AE145:AG147"/>
    <mergeCell ref="O146:Q148"/>
    <mergeCell ref="AC149:AE151"/>
    <mergeCell ref="AF149:AH151"/>
    <mergeCell ref="AI149:AJ150"/>
    <mergeCell ref="AB140:AD142"/>
    <mergeCell ref="AE140:AG142"/>
    <mergeCell ref="AI140:AK142"/>
    <mergeCell ref="Y136:AA138"/>
    <mergeCell ref="Y154:AA156"/>
    <mergeCell ref="O139:Q141"/>
    <mergeCell ref="R139:T141"/>
    <mergeCell ref="AI143:AK145"/>
    <mergeCell ref="X145:Z147"/>
    <mergeCell ref="AB145:AD147"/>
    <mergeCell ref="R154:T156"/>
    <mergeCell ref="O149:P150"/>
    <mergeCell ref="X149:AA152"/>
    <mergeCell ref="U159:W161"/>
    <mergeCell ref="CD89:CF91"/>
    <mergeCell ref="CG92:CI94"/>
    <mergeCell ref="BG97:BI99"/>
    <mergeCell ref="BX97:BZ99"/>
    <mergeCell ref="CE97:CI101"/>
    <mergeCell ref="AY125:BA127"/>
    <mergeCell ref="BK125:BM127"/>
    <mergeCell ref="AY120:BA122"/>
    <mergeCell ref="BK120:BM122"/>
    <mergeCell ref="BL111:BM112"/>
    <mergeCell ref="BZ111:CB113"/>
    <mergeCell ref="AW109:AY111"/>
    <mergeCell ref="BD123:BH127"/>
    <mergeCell ref="AX114:BB118"/>
    <mergeCell ref="BS107:BU109"/>
    <mergeCell ref="BF90:BH92"/>
    <mergeCell ref="AH156:AJ158"/>
    <mergeCell ref="BS136:BU138"/>
    <mergeCell ref="BB146:BD148"/>
    <mergeCell ref="BB102:BD104"/>
    <mergeCell ref="BB110:BD112"/>
    <mergeCell ref="BE110:BG112"/>
    <mergeCell ref="BN110:BP112"/>
    <mergeCell ref="BO94:BP95"/>
    <mergeCell ref="CA94:CC96"/>
    <mergeCell ref="BD119:BF121"/>
    <mergeCell ref="BQ103:BS105"/>
    <mergeCell ref="BL106:BN108"/>
    <mergeCell ref="BG116:BI118"/>
    <mergeCell ref="BO114:BQ116"/>
    <mergeCell ref="CC111:CE113"/>
    <mergeCell ref="CH111:CJ113"/>
    <mergeCell ref="AH160:AJ162"/>
    <mergeCell ref="AC153:AE155"/>
    <mergeCell ref="AH153:AJ155"/>
    <mergeCell ref="BF134:BJ138"/>
    <mergeCell ref="BL136:BN138"/>
    <mergeCell ref="AE98:AG100"/>
    <mergeCell ref="AH98:AJ100"/>
    <mergeCell ref="X160:Y161"/>
    <mergeCell ref="Z160:AA161"/>
    <mergeCell ref="AE160:AG162"/>
    <mergeCell ref="AC156:AE158"/>
    <mergeCell ref="CF121:CH123"/>
    <mergeCell ref="BU125:BW127"/>
    <mergeCell ref="BO99:BQ101"/>
    <mergeCell ref="CA100:CC102"/>
    <mergeCell ref="BE102:BG104"/>
    <mergeCell ref="BN103:BP105"/>
    <mergeCell ref="BW107:BY109"/>
    <mergeCell ref="BH106:BJ108"/>
    <mergeCell ref="CF116:CH118"/>
    <mergeCell ref="BE97:BF98"/>
    <mergeCell ref="BP120:BQ121"/>
    <mergeCell ref="CC103:CE105"/>
    <mergeCell ref="BH119:BJ121"/>
    <mergeCell ref="CA119:CC121"/>
    <mergeCell ref="BZ103:CB105"/>
    <mergeCell ref="BZ125:CB127"/>
    <mergeCell ref="BO106:BR109"/>
    <mergeCell ref="AY96:BB99"/>
    <mergeCell ref="BK96:BM98"/>
    <mergeCell ref="BG95:BH96"/>
    <mergeCell ref="BC106:BD107"/>
    <mergeCell ref="CC107:CD108"/>
    <mergeCell ref="BX116:BZ118"/>
    <mergeCell ref="BT105:BU106"/>
    <mergeCell ref="CH105:CJ107"/>
    <mergeCell ref="BL109:BM110"/>
    <mergeCell ref="BK93:BM95"/>
    <mergeCell ref="BS93:BU95"/>
    <mergeCell ref="BS96:BU98"/>
    <mergeCell ref="AW104:AY106"/>
    <mergeCell ref="BS120:BU122"/>
    <mergeCell ref="L99:N101"/>
    <mergeCell ref="P99:R101"/>
    <mergeCell ref="X99:Z101"/>
    <mergeCell ref="AB101:AD103"/>
    <mergeCell ref="AE101:AG103"/>
    <mergeCell ref="AH101:AJ103"/>
    <mergeCell ref="AK115:AM117"/>
    <mergeCell ref="P116:R118"/>
    <mergeCell ref="M95:O97"/>
    <mergeCell ref="R95:T97"/>
    <mergeCell ref="U95:W97"/>
    <mergeCell ref="X95:Z97"/>
    <mergeCell ref="P96:Q97"/>
    <mergeCell ref="T98:V100"/>
    <mergeCell ref="AB98:AD100"/>
    <mergeCell ref="AG108:AI110"/>
    <mergeCell ref="P109:R111"/>
    <mergeCell ref="L111:N113"/>
    <mergeCell ref="AH112:AJ114"/>
    <mergeCell ref="AK111:AN114"/>
    <mergeCell ref="BK117:BM119"/>
    <mergeCell ref="BS117:BU119"/>
    <mergeCell ref="F123:G124"/>
    <mergeCell ref="F125:G126"/>
    <mergeCell ref="N123:O124"/>
    <mergeCell ref="AB125:AD127"/>
    <mergeCell ref="L115:N117"/>
    <mergeCell ref="J127:K128"/>
    <mergeCell ref="X120:Z122"/>
    <mergeCell ref="AB120:AF124"/>
    <mergeCell ref="AG120:AI122"/>
    <mergeCell ref="AK120:AM122"/>
    <mergeCell ref="J121:M124"/>
    <mergeCell ref="Q124:S126"/>
    <mergeCell ref="T124:V126"/>
    <mergeCell ref="J102:N106"/>
    <mergeCell ref="P102:R104"/>
    <mergeCell ref="T102:V104"/>
    <mergeCell ref="H115:J117"/>
    <mergeCell ref="T116:V118"/>
    <mergeCell ref="J119:K120"/>
    <mergeCell ref="Q120:S122"/>
    <mergeCell ref="U120:W122"/>
    <mergeCell ref="H112:J114"/>
    <mergeCell ref="P112:R114"/>
    <mergeCell ref="T112:V114"/>
    <mergeCell ref="X112:Z114"/>
    <mergeCell ref="AA112:AC114"/>
    <mergeCell ref="AD112:AF114"/>
    <mergeCell ref="L108:N110"/>
    <mergeCell ref="T108:V110"/>
    <mergeCell ref="X108:Z110"/>
    <mergeCell ref="AA108:AC110"/>
    <mergeCell ref="AD108:AF110"/>
    <mergeCell ref="H127:I128"/>
    <mergeCell ref="G104:I106"/>
    <mergeCell ref="AB104:AD106"/>
    <mergeCell ref="AE104:AG106"/>
    <mergeCell ref="AH104:AJ106"/>
    <mergeCell ref="P105:R107"/>
    <mergeCell ref="T105:V107"/>
    <mergeCell ref="X105:Z107"/>
    <mergeCell ref="F107:J111"/>
    <mergeCell ref="BP55:BQ56"/>
    <mergeCell ref="BO61:BQ63"/>
    <mergeCell ref="W124:AA128"/>
    <mergeCell ref="X102:Z104"/>
    <mergeCell ref="W116:Y118"/>
    <mergeCell ref="AA116:AC118"/>
    <mergeCell ref="AD116:AF118"/>
    <mergeCell ref="AG116:AI118"/>
    <mergeCell ref="AK118:AL119"/>
    <mergeCell ref="AK108:AM110"/>
    <mergeCell ref="BA55:BE59"/>
    <mergeCell ref="BD61:BF63"/>
    <mergeCell ref="BH61:BJ63"/>
    <mergeCell ref="BK61:BM63"/>
    <mergeCell ref="BE65:BF66"/>
    <mergeCell ref="BK54:BM56"/>
    <mergeCell ref="BG65:BI67"/>
    <mergeCell ref="BL65:BN67"/>
    <mergeCell ref="BE67:BF68"/>
    <mergeCell ref="BN55:BO56"/>
    <mergeCell ref="J80:L82"/>
    <mergeCell ref="Q53:S55"/>
    <mergeCell ref="U53:W55"/>
    <mergeCell ref="R68:S69"/>
    <mergeCell ref="K52:N55"/>
    <mergeCell ref="AJ67:AL69"/>
    <mergeCell ref="U65:V66"/>
    <mergeCell ref="BT75:BV77"/>
    <mergeCell ref="BL76:BN78"/>
    <mergeCell ref="BF77:BJ81"/>
    <mergeCell ref="BP68:BR70"/>
    <mergeCell ref="BG57:BI59"/>
    <mergeCell ref="BO57:BQ59"/>
    <mergeCell ref="BO64:BR67"/>
    <mergeCell ref="BL72:BN74"/>
    <mergeCell ref="BW68:BY70"/>
    <mergeCell ref="CA68:CC70"/>
    <mergeCell ref="BE69:BG71"/>
    <mergeCell ref="BP72:BR74"/>
    <mergeCell ref="BX72:BZ74"/>
    <mergeCell ref="CB72:CF76"/>
    <mergeCell ref="BH73:BJ75"/>
    <mergeCell ref="BP75:BQ76"/>
    <mergeCell ref="BR75:BS76"/>
    <mergeCell ref="BI69:BK71"/>
    <mergeCell ref="BT68:BV70"/>
    <mergeCell ref="BL69:BN71"/>
    <mergeCell ref="BT71:BV73"/>
    <mergeCell ref="BS64:BU66"/>
    <mergeCell ref="N79:R83"/>
    <mergeCell ref="AF59:AH61"/>
    <mergeCell ref="BS57:BU59"/>
    <mergeCell ref="Y82:Z83"/>
    <mergeCell ref="AC82:AE84"/>
    <mergeCell ref="AB76:AD78"/>
    <mergeCell ref="T24:U25"/>
    <mergeCell ref="W24:Y26"/>
    <mergeCell ref="G55:I57"/>
    <mergeCell ref="N65:P67"/>
    <mergeCell ref="R65:T67"/>
    <mergeCell ref="M68:O70"/>
    <mergeCell ref="Q70:S72"/>
    <mergeCell ref="H65:I66"/>
    <mergeCell ref="M62:O64"/>
    <mergeCell ref="G83:I85"/>
    <mergeCell ref="L58:N60"/>
    <mergeCell ref="P57:R59"/>
    <mergeCell ref="Q73:S75"/>
    <mergeCell ref="H48:J50"/>
    <mergeCell ref="O48:Q50"/>
    <mergeCell ref="Y48:Z49"/>
    <mergeCell ref="AF56:AH58"/>
    <mergeCell ref="S57:U59"/>
    <mergeCell ref="G69:I71"/>
    <mergeCell ref="U69:W71"/>
    <mergeCell ref="Y69:Z70"/>
    <mergeCell ref="X54:Z56"/>
    <mergeCell ref="AD72:AF74"/>
    <mergeCell ref="AG72:AI74"/>
    <mergeCell ref="I74:M78"/>
    <mergeCell ref="Y75:AA77"/>
    <mergeCell ref="AC65:AD66"/>
    <mergeCell ref="G60:I62"/>
    <mergeCell ref="AB60:AD62"/>
    <mergeCell ref="Q61:S63"/>
    <mergeCell ref="T61:V63"/>
    <mergeCell ref="Y61:Z62"/>
    <mergeCell ref="Y71:AA73"/>
    <mergeCell ref="AK71:AM73"/>
    <mergeCell ref="AB72:AC73"/>
    <mergeCell ref="AO80:AQ82"/>
    <mergeCell ref="AH81:AJ83"/>
    <mergeCell ref="T82:V84"/>
    <mergeCell ref="AK76:AM78"/>
    <mergeCell ref="AF62:AG63"/>
    <mergeCell ref="V76:X78"/>
    <mergeCell ref="AP73:AR75"/>
    <mergeCell ref="U72:W74"/>
    <mergeCell ref="AL53:AP57"/>
    <mergeCell ref="AJ61:AL63"/>
    <mergeCell ref="AA53:AC55"/>
    <mergeCell ref="AF76:AH78"/>
    <mergeCell ref="AP68:AR70"/>
    <mergeCell ref="AP64:AQ65"/>
    <mergeCell ref="AP59:AR61"/>
    <mergeCell ref="AC68:AE70"/>
    <mergeCell ref="AF68:AH70"/>
    <mergeCell ref="X64:AA67"/>
    <mergeCell ref="V58:W59"/>
    <mergeCell ref="X58:Z60"/>
    <mergeCell ref="BV60:BX62"/>
    <mergeCell ref="BZ60:CB62"/>
    <mergeCell ref="CA63:CB64"/>
    <mergeCell ref="BX64:BZ66"/>
    <mergeCell ref="CA65:CB66"/>
    <mergeCell ref="BW56:BY58"/>
    <mergeCell ref="BK58:BM60"/>
    <mergeCell ref="BS60:BU62"/>
    <mergeCell ref="BS53:BU55"/>
    <mergeCell ref="AB57:AD59"/>
    <mergeCell ref="AM17:AQ21"/>
    <mergeCell ref="AE27:AG29"/>
    <mergeCell ref="AH27:AI28"/>
    <mergeCell ref="AP29:AR31"/>
    <mergeCell ref="AI15:AK17"/>
    <mergeCell ref="BZ21:CA22"/>
    <mergeCell ref="CB21:CD23"/>
    <mergeCell ref="CA32:CE36"/>
    <mergeCell ref="CA13:CC15"/>
    <mergeCell ref="CA16:CC18"/>
    <mergeCell ref="BL17:BN19"/>
    <mergeCell ref="BF21:BG22"/>
    <mergeCell ref="BI21:BJ22"/>
    <mergeCell ref="AF18:AG19"/>
    <mergeCell ref="BH28:BJ30"/>
    <mergeCell ref="BK28:BM30"/>
    <mergeCell ref="BW32:BY34"/>
    <mergeCell ref="BW16:BY18"/>
    <mergeCell ref="BT32:BV34"/>
    <mergeCell ref="BH25:BJ27"/>
    <mergeCell ref="CA25:CC27"/>
    <mergeCell ref="BW28:BY30"/>
    <mergeCell ref="CA7:CE11"/>
    <mergeCell ref="BP8:BR10"/>
    <mergeCell ref="BH9:BJ11"/>
    <mergeCell ref="BK9:BM11"/>
    <mergeCell ref="BT9:BV11"/>
    <mergeCell ref="BW9:BY11"/>
    <mergeCell ref="BP11:BQ12"/>
    <mergeCell ref="BT13:BV15"/>
    <mergeCell ref="AP46:AR48"/>
    <mergeCell ref="T47:V49"/>
    <mergeCell ref="AE64:AG66"/>
    <mergeCell ref="AI64:AK66"/>
    <mergeCell ref="BP14:BQ15"/>
    <mergeCell ref="BO33:BQ35"/>
    <mergeCell ref="BO24:BQ26"/>
    <mergeCell ref="AF23:AH25"/>
    <mergeCell ref="AJ23:AL25"/>
    <mergeCell ref="S26:U28"/>
    <mergeCell ref="AI19:AK21"/>
    <mergeCell ref="AB14:AD16"/>
    <mergeCell ref="R15:S16"/>
    <mergeCell ref="P26:R28"/>
    <mergeCell ref="O15:Q17"/>
    <mergeCell ref="Q37:S39"/>
    <mergeCell ref="V37:X39"/>
    <mergeCell ref="P22:R24"/>
    <mergeCell ref="T22:U23"/>
    <mergeCell ref="AC23:AE25"/>
    <mergeCell ref="Y20:AB23"/>
    <mergeCell ref="AO7:AQ9"/>
    <mergeCell ref="AC47:AE49"/>
    <mergeCell ref="BW50:CA54"/>
    <mergeCell ref="H16:K19"/>
    <mergeCell ref="AB17:AD19"/>
    <mergeCell ref="T14:V16"/>
    <mergeCell ref="O18:Q20"/>
    <mergeCell ref="S18:U20"/>
    <mergeCell ref="V18:X20"/>
    <mergeCell ref="AP34:AR36"/>
    <mergeCell ref="AO12:AQ14"/>
    <mergeCell ref="I4:J5"/>
    <mergeCell ref="AC4:AE6"/>
    <mergeCell ref="AH4:AJ6"/>
    <mergeCell ref="T31:V33"/>
    <mergeCell ref="W31:Y33"/>
    <mergeCell ref="X11:Z13"/>
    <mergeCell ref="AI11:AK13"/>
    <mergeCell ref="I12:K14"/>
    <mergeCell ref="AF20:AG21"/>
    <mergeCell ref="V5:Z9"/>
    <mergeCell ref="AE10:AG12"/>
    <mergeCell ref="AM4:AO6"/>
    <mergeCell ref="J34:L36"/>
    <mergeCell ref="O34:P35"/>
    <mergeCell ref="I7:K9"/>
    <mergeCell ref="J22:N26"/>
    <mergeCell ref="AA34:AE38"/>
    <mergeCell ref="W27:Y29"/>
    <mergeCell ref="AA27:AB28"/>
    <mergeCell ref="AE30:AG32"/>
    <mergeCell ref="J29:L31"/>
    <mergeCell ref="P30:R32"/>
    <mergeCell ref="Y15:Z16"/>
    <mergeCell ref="AF15:AH17"/>
    <mergeCell ref="BK726:BM728"/>
    <mergeCell ref="BQ725:BS727"/>
    <mergeCell ref="AK8:AL9"/>
    <mergeCell ref="M10:N11"/>
    <mergeCell ref="AM32:AN33"/>
    <mergeCell ref="AB10:AD12"/>
    <mergeCell ref="AM36:AO38"/>
    <mergeCell ref="AP24:AR26"/>
    <mergeCell ref="AI30:AK32"/>
    <mergeCell ref="AH36:AJ38"/>
    <mergeCell ref="AA30:AC32"/>
    <mergeCell ref="BS21:BU23"/>
    <mergeCell ref="BW21:BX22"/>
    <mergeCell ref="BB7:BF11"/>
    <mergeCell ref="L37:N39"/>
    <mergeCell ref="P11:R13"/>
    <mergeCell ref="T11:V13"/>
    <mergeCell ref="BH32:BJ34"/>
    <mergeCell ref="BD13:BF15"/>
    <mergeCell ref="BD25:BF27"/>
    <mergeCell ref="BB32:BF36"/>
    <mergeCell ref="BD28:BF30"/>
    <mergeCell ref="L5:N7"/>
    <mergeCell ref="Q5:S7"/>
    <mergeCell ref="BS24:BU26"/>
    <mergeCell ref="BW25:BY27"/>
    <mergeCell ref="BP28:BQ29"/>
    <mergeCell ref="BT28:BV30"/>
    <mergeCell ref="BP17:BR19"/>
    <mergeCell ref="BC20:BE22"/>
    <mergeCell ref="BD16:BF18"/>
    <mergeCell ref="BH16:BJ18"/>
    <mergeCell ref="CA735:CC737"/>
    <mergeCell ref="BW731:BY733"/>
    <mergeCell ref="BZ732:CB734"/>
    <mergeCell ref="BK743:BM745"/>
    <mergeCell ref="CA28:CC30"/>
    <mergeCell ref="BP31:BQ32"/>
    <mergeCell ref="BS17:BU19"/>
    <mergeCell ref="BH13:BJ15"/>
    <mergeCell ref="BK13:BM15"/>
    <mergeCell ref="BL24:BN26"/>
    <mergeCell ref="BL20:BN22"/>
    <mergeCell ref="BO20:BR23"/>
    <mergeCell ref="BK32:BM34"/>
    <mergeCell ref="BW13:BY15"/>
    <mergeCell ref="AJ26:AL28"/>
    <mergeCell ref="BF725:BJ729"/>
    <mergeCell ref="BO754:BS758"/>
    <mergeCell ref="BG737:BI739"/>
    <mergeCell ref="BU751:BW753"/>
    <mergeCell ref="BG733:BI735"/>
    <mergeCell ref="BY751:CA753"/>
    <mergeCell ref="AL730:AN732"/>
    <mergeCell ref="AG48:AK52"/>
    <mergeCell ref="AM49:AO51"/>
    <mergeCell ref="BR88:BT90"/>
    <mergeCell ref="BW88:CA92"/>
    <mergeCell ref="BQ110:BS112"/>
    <mergeCell ref="BT110:BU111"/>
    <mergeCell ref="BK88:BM90"/>
    <mergeCell ref="BP125:BR127"/>
    <mergeCell ref="BT103:BU104"/>
    <mergeCell ref="BL104:BM105"/>
    <mergeCell ref="R739:T741"/>
    <mergeCell ref="AJ734:AL736"/>
    <mergeCell ref="AM744:AO746"/>
    <mergeCell ref="AG735:AH736"/>
    <mergeCell ref="CD728:CF730"/>
    <mergeCell ref="BW742:BX743"/>
    <mergeCell ref="CC774:CE776"/>
    <mergeCell ref="BT774:BV776"/>
    <mergeCell ref="BW725:BY727"/>
    <mergeCell ref="BH743:BJ745"/>
    <mergeCell ref="CG735:CI737"/>
    <mergeCell ref="CG741:CI743"/>
    <mergeCell ref="BO750:BQ752"/>
    <mergeCell ref="BH730:BJ732"/>
    <mergeCell ref="CB750:CD752"/>
    <mergeCell ref="BT725:BV727"/>
    <mergeCell ref="BB741:BF745"/>
    <mergeCell ref="CG738:CI740"/>
    <mergeCell ref="BS738:BV741"/>
    <mergeCell ref="BW740:BX741"/>
    <mergeCell ref="BT742:BV744"/>
    <mergeCell ref="BP738:BR740"/>
    <mergeCell ref="BP741:BQ742"/>
    <mergeCell ref="BR743:BS744"/>
    <mergeCell ref="BN744:BP746"/>
    <mergeCell ref="BM734:BO736"/>
    <mergeCell ref="BX745:BZ747"/>
    <mergeCell ref="BL739:BN741"/>
    <mergeCell ref="BO729:BQ731"/>
    <mergeCell ref="CC743:CE745"/>
    <mergeCell ref="BL730:BN732"/>
    <mergeCell ref="CB746:CD748"/>
    <mergeCell ref="CE750:CI754"/>
    <mergeCell ref="R750:T752"/>
    <mergeCell ref="BH787:BJ789"/>
    <mergeCell ref="BK791:BM793"/>
    <mergeCell ref="BY791:CA793"/>
    <mergeCell ref="CC788:CE790"/>
    <mergeCell ref="BM777:BN778"/>
    <mergeCell ref="CF747:CH749"/>
    <mergeCell ref="BZ770:CB772"/>
    <mergeCell ref="BH773:BJ775"/>
    <mergeCell ref="CD764:CI766"/>
    <mergeCell ref="AC775:AE777"/>
    <mergeCell ref="AJ775:AL777"/>
    <mergeCell ref="AM775:AO777"/>
    <mergeCell ref="W776:Y778"/>
    <mergeCell ref="AF776:AH778"/>
    <mergeCell ref="BY774:CA776"/>
    <mergeCell ref="BL774:BN776"/>
    <mergeCell ref="BL770:BN772"/>
    <mergeCell ref="P775:R777"/>
    <mergeCell ref="S775:U777"/>
    <mergeCell ref="BO747:BQ749"/>
    <mergeCell ref="BR750:BT752"/>
    <mergeCell ref="Z747:AB749"/>
    <mergeCell ref="BY782:CA784"/>
    <mergeCell ref="BU791:BW793"/>
    <mergeCell ref="BQ791:BS793"/>
    <mergeCell ref="CC782:CE784"/>
    <mergeCell ref="CC771:CE773"/>
    <mergeCell ref="CC778:CE780"/>
    <mergeCell ref="CB785:CC786"/>
    <mergeCell ref="BO790:BP791"/>
    <mergeCell ref="AE733:AF734"/>
    <mergeCell ref="Y743:AA745"/>
    <mergeCell ref="AA779:AB780"/>
    <mergeCell ref="AC779:AD780"/>
    <mergeCell ref="AH779:AJ781"/>
    <mergeCell ref="AN779:AP781"/>
    <mergeCell ref="Y781:Z782"/>
    <mergeCell ref="AE781:AF782"/>
    <mergeCell ref="AA781:AD784"/>
    <mergeCell ref="U784:W786"/>
    <mergeCell ref="BW738:BX739"/>
    <mergeCell ref="BU736:BV737"/>
    <mergeCell ref="BS736:BT737"/>
    <mergeCell ref="BS746:BU748"/>
    <mergeCell ref="BQ787:BS789"/>
    <mergeCell ref="BL779:BN781"/>
    <mergeCell ref="W787:Y789"/>
    <mergeCell ref="AF787:AH789"/>
    <mergeCell ref="BT732:BV734"/>
    <mergeCell ref="AM741:AO743"/>
    <mergeCell ref="BQ736:BR737"/>
    <mergeCell ref="BH740:BJ742"/>
    <mergeCell ref="BT770:BV772"/>
    <mergeCell ref="BH779:BJ781"/>
    <mergeCell ref="BW769:BY771"/>
    <mergeCell ref="BI770:BK772"/>
    <mergeCell ref="BY778:CA780"/>
    <mergeCell ref="BP774:BR776"/>
    <mergeCell ref="BL783:BN785"/>
    <mergeCell ref="BU787:BW789"/>
    <mergeCell ref="BP770:BR772"/>
    <mergeCell ref="BW772:BX773"/>
    <mergeCell ref="BW775:BX776"/>
    <mergeCell ref="BO787:BP788"/>
    <mergeCell ref="BY785:BZ786"/>
    <mergeCell ref="BH790:BJ792"/>
    <mergeCell ref="BL787:BN789"/>
    <mergeCell ref="BY787:CA789"/>
    <mergeCell ref="CB791:CD793"/>
    <mergeCell ref="BG776:BI778"/>
    <mergeCell ref="BN792:BP794"/>
    <mergeCell ref="CD785:CF787"/>
    <mergeCell ref="P788:R790"/>
    <mergeCell ref="S788:U790"/>
    <mergeCell ref="Z788:AB790"/>
    <mergeCell ref="AC788:AE790"/>
    <mergeCell ref="AJ788:AL790"/>
    <mergeCell ref="AM788:AO790"/>
    <mergeCell ref="S791:U793"/>
    <mergeCell ref="V791:X793"/>
    <mergeCell ref="AG791:AI793"/>
    <mergeCell ref="AJ791:AL793"/>
    <mergeCell ref="O784:Q786"/>
    <mergeCell ref="Y783:Z784"/>
    <mergeCell ref="AE783:AF784"/>
    <mergeCell ref="AN784:AP786"/>
    <mergeCell ref="AH784:AJ786"/>
    <mergeCell ref="AA785:AB786"/>
    <mergeCell ref="AC785:AD786"/>
    <mergeCell ref="R818:T820"/>
    <mergeCell ref="AK831:AM833"/>
    <mergeCell ref="AH834:AJ836"/>
    <mergeCell ref="R831:T833"/>
    <mergeCell ref="U834:W836"/>
    <mergeCell ref="AE813:AG815"/>
    <mergeCell ref="AM828:AO830"/>
    <mergeCell ref="P828:R830"/>
    <mergeCell ref="AK815:AM817"/>
    <mergeCell ref="AK834:AM836"/>
    <mergeCell ref="AC794:AE796"/>
    <mergeCell ref="AG794:AI796"/>
    <mergeCell ref="O779:Q781"/>
    <mergeCell ref="U779:W781"/>
    <mergeCell ref="R834:T836"/>
    <mergeCell ref="R815:T817"/>
    <mergeCell ref="AM821:AO823"/>
    <mergeCell ref="AE836:AG838"/>
    <mergeCell ref="X813:Z815"/>
    <mergeCell ref="X836:Z838"/>
    <mergeCell ref="P821:R823"/>
    <mergeCell ref="AB836:AD838"/>
    <mergeCell ref="AA813:AC815"/>
    <mergeCell ref="BY868:BZ869"/>
    <mergeCell ref="BS862:BT863"/>
    <mergeCell ref="CA868:CB869"/>
    <mergeCell ref="BS860:BT861"/>
    <mergeCell ref="BS876:BT877"/>
    <mergeCell ref="BK868:BL869"/>
    <mergeCell ref="BI877:BK879"/>
    <mergeCell ref="BU861:BW863"/>
    <mergeCell ref="BL865:BN867"/>
    <mergeCell ref="BL870:BN872"/>
    <mergeCell ref="BY861:CA863"/>
    <mergeCell ref="BY865:CA867"/>
    <mergeCell ref="AB807:AK809"/>
    <mergeCell ref="BH783:BJ785"/>
    <mergeCell ref="BJ777:BK778"/>
    <mergeCell ref="V794:X796"/>
    <mergeCell ref="AD817:AF819"/>
    <mergeCell ref="Y817:AA819"/>
    <mergeCell ref="AH815:AJ817"/>
    <mergeCell ref="AK818:AM820"/>
    <mergeCell ref="U815:W817"/>
    <mergeCell ref="BY812:CA814"/>
    <mergeCell ref="BL831:BN833"/>
    <mergeCell ref="CA819:CC821"/>
    <mergeCell ref="BQ836:BS838"/>
    <mergeCell ref="AI853:AK855"/>
    <mergeCell ref="T854:V856"/>
    <mergeCell ref="AO864:AP865"/>
    <mergeCell ref="Z879:AA880"/>
    <mergeCell ref="AK871:AM873"/>
    <mergeCell ref="AC876:AE878"/>
    <mergeCell ref="AL867:AN869"/>
    <mergeCell ref="BV857:BX859"/>
    <mergeCell ref="BH864:BJ866"/>
    <mergeCell ref="BH871:BJ873"/>
    <mergeCell ref="BO878:BQ880"/>
    <mergeCell ref="BV878:BX880"/>
    <mergeCell ref="BY858:CA860"/>
    <mergeCell ref="CB861:CD863"/>
    <mergeCell ref="CB858:CD860"/>
    <mergeCell ref="BR856:BT858"/>
    <mergeCell ref="CD868:CF870"/>
    <mergeCell ref="BG867:BI869"/>
    <mergeCell ref="BH861:BJ863"/>
    <mergeCell ref="BL857:BN859"/>
    <mergeCell ref="CC874:CE876"/>
    <mergeCell ref="BI874:BK876"/>
    <mergeCell ref="BL877:BN879"/>
    <mergeCell ref="CC871:CE873"/>
    <mergeCell ref="BS879:BU881"/>
    <mergeCell ref="BY878:CA880"/>
    <mergeCell ref="BH857:BJ859"/>
    <mergeCell ref="CC878:CE880"/>
    <mergeCell ref="CC864:CE866"/>
    <mergeCell ref="BL874:BN876"/>
    <mergeCell ref="BR867:BU870"/>
    <mergeCell ref="BY874:CA876"/>
    <mergeCell ref="BL861:BN863"/>
    <mergeCell ref="BU874:BW876"/>
    <mergeCell ref="BY870:CA872"/>
    <mergeCell ref="BP861:BR863"/>
    <mergeCell ref="BP874:BR876"/>
    <mergeCell ref="BM868:BN869"/>
    <mergeCell ref="BS874:BT875"/>
    <mergeCell ref="AK911:AM913"/>
    <mergeCell ref="T908:V910"/>
    <mergeCell ref="Q911:S913"/>
    <mergeCell ref="AD901:AF903"/>
    <mergeCell ref="AL904:AN906"/>
    <mergeCell ref="AH900:AJ902"/>
    <mergeCell ref="AL915:AN917"/>
    <mergeCell ref="S915:U917"/>
    <mergeCell ref="W900:Y902"/>
    <mergeCell ref="Q908:S910"/>
    <mergeCell ref="AD898:AF900"/>
    <mergeCell ref="AA901:AC903"/>
    <mergeCell ref="T869:U870"/>
    <mergeCell ref="Y870:AA872"/>
    <mergeCell ref="AB870:AD872"/>
    <mergeCell ref="AG871:AI873"/>
    <mergeCell ref="AG875:AI877"/>
    <mergeCell ref="AK875:AM877"/>
    <mergeCell ref="N880:Q883"/>
    <mergeCell ref="Q870:R871"/>
    <mergeCell ref="W915:Y917"/>
    <mergeCell ref="W904:Y906"/>
    <mergeCell ref="AH904:AJ906"/>
    <mergeCell ref="AA898:AC900"/>
    <mergeCell ref="CC960:CE962"/>
    <mergeCell ref="BZ963:CB965"/>
    <mergeCell ref="BK942:BM944"/>
    <mergeCell ref="BH945:BJ947"/>
    <mergeCell ref="BY959:CA961"/>
    <mergeCell ref="BY943:CA945"/>
    <mergeCell ref="BL962:BN964"/>
    <mergeCell ref="BL946:BN948"/>
    <mergeCell ref="CB946:CD948"/>
    <mergeCell ref="BI959:BK961"/>
    <mergeCell ref="CF953:CH955"/>
    <mergeCell ref="BR921:BT923"/>
    <mergeCell ref="CC910:CE912"/>
    <mergeCell ref="BY910:CA912"/>
    <mergeCell ref="BZ914:CB916"/>
    <mergeCell ref="BX953:BY954"/>
    <mergeCell ref="BV953:BW954"/>
    <mergeCell ref="BS948:BT949"/>
    <mergeCell ref="BS950:BT951"/>
    <mergeCell ref="BV949:BX951"/>
    <mergeCell ref="BO956:BQ958"/>
    <mergeCell ref="BY956:CA958"/>
    <mergeCell ref="BV959:BX961"/>
    <mergeCell ref="BO946:BQ948"/>
    <mergeCell ref="BL949:BN951"/>
    <mergeCell ref="CA953:CC955"/>
    <mergeCell ref="BS961:BU963"/>
    <mergeCell ref="BJ952:BL954"/>
    <mergeCell ref="CG918:CI920"/>
    <mergeCell ref="BG919:BI921"/>
    <mergeCell ref="BZ921:CB923"/>
    <mergeCell ref="BV910:BW911"/>
    <mergeCell ref="AC968:AE970"/>
    <mergeCell ref="AB937:AD939"/>
    <mergeCell ref="BU985:BW987"/>
    <mergeCell ref="AH982:AJ984"/>
    <mergeCell ref="AM949:AO951"/>
    <mergeCell ref="AF942:AH944"/>
    <mergeCell ref="AO965:AQ967"/>
    <mergeCell ref="AC965:AE967"/>
    <mergeCell ref="AO961:AQ963"/>
    <mergeCell ref="AK965:AM967"/>
    <mergeCell ref="AO953:AQ955"/>
    <mergeCell ref="AB952:AE955"/>
    <mergeCell ref="AG947:AH948"/>
    <mergeCell ref="AI949:AJ950"/>
    <mergeCell ref="AJ957:AK958"/>
    <mergeCell ref="AG960:AH961"/>
    <mergeCell ref="AI959:AK961"/>
    <mergeCell ref="AI946:AK948"/>
    <mergeCell ref="AB944:AD946"/>
    <mergeCell ref="BO962:BQ964"/>
    <mergeCell ref="AC961:AE963"/>
    <mergeCell ref="AM957:AO959"/>
    <mergeCell ref="AG963:AI965"/>
    <mergeCell ref="Q998:S1000"/>
    <mergeCell ref="AA985:AC987"/>
    <mergeCell ref="R1002:T1004"/>
    <mergeCell ref="AB993:AD995"/>
    <mergeCell ref="AM1002:AO1004"/>
    <mergeCell ref="AH979:AJ981"/>
    <mergeCell ref="AB996:AE999"/>
    <mergeCell ref="BS966:BU968"/>
    <mergeCell ref="BE952:BG954"/>
    <mergeCell ref="BR939:BT941"/>
    <mergeCell ref="BG941:BI943"/>
    <mergeCell ref="BE955:BG957"/>
    <mergeCell ref="BP966:BR968"/>
    <mergeCell ref="BR952:BU955"/>
    <mergeCell ref="BN953:BO954"/>
    <mergeCell ref="BP953:BQ954"/>
    <mergeCell ref="BS958:BT959"/>
    <mergeCell ref="BS956:BT957"/>
    <mergeCell ref="BM997:BN998"/>
    <mergeCell ref="BK997:BL998"/>
    <mergeCell ref="V946:X948"/>
    <mergeCell ref="R956:T958"/>
    <mergeCell ref="Y963:AA965"/>
    <mergeCell ref="U963:W965"/>
    <mergeCell ref="R960:T962"/>
    <mergeCell ref="R963:T965"/>
    <mergeCell ref="P944:R946"/>
    <mergeCell ref="T940:V942"/>
    <mergeCell ref="Y959:Z960"/>
    <mergeCell ref="W957:X958"/>
    <mergeCell ref="V959:X961"/>
    <mergeCell ref="T952:V954"/>
    <mergeCell ref="W986:Y988"/>
    <mergeCell ref="R991:T993"/>
    <mergeCell ref="Y993:Z994"/>
    <mergeCell ref="AG993:AH994"/>
    <mergeCell ref="AG1001:AH1002"/>
    <mergeCell ref="Y1001:Z1002"/>
    <mergeCell ref="AD1008:AF1010"/>
    <mergeCell ref="AJ1001:AL1003"/>
    <mergeCell ref="U992:W994"/>
    <mergeCell ref="X1004:Z1006"/>
    <mergeCell ref="Q995:S997"/>
    <mergeCell ref="AN998:AP1000"/>
    <mergeCell ref="BI1006:BK1008"/>
    <mergeCell ref="CB987:CD989"/>
    <mergeCell ref="BY1003:CA1005"/>
    <mergeCell ref="BL990:BN992"/>
    <mergeCell ref="BY987:CA989"/>
    <mergeCell ref="BI987:BK989"/>
    <mergeCell ref="AA1008:AC1010"/>
    <mergeCell ref="AD985:AF987"/>
    <mergeCell ref="AM991:AO993"/>
    <mergeCell ref="AH986:AJ988"/>
    <mergeCell ref="AL1006:AN1008"/>
    <mergeCell ref="AL987:AN989"/>
    <mergeCell ref="S987:U989"/>
    <mergeCell ref="S1006:U1008"/>
    <mergeCell ref="AQ1002:AS1004"/>
    <mergeCell ref="V990:W991"/>
    <mergeCell ref="AJ1004:AK1005"/>
    <mergeCell ref="V1004:W1005"/>
    <mergeCell ref="AJ990:AK991"/>
    <mergeCell ref="Y997:AA999"/>
    <mergeCell ref="BU990:BW992"/>
    <mergeCell ref="BY994:CA996"/>
    <mergeCell ref="BU1003:BW1005"/>
    <mergeCell ref="BL999:BN1001"/>
    <mergeCell ref="BY999:CA1001"/>
    <mergeCell ref="BP1003:BR1005"/>
    <mergeCell ref="BL994:BN996"/>
    <mergeCell ref="BS989:BT990"/>
    <mergeCell ref="CA997:CB998"/>
    <mergeCell ref="BS1005:BT1006"/>
    <mergeCell ref="BS991:BT992"/>
    <mergeCell ref="BY997:BZ998"/>
    <mergeCell ref="BS1003:BT1004"/>
    <mergeCell ref="BY990:CA992"/>
    <mergeCell ref="BL1003:BN1005"/>
    <mergeCell ref="W1014:Y1016"/>
    <mergeCell ref="AH1007:AJ1009"/>
    <mergeCell ref="W1007:Y1009"/>
    <mergeCell ref="W1011:Y1013"/>
    <mergeCell ref="AC1000:AE1002"/>
    <mergeCell ref="AF996:AH998"/>
    <mergeCell ref="X989:Z991"/>
    <mergeCell ref="AJ992:AL994"/>
    <mergeCell ref="AG1004:AI1006"/>
    <mergeCell ref="U1001:W1003"/>
    <mergeCell ref="AG989:AI991"/>
    <mergeCell ref="AN995:AP997"/>
    <mergeCell ref="AD1054:AF1056"/>
    <mergeCell ref="Z1050:AB1052"/>
    <mergeCell ref="T1037:V1039"/>
    <mergeCell ref="P1045:R1047"/>
    <mergeCell ref="AI1044:AK1046"/>
    <mergeCell ref="AM1036:AO1038"/>
    <mergeCell ref="M1045:O1047"/>
    <mergeCell ref="Z1054:AB1056"/>
    <mergeCell ref="AP1036:AR1038"/>
    <mergeCell ref="AI1033:AJ1034"/>
    <mergeCell ref="AI1036:AK1038"/>
    <mergeCell ref="AA1040:AD1043"/>
    <mergeCell ref="T1045:V1047"/>
    <mergeCell ref="CF983:CH985"/>
    <mergeCell ref="CB1006:CD1008"/>
    <mergeCell ref="BP985:BR987"/>
    <mergeCell ref="CD994:CF996"/>
    <mergeCell ref="BG999:BI1001"/>
    <mergeCell ref="BI990:BK992"/>
    <mergeCell ref="BY1006:CA1008"/>
    <mergeCell ref="CB990:CD992"/>
    <mergeCell ref="BL1006:BN1008"/>
    <mergeCell ref="BG994:BI996"/>
    <mergeCell ref="CD999:CF1001"/>
    <mergeCell ref="BP1008:BR1010"/>
    <mergeCell ref="CB1003:CD1005"/>
    <mergeCell ref="BL987:BN989"/>
    <mergeCell ref="BI1003:BK1005"/>
    <mergeCell ref="BE1010:BG1012"/>
    <mergeCell ref="BU1008:BW1010"/>
    <mergeCell ref="BR996:BU999"/>
    <mergeCell ref="BP990:BR992"/>
    <mergeCell ref="AC1027:AE1029"/>
    <mergeCell ref="U1028:W1030"/>
    <mergeCell ref="M1041:O1043"/>
    <mergeCell ref="AH1053:AJ1055"/>
    <mergeCell ref="AP1040:AR1042"/>
    <mergeCell ref="AC1031:AE1033"/>
    <mergeCell ref="Y1027:AA1029"/>
    <mergeCell ref="AI1031:AJ1032"/>
    <mergeCell ref="U1051:V1052"/>
    <mergeCell ref="AJ1050:AK1051"/>
    <mergeCell ref="T1032:U1033"/>
    <mergeCell ref="AF1031:AH1033"/>
    <mergeCell ref="T1034:V1036"/>
    <mergeCell ref="W1050:Y1052"/>
    <mergeCell ref="AI1047:AK1049"/>
    <mergeCell ref="V1032:W1033"/>
    <mergeCell ref="U1049:V1050"/>
    <mergeCell ref="AI1040:AK1042"/>
    <mergeCell ref="T1041:V1043"/>
    <mergeCell ref="AL1040:AN1042"/>
    <mergeCell ref="Q1041:S1043"/>
    <mergeCell ref="Y1031:AA1033"/>
    <mergeCell ref="AD1050:AF1052"/>
    <mergeCell ref="AM1044:AO1046"/>
    <mergeCell ref="AL1032:AN1034"/>
    <mergeCell ref="Q1049:S1051"/>
    <mergeCell ref="P1037:R1039"/>
    <mergeCell ref="AH1050:AI1051"/>
    <mergeCell ref="AC1044:AE1046"/>
    <mergeCell ref="Z1044:AB1046"/>
    <mergeCell ref="AC1037:AE1039"/>
    <mergeCell ref="Z1037:AB1039"/>
    <mergeCell ref="BR1026:BT1028"/>
    <mergeCell ref="CG1041:CI1043"/>
    <mergeCell ref="BQ1050:BS1052"/>
    <mergeCell ref="BJ1039:BL1041"/>
    <mergeCell ref="CB1038:CD1040"/>
    <mergeCell ref="BJ1036:BL1038"/>
    <mergeCell ref="BI1042:BK1044"/>
    <mergeCell ref="CC1041:CE1043"/>
    <mergeCell ref="BF1038:BH1040"/>
    <mergeCell ref="BE1042:BG1044"/>
    <mergeCell ref="CE1051:CG1053"/>
    <mergeCell ref="CF1037:CH1039"/>
    <mergeCell ref="BU1031:BW1033"/>
    <mergeCell ref="BX1031:BZ1033"/>
    <mergeCell ref="BR1030:BT1032"/>
    <mergeCell ref="BO1030:BQ1032"/>
    <mergeCell ref="BH1028:BJ1030"/>
    <mergeCell ref="BV1027:BX1029"/>
    <mergeCell ref="CE1028:CG1030"/>
    <mergeCell ref="BQ1054:BS1056"/>
    <mergeCell ref="BS1039:BV1042"/>
    <mergeCell ref="BR1036:BT1038"/>
    <mergeCell ref="BW1041:BY1043"/>
    <mergeCell ref="BW1045:BY1047"/>
    <mergeCell ref="BN1036:BP1038"/>
    <mergeCell ref="BX1035:BZ1037"/>
    <mergeCell ref="BT1046:BU1047"/>
    <mergeCell ref="BY1039:BZ1040"/>
    <mergeCell ref="BN1040:BO1041"/>
    <mergeCell ref="BU1035:BV1036"/>
    <mergeCell ref="BW1039:BX1040"/>
    <mergeCell ref="CA1042:CB1043"/>
    <mergeCell ref="BR1033:BS1034"/>
    <mergeCell ref="BU1037:BV1038"/>
    <mergeCell ref="BM1043:BO1045"/>
    <mergeCell ref="BP1046:BR1048"/>
    <mergeCell ref="BM1046:BO1048"/>
    <mergeCell ref="BT1049:BV1051"/>
    <mergeCell ref="BW1049:BY1051"/>
    <mergeCell ref="CB1035:CD1037"/>
    <mergeCell ref="CC1044:CE1046"/>
    <mergeCell ref="BU1053:BW1055"/>
    <mergeCell ref="CB1031:CD1033"/>
    <mergeCell ref="BK1032:BM1034"/>
    <mergeCell ref="CA1048:CC1050"/>
    <mergeCell ref="BJ1049:BL1051"/>
    <mergeCell ref="R1070:T1072"/>
    <mergeCell ref="AL1081:AN1083"/>
    <mergeCell ref="AL1089:AN1091"/>
    <mergeCell ref="AM1085:AO1087"/>
    <mergeCell ref="AL1093:AN1095"/>
    <mergeCell ref="AE1098:AG1100"/>
    <mergeCell ref="S1092:U1094"/>
    <mergeCell ref="AD1073:AF1075"/>
    <mergeCell ref="AL1077:AN1079"/>
    <mergeCell ref="AH1073:AJ1075"/>
    <mergeCell ref="V1073:X1075"/>
    <mergeCell ref="AO1093:AQ1095"/>
    <mergeCell ref="Z1072:AB1074"/>
    <mergeCell ref="R1073:T1075"/>
    <mergeCell ref="M1080:O1082"/>
    <mergeCell ref="Z1096:AB1098"/>
    <mergeCell ref="AL1073:AN1075"/>
    <mergeCell ref="O1085:Q1087"/>
    <mergeCell ref="Z1084:AC1087"/>
    <mergeCell ref="AD1085:AF1087"/>
    <mergeCell ref="Z1081:AB1083"/>
    <mergeCell ref="AD1081:AF1083"/>
    <mergeCell ref="V1077:X1079"/>
    <mergeCell ref="AH1089:AJ1091"/>
    <mergeCell ref="BD1081:BF1083"/>
    <mergeCell ref="AH1094:AJ1096"/>
    <mergeCell ref="Q1077:S1079"/>
    <mergeCell ref="AB1089:AC1090"/>
    <mergeCell ref="W1084:X1085"/>
    <mergeCell ref="Z1089:AA1090"/>
    <mergeCell ref="W1086:X1087"/>
    <mergeCell ref="Z1076:AA1077"/>
    <mergeCell ref="AJ1086:AK1087"/>
    <mergeCell ref="W1089:X1090"/>
    <mergeCell ref="AH1078:AI1079"/>
    <mergeCell ref="AD1090:AF1092"/>
    <mergeCell ref="U1081:W1083"/>
    <mergeCell ref="Z1092:AB1094"/>
    <mergeCell ref="S1085:U1087"/>
    <mergeCell ref="AB1099:AD1101"/>
    <mergeCell ref="L1083:N1085"/>
    <mergeCell ref="N1091:P1093"/>
    <mergeCell ref="T1097:V1099"/>
    <mergeCell ref="AD1094:AF1096"/>
    <mergeCell ref="Q1081:S1083"/>
    <mergeCell ref="W1091:Y1093"/>
    <mergeCell ref="T1088:V1090"/>
    <mergeCell ref="BU1070:BW1072"/>
    <mergeCell ref="BJ1074:BL1076"/>
    <mergeCell ref="BL1092:BN1094"/>
    <mergeCell ref="BI1089:BK1091"/>
    <mergeCell ref="BI1092:BK1094"/>
    <mergeCell ref="BK1077:BM1079"/>
    <mergeCell ref="BX1090:BZ1092"/>
    <mergeCell ref="BU1077:BW1079"/>
    <mergeCell ref="BX1080:BZ1082"/>
    <mergeCell ref="BO1085:BR1088"/>
    <mergeCell ref="BU1080:BW1082"/>
    <mergeCell ref="BQ1089:BR1090"/>
    <mergeCell ref="BM1089:BN1090"/>
    <mergeCell ref="BM1085:BN1086"/>
    <mergeCell ref="BO1089:BP1090"/>
    <mergeCell ref="BM1087:BN1088"/>
    <mergeCell ref="BX1078:BY1079"/>
    <mergeCell ref="BT1084:BU1085"/>
    <mergeCell ref="BR1082:BS1083"/>
    <mergeCell ref="BT1087:BV1089"/>
    <mergeCell ref="BN1081:BP1083"/>
    <mergeCell ref="BK1081:BM1083"/>
    <mergeCell ref="BT1090:BV1092"/>
    <mergeCell ref="BW1083:BY1085"/>
    <mergeCell ref="BR1078:BT1080"/>
    <mergeCell ref="BI1085:BK1087"/>
    <mergeCell ref="BT1097:BV1099"/>
    <mergeCell ref="CB1087:CD1089"/>
    <mergeCell ref="BN1073:BP1075"/>
    <mergeCell ref="BP1092:BR1094"/>
    <mergeCell ref="BX1087:BZ1089"/>
    <mergeCell ref="BN1077:BP1079"/>
    <mergeCell ref="CB1083:CD1085"/>
    <mergeCell ref="BR1073:BT1075"/>
    <mergeCell ref="CA1074:CC1076"/>
    <mergeCell ref="BH1077:BJ1079"/>
    <mergeCell ref="BX1093:BZ1095"/>
    <mergeCell ref="BU1073:BW1075"/>
    <mergeCell ref="CB1080:CD1082"/>
    <mergeCell ref="BT1094:BV1096"/>
    <mergeCell ref="BG1081:BI1083"/>
    <mergeCell ref="CA1091:CC1093"/>
    <mergeCell ref="CE1080:CG108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CK346"/>
  <sheetViews>
    <sheetView tabSelected="1" topLeftCell="A289" zoomScale="60" zoomScaleNormal="60" workbookViewId="0">
      <selection activeCell="BW203" sqref="BW203:BY205"/>
    </sheetView>
  </sheetViews>
  <sheetFormatPr defaultColWidth="2.85546875" defaultRowHeight="15"/>
  <sheetData>
    <row r="1" spans="7:89" ht="15.75" thickBot="1"/>
    <row r="2" spans="7:89">
      <c r="G2" s="153"/>
      <c r="H2" s="154"/>
      <c r="I2" s="154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29"/>
      <c r="AX2" s="153"/>
      <c r="AY2" s="209"/>
      <c r="AZ2" s="120" t="s">
        <v>191</v>
      </c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129"/>
    </row>
    <row r="3" spans="7:89">
      <c r="G3" s="144"/>
      <c r="H3" s="61"/>
      <c r="I3" t="s">
        <v>191</v>
      </c>
      <c r="J3" s="194"/>
      <c r="K3" s="194"/>
      <c r="L3" s="194"/>
      <c r="M3" s="5"/>
      <c r="N3" s="194"/>
      <c r="O3" s="194"/>
      <c r="P3" s="194"/>
      <c r="Q3" s="194"/>
      <c r="R3" s="48"/>
      <c r="S3" s="5"/>
      <c r="T3" s="48"/>
      <c r="U3" s="48"/>
      <c r="V3" s="619" t="s">
        <v>187</v>
      </c>
      <c r="W3" s="619"/>
      <c r="X3" s="619"/>
      <c r="Z3" s="616"/>
      <c r="AA3" s="616"/>
      <c r="AB3" s="616"/>
      <c r="AC3" s="619" t="s">
        <v>187</v>
      </c>
      <c r="AD3" s="619"/>
      <c r="AE3" s="619"/>
      <c r="AF3" s="48"/>
      <c r="AG3" s="48"/>
      <c r="AH3" s="48"/>
      <c r="AI3" s="48"/>
      <c r="AJ3" s="48"/>
      <c r="AK3" s="194"/>
      <c r="AL3" s="48"/>
      <c r="AM3" s="194"/>
      <c r="AN3" s="5"/>
      <c r="AO3" s="194"/>
      <c r="AP3" s="194"/>
      <c r="AQ3" s="5"/>
      <c r="AR3" s="5"/>
      <c r="AS3" s="5"/>
      <c r="AT3" s="196"/>
      <c r="AX3" s="144"/>
      <c r="AY3" s="116"/>
      <c r="AZ3" s="26" t="s">
        <v>268</v>
      </c>
      <c r="BA3" s="204"/>
      <c r="BB3" s="204"/>
      <c r="BC3" s="204"/>
      <c r="BD3" s="5"/>
      <c r="BE3" s="204"/>
      <c r="BF3" s="204"/>
      <c r="BG3" s="204"/>
      <c r="BH3" s="204"/>
      <c r="BI3" s="48"/>
      <c r="BJ3" s="5"/>
      <c r="BK3" s="48"/>
      <c r="BL3" s="48"/>
      <c r="BM3" s="48"/>
      <c r="BN3" s="48"/>
      <c r="BO3" s="204"/>
      <c r="BP3" s="5"/>
      <c r="BQ3" s="48"/>
      <c r="BR3" s="48"/>
      <c r="BS3" s="5"/>
      <c r="BT3" s="48"/>
      <c r="BU3" s="48"/>
      <c r="BV3" s="48"/>
      <c r="BW3" s="48"/>
      <c r="BX3" s="48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206"/>
    </row>
    <row r="4" spans="7:89">
      <c r="G4" s="144"/>
      <c r="H4" s="52"/>
      <c r="I4" t="s">
        <v>268</v>
      </c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5"/>
      <c r="V4" s="619"/>
      <c r="W4" s="619"/>
      <c r="X4" s="619"/>
      <c r="Z4" s="616"/>
      <c r="AA4" s="616"/>
      <c r="AB4" s="616"/>
      <c r="AC4" s="619"/>
      <c r="AD4" s="619"/>
      <c r="AE4" s="619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5"/>
      <c r="AR4" s="5"/>
      <c r="AS4" s="5"/>
      <c r="AT4" s="196"/>
      <c r="AX4" s="144"/>
      <c r="AY4" s="117"/>
      <c r="AZ4" s="26" t="s">
        <v>193</v>
      </c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5"/>
      <c r="BM4" s="5"/>
      <c r="BN4" s="5"/>
      <c r="BO4" s="48"/>
      <c r="BP4" s="48"/>
      <c r="BQ4" s="48"/>
      <c r="BR4" s="48"/>
      <c r="BS4" s="48"/>
      <c r="BT4" s="48"/>
      <c r="BU4" s="26"/>
      <c r="BV4" s="26"/>
      <c r="BW4" s="26"/>
      <c r="BX4" s="48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K4" s="206"/>
    </row>
    <row r="5" spans="7:89">
      <c r="G5" s="144"/>
      <c r="H5" s="38"/>
      <c r="I5" t="s">
        <v>193</v>
      </c>
      <c r="J5" s="5"/>
      <c r="K5" s="5"/>
      <c r="L5" s="48"/>
      <c r="M5" s="48"/>
      <c r="N5" s="48"/>
      <c r="O5" s="48"/>
      <c r="P5" s="619" t="s">
        <v>148</v>
      </c>
      <c r="Q5" s="619"/>
      <c r="R5" s="619"/>
      <c r="S5" s="619"/>
      <c r="T5" s="619"/>
      <c r="U5" s="5"/>
      <c r="V5" s="619"/>
      <c r="W5" s="619"/>
      <c r="X5" s="619"/>
      <c r="Z5" s="616"/>
      <c r="AA5" s="616"/>
      <c r="AB5" s="616"/>
      <c r="AC5" s="619"/>
      <c r="AD5" s="619"/>
      <c r="AE5" s="619"/>
      <c r="AF5" s="48"/>
      <c r="AG5" s="619" t="s">
        <v>148</v>
      </c>
      <c r="AH5" s="619"/>
      <c r="AI5" s="619"/>
      <c r="AJ5" s="619"/>
      <c r="AK5" s="619"/>
      <c r="AN5" s="48"/>
      <c r="AO5" s="48"/>
      <c r="AP5" s="48"/>
      <c r="AQ5" s="5"/>
      <c r="AR5" s="5"/>
      <c r="AS5" s="5"/>
      <c r="AT5" s="196"/>
      <c r="AX5" s="144"/>
      <c r="AY5" s="143"/>
      <c r="AZ5" s="26" t="s">
        <v>189</v>
      </c>
      <c r="BA5" s="5"/>
      <c r="BB5" s="5"/>
      <c r="BC5" s="48"/>
      <c r="BD5" s="48"/>
      <c r="BE5" s="48"/>
      <c r="BF5" s="48"/>
      <c r="BG5" s="5"/>
      <c r="BH5" s="5"/>
      <c r="BI5" s="5"/>
      <c r="BJ5" s="48"/>
      <c r="BK5" s="48"/>
      <c r="BL5" s="5"/>
      <c r="BM5" s="5"/>
      <c r="BN5" s="5"/>
      <c r="BO5" s="48"/>
      <c r="BP5" s="26"/>
      <c r="BQ5" s="26"/>
      <c r="BR5" s="26"/>
      <c r="BS5" s="26"/>
      <c r="BT5" s="26"/>
      <c r="BU5" s="26"/>
      <c r="BV5" s="26"/>
      <c r="BW5" s="26"/>
      <c r="BX5" s="48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206"/>
    </row>
    <row r="6" spans="7:89">
      <c r="G6" s="144"/>
      <c r="H6" s="58"/>
      <c r="I6" t="s">
        <v>189</v>
      </c>
      <c r="J6" s="5"/>
      <c r="K6" s="5"/>
      <c r="L6" s="48"/>
      <c r="M6" s="5"/>
      <c r="N6" s="48"/>
      <c r="O6" s="48"/>
      <c r="P6" s="619"/>
      <c r="Q6" s="619"/>
      <c r="R6" s="619"/>
      <c r="S6" s="619"/>
      <c r="T6" s="619"/>
      <c r="U6" s="5">
        <v>1</v>
      </c>
      <c r="V6" s="5">
        <v>1</v>
      </c>
      <c r="W6" s="5">
        <v>1</v>
      </c>
      <c r="X6" s="5">
        <v>1</v>
      </c>
      <c r="Y6" s="5">
        <v>1</v>
      </c>
      <c r="Z6" s="5">
        <v>1</v>
      </c>
      <c r="AA6" s="5">
        <v>1</v>
      </c>
      <c r="AB6" s="5">
        <v>1</v>
      </c>
      <c r="AC6" s="5">
        <v>1</v>
      </c>
      <c r="AD6" s="5">
        <v>1</v>
      </c>
      <c r="AE6" s="5">
        <v>1</v>
      </c>
      <c r="AF6" s="5">
        <v>1</v>
      </c>
      <c r="AG6" s="619"/>
      <c r="AH6" s="619"/>
      <c r="AI6" s="619"/>
      <c r="AJ6" s="619"/>
      <c r="AK6" s="619"/>
      <c r="AN6" s="48"/>
      <c r="AO6" s="48"/>
      <c r="AP6" s="5"/>
      <c r="AQ6" s="48"/>
      <c r="AR6" s="48"/>
      <c r="AS6" s="48"/>
      <c r="AT6" s="196"/>
      <c r="AX6" s="144"/>
      <c r="AY6" s="156"/>
      <c r="AZ6" s="26" t="s">
        <v>192</v>
      </c>
      <c r="BA6" s="5"/>
      <c r="BB6" s="5"/>
      <c r="BC6" s="48"/>
      <c r="BD6" s="5"/>
      <c r="BE6" s="48"/>
      <c r="BF6" s="48"/>
      <c r="BG6" s="5"/>
      <c r="BH6" s="5"/>
      <c r="BI6" s="5"/>
      <c r="BJ6" s="619" t="s">
        <v>186</v>
      </c>
      <c r="BK6" s="619"/>
      <c r="BL6" s="619"/>
      <c r="BM6" s="5">
        <v>1</v>
      </c>
      <c r="BN6" s="5">
        <v>1</v>
      </c>
      <c r="BO6" s="5">
        <v>1</v>
      </c>
      <c r="BP6" s="5">
        <v>1</v>
      </c>
      <c r="BQ6" s="5">
        <v>1</v>
      </c>
      <c r="BR6" s="5">
        <v>1</v>
      </c>
      <c r="BS6" s="5">
        <v>1</v>
      </c>
      <c r="BT6" s="5">
        <v>1</v>
      </c>
      <c r="BU6" s="5">
        <v>1</v>
      </c>
      <c r="BV6" s="5">
        <v>1</v>
      </c>
      <c r="BW6" s="619" t="s">
        <v>186</v>
      </c>
      <c r="BX6" s="619"/>
      <c r="BY6" s="619"/>
      <c r="CI6" s="48"/>
      <c r="CJ6" s="48"/>
      <c r="CK6" s="206"/>
    </row>
    <row r="7" spans="7:89">
      <c r="G7" s="195"/>
      <c r="H7" s="60"/>
      <c r="I7" t="s">
        <v>192</v>
      </c>
      <c r="J7" s="5"/>
      <c r="K7" s="5"/>
      <c r="L7" s="5"/>
      <c r="M7" s="616" t="s">
        <v>186</v>
      </c>
      <c r="N7" s="616"/>
      <c r="O7" s="616"/>
      <c r="P7" s="619"/>
      <c r="Q7" s="619"/>
      <c r="R7" s="619"/>
      <c r="S7" s="619"/>
      <c r="T7" s="619"/>
      <c r="U7" s="5">
        <v>1</v>
      </c>
      <c r="V7" s="619" t="s">
        <v>133</v>
      </c>
      <c r="W7" s="619"/>
      <c r="X7" s="619"/>
      <c r="Y7" s="5"/>
      <c r="Z7" s="619" t="s">
        <v>137</v>
      </c>
      <c r="AA7" s="619"/>
      <c r="AB7" s="5"/>
      <c r="AC7" s="616" t="s">
        <v>136</v>
      </c>
      <c r="AD7" s="616"/>
      <c r="AE7" s="616"/>
      <c r="AF7" s="5">
        <v>1</v>
      </c>
      <c r="AG7" s="619"/>
      <c r="AH7" s="619"/>
      <c r="AI7" s="619"/>
      <c r="AJ7" s="619"/>
      <c r="AK7" s="619"/>
      <c r="AL7" s="616" t="s">
        <v>186</v>
      </c>
      <c r="AM7" s="616"/>
      <c r="AN7" s="616"/>
      <c r="AO7" s="5"/>
      <c r="AP7" s="5"/>
      <c r="AQ7" s="5"/>
      <c r="AR7" s="48"/>
      <c r="AS7" s="48"/>
      <c r="AT7" s="196"/>
      <c r="AX7" s="205"/>
      <c r="AY7" s="26"/>
      <c r="AZ7" s="26"/>
      <c r="BA7" s="5"/>
      <c r="BB7" s="5"/>
      <c r="BC7" s="5"/>
      <c r="BD7" s="616" t="s">
        <v>148</v>
      </c>
      <c r="BE7" s="616"/>
      <c r="BF7" s="616"/>
      <c r="BG7" s="616"/>
      <c r="BH7" s="616"/>
      <c r="BI7" s="5"/>
      <c r="BJ7" s="619"/>
      <c r="BK7" s="619"/>
      <c r="BL7" s="619"/>
      <c r="BM7" s="5">
        <v>1</v>
      </c>
      <c r="BN7" s="619" t="s">
        <v>133</v>
      </c>
      <c r="BO7" s="619"/>
      <c r="BP7" s="619"/>
      <c r="BQ7" s="116"/>
      <c r="BR7" s="116"/>
      <c r="BS7" s="619" t="s">
        <v>136</v>
      </c>
      <c r="BT7" s="619"/>
      <c r="BU7" s="619"/>
      <c r="BV7" s="5">
        <v>1</v>
      </c>
      <c r="BW7" s="619"/>
      <c r="BX7" s="619"/>
      <c r="BY7" s="619"/>
      <c r="CA7" s="616" t="s">
        <v>148</v>
      </c>
      <c r="CB7" s="616"/>
      <c r="CC7" s="616"/>
      <c r="CD7" s="616"/>
      <c r="CE7" s="616"/>
      <c r="CI7" s="48"/>
      <c r="CJ7" s="48"/>
      <c r="CK7" s="206"/>
    </row>
    <row r="8" spans="7:89">
      <c r="G8" s="195"/>
      <c r="H8" s="125"/>
      <c r="I8" s="48" t="s">
        <v>486</v>
      </c>
      <c r="J8" s="5"/>
      <c r="K8" s="5"/>
      <c r="L8" s="5"/>
      <c r="M8" s="616"/>
      <c r="N8" s="616"/>
      <c r="O8" s="616"/>
      <c r="P8" s="619"/>
      <c r="Q8" s="619"/>
      <c r="R8" s="619"/>
      <c r="S8" s="619"/>
      <c r="T8" s="619"/>
      <c r="U8" s="5">
        <v>1</v>
      </c>
      <c r="V8" s="619"/>
      <c r="W8" s="619"/>
      <c r="X8" s="619"/>
      <c r="Y8" s="38"/>
      <c r="Z8" s="619"/>
      <c r="AA8" s="619"/>
      <c r="AB8" s="38"/>
      <c r="AC8" s="616"/>
      <c r="AD8" s="616"/>
      <c r="AE8" s="616"/>
      <c r="AF8" s="5">
        <v>1</v>
      </c>
      <c r="AG8" s="619"/>
      <c r="AH8" s="619"/>
      <c r="AI8" s="619"/>
      <c r="AJ8" s="619"/>
      <c r="AK8" s="619"/>
      <c r="AL8" s="616"/>
      <c r="AM8" s="616"/>
      <c r="AN8" s="616"/>
      <c r="AO8" s="5"/>
      <c r="AP8" s="5"/>
      <c r="AQ8" s="5"/>
      <c r="AR8" s="48"/>
      <c r="AS8" s="5"/>
      <c r="AT8" s="196"/>
      <c r="AX8" s="205"/>
      <c r="AY8" s="48"/>
      <c r="AZ8" s="48"/>
      <c r="BA8" s="5"/>
      <c r="BB8" s="5"/>
      <c r="BC8" s="5"/>
      <c r="BD8" s="616"/>
      <c r="BE8" s="616"/>
      <c r="BF8" s="616"/>
      <c r="BG8" s="616"/>
      <c r="BH8" s="616"/>
      <c r="BI8" s="5"/>
      <c r="BJ8" s="619"/>
      <c r="BK8" s="619"/>
      <c r="BL8" s="619"/>
      <c r="BM8" s="5">
        <v>1</v>
      </c>
      <c r="BN8" s="619"/>
      <c r="BO8" s="619"/>
      <c r="BP8" s="619"/>
      <c r="BQ8" s="616" t="s">
        <v>137</v>
      </c>
      <c r="BR8" s="616"/>
      <c r="BS8" s="619"/>
      <c r="BT8" s="619"/>
      <c r="BU8" s="619"/>
      <c r="BV8" s="5">
        <v>1</v>
      </c>
      <c r="BW8" s="619"/>
      <c r="BX8" s="619"/>
      <c r="BY8" s="619"/>
      <c r="BZ8" s="5"/>
      <c r="CA8" s="616"/>
      <c r="CB8" s="616"/>
      <c r="CC8" s="616"/>
      <c r="CD8" s="616"/>
      <c r="CE8" s="616"/>
      <c r="CI8" s="48"/>
      <c r="CJ8" s="5"/>
      <c r="CK8" s="206"/>
    </row>
    <row r="9" spans="7:89">
      <c r="G9" s="195"/>
      <c r="H9" s="48"/>
      <c r="I9" s="48"/>
      <c r="J9" s="5"/>
      <c r="K9" s="5"/>
      <c r="L9" s="5"/>
      <c r="M9" s="616"/>
      <c r="N9" s="616"/>
      <c r="O9" s="616"/>
      <c r="P9" s="619"/>
      <c r="Q9" s="619"/>
      <c r="R9" s="619"/>
      <c r="S9" s="619"/>
      <c r="T9" s="619"/>
      <c r="U9" s="5">
        <v>1</v>
      </c>
      <c r="V9" s="619"/>
      <c r="W9" s="619"/>
      <c r="X9" s="619"/>
      <c r="Y9" s="619" t="s">
        <v>134</v>
      </c>
      <c r="Z9" s="619"/>
      <c r="AA9" s="619" t="s">
        <v>134</v>
      </c>
      <c r="AB9" s="619"/>
      <c r="AC9" s="616"/>
      <c r="AD9" s="616"/>
      <c r="AE9" s="616"/>
      <c r="AF9" s="5">
        <v>1</v>
      </c>
      <c r="AG9" s="619"/>
      <c r="AH9" s="619"/>
      <c r="AI9" s="619"/>
      <c r="AJ9" s="619"/>
      <c r="AK9" s="619"/>
      <c r="AL9" s="616"/>
      <c r="AM9" s="616"/>
      <c r="AN9" s="616"/>
      <c r="AO9" s="5"/>
      <c r="AP9" s="5"/>
      <c r="AQ9" s="5"/>
      <c r="AR9" s="48"/>
      <c r="AS9" s="194"/>
      <c r="AT9" s="196"/>
      <c r="AX9" s="205"/>
      <c r="AY9" s="48"/>
      <c r="AZ9" s="48"/>
      <c r="BA9" s="5"/>
      <c r="BB9" s="5"/>
      <c r="BC9" s="5"/>
      <c r="BD9" s="616"/>
      <c r="BE9" s="616"/>
      <c r="BF9" s="616"/>
      <c r="BG9" s="616"/>
      <c r="BH9" s="616"/>
      <c r="BI9" s="5">
        <v>1</v>
      </c>
      <c r="BJ9" s="5">
        <v>1</v>
      </c>
      <c r="BK9" s="5">
        <v>1</v>
      </c>
      <c r="BL9" s="5">
        <v>1</v>
      </c>
      <c r="BM9" s="5">
        <v>1</v>
      </c>
      <c r="BN9" s="619"/>
      <c r="BO9" s="619"/>
      <c r="BP9" s="619"/>
      <c r="BQ9" s="616"/>
      <c r="BR9" s="616"/>
      <c r="BS9" s="619"/>
      <c r="BT9" s="619"/>
      <c r="BU9" s="619"/>
      <c r="BV9" s="5">
        <v>1</v>
      </c>
      <c r="BW9" s="5">
        <v>1</v>
      </c>
      <c r="BX9" s="5">
        <v>1</v>
      </c>
      <c r="BY9" s="5">
        <v>1</v>
      </c>
      <c r="BZ9" s="5">
        <v>1</v>
      </c>
      <c r="CA9" s="616"/>
      <c r="CB9" s="616"/>
      <c r="CC9" s="616"/>
      <c r="CD9" s="616"/>
      <c r="CE9" s="616"/>
      <c r="CI9" s="48"/>
      <c r="CJ9" s="204"/>
      <c r="CK9" s="206"/>
    </row>
    <row r="10" spans="7:89">
      <c r="G10" s="195"/>
      <c r="H10" s="48"/>
      <c r="I10" s="5"/>
      <c r="J10" s="5"/>
      <c r="K10" s="5"/>
      <c r="L10" s="5"/>
      <c r="M10" s="5"/>
      <c r="N10" s="5">
        <v>1</v>
      </c>
      <c r="O10" s="5">
        <v>1</v>
      </c>
      <c r="P10" s="5">
        <v>1</v>
      </c>
      <c r="Q10" s="5">
        <v>1</v>
      </c>
      <c r="R10" s="5">
        <v>1</v>
      </c>
      <c r="S10" s="5">
        <v>1</v>
      </c>
      <c r="T10" s="5">
        <v>1</v>
      </c>
      <c r="U10" s="5">
        <v>1</v>
      </c>
      <c r="V10" s="5">
        <v>1</v>
      </c>
      <c r="W10" s="5">
        <v>1</v>
      </c>
      <c r="X10" s="5">
        <v>1</v>
      </c>
      <c r="Y10" s="619"/>
      <c r="Z10" s="619"/>
      <c r="AA10" s="619"/>
      <c r="AB10" s="619"/>
      <c r="AC10" s="5">
        <v>1</v>
      </c>
      <c r="AD10" s="5">
        <v>1</v>
      </c>
      <c r="AE10" s="5">
        <v>1</v>
      </c>
      <c r="AF10" s="5">
        <v>1</v>
      </c>
      <c r="AG10" s="5">
        <v>1</v>
      </c>
      <c r="AH10" s="5">
        <v>1</v>
      </c>
      <c r="AI10" s="5">
        <v>1</v>
      </c>
      <c r="AJ10" s="5">
        <v>1</v>
      </c>
      <c r="AK10" s="5">
        <v>1</v>
      </c>
      <c r="AL10" s="5">
        <v>1</v>
      </c>
      <c r="AM10" s="5">
        <v>1</v>
      </c>
      <c r="AN10" s="5"/>
      <c r="AO10" s="5"/>
      <c r="AP10" s="5"/>
      <c r="AQ10" s="5"/>
      <c r="AR10" s="48"/>
      <c r="AS10" s="48"/>
      <c r="AT10" s="196"/>
      <c r="AX10" s="205"/>
      <c r="AY10" s="48"/>
      <c r="AZ10" s="5"/>
      <c r="BA10" s="5"/>
      <c r="BB10" s="5"/>
      <c r="BC10" s="5"/>
      <c r="BD10" s="616"/>
      <c r="BE10" s="616"/>
      <c r="BF10" s="616"/>
      <c r="BG10" s="616"/>
      <c r="BH10" s="616"/>
      <c r="BI10" s="5">
        <v>1</v>
      </c>
      <c r="BJ10" s="616" t="s">
        <v>139</v>
      </c>
      <c r="BK10" s="616"/>
      <c r="BL10" s="616"/>
      <c r="BM10" s="5">
        <v>1</v>
      </c>
      <c r="BN10" s="5">
        <v>1</v>
      </c>
      <c r="BO10" s="5">
        <v>1</v>
      </c>
      <c r="BP10" s="5">
        <v>1</v>
      </c>
      <c r="BQ10" s="5">
        <v>1</v>
      </c>
      <c r="BR10" s="5">
        <v>1</v>
      </c>
      <c r="BS10" s="5">
        <v>1</v>
      </c>
      <c r="BT10" s="5">
        <v>1</v>
      </c>
      <c r="BU10" s="5">
        <v>1</v>
      </c>
      <c r="BV10" s="5">
        <v>1</v>
      </c>
      <c r="BW10" s="616" t="s">
        <v>139</v>
      </c>
      <c r="BX10" s="616"/>
      <c r="BY10" s="616"/>
      <c r="BZ10" s="5">
        <v>1</v>
      </c>
      <c r="CA10" s="616"/>
      <c r="CB10" s="616"/>
      <c r="CC10" s="616"/>
      <c r="CD10" s="616"/>
      <c r="CE10" s="616"/>
      <c r="CF10" s="5"/>
      <c r="CG10" s="5"/>
      <c r="CH10" s="5"/>
      <c r="CI10" s="48"/>
      <c r="CJ10" s="48"/>
      <c r="CK10" s="206"/>
    </row>
    <row r="11" spans="7:89">
      <c r="G11" s="195"/>
      <c r="H11" s="48"/>
      <c r="I11" s="48"/>
      <c r="J11" s="5"/>
      <c r="K11" s="619" t="s">
        <v>187</v>
      </c>
      <c r="L11" s="619"/>
      <c r="M11" s="619"/>
      <c r="N11" s="5">
        <v>1</v>
      </c>
      <c r="O11" s="619" t="s">
        <v>133</v>
      </c>
      <c r="P11" s="619"/>
      <c r="Q11" s="619"/>
      <c r="R11" s="5">
        <v>1</v>
      </c>
      <c r="S11" s="619" t="s">
        <v>135</v>
      </c>
      <c r="T11" s="619"/>
      <c r="U11" s="619"/>
      <c r="V11" s="619" t="s">
        <v>165</v>
      </c>
      <c r="W11" s="619"/>
      <c r="X11" s="619"/>
      <c r="Y11" s="61"/>
      <c r="AB11" s="61"/>
      <c r="AC11" s="619" t="s">
        <v>165</v>
      </c>
      <c r="AD11" s="619"/>
      <c r="AE11" s="619"/>
      <c r="AF11" s="619" t="s">
        <v>283</v>
      </c>
      <c r="AG11" s="619"/>
      <c r="AH11" s="619"/>
      <c r="AI11" s="5">
        <v>1</v>
      </c>
      <c r="AJ11" s="619" t="s">
        <v>133</v>
      </c>
      <c r="AK11" s="619"/>
      <c r="AL11" s="619"/>
      <c r="AM11" s="5">
        <v>1</v>
      </c>
      <c r="AN11" s="619" t="s">
        <v>187</v>
      </c>
      <c r="AO11" s="619"/>
      <c r="AP11" s="619"/>
      <c r="AQ11" s="5"/>
      <c r="AR11" s="48"/>
      <c r="AS11" s="194"/>
      <c r="AT11" s="196"/>
      <c r="AX11" s="205"/>
      <c r="AY11" s="26"/>
      <c r="AZ11" s="26"/>
      <c r="BA11" s="5"/>
      <c r="BD11" s="616"/>
      <c r="BE11" s="616"/>
      <c r="BF11" s="616"/>
      <c r="BG11" s="616"/>
      <c r="BH11" s="616"/>
      <c r="BI11" s="5">
        <v>1</v>
      </c>
      <c r="BJ11" s="616"/>
      <c r="BK11" s="616"/>
      <c r="BL11" s="616"/>
      <c r="BM11" s="5">
        <v>1</v>
      </c>
      <c r="BN11" s="117"/>
      <c r="BO11" s="619" t="s">
        <v>286</v>
      </c>
      <c r="BP11" s="619"/>
      <c r="BQ11" s="619"/>
      <c r="BR11" s="619" t="s">
        <v>165</v>
      </c>
      <c r="BS11" s="619"/>
      <c r="BT11" s="619"/>
      <c r="BU11" s="143"/>
      <c r="BV11" s="5">
        <v>1</v>
      </c>
      <c r="BW11" s="616"/>
      <c r="BX11" s="616"/>
      <c r="BY11" s="616"/>
      <c r="BZ11" s="5">
        <v>1</v>
      </c>
      <c r="CA11" s="616"/>
      <c r="CB11" s="616"/>
      <c r="CC11" s="616"/>
      <c r="CD11" s="616"/>
      <c r="CE11" s="616"/>
      <c r="CF11" s="5"/>
      <c r="CJ11" s="204"/>
      <c r="CK11" s="206"/>
    </row>
    <row r="12" spans="7:89">
      <c r="G12" s="195"/>
      <c r="H12" s="48"/>
      <c r="I12" s="48"/>
      <c r="J12" s="48"/>
      <c r="K12" s="619"/>
      <c r="L12" s="619"/>
      <c r="M12" s="619"/>
      <c r="N12" s="5">
        <v>1</v>
      </c>
      <c r="O12" s="619"/>
      <c r="P12" s="619"/>
      <c r="Q12" s="619"/>
      <c r="R12" s="5">
        <v>1</v>
      </c>
      <c r="S12" s="619"/>
      <c r="T12" s="619"/>
      <c r="U12" s="619"/>
      <c r="V12" s="619"/>
      <c r="W12" s="619"/>
      <c r="X12" s="619"/>
      <c r="Z12" s="619" t="s">
        <v>137</v>
      </c>
      <c r="AA12" s="619"/>
      <c r="AC12" s="619"/>
      <c r="AD12" s="619"/>
      <c r="AE12" s="619"/>
      <c r="AF12" s="619"/>
      <c r="AG12" s="619"/>
      <c r="AH12" s="619"/>
      <c r="AI12" s="5">
        <v>1</v>
      </c>
      <c r="AJ12" s="619"/>
      <c r="AK12" s="619"/>
      <c r="AL12" s="619"/>
      <c r="AM12" s="5">
        <v>1</v>
      </c>
      <c r="AN12" s="619"/>
      <c r="AO12" s="619"/>
      <c r="AP12" s="619"/>
      <c r="AQ12" s="5"/>
      <c r="AR12" s="5"/>
      <c r="AS12" s="5"/>
      <c r="AT12" s="145"/>
      <c r="AX12" s="205"/>
      <c r="AY12" s="26"/>
      <c r="AZ12" s="26"/>
      <c r="BA12" s="48"/>
      <c r="BB12" s="619" t="s">
        <v>187</v>
      </c>
      <c r="BC12" s="619"/>
      <c r="BD12" s="619"/>
      <c r="BE12" s="5">
        <v>1</v>
      </c>
      <c r="BF12" s="5">
        <v>1</v>
      </c>
      <c r="BG12" s="162"/>
      <c r="BH12" s="5"/>
      <c r="BI12" s="5">
        <v>1</v>
      </c>
      <c r="BJ12" s="616"/>
      <c r="BK12" s="616"/>
      <c r="BL12" s="616"/>
      <c r="BM12" s="5">
        <v>1</v>
      </c>
      <c r="BN12" s="5"/>
      <c r="BO12" s="619"/>
      <c r="BP12" s="619"/>
      <c r="BQ12" s="619"/>
      <c r="BR12" s="619"/>
      <c r="BS12" s="619"/>
      <c r="BT12" s="619"/>
      <c r="BU12" s="5"/>
      <c r="BV12" s="5">
        <v>1</v>
      </c>
      <c r="BW12" s="616"/>
      <c r="BX12" s="616"/>
      <c r="BY12" s="616"/>
      <c r="BZ12" s="5">
        <v>1</v>
      </c>
      <c r="CA12" s="5"/>
      <c r="CB12" s="162"/>
      <c r="CC12" s="5">
        <v>1</v>
      </c>
      <c r="CD12" s="5">
        <v>1</v>
      </c>
      <c r="CE12" s="619" t="s">
        <v>187</v>
      </c>
      <c r="CF12" s="619"/>
      <c r="CG12" s="619"/>
      <c r="CJ12" s="5"/>
      <c r="CK12" s="145"/>
    </row>
    <row r="13" spans="7:89">
      <c r="G13" s="142"/>
      <c r="H13" s="5"/>
      <c r="I13" s="5"/>
      <c r="J13" s="48"/>
      <c r="K13" s="619"/>
      <c r="L13" s="619"/>
      <c r="M13" s="619"/>
      <c r="N13" s="5">
        <v>1</v>
      </c>
      <c r="O13" s="619"/>
      <c r="P13" s="619"/>
      <c r="Q13" s="619"/>
      <c r="R13" s="5">
        <v>1</v>
      </c>
      <c r="S13" s="619"/>
      <c r="T13" s="619"/>
      <c r="U13" s="619"/>
      <c r="V13" s="619"/>
      <c r="W13" s="619"/>
      <c r="X13" s="619"/>
      <c r="Z13" s="619"/>
      <c r="AA13" s="619"/>
      <c r="AB13" s="103"/>
      <c r="AC13" s="619"/>
      <c r="AD13" s="619"/>
      <c r="AE13" s="619"/>
      <c r="AF13" s="619"/>
      <c r="AG13" s="619"/>
      <c r="AH13" s="619"/>
      <c r="AI13" s="5">
        <v>1</v>
      </c>
      <c r="AJ13" s="619"/>
      <c r="AK13" s="619"/>
      <c r="AL13" s="619"/>
      <c r="AM13" s="5">
        <v>1</v>
      </c>
      <c r="AN13" s="619"/>
      <c r="AO13" s="619"/>
      <c r="AP13" s="619"/>
      <c r="AQ13" s="5"/>
      <c r="AR13" s="5"/>
      <c r="AS13" s="5"/>
      <c r="AT13" s="145"/>
      <c r="AX13" s="142"/>
      <c r="AY13" s="5"/>
      <c r="AZ13" s="5"/>
      <c r="BA13" s="48"/>
      <c r="BB13" s="619"/>
      <c r="BC13" s="619"/>
      <c r="BD13" s="619"/>
      <c r="BE13" s="5">
        <v>1</v>
      </c>
      <c r="BF13" s="619" t="s">
        <v>133</v>
      </c>
      <c r="BG13" s="619"/>
      <c r="BH13" s="619"/>
      <c r="BI13" s="5">
        <v>1</v>
      </c>
      <c r="BJ13" s="5">
        <v>1</v>
      </c>
      <c r="BK13" s="5">
        <v>1</v>
      </c>
      <c r="BL13" s="5">
        <v>1</v>
      </c>
      <c r="BM13" s="5">
        <v>1</v>
      </c>
      <c r="BN13" s="5"/>
      <c r="BO13" s="619"/>
      <c r="BP13" s="619"/>
      <c r="BQ13" s="619"/>
      <c r="BR13" s="619"/>
      <c r="BS13" s="619"/>
      <c r="BT13" s="619"/>
      <c r="BU13" s="5"/>
      <c r="BV13" s="5">
        <v>1</v>
      </c>
      <c r="BW13" s="5">
        <v>1</v>
      </c>
      <c r="BX13" s="5">
        <v>1</v>
      </c>
      <c r="BY13" s="5">
        <v>1</v>
      </c>
      <c r="BZ13" s="5">
        <v>1</v>
      </c>
      <c r="CA13" s="619" t="s">
        <v>133</v>
      </c>
      <c r="CB13" s="619"/>
      <c r="CC13" s="619"/>
      <c r="CD13" s="5">
        <v>1</v>
      </c>
      <c r="CE13" s="619"/>
      <c r="CF13" s="619"/>
      <c r="CG13" s="619"/>
      <c r="CJ13" s="5"/>
      <c r="CK13" s="145"/>
    </row>
    <row r="14" spans="7:89">
      <c r="G14" s="142"/>
      <c r="H14" s="5"/>
      <c r="I14" s="5"/>
      <c r="J14" s="48"/>
      <c r="K14" s="5"/>
      <c r="L14" s="5"/>
      <c r="M14" s="5"/>
      <c r="N14" s="5">
        <v>1</v>
      </c>
      <c r="P14" s="61"/>
      <c r="Q14" s="58"/>
      <c r="R14" s="5">
        <v>1</v>
      </c>
      <c r="S14" s="5">
        <v>1</v>
      </c>
      <c r="T14" s="5">
        <v>1</v>
      </c>
      <c r="U14" s="5">
        <v>1</v>
      </c>
      <c r="V14" s="5">
        <v>1</v>
      </c>
      <c r="W14" s="5">
        <v>1</v>
      </c>
      <c r="X14" s="5">
        <v>1</v>
      </c>
      <c r="Y14" s="5">
        <v>1</v>
      </c>
      <c r="Z14" s="5">
        <v>1</v>
      </c>
      <c r="AA14" s="5">
        <v>1</v>
      </c>
      <c r="AB14" s="5">
        <v>1</v>
      </c>
      <c r="AC14" s="5">
        <v>1</v>
      </c>
      <c r="AD14" s="5">
        <v>1</v>
      </c>
      <c r="AE14" s="5">
        <v>1</v>
      </c>
      <c r="AF14" s="5">
        <v>1</v>
      </c>
      <c r="AG14" s="5">
        <v>1</v>
      </c>
      <c r="AH14" s="5">
        <v>1</v>
      </c>
      <c r="AI14" s="5">
        <v>1</v>
      </c>
      <c r="AJ14" s="58"/>
      <c r="AK14" s="52"/>
      <c r="AL14" s="5">
        <v>1</v>
      </c>
      <c r="AM14" s="5">
        <v>1</v>
      </c>
      <c r="AN14" s="5"/>
      <c r="AO14" s="5"/>
      <c r="AP14" s="5"/>
      <c r="AQ14" s="5"/>
      <c r="AR14" s="5"/>
      <c r="AS14" s="5"/>
      <c r="AT14" s="145"/>
      <c r="AX14" s="142"/>
      <c r="AY14" s="5"/>
      <c r="AZ14" s="5"/>
      <c r="BA14" s="48"/>
      <c r="BB14" s="619"/>
      <c r="BC14" s="619"/>
      <c r="BD14" s="619"/>
      <c r="BE14" s="5">
        <v>1</v>
      </c>
      <c r="BF14" s="619"/>
      <c r="BG14" s="619"/>
      <c r="BH14" s="619"/>
      <c r="BI14" s="5">
        <v>1</v>
      </c>
      <c r="BJ14" s="619" t="s">
        <v>135</v>
      </c>
      <c r="BK14" s="619"/>
      <c r="BL14" s="619"/>
      <c r="BM14" s="5">
        <v>1</v>
      </c>
      <c r="BN14" s="619" t="s">
        <v>223</v>
      </c>
      <c r="BO14" s="619"/>
      <c r="BP14" s="619"/>
      <c r="BQ14" s="619" t="s">
        <v>381</v>
      </c>
      <c r="BR14" s="619"/>
      <c r="BS14" s="619" t="s">
        <v>223</v>
      </c>
      <c r="BT14" s="619"/>
      <c r="BU14" s="619"/>
      <c r="BV14" s="5">
        <v>1</v>
      </c>
      <c r="BW14" s="616" t="s">
        <v>282</v>
      </c>
      <c r="BX14" s="616"/>
      <c r="BY14" s="616"/>
      <c r="BZ14" s="5">
        <v>1</v>
      </c>
      <c r="CA14" s="619"/>
      <c r="CB14" s="619"/>
      <c r="CC14" s="619"/>
      <c r="CD14" s="5">
        <v>1</v>
      </c>
      <c r="CE14" s="619"/>
      <c r="CF14" s="619"/>
      <c r="CG14" s="619"/>
      <c r="CH14" s="5"/>
      <c r="CI14" s="5"/>
      <c r="CJ14" s="5"/>
      <c r="CK14" s="145"/>
    </row>
    <row r="15" spans="7:89">
      <c r="G15" s="142"/>
      <c r="H15" s="5"/>
      <c r="I15" s="5"/>
      <c r="J15" s="48"/>
      <c r="K15" s="619" t="s">
        <v>187</v>
      </c>
      <c r="L15" s="619"/>
      <c r="M15" s="619"/>
      <c r="N15" s="5">
        <v>1</v>
      </c>
      <c r="O15" s="616" t="s">
        <v>136</v>
      </c>
      <c r="P15" s="616"/>
      <c r="Q15" s="616"/>
      <c r="R15" s="5">
        <v>1</v>
      </c>
      <c r="S15" s="619" t="s">
        <v>165</v>
      </c>
      <c r="T15" s="619"/>
      <c r="U15" s="619"/>
      <c r="V15" s="619" t="s">
        <v>139</v>
      </c>
      <c r="W15" s="619"/>
      <c r="X15" s="619"/>
      <c r="Y15" s="629" t="s">
        <v>151</v>
      </c>
      <c r="Z15" s="629"/>
      <c r="AA15" s="629" t="s">
        <v>151</v>
      </c>
      <c r="AB15" s="629"/>
      <c r="AC15" s="619" t="s">
        <v>139</v>
      </c>
      <c r="AD15" s="619"/>
      <c r="AE15" s="619"/>
      <c r="AF15" s="619" t="s">
        <v>165</v>
      </c>
      <c r="AG15" s="619"/>
      <c r="AH15" s="619"/>
      <c r="AI15" s="5">
        <v>1</v>
      </c>
      <c r="AJ15" s="616" t="s">
        <v>136</v>
      </c>
      <c r="AK15" s="616"/>
      <c r="AL15" s="616"/>
      <c r="AM15" s="5">
        <v>1</v>
      </c>
      <c r="AN15" s="619" t="s">
        <v>187</v>
      </c>
      <c r="AO15" s="619"/>
      <c r="AP15" s="619"/>
      <c r="AQ15" s="48"/>
      <c r="AR15" s="5"/>
      <c r="AS15" s="5"/>
      <c r="AT15" s="145"/>
      <c r="AX15" s="142"/>
      <c r="AY15" s="5"/>
      <c r="AZ15" s="5"/>
      <c r="BA15" s="619" t="s">
        <v>187</v>
      </c>
      <c r="BB15" s="619"/>
      <c r="BC15" s="619"/>
      <c r="BD15" s="5">
        <v>1</v>
      </c>
      <c r="BE15" s="5">
        <v>1</v>
      </c>
      <c r="BF15" s="619"/>
      <c r="BG15" s="619"/>
      <c r="BH15" s="619"/>
      <c r="BI15" s="5">
        <v>1</v>
      </c>
      <c r="BJ15" s="619"/>
      <c r="BK15" s="619"/>
      <c r="BL15" s="619"/>
      <c r="BM15" s="5">
        <v>1</v>
      </c>
      <c r="BN15" s="619"/>
      <c r="BO15" s="619"/>
      <c r="BP15" s="619"/>
      <c r="BQ15" s="619"/>
      <c r="BR15" s="619"/>
      <c r="BS15" s="619"/>
      <c r="BT15" s="619"/>
      <c r="BU15" s="619"/>
      <c r="BV15" s="5">
        <v>1</v>
      </c>
      <c r="BW15" s="616"/>
      <c r="BX15" s="616"/>
      <c r="BY15" s="616"/>
      <c r="BZ15" s="5">
        <v>1</v>
      </c>
      <c r="CA15" s="619"/>
      <c r="CB15" s="619"/>
      <c r="CC15" s="619"/>
      <c r="CD15" s="5">
        <v>1</v>
      </c>
      <c r="CE15" s="5">
        <v>1</v>
      </c>
      <c r="CF15" s="619" t="s">
        <v>187</v>
      </c>
      <c r="CG15" s="619"/>
      <c r="CH15" s="619"/>
      <c r="CI15" s="5"/>
      <c r="CJ15" s="5"/>
      <c r="CK15" s="145"/>
    </row>
    <row r="16" spans="7:89">
      <c r="G16" s="142"/>
      <c r="H16" s="5"/>
      <c r="I16" s="5"/>
      <c r="J16" s="48"/>
      <c r="K16" s="619"/>
      <c r="L16" s="619"/>
      <c r="M16" s="619"/>
      <c r="N16" s="5">
        <v>1</v>
      </c>
      <c r="O16" s="616"/>
      <c r="P16" s="616"/>
      <c r="Q16" s="616"/>
      <c r="R16" s="5">
        <v>1</v>
      </c>
      <c r="S16" s="619"/>
      <c r="T16" s="619"/>
      <c r="U16" s="619"/>
      <c r="V16" s="619"/>
      <c r="W16" s="619"/>
      <c r="X16" s="619"/>
      <c r="Y16" s="629"/>
      <c r="Z16" s="629"/>
      <c r="AA16" s="629"/>
      <c r="AB16" s="629"/>
      <c r="AC16" s="619"/>
      <c r="AD16" s="619"/>
      <c r="AE16" s="619"/>
      <c r="AF16" s="619"/>
      <c r="AG16" s="619"/>
      <c r="AH16" s="619"/>
      <c r="AI16" s="5">
        <v>1</v>
      </c>
      <c r="AJ16" s="616"/>
      <c r="AK16" s="616"/>
      <c r="AL16" s="616"/>
      <c r="AM16" s="5">
        <v>1</v>
      </c>
      <c r="AN16" s="619"/>
      <c r="AO16" s="619"/>
      <c r="AP16" s="619"/>
      <c r="AQ16" s="5"/>
      <c r="AR16" s="5"/>
      <c r="AS16" s="5"/>
      <c r="AT16" s="145"/>
      <c r="AX16" s="142"/>
      <c r="AY16" s="5"/>
      <c r="AZ16" s="5"/>
      <c r="BA16" s="619"/>
      <c r="BB16" s="619"/>
      <c r="BC16" s="619"/>
      <c r="BD16" s="5">
        <v>1</v>
      </c>
      <c r="BE16" s="619" t="s">
        <v>209</v>
      </c>
      <c r="BF16" s="619"/>
      <c r="BG16" s="619"/>
      <c r="BH16" s="5">
        <v>1</v>
      </c>
      <c r="BI16" s="5">
        <v>1</v>
      </c>
      <c r="BJ16" s="619"/>
      <c r="BK16" s="619"/>
      <c r="BL16" s="619"/>
      <c r="BM16" s="5">
        <v>1</v>
      </c>
      <c r="BN16" s="619"/>
      <c r="BO16" s="619"/>
      <c r="BP16" s="619"/>
      <c r="BQ16" s="116"/>
      <c r="BR16" s="162"/>
      <c r="BS16" s="619"/>
      <c r="BT16" s="619"/>
      <c r="BU16" s="619"/>
      <c r="BV16" s="5">
        <v>1</v>
      </c>
      <c r="BW16" s="616"/>
      <c r="BX16" s="616"/>
      <c r="BY16" s="616"/>
      <c r="BZ16" s="5">
        <v>1</v>
      </c>
      <c r="CA16" s="5">
        <v>1</v>
      </c>
      <c r="CB16" s="619" t="s">
        <v>136</v>
      </c>
      <c r="CC16" s="619"/>
      <c r="CD16" s="619"/>
      <c r="CE16" s="5">
        <v>1</v>
      </c>
      <c r="CF16" s="619"/>
      <c r="CG16" s="619"/>
      <c r="CH16" s="619"/>
      <c r="CI16" s="5"/>
      <c r="CJ16" s="5"/>
      <c r="CK16" s="145"/>
    </row>
    <row r="17" spans="7:89">
      <c r="G17" s="142"/>
      <c r="H17" s="5"/>
      <c r="I17" s="5"/>
      <c r="J17" s="5"/>
      <c r="K17" s="619"/>
      <c r="L17" s="619"/>
      <c r="M17" s="619"/>
      <c r="N17" s="5">
        <v>1</v>
      </c>
      <c r="O17" s="616"/>
      <c r="P17" s="616"/>
      <c r="Q17" s="616"/>
      <c r="R17" s="5">
        <v>1</v>
      </c>
      <c r="S17" s="619"/>
      <c r="T17" s="619"/>
      <c r="U17" s="619"/>
      <c r="V17" s="619"/>
      <c r="W17" s="619"/>
      <c r="X17" s="619"/>
      <c r="Y17" s="52"/>
      <c r="Z17" s="619" t="s">
        <v>358</v>
      </c>
      <c r="AA17" s="619"/>
      <c r="AB17" s="52"/>
      <c r="AC17" s="619"/>
      <c r="AD17" s="619"/>
      <c r="AE17" s="619"/>
      <c r="AF17" s="619"/>
      <c r="AG17" s="619"/>
      <c r="AH17" s="619"/>
      <c r="AI17" s="5">
        <v>1</v>
      </c>
      <c r="AJ17" s="616"/>
      <c r="AK17" s="616"/>
      <c r="AL17" s="616"/>
      <c r="AM17" s="5">
        <v>1</v>
      </c>
      <c r="AN17" s="619"/>
      <c r="AO17" s="619"/>
      <c r="AP17" s="619"/>
      <c r="AQ17" s="5"/>
      <c r="AR17" s="5"/>
      <c r="AS17" s="5"/>
      <c r="AT17" s="145"/>
      <c r="AX17" s="142"/>
      <c r="AY17" s="5"/>
      <c r="AZ17" s="5"/>
      <c r="BA17" s="619"/>
      <c r="BB17" s="619"/>
      <c r="BC17" s="619"/>
      <c r="BD17" s="5">
        <v>1</v>
      </c>
      <c r="BE17" s="619"/>
      <c r="BF17" s="619"/>
      <c r="BG17" s="619"/>
      <c r="BH17" s="5">
        <v>1</v>
      </c>
      <c r="BI17" s="619" t="s">
        <v>165</v>
      </c>
      <c r="BJ17" s="619"/>
      <c r="BK17" s="619"/>
      <c r="BL17" s="5">
        <v>1</v>
      </c>
      <c r="BM17" s="5">
        <v>1</v>
      </c>
      <c r="BN17" s="5">
        <v>1</v>
      </c>
      <c r="BO17" s="5">
        <v>1</v>
      </c>
      <c r="BP17" s="5">
        <v>1</v>
      </c>
      <c r="BQ17" s="5">
        <v>1</v>
      </c>
      <c r="BR17" s="5">
        <v>1</v>
      </c>
      <c r="BS17" s="5">
        <v>1</v>
      </c>
      <c r="BT17" s="5">
        <v>1</v>
      </c>
      <c r="BU17" s="5">
        <v>1</v>
      </c>
      <c r="BV17" s="5">
        <v>1</v>
      </c>
      <c r="BW17" s="5">
        <v>1</v>
      </c>
      <c r="BX17" s="619" t="s">
        <v>165</v>
      </c>
      <c r="BY17" s="619"/>
      <c r="BZ17" s="619"/>
      <c r="CA17" s="5">
        <v>1</v>
      </c>
      <c r="CB17" s="619"/>
      <c r="CC17" s="619"/>
      <c r="CD17" s="619"/>
      <c r="CE17" s="5">
        <v>1</v>
      </c>
      <c r="CF17" s="619"/>
      <c r="CG17" s="619"/>
      <c r="CH17" s="619"/>
      <c r="CI17" s="5"/>
      <c r="CJ17" s="5"/>
      <c r="CK17" s="145"/>
    </row>
    <row r="18" spans="7:89">
      <c r="G18" s="142"/>
      <c r="H18" s="5"/>
      <c r="I18" s="5"/>
      <c r="J18" s="48"/>
      <c r="K18" s="5"/>
      <c r="L18" s="5"/>
      <c r="M18" s="5"/>
      <c r="N18" s="5">
        <v>1</v>
      </c>
      <c r="O18" s="5">
        <v>1</v>
      </c>
      <c r="P18" s="5">
        <v>1</v>
      </c>
      <c r="Q18" s="5">
        <v>1</v>
      </c>
      <c r="R18" s="5">
        <v>1</v>
      </c>
      <c r="S18" s="5">
        <v>1</v>
      </c>
      <c r="T18" s="5">
        <v>1</v>
      </c>
      <c r="U18" s="48">
        <v>1</v>
      </c>
      <c r="V18" s="48">
        <v>1</v>
      </c>
      <c r="W18" s="48">
        <v>1</v>
      </c>
      <c r="X18" s="48">
        <v>1</v>
      </c>
      <c r="Y18" s="48">
        <v>1</v>
      </c>
      <c r="Z18" s="619"/>
      <c r="AA18" s="619"/>
      <c r="AB18" s="48">
        <v>1</v>
      </c>
      <c r="AC18" s="48">
        <v>1</v>
      </c>
      <c r="AD18" s="48">
        <v>1</v>
      </c>
      <c r="AE18" s="48">
        <v>1</v>
      </c>
      <c r="AF18" s="48">
        <v>1</v>
      </c>
      <c r="AG18" s="5">
        <v>1</v>
      </c>
      <c r="AH18" s="5">
        <v>1</v>
      </c>
      <c r="AI18" s="5">
        <v>1</v>
      </c>
      <c r="AJ18" s="5">
        <v>1</v>
      </c>
      <c r="AK18" s="5">
        <v>1</v>
      </c>
      <c r="AL18" s="5">
        <v>1</v>
      </c>
      <c r="AM18" s="5">
        <v>1</v>
      </c>
      <c r="AN18" s="5"/>
      <c r="AO18" s="5"/>
      <c r="AP18" s="5"/>
      <c r="AQ18" s="48"/>
      <c r="AR18" s="48"/>
      <c r="AS18" s="5"/>
      <c r="AT18" s="196"/>
      <c r="AX18" s="142"/>
      <c r="AY18" s="5"/>
      <c r="AZ18" s="5"/>
      <c r="BA18" s="48"/>
      <c r="BD18" s="5">
        <v>1</v>
      </c>
      <c r="BE18" s="619"/>
      <c r="BF18" s="619"/>
      <c r="BG18" s="619"/>
      <c r="BH18" s="5">
        <v>1</v>
      </c>
      <c r="BI18" s="619"/>
      <c r="BJ18" s="619"/>
      <c r="BK18" s="619"/>
      <c r="BL18" s="5">
        <v>1</v>
      </c>
      <c r="BM18" s="619" t="s">
        <v>165</v>
      </c>
      <c r="BN18" s="619"/>
      <c r="BO18" s="619"/>
      <c r="BP18" s="629" t="s">
        <v>151</v>
      </c>
      <c r="BQ18" s="629"/>
      <c r="BR18" s="629" t="s">
        <v>151</v>
      </c>
      <c r="BS18" s="629"/>
      <c r="BT18" s="619" t="s">
        <v>365</v>
      </c>
      <c r="BU18" s="619"/>
      <c r="BV18" s="619"/>
      <c r="BW18" s="5">
        <v>1</v>
      </c>
      <c r="BX18" s="619"/>
      <c r="BY18" s="619"/>
      <c r="BZ18" s="619"/>
      <c r="CA18" s="5">
        <v>1</v>
      </c>
      <c r="CB18" s="619"/>
      <c r="CC18" s="619"/>
      <c r="CD18" s="619"/>
      <c r="CE18" s="5">
        <v>1</v>
      </c>
      <c r="CG18" s="5"/>
      <c r="CH18" s="48"/>
      <c r="CI18" s="48"/>
      <c r="CJ18" s="5"/>
      <c r="CK18" s="206"/>
    </row>
    <row r="19" spans="7:89">
      <c r="G19" s="195"/>
      <c r="K19" s="5"/>
      <c r="L19" s="619" t="s">
        <v>195</v>
      </c>
      <c r="M19" s="619"/>
      <c r="N19" s="619"/>
      <c r="Q19" s="5">
        <v>1</v>
      </c>
      <c r="R19" s="619" t="s">
        <v>138</v>
      </c>
      <c r="S19" s="619"/>
      <c r="T19" s="619"/>
      <c r="U19" s="48">
        <v>1</v>
      </c>
      <c r="V19" s="619" t="s">
        <v>176</v>
      </c>
      <c r="W19" s="619"/>
      <c r="X19" s="619"/>
      <c r="Y19" s="48">
        <v>1</v>
      </c>
      <c r="Z19" s="48">
        <v>1</v>
      </c>
      <c r="AA19" s="48">
        <v>1</v>
      </c>
      <c r="AB19" s="48">
        <v>1</v>
      </c>
      <c r="AC19" s="619" t="s">
        <v>181</v>
      </c>
      <c r="AD19" s="619"/>
      <c r="AE19" s="619"/>
      <c r="AF19" s="48">
        <v>1</v>
      </c>
      <c r="AG19" s="619" t="s">
        <v>138</v>
      </c>
      <c r="AH19" s="619"/>
      <c r="AI19" s="619"/>
      <c r="AJ19" s="5">
        <v>1</v>
      </c>
      <c r="AK19" s="619" t="s">
        <v>178</v>
      </c>
      <c r="AL19" s="619"/>
      <c r="AM19" s="619"/>
      <c r="AN19" s="616" t="s">
        <v>210</v>
      </c>
      <c r="AO19" s="616"/>
      <c r="AP19" s="616"/>
      <c r="AQ19" s="5"/>
      <c r="AR19" s="48"/>
      <c r="AS19" s="48"/>
      <c r="AT19" s="196"/>
      <c r="AX19" s="205"/>
      <c r="AY19" s="5"/>
      <c r="AZ19" s="26"/>
      <c r="BA19" s="619" t="s">
        <v>187</v>
      </c>
      <c r="BB19" s="619"/>
      <c r="BC19" s="619"/>
      <c r="BD19" s="5">
        <v>1</v>
      </c>
      <c r="BE19" s="619" t="s">
        <v>136</v>
      </c>
      <c r="BF19" s="619"/>
      <c r="BG19" s="619"/>
      <c r="BH19" s="5">
        <v>1</v>
      </c>
      <c r="BI19" s="619"/>
      <c r="BJ19" s="619"/>
      <c r="BK19" s="619"/>
      <c r="BL19" s="5">
        <v>1</v>
      </c>
      <c r="BM19" s="619"/>
      <c r="BN19" s="619"/>
      <c r="BO19" s="619"/>
      <c r="BP19" s="629"/>
      <c r="BQ19" s="629"/>
      <c r="BR19" s="629"/>
      <c r="BS19" s="629"/>
      <c r="BT19" s="619"/>
      <c r="BU19" s="619"/>
      <c r="BV19" s="619"/>
      <c r="BW19" s="5">
        <v>1</v>
      </c>
      <c r="BX19" s="619"/>
      <c r="BY19" s="619"/>
      <c r="BZ19" s="619"/>
      <c r="CA19" s="5">
        <v>1</v>
      </c>
      <c r="CB19" s="616" t="s">
        <v>210</v>
      </c>
      <c r="CC19" s="616"/>
      <c r="CD19" s="616"/>
      <c r="CE19" s="5">
        <v>1</v>
      </c>
      <c r="CF19" s="619" t="s">
        <v>187</v>
      </c>
      <c r="CG19" s="619"/>
      <c r="CH19" s="619"/>
      <c r="CI19" s="48"/>
      <c r="CJ19" s="48"/>
      <c r="CK19" s="206"/>
    </row>
    <row r="20" spans="7:89">
      <c r="G20" s="195"/>
      <c r="K20" s="5"/>
      <c r="L20" s="619"/>
      <c r="M20" s="619"/>
      <c r="N20" s="619"/>
      <c r="Q20" s="5">
        <v>1</v>
      </c>
      <c r="R20" s="619"/>
      <c r="S20" s="619"/>
      <c r="T20" s="619"/>
      <c r="U20" s="48">
        <v>1</v>
      </c>
      <c r="V20" s="619"/>
      <c r="W20" s="619"/>
      <c r="X20" s="619"/>
      <c r="Y20" s="619" t="s">
        <v>396</v>
      </c>
      <c r="Z20" s="619"/>
      <c r="AA20" s="619"/>
      <c r="AB20" s="619"/>
      <c r="AC20" s="619"/>
      <c r="AD20" s="619"/>
      <c r="AE20" s="619"/>
      <c r="AF20" s="48">
        <v>1</v>
      </c>
      <c r="AG20" s="619"/>
      <c r="AH20" s="619"/>
      <c r="AI20" s="619"/>
      <c r="AJ20" s="5">
        <v>1</v>
      </c>
      <c r="AK20" s="619"/>
      <c r="AL20" s="619"/>
      <c r="AM20" s="619"/>
      <c r="AN20" s="616"/>
      <c r="AO20" s="616"/>
      <c r="AP20" s="616"/>
      <c r="AQ20" s="5"/>
      <c r="AR20" s="48"/>
      <c r="AS20" s="48"/>
      <c r="AT20" s="196"/>
      <c r="AX20" s="205"/>
      <c r="AY20" s="5"/>
      <c r="AZ20" s="26"/>
      <c r="BA20" s="619"/>
      <c r="BB20" s="619"/>
      <c r="BC20" s="619"/>
      <c r="BD20" s="5">
        <v>1</v>
      </c>
      <c r="BE20" s="619"/>
      <c r="BF20" s="619"/>
      <c r="BG20" s="619"/>
      <c r="BH20" s="5">
        <v>1</v>
      </c>
      <c r="BI20" s="5">
        <v>1</v>
      </c>
      <c r="BJ20" s="5">
        <v>1</v>
      </c>
      <c r="BK20" s="5">
        <v>1</v>
      </c>
      <c r="BL20" s="5">
        <v>1</v>
      </c>
      <c r="BM20" s="619"/>
      <c r="BN20" s="619"/>
      <c r="BO20" s="619"/>
      <c r="BP20" s="619" t="s">
        <v>382</v>
      </c>
      <c r="BQ20" s="619"/>
      <c r="BR20" s="619"/>
      <c r="BS20" s="619"/>
      <c r="BT20" s="619"/>
      <c r="BU20" s="619"/>
      <c r="BV20" s="619"/>
      <c r="BW20" s="5">
        <v>1</v>
      </c>
      <c r="BX20" s="619" t="s">
        <v>135</v>
      </c>
      <c r="BY20" s="619"/>
      <c r="BZ20" s="619"/>
      <c r="CA20" s="5">
        <v>1</v>
      </c>
      <c r="CB20" s="616"/>
      <c r="CC20" s="616"/>
      <c r="CD20" s="616"/>
      <c r="CE20" s="5">
        <v>1</v>
      </c>
      <c r="CF20" s="619"/>
      <c r="CG20" s="619"/>
      <c r="CH20" s="619"/>
      <c r="CJ20" s="48"/>
      <c r="CK20" s="206"/>
    </row>
    <row r="21" spans="7:89">
      <c r="G21" s="142"/>
      <c r="K21" s="5"/>
      <c r="L21" s="619"/>
      <c r="M21" s="619"/>
      <c r="N21" s="619"/>
      <c r="O21" s="629" t="s">
        <v>151</v>
      </c>
      <c r="P21" s="629"/>
      <c r="Q21" s="5">
        <v>1</v>
      </c>
      <c r="R21" s="619"/>
      <c r="S21" s="619"/>
      <c r="T21" s="619"/>
      <c r="U21" s="48">
        <v>1</v>
      </c>
      <c r="V21" s="619"/>
      <c r="W21" s="619"/>
      <c r="X21" s="619"/>
      <c r="Y21" s="619"/>
      <c r="Z21" s="619"/>
      <c r="AA21" s="619"/>
      <c r="AB21" s="619"/>
      <c r="AC21" s="619"/>
      <c r="AD21" s="619"/>
      <c r="AE21" s="619"/>
      <c r="AF21" s="48">
        <v>1</v>
      </c>
      <c r="AG21" s="619"/>
      <c r="AH21" s="619"/>
      <c r="AI21" s="619"/>
      <c r="AJ21" s="5">
        <v>1</v>
      </c>
      <c r="AK21" s="619"/>
      <c r="AL21" s="619"/>
      <c r="AM21" s="619"/>
      <c r="AN21" s="616"/>
      <c r="AO21" s="616"/>
      <c r="AP21" s="616"/>
      <c r="AQ21" s="5"/>
      <c r="AR21" s="48"/>
      <c r="AS21" s="194"/>
      <c r="AT21" s="196"/>
      <c r="AX21" s="142"/>
      <c r="AY21" s="26"/>
      <c r="AZ21" s="26"/>
      <c r="BA21" s="619"/>
      <c r="BB21" s="619"/>
      <c r="BC21" s="619"/>
      <c r="BD21" s="5">
        <v>1</v>
      </c>
      <c r="BE21" s="619"/>
      <c r="BF21" s="619"/>
      <c r="BG21" s="619"/>
      <c r="BH21" s="5">
        <v>1</v>
      </c>
      <c r="BI21" s="616" t="s">
        <v>282</v>
      </c>
      <c r="BJ21" s="616"/>
      <c r="BK21" s="616"/>
      <c r="BL21" s="5">
        <v>1</v>
      </c>
      <c r="BM21" s="143"/>
      <c r="BN21" s="616" t="s">
        <v>137</v>
      </c>
      <c r="BO21" s="616"/>
      <c r="BP21" s="619"/>
      <c r="BQ21" s="619"/>
      <c r="BR21" s="619"/>
      <c r="BS21" s="619"/>
      <c r="BT21" s="616" t="s">
        <v>137</v>
      </c>
      <c r="BU21" s="616"/>
      <c r="BV21" s="117"/>
      <c r="BW21" s="5">
        <v>1</v>
      </c>
      <c r="BX21" s="619"/>
      <c r="BY21" s="619"/>
      <c r="BZ21" s="619"/>
      <c r="CA21" s="5">
        <v>1</v>
      </c>
      <c r="CB21" s="616"/>
      <c r="CC21" s="616"/>
      <c r="CD21" s="616"/>
      <c r="CE21" s="5">
        <v>1</v>
      </c>
      <c r="CF21" s="619"/>
      <c r="CG21" s="619"/>
      <c r="CH21" s="619"/>
      <c r="CJ21" s="204"/>
      <c r="CK21" s="206"/>
    </row>
    <row r="22" spans="7:89">
      <c r="G22" s="142"/>
      <c r="K22" s="5"/>
      <c r="L22" s="616" t="s">
        <v>195</v>
      </c>
      <c r="M22" s="616"/>
      <c r="N22" s="616"/>
      <c r="O22" s="629"/>
      <c r="P22" s="629"/>
      <c r="Q22" s="5">
        <v>1</v>
      </c>
      <c r="R22" s="619" t="s">
        <v>138</v>
      </c>
      <c r="S22" s="619"/>
      <c r="T22" s="619"/>
      <c r="U22" s="48">
        <v>1</v>
      </c>
      <c r="V22" s="619" t="s">
        <v>176</v>
      </c>
      <c r="W22" s="619"/>
      <c r="X22" s="619"/>
      <c r="Y22" s="619"/>
      <c r="Z22" s="619"/>
      <c r="AA22" s="619"/>
      <c r="AB22" s="619"/>
      <c r="AC22" s="619" t="s">
        <v>176</v>
      </c>
      <c r="AD22" s="619"/>
      <c r="AE22" s="619"/>
      <c r="AF22" s="48">
        <v>1</v>
      </c>
      <c r="AG22" s="619" t="s">
        <v>138</v>
      </c>
      <c r="AH22" s="619"/>
      <c r="AI22" s="619"/>
      <c r="AJ22" s="5">
        <v>1</v>
      </c>
      <c r="AK22" s="619" t="s">
        <v>177</v>
      </c>
      <c r="AL22" s="619"/>
      <c r="AM22" s="619"/>
      <c r="AN22" s="616" t="s">
        <v>210</v>
      </c>
      <c r="AO22" s="616"/>
      <c r="AP22" s="616"/>
      <c r="AQ22" s="5"/>
      <c r="AR22" s="48"/>
      <c r="AS22" s="194"/>
      <c r="AT22" s="196"/>
      <c r="AX22" s="142"/>
      <c r="AY22" s="26"/>
      <c r="AZ22" s="26"/>
      <c r="BA22" s="619" t="s">
        <v>187</v>
      </c>
      <c r="BB22" s="619"/>
      <c r="BC22" s="619"/>
      <c r="BD22" s="5">
        <v>1</v>
      </c>
      <c r="BE22" s="616" t="s">
        <v>210</v>
      </c>
      <c r="BF22" s="616"/>
      <c r="BG22" s="616"/>
      <c r="BH22" s="5">
        <v>1</v>
      </c>
      <c r="BI22" s="616"/>
      <c r="BJ22" s="616"/>
      <c r="BK22" s="616"/>
      <c r="BL22" s="5">
        <v>1</v>
      </c>
      <c r="BM22" s="117"/>
      <c r="BN22" s="616"/>
      <c r="BO22" s="616"/>
      <c r="BP22" s="619"/>
      <c r="BQ22" s="619"/>
      <c r="BR22" s="619"/>
      <c r="BS22" s="619"/>
      <c r="BT22" s="616"/>
      <c r="BU22" s="616"/>
      <c r="BV22" s="143"/>
      <c r="BW22" s="5">
        <v>1</v>
      </c>
      <c r="BX22" s="619"/>
      <c r="BY22" s="619"/>
      <c r="BZ22" s="619"/>
      <c r="CA22" s="5">
        <v>1</v>
      </c>
      <c r="CB22" s="616" t="s">
        <v>210</v>
      </c>
      <c r="CC22" s="616"/>
      <c r="CD22" s="616"/>
      <c r="CE22" s="5">
        <v>1</v>
      </c>
      <c r="CF22" s="619" t="s">
        <v>187</v>
      </c>
      <c r="CG22" s="619"/>
      <c r="CH22" s="619"/>
      <c r="CJ22" s="204"/>
      <c r="CK22" s="206"/>
    </row>
    <row r="23" spans="7:89">
      <c r="G23" s="142"/>
      <c r="K23" s="5"/>
      <c r="L23" s="616"/>
      <c r="M23" s="616"/>
      <c r="N23" s="616"/>
      <c r="P23" s="103"/>
      <c r="Q23" s="5">
        <v>1</v>
      </c>
      <c r="R23" s="619"/>
      <c r="S23" s="619"/>
      <c r="T23" s="619"/>
      <c r="U23" s="48">
        <v>1</v>
      </c>
      <c r="V23" s="619"/>
      <c r="W23" s="619"/>
      <c r="X23" s="619"/>
      <c r="Y23" s="619"/>
      <c r="Z23" s="619"/>
      <c r="AA23" s="619"/>
      <c r="AB23" s="619"/>
      <c r="AC23" s="619"/>
      <c r="AD23" s="619"/>
      <c r="AE23" s="619"/>
      <c r="AF23" s="48">
        <v>1</v>
      </c>
      <c r="AG23" s="619"/>
      <c r="AH23" s="619"/>
      <c r="AI23" s="619"/>
      <c r="AJ23" s="5">
        <v>1</v>
      </c>
      <c r="AK23" s="619"/>
      <c r="AL23" s="619"/>
      <c r="AM23" s="619"/>
      <c r="AN23" s="616"/>
      <c r="AO23" s="616"/>
      <c r="AP23" s="616"/>
      <c r="AQ23" s="5"/>
      <c r="AR23" s="48"/>
      <c r="AS23" s="194"/>
      <c r="AT23" s="196"/>
      <c r="AX23" s="142"/>
      <c r="AY23" s="26"/>
      <c r="AZ23" s="26"/>
      <c r="BA23" s="619"/>
      <c r="BB23" s="619"/>
      <c r="BC23" s="619"/>
      <c r="BD23" s="5">
        <v>1</v>
      </c>
      <c r="BE23" s="616"/>
      <c r="BF23" s="616"/>
      <c r="BG23" s="616"/>
      <c r="BH23" s="5">
        <v>1</v>
      </c>
      <c r="BI23" s="616"/>
      <c r="BJ23" s="616"/>
      <c r="BK23" s="616"/>
      <c r="BL23" s="5">
        <v>1</v>
      </c>
      <c r="BM23" s="619" t="s">
        <v>181</v>
      </c>
      <c r="BN23" s="619"/>
      <c r="BO23" s="619"/>
      <c r="BP23" s="619"/>
      <c r="BQ23" s="619"/>
      <c r="BR23" s="619"/>
      <c r="BS23" s="619"/>
      <c r="BT23" s="619" t="s">
        <v>165</v>
      </c>
      <c r="BU23" s="619"/>
      <c r="BV23" s="619"/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616"/>
      <c r="CC23" s="616"/>
      <c r="CD23" s="616"/>
      <c r="CE23" s="5">
        <v>1</v>
      </c>
      <c r="CF23" s="619"/>
      <c r="CG23" s="619"/>
      <c r="CH23" s="619"/>
      <c r="CI23" s="48"/>
      <c r="CJ23" s="204"/>
      <c r="CK23" s="206"/>
    </row>
    <row r="24" spans="7:89">
      <c r="G24" s="142"/>
      <c r="K24" s="5"/>
      <c r="L24" s="616"/>
      <c r="M24" s="616"/>
      <c r="N24" s="616"/>
      <c r="Q24" s="5">
        <v>1</v>
      </c>
      <c r="R24" s="619"/>
      <c r="S24" s="619"/>
      <c r="T24" s="619"/>
      <c r="U24" s="48">
        <v>1</v>
      </c>
      <c r="V24" s="619"/>
      <c r="W24" s="619"/>
      <c r="X24" s="619"/>
      <c r="Y24" s="48">
        <v>1</v>
      </c>
      <c r="Z24" s="48">
        <v>1</v>
      </c>
      <c r="AA24" s="48">
        <v>1</v>
      </c>
      <c r="AB24" s="48">
        <v>1</v>
      </c>
      <c r="AC24" s="619"/>
      <c r="AD24" s="619"/>
      <c r="AE24" s="619"/>
      <c r="AF24" s="48">
        <v>1</v>
      </c>
      <c r="AG24" s="619"/>
      <c r="AH24" s="619"/>
      <c r="AI24" s="619"/>
      <c r="AJ24" s="5">
        <v>1</v>
      </c>
      <c r="AK24" s="619"/>
      <c r="AL24" s="619"/>
      <c r="AM24" s="619"/>
      <c r="AN24" s="616"/>
      <c r="AO24" s="616"/>
      <c r="AP24" s="616"/>
      <c r="AQ24" s="5"/>
      <c r="AR24" s="48"/>
      <c r="AS24" s="194"/>
      <c r="AT24" s="196"/>
      <c r="AX24" s="142"/>
      <c r="AY24" s="5"/>
      <c r="AZ24" s="5"/>
      <c r="BA24" s="619"/>
      <c r="BB24" s="619"/>
      <c r="BC24" s="619"/>
      <c r="BD24" s="5">
        <v>1</v>
      </c>
      <c r="BE24" s="616"/>
      <c r="BF24" s="616"/>
      <c r="BG24" s="616"/>
      <c r="BH24" s="5">
        <v>1</v>
      </c>
      <c r="BI24" s="619" t="s">
        <v>165</v>
      </c>
      <c r="BJ24" s="619"/>
      <c r="BK24" s="619"/>
      <c r="BL24" s="5">
        <v>1</v>
      </c>
      <c r="BM24" s="619"/>
      <c r="BN24" s="619"/>
      <c r="BO24" s="619"/>
      <c r="BP24" s="629" t="s">
        <v>151</v>
      </c>
      <c r="BQ24" s="629"/>
      <c r="BR24" s="629" t="s">
        <v>151</v>
      </c>
      <c r="BS24" s="629"/>
      <c r="BT24" s="619"/>
      <c r="BU24" s="619"/>
      <c r="BV24" s="619"/>
      <c r="BW24" s="5">
        <v>1</v>
      </c>
      <c r="BX24" s="619" t="s">
        <v>165</v>
      </c>
      <c r="BY24" s="619"/>
      <c r="BZ24" s="619"/>
      <c r="CA24" s="5">
        <v>1</v>
      </c>
      <c r="CB24" s="616"/>
      <c r="CC24" s="616"/>
      <c r="CD24" s="616"/>
      <c r="CE24" s="5">
        <v>1</v>
      </c>
      <c r="CF24" s="619"/>
      <c r="CG24" s="619"/>
      <c r="CH24" s="619"/>
      <c r="CI24" s="48"/>
      <c r="CJ24" s="204"/>
      <c r="CK24" s="206"/>
    </row>
    <row r="25" spans="7:89">
      <c r="G25" s="142"/>
      <c r="H25" s="5"/>
      <c r="I25" s="5"/>
      <c r="J25" s="48"/>
      <c r="K25" s="5"/>
      <c r="L25" s="5"/>
      <c r="M25" s="5"/>
      <c r="N25" s="5">
        <v>1</v>
      </c>
      <c r="O25" s="5">
        <v>1</v>
      </c>
      <c r="P25" s="5">
        <v>1</v>
      </c>
      <c r="Q25" s="5">
        <v>1</v>
      </c>
      <c r="R25" s="5">
        <v>1</v>
      </c>
      <c r="S25" s="5">
        <v>1</v>
      </c>
      <c r="T25" s="5">
        <v>1</v>
      </c>
      <c r="U25" s="48">
        <v>1</v>
      </c>
      <c r="V25" s="48">
        <v>1</v>
      </c>
      <c r="W25" s="48">
        <v>1</v>
      </c>
      <c r="X25" s="48">
        <v>1</v>
      </c>
      <c r="Y25" s="48">
        <v>1</v>
      </c>
      <c r="Z25" s="619" t="s">
        <v>358</v>
      </c>
      <c r="AA25" s="619"/>
      <c r="AB25" s="48">
        <v>1</v>
      </c>
      <c r="AC25" s="48">
        <v>1</v>
      </c>
      <c r="AD25" s="48">
        <v>1</v>
      </c>
      <c r="AE25" s="48">
        <v>1</v>
      </c>
      <c r="AF25" s="48">
        <v>1</v>
      </c>
      <c r="AG25" s="5">
        <v>1</v>
      </c>
      <c r="AH25" s="5">
        <v>1</v>
      </c>
      <c r="AI25" s="5">
        <v>1</v>
      </c>
      <c r="AJ25" s="5">
        <v>1</v>
      </c>
      <c r="AK25" s="5">
        <v>1</v>
      </c>
      <c r="AL25" s="5">
        <v>1</v>
      </c>
      <c r="AM25" s="5">
        <v>1</v>
      </c>
      <c r="AP25" s="5"/>
      <c r="AQ25" s="5"/>
      <c r="AR25" s="5"/>
      <c r="AS25" s="5"/>
      <c r="AT25" s="145"/>
      <c r="AX25" s="142"/>
      <c r="AY25" s="5"/>
      <c r="AZ25" s="5"/>
      <c r="BD25" s="5">
        <v>1</v>
      </c>
      <c r="BE25" s="619" t="s">
        <v>209</v>
      </c>
      <c r="BF25" s="619"/>
      <c r="BG25" s="619"/>
      <c r="BH25" s="5">
        <v>1</v>
      </c>
      <c r="BI25" s="619"/>
      <c r="BJ25" s="619"/>
      <c r="BK25" s="619"/>
      <c r="BL25" s="5">
        <v>1</v>
      </c>
      <c r="BM25" s="619"/>
      <c r="BN25" s="619"/>
      <c r="BO25" s="619"/>
      <c r="BP25" s="629"/>
      <c r="BQ25" s="629"/>
      <c r="BR25" s="629"/>
      <c r="BS25" s="629"/>
      <c r="BT25" s="619"/>
      <c r="BU25" s="619"/>
      <c r="BV25" s="619"/>
      <c r="BW25" s="5">
        <v>1</v>
      </c>
      <c r="BX25" s="619"/>
      <c r="BY25" s="619"/>
      <c r="BZ25" s="619"/>
      <c r="CA25" s="5">
        <v>1</v>
      </c>
      <c r="CB25" s="619" t="s">
        <v>136</v>
      </c>
      <c r="CC25" s="619"/>
      <c r="CD25" s="619"/>
      <c r="CE25" s="5">
        <v>1</v>
      </c>
      <c r="CI25" s="5"/>
      <c r="CJ25" s="5"/>
      <c r="CK25" s="145"/>
    </row>
    <row r="26" spans="7:89">
      <c r="G26" s="142"/>
      <c r="H26" s="5"/>
      <c r="I26" s="5"/>
      <c r="J26" s="48"/>
      <c r="K26" s="619" t="s">
        <v>187</v>
      </c>
      <c r="L26" s="619"/>
      <c r="M26" s="619"/>
      <c r="N26" s="5">
        <v>1</v>
      </c>
      <c r="O26" s="616" t="s">
        <v>136</v>
      </c>
      <c r="P26" s="616"/>
      <c r="Q26" s="616"/>
      <c r="R26" s="5">
        <v>1</v>
      </c>
      <c r="S26" s="619" t="s">
        <v>165</v>
      </c>
      <c r="T26" s="619"/>
      <c r="U26" s="619"/>
      <c r="V26" s="619" t="s">
        <v>139</v>
      </c>
      <c r="W26" s="619"/>
      <c r="X26" s="619"/>
      <c r="Y26" s="52"/>
      <c r="Z26" s="619"/>
      <c r="AA26" s="619"/>
      <c r="AB26" s="52"/>
      <c r="AC26" s="619" t="s">
        <v>139</v>
      </c>
      <c r="AD26" s="619"/>
      <c r="AE26" s="619"/>
      <c r="AF26" s="619" t="s">
        <v>165</v>
      </c>
      <c r="AG26" s="619"/>
      <c r="AH26" s="619"/>
      <c r="AI26" s="5">
        <v>1</v>
      </c>
      <c r="AJ26" s="616" t="s">
        <v>136</v>
      </c>
      <c r="AK26" s="616"/>
      <c r="AL26" s="616"/>
      <c r="AM26" s="5">
        <v>1</v>
      </c>
      <c r="AN26" s="619" t="s">
        <v>187</v>
      </c>
      <c r="AO26" s="619"/>
      <c r="AP26" s="619"/>
      <c r="AQ26" s="5"/>
      <c r="AR26" s="5"/>
      <c r="AS26" s="5"/>
      <c r="AT26" s="145"/>
      <c r="AX26" s="142"/>
      <c r="AY26" s="5"/>
      <c r="AZ26" s="5"/>
      <c r="BA26" s="619" t="s">
        <v>187</v>
      </c>
      <c r="BB26" s="619"/>
      <c r="BC26" s="619"/>
      <c r="BD26" s="5">
        <v>1</v>
      </c>
      <c r="BE26" s="619"/>
      <c r="BF26" s="619"/>
      <c r="BG26" s="619"/>
      <c r="BH26" s="5">
        <v>1</v>
      </c>
      <c r="BI26" s="619"/>
      <c r="BJ26" s="619"/>
      <c r="BK26" s="619"/>
      <c r="BL26" s="5">
        <v>1</v>
      </c>
      <c r="BM26" s="5">
        <v>1</v>
      </c>
      <c r="BN26" s="5">
        <v>1</v>
      </c>
      <c r="BO26" s="5">
        <v>1</v>
      </c>
      <c r="BP26" s="5">
        <v>1</v>
      </c>
      <c r="BQ26" s="5">
        <v>1</v>
      </c>
      <c r="BR26" s="5">
        <v>1</v>
      </c>
      <c r="BS26" s="5">
        <v>1</v>
      </c>
      <c r="BT26" s="5">
        <v>1</v>
      </c>
      <c r="BU26" s="5">
        <v>1</v>
      </c>
      <c r="BV26" s="5">
        <v>1</v>
      </c>
      <c r="BW26" s="5">
        <v>1</v>
      </c>
      <c r="BX26" s="619"/>
      <c r="BY26" s="619"/>
      <c r="BZ26" s="619"/>
      <c r="CA26" s="5">
        <v>1</v>
      </c>
      <c r="CB26" s="619"/>
      <c r="CC26" s="619"/>
      <c r="CD26" s="619"/>
      <c r="CE26" s="5">
        <v>1</v>
      </c>
      <c r="CF26" s="619" t="s">
        <v>187</v>
      </c>
      <c r="CG26" s="619"/>
      <c r="CH26" s="619"/>
      <c r="CI26" s="5"/>
      <c r="CJ26" s="5"/>
      <c r="CK26" s="145"/>
    </row>
    <row r="27" spans="7:89">
      <c r="G27" s="142"/>
      <c r="H27" s="5"/>
      <c r="I27" s="5"/>
      <c r="J27" s="48"/>
      <c r="K27" s="619"/>
      <c r="L27" s="619"/>
      <c r="M27" s="619"/>
      <c r="N27" s="5">
        <v>1</v>
      </c>
      <c r="O27" s="616"/>
      <c r="P27" s="616"/>
      <c r="Q27" s="616"/>
      <c r="R27" s="5">
        <v>1</v>
      </c>
      <c r="S27" s="619"/>
      <c r="T27" s="619"/>
      <c r="U27" s="619"/>
      <c r="V27" s="619"/>
      <c r="W27" s="619"/>
      <c r="X27" s="619"/>
      <c r="Y27" s="629" t="s">
        <v>151</v>
      </c>
      <c r="Z27" s="629"/>
      <c r="AA27" s="629" t="s">
        <v>151</v>
      </c>
      <c r="AB27" s="629"/>
      <c r="AC27" s="619"/>
      <c r="AD27" s="619"/>
      <c r="AE27" s="619"/>
      <c r="AF27" s="619"/>
      <c r="AG27" s="619"/>
      <c r="AH27" s="619"/>
      <c r="AI27" s="5">
        <v>1</v>
      </c>
      <c r="AJ27" s="616"/>
      <c r="AK27" s="616"/>
      <c r="AL27" s="616"/>
      <c r="AM27" s="5">
        <v>1</v>
      </c>
      <c r="AN27" s="619"/>
      <c r="AO27" s="619"/>
      <c r="AP27" s="619"/>
      <c r="AQ27" s="5"/>
      <c r="AR27" s="5"/>
      <c r="AS27" s="5"/>
      <c r="AT27" s="145"/>
      <c r="AX27" s="142"/>
      <c r="AY27" s="5"/>
      <c r="AZ27" s="5"/>
      <c r="BA27" s="619"/>
      <c r="BB27" s="619"/>
      <c r="BC27" s="619"/>
      <c r="BD27" s="5">
        <v>1</v>
      </c>
      <c r="BE27" s="619"/>
      <c r="BF27" s="619"/>
      <c r="BG27" s="619"/>
      <c r="BH27" s="5">
        <v>1</v>
      </c>
      <c r="BI27" s="5">
        <v>1</v>
      </c>
      <c r="BJ27" s="619" t="s">
        <v>135</v>
      </c>
      <c r="BK27" s="619"/>
      <c r="BL27" s="619"/>
      <c r="BM27" s="5">
        <v>1</v>
      </c>
      <c r="BN27" s="619" t="s">
        <v>223</v>
      </c>
      <c r="BO27" s="619"/>
      <c r="BP27" s="619"/>
      <c r="BQ27" s="162"/>
      <c r="BR27" s="116"/>
      <c r="BS27" s="619" t="s">
        <v>223</v>
      </c>
      <c r="BT27" s="619"/>
      <c r="BU27" s="619"/>
      <c r="BV27" s="5">
        <v>1</v>
      </c>
      <c r="BW27" s="616" t="s">
        <v>282</v>
      </c>
      <c r="BX27" s="616"/>
      <c r="BY27" s="616"/>
      <c r="BZ27" s="5">
        <v>1</v>
      </c>
      <c r="CA27" s="5">
        <v>1</v>
      </c>
      <c r="CB27" s="619"/>
      <c r="CC27" s="619"/>
      <c r="CD27" s="619"/>
      <c r="CE27" s="5">
        <v>1</v>
      </c>
      <c r="CF27" s="619"/>
      <c r="CG27" s="619"/>
      <c r="CH27" s="619"/>
      <c r="CI27" s="5"/>
      <c r="CJ27" s="5"/>
      <c r="CK27" s="145"/>
    </row>
    <row r="28" spans="7:89">
      <c r="G28" s="142"/>
      <c r="H28" s="5"/>
      <c r="I28" s="5"/>
      <c r="J28" s="5"/>
      <c r="K28" s="619"/>
      <c r="L28" s="619"/>
      <c r="M28" s="619"/>
      <c r="N28" s="5">
        <v>1</v>
      </c>
      <c r="O28" s="616"/>
      <c r="P28" s="616"/>
      <c r="Q28" s="616"/>
      <c r="R28" s="5">
        <v>1</v>
      </c>
      <c r="S28" s="619"/>
      <c r="T28" s="619"/>
      <c r="U28" s="619"/>
      <c r="V28" s="619"/>
      <c r="W28" s="619"/>
      <c r="X28" s="619"/>
      <c r="Y28" s="629"/>
      <c r="Z28" s="629"/>
      <c r="AA28" s="629"/>
      <c r="AB28" s="629"/>
      <c r="AC28" s="619"/>
      <c r="AD28" s="619"/>
      <c r="AE28" s="619"/>
      <c r="AF28" s="619"/>
      <c r="AG28" s="619"/>
      <c r="AH28" s="619"/>
      <c r="AI28" s="5">
        <v>1</v>
      </c>
      <c r="AJ28" s="616"/>
      <c r="AK28" s="616"/>
      <c r="AL28" s="616"/>
      <c r="AM28" s="5">
        <v>1</v>
      </c>
      <c r="AN28" s="619"/>
      <c r="AO28" s="619"/>
      <c r="AP28" s="619"/>
      <c r="AQ28" s="48"/>
      <c r="AR28" s="5"/>
      <c r="AS28" s="5"/>
      <c r="AT28" s="145"/>
      <c r="AX28" s="142"/>
      <c r="AY28" s="5"/>
      <c r="AZ28" s="5"/>
      <c r="BA28" s="619"/>
      <c r="BB28" s="619"/>
      <c r="BC28" s="619"/>
      <c r="BD28" s="5">
        <v>1</v>
      </c>
      <c r="BE28" s="5">
        <v>1</v>
      </c>
      <c r="BF28" s="619" t="s">
        <v>133</v>
      </c>
      <c r="BG28" s="619"/>
      <c r="BH28" s="619"/>
      <c r="BI28" s="5">
        <v>1</v>
      </c>
      <c r="BJ28" s="619"/>
      <c r="BK28" s="619"/>
      <c r="BL28" s="619"/>
      <c r="BM28" s="5">
        <v>1</v>
      </c>
      <c r="BN28" s="619"/>
      <c r="BO28" s="619"/>
      <c r="BP28" s="619"/>
      <c r="BQ28" s="619" t="s">
        <v>381</v>
      </c>
      <c r="BR28" s="619"/>
      <c r="BS28" s="619"/>
      <c r="BT28" s="619"/>
      <c r="BU28" s="619"/>
      <c r="BV28" s="5">
        <v>1</v>
      </c>
      <c r="BW28" s="616"/>
      <c r="BX28" s="616"/>
      <c r="BY28" s="616"/>
      <c r="BZ28" s="5">
        <v>1</v>
      </c>
      <c r="CA28" s="619" t="s">
        <v>133</v>
      </c>
      <c r="CB28" s="619"/>
      <c r="CC28" s="619"/>
      <c r="CD28" s="5">
        <v>1</v>
      </c>
      <c r="CE28" s="5">
        <v>1</v>
      </c>
      <c r="CF28" s="619"/>
      <c r="CG28" s="619"/>
      <c r="CH28" s="619"/>
      <c r="CI28" s="5"/>
      <c r="CJ28" s="5"/>
      <c r="CK28" s="145"/>
    </row>
    <row r="29" spans="7:89">
      <c r="G29" s="142"/>
      <c r="H29" s="5"/>
      <c r="I29" s="5"/>
      <c r="J29" s="5"/>
      <c r="K29" s="5"/>
      <c r="L29" s="5"/>
      <c r="M29" s="5"/>
      <c r="N29" s="5">
        <v>1</v>
      </c>
      <c r="P29" s="61"/>
      <c r="Q29" s="58"/>
      <c r="R29" s="5">
        <v>1</v>
      </c>
      <c r="S29" s="5">
        <v>1</v>
      </c>
      <c r="T29" s="5">
        <v>1</v>
      </c>
      <c r="U29" s="5">
        <v>1</v>
      </c>
      <c r="V29" s="5">
        <v>1</v>
      </c>
      <c r="W29" s="5">
        <v>1</v>
      </c>
      <c r="X29" s="5">
        <v>1</v>
      </c>
      <c r="Y29" s="5">
        <v>1</v>
      </c>
      <c r="Z29" s="5">
        <v>1</v>
      </c>
      <c r="AA29" s="5">
        <v>1</v>
      </c>
      <c r="AB29" s="5">
        <v>1</v>
      </c>
      <c r="AC29" s="5">
        <v>1</v>
      </c>
      <c r="AD29" s="5">
        <v>1</v>
      </c>
      <c r="AE29" s="5">
        <v>1</v>
      </c>
      <c r="AF29" s="5">
        <v>1</v>
      </c>
      <c r="AG29" s="5">
        <v>1</v>
      </c>
      <c r="AH29" s="5">
        <v>1</v>
      </c>
      <c r="AI29" s="5">
        <v>1</v>
      </c>
      <c r="AJ29" s="58"/>
      <c r="AK29" s="52"/>
      <c r="AL29" s="5">
        <v>1</v>
      </c>
      <c r="AM29" s="5">
        <v>1</v>
      </c>
      <c r="AQ29" s="48"/>
      <c r="AR29" s="5"/>
      <c r="AS29" s="5"/>
      <c r="AT29" s="145"/>
      <c r="AX29" s="142"/>
      <c r="AY29" s="5"/>
      <c r="AZ29" s="5"/>
      <c r="BA29" s="5"/>
      <c r="BB29" s="619" t="s">
        <v>187</v>
      </c>
      <c r="BC29" s="619"/>
      <c r="BD29" s="619"/>
      <c r="BE29" s="5">
        <v>1</v>
      </c>
      <c r="BF29" s="619"/>
      <c r="BG29" s="619"/>
      <c r="BH29" s="619"/>
      <c r="BI29" s="5">
        <v>1</v>
      </c>
      <c r="BJ29" s="619"/>
      <c r="BK29" s="619"/>
      <c r="BL29" s="619"/>
      <c r="BM29" s="5">
        <v>1</v>
      </c>
      <c r="BN29" s="619"/>
      <c r="BO29" s="619"/>
      <c r="BP29" s="619"/>
      <c r="BQ29" s="619"/>
      <c r="BR29" s="619"/>
      <c r="BS29" s="619"/>
      <c r="BT29" s="619"/>
      <c r="BU29" s="619"/>
      <c r="BV29" s="5">
        <v>1</v>
      </c>
      <c r="BW29" s="616"/>
      <c r="BX29" s="616"/>
      <c r="BY29" s="616"/>
      <c r="BZ29" s="5">
        <v>1</v>
      </c>
      <c r="CA29" s="619"/>
      <c r="CB29" s="619"/>
      <c r="CC29" s="619"/>
      <c r="CD29" s="5">
        <v>1</v>
      </c>
      <c r="CE29" s="619" t="s">
        <v>187</v>
      </c>
      <c r="CF29" s="619"/>
      <c r="CG29" s="619"/>
      <c r="CH29" s="48"/>
      <c r="CI29" s="5"/>
      <c r="CJ29" s="5"/>
      <c r="CK29" s="145"/>
    </row>
    <row r="30" spans="7:89">
      <c r="G30" s="142"/>
      <c r="H30" s="5"/>
      <c r="I30" s="5"/>
      <c r="J30" s="5"/>
      <c r="K30" s="619" t="s">
        <v>187</v>
      </c>
      <c r="L30" s="619"/>
      <c r="M30" s="619"/>
      <c r="N30" s="5">
        <v>1</v>
      </c>
      <c r="O30" s="619" t="s">
        <v>133</v>
      </c>
      <c r="P30" s="619"/>
      <c r="Q30" s="619"/>
      <c r="R30" s="5">
        <v>1</v>
      </c>
      <c r="S30" s="619" t="s">
        <v>135</v>
      </c>
      <c r="T30" s="619"/>
      <c r="U30" s="619"/>
      <c r="V30" s="619" t="s">
        <v>165</v>
      </c>
      <c r="W30" s="619"/>
      <c r="X30" s="619"/>
      <c r="Y30" s="5"/>
      <c r="Z30" s="619" t="s">
        <v>137</v>
      </c>
      <c r="AA30" s="619"/>
      <c r="AB30" s="467"/>
      <c r="AC30" s="619" t="s">
        <v>165</v>
      </c>
      <c r="AD30" s="619"/>
      <c r="AE30" s="619"/>
      <c r="AF30" s="619" t="s">
        <v>286</v>
      </c>
      <c r="AG30" s="619"/>
      <c r="AH30" s="619"/>
      <c r="AI30" s="5">
        <v>1</v>
      </c>
      <c r="AJ30" s="619" t="s">
        <v>133</v>
      </c>
      <c r="AK30" s="619"/>
      <c r="AL30" s="619"/>
      <c r="AM30" s="5">
        <v>1</v>
      </c>
      <c r="AN30" s="619" t="s">
        <v>187</v>
      </c>
      <c r="AO30" s="619"/>
      <c r="AP30" s="619"/>
      <c r="AQ30" s="5"/>
      <c r="AR30" s="5"/>
      <c r="AS30" s="5"/>
      <c r="AT30" s="145"/>
      <c r="AX30" s="142"/>
      <c r="AY30" s="5"/>
      <c r="AZ30" s="5"/>
      <c r="BA30" s="5"/>
      <c r="BB30" s="619"/>
      <c r="BC30" s="619"/>
      <c r="BD30" s="619"/>
      <c r="BE30" s="5">
        <v>1</v>
      </c>
      <c r="BF30" s="619"/>
      <c r="BG30" s="619"/>
      <c r="BH30" s="619"/>
      <c r="BI30" s="5">
        <v>1</v>
      </c>
      <c r="BJ30" s="5">
        <v>1</v>
      </c>
      <c r="BK30" s="5">
        <v>1</v>
      </c>
      <c r="BL30" s="5">
        <v>1</v>
      </c>
      <c r="BM30" s="5">
        <v>1</v>
      </c>
      <c r="BN30" s="5"/>
      <c r="BO30" s="619" t="s">
        <v>165</v>
      </c>
      <c r="BP30" s="619"/>
      <c r="BQ30" s="619"/>
      <c r="BR30" s="619" t="s">
        <v>283</v>
      </c>
      <c r="BS30" s="619"/>
      <c r="BT30" s="619"/>
      <c r="BU30" s="5"/>
      <c r="BV30" s="5">
        <v>1</v>
      </c>
      <c r="BW30" s="5">
        <v>1</v>
      </c>
      <c r="BX30" s="5">
        <v>1</v>
      </c>
      <c r="BY30" s="5">
        <v>1</v>
      </c>
      <c r="BZ30" s="5">
        <v>1</v>
      </c>
      <c r="CA30" s="619"/>
      <c r="CB30" s="619"/>
      <c r="CC30" s="619"/>
      <c r="CD30" s="5">
        <v>1</v>
      </c>
      <c r="CE30" s="619"/>
      <c r="CF30" s="619"/>
      <c r="CG30" s="619"/>
      <c r="CH30" s="5"/>
      <c r="CI30" s="5"/>
      <c r="CJ30" s="5"/>
      <c r="CK30" s="145"/>
    </row>
    <row r="31" spans="7:89">
      <c r="G31" s="142"/>
      <c r="H31" s="194"/>
      <c r="I31" s="5"/>
      <c r="J31" s="48"/>
      <c r="K31" s="619"/>
      <c r="L31" s="619"/>
      <c r="M31" s="619"/>
      <c r="N31" s="5">
        <v>1</v>
      </c>
      <c r="O31" s="619"/>
      <c r="P31" s="619"/>
      <c r="Q31" s="619"/>
      <c r="R31" s="5">
        <v>1</v>
      </c>
      <c r="S31" s="619"/>
      <c r="T31" s="619"/>
      <c r="U31" s="619"/>
      <c r="V31" s="619"/>
      <c r="W31" s="619"/>
      <c r="X31" s="619"/>
      <c r="Z31" s="619"/>
      <c r="AA31" s="619"/>
      <c r="AC31" s="619"/>
      <c r="AD31" s="619"/>
      <c r="AE31" s="619"/>
      <c r="AF31" s="619"/>
      <c r="AG31" s="619"/>
      <c r="AH31" s="619"/>
      <c r="AI31" s="5">
        <v>1</v>
      </c>
      <c r="AJ31" s="619"/>
      <c r="AK31" s="619"/>
      <c r="AL31" s="619"/>
      <c r="AM31" s="5">
        <v>1</v>
      </c>
      <c r="AN31" s="619"/>
      <c r="AO31" s="619"/>
      <c r="AP31" s="619"/>
      <c r="AQ31" s="5"/>
      <c r="AR31" s="5"/>
      <c r="AS31" s="5"/>
      <c r="AT31" s="196"/>
      <c r="AX31" s="142"/>
      <c r="AY31" s="204"/>
      <c r="AZ31" s="5"/>
      <c r="BA31" s="48"/>
      <c r="BB31" s="619"/>
      <c r="BC31" s="619"/>
      <c r="BD31" s="619"/>
      <c r="BE31" s="5">
        <v>1</v>
      </c>
      <c r="BF31" s="5">
        <v>1</v>
      </c>
      <c r="BG31" s="162"/>
      <c r="BH31" s="5"/>
      <c r="BI31" s="5">
        <v>1</v>
      </c>
      <c r="BJ31" s="616" t="s">
        <v>139</v>
      </c>
      <c r="BK31" s="616"/>
      <c r="BL31" s="616"/>
      <c r="BM31" s="5">
        <v>1</v>
      </c>
      <c r="BN31" s="5"/>
      <c r="BO31" s="619"/>
      <c r="BP31" s="619"/>
      <c r="BQ31" s="619"/>
      <c r="BR31" s="619"/>
      <c r="BS31" s="619"/>
      <c r="BT31" s="619"/>
      <c r="BU31" s="5"/>
      <c r="BV31" s="5">
        <v>1</v>
      </c>
      <c r="BW31" s="616" t="s">
        <v>139</v>
      </c>
      <c r="BX31" s="616"/>
      <c r="BY31" s="616"/>
      <c r="BZ31" s="5">
        <v>1</v>
      </c>
      <c r="CA31" s="5"/>
      <c r="CB31" s="162"/>
      <c r="CC31" s="5">
        <v>1</v>
      </c>
      <c r="CD31" s="5">
        <v>1</v>
      </c>
      <c r="CE31" s="619"/>
      <c r="CF31" s="619"/>
      <c r="CG31" s="619"/>
      <c r="CH31" s="5"/>
      <c r="CI31" s="5"/>
      <c r="CJ31" s="5"/>
      <c r="CK31" s="206"/>
    </row>
    <row r="32" spans="7:89">
      <c r="G32" s="195"/>
      <c r="H32" s="48"/>
      <c r="I32" s="194"/>
      <c r="J32" s="5"/>
      <c r="K32" s="619"/>
      <c r="L32" s="619"/>
      <c r="M32" s="619"/>
      <c r="N32" s="5">
        <v>1</v>
      </c>
      <c r="O32" s="619"/>
      <c r="P32" s="619"/>
      <c r="Q32" s="619"/>
      <c r="R32" s="5">
        <v>1</v>
      </c>
      <c r="S32" s="619"/>
      <c r="T32" s="619"/>
      <c r="U32" s="619"/>
      <c r="V32" s="619"/>
      <c r="W32" s="619"/>
      <c r="X32" s="619"/>
      <c r="Y32" s="61"/>
      <c r="AB32" s="61"/>
      <c r="AC32" s="619"/>
      <c r="AD32" s="619"/>
      <c r="AE32" s="619"/>
      <c r="AF32" s="619"/>
      <c r="AG32" s="619"/>
      <c r="AH32" s="619"/>
      <c r="AI32" s="5">
        <v>1</v>
      </c>
      <c r="AJ32" s="619"/>
      <c r="AK32" s="619"/>
      <c r="AL32" s="619"/>
      <c r="AM32" s="5">
        <v>1</v>
      </c>
      <c r="AN32" s="619"/>
      <c r="AO32" s="619"/>
      <c r="AP32" s="619"/>
      <c r="AQ32" s="5"/>
      <c r="AR32" s="5"/>
      <c r="AS32" s="5"/>
      <c r="AT32" s="196"/>
      <c r="AX32" s="205"/>
      <c r="AY32" s="48"/>
      <c r="AZ32" s="204"/>
      <c r="BA32" s="5"/>
      <c r="BB32" s="5"/>
      <c r="BC32" s="5"/>
      <c r="BD32" s="616" t="s">
        <v>148</v>
      </c>
      <c r="BE32" s="616"/>
      <c r="BF32" s="616"/>
      <c r="BG32" s="616"/>
      <c r="BH32" s="616"/>
      <c r="BI32" s="5">
        <v>1</v>
      </c>
      <c r="BJ32" s="616"/>
      <c r="BK32" s="616"/>
      <c r="BL32" s="616"/>
      <c r="BM32" s="5">
        <v>1</v>
      </c>
      <c r="BN32" s="143"/>
      <c r="BO32" s="619"/>
      <c r="BP32" s="619"/>
      <c r="BQ32" s="619"/>
      <c r="BR32" s="619"/>
      <c r="BS32" s="619"/>
      <c r="BT32" s="619"/>
      <c r="BU32" s="117"/>
      <c r="BV32" s="5">
        <v>1</v>
      </c>
      <c r="BW32" s="616"/>
      <c r="BX32" s="616"/>
      <c r="BY32" s="616"/>
      <c r="BZ32" s="5">
        <v>1</v>
      </c>
      <c r="CA32" s="616" t="s">
        <v>148</v>
      </c>
      <c r="CB32" s="616"/>
      <c r="CC32" s="616"/>
      <c r="CD32" s="616"/>
      <c r="CE32" s="616"/>
      <c r="CF32" s="5"/>
      <c r="CG32" s="5"/>
      <c r="CH32" s="5"/>
      <c r="CI32" s="5"/>
      <c r="CJ32" s="5"/>
      <c r="CK32" s="206"/>
    </row>
    <row r="33" spans="7:89">
      <c r="G33" s="195"/>
      <c r="H33" s="194"/>
      <c r="I33" s="194"/>
      <c r="J33" s="5"/>
      <c r="K33" s="5"/>
      <c r="N33" s="5">
        <v>1</v>
      </c>
      <c r="O33" s="5">
        <v>1</v>
      </c>
      <c r="P33" s="5">
        <v>1</v>
      </c>
      <c r="Q33" s="5">
        <v>1</v>
      </c>
      <c r="R33" s="5">
        <v>1</v>
      </c>
      <c r="S33" s="5">
        <v>1</v>
      </c>
      <c r="T33" s="5">
        <v>1</v>
      </c>
      <c r="U33" s="5">
        <v>1</v>
      </c>
      <c r="V33" s="5">
        <v>1</v>
      </c>
      <c r="W33" s="5">
        <v>1</v>
      </c>
      <c r="X33" s="5">
        <v>1</v>
      </c>
      <c r="Y33" s="619" t="s">
        <v>134</v>
      </c>
      <c r="Z33" s="619"/>
      <c r="AA33" s="619" t="s">
        <v>134</v>
      </c>
      <c r="AB33" s="619"/>
      <c r="AC33" s="5">
        <v>1</v>
      </c>
      <c r="AD33" s="5">
        <v>1</v>
      </c>
      <c r="AE33" s="5">
        <v>1</v>
      </c>
      <c r="AF33" s="5">
        <v>1</v>
      </c>
      <c r="AG33" s="5">
        <v>1</v>
      </c>
      <c r="AH33" s="5">
        <v>1</v>
      </c>
      <c r="AI33" s="5">
        <v>1</v>
      </c>
      <c r="AJ33" s="5">
        <v>1</v>
      </c>
      <c r="AK33" s="5">
        <v>1</v>
      </c>
      <c r="AL33" s="5">
        <v>1</v>
      </c>
      <c r="AM33" s="5">
        <v>1</v>
      </c>
      <c r="AN33" s="5"/>
      <c r="AO33" s="5"/>
      <c r="AP33" s="5"/>
      <c r="AQ33" s="5"/>
      <c r="AR33" s="48"/>
      <c r="AS33" s="48"/>
      <c r="AT33" s="196"/>
      <c r="AX33" s="205"/>
      <c r="AY33" s="204"/>
      <c r="AZ33" s="204"/>
      <c r="BA33" s="5"/>
      <c r="BB33" s="5"/>
      <c r="BC33" s="5"/>
      <c r="BD33" s="616"/>
      <c r="BE33" s="616"/>
      <c r="BF33" s="616"/>
      <c r="BG33" s="616"/>
      <c r="BH33" s="616"/>
      <c r="BI33" s="5">
        <v>1</v>
      </c>
      <c r="BJ33" s="616"/>
      <c r="BK33" s="616"/>
      <c r="BL33" s="616"/>
      <c r="BM33" s="5">
        <v>1</v>
      </c>
      <c r="BN33" s="5">
        <v>1</v>
      </c>
      <c r="BO33" s="5">
        <v>1</v>
      </c>
      <c r="BP33" s="5">
        <v>1</v>
      </c>
      <c r="BQ33" s="5">
        <v>1</v>
      </c>
      <c r="BR33" s="5">
        <v>1</v>
      </c>
      <c r="BS33" s="5">
        <v>1</v>
      </c>
      <c r="BT33" s="5">
        <v>1</v>
      </c>
      <c r="BU33" s="5">
        <v>1</v>
      </c>
      <c r="BV33" s="5">
        <v>1</v>
      </c>
      <c r="BW33" s="616"/>
      <c r="BX33" s="616"/>
      <c r="BY33" s="616"/>
      <c r="BZ33" s="5">
        <v>1</v>
      </c>
      <c r="CA33" s="616"/>
      <c r="CB33" s="616"/>
      <c r="CC33" s="616"/>
      <c r="CD33" s="616"/>
      <c r="CE33" s="616"/>
      <c r="CG33" s="5"/>
      <c r="CH33" s="5"/>
      <c r="CI33" s="48"/>
      <c r="CJ33" s="48"/>
      <c r="CK33" s="206"/>
    </row>
    <row r="34" spans="7:89">
      <c r="G34" s="142"/>
      <c r="H34" s="48"/>
      <c r="I34" s="194"/>
      <c r="J34" s="5"/>
      <c r="K34" s="5"/>
      <c r="M34" s="616" t="s">
        <v>186</v>
      </c>
      <c r="N34" s="616"/>
      <c r="O34" s="616"/>
      <c r="P34" s="619" t="s">
        <v>148</v>
      </c>
      <c r="Q34" s="619"/>
      <c r="R34" s="619"/>
      <c r="S34" s="619"/>
      <c r="T34" s="619"/>
      <c r="U34" s="5">
        <v>1</v>
      </c>
      <c r="V34" s="616" t="s">
        <v>136</v>
      </c>
      <c r="W34" s="616"/>
      <c r="X34" s="616"/>
      <c r="Y34" s="619"/>
      <c r="Z34" s="619"/>
      <c r="AA34" s="619"/>
      <c r="AB34" s="619"/>
      <c r="AC34" s="619" t="s">
        <v>133</v>
      </c>
      <c r="AD34" s="619"/>
      <c r="AE34" s="619"/>
      <c r="AF34" s="5">
        <v>1</v>
      </c>
      <c r="AG34" s="619" t="s">
        <v>148</v>
      </c>
      <c r="AH34" s="619"/>
      <c r="AI34" s="619"/>
      <c r="AJ34" s="619"/>
      <c r="AK34" s="619"/>
      <c r="AL34" s="616" t="s">
        <v>186</v>
      </c>
      <c r="AM34" s="616"/>
      <c r="AN34" s="616"/>
      <c r="AO34" s="5"/>
      <c r="AP34" s="5"/>
      <c r="AQ34" s="5"/>
      <c r="AR34" s="48"/>
      <c r="AS34" s="48"/>
      <c r="AT34" s="145"/>
      <c r="AX34" s="142"/>
      <c r="AY34" s="48"/>
      <c r="AZ34" s="204"/>
      <c r="BA34" s="5"/>
      <c r="BB34" s="5"/>
      <c r="BC34" s="5"/>
      <c r="BD34" s="616"/>
      <c r="BE34" s="616"/>
      <c r="BF34" s="616"/>
      <c r="BG34" s="616"/>
      <c r="BH34" s="616"/>
      <c r="BI34" s="5">
        <v>1</v>
      </c>
      <c r="BJ34" s="5">
        <v>1</v>
      </c>
      <c r="BK34" s="5">
        <v>1</v>
      </c>
      <c r="BL34" s="5">
        <v>1</v>
      </c>
      <c r="BM34" s="5">
        <v>1</v>
      </c>
      <c r="BN34" s="619" t="s">
        <v>136</v>
      </c>
      <c r="BO34" s="619"/>
      <c r="BP34" s="619"/>
      <c r="BQ34" s="616" t="s">
        <v>137</v>
      </c>
      <c r="BR34" s="616"/>
      <c r="BS34" s="619" t="s">
        <v>133</v>
      </c>
      <c r="BT34" s="619"/>
      <c r="BU34" s="619"/>
      <c r="BV34" s="5">
        <v>1</v>
      </c>
      <c r="BW34" s="5">
        <v>1</v>
      </c>
      <c r="BX34" s="5">
        <v>1</v>
      </c>
      <c r="BY34" s="5">
        <v>1</v>
      </c>
      <c r="BZ34" s="5">
        <v>1</v>
      </c>
      <c r="CA34" s="616"/>
      <c r="CB34" s="616"/>
      <c r="CC34" s="616"/>
      <c r="CD34" s="616"/>
      <c r="CE34" s="616"/>
      <c r="CG34" s="5"/>
      <c r="CH34" s="5"/>
      <c r="CI34" s="48"/>
      <c r="CJ34" s="48"/>
      <c r="CK34" s="145"/>
    </row>
    <row r="35" spans="7:89">
      <c r="G35" s="195"/>
      <c r="H35" s="194"/>
      <c r="I35" s="194"/>
      <c r="J35" s="5"/>
      <c r="K35" s="5"/>
      <c r="M35" s="616"/>
      <c r="N35" s="616"/>
      <c r="O35" s="616"/>
      <c r="P35" s="619"/>
      <c r="Q35" s="619"/>
      <c r="R35" s="619"/>
      <c r="S35" s="619"/>
      <c r="T35" s="619"/>
      <c r="U35" s="5">
        <v>1</v>
      </c>
      <c r="V35" s="616"/>
      <c r="W35" s="616"/>
      <c r="X35" s="616"/>
      <c r="Y35" s="38"/>
      <c r="Z35" s="619" t="s">
        <v>137</v>
      </c>
      <c r="AA35" s="619"/>
      <c r="AB35" s="38"/>
      <c r="AC35" s="619"/>
      <c r="AD35" s="619"/>
      <c r="AE35" s="619"/>
      <c r="AF35" s="5">
        <v>1</v>
      </c>
      <c r="AG35" s="619"/>
      <c r="AH35" s="619"/>
      <c r="AI35" s="619"/>
      <c r="AJ35" s="619"/>
      <c r="AK35" s="619"/>
      <c r="AL35" s="616"/>
      <c r="AM35" s="616"/>
      <c r="AN35" s="616"/>
      <c r="AO35" s="5"/>
      <c r="AP35" s="5"/>
      <c r="AQ35" s="5"/>
      <c r="AR35" s="194"/>
      <c r="AS35" s="194"/>
      <c r="AT35" s="196"/>
      <c r="AX35" s="205"/>
      <c r="AY35" s="204"/>
      <c r="AZ35" s="204"/>
      <c r="BA35" s="5"/>
      <c r="BB35" s="5"/>
      <c r="BC35" s="5"/>
      <c r="BD35" s="616"/>
      <c r="BE35" s="616"/>
      <c r="BF35" s="616"/>
      <c r="BG35" s="616"/>
      <c r="BH35" s="616"/>
      <c r="BI35" s="5"/>
      <c r="BJ35" s="619" t="s">
        <v>186</v>
      </c>
      <c r="BK35" s="619"/>
      <c r="BL35" s="619"/>
      <c r="BM35" s="5">
        <v>1</v>
      </c>
      <c r="BN35" s="619"/>
      <c r="BO35" s="619"/>
      <c r="BP35" s="619"/>
      <c r="BQ35" s="616"/>
      <c r="BR35" s="616"/>
      <c r="BS35" s="619"/>
      <c r="BT35" s="619"/>
      <c r="BU35" s="619"/>
      <c r="BV35" s="5">
        <v>1</v>
      </c>
      <c r="BW35" s="619" t="s">
        <v>186</v>
      </c>
      <c r="BX35" s="619"/>
      <c r="BY35" s="619"/>
      <c r="BZ35" s="5"/>
      <c r="CA35" s="616"/>
      <c r="CB35" s="616"/>
      <c r="CC35" s="616"/>
      <c r="CD35" s="616"/>
      <c r="CE35" s="616"/>
      <c r="CG35" s="5"/>
      <c r="CH35" s="5"/>
      <c r="CI35" s="204"/>
      <c r="CJ35" s="204"/>
      <c r="CK35" s="206"/>
    </row>
    <row r="36" spans="7:89">
      <c r="G36" s="195"/>
      <c r="H36" s="48"/>
      <c r="I36" s="194"/>
      <c r="J36" s="5"/>
      <c r="K36" s="5"/>
      <c r="L36" s="5"/>
      <c r="M36" s="616"/>
      <c r="N36" s="616"/>
      <c r="O36" s="616"/>
      <c r="P36" s="619"/>
      <c r="Q36" s="619"/>
      <c r="R36" s="619"/>
      <c r="S36" s="619"/>
      <c r="T36" s="619"/>
      <c r="U36" s="5">
        <v>1</v>
      </c>
      <c r="V36" s="616"/>
      <c r="W36" s="616"/>
      <c r="X36" s="616"/>
      <c r="Y36" s="5"/>
      <c r="Z36" s="619"/>
      <c r="AA36" s="619"/>
      <c r="AB36" s="5"/>
      <c r="AC36" s="619"/>
      <c r="AD36" s="619"/>
      <c r="AE36" s="619"/>
      <c r="AF36" s="5">
        <v>1</v>
      </c>
      <c r="AG36" s="619"/>
      <c r="AH36" s="619"/>
      <c r="AI36" s="619"/>
      <c r="AJ36" s="619"/>
      <c r="AK36" s="619"/>
      <c r="AL36" s="616"/>
      <c r="AM36" s="616"/>
      <c r="AN36" s="616"/>
      <c r="AO36" s="5"/>
      <c r="AP36" s="5"/>
      <c r="AQ36" s="5"/>
      <c r="AR36" s="194"/>
      <c r="AS36" s="194"/>
      <c r="AT36" s="196"/>
      <c r="AX36" s="205"/>
      <c r="AY36" s="48"/>
      <c r="AZ36" s="204"/>
      <c r="BA36" s="5"/>
      <c r="BB36" s="5"/>
      <c r="BC36" s="5"/>
      <c r="BD36" s="616"/>
      <c r="BE36" s="616"/>
      <c r="BF36" s="616"/>
      <c r="BG36" s="616"/>
      <c r="BH36" s="616"/>
      <c r="BI36" s="5"/>
      <c r="BJ36" s="619"/>
      <c r="BK36" s="619"/>
      <c r="BL36" s="619"/>
      <c r="BM36" s="5">
        <v>1</v>
      </c>
      <c r="BN36" s="619"/>
      <c r="BO36" s="619"/>
      <c r="BP36" s="619"/>
      <c r="BQ36" s="116"/>
      <c r="BR36" s="116"/>
      <c r="BS36" s="619"/>
      <c r="BT36" s="619"/>
      <c r="BU36" s="619"/>
      <c r="BV36" s="5">
        <v>1</v>
      </c>
      <c r="BW36" s="619"/>
      <c r="BX36" s="619"/>
      <c r="BY36" s="619"/>
      <c r="CA36" s="616"/>
      <c r="CB36" s="616"/>
      <c r="CC36" s="616"/>
      <c r="CD36" s="616"/>
      <c r="CE36" s="616"/>
      <c r="CF36" s="5"/>
      <c r="CG36" s="5"/>
      <c r="CH36" s="5"/>
      <c r="CI36" s="204"/>
      <c r="CJ36" s="204"/>
      <c r="CK36" s="206"/>
    </row>
    <row r="37" spans="7:89">
      <c r="G37" s="142"/>
      <c r="H37" s="5"/>
      <c r="I37" s="194"/>
      <c r="J37" s="194"/>
      <c r="K37" s="5"/>
      <c r="L37" s="5"/>
      <c r="M37" s="5"/>
      <c r="P37" s="619"/>
      <c r="Q37" s="619"/>
      <c r="R37" s="619"/>
      <c r="S37" s="619"/>
      <c r="T37" s="619"/>
      <c r="U37" s="5">
        <v>1</v>
      </c>
      <c r="V37" s="5">
        <v>1</v>
      </c>
      <c r="W37" s="5">
        <v>1</v>
      </c>
      <c r="X37" s="5">
        <v>1</v>
      </c>
      <c r="Y37" s="5">
        <v>1</v>
      </c>
      <c r="Z37" s="5">
        <v>1</v>
      </c>
      <c r="AA37" s="5">
        <v>1</v>
      </c>
      <c r="AB37" s="5">
        <v>1</v>
      </c>
      <c r="AC37" s="5">
        <v>1</v>
      </c>
      <c r="AD37" s="5">
        <v>1</v>
      </c>
      <c r="AE37" s="5">
        <v>1</v>
      </c>
      <c r="AF37" s="5">
        <v>1</v>
      </c>
      <c r="AG37" s="619"/>
      <c r="AH37" s="619"/>
      <c r="AI37" s="619"/>
      <c r="AJ37" s="619"/>
      <c r="AK37" s="619"/>
      <c r="AN37" s="48"/>
      <c r="AO37" s="5"/>
      <c r="AP37" s="5"/>
      <c r="AQ37" s="5"/>
      <c r="AR37" s="5"/>
      <c r="AS37" s="194"/>
      <c r="AT37" s="196"/>
      <c r="AX37" s="142"/>
      <c r="AY37" s="5"/>
      <c r="AZ37" s="204"/>
      <c r="BA37" s="204"/>
      <c r="BB37" s="5"/>
      <c r="BC37" s="5"/>
      <c r="BD37" s="5"/>
      <c r="BE37" s="48"/>
      <c r="BI37" s="48"/>
      <c r="BJ37" s="619"/>
      <c r="BK37" s="619"/>
      <c r="BL37" s="619"/>
      <c r="BM37" s="5">
        <v>1</v>
      </c>
      <c r="BN37" s="5">
        <v>1</v>
      </c>
      <c r="BO37" s="5">
        <v>1</v>
      </c>
      <c r="BP37" s="5">
        <v>1</v>
      </c>
      <c r="BQ37" s="5">
        <v>1</v>
      </c>
      <c r="BR37" s="5">
        <v>1</v>
      </c>
      <c r="BS37" s="5">
        <v>1</v>
      </c>
      <c r="BT37" s="5">
        <v>1</v>
      </c>
      <c r="BU37" s="5">
        <v>1</v>
      </c>
      <c r="BV37" s="5">
        <v>1</v>
      </c>
      <c r="BW37" s="619"/>
      <c r="BX37" s="619"/>
      <c r="BY37" s="619"/>
      <c r="CA37" s="5"/>
      <c r="CB37" s="5"/>
      <c r="CC37" s="48"/>
      <c r="CD37" s="48"/>
      <c r="CE37" s="48"/>
      <c r="CF37" s="5"/>
      <c r="CG37" s="5"/>
      <c r="CH37" s="5"/>
      <c r="CI37" s="5"/>
      <c r="CJ37" s="204"/>
      <c r="CK37" s="206"/>
    </row>
    <row r="38" spans="7:89">
      <c r="G38" s="142"/>
      <c r="H38" s="5"/>
      <c r="I38" s="194"/>
      <c r="J38" s="194"/>
      <c r="K38" s="5"/>
      <c r="L38" s="5"/>
      <c r="M38" s="5"/>
      <c r="P38" s="619"/>
      <c r="Q38" s="619"/>
      <c r="R38" s="619"/>
      <c r="S38" s="619"/>
      <c r="T38" s="619"/>
      <c r="U38" s="48"/>
      <c r="V38" s="619" t="s">
        <v>187</v>
      </c>
      <c r="W38" s="619"/>
      <c r="X38" s="619"/>
      <c r="Y38" s="619" t="s">
        <v>339</v>
      </c>
      <c r="Z38" s="619"/>
      <c r="AA38" s="619"/>
      <c r="AB38" s="619"/>
      <c r="AC38" s="619" t="s">
        <v>187</v>
      </c>
      <c r="AD38" s="619"/>
      <c r="AE38" s="619"/>
      <c r="AF38" s="5"/>
      <c r="AG38" s="619"/>
      <c r="AH38" s="619"/>
      <c r="AI38" s="619"/>
      <c r="AJ38" s="619"/>
      <c r="AK38" s="619"/>
      <c r="AN38" s="48"/>
      <c r="AO38" s="48"/>
      <c r="AP38" s="5"/>
      <c r="AQ38" s="5"/>
      <c r="AR38" s="5"/>
      <c r="AS38" s="194"/>
      <c r="AT38" s="196"/>
      <c r="AX38" s="142"/>
      <c r="AY38" s="5"/>
      <c r="AZ38" s="204"/>
      <c r="BA38" s="204"/>
      <c r="BB38" s="5"/>
      <c r="BC38" s="5"/>
      <c r="BD38" s="5"/>
      <c r="BE38" s="48"/>
      <c r="BI38" s="48"/>
      <c r="BJ38" s="48"/>
      <c r="BK38" s="48"/>
      <c r="BL38" s="48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CA38" s="5"/>
      <c r="CB38" s="5"/>
      <c r="CC38" s="48"/>
      <c r="CD38" s="48"/>
      <c r="CE38" s="48"/>
      <c r="CF38" s="48"/>
      <c r="CG38" s="5"/>
      <c r="CH38" s="5"/>
      <c r="CI38" s="5"/>
      <c r="CJ38" s="204"/>
      <c r="CK38" s="206"/>
    </row>
    <row r="39" spans="7:89">
      <c r="G39" s="142"/>
      <c r="H39" s="5"/>
      <c r="I39" s="194"/>
      <c r="J39" s="194"/>
      <c r="K39" s="194"/>
      <c r="L39" s="194"/>
      <c r="M39" s="194"/>
      <c r="N39" s="194"/>
      <c r="O39" s="194"/>
      <c r="P39" s="48"/>
      <c r="Q39" s="194"/>
      <c r="R39" s="5"/>
      <c r="S39" s="5"/>
      <c r="T39" s="5"/>
      <c r="U39" s="5"/>
      <c r="V39" s="619"/>
      <c r="W39" s="619"/>
      <c r="X39" s="619"/>
      <c r="Y39" s="619"/>
      <c r="Z39" s="619"/>
      <c r="AA39" s="619"/>
      <c r="AB39" s="619"/>
      <c r="AC39" s="619"/>
      <c r="AD39" s="619"/>
      <c r="AE39" s="619"/>
      <c r="AF39" s="5"/>
      <c r="AG39" s="48"/>
      <c r="AH39" s="48"/>
      <c r="AL39" s="48"/>
      <c r="AM39" s="48"/>
      <c r="AN39" s="48"/>
      <c r="AO39" s="48"/>
      <c r="AP39" s="5"/>
      <c r="AQ39" s="5"/>
      <c r="AR39" s="5"/>
      <c r="AS39" s="194"/>
      <c r="AT39" s="196"/>
      <c r="AX39" s="142"/>
      <c r="AY39" s="5"/>
      <c r="AZ39" s="204"/>
      <c r="BA39" s="204"/>
      <c r="BB39" s="204"/>
      <c r="BC39" s="204"/>
      <c r="BD39" s="204"/>
      <c r="BE39" s="204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48"/>
      <c r="BY39" s="48"/>
      <c r="BZ39" s="5"/>
      <c r="CA39" s="5"/>
      <c r="CB39" s="5"/>
      <c r="CC39" s="48"/>
      <c r="CD39" s="48"/>
      <c r="CE39" s="48"/>
      <c r="CF39" s="48"/>
      <c r="CG39" s="5"/>
      <c r="CH39" s="5"/>
      <c r="CI39" s="5"/>
      <c r="CJ39" s="204"/>
      <c r="CK39" s="206"/>
    </row>
    <row r="40" spans="7:89">
      <c r="G40" s="142"/>
      <c r="H40" s="5"/>
      <c r="I40" s="194"/>
      <c r="J40" s="194"/>
      <c r="K40" s="194"/>
      <c r="L40" s="194"/>
      <c r="M40" s="194"/>
      <c r="N40" s="194"/>
      <c r="O40" s="194"/>
      <c r="P40" s="194"/>
      <c r="Q40" s="194"/>
      <c r="R40" s="5"/>
      <c r="S40" s="5"/>
      <c r="T40" s="5"/>
      <c r="U40" s="5"/>
      <c r="V40" s="619"/>
      <c r="W40" s="619"/>
      <c r="X40" s="619"/>
      <c r="Y40" s="619"/>
      <c r="Z40" s="619"/>
      <c r="AA40" s="619"/>
      <c r="AB40" s="619"/>
      <c r="AC40" s="619"/>
      <c r="AD40" s="619"/>
      <c r="AE40" s="619"/>
      <c r="AF40" s="5"/>
      <c r="AG40" s="48"/>
      <c r="AH40" s="48"/>
      <c r="AI40" s="5"/>
      <c r="AJ40" s="5"/>
      <c r="AK40" s="5"/>
      <c r="AL40" s="194"/>
      <c r="AM40" s="48"/>
      <c r="AN40" s="48"/>
      <c r="AO40" s="48"/>
      <c r="AP40" s="194"/>
      <c r="AQ40" s="194"/>
      <c r="AR40" s="194"/>
      <c r="AS40" s="194"/>
      <c r="AT40" s="196"/>
      <c r="AX40" s="142"/>
      <c r="AY40" s="5"/>
      <c r="AZ40" s="204"/>
      <c r="BA40" s="204"/>
      <c r="BB40" s="204"/>
      <c r="BC40" s="204"/>
      <c r="BD40" s="204"/>
      <c r="BE40" s="204"/>
      <c r="BF40" s="204"/>
      <c r="BG40" s="204"/>
      <c r="BH40" s="204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48"/>
      <c r="BY40" s="48"/>
      <c r="BZ40" s="5"/>
      <c r="CA40" s="5"/>
      <c r="CB40" s="5"/>
      <c r="CC40" s="204"/>
      <c r="CD40" s="48"/>
      <c r="CE40" s="48"/>
      <c r="CF40" s="48"/>
      <c r="CG40" s="204"/>
      <c r="CH40" s="204"/>
      <c r="CI40" s="204"/>
      <c r="CJ40" s="204"/>
      <c r="CK40" s="206"/>
    </row>
    <row r="41" spans="7:89">
      <c r="G41" s="142"/>
      <c r="H41" s="5"/>
      <c r="I41" s="5"/>
      <c r="J41" s="5"/>
      <c r="K41" s="5"/>
      <c r="L41" s="5"/>
      <c r="M41" s="48"/>
      <c r="N41" s="194"/>
      <c r="O41" s="48"/>
      <c r="P41" s="194"/>
      <c r="Q41" s="48"/>
      <c r="R41" s="194"/>
      <c r="S41" s="48"/>
      <c r="T41" s="194"/>
      <c r="U41" s="5"/>
      <c r="V41" s="5"/>
      <c r="W41" s="5"/>
      <c r="X41" s="5"/>
      <c r="Y41" s="619"/>
      <c r="Z41" s="619"/>
      <c r="AA41" s="619"/>
      <c r="AB41" s="619"/>
      <c r="AC41" s="5"/>
      <c r="AD41" s="5"/>
      <c r="AE41" s="5"/>
      <c r="AF41" s="5"/>
      <c r="AG41" s="194"/>
      <c r="AH41" s="194"/>
      <c r="AI41" s="194"/>
      <c r="AJ41" s="194"/>
      <c r="AK41" s="194"/>
      <c r="AL41" s="194"/>
      <c r="AM41" s="5"/>
      <c r="AN41" s="194"/>
      <c r="AO41" s="194"/>
      <c r="AP41" s="194"/>
      <c r="AQ41" s="194"/>
      <c r="AR41" s="194"/>
      <c r="AS41" s="194"/>
      <c r="AT41" s="196"/>
      <c r="AX41" s="142"/>
      <c r="AY41" s="5"/>
      <c r="AZ41" s="5"/>
      <c r="BA41" s="5"/>
      <c r="BB41" s="5"/>
      <c r="BC41" s="5"/>
      <c r="BD41" s="48"/>
      <c r="BE41" s="204"/>
      <c r="BF41" s="48"/>
      <c r="BG41" s="204"/>
      <c r="BH41" s="48"/>
      <c r="BI41" s="204"/>
      <c r="BJ41" s="48"/>
      <c r="BK41" s="204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204"/>
      <c r="BY41" s="204"/>
      <c r="BZ41" s="204"/>
      <c r="CA41" s="204"/>
      <c r="CB41" s="204"/>
      <c r="CC41" s="204"/>
      <c r="CD41" s="5"/>
      <c r="CE41" s="204"/>
      <c r="CF41" s="204"/>
      <c r="CG41" s="204"/>
      <c r="CH41" s="204"/>
      <c r="CI41" s="204"/>
      <c r="CJ41" s="204"/>
      <c r="CK41" s="206"/>
    </row>
    <row r="42" spans="7:89" ht="15.75" thickBot="1">
      <c r="G42" s="163"/>
      <c r="H42" s="146"/>
      <c r="I42" s="146"/>
      <c r="J42" s="146"/>
      <c r="K42" s="146"/>
      <c r="L42" s="146"/>
      <c r="M42" s="146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46"/>
      <c r="Y42" s="146"/>
      <c r="Z42" s="146"/>
      <c r="AA42" s="146"/>
      <c r="AB42" s="146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33"/>
      <c r="AX42" s="163"/>
      <c r="AY42" s="146"/>
      <c r="AZ42" s="146"/>
      <c r="BA42" s="146"/>
      <c r="BB42" s="146"/>
      <c r="BC42" s="146"/>
      <c r="BD42" s="146"/>
      <c r="BE42" s="207"/>
      <c r="BF42" s="207"/>
      <c r="BG42" s="207"/>
      <c r="BH42" s="207"/>
      <c r="BI42" s="207"/>
      <c r="BJ42" s="207"/>
      <c r="BK42" s="207"/>
      <c r="BL42" s="207"/>
      <c r="BM42" s="207"/>
      <c r="BN42" s="207"/>
      <c r="BO42" s="146"/>
      <c r="BP42" s="146"/>
      <c r="BQ42" s="146"/>
      <c r="BR42" s="146"/>
      <c r="BS42" s="146"/>
      <c r="BT42" s="207"/>
      <c r="BU42" s="207"/>
      <c r="BV42" s="207"/>
      <c r="BW42" s="207"/>
      <c r="BX42" s="207"/>
      <c r="BY42" s="207"/>
      <c r="BZ42" s="207"/>
      <c r="CA42" s="207"/>
      <c r="CB42" s="207"/>
      <c r="CC42" s="207"/>
      <c r="CD42" s="207"/>
      <c r="CE42" s="207"/>
      <c r="CF42" s="207"/>
      <c r="CG42" s="207"/>
      <c r="CH42" s="207"/>
      <c r="CI42" s="207"/>
      <c r="CJ42" s="207"/>
      <c r="CK42" s="133"/>
    </row>
    <row r="45" spans="7:89" ht="15.75" thickBot="1"/>
    <row r="46" spans="7:89">
      <c r="G46" s="224"/>
      <c r="H46" s="225"/>
      <c r="I46" s="226" t="s">
        <v>191</v>
      </c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8"/>
      <c r="AX46" s="224"/>
      <c r="AY46" s="253"/>
      <c r="AZ46" s="253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8"/>
    </row>
    <row r="47" spans="7:89">
      <c r="G47" s="229"/>
      <c r="H47" s="230"/>
      <c r="I47" s="231" t="s">
        <v>268</v>
      </c>
      <c r="J47" s="276"/>
      <c r="K47" s="276"/>
      <c r="L47" s="276"/>
      <c r="M47" s="232"/>
      <c r="N47" s="276"/>
      <c r="O47" s="276"/>
      <c r="P47" s="630" t="s">
        <v>148</v>
      </c>
      <c r="Q47" s="630"/>
      <c r="R47" s="630"/>
      <c r="S47" s="630"/>
      <c r="T47" s="630"/>
      <c r="U47" s="233"/>
      <c r="V47" s="233"/>
      <c r="W47" s="234"/>
      <c r="X47" s="234"/>
      <c r="Y47" s="234"/>
      <c r="Z47" s="234"/>
      <c r="AA47" s="234"/>
      <c r="AB47" s="234"/>
      <c r="AC47" s="233"/>
      <c r="AD47" s="233"/>
      <c r="AE47" s="234"/>
      <c r="AF47" s="234"/>
      <c r="AG47" s="234"/>
      <c r="AH47" s="617" t="s">
        <v>384</v>
      </c>
      <c r="AI47" s="617"/>
      <c r="AJ47" s="617"/>
      <c r="AK47" s="617"/>
      <c r="AL47" s="617"/>
      <c r="AM47" s="617"/>
      <c r="AN47" s="617"/>
      <c r="AO47" s="617"/>
      <c r="AP47" s="617"/>
      <c r="AQ47" s="617"/>
      <c r="AR47" s="232"/>
      <c r="AS47" s="232"/>
      <c r="AT47" s="277"/>
      <c r="AX47" s="229"/>
      <c r="AY47" s="243"/>
      <c r="AZ47" s="231" t="s">
        <v>191</v>
      </c>
      <c r="BA47" s="276"/>
      <c r="BB47" s="276"/>
      <c r="BC47" s="276"/>
      <c r="BD47" s="232"/>
      <c r="BE47" s="276"/>
      <c r="BF47" s="276"/>
      <c r="BG47" s="276"/>
      <c r="BH47" s="276"/>
      <c r="BI47" s="233"/>
      <c r="BJ47" s="232"/>
      <c r="BK47" s="233"/>
      <c r="BL47" s="233"/>
      <c r="BM47" s="238"/>
      <c r="BN47" s="238"/>
      <c r="BO47" s="238"/>
      <c r="BP47" s="238"/>
      <c r="BQ47" s="242"/>
      <c r="BR47" s="242"/>
      <c r="BS47" s="242"/>
      <c r="BT47" s="232"/>
      <c r="BU47" s="232"/>
      <c r="BV47" s="232"/>
      <c r="BW47" s="233"/>
      <c r="BX47" s="233"/>
      <c r="BY47" s="233"/>
      <c r="BZ47" s="233"/>
      <c r="CA47" s="656" t="s">
        <v>458</v>
      </c>
      <c r="CB47" s="656"/>
      <c r="CC47" s="656"/>
      <c r="CD47" s="656"/>
      <c r="CE47" s="656"/>
      <c r="CF47" s="656"/>
      <c r="CG47" s="656"/>
      <c r="CH47" s="656"/>
      <c r="CI47" s="232"/>
      <c r="CJ47" s="232"/>
      <c r="CK47" s="277"/>
    </row>
    <row r="48" spans="7:89">
      <c r="G48" s="229"/>
      <c r="H48" s="235"/>
      <c r="I48" s="231" t="s">
        <v>193</v>
      </c>
      <c r="J48" s="233"/>
      <c r="K48" s="233"/>
      <c r="L48" s="233"/>
      <c r="M48" s="233"/>
      <c r="N48" s="233"/>
      <c r="O48" s="233"/>
      <c r="P48" s="630"/>
      <c r="Q48" s="630"/>
      <c r="R48" s="630"/>
      <c r="S48" s="630"/>
      <c r="T48" s="630"/>
      <c r="U48" s="232"/>
      <c r="V48" s="630" t="s">
        <v>187</v>
      </c>
      <c r="W48" s="630"/>
      <c r="X48" s="630"/>
      <c r="Y48" s="234"/>
      <c r="Z48" s="234"/>
      <c r="AA48" s="234"/>
      <c r="AB48" s="234"/>
      <c r="AC48" s="234"/>
      <c r="AD48" s="234"/>
      <c r="AE48" s="234"/>
      <c r="AF48" s="234"/>
      <c r="AG48" s="234"/>
      <c r="AH48" s="617"/>
      <c r="AI48" s="617"/>
      <c r="AJ48" s="617"/>
      <c r="AK48" s="617"/>
      <c r="AL48" s="617"/>
      <c r="AM48" s="617"/>
      <c r="AN48" s="617"/>
      <c r="AO48" s="617"/>
      <c r="AP48" s="617"/>
      <c r="AQ48" s="617"/>
      <c r="AR48" s="232"/>
      <c r="AS48" s="234"/>
      <c r="AT48" s="277"/>
      <c r="AX48" s="229"/>
      <c r="AY48" s="230"/>
      <c r="AZ48" s="231" t="s">
        <v>268</v>
      </c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2"/>
      <c r="BM48" s="238"/>
      <c r="BN48" s="238"/>
      <c r="BO48" s="238"/>
      <c r="BP48" s="238"/>
      <c r="BQ48" s="242"/>
      <c r="BR48" s="242"/>
      <c r="BS48" s="242"/>
      <c r="BT48" s="232"/>
      <c r="BU48" s="232"/>
      <c r="BV48" s="238"/>
      <c r="BW48" s="238"/>
      <c r="BX48" s="238"/>
      <c r="BY48" s="233"/>
      <c r="BZ48" s="232"/>
      <c r="CA48" s="656"/>
      <c r="CB48" s="656"/>
      <c r="CC48" s="656"/>
      <c r="CD48" s="656"/>
      <c r="CE48" s="656"/>
      <c r="CF48" s="656"/>
      <c r="CG48" s="656"/>
      <c r="CH48" s="656"/>
      <c r="CI48" s="232"/>
      <c r="CJ48" s="232"/>
      <c r="CK48" s="277"/>
    </row>
    <row r="49" spans="7:89">
      <c r="G49" s="229"/>
      <c r="H49" s="236"/>
      <c r="I49" s="231" t="s">
        <v>189</v>
      </c>
      <c r="J49" s="232"/>
      <c r="K49" s="232"/>
      <c r="L49" s="233"/>
      <c r="M49" s="630" t="s">
        <v>187</v>
      </c>
      <c r="N49" s="630"/>
      <c r="O49" s="630"/>
      <c r="P49" s="630"/>
      <c r="Q49" s="630"/>
      <c r="R49" s="630"/>
      <c r="S49" s="630"/>
      <c r="T49" s="630"/>
      <c r="U49" s="234"/>
      <c r="V49" s="630"/>
      <c r="W49" s="630"/>
      <c r="X49" s="630"/>
      <c r="Y49" s="234"/>
      <c r="Z49" s="234"/>
      <c r="AA49" s="234"/>
      <c r="AB49" s="234"/>
      <c r="AC49" s="234"/>
      <c r="AD49" s="234"/>
      <c r="AE49" s="234"/>
      <c r="AF49" s="234"/>
      <c r="AG49" s="234"/>
      <c r="AH49" s="617"/>
      <c r="AI49" s="617"/>
      <c r="AJ49" s="617"/>
      <c r="AK49" s="617"/>
      <c r="AL49" s="617"/>
      <c r="AM49" s="617"/>
      <c r="AN49" s="617"/>
      <c r="AO49" s="617"/>
      <c r="AP49" s="617"/>
      <c r="AQ49" s="617"/>
      <c r="AR49" s="232"/>
      <c r="AS49" s="232"/>
      <c r="AT49" s="277"/>
      <c r="AX49" s="229"/>
      <c r="AY49" s="235"/>
      <c r="AZ49" s="231" t="s">
        <v>193</v>
      </c>
      <c r="BA49" s="232"/>
      <c r="BB49" s="232"/>
      <c r="BC49" s="233"/>
      <c r="BD49" s="234"/>
      <c r="BE49" s="234"/>
      <c r="BF49" s="234"/>
      <c r="BG49" s="232"/>
      <c r="BH49" s="232"/>
      <c r="BI49" s="232"/>
      <c r="BJ49" s="232"/>
      <c r="BK49" s="232"/>
      <c r="BL49" s="238"/>
      <c r="BM49" s="238"/>
      <c r="BN49" s="238"/>
      <c r="BO49" s="238"/>
      <c r="BP49" s="238"/>
      <c r="BQ49" s="242"/>
      <c r="BR49" s="242"/>
      <c r="BS49" s="242"/>
      <c r="BT49" s="232"/>
      <c r="BU49" s="232"/>
      <c r="BV49" s="238"/>
      <c r="BW49" s="238"/>
      <c r="BX49" s="238"/>
      <c r="BY49" s="232"/>
      <c r="BZ49" s="232"/>
      <c r="CA49" s="656"/>
      <c r="CB49" s="656"/>
      <c r="CC49" s="656"/>
      <c r="CD49" s="656"/>
      <c r="CE49" s="656"/>
      <c r="CF49" s="656"/>
      <c r="CG49" s="656"/>
      <c r="CH49" s="656"/>
      <c r="CI49" s="232"/>
      <c r="CJ49" s="232"/>
      <c r="CK49" s="277"/>
    </row>
    <row r="50" spans="7:89">
      <c r="G50" s="229"/>
      <c r="H50" s="237"/>
      <c r="I50" s="231" t="s">
        <v>192</v>
      </c>
      <c r="J50" s="232"/>
      <c r="K50" s="232"/>
      <c r="L50" s="233"/>
      <c r="M50" s="630"/>
      <c r="N50" s="630"/>
      <c r="O50" s="630"/>
      <c r="P50" s="630"/>
      <c r="Q50" s="630"/>
      <c r="R50" s="630"/>
      <c r="S50" s="630"/>
      <c r="T50" s="630"/>
      <c r="U50" s="234"/>
      <c r="V50" s="630"/>
      <c r="W50" s="630"/>
      <c r="X50" s="630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8"/>
      <c r="AL50" s="238"/>
      <c r="AM50" s="238"/>
      <c r="AN50" s="238"/>
      <c r="AO50" s="238"/>
      <c r="AP50" s="238"/>
      <c r="AQ50" s="238"/>
      <c r="AR50" s="233"/>
      <c r="AS50" s="233"/>
      <c r="AT50" s="277"/>
      <c r="AX50" s="229"/>
      <c r="AY50" s="236"/>
      <c r="AZ50" s="233"/>
      <c r="BA50" s="232"/>
      <c r="BB50" s="232"/>
      <c r="BC50" s="232"/>
      <c r="BD50" s="232"/>
      <c r="BE50" s="232"/>
      <c r="BF50" s="232"/>
      <c r="BG50" s="232"/>
      <c r="BH50" s="232"/>
      <c r="BI50" s="234"/>
      <c r="BJ50" s="234"/>
      <c r="BK50" s="234"/>
      <c r="BL50" s="238"/>
      <c r="BM50" s="238"/>
      <c r="BN50" s="238"/>
      <c r="BO50" s="232"/>
      <c r="BP50" s="232">
        <v>1</v>
      </c>
      <c r="BQ50" s="232">
        <v>1</v>
      </c>
      <c r="BR50" s="232">
        <v>1</v>
      </c>
      <c r="BS50" s="232">
        <v>1</v>
      </c>
      <c r="BT50" s="232">
        <v>1</v>
      </c>
      <c r="BU50" s="232"/>
      <c r="BV50" s="238"/>
      <c r="BW50" s="238"/>
      <c r="BX50" s="238"/>
      <c r="BY50" s="232"/>
      <c r="BZ50" s="232"/>
      <c r="CA50" s="656"/>
      <c r="CB50" s="656"/>
      <c r="CC50" s="656"/>
      <c r="CD50" s="656"/>
      <c r="CE50" s="656"/>
      <c r="CF50" s="656"/>
      <c r="CG50" s="656"/>
      <c r="CH50" s="656"/>
      <c r="CI50" s="233"/>
      <c r="CJ50" s="233"/>
      <c r="CK50" s="277"/>
    </row>
    <row r="51" spans="7:89">
      <c r="G51" s="239"/>
      <c r="H51" s="310"/>
      <c r="I51" s="233" t="s">
        <v>486</v>
      </c>
      <c r="J51" s="232"/>
      <c r="K51" s="232"/>
      <c r="L51" s="232"/>
      <c r="M51" s="630"/>
      <c r="N51" s="630"/>
      <c r="O51" s="630"/>
      <c r="P51" s="630"/>
      <c r="Q51" s="630"/>
      <c r="R51" s="630"/>
      <c r="S51" s="630"/>
      <c r="T51" s="630"/>
      <c r="U51" s="233">
        <v>1</v>
      </c>
      <c r="V51" s="233">
        <v>1</v>
      </c>
      <c r="W51" s="233">
        <v>1</v>
      </c>
      <c r="X51" s="233">
        <v>1</v>
      </c>
      <c r="Y51" s="617" t="s">
        <v>150</v>
      </c>
      <c r="Z51" s="617"/>
      <c r="AA51" s="617"/>
      <c r="AB51" s="630" t="s">
        <v>187</v>
      </c>
      <c r="AC51" s="630"/>
      <c r="AD51" s="630"/>
      <c r="AE51" s="232"/>
      <c r="AF51" s="234"/>
      <c r="AG51" s="234"/>
      <c r="AH51" s="234"/>
      <c r="AI51" s="234"/>
      <c r="AJ51" s="234"/>
      <c r="AK51" s="234"/>
      <c r="AL51" s="234"/>
      <c r="AM51" s="234"/>
      <c r="AN51" s="233"/>
      <c r="AO51" s="233"/>
      <c r="AP51" s="233"/>
      <c r="AQ51" s="238"/>
      <c r="AR51" s="233"/>
      <c r="AS51" s="233"/>
      <c r="AT51" s="277"/>
      <c r="AX51" s="239"/>
      <c r="AY51" s="237"/>
      <c r="AZ51" s="233"/>
      <c r="BA51" s="232"/>
      <c r="BB51" s="232"/>
      <c r="BC51" s="232"/>
      <c r="BD51" s="232"/>
      <c r="BE51" s="232"/>
      <c r="BF51" s="232"/>
      <c r="BG51" s="232"/>
      <c r="BH51" s="232"/>
      <c r="BI51" s="234"/>
      <c r="BJ51" s="234"/>
      <c r="BK51" s="234"/>
      <c r="BL51" s="232">
        <v>1</v>
      </c>
      <c r="BM51" s="232">
        <v>1</v>
      </c>
      <c r="BN51" s="232">
        <v>1</v>
      </c>
      <c r="BO51" s="232">
        <v>1</v>
      </c>
      <c r="BP51" s="232">
        <v>1</v>
      </c>
      <c r="BQ51" s="632" t="s">
        <v>136</v>
      </c>
      <c r="BR51" s="632"/>
      <c r="BS51" s="632"/>
      <c r="BT51" s="232">
        <v>1</v>
      </c>
      <c r="BU51" s="232">
        <v>1</v>
      </c>
      <c r="BV51" s="232">
        <v>1</v>
      </c>
      <c r="BW51" s="232">
        <v>1</v>
      </c>
      <c r="BX51" s="232">
        <v>1</v>
      </c>
      <c r="BY51" s="232"/>
      <c r="BZ51" s="232"/>
      <c r="CA51" s="232"/>
      <c r="CB51" s="232"/>
      <c r="CC51" s="238"/>
      <c r="CD51" s="238"/>
      <c r="CE51" s="234"/>
      <c r="CF51" s="234"/>
      <c r="CG51" s="234"/>
      <c r="CH51" s="232"/>
      <c r="CI51" s="233"/>
      <c r="CJ51" s="233"/>
      <c r="CK51" s="277"/>
    </row>
    <row r="52" spans="7:89">
      <c r="G52" s="239"/>
      <c r="H52" s="233"/>
      <c r="I52" s="233"/>
      <c r="J52" s="630" t="s">
        <v>187</v>
      </c>
      <c r="K52" s="630"/>
      <c r="L52" s="630"/>
      <c r="M52" s="617" t="s">
        <v>339</v>
      </c>
      <c r="N52" s="617"/>
      <c r="O52" s="617"/>
      <c r="P52" s="617"/>
      <c r="Q52" s="233">
        <v>1</v>
      </c>
      <c r="R52" s="233">
        <v>1</v>
      </c>
      <c r="S52" s="233">
        <v>1</v>
      </c>
      <c r="T52" s="233">
        <v>1</v>
      </c>
      <c r="U52" s="233">
        <v>1</v>
      </c>
      <c r="V52" s="617" t="s">
        <v>136</v>
      </c>
      <c r="W52" s="617"/>
      <c r="X52" s="617"/>
      <c r="Y52" s="617"/>
      <c r="Z52" s="617"/>
      <c r="AA52" s="617"/>
      <c r="AB52" s="630"/>
      <c r="AC52" s="630"/>
      <c r="AD52" s="630"/>
      <c r="AE52" s="232"/>
      <c r="AF52" s="630" t="s">
        <v>187</v>
      </c>
      <c r="AG52" s="630"/>
      <c r="AH52" s="630"/>
      <c r="AI52" s="630" t="s">
        <v>210</v>
      </c>
      <c r="AJ52" s="630"/>
      <c r="AK52" s="630"/>
      <c r="AL52" s="617" t="s">
        <v>136</v>
      </c>
      <c r="AM52" s="617"/>
      <c r="AN52" s="617"/>
      <c r="AO52" s="233"/>
      <c r="AP52" s="233"/>
      <c r="AQ52" s="238"/>
      <c r="AR52" s="233"/>
      <c r="AS52" s="232"/>
      <c r="AT52" s="277"/>
      <c r="AX52" s="239"/>
      <c r="AY52" s="238"/>
      <c r="AZ52" s="238"/>
      <c r="BA52" s="232"/>
      <c r="BB52" s="232"/>
      <c r="BC52" s="232"/>
      <c r="BD52" s="232"/>
      <c r="BE52" s="232"/>
      <c r="BF52" s="232"/>
      <c r="BG52" s="232"/>
      <c r="BH52" s="232"/>
      <c r="BI52" s="234"/>
      <c r="BJ52" s="234"/>
      <c r="BK52" s="234"/>
      <c r="BL52" s="232">
        <v>1</v>
      </c>
      <c r="BM52" s="632" t="s">
        <v>133</v>
      </c>
      <c r="BN52" s="632"/>
      <c r="BO52" s="632"/>
      <c r="BP52" s="238"/>
      <c r="BQ52" s="632"/>
      <c r="BR52" s="632"/>
      <c r="BS52" s="632"/>
      <c r="BT52" s="235"/>
      <c r="BU52" s="632" t="s">
        <v>133</v>
      </c>
      <c r="BV52" s="632"/>
      <c r="BW52" s="632"/>
      <c r="BX52" s="232">
        <v>1</v>
      </c>
      <c r="BY52" s="232"/>
      <c r="BZ52" s="232"/>
      <c r="CA52" s="232"/>
      <c r="CB52" s="232"/>
      <c r="CC52" s="242"/>
      <c r="CD52" s="242"/>
      <c r="CE52" s="234"/>
      <c r="CF52" s="234"/>
      <c r="CG52" s="234"/>
      <c r="CH52" s="232"/>
      <c r="CI52" s="233"/>
      <c r="CJ52" s="232"/>
      <c r="CK52" s="277"/>
    </row>
    <row r="53" spans="7:89">
      <c r="G53" s="239"/>
      <c r="H53" s="233"/>
      <c r="I53" s="233"/>
      <c r="J53" s="630"/>
      <c r="K53" s="630"/>
      <c r="L53" s="630"/>
      <c r="M53" s="617"/>
      <c r="N53" s="617"/>
      <c r="O53" s="617"/>
      <c r="P53" s="617"/>
      <c r="Q53" s="233">
        <v>1</v>
      </c>
      <c r="R53" s="617" t="s">
        <v>133</v>
      </c>
      <c r="S53" s="617"/>
      <c r="T53" s="617"/>
      <c r="U53" s="233">
        <v>1</v>
      </c>
      <c r="V53" s="617"/>
      <c r="W53" s="617"/>
      <c r="X53" s="617"/>
      <c r="Y53" s="617"/>
      <c r="Z53" s="617"/>
      <c r="AA53" s="617"/>
      <c r="AB53" s="630"/>
      <c r="AC53" s="630"/>
      <c r="AD53" s="630"/>
      <c r="AE53" s="232"/>
      <c r="AF53" s="630"/>
      <c r="AG53" s="630"/>
      <c r="AH53" s="630"/>
      <c r="AI53" s="630"/>
      <c r="AJ53" s="630"/>
      <c r="AK53" s="630"/>
      <c r="AL53" s="617"/>
      <c r="AM53" s="617"/>
      <c r="AN53" s="617"/>
      <c r="AO53" s="233"/>
      <c r="AP53" s="233"/>
      <c r="AQ53" s="238"/>
      <c r="AR53" s="233"/>
      <c r="AS53" s="276"/>
      <c r="AT53" s="277"/>
      <c r="AX53" s="239"/>
      <c r="AY53" s="233"/>
      <c r="AZ53" s="233"/>
      <c r="BA53" s="232"/>
      <c r="BB53" s="232"/>
      <c r="BC53" s="232"/>
      <c r="BD53" s="232"/>
      <c r="BE53" s="232"/>
      <c r="BF53" s="232"/>
      <c r="BG53" s="232"/>
      <c r="BH53" s="238"/>
      <c r="BI53" s="238"/>
      <c r="BJ53" s="238"/>
      <c r="BK53" s="238"/>
      <c r="BL53" s="232">
        <v>1</v>
      </c>
      <c r="BM53" s="632"/>
      <c r="BN53" s="632"/>
      <c r="BO53" s="632"/>
      <c r="BP53" s="243"/>
      <c r="BQ53" s="632"/>
      <c r="BR53" s="632"/>
      <c r="BS53" s="632"/>
      <c r="BT53" s="243"/>
      <c r="BU53" s="632"/>
      <c r="BV53" s="632"/>
      <c r="BW53" s="632"/>
      <c r="BX53" s="232">
        <v>1</v>
      </c>
      <c r="BY53" s="232"/>
      <c r="BZ53" s="232"/>
      <c r="CA53" s="232"/>
      <c r="CB53" s="232"/>
      <c r="CC53" s="232"/>
      <c r="CD53" s="232"/>
      <c r="CE53" s="234"/>
      <c r="CF53" s="234"/>
      <c r="CG53" s="234"/>
      <c r="CH53" s="232"/>
      <c r="CI53" s="233"/>
      <c r="CJ53" s="276"/>
      <c r="CK53" s="277"/>
    </row>
    <row r="54" spans="7:89">
      <c r="G54" s="239"/>
      <c r="H54" s="233"/>
      <c r="I54" s="232"/>
      <c r="J54" s="630"/>
      <c r="K54" s="630"/>
      <c r="L54" s="630"/>
      <c r="M54" s="617"/>
      <c r="N54" s="617"/>
      <c r="O54" s="617"/>
      <c r="P54" s="617"/>
      <c r="Q54" s="233">
        <v>1</v>
      </c>
      <c r="R54" s="617"/>
      <c r="S54" s="617"/>
      <c r="T54" s="617"/>
      <c r="U54" s="233">
        <v>1</v>
      </c>
      <c r="V54" s="617"/>
      <c r="W54" s="617"/>
      <c r="X54" s="617"/>
      <c r="Y54" s="232"/>
      <c r="Z54" s="235"/>
      <c r="AA54" s="233">
        <v>1</v>
      </c>
      <c r="AB54" s="233">
        <v>1</v>
      </c>
      <c r="AC54" s="233">
        <v>1</v>
      </c>
      <c r="AD54" s="233">
        <v>1</v>
      </c>
      <c r="AE54" s="233">
        <v>1</v>
      </c>
      <c r="AF54" s="630"/>
      <c r="AG54" s="630"/>
      <c r="AH54" s="630"/>
      <c r="AI54" s="630"/>
      <c r="AJ54" s="630"/>
      <c r="AK54" s="630"/>
      <c r="AL54" s="617"/>
      <c r="AM54" s="617"/>
      <c r="AN54" s="617"/>
      <c r="AO54" s="233"/>
      <c r="AP54" s="233"/>
      <c r="AQ54" s="232"/>
      <c r="AR54" s="233"/>
      <c r="AS54" s="233"/>
      <c r="AT54" s="277"/>
      <c r="AX54" s="239"/>
      <c r="AY54" s="233"/>
      <c r="AZ54" s="232"/>
      <c r="BA54" s="232"/>
      <c r="BB54" s="232"/>
      <c r="BC54" s="232"/>
      <c r="BD54" s="232"/>
      <c r="BE54" s="232"/>
      <c r="BF54" s="232"/>
      <c r="BG54" s="232"/>
      <c r="BH54" s="238"/>
      <c r="BI54" s="232">
        <v>1</v>
      </c>
      <c r="BJ54" s="232">
        <v>1</v>
      </c>
      <c r="BK54" s="232">
        <v>1</v>
      </c>
      <c r="BL54" s="232">
        <v>1</v>
      </c>
      <c r="BM54" s="632"/>
      <c r="BN54" s="632"/>
      <c r="BO54" s="632"/>
      <c r="BP54" s="232">
        <v>1</v>
      </c>
      <c r="BQ54" s="232">
        <v>1</v>
      </c>
      <c r="BR54" s="232">
        <v>1</v>
      </c>
      <c r="BS54" s="232">
        <v>1</v>
      </c>
      <c r="BT54" s="232">
        <v>1</v>
      </c>
      <c r="BU54" s="632"/>
      <c r="BV54" s="632"/>
      <c r="BW54" s="632"/>
      <c r="BX54" s="232">
        <v>1</v>
      </c>
      <c r="BY54" s="232">
        <v>1</v>
      </c>
      <c r="BZ54" s="232">
        <v>1</v>
      </c>
      <c r="CA54" s="232">
        <v>1</v>
      </c>
      <c r="CB54" s="232"/>
      <c r="CC54" s="232"/>
      <c r="CD54" s="232"/>
      <c r="CE54" s="232"/>
      <c r="CF54" s="232"/>
      <c r="CG54" s="232"/>
      <c r="CH54" s="232"/>
      <c r="CI54" s="233"/>
      <c r="CJ54" s="233"/>
      <c r="CK54" s="277"/>
    </row>
    <row r="55" spans="7:89">
      <c r="G55" s="239"/>
      <c r="H55" s="630" t="s">
        <v>148</v>
      </c>
      <c r="I55" s="630"/>
      <c r="J55" s="630"/>
      <c r="K55" s="630"/>
      <c r="L55" s="630"/>
      <c r="M55" s="617"/>
      <c r="N55" s="617"/>
      <c r="O55" s="617"/>
      <c r="P55" s="617"/>
      <c r="Q55" s="233">
        <v>1</v>
      </c>
      <c r="R55" s="617"/>
      <c r="S55" s="617"/>
      <c r="T55" s="617"/>
      <c r="U55" s="230"/>
      <c r="V55" s="236"/>
      <c r="W55" s="233">
        <v>1</v>
      </c>
      <c r="X55" s="233">
        <v>1</v>
      </c>
      <c r="Y55" s="233">
        <v>1</v>
      </c>
      <c r="Z55" s="233">
        <v>1</v>
      </c>
      <c r="AA55" s="233">
        <v>1</v>
      </c>
      <c r="AB55" s="617" t="s">
        <v>138</v>
      </c>
      <c r="AC55" s="617"/>
      <c r="AD55" s="617"/>
      <c r="AE55" s="233">
        <v>1</v>
      </c>
      <c r="AF55" s="233">
        <v>1</v>
      </c>
      <c r="AG55" s="233">
        <v>1</v>
      </c>
      <c r="AH55" s="233">
        <v>1</v>
      </c>
      <c r="AI55" s="233">
        <v>1</v>
      </c>
      <c r="AJ55" s="233">
        <v>1</v>
      </c>
      <c r="AK55" s="233">
        <v>1</v>
      </c>
      <c r="AL55" s="630" t="s">
        <v>210</v>
      </c>
      <c r="AM55" s="630"/>
      <c r="AN55" s="630"/>
      <c r="AO55" s="233"/>
      <c r="AP55" s="233"/>
      <c r="AQ55" s="238"/>
      <c r="AR55" s="238"/>
      <c r="AS55" s="276"/>
      <c r="AT55" s="277"/>
      <c r="AX55" s="239"/>
      <c r="AY55" s="233"/>
      <c r="AZ55" s="232"/>
      <c r="BA55" s="232"/>
      <c r="BB55" s="232"/>
      <c r="BC55" s="232"/>
      <c r="BD55" s="232"/>
      <c r="BE55" s="238"/>
      <c r="BF55" s="238"/>
      <c r="BG55" s="238"/>
      <c r="BH55" s="234"/>
      <c r="BI55" s="232">
        <v>1</v>
      </c>
      <c r="BJ55" s="630" t="s">
        <v>138</v>
      </c>
      <c r="BK55" s="630"/>
      <c r="BL55" s="630"/>
      <c r="BM55" s="232">
        <v>1</v>
      </c>
      <c r="BN55" s="232">
        <v>1</v>
      </c>
      <c r="BO55" s="232">
        <v>1</v>
      </c>
      <c r="BP55" s="232">
        <v>1</v>
      </c>
      <c r="BQ55" s="617" t="s">
        <v>283</v>
      </c>
      <c r="BR55" s="617"/>
      <c r="BS55" s="617"/>
      <c r="BT55" s="232">
        <v>1</v>
      </c>
      <c r="BU55" s="232">
        <v>1</v>
      </c>
      <c r="BV55" s="232">
        <v>1</v>
      </c>
      <c r="BW55" s="232">
        <v>1</v>
      </c>
      <c r="BX55" s="630" t="s">
        <v>138</v>
      </c>
      <c r="BY55" s="630"/>
      <c r="BZ55" s="630"/>
      <c r="CA55" s="232">
        <v>1</v>
      </c>
      <c r="CB55" s="234"/>
      <c r="CC55" s="232"/>
      <c r="CD55" s="232"/>
      <c r="CE55" s="232"/>
      <c r="CF55" s="232"/>
      <c r="CG55" s="232"/>
      <c r="CH55" s="232"/>
      <c r="CI55" s="233"/>
      <c r="CJ55" s="276"/>
      <c r="CK55" s="277"/>
    </row>
    <row r="56" spans="7:89">
      <c r="G56" s="239"/>
      <c r="H56" s="630"/>
      <c r="I56" s="630"/>
      <c r="J56" s="630"/>
      <c r="K56" s="630"/>
      <c r="L56" s="630"/>
      <c r="M56" s="233">
        <v>1</v>
      </c>
      <c r="N56" s="233">
        <v>1</v>
      </c>
      <c r="O56" s="233">
        <v>1</v>
      </c>
      <c r="P56" s="233">
        <v>1</v>
      </c>
      <c r="Q56" s="233">
        <v>1</v>
      </c>
      <c r="R56" s="233">
        <v>1</v>
      </c>
      <c r="S56" s="233">
        <v>1</v>
      </c>
      <c r="T56" s="233">
        <v>1</v>
      </c>
      <c r="U56" s="233">
        <v>1</v>
      </c>
      <c r="V56" s="233">
        <v>1</v>
      </c>
      <c r="W56" s="233">
        <v>1</v>
      </c>
      <c r="X56" s="617" t="s">
        <v>139</v>
      </c>
      <c r="Y56" s="617"/>
      <c r="Z56" s="617"/>
      <c r="AA56" s="233">
        <v>1</v>
      </c>
      <c r="AB56" s="617"/>
      <c r="AC56" s="617"/>
      <c r="AD56" s="617"/>
      <c r="AE56" s="617" t="s">
        <v>165</v>
      </c>
      <c r="AF56" s="617"/>
      <c r="AG56" s="617"/>
      <c r="AH56" s="617" t="s">
        <v>133</v>
      </c>
      <c r="AI56" s="617"/>
      <c r="AJ56" s="617"/>
      <c r="AK56" s="233">
        <v>1</v>
      </c>
      <c r="AL56" s="630"/>
      <c r="AM56" s="630"/>
      <c r="AN56" s="630"/>
      <c r="AO56" s="234"/>
      <c r="AP56" s="234"/>
      <c r="AQ56" s="238"/>
      <c r="AR56" s="238"/>
      <c r="AS56" s="232"/>
      <c r="AT56" s="240"/>
      <c r="AX56" s="239"/>
      <c r="AY56" s="233"/>
      <c r="AZ56" s="232"/>
      <c r="BA56" s="232"/>
      <c r="BB56" s="232"/>
      <c r="BC56" s="232"/>
      <c r="BD56" s="232"/>
      <c r="BE56" s="238"/>
      <c r="BF56" s="232"/>
      <c r="BG56" s="232"/>
      <c r="BH56" s="234"/>
      <c r="BI56" s="232">
        <v>1</v>
      </c>
      <c r="BJ56" s="630"/>
      <c r="BK56" s="630"/>
      <c r="BL56" s="630"/>
      <c r="BM56" s="232">
        <v>1</v>
      </c>
      <c r="BN56" s="632" t="s">
        <v>457</v>
      </c>
      <c r="BO56" s="632"/>
      <c r="BP56" s="632"/>
      <c r="BQ56" s="617"/>
      <c r="BR56" s="617"/>
      <c r="BS56" s="617"/>
      <c r="BT56" s="632" t="s">
        <v>457</v>
      </c>
      <c r="BU56" s="632"/>
      <c r="BV56" s="632"/>
      <c r="BW56" s="232">
        <v>1</v>
      </c>
      <c r="BX56" s="630"/>
      <c r="BY56" s="630"/>
      <c r="BZ56" s="630"/>
      <c r="CA56" s="232">
        <v>1</v>
      </c>
      <c r="CB56" s="234"/>
      <c r="CC56" s="232"/>
      <c r="CD56" s="232"/>
      <c r="CE56" s="232"/>
      <c r="CF56" s="232"/>
      <c r="CG56" s="232"/>
      <c r="CH56" s="232"/>
      <c r="CI56" s="232"/>
      <c r="CJ56" s="232"/>
      <c r="CK56" s="240"/>
    </row>
    <row r="57" spans="7:89">
      <c r="G57" s="241"/>
      <c r="H57" s="630"/>
      <c r="I57" s="630"/>
      <c r="J57" s="630"/>
      <c r="K57" s="630"/>
      <c r="L57" s="630"/>
      <c r="M57" s="233">
        <v>1</v>
      </c>
      <c r="N57" s="617" t="s">
        <v>133</v>
      </c>
      <c r="O57" s="617"/>
      <c r="P57" s="617"/>
      <c r="Q57" s="233">
        <v>1</v>
      </c>
      <c r="R57" s="617" t="s">
        <v>286</v>
      </c>
      <c r="S57" s="617"/>
      <c r="T57" s="617"/>
      <c r="U57" s="617" t="s">
        <v>165</v>
      </c>
      <c r="V57" s="617"/>
      <c r="W57" s="617"/>
      <c r="X57" s="617"/>
      <c r="Y57" s="617"/>
      <c r="Z57" s="617"/>
      <c r="AA57" s="230"/>
      <c r="AB57" s="617"/>
      <c r="AC57" s="617"/>
      <c r="AD57" s="617"/>
      <c r="AE57" s="617"/>
      <c r="AF57" s="617"/>
      <c r="AG57" s="617"/>
      <c r="AH57" s="617"/>
      <c r="AI57" s="617"/>
      <c r="AJ57" s="617"/>
      <c r="AK57" s="233">
        <v>1</v>
      </c>
      <c r="AL57" s="630"/>
      <c r="AM57" s="630"/>
      <c r="AN57" s="630"/>
      <c r="AO57" s="234"/>
      <c r="AP57" s="234"/>
      <c r="AQ57" s="238"/>
      <c r="AR57" s="238"/>
      <c r="AS57" s="232"/>
      <c r="AT57" s="240"/>
      <c r="AX57" s="241"/>
      <c r="AY57" s="232"/>
      <c r="AZ57" s="232"/>
      <c r="BA57" s="232"/>
      <c r="BB57" s="232"/>
      <c r="BC57" s="632" t="s">
        <v>148</v>
      </c>
      <c r="BD57" s="632"/>
      <c r="BE57" s="632"/>
      <c r="BF57" s="632"/>
      <c r="BG57" s="632"/>
      <c r="BH57" s="234"/>
      <c r="BI57" s="232">
        <v>1</v>
      </c>
      <c r="BJ57" s="630"/>
      <c r="BK57" s="630"/>
      <c r="BL57" s="630"/>
      <c r="BM57" s="232">
        <v>1</v>
      </c>
      <c r="BN57" s="632"/>
      <c r="BO57" s="632"/>
      <c r="BP57" s="632"/>
      <c r="BQ57" s="617"/>
      <c r="BR57" s="617"/>
      <c r="BS57" s="617"/>
      <c r="BT57" s="632"/>
      <c r="BU57" s="632"/>
      <c r="BV57" s="632"/>
      <c r="BW57" s="232">
        <v>1</v>
      </c>
      <c r="BX57" s="630"/>
      <c r="BY57" s="630"/>
      <c r="BZ57" s="630"/>
      <c r="CA57" s="232">
        <v>1</v>
      </c>
      <c r="CB57" s="234"/>
      <c r="CC57" s="632" t="s">
        <v>148</v>
      </c>
      <c r="CD57" s="632"/>
      <c r="CE57" s="632"/>
      <c r="CF57" s="632"/>
      <c r="CG57" s="632"/>
      <c r="CH57" s="232"/>
      <c r="CI57" s="232"/>
      <c r="CJ57" s="232"/>
      <c r="CK57" s="240"/>
    </row>
    <row r="58" spans="7:89">
      <c r="G58" s="241"/>
      <c r="H58" s="630"/>
      <c r="I58" s="630"/>
      <c r="J58" s="630"/>
      <c r="K58" s="630"/>
      <c r="L58" s="630"/>
      <c r="M58" s="233">
        <v>1</v>
      </c>
      <c r="N58" s="617"/>
      <c r="O58" s="617"/>
      <c r="P58" s="617"/>
      <c r="Q58" s="233">
        <v>1</v>
      </c>
      <c r="R58" s="617"/>
      <c r="S58" s="617"/>
      <c r="T58" s="617"/>
      <c r="U58" s="617"/>
      <c r="V58" s="617"/>
      <c r="W58" s="617"/>
      <c r="X58" s="617"/>
      <c r="Y58" s="617"/>
      <c r="Z58" s="617"/>
      <c r="AA58" s="233">
        <v>1</v>
      </c>
      <c r="AB58" s="233">
        <v>1</v>
      </c>
      <c r="AC58" s="233">
        <v>1</v>
      </c>
      <c r="AD58" s="233">
        <v>1</v>
      </c>
      <c r="AE58" s="617"/>
      <c r="AF58" s="617"/>
      <c r="AG58" s="617"/>
      <c r="AH58" s="617"/>
      <c r="AI58" s="617"/>
      <c r="AJ58" s="617"/>
      <c r="AK58" s="233">
        <v>1</v>
      </c>
      <c r="AL58" s="630" t="s">
        <v>187</v>
      </c>
      <c r="AM58" s="630"/>
      <c r="AN58" s="630"/>
      <c r="AO58" s="234"/>
      <c r="AP58" s="234"/>
      <c r="AQ58" s="232"/>
      <c r="AR58" s="232"/>
      <c r="AS58" s="232"/>
      <c r="AT58" s="240"/>
      <c r="AX58" s="241"/>
      <c r="AY58" s="232"/>
      <c r="AZ58" s="232"/>
      <c r="BA58" s="232"/>
      <c r="BB58" s="232"/>
      <c r="BC58" s="632"/>
      <c r="BD58" s="632"/>
      <c r="BE58" s="632"/>
      <c r="BF58" s="632"/>
      <c r="BG58" s="632"/>
      <c r="BH58" s="232">
        <v>1</v>
      </c>
      <c r="BI58" s="232">
        <v>1</v>
      </c>
      <c r="BJ58" s="236"/>
      <c r="BK58" s="234"/>
      <c r="BL58" s="232">
        <v>1</v>
      </c>
      <c r="BM58" s="232">
        <v>1</v>
      </c>
      <c r="BN58" s="632"/>
      <c r="BO58" s="632"/>
      <c r="BP58" s="632"/>
      <c r="BQ58" s="632" t="s">
        <v>282</v>
      </c>
      <c r="BR58" s="632"/>
      <c r="BS58" s="632"/>
      <c r="BT58" s="632"/>
      <c r="BU58" s="632"/>
      <c r="BV58" s="632"/>
      <c r="BW58" s="232">
        <v>1</v>
      </c>
      <c r="BX58" s="232">
        <v>1</v>
      </c>
      <c r="BY58" s="234"/>
      <c r="BZ58" s="236"/>
      <c r="CA58" s="232">
        <v>1</v>
      </c>
      <c r="CB58" s="232">
        <v>1</v>
      </c>
      <c r="CC58" s="632"/>
      <c r="CD58" s="632"/>
      <c r="CE58" s="632"/>
      <c r="CF58" s="632"/>
      <c r="CG58" s="632"/>
      <c r="CH58" s="232"/>
      <c r="CI58" s="232"/>
      <c r="CJ58" s="232"/>
      <c r="CK58" s="240"/>
    </row>
    <row r="59" spans="7:89">
      <c r="G59" s="241"/>
      <c r="H59" s="630"/>
      <c r="I59" s="630"/>
      <c r="J59" s="630"/>
      <c r="K59" s="630"/>
      <c r="L59" s="630"/>
      <c r="M59" s="233">
        <v>1</v>
      </c>
      <c r="N59" s="617"/>
      <c r="O59" s="617"/>
      <c r="P59" s="617"/>
      <c r="Q59" s="233">
        <v>1</v>
      </c>
      <c r="R59" s="617"/>
      <c r="S59" s="617"/>
      <c r="T59" s="617"/>
      <c r="U59" s="617"/>
      <c r="V59" s="617"/>
      <c r="W59" s="617"/>
      <c r="X59" s="233">
        <v>1</v>
      </c>
      <c r="Y59" s="233">
        <v>1</v>
      </c>
      <c r="Z59" s="233">
        <v>1</v>
      </c>
      <c r="AA59" s="233">
        <v>1</v>
      </c>
      <c r="AB59" s="620" t="s">
        <v>151</v>
      </c>
      <c r="AC59" s="620"/>
      <c r="AD59" s="233">
        <v>1</v>
      </c>
      <c r="AE59" s="233">
        <v>1</v>
      </c>
      <c r="AF59" s="233">
        <v>1</v>
      </c>
      <c r="AG59" s="233">
        <v>1</v>
      </c>
      <c r="AH59" s="617" t="s">
        <v>165</v>
      </c>
      <c r="AI59" s="617"/>
      <c r="AJ59" s="617"/>
      <c r="AK59" s="233">
        <v>1</v>
      </c>
      <c r="AL59" s="630"/>
      <c r="AM59" s="630"/>
      <c r="AN59" s="630"/>
      <c r="AO59" s="234"/>
      <c r="AP59" s="234"/>
      <c r="AQ59" s="232"/>
      <c r="AR59" s="232"/>
      <c r="AS59" s="232"/>
      <c r="AT59" s="240"/>
      <c r="AX59" s="241"/>
      <c r="AY59" s="232"/>
      <c r="AZ59" s="232"/>
      <c r="BA59" s="232"/>
      <c r="BB59" s="232"/>
      <c r="BC59" s="632"/>
      <c r="BD59" s="632"/>
      <c r="BE59" s="632"/>
      <c r="BF59" s="632"/>
      <c r="BG59" s="632"/>
      <c r="BH59" s="232">
        <v>1</v>
      </c>
      <c r="BI59" s="617" t="s">
        <v>139</v>
      </c>
      <c r="BJ59" s="617"/>
      <c r="BK59" s="617"/>
      <c r="BL59" s="232">
        <v>1</v>
      </c>
      <c r="BM59" s="630" t="s">
        <v>135</v>
      </c>
      <c r="BN59" s="630"/>
      <c r="BO59" s="630"/>
      <c r="BP59" s="235"/>
      <c r="BQ59" s="632"/>
      <c r="BR59" s="632"/>
      <c r="BS59" s="632"/>
      <c r="BT59" s="243"/>
      <c r="BU59" s="630" t="s">
        <v>135</v>
      </c>
      <c r="BV59" s="630"/>
      <c r="BW59" s="630"/>
      <c r="BX59" s="232">
        <v>1</v>
      </c>
      <c r="BY59" s="617" t="s">
        <v>139</v>
      </c>
      <c r="BZ59" s="617"/>
      <c r="CA59" s="617"/>
      <c r="CB59" s="232">
        <v>1</v>
      </c>
      <c r="CC59" s="632"/>
      <c r="CD59" s="632"/>
      <c r="CE59" s="632"/>
      <c r="CF59" s="632"/>
      <c r="CG59" s="632"/>
      <c r="CH59" s="233"/>
      <c r="CI59" s="232"/>
      <c r="CJ59" s="232"/>
      <c r="CK59" s="240"/>
    </row>
    <row r="60" spans="7:89">
      <c r="G60" s="241"/>
      <c r="H60" s="232"/>
      <c r="I60" s="232"/>
      <c r="J60" s="232"/>
      <c r="K60" s="232"/>
      <c r="L60" s="233">
        <v>1</v>
      </c>
      <c r="M60" s="233">
        <v>1</v>
      </c>
      <c r="N60" s="233">
        <v>1</v>
      </c>
      <c r="O60" s="233">
        <v>1</v>
      </c>
      <c r="P60" s="230"/>
      <c r="Q60" s="233">
        <v>1</v>
      </c>
      <c r="R60" s="617" t="s">
        <v>165</v>
      </c>
      <c r="S60" s="617"/>
      <c r="T60" s="617"/>
      <c r="U60" s="233">
        <v>1</v>
      </c>
      <c r="V60" s="233">
        <v>1</v>
      </c>
      <c r="W60" s="233">
        <v>1</v>
      </c>
      <c r="X60" s="233">
        <v>1</v>
      </c>
      <c r="Y60" s="617" t="s">
        <v>282</v>
      </c>
      <c r="Z60" s="617"/>
      <c r="AA60" s="617"/>
      <c r="AB60" s="620"/>
      <c r="AC60" s="620"/>
      <c r="AD60" s="617" t="s">
        <v>135</v>
      </c>
      <c r="AE60" s="617"/>
      <c r="AF60" s="617"/>
      <c r="AG60" s="233">
        <v>1</v>
      </c>
      <c r="AH60" s="617"/>
      <c r="AI60" s="617"/>
      <c r="AJ60" s="617"/>
      <c r="AK60" s="233">
        <v>1</v>
      </c>
      <c r="AL60" s="630"/>
      <c r="AM60" s="630"/>
      <c r="AN60" s="630"/>
      <c r="AO60" s="234"/>
      <c r="AP60" s="234"/>
      <c r="AQ60" s="232"/>
      <c r="AR60" s="232"/>
      <c r="AS60" s="232"/>
      <c r="AT60" s="240"/>
      <c r="AX60" s="241"/>
      <c r="AY60" s="232"/>
      <c r="AZ60" s="232"/>
      <c r="BA60" s="233"/>
      <c r="BB60" s="232"/>
      <c r="BC60" s="632"/>
      <c r="BD60" s="632"/>
      <c r="BE60" s="632"/>
      <c r="BF60" s="632"/>
      <c r="BG60" s="632"/>
      <c r="BH60" s="232">
        <v>1</v>
      </c>
      <c r="BI60" s="617"/>
      <c r="BJ60" s="617"/>
      <c r="BK60" s="617"/>
      <c r="BL60" s="232">
        <v>1</v>
      </c>
      <c r="BM60" s="630"/>
      <c r="BN60" s="630"/>
      <c r="BO60" s="630"/>
      <c r="BP60" s="232"/>
      <c r="BQ60" s="632"/>
      <c r="BR60" s="632"/>
      <c r="BS60" s="632"/>
      <c r="BT60" s="242"/>
      <c r="BU60" s="630"/>
      <c r="BV60" s="630"/>
      <c r="BW60" s="630"/>
      <c r="BX60" s="232">
        <v>1</v>
      </c>
      <c r="BY60" s="617"/>
      <c r="BZ60" s="617"/>
      <c r="CA60" s="617"/>
      <c r="CB60" s="232">
        <v>1</v>
      </c>
      <c r="CC60" s="632"/>
      <c r="CD60" s="632"/>
      <c r="CE60" s="632"/>
      <c r="CF60" s="632"/>
      <c r="CG60" s="632"/>
      <c r="CH60" s="232"/>
      <c r="CI60" s="232"/>
      <c r="CJ60" s="232"/>
      <c r="CK60" s="240"/>
    </row>
    <row r="61" spans="7:89">
      <c r="G61" s="241"/>
      <c r="H61" s="232"/>
      <c r="I61" s="630" t="s">
        <v>187</v>
      </c>
      <c r="J61" s="630"/>
      <c r="K61" s="630"/>
      <c r="L61" s="233">
        <v>1</v>
      </c>
      <c r="M61" s="617" t="s">
        <v>136</v>
      </c>
      <c r="N61" s="617"/>
      <c r="O61" s="617"/>
      <c r="P61" s="236"/>
      <c r="Q61" s="233">
        <v>1</v>
      </c>
      <c r="R61" s="617"/>
      <c r="S61" s="617"/>
      <c r="T61" s="617"/>
      <c r="U61" s="233">
        <v>1</v>
      </c>
      <c r="V61" s="617" t="s">
        <v>381</v>
      </c>
      <c r="W61" s="617"/>
      <c r="X61" s="233">
        <v>1</v>
      </c>
      <c r="Y61" s="617"/>
      <c r="Z61" s="617"/>
      <c r="AA61" s="617"/>
      <c r="AB61" s="617" t="s">
        <v>137</v>
      </c>
      <c r="AC61" s="617"/>
      <c r="AD61" s="617"/>
      <c r="AE61" s="617"/>
      <c r="AF61" s="617"/>
      <c r="AG61" s="233">
        <v>1</v>
      </c>
      <c r="AH61" s="617"/>
      <c r="AI61" s="617"/>
      <c r="AJ61" s="617"/>
      <c r="AK61" s="233">
        <v>1</v>
      </c>
      <c r="AL61" s="233">
        <v>1</v>
      </c>
      <c r="AM61" s="310"/>
      <c r="AN61" s="232"/>
      <c r="AO61" s="232"/>
      <c r="AP61" s="232"/>
      <c r="AQ61" s="232"/>
      <c r="AR61" s="232"/>
      <c r="AS61" s="232"/>
      <c r="AT61" s="240"/>
      <c r="AX61" s="241"/>
      <c r="AY61" s="232"/>
      <c r="AZ61" s="232"/>
      <c r="BA61" s="232"/>
      <c r="BB61" s="232"/>
      <c r="BC61" s="632"/>
      <c r="BD61" s="632"/>
      <c r="BE61" s="632"/>
      <c r="BF61" s="632"/>
      <c r="BG61" s="632"/>
      <c r="BH61" s="232">
        <v>1</v>
      </c>
      <c r="BI61" s="617"/>
      <c r="BJ61" s="617"/>
      <c r="BK61" s="617"/>
      <c r="BL61" s="232">
        <v>1</v>
      </c>
      <c r="BM61" s="630"/>
      <c r="BN61" s="630"/>
      <c r="BO61" s="630"/>
      <c r="BP61" s="232">
        <v>1</v>
      </c>
      <c r="BQ61" s="232">
        <v>1</v>
      </c>
      <c r="BR61" s="232">
        <v>1</v>
      </c>
      <c r="BS61" s="232">
        <v>1</v>
      </c>
      <c r="BT61" s="232">
        <v>1</v>
      </c>
      <c r="BU61" s="630"/>
      <c r="BV61" s="630"/>
      <c r="BW61" s="630"/>
      <c r="BX61" s="232">
        <v>1</v>
      </c>
      <c r="BY61" s="617"/>
      <c r="BZ61" s="617"/>
      <c r="CA61" s="617"/>
      <c r="CB61" s="232">
        <v>1</v>
      </c>
      <c r="CC61" s="632"/>
      <c r="CD61" s="632"/>
      <c r="CE61" s="632"/>
      <c r="CF61" s="632"/>
      <c r="CG61" s="632"/>
      <c r="CH61" s="232"/>
      <c r="CI61" s="232"/>
      <c r="CJ61" s="232"/>
      <c r="CK61" s="240"/>
    </row>
    <row r="62" spans="7:89">
      <c r="G62" s="241"/>
      <c r="H62" s="232"/>
      <c r="I62" s="630"/>
      <c r="J62" s="630"/>
      <c r="K62" s="630"/>
      <c r="L62" s="233">
        <v>1</v>
      </c>
      <c r="M62" s="617"/>
      <c r="N62" s="617"/>
      <c r="O62" s="617"/>
      <c r="P62" s="233">
        <v>1</v>
      </c>
      <c r="Q62" s="233">
        <v>1</v>
      </c>
      <c r="R62" s="617"/>
      <c r="S62" s="617"/>
      <c r="T62" s="617"/>
      <c r="U62" s="233">
        <v>1</v>
      </c>
      <c r="V62" s="617"/>
      <c r="W62" s="617"/>
      <c r="X62" s="233">
        <v>1</v>
      </c>
      <c r="Y62" s="617"/>
      <c r="Z62" s="617"/>
      <c r="AA62" s="617"/>
      <c r="AB62" s="617"/>
      <c r="AC62" s="617"/>
      <c r="AD62" s="617"/>
      <c r="AE62" s="617"/>
      <c r="AF62" s="617"/>
      <c r="AG62" s="233">
        <v>1</v>
      </c>
      <c r="AH62" s="233">
        <v>1</v>
      </c>
      <c r="AI62" s="617" t="s">
        <v>138</v>
      </c>
      <c r="AJ62" s="617"/>
      <c r="AK62" s="617"/>
      <c r="AL62" s="233">
        <v>1</v>
      </c>
      <c r="AM62" s="630" t="s">
        <v>187</v>
      </c>
      <c r="AN62" s="630"/>
      <c r="AO62" s="630"/>
      <c r="AP62" s="232"/>
      <c r="AQ62" s="233"/>
      <c r="AR62" s="233"/>
      <c r="AS62" s="232"/>
      <c r="AT62" s="277"/>
      <c r="AX62" s="241"/>
      <c r="AY62" s="238"/>
      <c r="AZ62" s="238"/>
      <c r="BA62" s="238"/>
      <c r="BB62" s="632" t="s">
        <v>210</v>
      </c>
      <c r="BC62" s="632"/>
      <c r="BD62" s="632"/>
      <c r="BE62" s="232">
        <v>1</v>
      </c>
      <c r="BF62" s="232">
        <v>1</v>
      </c>
      <c r="BG62" s="232">
        <v>1</v>
      </c>
      <c r="BH62" s="232">
        <v>1</v>
      </c>
      <c r="BI62" s="232">
        <v>1</v>
      </c>
      <c r="BJ62" s="232">
        <v>1</v>
      </c>
      <c r="BK62" s="232">
        <v>1</v>
      </c>
      <c r="BL62" s="232">
        <v>1</v>
      </c>
      <c r="BM62" s="232">
        <v>1</v>
      </c>
      <c r="BN62" s="232">
        <v>1</v>
      </c>
      <c r="BO62" s="232">
        <v>1</v>
      </c>
      <c r="BP62" s="232">
        <v>1</v>
      </c>
      <c r="BQ62" s="617" t="s">
        <v>283</v>
      </c>
      <c r="BR62" s="617"/>
      <c r="BS62" s="617"/>
      <c r="BT62" s="232">
        <v>1</v>
      </c>
      <c r="BU62" s="232">
        <v>1</v>
      </c>
      <c r="BV62" s="232">
        <v>1</v>
      </c>
      <c r="BW62" s="232">
        <v>1</v>
      </c>
      <c r="BX62" s="232">
        <v>1</v>
      </c>
      <c r="BY62" s="232">
        <v>1</v>
      </c>
      <c r="BZ62" s="232">
        <v>1</v>
      </c>
      <c r="CA62" s="232">
        <v>1</v>
      </c>
      <c r="CB62" s="232">
        <v>1</v>
      </c>
      <c r="CC62" s="232">
        <v>1</v>
      </c>
      <c r="CD62" s="232">
        <v>1</v>
      </c>
      <c r="CE62" s="620" t="s">
        <v>151</v>
      </c>
      <c r="CF62" s="620"/>
      <c r="CG62" s="238"/>
      <c r="CH62" s="238"/>
      <c r="CI62" s="233"/>
      <c r="CJ62" s="232"/>
      <c r="CK62" s="277"/>
    </row>
    <row r="63" spans="7:89">
      <c r="G63" s="239"/>
      <c r="H63" s="232"/>
      <c r="I63" s="630"/>
      <c r="J63" s="630"/>
      <c r="K63" s="630"/>
      <c r="L63" s="233">
        <v>1</v>
      </c>
      <c r="M63" s="617"/>
      <c r="N63" s="617"/>
      <c r="O63" s="617"/>
      <c r="P63" s="233">
        <v>1</v>
      </c>
      <c r="Q63" s="617" t="s">
        <v>139</v>
      </c>
      <c r="R63" s="617"/>
      <c r="S63" s="617"/>
      <c r="T63" s="233">
        <v>1</v>
      </c>
      <c r="U63" s="233">
        <v>1</v>
      </c>
      <c r="V63" s="233">
        <v>1</v>
      </c>
      <c r="W63" s="233">
        <v>1</v>
      </c>
      <c r="X63" s="233">
        <v>1</v>
      </c>
      <c r="Y63" s="233">
        <v>1</v>
      </c>
      <c r="Z63" s="233">
        <v>1</v>
      </c>
      <c r="AA63" s="233">
        <v>1</v>
      </c>
      <c r="AB63" s="233">
        <v>1</v>
      </c>
      <c r="AC63" s="233">
        <v>1</v>
      </c>
      <c r="AD63" s="617" t="s">
        <v>137</v>
      </c>
      <c r="AE63" s="617"/>
      <c r="AF63" s="620" t="s">
        <v>151</v>
      </c>
      <c r="AG63" s="620"/>
      <c r="AH63" s="233">
        <v>1</v>
      </c>
      <c r="AI63" s="617"/>
      <c r="AJ63" s="617"/>
      <c r="AK63" s="617"/>
      <c r="AL63" s="233">
        <v>1</v>
      </c>
      <c r="AM63" s="630"/>
      <c r="AN63" s="630"/>
      <c r="AO63" s="630"/>
      <c r="AP63" s="234"/>
      <c r="AQ63" s="232"/>
      <c r="AR63" s="233"/>
      <c r="AS63" s="233"/>
      <c r="AT63" s="277"/>
      <c r="AX63" s="239"/>
      <c r="AY63" s="238"/>
      <c r="AZ63" s="238"/>
      <c r="BA63" s="238"/>
      <c r="BB63" s="632"/>
      <c r="BC63" s="632"/>
      <c r="BD63" s="632"/>
      <c r="BE63" s="232">
        <v>1</v>
      </c>
      <c r="BF63" s="617" t="s">
        <v>136</v>
      </c>
      <c r="BG63" s="617"/>
      <c r="BH63" s="617"/>
      <c r="BI63" s="232">
        <v>1</v>
      </c>
      <c r="BJ63" s="617" t="s">
        <v>181</v>
      </c>
      <c r="BK63" s="617"/>
      <c r="BL63" s="617"/>
      <c r="BM63" s="232">
        <v>1</v>
      </c>
      <c r="BN63" s="617" t="s">
        <v>456</v>
      </c>
      <c r="BO63" s="617"/>
      <c r="BP63" s="617"/>
      <c r="BQ63" s="617"/>
      <c r="BR63" s="617"/>
      <c r="BS63" s="617"/>
      <c r="BT63" s="617" t="s">
        <v>456</v>
      </c>
      <c r="BU63" s="617"/>
      <c r="BV63" s="617"/>
      <c r="BW63" s="232">
        <v>1</v>
      </c>
      <c r="BX63" s="632" t="s">
        <v>137</v>
      </c>
      <c r="BY63" s="632"/>
      <c r="BZ63" s="232">
        <v>1</v>
      </c>
      <c r="CA63" s="632" t="s">
        <v>133</v>
      </c>
      <c r="CB63" s="632"/>
      <c r="CC63" s="632"/>
      <c r="CD63" s="232">
        <v>1</v>
      </c>
      <c r="CE63" s="620"/>
      <c r="CF63" s="620"/>
      <c r="CG63" s="238"/>
      <c r="CH63" s="238"/>
      <c r="CI63" s="233"/>
      <c r="CJ63" s="233"/>
      <c r="CK63" s="277"/>
    </row>
    <row r="64" spans="7:89">
      <c r="G64" s="239"/>
      <c r="H64" s="232"/>
      <c r="I64" s="233"/>
      <c r="J64" s="232"/>
      <c r="K64" s="242"/>
      <c r="L64" s="617" t="s">
        <v>150</v>
      </c>
      <c r="M64" s="617"/>
      <c r="N64" s="617"/>
      <c r="O64" s="232"/>
      <c r="P64" s="233">
        <v>1</v>
      </c>
      <c r="Q64" s="617"/>
      <c r="R64" s="617"/>
      <c r="S64" s="617"/>
      <c r="T64" s="233">
        <v>1</v>
      </c>
      <c r="U64" s="617" t="s">
        <v>135</v>
      </c>
      <c r="V64" s="617"/>
      <c r="W64" s="617"/>
      <c r="X64" s="233">
        <v>1</v>
      </c>
      <c r="Y64" s="617" t="s">
        <v>385</v>
      </c>
      <c r="Z64" s="617"/>
      <c r="AA64" s="617"/>
      <c r="AB64" s="617"/>
      <c r="AC64" s="233">
        <v>1</v>
      </c>
      <c r="AD64" s="617"/>
      <c r="AE64" s="617"/>
      <c r="AF64" s="620"/>
      <c r="AG64" s="620"/>
      <c r="AH64" s="233">
        <v>1</v>
      </c>
      <c r="AI64" s="617"/>
      <c r="AJ64" s="617"/>
      <c r="AK64" s="617"/>
      <c r="AL64" s="233">
        <v>1</v>
      </c>
      <c r="AM64" s="630"/>
      <c r="AN64" s="630"/>
      <c r="AO64" s="630"/>
      <c r="AP64" s="234"/>
      <c r="AQ64" s="232"/>
      <c r="AR64" s="238"/>
      <c r="AS64" s="233"/>
      <c r="AT64" s="277"/>
      <c r="AX64" s="239"/>
      <c r="AY64" s="238"/>
      <c r="AZ64" s="238"/>
      <c r="BA64" s="238"/>
      <c r="BB64" s="632"/>
      <c r="BC64" s="632"/>
      <c r="BD64" s="632"/>
      <c r="BE64" s="232">
        <v>1</v>
      </c>
      <c r="BF64" s="617"/>
      <c r="BG64" s="617"/>
      <c r="BH64" s="617"/>
      <c r="BI64" s="232">
        <v>1</v>
      </c>
      <c r="BJ64" s="617"/>
      <c r="BK64" s="617"/>
      <c r="BL64" s="617"/>
      <c r="BM64" s="232">
        <v>1</v>
      </c>
      <c r="BN64" s="617"/>
      <c r="BO64" s="617"/>
      <c r="BP64" s="617"/>
      <c r="BQ64" s="617"/>
      <c r="BR64" s="617"/>
      <c r="BS64" s="617"/>
      <c r="BT64" s="617"/>
      <c r="BU64" s="617"/>
      <c r="BV64" s="617"/>
      <c r="BW64" s="232">
        <v>1</v>
      </c>
      <c r="BX64" s="632"/>
      <c r="BY64" s="632"/>
      <c r="BZ64" s="232">
        <v>1</v>
      </c>
      <c r="CA64" s="632"/>
      <c r="CB64" s="632"/>
      <c r="CC64" s="632"/>
      <c r="CD64" s="232">
        <v>1</v>
      </c>
      <c r="CE64" s="632" t="s">
        <v>137</v>
      </c>
      <c r="CF64" s="632"/>
      <c r="CG64" s="230"/>
      <c r="CH64" s="238"/>
      <c r="CI64" s="233"/>
      <c r="CJ64" s="233"/>
      <c r="CK64" s="277"/>
    </row>
    <row r="65" spans="7:89">
      <c r="G65" s="241"/>
      <c r="H65" s="231"/>
      <c r="I65" s="233"/>
      <c r="J65" s="232"/>
      <c r="K65" s="242"/>
      <c r="L65" s="617"/>
      <c r="M65" s="617"/>
      <c r="N65" s="617"/>
      <c r="O65" s="235"/>
      <c r="P65" s="233">
        <v>1</v>
      </c>
      <c r="Q65" s="617"/>
      <c r="R65" s="617"/>
      <c r="S65" s="617"/>
      <c r="T65" s="233">
        <v>1</v>
      </c>
      <c r="U65" s="617"/>
      <c r="V65" s="617"/>
      <c r="W65" s="617"/>
      <c r="X65" s="233">
        <v>1</v>
      </c>
      <c r="Y65" s="617"/>
      <c r="Z65" s="617"/>
      <c r="AA65" s="617"/>
      <c r="AB65" s="617"/>
      <c r="AC65" s="233">
        <v>1</v>
      </c>
      <c r="AD65" s="617" t="s">
        <v>282</v>
      </c>
      <c r="AE65" s="617"/>
      <c r="AF65" s="617"/>
      <c r="AG65" s="233">
        <v>1</v>
      </c>
      <c r="AH65" s="233">
        <v>1</v>
      </c>
      <c r="AI65" s="233">
        <v>1</v>
      </c>
      <c r="AJ65" s="233">
        <v>1</v>
      </c>
      <c r="AK65" s="233">
        <v>1</v>
      </c>
      <c r="AL65" s="233">
        <v>1</v>
      </c>
      <c r="AM65" s="617" t="s">
        <v>150</v>
      </c>
      <c r="AN65" s="617"/>
      <c r="AO65" s="617"/>
      <c r="AP65" s="232"/>
      <c r="AQ65" s="232"/>
      <c r="AR65" s="238"/>
      <c r="AS65" s="276"/>
      <c r="AT65" s="277"/>
      <c r="AX65" s="241"/>
      <c r="AY65" s="238"/>
      <c r="AZ65" s="238"/>
      <c r="BA65" s="238"/>
      <c r="BB65" s="238"/>
      <c r="BC65" s="620" t="s">
        <v>151</v>
      </c>
      <c r="BD65" s="620"/>
      <c r="BE65" s="232">
        <v>1</v>
      </c>
      <c r="BF65" s="617"/>
      <c r="BG65" s="617"/>
      <c r="BH65" s="617"/>
      <c r="BI65" s="232">
        <v>1</v>
      </c>
      <c r="BJ65" s="617"/>
      <c r="BK65" s="617"/>
      <c r="BL65" s="617"/>
      <c r="BM65" s="232">
        <v>1</v>
      </c>
      <c r="BN65" s="617"/>
      <c r="BO65" s="617"/>
      <c r="BP65" s="617"/>
      <c r="BQ65" s="617"/>
      <c r="BR65" s="617"/>
      <c r="BS65" s="617"/>
      <c r="BT65" s="617"/>
      <c r="BU65" s="617"/>
      <c r="BV65" s="617"/>
      <c r="BW65" s="232">
        <v>1</v>
      </c>
      <c r="BX65" s="632" t="s">
        <v>381</v>
      </c>
      <c r="BY65" s="632"/>
      <c r="BZ65" s="232">
        <v>1</v>
      </c>
      <c r="CA65" s="632"/>
      <c r="CB65" s="632"/>
      <c r="CC65" s="632"/>
      <c r="CD65" s="232">
        <v>1</v>
      </c>
      <c r="CE65" s="632"/>
      <c r="CF65" s="632"/>
      <c r="CG65" s="230"/>
      <c r="CH65" s="238"/>
      <c r="CI65" s="233"/>
      <c r="CJ65" s="276"/>
      <c r="CK65" s="277"/>
    </row>
    <row r="66" spans="7:89">
      <c r="G66" s="241"/>
      <c r="H66" s="231"/>
      <c r="I66" s="233"/>
      <c r="J66" s="232"/>
      <c r="K66" s="242"/>
      <c r="L66" s="617"/>
      <c r="M66" s="617"/>
      <c r="N66" s="617"/>
      <c r="O66" s="233">
        <v>1</v>
      </c>
      <c r="P66" s="233">
        <v>1</v>
      </c>
      <c r="Q66" s="233">
        <v>1</v>
      </c>
      <c r="R66" s="233">
        <v>1</v>
      </c>
      <c r="S66" s="233">
        <v>1</v>
      </c>
      <c r="T66" s="233">
        <v>1</v>
      </c>
      <c r="U66" s="617"/>
      <c r="V66" s="617"/>
      <c r="W66" s="617"/>
      <c r="X66" s="233">
        <v>1</v>
      </c>
      <c r="Y66" s="617"/>
      <c r="Z66" s="617"/>
      <c r="AA66" s="617"/>
      <c r="AB66" s="617"/>
      <c r="AC66" s="233">
        <v>1</v>
      </c>
      <c r="AD66" s="617"/>
      <c r="AE66" s="617"/>
      <c r="AF66" s="617"/>
      <c r="AG66" s="233">
        <v>1</v>
      </c>
      <c r="AH66" s="617" t="s">
        <v>139</v>
      </c>
      <c r="AI66" s="617"/>
      <c r="AJ66" s="617"/>
      <c r="AK66" s="233">
        <v>1</v>
      </c>
      <c r="AL66" s="235"/>
      <c r="AM66" s="617"/>
      <c r="AN66" s="617"/>
      <c r="AO66" s="617"/>
      <c r="AP66" s="232"/>
      <c r="AQ66" s="232"/>
      <c r="AR66" s="238"/>
      <c r="AS66" s="276"/>
      <c r="AT66" s="277"/>
      <c r="AX66" s="241"/>
      <c r="AY66" s="238"/>
      <c r="AZ66" s="238"/>
      <c r="BA66" s="238"/>
      <c r="BB66" s="238"/>
      <c r="BC66" s="620"/>
      <c r="BD66" s="620"/>
      <c r="BE66" s="232">
        <v>1</v>
      </c>
      <c r="BF66" s="232">
        <v>1</v>
      </c>
      <c r="BG66" s="232"/>
      <c r="BH66" s="230"/>
      <c r="BI66" s="232">
        <v>1</v>
      </c>
      <c r="BJ66" s="232">
        <v>1</v>
      </c>
      <c r="BK66" s="632" t="s">
        <v>381</v>
      </c>
      <c r="BL66" s="632"/>
      <c r="BM66" s="232">
        <v>1</v>
      </c>
      <c r="BN66" s="232">
        <v>1</v>
      </c>
      <c r="BO66" s="232">
        <v>1</v>
      </c>
      <c r="BP66" s="232">
        <v>1</v>
      </c>
      <c r="BQ66" s="617"/>
      <c r="BR66" s="617"/>
      <c r="BS66" s="617"/>
      <c r="BT66" s="232">
        <v>1</v>
      </c>
      <c r="BU66" s="232">
        <v>1</v>
      </c>
      <c r="BV66" s="232">
        <v>1</v>
      </c>
      <c r="BW66" s="232">
        <v>1</v>
      </c>
      <c r="BX66" s="632"/>
      <c r="BY66" s="632"/>
      <c r="BZ66" s="232">
        <v>1</v>
      </c>
      <c r="CA66" s="232">
        <v>1</v>
      </c>
      <c r="CB66" s="232"/>
      <c r="CC66" s="230"/>
      <c r="CD66" s="232">
        <v>1</v>
      </c>
      <c r="CE66" s="232">
        <v>1</v>
      </c>
      <c r="CF66" s="620" t="s">
        <v>151</v>
      </c>
      <c r="CG66" s="620"/>
      <c r="CH66" s="238"/>
      <c r="CI66" s="233"/>
      <c r="CJ66" s="276"/>
      <c r="CK66" s="277"/>
    </row>
    <row r="67" spans="7:89">
      <c r="G67" s="241"/>
      <c r="H67" s="231"/>
      <c r="I67" s="233"/>
      <c r="J67" s="232"/>
      <c r="K67" s="242"/>
      <c r="L67" s="630" t="s">
        <v>187</v>
      </c>
      <c r="M67" s="630"/>
      <c r="N67" s="630"/>
      <c r="O67" s="233">
        <v>1</v>
      </c>
      <c r="P67" s="617" t="s">
        <v>138</v>
      </c>
      <c r="Q67" s="617"/>
      <c r="R67" s="617"/>
      <c r="S67" s="233">
        <v>1</v>
      </c>
      <c r="T67" s="620" t="s">
        <v>151</v>
      </c>
      <c r="U67" s="620"/>
      <c r="V67" s="617" t="s">
        <v>137</v>
      </c>
      <c r="W67" s="617"/>
      <c r="X67" s="233">
        <v>1</v>
      </c>
      <c r="Y67" s="617"/>
      <c r="Z67" s="617"/>
      <c r="AA67" s="617"/>
      <c r="AB67" s="617"/>
      <c r="AC67" s="233">
        <v>1</v>
      </c>
      <c r="AD67" s="617"/>
      <c r="AE67" s="617"/>
      <c r="AF67" s="617"/>
      <c r="AG67" s="233">
        <v>1</v>
      </c>
      <c r="AH67" s="617"/>
      <c r="AI67" s="617"/>
      <c r="AJ67" s="617"/>
      <c r="AK67" s="233">
        <v>1</v>
      </c>
      <c r="AL67" s="232"/>
      <c r="AM67" s="617"/>
      <c r="AN67" s="617"/>
      <c r="AO67" s="617"/>
      <c r="AP67" s="232"/>
      <c r="AQ67" s="232"/>
      <c r="AR67" s="233"/>
      <c r="AS67" s="276"/>
      <c r="AT67" s="277"/>
      <c r="AX67" s="241"/>
      <c r="AY67" s="238"/>
      <c r="AZ67" s="238"/>
      <c r="BA67" s="238"/>
      <c r="BB67" s="238"/>
      <c r="BC67" s="230"/>
      <c r="BD67" s="632" t="s">
        <v>137</v>
      </c>
      <c r="BE67" s="632"/>
      <c r="BF67" s="232">
        <v>1</v>
      </c>
      <c r="BG67" s="632" t="s">
        <v>133</v>
      </c>
      <c r="BH67" s="632"/>
      <c r="BI67" s="632"/>
      <c r="BJ67" s="232">
        <v>1</v>
      </c>
      <c r="BK67" s="632"/>
      <c r="BL67" s="632"/>
      <c r="BM67" s="232">
        <v>1</v>
      </c>
      <c r="BN67" s="617" t="s">
        <v>456</v>
      </c>
      <c r="BO67" s="617"/>
      <c r="BP67" s="617"/>
      <c r="BQ67" s="617"/>
      <c r="BR67" s="617"/>
      <c r="BS67" s="617"/>
      <c r="BT67" s="617" t="s">
        <v>456</v>
      </c>
      <c r="BU67" s="617"/>
      <c r="BV67" s="617"/>
      <c r="BW67" s="232">
        <v>1</v>
      </c>
      <c r="BX67" s="617" t="s">
        <v>136</v>
      </c>
      <c r="BY67" s="617"/>
      <c r="BZ67" s="617"/>
      <c r="CA67" s="232">
        <v>1</v>
      </c>
      <c r="CB67" s="617" t="s">
        <v>136</v>
      </c>
      <c r="CC67" s="617"/>
      <c r="CD67" s="617"/>
      <c r="CE67" s="232">
        <v>1</v>
      </c>
      <c r="CF67" s="620"/>
      <c r="CG67" s="620"/>
      <c r="CH67" s="238"/>
      <c r="CI67" s="233"/>
      <c r="CJ67" s="276"/>
      <c r="CK67" s="277"/>
    </row>
    <row r="68" spans="7:89">
      <c r="G68" s="241"/>
      <c r="H68" s="232"/>
      <c r="I68" s="232"/>
      <c r="J68" s="232"/>
      <c r="K68" s="242"/>
      <c r="L68" s="630"/>
      <c r="M68" s="630"/>
      <c r="N68" s="630"/>
      <c r="O68" s="233">
        <v>1</v>
      </c>
      <c r="P68" s="617"/>
      <c r="Q68" s="617"/>
      <c r="R68" s="617"/>
      <c r="S68" s="233">
        <v>1</v>
      </c>
      <c r="T68" s="620"/>
      <c r="U68" s="620"/>
      <c r="V68" s="617"/>
      <c r="W68" s="617"/>
      <c r="X68" s="233">
        <v>1</v>
      </c>
      <c r="Y68" s="233">
        <v>1</v>
      </c>
      <c r="Z68" s="233">
        <v>1</v>
      </c>
      <c r="AA68" s="233">
        <v>1</v>
      </c>
      <c r="AB68" s="233">
        <v>1</v>
      </c>
      <c r="AC68" s="233">
        <v>1</v>
      </c>
      <c r="AD68" s="233">
        <v>1</v>
      </c>
      <c r="AE68" s="233">
        <v>1</v>
      </c>
      <c r="AF68" s="233">
        <v>1</v>
      </c>
      <c r="AG68" s="233">
        <v>1</v>
      </c>
      <c r="AH68" s="617"/>
      <c r="AI68" s="617"/>
      <c r="AJ68" s="617"/>
      <c r="AK68" s="233">
        <v>1</v>
      </c>
      <c r="AL68" s="617" t="s">
        <v>136</v>
      </c>
      <c r="AM68" s="617"/>
      <c r="AN68" s="617"/>
      <c r="AO68" s="233">
        <v>1</v>
      </c>
      <c r="AP68" s="630" t="s">
        <v>187</v>
      </c>
      <c r="AQ68" s="630"/>
      <c r="AR68" s="630"/>
      <c r="AS68" s="276"/>
      <c r="AT68" s="277"/>
      <c r="AX68" s="241"/>
      <c r="AY68" s="234"/>
      <c r="AZ68" s="238"/>
      <c r="BA68" s="238"/>
      <c r="BB68" s="238"/>
      <c r="BC68" s="230"/>
      <c r="BD68" s="632"/>
      <c r="BE68" s="632"/>
      <c r="BF68" s="232">
        <v>1</v>
      </c>
      <c r="BG68" s="632"/>
      <c r="BH68" s="632"/>
      <c r="BI68" s="632"/>
      <c r="BJ68" s="232">
        <v>1</v>
      </c>
      <c r="BK68" s="632" t="s">
        <v>137</v>
      </c>
      <c r="BL68" s="632"/>
      <c r="BM68" s="232">
        <v>1</v>
      </c>
      <c r="BN68" s="617"/>
      <c r="BO68" s="617"/>
      <c r="BP68" s="617"/>
      <c r="BQ68" s="617" t="s">
        <v>286</v>
      </c>
      <c r="BR68" s="617"/>
      <c r="BS68" s="617"/>
      <c r="BT68" s="617"/>
      <c r="BU68" s="617"/>
      <c r="BV68" s="617"/>
      <c r="BW68" s="232">
        <v>1</v>
      </c>
      <c r="BX68" s="617"/>
      <c r="BY68" s="617"/>
      <c r="BZ68" s="617"/>
      <c r="CA68" s="232">
        <v>1</v>
      </c>
      <c r="CB68" s="617"/>
      <c r="CC68" s="617"/>
      <c r="CD68" s="617"/>
      <c r="CE68" s="232">
        <v>1</v>
      </c>
      <c r="CF68" s="632" t="s">
        <v>210</v>
      </c>
      <c r="CG68" s="632"/>
      <c r="CH68" s="632"/>
      <c r="CI68" s="233"/>
      <c r="CJ68" s="276"/>
      <c r="CK68" s="277"/>
    </row>
    <row r="69" spans="7:89">
      <c r="G69" s="241"/>
      <c r="H69" s="232"/>
      <c r="I69" s="232"/>
      <c r="J69" s="238"/>
      <c r="K69" s="232"/>
      <c r="L69" s="630"/>
      <c r="M69" s="630"/>
      <c r="N69" s="630"/>
      <c r="O69" s="233">
        <v>1</v>
      </c>
      <c r="P69" s="617"/>
      <c r="Q69" s="617"/>
      <c r="R69" s="617"/>
      <c r="S69" s="233">
        <v>1</v>
      </c>
      <c r="T69" s="233">
        <v>1</v>
      </c>
      <c r="U69" s="617" t="s">
        <v>282</v>
      </c>
      <c r="V69" s="617"/>
      <c r="W69" s="617"/>
      <c r="X69" s="617" t="s">
        <v>137</v>
      </c>
      <c r="Y69" s="617"/>
      <c r="Z69" s="617" t="s">
        <v>135</v>
      </c>
      <c r="AA69" s="617"/>
      <c r="AB69" s="617"/>
      <c r="AC69" s="233">
        <v>1</v>
      </c>
      <c r="AD69" s="617" t="s">
        <v>381</v>
      </c>
      <c r="AE69" s="617"/>
      <c r="AF69" s="233">
        <v>1</v>
      </c>
      <c r="AG69" s="617" t="s">
        <v>165</v>
      </c>
      <c r="AH69" s="617"/>
      <c r="AI69" s="617"/>
      <c r="AJ69" s="233">
        <v>1</v>
      </c>
      <c r="AK69" s="233">
        <v>1</v>
      </c>
      <c r="AL69" s="617"/>
      <c r="AM69" s="617"/>
      <c r="AN69" s="617"/>
      <c r="AO69" s="233">
        <v>1</v>
      </c>
      <c r="AP69" s="630"/>
      <c r="AQ69" s="630"/>
      <c r="AR69" s="630"/>
      <c r="AS69" s="232"/>
      <c r="AT69" s="240"/>
      <c r="AX69" s="241"/>
      <c r="AY69" s="234"/>
      <c r="AZ69" s="238"/>
      <c r="BA69" s="238"/>
      <c r="BB69" s="232"/>
      <c r="BC69" s="232"/>
      <c r="BD69" s="620" t="s">
        <v>151</v>
      </c>
      <c r="BE69" s="620"/>
      <c r="BF69" s="232">
        <v>1</v>
      </c>
      <c r="BG69" s="632"/>
      <c r="BH69" s="632"/>
      <c r="BI69" s="632"/>
      <c r="BJ69" s="232">
        <v>1</v>
      </c>
      <c r="BK69" s="632"/>
      <c r="BL69" s="632"/>
      <c r="BM69" s="232">
        <v>1</v>
      </c>
      <c r="BN69" s="617"/>
      <c r="BO69" s="617"/>
      <c r="BP69" s="617"/>
      <c r="BQ69" s="617"/>
      <c r="BR69" s="617"/>
      <c r="BS69" s="617"/>
      <c r="BT69" s="617"/>
      <c r="BU69" s="617"/>
      <c r="BV69" s="617"/>
      <c r="BW69" s="232">
        <v>1</v>
      </c>
      <c r="BX69" s="617"/>
      <c r="BY69" s="617"/>
      <c r="BZ69" s="617"/>
      <c r="CA69" s="232">
        <v>1</v>
      </c>
      <c r="CB69" s="617"/>
      <c r="CC69" s="617"/>
      <c r="CD69" s="617"/>
      <c r="CE69" s="232">
        <v>1</v>
      </c>
      <c r="CF69" s="632"/>
      <c r="CG69" s="632"/>
      <c r="CH69" s="632"/>
      <c r="CI69" s="232"/>
      <c r="CJ69" s="232"/>
      <c r="CK69" s="240"/>
    </row>
    <row r="70" spans="7:89">
      <c r="G70" s="241"/>
      <c r="H70" s="232"/>
      <c r="I70" s="232"/>
      <c r="J70" s="232"/>
      <c r="K70" s="232"/>
      <c r="L70" s="232"/>
      <c r="M70" s="232"/>
      <c r="N70" s="232"/>
      <c r="O70" s="233">
        <v>1</v>
      </c>
      <c r="P70" s="233">
        <v>1</v>
      </c>
      <c r="Q70" s="617" t="s">
        <v>165</v>
      </c>
      <c r="R70" s="617"/>
      <c r="S70" s="617"/>
      <c r="T70" s="233">
        <v>1</v>
      </c>
      <c r="U70" s="617"/>
      <c r="V70" s="617"/>
      <c r="W70" s="617"/>
      <c r="X70" s="617"/>
      <c r="Y70" s="617"/>
      <c r="Z70" s="617"/>
      <c r="AA70" s="617"/>
      <c r="AB70" s="617"/>
      <c r="AC70" s="233">
        <v>1</v>
      </c>
      <c r="AD70" s="617"/>
      <c r="AE70" s="617"/>
      <c r="AF70" s="233">
        <v>1</v>
      </c>
      <c r="AG70" s="617"/>
      <c r="AH70" s="617"/>
      <c r="AI70" s="617"/>
      <c r="AJ70" s="233">
        <v>1</v>
      </c>
      <c r="AK70" s="236"/>
      <c r="AL70" s="617"/>
      <c r="AM70" s="617"/>
      <c r="AN70" s="617"/>
      <c r="AO70" s="233">
        <v>1</v>
      </c>
      <c r="AP70" s="630"/>
      <c r="AQ70" s="630"/>
      <c r="AR70" s="630"/>
      <c r="AS70" s="232"/>
      <c r="AT70" s="240"/>
      <c r="AX70" s="241"/>
      <c r="AY70" s="234"/>
      <c r="AZ70" s="238"/>
      <c r="BA70" s="238"/>
      <c r="BB70" s="238"/>
      <c r="BC70" s="238"/>
      <c r="BD70" s="620"/>
      <c r="BE70" s="620"/>
      <c r="BF70" s="232">
        <v>1</v>
      </c>
      <c r="BG70" s="232">
        <v>1</v>
      </c>
      <c r="BH70" s="232">
        <v>1</v>
      </c>
      <c r="BI70" s="232">
        <v>1</v>
      </c>
      <c r="BJ70" s="232">
        <v>1</v>
      </c>
      <c r="BK70" s="232">
        <v>1</v>
      </c>
      <c r="BL70" s="232">
        <v>1</v>
      </c>
      <c r="BM70" s="232">
        <v>1</v>
      </c>
      <c r="BN70" s="232">
        <v>1</v>
      </c>
      <c r="BO70" s="232">
        <v>1</v>
      </c>
      <c r="BP70" s="232">
        <v>1</v>
      </c>
      <c r="BQ70" s="617"/>
      <c r="BR70" s="617"/>
      <c r="BS70" s="617"/>
      <c r="BT70" s="232">
        <v>1</v>
      </c>
      <c r="BU70" s="232">
        <v>1</v>
      </c>
      <c r="BV70" s="232">
        <v>1</v>
      </c>
      <c r="BW70" s="232">
        <v>1</v>
      </c>
      <c r="BX70" s="232">
        <v>1</v>
      </c>
      <c r="BY70" s="232">
        <v>1</v>
      </c>
      <c r="BZ70" s="232">
        <v>1</v>
      </c>
      <c r="CA70" s="232">
        <v>1</v>
      </c>
      <c r="CB70" s="232">
        <v>1</v>
      </c>
      <c r="CC70" s="232">
        <v>1</v>
      </c>
      <c r="CD70" s="232">
        <v>1</v>
      </c>
      <c r="CE70" s="232">
        <v>1</v>
      </c>
      <c r="CF70" s="632"/>
      <c r="CG70" s="632"/>
      <c r="CH70" s="632"/>
      <c r="CI70" s="232"/>
      <c r="CJ70" s="232"/>
      <c r="CK70" s="240"/>
    </row>
    <row r="71" spans="7:89">
      <c r="G71" s="241"/>
      <c r="H71" s="232"/>
      <c r="I71" s="232"/>
      <c r="J71" s="232"/>
      <c r="K71" s="232"/>
      <c r="L71" s="232"/>
      <c r="M71" s="617" t="s">
        <v>136</v>
      </c>
      <c r="N71" s="617"/>
      <c r="O71" s="617"/>
      <c r="P71" s="233">
        <v>1</v>
      </c>
      <c r="Q71" s="617"/>
      <c r="R71" s="617"/>
      <c r="S71" s="617"/>
      <c r="T71" s="233">
        <v>1</v>
      </c>
      <c r="U71" s="617"/>
      <c r="V71" s="617"/>
      <c r="W71" s="617"/>
      <c r="X71" s="620" t="s">
        <v>151</v>
      </c>
      <c r="Y71" s="620"/>
      <c r="Z71" s="617"/>
      <c r="AA71" s="617"/>
      <c r="AB71" s="617"/>
      <c r="AC71" s="233">
        <v>1</v>
      </c>
      <c r="AD71" s="233">
        <v>1</v>
      </c>
      <c r="AE71" s="233">
        <v>1</v>
      </c>
      <c r="AF71" s="233">
        <v>1</v>
      </c>
      <c r="AG71" s="617"/>
      <c r="AH71" s="617"/>
      <c r="AI71" s="617"/>
      <c r="AJ71" s="233">
        <v>1</v>
      </c>
      <c r="AK71" s="230"/>
      <c r="AL71" s="233">
        <v>1</v>
      </c>
      <c r="AM71" s="233">
        <v>1</v>
      </c>
      <c r="AN71" s="233">
        <v>1</v>
      </c>
      <c r="AO71" s="233">
        <v>1</v>
      </c>
      <c r="AP71" s="276"/>
      <c r="AQ71" s="232"/>
      <c r="AR71" s="232"/>
      <c r="AS71" s="232"/>
      <c r="AT71" s="240"/>
      <c r="AX71" s="241"/>
      <c r="AY71" s="232"/>
      <c r="AZ71" s="232"/>
      <c r="BA71" s="238"/>
      <c r="BB71" s="238"/>
      <c r="BC71" s="632" t="s">
        <v>148</v>
      </c>
      <c r="BD71" s="632"/>
      <c r="BE71" s="632"/>
      <c r="BF71" s="632"/>
      <c r="BG71" s="632"/>
      <c r="BH71" s="232">
        <v>1</v>
      </c>
      <c r="BI71" s="617" t="s">
        <v>139</v>
      </c>
      <c r="BJ71" s="617"/>
      <c r="BK71" s="617"/>
      <c r="BL71" s="232">
        <v>1</v>
      </c>
      <c r="BM71" s="632" t="s">
        <v>282</v>
      </c>
      <c r="BN71" s="632"/>
      <c r="BO71" s="632"/>
      <c r="BP71" s="232">
        <v>1</v>
      </c>
      <c r="BQ71" s="232">
        <v>1</v>
      </c>
      <c r="BR71" s="232">
        <v>1</v>
      </c>
      <c r="BS71" s="232">
        <v>1</v>
      </c>
      <c r="BT71" s="232">
        <v>1</v>
      </c>
      <c r="BU71" s="632" t="s">
        <v>282</v>
      </c>
      <c r="BV71" s="632"/>
      <c r="BW71" s="632"/>
      <c r="BX71" s="232">
        <v>1</v>
      </c>
      <c r="BY71" s="617" t="s">
        <v>139</v>
      </c>
      <c r="BZ71" s="617"/>
      <c r="CA71" s="617"/>
      <c r="CB71" s="232">
        <v>1</v>
      </c>
      <c r="CC71" s="632" t="s">
        <v>148</v>
      </c>
      <c r="CD71" s="632"/>
      <c r="CE71" s="632"/>
      <c r="CF71" s="632"/>
      <c r="CG71" s="632"/>
      <c r="CH71" s="232"/>
      <c r="CI71" s="232"/>
      <c r="CJ71" s="232"/>
      <c r="CK71" s="240"/>
    </row>
    <row r="72" spans="7:89">
      <c r="G72" s="241"/>
      <c r="H72" s="232"/>
      <c r="I72" s="232"/>
      <c r="J72" s="232"/>
      <c r="K72" s="232"/>
      <c r="L72" s="232"/>
      <c r="M72" s="617"/>
      <c r="N72" s="617"/>
      <c r="O72" s="617"/>
      <c r="P72" s="233">
        <v>1</v>
      </c>
      <c r="Q72" s="617"/>
      <c r="R72" s="617"/>
      <c r="S72" s="617"/>
      <c r="T72" s="233">
        <v>1</v>
      </c>
      <c r="U72" s="233">
        <v>1</v>
      </c>
      <c r="V72" s="233">
        <v>1</v>
      </c>
      <c r="W72" s="233">
        <v>1</v>
      </c>
      <c r="X72" s="620"/>
      <c r="Y72" s="620"/>
      <c r="Z72" s="233">
        <v>1</v>
      </c>
      <c r="AA72" s="233">
        <v>1</v>
      </c>
      <c r="AB72" s="233">
        <v>1</v>
      </c>
      <c r="AC72" s="233">
        <v>1</v>
      </c>
      <c r="AD72" s="617" t="s">
        <v>165</v>
      </c>
      <c r="AE72" s="617"/>
      <c r="AF72" s="617"/>
      <c r="AG72" s="630" t="s">
        <v>181</v>
      </c>
      <c r="AH72" s="630"/>
      <c r="AI72" s="630"/>
      <c r="AJ72" s="233">
        <v>1</v>
      </c>
      <c r="AK72" s="617" t="s">
        <v>133</v>
      </c>
      <c r="AL72" s="617"/>
      <c r="AM72" s="617"/>
      <c r="AN72" s="233">
        <v>1</v>
      </c>
      <c r="AO72" s="630" t="s">
        <v>148</v>
      </c>
      <c r="AP72" s="630"/>
      <c r="AQ72" s="630"/>
      <c r="AR72" s="630"/>
      <c r="AS72" s="630"/>
      <c r="AT72" s="240"/>
      <c r="AX72" s="241"/>
      <c r="AY72" s="238"/>
      <c r="AZ72" s="238"/>
      <c r="BA72" s="238"/>
      <c r="BB72" s="238"/>
      <c r="BC72" s="632"/>
      <c r="BD72" s="632"/>
      <c r="BE72" s="632"/>
      <c r="BF72" s="632"/>
      <c r="BG72" s="632"/>
      <c r="BH72" s="232">
        <v>1</v>
      </c>
      <c r="BI72" s="617"/>
      <c r="BJ72" s="617"/>
      <c r="BK72" s="617"/>
      <c r="BL72" s="232">
        <v>1</v>
      </c>
      <c r="BM72" s="632"/>
      <c r="BN72" s="632"/>
      <c r="BO72" s="632"/>
      <c r="BP72" s="243"/>
      <c r="BQ72" s="630" t="s">
        <v>135</v>
      </c>
      <c r="BR72" s="630"/>
      <c r="BS72" s="630"/>
      <c r="BT72" s="235"/>
      <c r="BU72" s="632"/>
      <c r="BV72" s="632"/>
      <c r="BW72" s="632"/>
      <c r="BX72" s="232">
        <v>1</v>
      </c>
      <c r="BY72" s="617"/>
      <c r="BZ72" s="617"/>
      <c r="CA72" s="617"/>
      <c r="CB72" s="232">
        <v>1</v>
      </c>
      <c r="CC72" s="632"/>
      <c r="CD72" s="632"/>
      <c r="CE72" s="632"/>
      <c r="CF72" s="632"/>
      <c r="CG72" s="632"/>
      <c r="CH72" s="232"/>
      <c r="CI72" s="232"/>
      <c r="CJ72" s="232"/>
      <c r="CK72" s="240"/>
    </row>
    <row r="73" spans="7:89">
      <c r="G73" s="241"/>
      <c r="H73" s="232"/>
      <c r="I73" s="232"/>
      <c r="J73" s="232"/>
      <c r="K73" s="232"/>
      <c r="L73" s="232"/>
      <c r="M73" s="617"/>
      <c r="N73" s="617"/>
      <c r="O73" s="617"/>
      <c r="P73" s="233">
        <v>1</v>
      </c>
      <c r="Q73" s="617" t="s">
        <v>133</v>
      </c>
      <c r="R73" s="617"/>
      <c r="S73" s="617"/>
      <c r="T73" s="617" t="s">
        <v>165</v>
      </c>
      <c r="U73" s="617"/>
      <c r="V73" s="617"/>
      <c r="W73" s="233">
        <v>1</v>
      </c>
      <c r="X73" s="233">
        <v>1</v>
      </c>
      <c r="Y73" s="233">
        <v>1</v>
      </c>
      <c r="Z73" s="233">
        <v>1</v>
      </c>
      <c r="AA73" s="617" t="s">
        <v>139</v>
      </c>
      <c r="AB73" s="617"/>
      <c r="AC73" s="617"/>
      <c r="AD73" s="617"/>
      <c r="AE73" s="617"/>
      <c r="AF73" s="617"/>
      <c r="AG73" s="630"/>
      <c r="AH73" s="630"/>
      <c r="AI73" s="630"/>
      <c r="AJ73" s="233">
        <v>1</v>
      </c>
      <c r="AK73" s="617"/>
      <c r="AL73" s="617"/>
      <c r="AM73" s="617"/>
      <c r="AN73" s="233">
        <v>1</v>
      </c>
      <c r="AO73" s="630"/>
      <c r="AP73" s="630"/>
      <c r="AQ73" s="630"/>
      <c r="AR73" s="630"/>
      <c r="AS73" s="630"/>
      <c r="AT73" s="240"/>
      <c r="AX73" s="241"/>
      <c r="AY73" s="238"/>
      <c r="AZ73" s="238"/>
      <c r="BA73" s="238"/>
      <c r="BB73" s="232"/>
      <c r="BC73" s="632"/>
      <c r="BD73" s="632"/>
      <c r="BE73" s="632"/>
      <c r="BF73" s="632"/>
      <c r="BG73" s="632"/>
      <c r="BH73" s="232">
        <v>1</v>
      </c>
      <c r="BI73" s="617"/>
      <c r="BJ73" s="617"/>
      <c r="BK73" s="617"/>
      <c r="BL73" s="232">
        <v>1</v>
      </c>
      <c r="BM73" s="632"/>
      <c r="BN73" s="632"/>
      <c r="BO73" s="632"/>
      <c r="BP73" s="274"/>
      <c r="BQ73" s="630"/>
      <c r="BR73" s="630"/>
      <c r="BS73" s="630"/>
      <c r="BT73" s="242"/>
      <c r="BU73" s="632"/>
      <c r="BV73" s="632"/>
      <c r="BW73" s="632"/>
      <c r="BX73" s="232">
        <v>1</v>
      </c>
      <c r="BY73" s="617"/>
      <c r="BZ73" s="617"/>
      <c r="CA73" s="617"/>
      <c r="CB73" s="232">
        <v>1</v>
      </c>
      <c r="CC73" s="632"/>
      <c r="CD73" s="632"/>
      <c r="CE73" s="632"/>
      <c r="CF73" s="632"/>
      <c r="CG73" s="632"/>
      <c r="CH73" s="234"/>
      <c r="CI73" s="232"/>
      <c r="CJ73" s="232"/>
      <c r="CK73" s="240"/>
    </row>
    <row r="74" spans="7:89">
      <c r="G74" s="241"/>
      <c r="H74" s="232"/>
      <c r="I74" s="232"/>
      <c r="J74" s="234"/>
      <c r="K74" s="234"/>
      <c r="L74" s="234"/>
      <c r="M74" s="630" t="s">
        <v>209</v>
      </c>
      <c r="N74" s="630"/>
      <c r="O74" s="630"/>
      <c r="P74" s="233">
        <v>1</v>
      </c>
      <c r="Q74" s="617"/>
      <c r="R74" s="617"/>
      <c r="S74" s="617"/>
      <c r="T74" s="617"/>
      <c r="U74" s="617"/>
      <c r="V74" s="617"/>
      <c r="W74" s="617" t="s">
        <v>138</v>
      </c>
      <c r="X74" s="617"/>
      <c r="Y74" s="617"/>
      <c r="Z74" s="230"/>
      <c r="AA74" s="617"/>
      <c r="AB74" s="617"/>
      <c r="AC74" s="617"/>
      <c r="AD74" s="617"/>
      <c r="AE74" s="617"/>
      <c r="AF74" s="617"/>
      <c r="AG74" s="630"/>
      <c r="AH74" s="630"/>
      <c r="AI74" s="630"/>
      <c r="AJ74" s="233">
        <v>1</v>
      </c>
      <c r="AK74" s="617"/>
      <c r="AL74" s="617"/>
      <c r="AM74" s="617"/>
      <c r="AN74" s="233">
        <v>1</v>
      </c>
      <c r="AO74" s="630"/>
      <c r="AP74" s="630"/>
      <c r="AQ74" s="630"/>
      <c r="AR74" s="630"/>
      <c r="AS74" s="630"/>
      <c r="AT74" s="240"/>
      <c r="AX74" s="241"/>
      <c r="AY74" s="238"/>
      <c r="AZ74" s="238"/>
      <c r="BA74" s="238"/>
      <c r="BB74" s="234"/>
      <c r="BC74" s="632"/>
      <c r="BD74" s="632"/>
      <c r="BE74" s="632"/>
      <c r="BF74" s="632"/>
      <c r="BG74" s="632"/>
      <c r="BH74" s="232">
        <v>1</v>
      </c>
      <c r="BI74" s="232">
        <v>1</v>
      </c>
      <c r="BJ74" s="236"/>
      <c r="BK74" s="234"/>
      <c r="BL74" s="232">
        <v>1</v>
      </c>
      <c r="BM74" s="232">
        <v>1</v>
      </c>
      <c r="BN74" s="632" t="s">
        <v>457</v>
      </c>
      <c r="BO74" s="632"/>
      <c r="BP74" s="632"/>
      <c r="BQ74" s="630"/>
      <c r="BR74" s="630"/>
      <c r="BS74" s="630"/>
      <c r="BT74" s="632" t="s">
        <v>457</v>
      </c>
      <c r="BU74" s="632"/>
      <c r="BV74" s="632"/>
      <c r="BW74" s="232">
        <v>1</v>
      </c>
      <c r="BX74" s="232">
        <v>1</v>
      </c>
      <c r="BY74" s="234"/>
      <c r="BZ74" s="236"/>
      <c r="CA74" s="232">
        <v>1</v>
      </c>
      <c r="CB74" s="232">
        <v>1</v>
      </c>
      <c r="CC74" s="632"/>
      <c r="CD74" s="632"/>
      <c r="CE74" s="632"/>
      <c r="CF74" s="632"/>
      <c r="CG74" s="632"/>
      <c r="CH74" s="234"/>
      <c r="CI74" s="232"/>
      <c r="CJ74" s="232"/>
      <c r="CK74" s="240"/>
    </row>
    <row r="75" spans="7:89">
      <c r="G75" s="241"/>
      <c r="H75" s="276"/>
      <c r="I75" s="232"/>
      <c r="J75" s="234"/>
      <c r="K75" s="234"/>
      <c r="L75" s="234"/>
      <c r="M75" s="630"/>
      <c r="N75" s="630"/>
      <c r="O75" s="630"/>
      <c r="P75" s="233">
        <v>1</v>
      </c>
      <c r="Q75" s="617"/>
      <c r="R75" s="617"/>
      <c r="S75" s="617"/>
      <c r="T75" s="617"/>
      <c r="U75" s="617"/>
      <c r="V75" s="617"/>
      <c r="W75" s="617"/>
      <c r="X75" s="617"/>
      <c r="Y75" s="617"/>
      <c r="Z75" s="233">
        <v>1</v>
      </c>
      <c r="AA75" s="617"/>
      <c r="AB75" s="617"/>
      <c r="AC75" s="617"/>
      <c r="AD75" s="233">
        <v>1</v>
      </c>
      <c r="AE75" s="233">
        <v>1</v>
      </c>
      <c r="AF75" s="233">
        <v>1</v>
      </c>
      <c r="AG75" s="233">
        <v>1</v>
      </c>
      <c r="AH75" s="233">
        <v>1</v>
      </c>
      <c r="AI75" s="233">
        <v>1</v>
      </c>
      <c r="AJ75" s="233">
        <v>1</v>
      </c>
      <c r="AK75" s="233">
        <v>1</v>
      </c>
      <c r="AL75" s="233">
        <v>1</v>
      </c>
      <c r="AM75" s="233">
        <v>1</v>
      </c>
      <c r="AN75" s="233">
        <v>1</v>
      </c>
      <c r="AO75" s="630"/>
      <c r="AP75" s="630"/>
      <c r="AQ75" s="630"/>
      <c r="AR75" s="630"/>
      <c r="AS75" s="630"/>
      <c r="AT75" s="277"/>
      <c r="AX75" s="241"/>
      <c r="AY75" s="276"/>
      <c r="AZ75" s="232"/>
      <c r="BA75" s="233"/>
      <c r="BB75" s="234"/>
      <c r="BC75" s="632"/>
      <c r="BD75" s="632"/>
      <c r="BE75" s="632"/>
      <c r="BF75" s="632"/>
      <c r="BG75" s="632"/>
      <c r="BH75" s="234"/>
      <c r="BI75" s="232">
        <v>1</v>
      </c>
      <c r="BJ75" s="630" t="s">
        <v>138</v>
      </c>
      <c r="BK75" s="630"/>
      <c r="BL75" s="630"/>
      <c r="BM75" s="232">
        <v>1</v>
      </c>
      <c r="BN75" s="632"/>
      <c r="BO75" s="632"/>
      <c r="BP75" s="632"/>
      <c r="BQ75" s="632" t="s">
        <v>286</v>
      </c>
      <c r="BR75" s="632"/>
      <c r="BS75" s="632"/>
      <c r="BT75" s="632"/>
      <c r="BU75" s="632"/>
      <c r="BV75" s="632"/>
      <c r="BW75" s="232">
        <v>1</v>
      </c>
      <c r="BX75" s="630" t="s">
        <v>138</v>
      </c>
      <c r="BY75" s="630"/>
      <c r="BZ75" s="630"/>
      <c r="CA75" s="232">
        <v>1</v>
      </c>
      <c r="CB75" s="234"/>
      <c r="CC75" s="632"/>
      <c r="CD75" s="632"/>
      <c r="CE75" s="632"/>
      <c r="CF75" s="632"/>
      <c r="CG75" s="632"/>
      <c r="CH75" s="234"/>
      <c r="CI75" s="232"/>
      <c r="CJ75" s="232"/>
      <c r="CK75" s="277"/>
    </row>
    <row r="76" spans="7:89">
      <c r="G76" s="239"/>
      <c r="H76" s="233"/>
      <c r="I76" s="276"/>
      <c r="J76" s="234"/>
      <c r="K76" s="234"/>
      <c r="L76" s="234"/>
      <c r="M76" s="630"/>
      <c r="N76" s="630"/>
      <c r="O76" s="630"/>
      <c r="P76" s="233">
        <v>1</v>
      </c>
      <c r="Q76" s="233">
        <v>1</v>
      </c>
      <c r="R76" s="233">
        <v>1</v>
      </c>
      <c r="S76" s="233">
        <v>1</v>
      </c>
      <c r="T76" s="233">
        <v>1</v>
      </c>
      <c r="U76" s="233">
        <v>1</v>
      </c>
      <c r="V76" s="233">
        <v>1</v>
      </c>
      <c r="W76" s="617"/>
      <c r="X76" s="617"/>
      <c r="Y76" s="617"/>
      <c r="Z76" s="233">
        <v>1</v>
      </c>
      <c r="AA76" s="233">
        <v>1</v>
      </c>
      <c r="AB76" s="233">
        <v>1</v>
      </c>
      <c r="AC76" s="233">
        <v>1</v>
      </c>
      <c r="AD76" s="233">
        <v>1</v>
      </c>
      <c r="AE76" s="236"/>
      <c r="AF76" s="230"/>
      <c r="AG76" s="617" t="s">
        <v>133</v>
      </c>
      <c r="AH76" s="617"/>
      <c r="AI76" s="617"/>
      <c r="AJ76" s="233">
        <v>1</v>
      </c>
      <c r="AK76" s="617" t="s">
        <v>177</v>
      </c>
      <c r="AL76" s="617"/>
      <c r="AM76" s="617"/>
      <c r="AN76" s="232"/>
      <c r="AO76" s="630"/>
      <c r="AP76" s="630"/>
      <c r="AQ76" s="630"/>
      <c r="AR76" s="630"/>
      <c r="AS76" s="630"/>
      <c r="AT76" s="277"/>
      <c r="AX76" s="239"/>
      <c r="AY76" s="233"/>
      <c r="AZ76" s="276"/>
      <c r="BA76" s="232"/>
      <c r="BB76" s="234"/>
      <c r="BC76" s="234"/>
      <c r="BD76" s="234"/>
      <c r="BE76" s="232"/>
      <c r="BF76" s="232"/>
      <c r="BG76" s="232"/>
      <c r="BH76" s="234"/>
      <c r="BI76" s="232">
        <v>1</v>
      </c>
      <c r="BJ76" s="630"/>
      <c r="BK76" s="630"/>
      <c r="BL76" s="630"/>
      <c r="BM76" s="232">
        <v>1</v>
      </c>
      <c r="BN76" s="632"/>
      <c r="BO76" s="632"/>
      <c r="BP76" s="632"/>
      <c r="BQ76" s="632"/>
      <c r="BR76" s="632"/>
      <c r="BS76" s="632"/>
      <c r="BT76" s="632"/>
      <c r="BU76" s="632"/>
      <c r="BV76" s="632"/>
      <c r="BW76" s="232">
        <v>1</v>
      </c>
      <c r="BX76" s="630"/>
      <c r="BY76" s="630"/>
      <c r="BZ76" s="630"/>
      <c r="CA76" s="232">
        <v>1</v>
      </c>
      <c r="CB76" s="234"/>
      <c r="CC76" s="238"/>
      <c r="CD76" s="234"/>
      <c r="CE76" s="234"/>
      <c r="CF76" s="234"/>
      <c r="CG76" s="232"/>
      <c r="CH76" s="232"/>
      <c r="CI76" s="232"/>
      <c r="CJ76" s="232"/>
      <c r="CK76" s="277"/>
    </row>
    <row r="77" spans="7:89">
      <c r="G77" s="239"/>
      <c r="H77" s="276"/>
      <c r="I77" s="276"/>
      <c r="J77" s="232"/>
      <c r="K77" s="232"/>
      <c r="L77" s="234"/>
      <c r="M77" s="630" t="s">
        <v>210</v>
      </c>
      <c r="N77" s="630"/>
      <c r="O77" s="630"/>
      <c r="P77" s="630" t="s">
        <v>209</v>
      </c>
      <c r="Q77" s="630"/>
      <c r="R77" s="630"/>
      <c r="S77" s="617" t="s">
        <v>136</v>
      </c>
      <c r="T77" s="617"/>
      <c r="U77" s="617"/>
      <c r="V77" s="233">
        <v>1</v>
      </c>
      <c r="W77" s="233">
        <v>1</v>
      </c>
      <c r="X77" s="233">
        <v>1</v>
      </c>
      <c r="Y77" s="233">
        <v>1</v>
      </c>
      <c r="Z77" s="233">
        <v>1</v>
      </c>
      <c r="AA77" s="235"/>
      <c r="AB77" s="232"/>
      <c r="AC77" s="617" t="s">
        <v>136</v>
      </c>
      <c r="AD77" s="617"/>
      <c r="AE77" s="617"/>
      <c r="AF77" s="233">
        <v>1</v>
      </c>
      <c r="AG77" s="617"/>
      <c r="AH77" s="617"/>
      <c r="AI77" s="617"/>
      <c r="AJ77" s="233">
        <v>1</v>
      </c>
      <c r="AK77" s="617"/>
      <c r="AL77" s="617"/>
      <c r="AM77" s="617"/>
      <c r="AN77" s="232"/>
      <c r="AO77" s="630" t="s">
        <v>187</v>
      </c>
      <c r="AP77" s="630"/>
      <c r="AQ77" s="630"/>
      <c r="AR77" s="234"/>
      <c r="AS77" s="234"/>
      <c r="AT77" s="277"/>
      <c r="AX77" s="239"/>
      <c r="AY77" s="276"/>
      <c r="AZ77" s="276"/>
      <c r="BA77" s="232"/>
      <c r="BB77" s="232"/>
      <c r="BC77" s="238"/>
      <c r="BD77" s="238"/>
      <c r="BE77" s="232"/>
      <c r="BF77" s="232"/>
      <c r="BG77" s="232"/>
      <c r="BH77" s="234"/>
      <c r="BI77" s="232">
        <v>1</v>
      </c>
      <c r="BJ77" s="630"/>
      <c r="BK77" s="630"/>
      <c r="BL77" s="630"/>
      <c r="BM77" s="232">
        <v>1</v>
      </c>
      <c r="BN77" s="232">
        <v>1</v>
      </c>
      <c r="BO77" s="232">
        <v>1</v>
      </c>
      <c r="BP77" s="232">
        <v>1</v>
      </c>
      <c r="BQ77" s="632"/>
      <c r="BR77" s="632"/>
      <c r="BS77" s="632"/>
      <c r="BT77" s="232">
        <v>1</v>
      </c>
      <c r="BU77" s="232">
        <v>1</v>
      </c>
      <c r="BV77" s="232">
        <v>1</v>
      </c>
      <c r="BW77" s="232">
        <v>1</v>
      </c>
      <c r="BX77" s="630"/>
      <c r="BY77" s="630"/>
      <c r="BZ77" s="630"/>
      <c r="CA77" s="232">
        <v>1</v>
      </c>
      <c r="CB77" s="234"/>
      <c r="CC77" s="232"/>
      <c r="CD77" s="234"/>
      <c r="CE77" s="234"/>
      <c r="CF77" s="234"/>
      <c r="CG77" s="238"/>
      <c r="CH77" s="238"/>
      <c r="CI77" s="233"/>
      <c r="CJ77" s="233"/>
      <c r="CK77" s="277"/>
    </row>
    <row r="78" spans="7:89">
      <c r="G78" s="241"/>
      <c r="H78" s="233"/>
      <c r="I78" s="276"/>
      <c r="J78" s="232"/>
      <c r="K78" s="232"/>
      <c r="L78" s="232"/>
      <c r="M78" s="630"/>
      <c r="N78" s="630"/>
      <c r="O78" s="630"/>
      <c r="P78" s="630"/>
      <c r="Q78" s="630"/>
      <c r="R78" s="630"/>
      <c r="S78" s="617"/>
      <c r="T78" s="617"/>
      <c r="U78" s="617"/>
      <c r="V78" s="310"/>
      <c r="W78" s="630" t="s">
        <v>187</v>
      </c>
      <c r="X78" s="630"/>
      <c r="Y78" s="630"/>
      <c r="Z78" s="617" t="s">
        <v>150</v>
      </c>
      <c r="AA78" s="617"/>
      <c r="AB78" s="617"/>
      <c r="AC78" s="617"/>
      <c r="AD78" s="617"/>
      <c r="AE78" s="617"/>
      <c r="AF78" s="233">
        <v>1</v>
      </c>
      <c r="AG78" s="617"/>
      <c r="AH78" s="617"/>
      <c r="AI78" s="617"/>
      <c r="AJ78" s="233">
        <v>1</v>
      </c>
      <c r="AK78" s="617"/>
      <c r="AL78" s="617"/>
      <c r="AM78" s="617"/>
      <c r="AN78" s="232"/>
      <c r="AO78" s="630"/>
      <c r="AP78" s="630"/>
      <c r="AQ78" s="630"/>
      <c r="AR78" s="234"/>
      <c r="AS78" s="243"/>
      <c r="AT78" s="240"/>
      <c r="AX78" s="241"/>
      <c r="AY78" s="233"/>
      <c r="AZ78" s="276"/>
      <c r="BA78" s="232"/>
      <c r="BB78" s="232"/>
      <c r="BC78" s="238"/>
      <c r="BD78" s="242"/>
      <c r="BE78" s="242"/>
      <c r="BF78" s="242"/>
      <c r="BG78" s="238"/>
      <c r="BH78" s="238"/>
      <c r="BI78" s="232">
        <v>1</v>
      </c>
      <c r="BJ78" s="232">
        <v>1</v>
      </c>
      <c r="BK78" s="232">
        <v>1</v>
      </c>
      <c r="BL78" s="232">
        <v>1</v>
      </c>
      <c r="BM78" s="632" t="s">
        <v>133</v>
      </c>
      <c r="BN78" s="632"/>
      <c r="BO78" s="632"/>
      <c r="BP78" s="232">
        <v>1</v>
      </c>
      <c r="BQ78" s="232">
        <v>1</v>
      </c>
      <c r="BR78" s="232">
        <v>1</v>
      </c>
      <c r="BS78" s="232">
        <v>1</v>
      </c>
      <c r="BT78" s="232">
        <v>1</v>
      </c>
      <c r="BU78" s="632" t="s">
        <v>133</v>
      </c>
      <c r="BV78" s="632"/>
      <c r="BW78" s="632"/>
      <c r="BX78" s="232">
        <v>1</v>
      </c>
      <c r="BY78" s="232">
        <v>1</v>
      </c>
      <c r="BZ78" s="232">
        <v>1</v>
      </c>
      <c r="CA78" s="232">
        <v>1</v>
      </c>
      <c r="CB78" s="232"/>
      <c r="CC78" s="232"/>
      <c r="CD78" s="232"/>
      <c r="CE78" s="232"/>
      <c r="CF78" s="232"/>
      <c r="CG78" s="238"/>
      <c r="CH78" s="238"/>
      <c r="CI78" s="233"/>
      <c r="CJ78" s="233"/>
      <c r="CK78" s="240"/>
    </row>
    <row r="79" spans="7:89">
      <c r="G79" s="239"/>
      <c r="H79" s="276"/>
      <c r="I79" s="276"/>
      <c r="J79" s="232"/>
      <c r="K79" s="232"/>
      <c r="L79" s="232"/>
      <c r="M79" s="630"/>
      <c r="N79" s="630"/>
      <c r="O79" s="630"/>
      <c r="P79" s="630"/>
      <c r="Q79" s="630"/>
      <c r="R79" s="630"/>
      <c r="S79" s="617"/>
      <c r="T79" s="617"/>
      <c r="U79" s="617"/>
      <c r="V79" s="238"/>
      <c r="W79" s="630"/>
      <c r="X79" s="630"/>
      <c r="Y79" s="630"/>
      <c r="Z79" s="617"/>
      <c r="AA79" s="617"/>
      <c r="AB79" s="617"/>
      <c r="AC79" s="617"/>
      <c r="AD79" s="617"/>
      <c r="AE79" s="617"/>
      <c r="AF79" s="233">
        <v>1</v>
      </c>
      <c r="AG79" s="233">
        <v>1</v>
      </c>
      <c r="AH79" s="233">
        <v>1</v>
      </c>
      <c r="AI79" s="233">
        <v>1</v>
      </c>
      <c r="AJ79" s="233">
        <v>1</v>
      </c>
      <c r="AK79" s="232"/>
      <c r="AL79" s="232"/>
      <c r="AM79" s="232"/>
      <c r="AN79" s="310"/>
      <c r="AO79" s="630"/>
      <c r="AP79" s="630"/>
      <c r="AQ79" s="630"/>
      <c r="AR79" s="234"/>
      <c r="AS79" s="234"/>
      <c r="AT79" s="277"/>
      <c r="AX79" s="239"/>
      <c r="AY79" s="276"/>
      <c r="AZ79" s="276"/>
      <c r="BA79" s="232"/>
      <c r="BB79" s="232"/>
      <c r="BC79" s="238"/>
      <c r="BD79" s="242"/>
      <c r="BE79" s="242"/>
      <c r="BF79" s="242"/>
      <c r="BG79" s="232"/>
      <c r="BH79" s="232"/>
      <c r="BI79" s="232"/>
      <c r="BJ79" s="232"/>
      <c r="BK79" s="232"/>
      <c r="BL79" s="232">
        <v>1</v>
      </c>
      <c r="BM79" s="632"/>
      <c r="BN79" s="632"/>
      <c r="BO79" s="632"/>
      <c r="BP79" s="235"/>
      <c r="BQ79" s="632" t="s">
        <v>136</v>
      </c>
      <c r="BR79" s="632"/>
      <c r="BS79" s="632"/>
      <c r="BT79" s="232"/>
      <c r="BU79" s="632"/>
      <c r="BV79" s="632"/>
      <c r="BW79" s="632"/>
      <c r="BX79" s="232">
        <v>1</v>
      </c>
      <c r="BY79" s="232"/>
      <c r="BZ79" s="232"/>
      <c r="CA79" s="232"/>
      <c r="CB79" s="232"/>
      <c r="CC79" s="232"/>
      <c r="CD79" s="232"/>
      <c r="CE79" s="232"/>
      <c r="CF79" s="232"/>
      <c r="CG79" s="238"/>
      <c r="CH79" s="238"/>
      <c r="CI79" s="276"/>
      <c r="CJ79" s="276"/>
      <c r="CK79" s="277"/>
    </row>
    <row r="80" spans="7:89">
      <c r="G80" s="239"/>
      <c r="H80" s="233"/>
      <c r="I80" s="276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630"/>
      <c r="X80" s="630"/>
      <c r="Y80" s="630"/>
      <c r="Z80" s="617"/>
      <c r="AA80" s="617"/>
      <c r="AB80" s="617"/>
      <c r="AC80" s="233">
        <v>1</v>
      </c>
      <c r="AD80" s="233">
        <v>1</v>
      </c>
      <c r="AE80" s="233">
        <v>1</v>
      </c>
      <c r="AF80" s="233">
        <v>1</v>
      </c>
      <c r="AG80" s="630" t="s">
        <v>148</v>
      </c>
      <c r="AH80" s="630"/>
      <c r="AI80" s="630"/>
      <c r="AJ80" s="630"/>
      <c r="AK80" s="630"/>
      <c r="AL80" s="630" t="s">
        <v>187</v>
      </c>
      <c r="AM80" s="630"/>
      <c r="AN80" s="630"/>
      <c r="AO80" s="234"/>
      <c r="AP80" s="234"/>
      <c r="AQ80" s="243"/>
      <c r="AR80" s="234"/>
      <c r="AS80" s="276"/>
      <c r="AT80" s="277"/>
      <c r="AX80" s="239"/>
      <c r="AY80" s="233"/>
      <c r="AZ80" s="276"/>
      <c r="BA80" s="232"/>
      <c r="BB80" s="232"/>
      <c r="BC80" s="232"/>
      <c r="BD80" s="242"/>
      <c r="BE80" s="242"/>
      <c r="BF80" s="242"/>
      <c r="BG80" s="232"/>
      <c r="BH80" s="232"/>
      <c r="BI80" s="232"/>
      <c r="BJ80" s="232"/>
      <c r="BK80" s="238"/>
      <c r="BL80" s="232">
        <v>1</v>
      </c>
      <c r="BM80" s="632"/>
      <c r="BN80" s="632"/>
      <c r="BO80" s="632"/>
      <c r="BP80" s="243"/>
      <c r="BQ80" s="632"/>
      <c r="BR80" s="632"/>
      <c r="BS80" s="632"/>
      <c r="BT80" s="243"/>
      <c r="BU80" s="632"/>
      <c r="BV80" s="632"/>
      <c r="BW80" s="632"/>
      <c r="BX80" s="232">
        <v>1</v>
      </c>
      <c r="BY80" s="232"/>
      <c r="BZ80" s="232"/>
      <c r="CA80" s="232"/>
      <c r="CB80" s="232"/>
      <c r="CC80" s="232"/>
      <c r="CD80" s="232"/>
      <c r="CE80" s="232"/>
      <c r="CF80" s="232"/>
      <c r="CG80" s="232"/>
      <c r="CH80" s="232"/>
      <c r="CI80" s="276"/>
      <c r="CJ80" s="276"/>
      <c r="CK80" s="277"/>
    </row>
    <row r="81" spans="7:89">
      <c r="G81" s="241"/>
      <c r="H81" s="232"/>
      <c r="I81" s="276"/>
      <c r="J81" s="276"/>
      <c r="K81" s="232"/>
      <c r="L81" s="232"/>
      <c r="M81" s="232"/>
      <c r="N81" s="233"/>
      <c r="O81" s="233"/>
      <c r="P81" s="233"/>
      <c r="Q81" s="233"/>
      <c r="R81" s="233"/>
      <c r="S81" s="232"/>
      <c r="T81" s="232"/>
      <c r="U81" s="233"/>
      <c r="V81" s="233"/>
      <c r="W81" s="233"/>
      <c r="X81" s="233"/>
      <c r="Y81" s="233"/>
      <c r="Z81" s="233"/>
      <c r="AA81" s="233"/>
      <c r="AB81" s="233"/>
      <c r="AC81" s="630" t="s">
        <v>187</v>
      </c>
      <c r="AD81" s="630"/>
      <c r="AE81" s="630"/>
      <c r="AF81" s="232"/>
      <c r="AG81" s="630"/>
      <c r="AH81" s="630"/>
      <c r="AI81" s="630"/>
      <c r="AJ81" s="630"/>
      <c r="AK81" s="630"/>
      <c r="AL81" s="630"/>
      <c r="AM81" s="630"/>
      <c r="AN81" s="630"/>
      <c r="AO81" s="236"/>
      <c r="AP81" s="232"/>
      <c r="AQ81" s="234"/>
      <c r="AR81" s="232"/>
      <c r="AS81" s="276"/>
      <c r="AT81" s="277"/>
      <c r="AX81" s="241"/>
      <c r="AY81" s="232"/>
      <c r="AZ81" s="276"/>
      <c r="BA81" s="276"/>
      <c r="BB81" s="232"/>
      <c r="BC81" s="232"/>
      <c r="BD81" s="232"/>
      <c r="BE81" s="238"/>
      <c r="BF81" s="238"/>
      <c r="BG81" s="232"/>
      <c r="BH81" s="232"/>
      <c r="BI81" s="232"/>
      <c r="BJ81" s="232"/>
      <c r="BK81" s="232"/>
      <c r="BL81" s="232">
        <v>1</v>
      </c>
      <c r="BM81" s="232">
        <v>1</v>
      </c>
      <c r="BN81" s="232">
        <v>1</v>
      </c>
      <c r="BO81" s="232">
        <v>1</v>
      </c>
      <c r="BP81" s="232">
        <v>1</v>
      </c>
      <c r="BQ81" s="632"/>
      <c r="BR81" s="632"/>
      <c r="BS81" s="632"/>
      <c r="BT81" s="232">
        <v>1</v>
      </c>
      <c r="BU81" s="232">
        <v>1</v>
      </c>
      <c r="BV81" s="232">
        <v>1</v>
      </c>
      <c r="BW81" s="232">
        <v>1</v>
      </c>
      <c r="BX81" s="232">
        <v>1</v>
      </c>
      <c r="BY81" s="232"/>
      <c r="BZ81" s="232"/>
      <c r="CA81" s="232"/>
      <c r="CB81" s="232"/>
      <c r="CC81" s="232"/>
      <c r="CD81" s="232"/>
      <c r="CE81" s="232"/>
      <c r="CF81" s="232"/>
      <c r="CG81" s="232"/>
      <c r="CH81" s="232"/>
      <c r="CI81" s="232"/>
      <c r="CJ81" s="276"/>
      <c r="CK81" s="277"/>
    </row>
    <row r="82" spans="7:89">
      <c r="G82" s="241"/>
      <c r="H82" s="232"/>
      <c r="I82" s="276"/>
      <c r="J82" s="276"/>
      <c r="K82" s="232"/>
      <c r="L82" s="232"/>
      <c r="M82" s="232"/>
      <c r="N82" s="233"/>
      <c r="O82" s="238"/>
      <c r="P82" s="238"/>
      <c r="Q82" s="238"/>
      <c r="R82" s="238"/>
      <c r="S82" s="238"/>
      <c r="T82" s="233"/>
      <c r="U82" s="238"/>
      <c r="V82" s="238"/>
      <c r="W82" s="238"/>
      <c r="X82" s="238"/>
      <c r="Y82" s="238"/>
      <c r="Z82" s="238"/>
      <c r="AA82" s="238"/>
      <c r="AB82" s="238"/>
      <c r="AC82" s="630"/>
      <c r="AD82" s="630"/>
      <c r="AE82" s="630"/>
      <c r="AF82" s="232"/>
      <c r="AG82" s="630"/>
      <c r="AH82" s="630"/>
      <c r="AI82" s="630"/>
      <c r="AJ82" s="630"/>
      <c r="AK82" s="630"/>
      <c r="AL82" s="630"/>
      <c r="AM82" s="630"/>
      <c r="AN82" s="630"/>
      <c r="AO82" s="234"/>
      <c r="AP82" s="620" t="s">
        <v>151</v>
      </c>
      <c r="AQ82" s="620"/>
      <c r="AR82" s="232"/>
      <c r="AS82" s="243"/>
      <c r="AT82" s="277"/>
      <c r="AX82" s="241"/>
      <c r="AY82" s="232"/>
      <c r="AZ82" s="276"/>
      <c r="BA82" s="276"/>
      <c r="BB82" s="232"/>
      <c r="BC82" s="232"/>
      <c r="BD82" s="232"/>
      <c r="BE82" s="238"/>
      <c r="BF82" s="238"/>
      <c r="BG82" s="232"/>
      <c r="BH82" s="232"/>
      <c r="BI82" s="232"/>
      <c r="BJ82" s="232"/>
      <c r="BK82" s="234"/>
      <c r="BL82" s="234"/>
      <c r="BM82" s="234"/>
      <c r="BN82" s="232"/>
      <c r="BO82" s="232"/>
      <c r="BP82" s="232">
        <v>1</v>
      </c>
      <c r="BQ82" s="232">
        <v>1</v>
      </c>
      <c r="BR82" s="232">
        <v>1</v>
      </c>
      <c r="BS82" s="232">
        <v>1</v>
      </c>
      <c r="BT82" s="232">
        <v>1</v>
      </c>
      <c r="BU82" s="232"/>
      <c r="BV82" s="232"/>
      <c r="BW82" s="232"/>
      <c r="BX82" s="232"/>
      <c r="BY82" s="232"/>
      <c r="BZ82" s="232"/>
      <c r="CA82" s="232"/>
      <c r="CB82" s="232"/>
      <c r="CC82" s="238"/>
      <c r="CD82" s="238"/>
      <c r="CE82" s="233"/>
      <c r="CF82" s="233"/>
      <c r="CG82" s="232"/>
      <c r="CH82" s="232"/>
      <c r="CI82" s="232"/>
      <c r="CJ82" s="276"/>
      <c r="CK82" s="277"/>
    </row>
    <row r="83" spans="7:89">
      <c r="G83" s="241"/>
      <c r="H83" s="232"/>
      <c r="I83" s="276"/>
      <c r="J83" s="276"/>
      <c r="K83" s="276"/>
      <c r="L83" s="276"/>
      <c r="M83" s="276"/>
      <c r="N83" s="276"/>
      <c r="O83" s="238"/>
      <c r="P83" s="238"/>
      <c r="Q83" s="238"/>
      <c r="R83" s="238"/>
      <c r="S83" s="238"/>
      <c r="T83" s="232"/>
      <c r="U83" s="238"/>
      <c r="V83" s="238"/>
      <c r="W83" s="238"/>
      <c r="X83" s="238"/>
      <c r="Y83" s="238"/>
      <c r="Z83" s="238"/>
      <c r="AA83" s="238"/>
      <c r="AB83" s="238"/>
      <c r="AC83" s="630"/>
      <c r="AD83" s="630"/>
      <c r="AE83" s="630"/>
      <c r="AF83" s="232"/>
      <c r="AG83" s="630"/>
      <c r="AH83" s="630"/>
      <c r="AI83" s="630"/>
      <c r="AJ83" s="630"/>
      <c r="AK83" s="630"/>
      <c r="AL83" s="233"/>
      <c r="AM83" s="233"/>
      <c r="AN83" s="243"/>
      <c r="AO83" s="234"/>
      <c r="AP83" s="620"/>
      <c r="AQ83" s="620"/>
      <c r="AR83" s="232"/>
      <c r="AS83" s="234"/>
      <c r="AT83" s="277"/>
      <c r="AX83" s="241"/>
      <c r="AY83" s="232"/>
      <c r="AZ83" s="276"/>
      <c r="BA83" s="276"/>
      <c r="BB83" s="276"/>
      <c r="BC83" s="276"/>
      <c r="BD83" s="276"/>
      <c r="BE83" s="276"/>
      <c r="BF83" s="276"/>
      <c r="BG83" s="233"/>
      <c r="BH83" s="276"/>
      <c r="BI83" s="232"/>
      <c r="BJ83" s="232"/>
      <c r="BK83" s="234"/>
      <c r="BL83" s="234"/>
      <c r="BM83" s="234"/>
      <c r="BN83" s="232"/>
      <c r="BO83" s="232"/>
      <c r="BP83" s="232"/>
      <c r="BQ83" s="232"/>
      <c r="BR83" s="232"/>
      <c r="BS83" s="232"/>
      <c r="BT83" s="232"/>
      <c r="BU83" s="232"/>
      <c r="BV83" s="232"/>
      <c r="BW83" s="232"/>
      <c r="BX83" s="233"/>
      <c r="BY83" s="233"/>
      <c r="BZ83" s="238"/>
      <c r="CA83" s="238"/>
      <c r="CB83" s="238"/>
      <c r="CC83" s="233"/>
      <c r="CD83" s="233"/>
      <c r="CE83" s="233"/>
      <c r="CF83" s="233"/>
      <c r="CG83" s="232"/>
      <c r="CH83" s="232"/>
      <c r="CI83" s="232"/>
      <c r="CJ83" s="276"/>
      <c r="CK83" s="277"/>
    </row>
    <row r="84" spans="7:89">
      <c r="G84" s="241"/>
      <c r="H84" s="232"/>
      <c r="I84" s="276"/>
      <c r="J84" s="276"/>
      <c r="K84" s="276"/>
      <c r="L84" s="276"/>
      <c r="M84" s="276"/>
      <c r="N84" s="276"/>
      <c r="O84" s="276"/>
      <c r="P84" s="276"/>
      <c r="Q84" s="234"/>
      <c r="R84" s="234"/>
      <c r="S84" s="234"/>
      <c r="T84" s="232"/>
      <c r="U84" s="234"/>
      <c r="V84" s="234"/>
      <c r="W84" s="234"/>
      <c r="X84" s="234"/>
      <c r="Y84" s="234"/>
      <c r="Z84" s="234"/>
      <c r="AA84" s="234"/>
      <c r="AB84" s="234"/>
      <c r="AC84" s="232"/>
      <c r="AD84" s="234"/>
      <c r="AE84" s="232"/>
      <c r="AF84" s="232"/>
      <c r="AG84" s="630"/>
      <c r="AH84" s="630"/>
      <c r="AI84" s="630"/>
      <c r="AJ84" s="630"/>
      <c r="AK84" s="630"/>
      <c r="AL84" s="276"/>
      <c r="AM84" s="233"/>
      <c r="AN84" s="233"/>
      <c r="AO84" s="233"/>
      <c r="AP84" s="276"/>
      <c r="AQ84" s="276"/>
      <c r="AR84" s="235"/>
      <c r="AS84" s="276"/>
      <c r="AT84" s="277"/>
      <c r="AX84" s="241"/>
      <c r="AY84" s="232"/>
      <c r="AZ84" s="276"/>
      <c r="BA84" s="276"/>
      <c r="BB84" s="276"/>
      <c r="BC84" s="276"/>
      <c r="BD84" s="276"/>
      <c r="BE84" s="276"/>
      <c r="BF84" s="276"/>
      <c r="BG84" s="276"/>
      <c r="BH84" s="276"/>
      <c r="BI84" s="232"/>
      <c r="BJ84" s="232"/>
      <c r="BK84" s="234"/>
      <c r="BL84" s="234"/>
      <c r="BM84" s="234"/>
      <c r="BN84" s="232"/>
      <c r="BO84" s="232"/>
      <c r="BP84" s="232"/>
      <c r="BQ84" s="232"/>
      <c r="BR84" s="232"/>
      <c r="BS84" s="232"/>
      <c r="BT84" s="232"/>
      <c r="BU84" s="232"/>
      <c r="BV84" s="232"/>
      <c r="BW84" s="232"/>
      <c r="BX84" s="233"/>
      <c r="BY84" s="233"/>
      <c r="BZ84" s="232"/>
      <c r="CA84" s="232"/>
      <c r="CB84" s="232"/>
      <c r="CC84" s="276"/>
      <c r="CD84" s="233"/>
      <c r="CE84" s="233"/>
      <c r="CF84" s="233"/>
      <c r="CG84" s="276"/>
      <c r="CH84" s="276"/>
      <c r="CI84" s="276"/>
      <c r="CJ84" s="276"/>
      <c r="CK84" s="277"/>
    </row>
    <row r="85" spans="7:89">
      <c r="G85" s="241"/>
      <c r="H85" s="232"/>
      <c r="I85" s="232"/>
      <c r="J85" s="232"/>
      <c r="K85" s="232"/>
      <c r="L85" s="232"/>
      <c r="M85" s="233"/>
      <c r="N85" s="276"/>
      <c r="O85" s="233"/>
      <c r="P85" s="276"/>
      <c r="Q85" s="233"/>
      <c r="R85" s="276"/>
      <c r="S85" s="233"/>
      <c r="T85" s="276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76"/>
      <c r="AH85" s="276"/>
      <c r="AI85" s="276"/>
      <c r="AJ85" s="276"/>
      <c r="AK85" s="276"/>
      <c r="AL85" s="243"/>
      <c r="AM85" s="234"/>
      <c r="AN85" s="276"/>
      <c r="AO85" s="276"/>
      <c r="AP85" s="243"/>
      <c r="AQ85" s="234"/>
      <c r="AR85" s="276"/>
      <c r="AS85" s="617" t="s">
        <v>134</v>
      </c>
      <c r="AT85" s="653"/>
      <c r="AX85" s="241"/>
      <c r="AY85" s="232"/>
      <c r="AZ85" s="232"/>
      <c r="BA85" s="232"/>
      <c r="BB85" s="232"/>
      <c r="BC85" s="232"/>
      <c r="BD85" s="233"/>
      <c r="BE85" s="276"/>
      <c r="BF85" s="233"/>
      <c r="BG85" s="276"/>
      <c r="BH85" s="233"/>
      <c r="BI85" s="276"/>
      <c r="BJ85" s="233"/>
      <c r="BK85" s="276"/>
      <c r="BL85" s="232"/>
      <c r="BM85" s="232"/>
      <c r="BN85" s="232"/>
      <c r="BO85" s="232"/>
      <c r="BP85" s="232"/>
      <c r="BQ85" s="232"/>
      <c r="BR85" s="232"/>
      <c r="BS85" s="232"/>
      <c r="BT85" s="232"/>
      <c r="BU85" s="232"/>
      <c r="BV85" s="232"/>
      <c r="BW85" s="232"/>
      <c r="BX85" s="276"/>
      <c r="BY85" s="276"/>
      <c r="BZ85" s="276"/>
      <c r="CA85" s="276"/>
      <c r="CB85" s="276"/>
      <c r="CC85" s="276"/>
      <c r="CD85" s="232"/>
      <c r="CE85" s="276"/>
      <c r="CF85" s="276"/>
      <c r="CG85" s="276"/>
      <c r="CH85" s="276"/>
      <c r="CI85" s="276"/>
      <c r="CJ85" s="276"/>
      <c r="CK85" s="277"/>
    </row>
    <row r="86" spans="7:89" ht="15.75" thickBot="1">
      <c r="G86" s="244"/>
      <c r="H86" s="245"/>
      <c r="I86" s="245"/>
      <c r="J86" s="245"/>
      <c r="K86" s="245"/>
      <c r="L86" s="245"/>
      <c r="M86" s="245"/>
      <c r="N86" s="278"/>
      <c r="O86" s="278"/>
      <c r="P86" s="278"/>
      <c r="Q86" s="278"/>
      <c r="R86" s="278"/>
      <c r="S86" s="278"/>
      <c r="T86" s="278"/>
      <c r="U86" s="278"/>
      <c r="V86" s="278"/>
      <c r="W86" s="278"/>
      <c r="X86" s="245"/>
      <c r="Y86" s="245"/>
      <c r="Z86" s="245"/>
      <c r="AA86" s="245"/>
      <c r="AB86" s="245"/>
      <c r="AC86" s="278"/>
      <c r="AD86" s="278"/>
      <c r="AE86" s="278"/>
      <c r="AF86" s="278"/>
      <c r="AG86" s="278"/>
      <c r="AH86" s="278"/>
      <c r="AI86" s="278"/>
      <c r="AJ86" s="278"/>
      <c r="AK86" s="278"/>
      <c r="AL86" s="278"/>
      <c r="AM86" s="278"/>
      <c r="AN86" s="278"/>
      <c r="AO86" s="278"/>
      <c r="AP86" s="278"/>
      <c r="AQ86" s="278"/>
      <c r="AR86" s="278"/>
      <c r="AS86" s="654"/>
      <c r="AT86" s="655"/>
      <c r="AX86" s="244"/>
      <c r="AY86" s="245"/>
      <c r="AZ86" s="245"/>
      <c r="BA86" s="245"/>
      <c r="BB86" s="245"/>
      <c r="BC86" s="245"/>
      <c r="BD86" s="245"/>
      <c r="BE86" s="278"/>
      <c r="BF86" s="278"/>
      <c r="BG86" s="278"/>
      <c r="BH86" s="278"/>
      <c r="BI86" s="278"/>
      <c r="BJ86" s="278"/>
      <c r="BK86" s="278"/>
      <c r="BL86" s="278"/>
      <c r="BM86" s="278"/>
      <c r="BN86" s="278"/>
      <c r="BO86" s="245"/>
      <c r="BP86" s="245"/>
      <c r="BQ86" s="245"/>
      <c r="BR86" s="245"/>
      <c r="BS86" s="245"/>
      <c r="BT86" s="278"/>
      <c r="BU86" s="278"/>
      <c r="BV86" s="278"/>
      <c r="BW86" s="278"/>
      <c r="BX86" s="278"/>
      <c r="BY86" s="278"/>
      <c r="BZ86" s="278"/>
      <c r="CA86" s="278"/>
      <c r="CB86" s="278"/>
      <c r="CC86" s="278"/>
      <c r="CD86" s="278"/>
      <c r="CE86" s="278"/>
      <c r="CF86" s="278"/>
      <c r="CG86" s="278"/>
      <c r="CH86" s="278"/>
      <c r="CI86" s="278"/>
      <c r="CJ86" s="278"/>
      <c r="CK86" s="279"/>
    </row>
    <row r="88" spans="7:89" ht="15.75" thickBot="1"/>
    <row r="89" spans="7:89">
      <c r="G89" s="224"/>
      <c r="H89" s="253"/>
      <c r="I89" s="253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8"/>
      <c r="AX89" s="224"/>
      <c r="AY89" s="226"/>
      <c r="AZ89" s="226"/>
      <c r="BA89" s="226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8"/>
    </row>
    <row r="90" spans="7:89">
      <c r="G90" s="229"/>
      <c r="H90" s="243"/>
      <c r="I90" s="231" t="s">
        <v>191</v>
      </c>
      <c r="J90" s="288"/>
      <c r="K90" s="288"/>
      <c r="L90" s="288"/>
      <c r="M90" s="232"/>
      <c r="N90" s="288"/>
      <c r="O90" s="288"/>
      <c r="P90" s="288"/>
      <c r="Q90" s="288"/>
      <c r="R90" s="233"/>
      <c r="S90" s="232"/>
      <c r="T90" s="233"/>
      <c r="U90" s="233"/>
      <c r="V90" s="238"/>
      <c r="W90" s="238"/>
      <c r="X90" s="238"/>
      <c r="Y90" s="238"/>
      <c r="Z90" s="242"/>
      <c r="AA90" s="242"/>
      <c r="AB90" s="242"/>
      <c r="AC90" s="232"/>
      <c r="AD90" s="232"/>
      <c r="AE90" s="232"/>
      <c r="AF90" s="233"/>
      <c r="AG90" s="233"/>
      <c r="AH90" s="233"/>
      <c r="AI90" s="233"/>
      <c r="AJ90" s="292"/>
      <c r="AK90" s="292"/>
      <c r="AL90" s="292"/>
      <c r="AM90" s="292"/>
      <c r="AN90" s="292"/>
      <c r="AO90" s="292"/>
      <c r="AP90" s="292"/>
      <c r="AQ90" s="292"/>
      <c r="AR90" s="232"/>
      <c r="AS90" s="232"/>
      <c r="AT90" s="289"/>
      <c r="AX90" s="229"/>
      <c r="AY90" s="231"/>
      <c r="AZ90" s="231"/>
      <c r="BA90" s="231"/>
      <c r="BB90" s="276"/>
      <c r="BC90" s="276"/>
      <c r="BD90" s="232"/>
      <c r="BE90" s="276"/>
      <c r="BF90" s="276"/>
      <c r="BG90" s="276"/>
      <c r="BH90" s="276"/>
      <c r="BI90" s="233"/>
      <c r="BJ90" s="232"/>
      <c r="BK90" s="232"/>
      <c r="BL90" s="232"/>
      <c r="BM90" s="232"/>
      <c r="BN90" s="232"/>
      <c r="BO90" s="232"/>
      <c r="BP90" s="232"/>
      <c r="BQ90" s="633" t="s">
        <v>455</v>
      </c>
      <c r="BR90" s="633"/>
      <c r="BS90" s="633"/>
      <c r="BT90" s="633"/>
      <c r="BU90" s="633"/>
      <c r="BV90" s="633"/>
      <c r="BW90" s="633"/>
      <c r="BX90" s="633"/>
      <c r="BY90" s="633"/>
      <c r="BZ90" s="633"/>
      <c r="CA90" s="233"/>
      <c r="CB90" s="276"/>
      <c r="CC90" s="233"/>
      <c r="CD90" s="620" t="s">
        <v>386</v>
      </c>
      <c r="CE90" s="620"/>
      <c r="CF90" s="620"/>
      <c r="CG90" s="620"/>
      <c r="CH90" s="620"/>
      <c r="CI90" s="620"/>
      <c r="CJ90" s="232"/>
      <c r="CK90" s="277"/>
    </row>
    <row r="91" spans="7:89">
      <c r="G91" s="229"/>
      <c r="H91" s="230"/>
      <c r="I91" s="231" t="s">
        <v>268</v>
      </c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2"/>
      <c r="V91" s="238"/>
      <c r="W91" s="238"/>
      <c r="X91" s="238"/>
      <c r="Y91" s="238"/>
      <c r="Z91" s="242"/>
      <c r="AA91" s="242"/>
      <c r="AB91" s="617" t="s">
        <v>148</v>
      </c>
      <c r="AC91" s="617"/>
      <c r="AD91" s="617"/>
      <c r="AE91" s="617"/>
      <c r="AF91" s="617"/>
      <c r="AG91" s="238"/>
      <c r="AH91" s="233"/>
      <c r="AI91" s="232"/>
      <c r="AJ91" s="292"/>
      <c r="AK91" s="292"/>
      <c r="AL91" s="292"/>
      <c r="AM91" s="292"/>
      <c r="AN91" s="292"/>
      <c r="AO91" s="292"/>
      <c r="AP91" s="292"/>
      <c r="AQ91" s="292"/>
      <c r="AR91" s="232"/>
      <c r="AS91" s="232"/>
      <c r="AT91" s="289"/>
      <c r="AX91" s="229"/>
      <c r="AY91" s="243"/>
      <c r="AZ91" s="231" t="s">
        <v>191</v>
      </c>
      <c r="BA91" s="276"/>
      <c r="BB91" s="233"/>
      <c r="BC91" s="233"/>
      <c r="BD91" s="233"/>
      <c r="BE91" s="233"/>
      <c r="BF91" s="233"/>
      <c r="BG91" s="233"/>
      <c r="BH91" s="233"/>
      <c r="BI91" s="233"/>
      <c r="BJ91" s="232"/>
      <c r="BK91" s="232"/>
      <c r="BL91" s="232"/>
      <c r="BM91" s="232"/>
      <c r="BN91" s="232"/>
      <c r="BO91" s="232"/>
      <c r="BP91" s="232"/>
      <c r="BQ91" s="633"/>
      <c r="BR91" s="633"/>
      <c r="BS91" s="633"/>
      <c r="BT91" s="633"/>
      <c r="BU91" s="633"/>
      <c r="BV91" s="633"/>
      <c r="BW91" s="633"/>
      <c r="BX91" s="633"/>
      <c r="BY91" s="633"/>
      <c r="BZ91" s="633"/>
      <c r="CA91" s="233"/>
      <c r="CB91" s="233"/>
      <c r="CC91" s="233"/>
      <c r="CD91" s="232"/>
      <c r="CE91" s="232"/>
      <c r="CF91" s="232"/>
      <c r="CG91" s="232"/>
      <c r="CH91" s="232"/>
      <c r="CI91" s="232"/>
      <c r="CJ91" s="231"/>
      <c r="CK91" s="277"/>
    </row>
    <row r="92" spans="7:89">
      <c r="G92" s="229"/>
      <c r="H92" s="235"/>
      <c r="I92" s="231" t="s">
        <v>193</v>
      </c>
      <c r="J92" s="232"/>
      <c r="K92" s="232"/>
      <c r="L92" s="233"/>
      <c r="M92" s="238"/>
      <c r="N92" s="238"/>
      <c r="O92" s="238"/>
      <c r="P92" s="232"/>
      <c r="Q92" s="232"/>
      <c r="R92" s="632" t="s">
        <v>470</v>
      </c>
      <c r="S92" s="632"/>
      <c r="T92" s="632"/>
      <c r="U92" s="238"/>
      <c r="V92" s="238"/>
      <c r="W92" s="632" t="s">
        <v>470</v>
      </c>
      <c r="X92" s="632"/>
      <c r="Y92" s="632"/>
      <c r="Z92" s="242"/>
      <c r="AA92" s="242"/>
      <c r="AB92" s="617"/>
      <c r="AC92" s="617"/>
      <c r="AD92" s="617"/>
      <c r="AE92" s="617"/>
      <c r="AF92" s="617"/>
      <c r="AG92" s="617" t="s">
        <v>210</v>
      </c>
      <c r="AH92" s="617"/>
      <c r="AI92" s="617"/>
      <c r="AJ92" s="292"/>
      <c r="AK92" s="292"/>
      <c r="AL92" s="292"/>
      <c r="AM92" s="292"/>
      <c r="AN92" s="292"/>
      <c r="AO92" s="234"/>
      <c r="AP92" s="234"/>
      <c r="AQ92" s="234"/>
      <c r="AR92" s="232"/>
      <c r="AS92" s="232"/>
      <c r="AT92" s="289"/>
      <c r="AX92" s="229"/>
      <c r="AY92" s="230"/>
      <c r="AZ92" s="231" t="s">
        <v>268</v>
      </c>
      <c r="BA92" s="276"/>
      <c r="BB92" s="232"/>
      <c r="BC92" s="233"/>
      <c r="BD92" s="233"/>
      <c r="BE92" s="233"/>
      <c r="BF92" s="233"/>
      <c r="BG92" s="232"/>
      <c r="BH92" s="232"/>
      <c r="BI92" s="232"/>
      <c r="BJ92" s="232"/>
      <c r="BK92" s="232"/>
      <c r="BL92" s="232"/>
      <c r="BM92" s="232"/>
      <c r="BN92" s="232"/>
      <c r="BO92" s="232"/>
      <c r="BP92" s="232"/>
      <c r="BQ92" s="633"/>
      <c r="BR92" s="633"/>
      <c r="BS92" s="633"/>
      <c r="BT92" s="633"/>
      <c r="BU92" s="633"/>
      <c r="BV92" s="633"/>
      <c r="BW92" s="633"/>
      <c r="BX92" s="633"/>
      <c r="BY92" s="633"/>
      <c r="BZ92" s="633"/>
      <c r="CA92" s="233"/>
      <c r="CB92" s="233"/>
      <c r="CC92" s="233"/>
      <c r="CD92" s="232"/>
      <c r="CE92" s="232"/>
      <c r="CF92" s="232"/>
      <c r="CG92" s="232"/>
      <c r="CH92" s="232"/>
      <c r="CI92" s="232"/>
      <c r="CJ92" s="232"/>
      <c r="CK92" s="277"/>
    </row>
    <row r="93" spans="7:89">
      <c r="G93" s="229"/>
      <c r="H93" s="236"/>
      <c r="I93" s="231" t="s">
        <v>189</v>
      </c>
      <c r="J93" s="232"/>
      <c r="K93" s="232"/>
      <c r="L93" s="232"/>
      <c r="M93" s="232"/>
      <c r="N93" s="232"/>
      <c r="O93" s="232"/>
      <c r="P93" s="232"/>
      <c r="Q93" s="232"/>
      <c r="R93" s="632"/>
      <c r="S93" s="632"/>
      <c r="T93" s="632"/>
      <c r="U93" s="238"/>
      <c r="V93" s="238"/>
      <c r="W93" s="632"/>
      <c r="X93" s="632"/>
      <c r="Y93" s="632"/>
      <c r="Z93" s="232"/>
      <c r="AA93" s="232"/>
      <c r="AB93" s="617"/>
      <c r="AC93" s="617"/>
      <c r="AD93" s="617"/>
      <c r="AE93" s="617"/>
      <c r="AF93" s="617"/>
      <c r="AG93" s="617"/>
      <c r="AH93" s="617"/>
      <c r="AI93" s="617"/>
      <c r="AJ93" s="292"/>
      <c r="AK93" s="292"/>
      <c r="AL93" s="292"/>
      <c r="AM93" s="292"/>
      <c r="AN93" s="234"/>
      <c r="AO93" s="234"/>
      <c r="AP93" s="234"/>
      <c r="AQ93" s="234"/>
      <c r="AR93" s="233"/>
      <c r="AS93" s="233"/>
      <c r="AT93" s="289"/>
      <c r="AX93" s="229"/>
      <c r="AY93" s="235"/>
      <c r="AZ93" s="231" t="s">
        <v>193</v>
      </c>
      <c r="BA93" s="233"/>
      <c r="BB93" s="232"/>
      <c r="BC93" s="233"/>
      <c r="BD93" s="232"/>
      <c r="BE93" s="233"/>
      <c r="BF93" s="233"/>
      <c r="BG93" s="232"/>
      <c r="BH93" s="232"/>
      <c r="BI93" s="232"/>
      <c r="BJ93" s="232"/>
      <c r="BK93" s="232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2"/>
      <c r="CA93" s="232"/>
      <c r="CB93" s="232"/>
      <c r="CC93" s="232"/>
      <c r="CD93" s="232"/>
      <c r="CE93" s="232"/>
      <c r="CF93" s="232"/>
      <c r="CG93" s="232"/>
      <c r="CH93" s="232"/>
      <c r="CI93" s="233"/>
      <c r="CJ93" s="233"/>
      <c r="CK93" s="277"/>
    </row>
    <row r="94" spans="7:89">
      <c r="G94" s="239"/>
      <c r="H94" s="237"/>
      <c r="I94" s="231" t="s">
        <v>192</v>
      </c>
      <c r="J94" s="232"/>
      <c r="K94" s="232"/>
      <c r="L94" s="232"/>
      <c r="M94" s="232"/>
      <c r="N94" s="232"/>
      <c r="O94" s="232"/>
      <c r="P94" s="232"/>
      <c r="Q94" s="232"/>
      <c r="R94" s="632"/>
      <c r="S94" s="632"/>
      <c r="T94" s="632"/>
      <c r="U94" s="232"/>
      <c r="V94" s="232"/>
      <c r="W94" s="632"/>
      <c r="X94" s="632"/>
      <c r="Y94" s="632"/>
      <c r="Z94" s="242"/>
      <c r="AA94" s="242"/>
      <c r="AB94" s="617"/>
      <c r="AC94" s="617"/>
      <c r="AD94" s="617"/>
      <c r="AE94" s="617"/>
      <c r="AF94" s="617"/>
      <c r="AG94" s="617"/>
      <c r="AH94" s="617"/>
      <c r="AI94" s="617"/>
      <c r="AJ94" s="232"/>
      <c r="AK94" s="232"/>
      <c r="AL94" s="238"/>
      <c r="AM94" s="632" t="s">
        <v>178</v>
      </c>
      <c r="AN94" s="632"/>
      <c r="AO94" s="632"/>
      <c r="AP94" s="234"/>
      <c r="AQ94" s="234"/>
      <c r="AR94" s="233"/>
      <c r="AS94" s="233"/>
      <c r="AT94" s="289"/>
      <c r="AX94" s="239"/>
      <c r="AY94" s="236"/>
      <c r="AZ94" s="231" t="s">
        <v>189</v>
      </c>
      <c r="BA94" s="232"/>
      <c r="BB94" s="232"/>
      <c r="BC94" s="232"/>
      <c r="BD94" s="232"/>
      <c r="BE94" s="232"/>
      <c r="BF94" s="232"/>
      <c r="BG94" s="232"/>
      <c r="BH94" s="232"/>
      <c r="BI94" s="232"/>
      <c r="BJ94" s="234">
        <v>1</v>
      </c>
      <c r="BK94" s="234">
        <v>1</v>
      </c>
      <c r="BL94" s="234">
        <v>1</v>
      </c>
      <c r="BM94" s="234">
        <v>1</v>
      </c>
      <c r="BN94" s="234">
        <v>1</v>
      </c>
      <c r="BO94" s="232"/>
      <c r="BP94" s="232"/>
      <c r="BQ94" s="232"/>
      <c r="BR94" s="232"/>
      <c r="BS94" s="232"/>
      <c r="BT94" s="232"/>
      <c r="BU94" s="234">
        <v>1</v>
      </c>
      <c r="BV94" s="234">
        <v>1</v>
      </c>
      <c r="BW94" s="234">
        <v>1</v>
      </c>
      <c r="BX94" s="234">
        <v>1</v>
      </c>
      <c r="BY94" s="234">
        <v>1</v>
      </c>
      <c r="BZ94" s="232"/>
      <c r="CA94" s="242"/>
      <c r="CB94" s="242"/>
      <c r="CC94" s="242"/>
      <c r="CD94" s="232"/>
      <c r="CE94" s="232"/>
      <c r="CF94" s="232"/>
      <c r="CG94" s="232"/>
      <c r="CH94" s="232"/>
      <c r="CI94" s="233"/>
      <c r="CJ94" s="233"/>
      <c r="CK94" s="277"/>
    </row>
    <row r="95" spans="7:89">
      <c r="G95" s="239"/>
      <c r="H95" s="468"/>
      <c r="I95" s="233" t="s">
        <v>486</v>
      </c>
      <c r="J95" s="232"/>
      <c r="K95" s="232"/>
      <c r="L95" s="617" t="s">
        <v>148</v>
      </c>
      <c r="M95" s="617"/>
      <c r="N95" s="617"/>
      <c r="O95" s="617"/>
      <c r="P95" s="617"/>
      <c r="Q95" s="242">
        <v>1</v>
      </c>
      <c r="R95" s="242">
        <v>1</v>
      </c>
      <c r="S95" s="242">
        <v>1</v>
      </c>
      <c r="T95" s="242">
        <v>1</v>
      </c>
      <c r="U95" s="242">
        <v>1</v>
      </c>
      <c r="V95" s="242">
        <v>1</v>
      </c>
      <c r="W95" s="242">
        <v>1</v>
      </c>
      <c r="X95" s="242">
        <v>1</v>
      </c>
      <c r="Y95" s="242">
        <v>1</v>
      </c>
      <c r="Z95" s="242">
        <v>1</v>
      </c>
      <c r="AA95" s="235"/>
      <c r="AB95" s="617"/>
      <c r="AC95" s="617"/>
      <c r="AD95" s="617"/>
      <c r="AE95" s="617"/>
      <c r="AF95" s="617"/>
      <c r="AG95" s="234"/>
      <c r="AH95" s="234"/>
      <c r="AI95" s="630" t="s">
        <v>406</v>
      </c>
      <c r="AJ95" s="630"/>
      <c r="AK95" s="232"/>
      <c r="AL95" s="242"/>
      <c r="AM95" s="632"/>
      <c r="AN95" s="632"/>
      <c r="AO95" s="632"/>
      <c r="AP95" s="234"/>
      <c r="AQ95" s="234"/>
      <c r="AR95" s="234"/>
      <c r="AS95" s="232"/>
      <c r="AT95" s="289"/>
      <c r="AX95" s="239"/>
      <c r="AY95" s="237"/>
      <c r="AZ95" s="231" t="s">
        <v>192</v>
      </c>
      <c r="BA95" s="232"/>
      <c r="BB95" s="232"/>
      <c r="BC95" s="232"/>
      <c r="BD95" s="232"/>
      <c r="BE95" s="232"/>
      <c r="BF95" s="232"/>
      <c r="BG95" s="232"/>
      <c r="BH95" s="232"/>
      <c r="BI95" s="232"/>
      <c r="BJ95" s="234">
        <v>1</v>
      </c>
      <c r="BK95" s="617" t="s">
        <v>136</v>
      </c>
      <c r="BL95" s="617"/>
      <c r="BM95" s="617"/>
      <c r="BN95" s="234">
        <v>1</v>
      </c>
      <c r="BO95" s="632" t="s">
        <v>135</v>
      </c>
      <c r="BP95" s="632"/>
      <c r="BQ95" s="632"/>
      <c r="BR95" s="617" t="s">
        <v>177</v>
      </c>
      <c r="BS95" s="617"/>
      <c r="BT95" s="617"/>
      <c r="BU95" s="234">
        <v>1</v>
      </c>
      <c r="BV95" s="617" t="s">
        <v>133</v>
      </c>
      <c r="BW95" s="617"/>
      <c r="BX95" s="617"/>
      <c r="BY95" s="234">
        <v>1</v>
      </c>
      <c r="BZ95" s="232"/>
      <c r="CA95" s="242"/>
      <c r="CB95" s="242"/>
      <c r="CC95" s="242"/>
      <c r="CD95" s="232"/>
      <c r="CE95" s="233"/>
      <c r="CF95" s="233"/>
      <c r="CG95" s="233"/>
      <c r="CH95" s="233"/>
      <c r="CI95" s="233"/>
      <c r="CJ95" s="232"/>
      <c r="CK95" s="277"/>
    </row>
    <row r="96" spans="7:89">
      <c r="G96" s="239"/>
      <c r="H96" s="233"/>
      <c r="I96" s="233"/>
      <c r="J96" s="232"/>
      <c r="K96" s="232"/>
      <c r="L96" s="617"/>
      <c r="M96" s="617"/>
      <c r="N96" s="617"/>
      <c r="O96" s="617"/>
      <c r="P96" s="617"/>
      <c r="Q96" s="242">
        <v>1</v>
      </c>
      <c r="R96" s="632" t="s">
        <v>136</v>
      </c>
      <c r="S96" s="632"/>
      <c r="T96" s="632"/>
      <c r="U96" s="468"/>
      <c r="V96" s="242">
        <v>1</v>
      </c>
      <c r="W96" s="632" t="s">
        <v>136</v>
      </c>
      <c r="X96" s="632"/>
      <c r="Y96" s="632"/>
      <c r="Z96" s="242">
        <v>1</v>
      </c>
      <c r="AA96" s="242">
        <v>1</v>
      </c>
      <c r="AB96" s="242">
        <v>1</v>
      </c>
      <c r="AC96" s="242">
        <v>1</v>
      </c>
      <c r="AD96" s="242">
        <v>1</v>
      </c>
      <c r="AE96" s="242">
        <v>1</v>
      </c>
      <c r="AF96" s="242">
        <v>1</v>
      </c>
      <c r="AG96" s="234"/>
      <c r="AH96" s="234"/>
      <c r="AI96" s="630"/>
      <c r="AJ96" s="630"/>
      <c r="AK96" s="232"/>
      <c r="AL96" s="232"/>
      <c r="AM96" s="632"/>
      <c r="AN96" s="632"/>
      <c r="AO96" s="632"/>
      <c r="AP96" s="234"/>
      <c r="AQ96" s="234"/>
      <c r="AR96" s="234"/>
      <c r="AS96" s="288"/>
      <c r="AT96" s="289"/>
      <c r="AX96" s="239"/>
      <c r="AY96" s="309"/>
      <c r="AZ96" s="233" t="s">
        <v>486</v>
      </c>
      <c r="BA96" s="232"/>
      <c r="BB96" s="232"/>
      <c r="BC96" s="232"/>
      <c r="BD96" s="232"/>
      <c r="BE96" s="232"/>
      <c r="BF96" s="232"/>
      <c r="BG96" s="232"/>
      <c r="BH96" s="232"/>
      <c r="BI96" s="232"/>
      <c r="BJ96" s="234">
        <v>1</v>
      </c>
      <c r="BK96" s="617"/>
      <c r="BL96" s="617"/>
      <c r="BM96" s="617"/>
      <c r="BN96" s="234">
        <v>1</v>
      </c>
      <c r="BO96" s="632"/>
      <c r="BP96" s="632"/>
      <c r="BQ96" s="632"/>
      <c r="BR96" s="617"/>
      <c r="BS96" s="617"/>
      <c r="BT96" s="617"/>
      <c r="BU96" s="234">
        <v>1</v>
      </c>
      <c r="BV96" s="617"/>
      <c r="BW96" s="617"/>
      <c r="BX96" s="617"/>
      <c r="BY96" s="234">
        <v>1</v>
      </c>
      <c r="BZ96" s="232"/>
      <c r="CA96" s="242"/>
      <c r="CB96" s="242"/>
      <c r="CC96" s="242"/>
      <c r="CD96" s="232"/>
      <c r="CE96" s="233"/>
      <c r="CF96" s="233"/>
      <c r="CG96" s="233"/>
      <c r="CH96" s="233"/>
      <c r="CI96" s="233"/>
      <c r="CJ96" s="276"/>
      <c r="CK96" s="277"/>
    </row>
    <row r="97" spans="7:89">
      <c r="G97" s="239"/>
      <c r="H97" s="233"/>
      <c r="I97" s="232"/>
      <c r="J97" s="232"/>
      <c r="K97" s="232"/>
      <c r="L97" s="617"/>
      <c r="M97" s="617"/>
      <c r="N97" s="617"/>
      <c r="O97" s="617"/>
      <c r="P97" s="617"/>
      <c r="Q97" s="242">
        <v>1</v>
      </c>
      <c r="R97" s="632"/>
      <c r="S97" s="632"/>
      <c r="T97" s="632"/>
      <c r="U97" s="243"/>
      <c r="V97" s="242">
        <v>1</v>
      </c>
      <c r="W97" s="632"/>
      <c r="X97" s="632"/>
      <c r="Y97" s="632"/>
      <c r="Z97" s="632" t="s">
        <v>138</v>
      </c>
      <c r="AA97" s="632"/>
      <c r="AB97" s="632"/>
      <c r="AC97" s="617" t="s">
        <v>165</v>
      </c>
      <c r="AD97" s="617"/>
      <c r="AE97" s="617"/>
      <c r="AF97" s="242">
        <v>1</v>
      </c>
      <c r="AG97" s="242">
        <v>1</v>
      </c>
      <c r="AH97" s="242">
        <v>1</v>
      </c>
      <c r="AI97" s="242">
        <v>1</v>
      </c>
      <c r="AJ97" s="632" t="s">
        <v>177</v>
      </c>
      <c r="AK97" s="632"/>
      <c r="AL97" s="632"/>
      <c r="AM97" s="232"/>
      <c r="AN97" s="232"/>
      <c r="AO97" s="234"/>
      <c r="AP97" s="234"/>
      <c r="AQ97" s="234"/>
      <c r="AR97" s="234"/>
      <c r="AS97" s="233"/>
      <c r="AT97" s="289"/>
      <c r="AX97" s="239"/>
      <c r="AY97" s="233"/>
      <c r="AZ97" s="232"/>
      <c r="BA97" s="232"/>
      <c r="BB97" s="232"/>
      <c r="BC97" s="232"/>
      <c r="BD97" s="232"/>
      <c r="BE97" s="232"/>
      <c r="BF97" s="232"/>
      <c r="BG97" s="234">
        <v>1</v>
      </c>
      <c r="BH97" s="234">
        <v>1</v>
      </c>
      <c r="BI97" s="234">
        <v>1</v>
      </c>
      <c r="BJ97" s="234">
        <v>1</v>
      </c>
      <c r="BK97" s="617"/>
      <c r="BL97" s="617"/>
      <c r="BM97" s="617"/>
      <c r="BN97" s="234">
        <v>1</v>
      </c>
      <c r="BO97" s="632"/>
      <c r="BP97" s="632"/>
      <c r="BQ97" s="632"/>
      <c r="BR97" s="617"/>
      <c r="BS97" s="617"/>
      <c r="BT97" s="617"/>
      <c r="BU97" s="234">
        <v>1</v>
      </c>
      <c r="BV97" s="617"/>
      <c r="BW97" s="617"/>
      <c r="BX97" s="617"/>
      <c r="BY97" s="234">
        <v>1</v>
      </c>
      <c r="BZ97" s="234">
        <v>1</v>
      </c>
      <c r="CA97" s="234">
        <v>1</v>
      </c>
      <c r="CB97" s="234">
        <v>1</v>
      </c>
      <c r="CC97" s="232"/>
      <c r="CD97" s="232"/>
      <c r="CE97" s="233"/>
      <c r="CF97" s="233"/>
      <c r="CG97" s="233"/>
      <c r="CH97" s="232"/>
      <c r="CI97" s="233"/>
      <c r="CJ97" s="233"/>
      <c r="CK97" s="277"/>
    </row>
    <row r="98" spans="7:89">
      <c r="G98" s="239"/>
      <c r="H98" s="233"/>
      <c r="I98" s="232"/>
      <c r="J98" s="232"/>
      <c r="K98" s="232"/>
      <c r="L98" s="617"/>
      <c r="M98" s="617"/>
      <c r="N98" s="617"/>
      <c r="O98" s="617"/>
      <c r="P98" s="617"/>
      <c r="Q98" s="242">
        <v>1</v>
      </c>
      <c r="R98" s="632"/>
      <c r="S98" s="632"/>
      <c r="T98" s="632"/>
      <c r="U98" s="235"/>
      <c r="V98" s="242">
        <v>1</v>
      </c>
      <c r="W98" s="632"/>
      <c r="X98" s="632"/>
      <c r="Y98" s="632"/>
      <c r="Z98" s="632"/>
      <c r="AA98" s="632"/>
      <c r="AB98" s="632"/>
      <c r="AC98" s="617"/>
      <c r="AD98" s="617"/>
      <c r="AE98" s="617"/>
      <c r="AF98" s="630" t="s">
        <v>133</v>
      </c>
      <c r="AG98" s="630"/>
      <c r="AH98" s="630"/>
      <c r="AI98" s="242">
        <v>1</v>
      </c>
      <c r="AJ98" s="632"/>
      <c r="AK98" s="632"/>
      <c r="AL98" s="632"/>
      <c r="AM98" s="232"/>
      <c r="AN98" s="232"/>
      <c r="AO98" s="232"/>
      <c r="AP98" s="232"/>
      <c r="AQ98" s="232"/>
      <c r="AR98" s="233"/>
      <c r="AS98" s="288"/>
      <c r="AT98" s="289"/>
      <c r="AX98" s="239"/>
      <c r="AY98" s="231"/>
      <c r="AZ98" s="231"/>
      <c r="BA98" s="232"/>
      <c r="BB98" s="233"/>
      <c r="BC98" s="232"/>
      <c r="BD98" s="232"/>
      <c r="BE98" s="232"/>
      <c r="BF98" s="232"/>
      <c r="BG98" s="234">
        <v>1</v>
      </c>
      <c r="BH98" s="617" t="s">
        <v>138</v>
      </c>
      <c r="BI98" s="617"/>
      <c r="BJ98" s="617"/>
      <c r="BK98" s="617" t="s">
        <v>165</v>
      </c>
      <c r="BL98" s="617"/>
      <c r="BM98" s="617"/>
      <c r="BN98" s="234">
        <v>1</v>
      </c>
      <c r="BO98" s="234">
        <v>1</v>
      </c>
      <c r="BP98" s="234">
        <v>1</v>
      </c>
      <c r="BQ98" s="234">
        <v>1</v>
      </c>
      <c r="BR98" s="234">
        <v>1</v>
      </c>
      <c r="BS98" s="234">
        <v>1</v>
      </c>
      <c r="BT98" s="234">
        <v>1</v>
      </c>
      <c r="BU98" s="234">
        <v>1</v>
      </c>
      <c r="BV98" s="617" t="s">
        <v>165</v>
      </c>
      <c r="BW98" s="617"/>
      <c r="BX98" s="617"/>
      <c r="BY98" s="617" t="s">
        <v>138</v>
      </c>
      <c r="BZ98" s="617"/>
      <c r="CA98" s="617"/>
      <c r="CB98" s="234">
        <v>1</v>
      </c>
      <c r="CC98" s="232"/>
      <c r="CD98" s="232"/>
      <c r="CE98" s="233"/>
      <c r="CF98" s="233"/>
      <c r="CG98" s="233"/>
      <c r="CH98" s="233"/>
      <c r="CI98" s="231"/>
      <c r="CJ98" s="276"/>
      <c r="CK98" s="277"/>
    </row>
    <row r="99" spans="7:89">
      <c r="G99" s="239"/>
      <c r="H99" s="233"/>
      <c r="I99" s="232"/>
      <c r="J99" s="232"/>
      <c r="K99" s="232"/>
      <c r="L99" s="617"/>
      <c r="M99" s="617"/>
      <c r="N99" s="617"/>
      <c r="O99" s="617"/>
      <c r="P99" s="617"/>
      <c r="Q99" s="242">
        <v>1</v>
      </c>
      <c r="R99" s="617" t="s">
        <v>165</v>
      </c>
      <c r="S99" s="617"/>
      <c r="T99" s="617"/>
      <c r="U99" s="242">
        <v>1</v>
      </c>
      <c r="V99" s="242">
        <v>1</v>
      </c>
      <c r="W99" s="242">
        <v>1</v>
      </c>
      <c r="X99" s="242">
        <v>1</v>
      </c>
      <c r="Y99" s="242">
        <v>1</v>
      </c>
      <c r="Z99" s="632"/>
      <c r="AA99" s="632"/>
      <c r="AB99" s="632"/>
      <c r="AC99" s="617"/>
      <c r="AD99" s="617"/>
      <c r="AE99" s="617"/>
      <c r="AF99" s="630"/>
      <c r="AG99" s="630"/>
      <c r="AH99" s="630"/>
      <c r="AI99" s="242">
        <v>1</v>
      </c>
      <c r="AJ99" s="632"/>
      <c r="AK99" s="632"/>
      <c r="AL99" s="632"/>
      <c r="AM99" s="630" t="s">
        <v>406</v>
      </c>
      <c r="AN99" s="630"/>
      <c r="AO99" s="232"/>
      <c r="AP99" s="234"/>
      <c r="AQ99" s="232"/>
      <c r="AR99" s="232"/>
      <c r="AS99" s="232"/>
      <c r="AT99" s="240"/>
      <c r="AX99" s="239"/>
      <c r="AY99" s="231"/>
      <c r="AZ99" s="231"/>
      <c r="BA99" s="233"/>
      <c r="BB99" s="232"/>
      <c r="BC99" s="232"/>
      <c r="BD99" s="232"/>
      <c r="BE99" s="232"/>
      <c r="BF99" s="232"/>
      <c r="BG99" s="234">
        <v>1</v>
      </c>
      <c r="BH99" s="617"/>
      <c r="BI99" s="617"/>
      <c r="BJ99" s="617"/>
      <c r="BK99" s="617"/>
      <c r="BL99" s="617"/>
      <c r="BM99" s="617"/>
      <c r="BN99" s="234"/>
      <c r="BO99" s="236"/>
      <c r="BP99" s="234"/>
      <c r="BQ99" s="309"/>
      <c r="BR99" s="235"/>
      <c r="BS99" s="233"/>
      <c r="BT99" s="236"/>
      <c r="BU99" s="234"/>
      <c r="BV99" s="617"/>
      <c r="BW99" s="617"/>
      <c r="BX99" s="617"/>
      <c r="BY99" s="617"/>
      <c r="BZ99" s="617"/>
      <c r="CA99" s="617"/>
      <c r="CB99" s="234">
        <v>1</v>
      </c>
      <c r="CC99" s="232"/>
      <c r="CD99" s="232"/>
      <c r="CE99" s="233"/>
      <c r="CF99" s="233"/>
      <c r="CG99" s="232"/>
      <c r="CH99" s="233"/>
      <c r="CI99" s="231"/>
      <c r="CJ99" s="232"/>
      <c r="CK99" s="240"/>
    </row>
    <row r="100" spans="7:89">
      <c r="G100" s="241"/>
      <c r="H100" s="632" t="s">
        <v>470</v>
      </c>
      <c r="I100" s="632"/>
      <c r="J100" s="632"/>
      <c r="K100" s="232"/>
      <c r="L100" s="242"/>
      <c r="M100" s="242">
        <v>1</v>
      </c>
      <c r="N100" s="242">
        <v>1</v>
      </c>
      <c r="O100" s="242">
        <v>1</v>
      </c>
      <c r="P100" s="242">
        <v>1</v>
      </c>
      <c r="Q100" s="242">
        <v>1</v>
      </c>
      <c r="R100" s="617"/>
      <c r="S100" s="617"/>
      <c r="T100" s="617"/>
      <c r="U100" s="242">
        <v>1</v>
      </c>
      <c r="V100" s="632" t="s">
        <v>286</v>
      </c>
      <c r="W100" s="632"/>
      <c r="X100" s="632"/>
      <c r="Y100" s="242">
        <v>1</v>
      </c>
      <c r="Z100" s="242">
        <v>1</v>
      </c>
      <c r="AA100" s="242">
        <v>1</v>
      </c>
      <c r="AB100" s="242">
        <v>1</v>
      </c>
      <c r="AC100" s="242">
        <v>1</v>
      </c>
      <c r="AD100" s="242">
        <v>1</v>
      </c>
      <c r="AE100" s="242">
        <v>1</v>
      </c>
      <c r="AF100" s="630"/>
      <c r="AG100" s="630"/>
      <c r="AH100" s="630"/>
      <c r="AI100" s="242">
        <v>1</v>
      </c>
      <c r="AJ100" s="242">
        <v>1</v>
      </c>
      <c r="AK100" s="242">
        <v>1</v>
      </c>
      <c r="AL100" s="242">
        <v>1</v>
      </c>
      <c r="AM100" s="630"/>
      <c r="AN100" s="630"/>
      <c r="AO100" s="617" t="s">
        <v>210</v>
      </c>
      <c r="AP100" s="617"/>
      <c r="AQ100" s="617"/>
      <c r="AR100" s="232"/>
      <c r="AS100" s="232"/>
      <c r="AT100" s="240"/>
      <c r="AX100" s="241"/>
      <c r="AY100" s="232"/>
      <c r="AZ100" s="232"/>
      <c r="BA100" s="233"/>
      <c r="BB100" s="232"/>
      <c r="BC100" s="232"/>
      <c r="BD100" s="234">
        <v>1</v>
      </c>
      <c r="BE100" s="234">
        <v>1</v>
      </c>
      <c r="BF100" s="234">
        <v>1</v>
      </c>
      <c r="BG100" s="234">
        <v>1</v>
      </c>
      <c r="BH100" s="617"/>
      <c r="BI100" s="617"/>
      <c r="BJ100" s="617"/>
      <c r="BK100" s="617"/>
      <c r="BL100" s="617"/>
      <c r="BM100" s="617"/>
      <c r="BN100" s="234">
        <v>1</v>
      </c>
      <c r="BO100" s="234">
        <v>1</v>
      </c>
      <c r="BP100" s="234">
        <v>1</v>
      </c>
      <c r="BQ100" s="234">
        <v>1</v>
      </c>
      <c r="BR100" s="234">
        <v>1</v>
      </c>
      <c r="BS100" s="234">
        <v>1</v>
      </c>
      <c r="BT100" s="234">
        <v>1</v>
      </c>
      <c r="BU100" s="234">
        <v>1</v>
      </c>
      <c r="BV100" s="617"/>
      <c r="BW100" s="617"/>
      <c r="BX100" s="617"/>
      <c r="BY100" s="617"/>
      <c r="BZ100" s="617"/>
      <c r="CA100" s="617"/>
      <c r="CB100" s="234">
        <v>1</v>
      </c>
      <c r="CC100" s="234">
        <v>1</v>
      </c>
      <c r="CD100" s="234">
        <v>1</v>
      </c>
      <c r="CE100" s="234">
        <v>1</v>
      </c>
      <c r="CF100" s="232"/>
      <c r="CG100" s="232"/>
      <c r="CH100" s="233"/>
      <c r="CI100" s="231"/>
      <c r="CJ100" s="232"/>
      <c r="CK100" s="240"/>
    </row>
    <row r="101" spans="7:89">
      <c r="G101" s="241"/>
      <c r="H101" s="632"/>
      <c r="I101" s="632"/>
      <c r="J101" s="632"/>
      <c r="K101" s="232"/>
      <c r="L101" s="242"/>
      <c r="M101" s="242">
        <v>1</v>
      </c>
      <c r="N101" s="630" t="s">
        <v>133</v>
      </c>
      <c r="O101" s="630"/>
      <c r="P101" s="630"/>
      <c r="Q101" s="243"/>
      <c r="R101" s="617"/>
      <c r="S101" s="617"/>
      <c r="T101" s="617"/>
      <c r="U101" s="242">
        <v>1</v>
      </c>
      <c r="V101" s="632"/>
      <c r="W101" s="632"/>
      <c r="X101" s="632"/>
      <c r="Y101" s="632" t="s">
        <v>135</v>
      </c>
      <c r="Z101" s="632"/>
      <c r="AA101" s="632"/>
      <c r="AB101" s="632" t="s">
        <v>317</v>
      </c>
      <c r="AC101" s="632"/>
      <c r="AD101" s="632"/>
      <c r="AE101" s="242">
        <v>1</v>
      </c>
      <c r="AF101" s="617" t="s">
        <v>282</v>
      </c>
      <c r="AG101" s="617"/>
      <c r="AH101" s="617"/>
      <c r="AI101" s="630" t="s">
        <v>133</v>
      </c>
      <c r="AJ101" s="630"/>
      <c r="AK101" s="630"/>
      <c r="AL101" s="242">
        <v>1</v>
      </c>
      <c r="AM101" s="234"/>
      <c r="AN101" s="234"/>
      <c r="AO101" s="617"/>
      <c r="AP101" s="617"/>
      <c r="AQ101" s="617"/>
      <c r="AR101" s="232"/>
      <c r="AS101" s="232"/>
      <c r="AT101" s="240"/>
      <c r="AX101" s="241"/>
      <c r="AY101" s="232"/>
      <c r="AZ101" s="232"/>
      <c r="BA101" s="233"/>
      <c r="BB101" s="232"/>
      <c r="BC101" s="232"/>
      <c r="BD101" s="234">
        <v>1</v>
      </c>
      <c r="BE101" s="617" t="s">
        <v>133</v>
      </c>
      <c r="BF101" s="617"/>
      <c r="BG101" s="617"/>
      <c r="BH101" s="617" t="s">
        <v>165</v>
      </c>
      <c r="BI101" s="617"/>
      <c r="BJ101" s="617"/>
      <c r="BK101" s="234">
        <v>1</v>
      </c>
      <c r="BL101" s="234">
        <v>1</v>
      </c>
      <c r="BM101" s="234">
        <v>1</v>
      </c>
      <c r="BN101" s="234">
        <v>1</v>
      </c>
      <c r="BO101" s="617" t="s">
        <v>282</v>
      </c>
      <c r="BP101" s="617"/>
      <c r="BQ101" s="617"/>
      <c r="BR101" s="617" t="s">
        <v>282</v>
      </c>
      <c r="BS101" s="617"/>
      <c r="BT101" s="617"/>
      <c r="BU101" s="234">
        <v>1</v>
      </c>
      <c r="BV101" s="234">
        <v>1</v>
      </c>
      <c r="BW101" s="234">
        <v>1</v>
      </c>
      <c r="BX101" s="234">
        <v>1</v>
      </c>
      <c r="BY101" s="617" t="s">
        <v>165</v>
      </c>
      <c r="BZ101" s="617"/>
      <c r="CA101" s="617"/>
      <c r="CB101" s="617" t="s">
        <v>136</v>
      </c>
      <c r="CC101" s="617"/>
      <c r="CD101" s="617"/>
      <c r="CE101" s="234">
        <v>1</v>
      </c>
      <c r="CF101" s="232"/>
      <c r="CG101" s="232"/>
      <c r="CH101" s="232"/>
      <c r="CI101" s="232"/>
      <c r="CJ101" s="232"/>
      <c r="CK101" s="240"/>
    </row>
    <row r="102" spans="7:89">
      <c r="G102" s="241"/>
      <c r="H102" s="632"/>
      <c r="I102" s="632"/>
      <c r="J102" s="632"/>
      <c r="K102" s="232"/>
      <c r="L102" s="242"/>
      <c r="M102" s="242">
        <v>1</v>
      </c>
      <c r="N102" s="630"/>
      <c r="O102" s="630"/>
      <c r="P102" s="630"/>
      <c r="Q102" s="242">
        <v>1</v>
      </c>
      <c r="R102" s="242">
        <v>1</v>
      </c>
      <c r="S102" s="242">
        <v>1</v>
      </c>
      <c r="T102" s="242">
        <v>1</v>
      </c>
      <c r="U102" s="242">
        <v>1</v>
      </c>
      <c r="V102" s="632"/>
      <c r="W102" s="632"/>
      <c r="X102" s="632"/>
      <c r="Y102" s="632"/>
      <c r="Z102" s="632"/>
      <c r="AA102" s="632"/>
      <c r="AB102" s="632"/>
      <c r="AC102" s="632"/>
      <c r="AD102" s="632"/>
      <c r="AE102" s="242">
        <v>1</v>
      </c>
      <c r="AF102" s="617"/>
      <c r="AG102" s="617"/>
      <c r="AH102" s="617"/>
      <c r="AI102" s="630"/>
      <c r="AJ102" s="630"/>
      <c r="AK102" s="630"/>
      <c r="AL102" s="242">
        <v>1</v>
      </c>
      <c r="AM102" s="234"/>
      <c r="AN102" s="234"/>
      <c r="AO102" s="617"/>
      <c r="AP102" s="617"/>
      <c r="AQ102" s="617"/>
      <c r="AR102" s="232"/>
      <c r="AS102" s="232"/>
      <c r="AT102" s="240"/>
      <c r="AX102" s="241"/>
      <c r="AY102" s="232"/>
      <c r="AZ102" s="232"/>
      <c r="BA102" s="232"/>
      <c r="BB102" s="232"/>
      <c r="BC102" s="232"/>
      <c r="BD102" s="234">
        <v>1</v>
      </c>
      <c r="BE102" s="617"/>
      <c r="BF102" s="617"/>
      <c r="BG102" s="617"/>
      <c r="BH102" s="617"/>
      <c r="BI102" s="617"/>
      <c r="BJ102" s="617"/>
      <c r="BK102" s="234">
        <v>1</v>
      </c>
      <c r="BL102" s="617" t="s">
        <v>139</v>
      </c>
      <c r="BM102" s="617"/>
      <c r="BN102" s="617"/>
      <c r="BO102" s="617"/>
      <c r="BP102" s="617"/>
      <c r="BQ102" s="617"/>
      <c r="BR102" s="617"/>
      <c r="BS102" s="617"/>
      <c r="BT102" s="617"/>
      <c r="BU102" s="617" t="s">
        <v>139</v>
      </c>
      <c r="BV102" s="617"/>
      <c r="BW102" s="617"/>
      <c r="BX102" s="234">
        <v>1</v>
      </c>
      <c r="BY102" s="617"/>
      <c r="BZ102" s="617"/>
      <c r="CA102" s="617"/>
      <c r="CB102" s="617"/>
      <c r="CC102" s="617"/>
      <c r="CD102" s="617"/>
      <c r="CE102" s="234">
        <v>1</v>
      </c>
      <c r="CF102" s="232"/>
      <c r="CG102" s="232"/>
      <c r="CH102" s="234"/>
      <c r="CI102" s="234"/>
      <c r="CJ102" s="234"/>
      <c r="CK102" s="240"/>
    </row>
    <row r="103" spans="7:89">
      <c r="G103" s="241"/>
      <c r="H103" s="232"/>
      <c r="I103" s="232"/>
      <c r="J103" s="632" t="s">
        <v>222</v>
      </c>
      <c r="K103" s="632"/>
      <c r="L103" s="632"/>
      <c r="M103" s="242">
        <v>1</v>
      </c>
      <c r="N103" s="630"/>
      <c r="O103" s="630"/>
      <c r="P103" s="630"/>
      <c r="Q103" s="242">
        <v>1</v>
      </c>
      <c r="R103" s="632" t="s">
        <v>138</v>
      </c>
      <c r="S103" s="632"/>
      <c r="T103" s="632"/>
      <c r="U103" s="242">
        <v>1</v>
      </c>
      <c r="V103" s="242">
        <v>1</v>
      </c>
      <c r="W103" s="242">
        <v>1</v>
      </c>
      <c r="X103" s="242">
        <v>1</v>
      </c>
      <c r="Y103" s="632"/>
      <c r="Z103" s="632"/>
      <c r="AA103" s="632"/>
      <c r="AB103" s="632"/>
      <c r="AC103" s="632"/>
      <c r="AD103" s="632"/>
      <c r="AE103" s="242">
        <v>1</v>
      </c>
      <c r="AF103" s="617"/>
      <c r="AG103" s="617"/>
      <c r="AH103" s="617"/>
      <c r="AI103" s="630"/>
      <c r="AJ103" s="630"/>
      <c r="AK103" s="630"/>
      <c r="AL103" s="242">
        <v>1</v>
      </c>
      <c r="AM103" s="242">
        <v>1</v>
      </c>
      <c r="AN103" s="617" t="s">
        <v>148</v>
      </c>
      <c r="AO103" s="617"/>
      <c r="AP103" s="617"/>
      <c r="AQ103" s="617"/>
      <c r="AR103" s="617"/>
      <c r="AS103" s="232"/>
      <c r="AT103" s="240"/>
      <c r="AX103" s="241"/>
      <c r="AY103" s="232"/>
      <c r="AZ103" s="234"/>
      <c r="BA103" s="234"/>
      <c r="BB103" s="234"/>
      <c r="BC103" s="232"/>
      <c r="BD103" s="234">
        <v>1</v>
      </c>
      <c r="BE103" s="617"/>
      <c r="BF103" s="617"/>
      <c r="BG103" s="617"/>
      <c r="BH103" s="617"/>
      <c r="BI103" s="617"/>
      <c r="BJ103" s="617"/>
      <c r="BK103" s="234">
        <v>1</v>
      </c>
      <c r="BL103" s="617"/>
      <c r="BM103" s="617"/>
      <c r="BN103" s="617"/>
      <c r="BO103" s="617"/>
      <c r="BP103" s="617"/>
      <c r="BQ103" s="617"/>
      <c r="BR103" s="617"/>
      <c r="BS103" s="617"/>
      <c r="BT103" s="617"/>
      <c r="BU103" s="617"/>
      <c r="BV103" s="617"/>
      <c r="BW103" s="617"/>
      <c r="BX103" s="234">
        <v>1</v>
      </c>
      <c r="BY103" s="617"/>
      <c r="BZ103" s="617"/>
      <c r="CA103" s="617"/>
      <c r="CB103" s="617"/>
      <c r="CC103" s="617"/>
      <c r="CD103" s="617"/>
      <c r="CE103" s="234">
        <v>1</v>
      </c>
      <c r="CF103" s="232"/>
      <c r="CG103" s="232"/>
      <c r="CH103" s="234"/>
      <c r="CI103" s="234"/>
      <c r="CJ103" s="234"/>
      <c r="CK103" s="240"/>
    </row>
    <row r="104" spans="7:89">
      <c r="G104" s="241"/>
      <c r="H104" s="232"/>
      <c r="I104" s="232"/>
      <c r="J104" s="632"/>
      <c r="K104" s="632"/>
      <c r="L104" s="632"/>
      <c r="M104" s="242">
        <v>1</v>
      </c>
      <c r="N104" s="617" t="s">
        <v>165</v>
      </c>
      <c r="O104" s="617"/>
      <c r="P104" s="617"/>
      <c r="Q104" s="242">
        <v>1</v>
      </c>
      <c r="R104" s="632"/>
      <c r="S104" s="632"/>
      <c r="T104" s="632"/>
      <c r="U104" s="242">
        <v>1</v>
      </c>
      <c r="V104" s="632" t="s">
        <v>381</v>
      </c>
      <c r="W104" s="632"/>
      <c r="X104" s="242">
        <v>1</v>
      </c>
      <c r="Y104" s="242">
        <v>1</v>
      </c>
      <c r="Z104" s="242">
        <v>1</v>
      </c>
      <c r="AA104" s="242">
        <v>1</v>
      </c>
      <c r="AB104" s="242">
        <v>1</v>
      </c>
      <c r="AC104" s="242">
        <v>1</v>
      </c>
      <c r="AD104" s="242">
        <v>1</v>
      </c>
      <c r="AE104" s="242">
        <v>1</v>
      </c>
      <c r="AF104" s="242">
        <v>1</v>
      </c>
      <c r="AG104" s="242">
        <v>1</v>
      </c>
      <c r="AH104" s="242">
        <v>1</v>
      </c>
      <c r="AI104" s="242">
        <v>1</v>
      </c>
      <c r="AJ104" s="617" t="s">
        <v>165</v>
      </c>
      <c r="AK104" s="617"/>
      <c r="AL104" s="617"/>
      <c r="AM104" s="242">
        <v>1</v>
      </c>
      <c r="AN104" s="617"/>
      <c r="AO104" s="617"/>
      <c r="AP104" s="617"/>
      <c r="AQ104" s="617"/>
      <c r="AR104" s="617"/>
      <c r="AS104" s="232"/>
      <c r="AT104" s="240"/>
      <c r="AX104" s="241"/>
      <c r="AY104" s="232"/>
      <c r="AZ104" s="234"/>
      <c r="BA104" s="234"/>
      <c r="BB104" s="234"/>
      <c r="BC104" s="232"/>
      <c r="BD104" s="234">
        <v>1</v>
      </c>
      <c r="BE104" s="234">
        <v>1</v>
      </c>
      <c r="BF104" s="234">
        <v>1</v>
      </c>
      <c r="BG104" s="234">
        <v>1</v>
      </c>
      <c r="BH104" s="234"/>
      <c r="BI104" s="234">
        <v>1</v>
      </c>
      <c r="BJ104" s="234">
        <v>1</v>
      </c>
      <c r="BK104" s="234">
        <v>1</v>
      </c>
      <c r="BL104" s="617"/>
      <c r="BM104" s="617"/>
      <c r="BN104" s="617"/>
      <c r="BO104" s="234">
        <v>1</v>
      </c>
      <c r="BP104" s="234">
        <v>1</v>
      </c>
      <c r="BQ104" s="234">
        <v>1</v>
      </c>
      <c r="BR104" s="234">
        <v>1</v>
      </c>
      <c r="BS104" s="234">
        <v>1</v>
      </c>
      <c r="BT104" s="234">
        <v>1</v>
      </c>
      <c r="BU104" s="617"/>
      <c r="BV104" s="617"/>
      <c r="BW104" s="617"/>
      <c r="BX104" s="234">
        <v>1</v>
      </c>
      <c r="BY104" s="234">
        <v>1</v>
      </c>
      <c r="BZ104" s="234">
        <v>1</v>
      </c>
      <c r="CA104" s="234"/>
      <c r="CB104" s="234">
        <v>1</v>
      </c>
      <c r="CC104" s="234">
        <v>1</v>
      </c>
      <c r="CD104" s="234">
        <v>1</v>
      </c>
      <c r="CE104" s="234">
        <v>1</v>
      </c>
      <c r="CF104" s="232"/>
      <c r="CG104" s="232"/>
      <c r="CH104" s="234"/>
      <c r="CI104" s="234"/>
      <c r="CJ104" s="234"/>
      <c r="CK104" s="240"/>
    </row>
    <row r="105" spans="7:89">
      <c r="G105" s="241"/>
      <c r="H105" s="238"/>
      <c r="I105" s="238"/>
      <c r="J105" s="632"/>
      <c r="K105" s="632"/>
      <c r="L105" s="632"/>
      <c r="M105" s="242">
        <v>1</v>
      </c>
      <c r="N105" s="617"/>
      <c r="O105" s="617"/>
      <c r="P105" s="617"/>
      <c r="Q105" s="242">
        <v>1</v>
      </c>
      <c r="R105" s="632"/>
      <c r="S105" s="632"/>
      <c r="T105" s="632"/>
      <c r="U105" s="242">
        <v>1</v>
      </c>
      <c r="V105" s="632"/>
      <c r="W105" s="632"/>
      <c r="X105" s="242">
        <v>1</v>
      </c>
      <c r="Y105" s="620" t="s">
        <v>151</v>
      </c>
      <c r="Z105" s="620"/>
      <c r="AA105" s="617" t="s">
        <v>137</v>
      </c>
      <c r="AB105" s="617"/>
      <c r="AC105" s="620" t="s">
        <v>151</v>
      </c>
      <c r="AD105" s="620"/>
      <c r="AE105" s="242">
        <v>1</v>
      </c>
      <c r="AF105" s="632" t="s">
        <v>317</v>
      </c>
      <c r="AG105" s="632"/>
      <c r="AH105" s="632"/>
      <c r="AI105" s="242">
        <v>1</v>
      </c>
      <c r="AJ105" s="617"/>
      <c r="AK105" s="617"/>
      <c r="AL105" s="617"/>
      <c r="AM105" s="242">
        <v>1</v>
      </c>
      <c r="AN105" s="617"/>
      <c r="AO105" s="617"/>
      <c r="AP105" s="617"/>
      <c r="AQ105" s="617"/>
      <c r="AR105" s="617"/>
      <c r="AS105" s="232"/>
      <c r="AT105" s="289"/>
      <c r="AX105" s="241"/>
      <c r="AY105" s="232"/>
      <c r="AZ105" s="234"/>
      <c r="BA105" s="234"/>
      <c r="BB105" s="234"/>
      <c r="BC105" s="232"/>
      <c r="BD105" s="617" t="s">
        <v>136</v>
      </c>
      <c r="BE105" s="617"/>
      <c r="BF105" s="617"/>
      <c r="BG105" s="234">
        <v>1</v>
      </c>
      <c r="BH105" s="232"/>
      <c r="BI105" s="234">
        <v>1</v>
      </c>
      <c r="BJ105" s="617" t="s">
        <v>286</v>
      </c>
      <c r="BK105" s="617"/>
      <c r="BL105" s="617"/>
      <c r="BM105" s="234">
        <v>1</v>
      </c>
      <c r="BN105" s="234">
        <v>1</v>
      </c>
      <c r="BO105" s="234">
        <v>1</v>
      </c>
      <c r="BP105" s="617" t="s">
        <v>137</v>
      </c>
      <c r="BQ105" s="617"/>
      <c r="BR105" s="631" t="s">
        <v>151</v>
      </c>
      <c r="BS105" s="631"/>
      <c r="BT105" s="234">
        <v>1</v>
      </c>
      <c r="BU105" s="234">
        <v>1</v>
      </c>
      <c r="BV105" s="234">
        <v>1</v>
      </c>
      <c r="BW105" s="617" t="s">
        <v>283</v>
      </c>
      <c r="BX105" s="617"/>
      <c r="BY105" s="617"/>
      <c r="BZ105" s="234">
        <v>1</v>
      </c>
      <c r="CA105" s="232"/>
      <c r="CB105" s="234">
        <v>1</v>
      </c>
      <c r="CC105" s="617" t="s">
        <v>136</v>
      </c>
      <c r="CD105" s="617"/>
      <c r="CE105" s="617"/>
      <c r="CF105" s="233"/>
      <c r="CG105" s="232"/>
      <c r="CH105" s="233"/>
      <c r="CI105" s="233"/>
      <c r="CJ105" s="232"/>
      <c r="CK105" s="277"/>
    </row>
    <row r="106" spans="7:89">
      <c r="G106" s="239"/>
      <c r="H106" s="238"/>
      <c r="I106" s="238"/>
      <c r="J106" s="238"/>
      <c r="K106" s="242"/>
      <c r="L106" s="242"/>
      <c r="M106" s="242">
        <v>1</v>
      </c>
      <c r="N106" s="617"/>
      <c r="O106" s="617"/>
      <c r="P106" s="617"/>
      <c r="Q106" s="242">
        <v>1</v>
      </c>
      <c r="R106" s="242">
        <v>1</v>
      </c>
      <c r="S106" s="230"/>
      <c r="T106" s="235"/>
      <c r="U106" s="242">
        <v>1</v>
      </c>
      <c r="V106" s="242">
        <v>1</v>
      </c>
      <c r="W106" s="242">
        <v>1</v>
      </c>
      <c r="X106" s="242">
        <v>1</v>
      </c>
      <c r="Y106" s="620"/>
      <c r="Z106" s="620"/>
      <c r="AA106" s="617"/>
      <c r="AB106" s="617"/>
      <c r="AC106" s="620"/>
      <c r="AD106" s="620"/>
      <c r="AE106" s="242">
        <v>1</v>
      </c>
      <c r="AF106" s="632"/>
      <c r="AG106" s="632"/>
      <c r="AH106" s="632"/>
      <c r="AI106" s="242">
        <v>1</v>
      </c>
      <c r="AJ106" s="617"/>
      <c r="AK106" s="617"/>
      <c r="AL106" s="617"/>
      <c r="AM106" s="242">
        <v>1</v>
      </c>
      <c r="AN106" s="617"/>
      <c r="AO106" s="617"/>
      <c r="AP106" s="617"/>
      <c r="AQ106" s="617"/>
      <c r="AR106" s="617"/>
      <c r="AS106" s="233"/>
      <c r="AT106" s="289"/>
      <c r="AX106" s="239"/>
      <c r="AY106" s="232"/>
      <c r="AZ106" s="234"/>
      <c r="BA106" s="234"/>
      <c r="BB106" s="234"/>
      <c r="BC106" s="232"/>
      <c r="BD106" s="617"/>
      <c r="BE106" s="617"/>
      <c r="BF106" s="617"/>
      <c r="BG106" s="234">
        <v>1</v>
      </c>
      <c r="BH106" s="232"/>
      <c r="BI106" s="234">
        <v>1</v>
      </c>
      <c r="BJ106" s="617"/>
      <c r="BK106" s="617"/>
      <c r="BL106" s="617"/>
      <c r="BM106" s="234">
        <v>1</v>
      </c>
      <c r="BN106" s="631" t="s">
        <v>151</v>
      </c>
      <c r="BO106" s="631"/>
      <c r="BP106" s="617"/>
      <c r="BQ106" s="617"/>
      <c r="BR106" s="631"/>
      <c r="BS106" s="631"/>
      <c r="BT106" s="617" t="s">
        <v>137</v>
      </c>
      <c r="BU106" s="617"/>
      <c r="BV106" s="234">
        <v>1</v>
      </c>
      <c r="BW106" s="617"/>
      <c r="BX106" s="617"/>
      <c r="BY106" s="617"/>
      <c r="BZ106" s="234">
        <v>1</v>
      </c>
      <c r="CA106" s="232"/>
      <c r="CB106" s="234">
        <v>1</v>
      </c>
      <c r="CC106" s="617"/>
      <c r="CD106" s="617"/>
      <c r="CE106" s="617"/>
      <c r="CF106" s="232"/>
      <c r="CG106" s="232"/>
      <c r="CH106" s="232"/>
      <c r="CI106" s="233"/>
      <c r="CJ106" s="233"/>
      <c r="CK106" s="277"/>
    </row>
    <row r="107" spans="7:89">
      <c r="G107" s="239"/>
      <c r="H107" s="238"/>
      <c r="I107" s="238"/>
      <c r="J107" s="238"/>
      <c r="K107" s="234"/>
      <c r="L107" s="234"/>
      <c r="M107" s="242">
        <v>1</v>
      </c>
      <c r="N107" s="242">
        <v>1</v>
      </c>
      <c r="O107" s="242">
        <v>1</v>
      </c>
      <c r="P107" s="242">
        <v>1</v>
      </c>
      <c r="Q107" s="236"/>
      <c r="R107" s="242">
        <v>1</v>
      </c>
      <c r="S107" s="617" t="s">
        <v>282</v>
      </c>
      <c r="T107" s="617"/>
      <c r="U107" s="617"/>
      <c r="V107" s="242">
        <v>1</v>
      </c>
      <c r="W107" s="620" t="s">
        <v>151</v>
      </c>
      <c r="X107" s="620"/>
      <c r="Y107" s="617" t="s">
        <v>359</v>
      </c>
      <c r="Z107" s="617"/>
      <c r="AA107" s="617"/>
      <c r="AB107" s="617"/>
      <c r="AC107" s="617" t="s">
        <v>137</v>
      </c>
      <c r="AD107" s="617"/>
      <c r="AE107" s="242">
        <v>1</v>
      </c>
      <c r="AF107" s="632"/>
      <c r="AG107" s="632"/>
      <c r="AH107" s="632"/>
      <c r="AI107" s="242">
        <v>1</v>
      </c>
      <c r="AJ107" s="632" t="s">
        <v>138</v>
      </c>
      <c r="AK107" s="632"/>
      <c r="AL107" s="632"/>
      <c r="AM107" s="242">
        <v>1</v>
      </c>
      <c r="AN107" s="617"/>
      <c r="AO107" s="617"/>
      <c r="AP107" s="617"/>
      <c r="AQ107" s="617"/>
      <c r="AR107" s="617"/>
      <c r="AS107" s="233"/>
      <c r="AT107" s="289"/>
      <c r="AX107" s="239"/>
      <c r="AY107" s="232"/>
      <c r="AZ107" s="234"/>
      <c r="BA107" s="234"/>
      <c r="BB107" s="234"/>
      <c r="BC107" s="234"/>
      <c r="BD107" s="617"/>
      <c r="BE107" s="617"/>
      <c r="BF107" s="617"/>
      <c r="BG107" s="234">
        <v>1</v>
      </c>
      <c r="BH107" s="243"/>
      <c r="BI107" s="234">
        <v>1</v>
      </c>
      <c r="BJ107" s="617"/>
      <c r="BK107" s="617"/>
      <c r="BL107" s="617"/>
      <c r="BM107" s="234">
        <v>1</v>
      </c>
      <c r="BN107" s="631"/>
      <c r="BO107" s="631"/>
      <c r="BP107" s="617">
        <v>10</v>
      </c>
      <c r="BQ107" s="617"/>
      <c r="BR107" s="617"/>
      <c r="BS107" s="617"/>
      <c r="BT107" s="617"/>
      <c r="BU107" s="617"/>
      <c r="BV107" s="234">
        <v>1</v>
      </c>
      <c r="BW107" s="617"/>
      <c r="BX107" s="617"/>
      <c r="BY107" s="617"/>
      <c r="BZ107" s="234">
        <v>1</v>
      </c>
      <c r="CA107" s="232"/>
      <c r="CB107" s="234">
        <v>1</v>
      </c>
      <c r="CC107" s="617"/>
      <c r="CD107" s="617"/>
      <c r="CE107" s="617"/>
      <c r="CF107" s="232"/>
      <c r="CG107" s="232"/>
      <c r="CH107" s="232"/>
      <c r="CI107" s="231"/>
      <c r="CJ107" s="233"/>
      <c r="CK107" s="277"/>
    </row>
    <row r="108" spans="7:89">
      <c r="G108" s="241"/>
      <c r="H108" s="238"/>
      <c r="I108" s="238"/>
      <c r="J108" s="632" t="s">
        <v>222</v>
      </c>
      <c r="K108" s="632"/>
      <c r="L108" s="632"/>
      <c r="M108" s="242">
        <v>1</v>
      </c>
      <c r="N108" s="632" t="s">
        <v>136</v>
      </c>
      <c r="O108" s="632"/>
      <c r="P108" s="632"/>
      <c r="Q108" s="230"/>
      <c r="R108" s="242">
        <v>1</v>
      </c>
      <c r="S108" s="617"/>
      <c r="T108" s="617"/>
      <c r="U108" s="617"/>
      <c r="V108" s="242">
        <v>1</v>
      </c>
      <c r="W108" s="620"/>
      <c r="X108" s="620"/>
      <c r="Y108" s="617"/>
      <c r="Z108" s="617"/>
      <c r="AA108" s="617"/>
      <c r="AB108" s="617"/>
      <c r="AC108" s="617"/>
      <c r="AD108" s="617"/>
      <c r="AE108" s="242">
        <v>1</v>
      </c>
      <c r="AF108" s="632" t="s">
        <v>135</v>
      </c>
      <c r="AG108" s="632"/>
      <c r="AH108" s="632"/>
      <c r="AI108" s="242">
        <v>1</v>
      </c>
      <c r="AJ108" s="632"/>
      <c r="AK108" s="632"/>
      <c r="AL108" s="632"/>
      <c r="AM108" s="242">
        <v>1</v>
      </c>
      <c r="AN108" s="236"/>
      <c r="AO108" s="242"/>
      <c r="AP108" s="233"/>
      <c r="AQ108" s="238"/>
      <c r="AR108" s="233"/>
      <c r="AS108" s="288"/>
      <c r="AT108" s="289"/>
      <c r="AX108" s="241"/>
      <c r="AY108" s="234"/>
      <c r="AZ108" s="234"/>
      <c r="BA108" s="234"/>
      <c r="BB108" s="234"/>
      <c r="BC108" s="234"/>
      <c r="BD108" s="234"/>
      <c r="BE108" s="243"/>
      <c r="BF108" s="234"/>
      <c r="BG108" s="234">
        <v>1</v>
      </c>
      <c r="BH108" s="236"/>
      <c r="BI108" s="234">
        <v>1</v>
      </c>
      <c r="BJ108" s="309"/>
      <c r="BK108" s="230"/>
      <c r="BL108" s="234">
        <v>1</v>
      </c>
      <c r="BM108" s="234">
        <v>1</v>
      </c>
      <c r="BN108" s="617" t="s">
        <v>381</v>
      </c>
      <c r="BO108" s="617"/>
      <c r="BP108" s="617"/>
      <c r="BQ108" s="617"/>
      <c r="BR108" s="617"/>
      <c r="BS108" s="617"/>
      <c r="BT108" s="617" t="s">
        <v>381</v>
      </c>
      <c r="BU108" s="617"/>
      <c r="BV108" s="234">
        <v>1</v>
      </c>
      <c r="BW108" s="234">
        <v>1</v>
      </c>
      <c r="BX108" s="230"/>
      <c r="BY108" s="309"/>
      <c r="BZ108" s="234">
        <v>1</v>
      </c>
      <c r="CA108" s="235"/>
      <c r="CB108" s="234">
        <v>1</v>
      </c>
      <c r="CC108" s="234"/>
      <c r="CD108" s="243"/>
      <c r="CE108" s="232"/>
      <c r="CF108" s="232"/>
      <c r="CG108" s="232"/>
      <c r="CH108" s="232"/>
      <c r="CI108" s="231"/>
      <c r="CJ108" s="276"/>
      <c r="CK108" s="277"/>
    </row>
    <row r="109" spans="7:89">
      <c r="G109" s="241"/>
      <c r="H109" s="238"/>
      <c r="I109" s="238"/>
      <c r="J109" s="632"/>
      <c r="K109" s="632"/>
      <c r="L109" s="632"/>
      <c r="M109" s="242">
        <v>1</v>
      </c>
      <c r="N109" s="632"/>
      <c r="O109" s="632"/>
      <c r="P109" s="632"/>
      <c r="Q109" s="242">
        <v>1</v>
      </c>
      <c r="R109" s="242">
        <v>1</v>
      </c>
      <c r="S109" s="617"/>
      <c r="T109" s="617"/>
      <c r="U109" s="617"/>
      <c r="V109" s="242">
        <v>1</v>
      </c>
      <c r="W109" s="617" t="s">
        <v>137</v>
      </c>
      <c r="X109" s="617"/>
      <c r="Y109" s="617"/>
      <c r="Z109" s="617"/>
      <c r="AA109" s="617"/>
      <c r="AB109" s="617"/>
      <c r="AC109" s="620" t="s">
        <v>151</v>
      </c>
      <c r="AD109" s="620"/>
      <c r="AE109" s="242">
        <v>1</v>
      </c>
      <c r="AF109" s="632"/>
      <c r="AG109" s="632"/>
      <c r="AH109" s="632"/>
      <c r="AI109" s="242">
        <v>1</v>
      </c>
      <c r="AJ109" s="632"/>
      <c r="AK109" s="632"/>
      <c r="AL109" s="632"/>
      <c r="AM109" s="242">
        <v>1</v>
      </c>
      <c r="AN109" s="242">
        <v>1</v>
      </c>
      <c r="AO109" s="232"/>
      <c r="AP109" s="232"/>
      <c r="AQ109" s="238"/>
      <c r="AR109" s="233"/>
      <c r="AS109" s="288"/>
      <c r="AT109" s="289"/>
      <c r="AX109" s="241"/>
      <c r="AY109" s="234"/>
      <c r="AZ109" s="234"/>
      <c r="BA109" s="234"/>
      <c r="BB109" s="232"/>
      <c r="BC109" s="232"/>
      <c r="BD109" s="232"/>
      <c r="BE109" s="243"/>
      <c r="BF109" s="230"/>
      <c r="BG109" s="234">
        <v>1</v>
      </c>
      <c r="BH109" s="235"/>
      <c r="BI109" s="234">
        <v>1</v>
      </c>
      <c r="BJ109" s="232"/>
      <c r="BK109" s="230"/>
      <c r="BL109" s="234">
        <v>1</v>
      </c>
      <c r="BM109" s="234">
        <v>1</v>
      </c>
      <c r="BN109" s="617"/>
      <c r="BO109" s="617"/>
      <c r="BP109" s="617"/>
      <c r="BQ109" s="617"/>
      <c r="BR109" s="617"/>
      <c r="BS109" s="617"/>
      <c r="BT109" s="617"/>
      <c r="BU109" s="617"/>
      <c r="BV109" s="234">
        <v>1</v>
      </c>
      <c r="BW109" s="234">
        <v>1</v>
      </c>
      <c r="BX109" s="230"/>
      <c r="BY109" s="232"/>
      <c r="BZ109" s="234">
        <v>1</v>
      </c>
      <c r="CA109" s="236"/>
      <c r="CB109" s="234">
        <v>1</v>
      </c>
      <c r="CC109" s="230"/>
      <c r="CD109" s="243"/>
      <c r="CE109" s="232"/>
      <c r="CF109" s="234"/>
      <c r="CG109" s="234"/>
      <c r="CH109" s="232"/>
      <c r="CI109" s="231"/>
      <c r="CJ109" s="276"/>
      <c r="CK109" s="277"/>
    </row>
    <row r="110" spans="7:89">
      <c r="G110" s="241"/>
      <c r="H110" s="238"/>
      <c r="I110" s="238"/>
      <c r="J110" s="632"/>
      <c r="K110" s="632"/>
      <c r="L110" s="632"/>
      <c r="M110" s="242">
        <v>1</v>
      </c>
      <c r="N110" s="632"/>
      <c r="O110" s="632"/>
      <c r="P110" s="632"/>
      <c r="Q110" s="242">
        <v>1</v>
      </c>
      <c r="R110" s="632" t="s">
        <v>317</v>
      </c>
      <c r="S110" s="632"/>
      <c r="T110" s="632"/>
      <c r="U110" s="242">
        <v>1</v>
      </c>
      <c r="V110" s="242">
        <v>1</v>
      </c>
      <c r="W110" s="617"/>
      <c r="X110" s="617"/>
      <c r="Y110" s="617"/>
      <c r="Z110" s="617"/>
      <c r="AA110" s="617"/>
      <c r="AB110" s="617"/>
      <c r="AC110" s="620"/>
      <c r="AD110" s="620"/>
      <c r="AE110" s="242">
        <v>1</v>
      </c>
      <c r="AF110" s="632"/>
      <c r="AG110" s="632"/>
      <c r="AH110" s="632"/>
      <c r="AI110" s="242">
        <v>1</v>
      </c>
      <c r="AJ110" s="242">
        <v>1</v>
      </c>
      <c r="AK110" s="632" t="s">
        <v>136</v>
      </c>
      <c r="AL110" s="632"/>
      <c r="AM110" s="632"/>
      <c r="AN110" s="242">
        <v>1</v>
      </c>
      <c r="AO110" s="632" t="s">
        <v>470</v>
      </c>
      <c r="AP110" s="632"/>
      <c r="AQ110" s="632"/>
      <c r="AR110" s="233"/>
      <c r="AS110" s="288"/>
      <c r="AT110" s="289"/>
      <c r="AX110" s="241"/>
      <c r="AY110" s="234"/>
      <c r="AZ110" s="234"/>
      <c r="BA110" s="234"/>
      <c r="BB110" s="232"/>
      <c r="BC110" s="232"/>
      <c r="BD110" s="632" t="s">
        <v>135</v>
      </c>
      <c r="BE110" s="632"/>
      <c r="BF110" s="632"/>
      <c r="BG110" s="234">
        <v>1</v>
      </c>
      <c r="BH110" s="232"/>
      <c r="BI110" s="234">
        <v>1</v>
      </c>
      <c r="BJ110" s="617" t="s">
        <v>133</v>
      </c>
      <c r="BK110" s="617"/>
      <c r="BL110" s="617"/>
      <c r="BM110" s="234">
        <v>1</v>
      </c>
      <c r="BN110" s="617" t="s">
        <v>137</v>
      </c>
      <c r="BO110" s="617"/>
      <c r="BP110" s="617"/>
      <c r="BQ110" s="617"/>
      <c r="BR110" s="617"/>
      <c r="BS110" s="617"/>
      <c r="BT110" s="631" t="s">
        <v>151</v>
      </c>
      <c r="BU110" s="631"/>
      <c r="BV110" s="234">
        <v>1</v>
      </c>
      <c r="BW110" s="617" t="s">
        <v>133</v>
      </c>
      <c r="BX110" s="617"/>
      <c r="BY110" s="617"/>
      <c r="BZ110" s="234">
        <v>1</v>
      </c>
      <c r="CA110" s="243"/>
      <c r="CB110" s="234">
        <v>1</v>
      </c>
      <c r="CC110" s="632" t="s">
        <v>135</v>
      </c>
      <c r="CD110" s="632"/>
      <c r="CE110" s="632"/>
      <c r="CF110" s="234"/>
      <c r="CG110" s="234"/>
      <c r="CH110" s="232"/>
      <c r="CI110" s="233"/>
      <c r="CJ110" s="276"/>
      <c r="CK110" s="277"/>
    </row>
    <row r="111" spans="7:89">
      <c r="G111" s="241"/>
      <c r="H111" s="234"/>
      <c r="I111" s="238"/>
      <c r="J111" s="238"/>
      <c r="K111" s="238"/>
      <c r="L111" s="233"/>
      <c r="M111" s="242">
        <v>1</v>
      </c>
      <c r="N111" s="617" t="s">
        <v>165</v>
      </c>
      <c r="O111" s="617"/>
      <c r="P111" s="617"/>
      <c r="Q111" s="242">
        <v>1</v>
      </c>
      <c r="R111" s="632"/>
      <c r="S111" s="632"/>
      <c r="T111" s="632"/>
      <c r="U111" s="242">
        <v>1</v>
      </c>
      <c r="V111" s="617" t="s">
        <v>181</v>
      </c>
      <c r="W111" s="617"/>
      <c r="X111" s="617"/>
      <c r="Y111" s="617" t="s">
        <v>137</v>
      </c>
      <c r="Z111" s="617"/>
      <c r="AA111" s="620" t="s">
        <v>151</v>
      </c>
      <c r="AB111" s="620"/>
      <c r="AC111" s="242">
        <v>1</v>
      </c>
      <c r="AD111" s="242">
        <v>1</v>
      </c>
      <c r="AE111" s="242">
        <v>1</v>
      </c>
      <c r="AF111" s="242">
        <v>1</v>
      </c>
      <c r="AG111" s="617" t="s">
        <v>283</v>
      </c>
      <c r="AH111" s="617"/>
      <c r="AI111" s="617"/>
      <c r="AJ111" s="242">
        <v>1</v>
      </c>
      <c r="AK111" s="632"/>
      <c r="AL111" s="632"/>
      <c r="AM111" s="632"/>
      <c r="AN111" s="242">
        <v>1</v>
      </c>
      <c r="AO111" s="632"/>
      <c r="AP111" s="632"/>
      <c r="AQ111" s="632"/>
      <c r="AR111" s="233"/>
      <c r="AS111" s="288"/>
      <c r="AT111" s="289"/>
      <c r="AX111" s="241"/>
      <c r="AY111" s="232"/>
      <c r="AZ111" s="232"/>
      <c r="BA111" s="232"/>
      <c r="BB111" s="232"/>
      <c r="BC111" s="232"/>
      <c r="BD111" s="632"/>
      <c r="BE111" s="632"/>
      <c r="BF111" s="632"/>
      <c r="BG111" s="234">
        <v>1</v>
      </c>
      <c r="BH111" s="232"/>
      <c r="BI111" s="234">
        <v>1</v>
      </c>
      <c r="BJ111" s="617"/>
      <c r="BK111" s="617"/>
      <c r="BL111" s="617"/>
      <c r="BM111" s="234">
        <v>1</v>
      </c>
      <c r="BN111" s="617"/>
      <c r="BO111" s="617"/>
      <c r="BP111" s="631" t="s">
        <v>151</v>
      </c>
      <c r="BQ111" s="631"/>
      <c r="BR111" s="617" t="s">
        <v>137</v>
      </c>
      <c r="BS111" s="617"/>
      <c r="BT111" s="631"/>
      <c r="BU111" s="631"/>
      <c r="BV111" s="234">
        <v>1</v>
      </c>
      <c r="BW111" s="617"/>
      <c r="BX111" s="617"/>
      <c r="BY111" s="617"/>
      <c r="BZ111" s="234">
        <v>1</v>
      </c>
      <c r="CA111" s="232"/>
      <c r="CB111" s="234">
        <v>1</v>
      </c>
      <c r="CC111" s="632"/>
      <c r="CD111" s="632"/>
      <c r="CE111" s="632"/>
      <c r="CF111" s="232"/>
      <c r="CG111" s="232"/>
      <c r="CH111" s="232"/>
      <c r="CI111" s="233"/>
      <c r="CJ111" s="276"/>
      <c r="CK111" s="277"/>
    </row>
    <row r="112" spans="7:89">
      <c r="G112" s="241"/>
      <c r="H112" s="234"/>
      <c r="I112" s="238"/>
      <c r="J112" s="238"/>
      <c r="K112" s="232"/>
      <c r="L112" s="232"/>
      <c r="M112" s="242">
        <v>1</v>
      </c>
      <c r="N112" s="617"/>
      <c r="O112" s="617"/>
      <c r="P112" s="617"/>
      <c r="Q112" s="242">
        <v>1</v>
      </c>
      <c r="R112" s="632"/>
      <c r="S112" s="632"/>
      <c r="T112" s="632"/>
      <c r="U112" s="242">
        <v>1</v>
      </c>
      <c r="V112" s="617"/>
      <c r="W112" s="617"/>
      <c r="X112" s="617"/>
      <c r="Y112" s="617"/>
      <c r="Z112" s="617"/>
      <c r="AA112" s="620"/>
      <c r="AB112" s="620"/>
      <c r="AC112" s="242">
        <v>1</v>
      </c>
      <c r="AD112" s="632" t="s">
        <v>381</v>
      </c>
      <c r="AE112" s="632"/>
      <c r="AF112" s="242">
        <v>1</v>
      </c>
      <c r="AG112" s="617"/>
      <c r="AH112" s="617"/>
      <c r="AI112" s="617"/>
      <c r="AJ112" s="242">
        <v>1</v>
      </c>
      <c r="AK112" s="632"/>
      <c r="AL112" s="632"/>
      <c r="AM112" s="632"/>
      <c r="AN112" s="242">
        <v>1</v>
      </c>
      <c r="AO112" s="632"/>
      <c r="AP112" s="632"/>
      <c r="AQ112" s="632"/>
      <c r="AR112" s="232"/>
      <c r="AS112" s="232"/>
      <c r="AT112" s="240"/>
      <c r="AX112" s="241"/>
      <c r="AY112" s="232"/>
      <c r="AZ112" s="232"/>
      <c r="BA112" s="233"/>
      <c r="BB112" s="232"/>
      <c r="BC112" s="232"/>
      <c r="BD112" s="632"/>
      <c r="BE112" s="632"/>
      <c r="BF112" s="632"/>
      <c r="BG112" s="234">
        <v>1</v>
      </c>
      <c r="BH112" s="232"/>
      <c r="BI112" s="234">
        <v>1</v>
      </c>
      <c r="BJ112" s="617"/>
      <c r="BK112" s="617"/>
      <c r="BL112" s="617"/>
      <c r="BM112" s="234">
        <v>1</v>
      </c>
      <c r="BN112" s="234">
        <v>1</v>
      </c>
      <c r="BO112" s="234">
        <v>1</v>
      </c>
      <c r="BP112" s="631"/>
      <c r="BQ112" s="631"/>
      <c r="BR112" s="617"/>
      <c r="BS112" s="617"/>
      <c r="BT112" s="234">
        <v>1</v>
      </c>
      <c r="BU112" s="234">
        <v>1</v>
      </c>
      <c r="BV112" s="234">
        <v>1</v>
      </c>
      <c r="BW112" s="617"/>
      <c r="BX112" s="617"/>
      <c r="BY112" s="617"/>
      <c r="BZ112" s="234">
        <v>1</v>
      </c>
      <c r="CA112" s="232"/>
      <c r="CB112" s="234">
        <v>1</v>
      </c>
      <c r="CC112" s="632"/>
      <c r="CD112" s="632"/>
      <c r="CE112" s="632"/>
      <c r="CF112" s="232"/>
      <c r="CG112" s="233"/>
      <c r="CH112" s="233"/>
      <c r="CI112" s="232"/>
      <c r="CJ112" s="232"/>
      <c r="CK112" s="240"/>
    </row>
    <row r="113" spans="7:89">
      <c r="G113" s="241"/>
      <c r="H113" s="234"/>
      <c r="I113" s="238"/>
      <c r="J113" s="632" t="s">
        <v>222</v>
      </c>
      <c r="K113" s="632"/>
      <c r="L113" s="632"/>
      <c r="M113" s="242">
        <v>1</v>
      </c>
      <c r="N113" s="617"/>
      <c r="O113" s="617"/>
      <c r="P113" s="617"/>
      <c r="Q113" s="242">
        <v>1</v>
      </c>
      <c r="R113" s="242">
        <v>1</v>
      </c>
      <c r="S113" s="242">
        <v>1</v>
      </c>
      <c r="T113" s="242">
        <v>1</v>
      </c>
      <c r="U113" s="242">
        <v>1</v>
      </c>
      <c r="V113" s="617"/>
      <c r="W113" s="617"/>
      <c r="X113" s="617"/>
      <c r="Y113" s="242">
        <v>1</v>
      </c>
      <c r="Z113" s="242">
        <v>1</v>
      </c>
      <c r="AA113" s="242">
        <v>1</v>
      </c>
      <c r="AB113" s="242">
        <v>1</v>
      </c>
      <c r="AC113" s="242">
        <v>1</v>
      </c>
      <c r="AD113" s="632"/>
      <c r="AE113" s="632"/>
      <c r="AF113" s="242">
        <v>1</v>
      </c>
      <c r="AG113" s="617"/>
      <c r="AH113" s="617"/>
      <c r="AI113" s="617"/>
      <c r="AJ113" s="242">
        <v>1</v>
      </c>
      <c r="AK113" s="242">
        <v>1</v>
      </c>
      <c r="AL113" s="242">
        <v>1</v>
      </c>
      <c r="AM113" s="242">
        <v>1</v>
      </c>
      <c r="AN113" s="242">
        <v>1</v>
      </c>
      <c r="AO113" s="234"/>
      <c r="AP113" s="234"/>
      <c r="AQ113" s="234"/>
      <c r="AR113" s="232"/>
      <c r="AS113" s="232"/>
      <c r="AT113" s="240"/>
      <c r="AX113" s="241"/>
      <c r="AY113" s="232"/>
      <c r="AZ113" s="232"/>
      <c r="BA113" s="232"/>
      <c r="BB113" s="232"/>
      <c r="BC113" s="232"/>
      <c r="BD113" s="234">
        <v>1</v>
      </c>
      <c r="BE113" s="234">
        <v>1</v>
      </c>
      <c r="BF113" s="234">
        <v>1</v>
      </c>
      <c r="BG113" s="234">
        <v>1</v>
      </c>
      <c r="BH113" s="234"/>
      <c r="BI113" s="234">
        <v>1</v>
      </c>
      <c r="BJ113" s="234">
        <v>1</v>
      </c>
      <c r="BK113" s="234">
        <v>1</v>
      </c>
      <c r="BL113" s="617" t="s">
        <v>139</v>
      </c>
      <c r="BM113" s="617"/>
      <c r="BN113" s="617"/>
      <c r="BO113" s="234">
        <v>1</v>
      </c>
      <c r="BP113" s="234">
        <v>1</v>
      </c>
      <c r="BQ113" s="234">
        <v>1</v>
      </c>
      <c r="BR113" s="234">
        <v>1</v>
      </c>
      <c r="BS113" s="234">
        <v>1</v>
      </c>
      <c r="BT113" s="234">
        <v>1</v>
      </c>
      <c r="BU113" s="617" t="s">
        <v>139</v>
      </c>
      <c r="BV113" s="617"/>
      <c r="BW113" s="617"/>
      <c r="BX113" s="234">
        <v>1</v>
      </c>
      <c r="BY113" s="234">
        <v>1</v>
      </c>
      <c r="BZ113" s="234">
        <v>1</v>
      </c>
      <c r="CA113" s="234">
        <v>1</v>
      </c>
      <c r="CB113" s="234">
        <v>1</v>
      </c>
      <c r="CC113" s="234">
        <v>1</v>
      </c>
      <c r="CD113" s="234">
        <v>1</v>
      </c>
      <c r="CE113" s="234">
        <v>1</v>
      </c>
      <c r="CF113" s="232"/>
      <c r="CG113" s="232"/>
      <c r="CH113" s="232"/>
      <c r="CI113" s="232"/>
      <c r="CJ113" s="232"/>
      <c r="CK113" s="240"/>
    </row>
    <row r="114" spans="7:89">
      <c r="G114" s="241"/>
      <c r="H114" s="232"/>
      <c r="I114" s="232"/>
      <c r="J114" s="632"/>
      <c r="K114" s="632"/>
      <c r="L114" s="632"/>
      <c r="M114" s="242">
        <v>1</v>
      </c>
      <c r="N114" s="242">
        <v>1</v>
      </c>
      <c r="O114" s="630" t="s">
        <v>133</v>
      </c>
      <c r="P114" s="630"/>
      <c r="Q114" s="630"/>
      <c r="R114" s="243"/>
      <c r="S114" s="236"/>
      <c r="T114" s="230"/>
      <c r="U114" s="242">
        <v>1</v>
      </c>
      <c r="V114" s="242">
        <v>1</v>
      </c>
      <c r="W114" s="242">
        <v>1</v>
      </c>
      <c r="X114" s="242">
        <v>1</v>
      </c>
      <c r="Y114" s="242">
        <v>1</v>
      </c>
      <c r="Z114" s="617" t="s">
        <v>282</v>
      </c>
      <c r="AA114" s="617"/>
      <c r="AB114" s="617"/>
      <c r="AC114" s="242">
        <v>1</v>
      </c>
      <c r="AD114" s="242">
        <v>1</v>
      </c>
      <c r="AE114" s="242">
        <v>1</v>
      </c>
      <c r="AF114" s="242">
        <v>1</v>
      </c>
      <c r="AG114" s="242">
        <v>1</v>
      </c>
      <c r="AH114" s="242">
        <v>1</v>
      </c>
      <c r="AI114" s="242">
        <v>1</v>
      </c>
      <c r="AJ114" s="242">
        <v>1</v>
      </c>
      <c r="AK114" s="235"/>
      <c r="AL114" s="243"/>
      <c r="AM114" s="468"/>
      <c r="AN114" s="242">
        <v>1</v>
      </c>
      <c r="AO114" s="242"/>
      <c r="AP114" s="242"/>
      <c r="AQ114" s="232"/>
      <c r="AR114" s="232"/>
      <c r="AS114" s="232"/>
      <c r="AT114" s="240"/>
      <c r="AX114" s="241"/>
      <c r="AY114" s="232"/>
      <c r="AZ114" s="232"/>
      <c r="BA114" s="232"/>
      <c r="BB114" s="232"/>
      <c r="BC114" s="232"/>
      <c r="BD114" s="234">
        <v>1</v>
      </c>
      <c r="BE114" s="617" t="s">
        <v>136</v>
      </c>
      <c r="BF114" s="617"/>
      <c r="BG114" s="617"/>
      <c r="BH114" s="617" t="s">
        <v>165</v>
      </c>
      <c r="BI114" s="617"/>
      <c r="BJ114" s="617"/>
      <c r="BK114" s="234">
        <v>1</v>
      </c>
      <c r="BL114" s="617"/>
      <c r="BM114" s="617"/>
      <c r="BN114" s="617"/>
      <c r="BO114" s="617" t="s">
        <v>181</v>
      </c>
      <c r="BP114" s="617"/>
      <c r="BQ114" s="617"/>
      <c r="BR114" s="617" t="s">
        <v>282</v>
      </c>
      <c r="BS114" s="617"/>
      <c r="BT114" s="617"/>
      <c r="BU114" s="617"/>
      <c r="BV114" s="617"/>
      <c r="BW114" s="617"/>
      <c r="BX114" s="234">
        <v>1</v>
      </c>
      <c r="BY114" s="617" t="s">
        <v>165</v>
      </c>
      <c r="BZ114" s="617"/>
      <c r="CA114" s="617"/>
      <c r="CB114" s="617" t="s">
        <v>133</v>
      </c>
      <c r="CC114" s="617"/>
      <c r="CD114" s="617"/>
      <c r="CE114" s="234">
        <v>1</v>
      </c>
      <c r="CF114" s="232"/>
      <c r="CG114" s="232"/>
      <c r="CH114" s="232"/>
      <c r="CI114" s="232"/>
      <c r="CJ114" s="232"/>
      <c r="CK114" s="240"/>
    </row>
    <row r="115" spans="7:89">
      <c r="G115" s="241"/>
      <c r="H115" s="238"/>
      <c r="I115" s="238"/>
      <c r="J115" s="632"/>
      <c r="K115" s="632"/>
      <c r="L115" s="632"/>
      <c r="M115" s="242"/>
      <c r="N115" s="242">
        <v>1</v>
      </c>
      <c r="O115" s="630"/>
      <c r="P115" s="630"/>
      <c r="Q115" s="630"/>
      <c r="R115" s="632" t="s">
        <v>135</v>
      </c>
      <c r="S115" s="632"/>
      <c r="T115" s="632"/>
      <c r="U115" s="230"/>
      <c r="V115" s="242">
        <v>1</v>
      </c>
      <c r="W115" s="632" t="s">
        <v>317</v>
      </c>
      <c r="X115" s="632"/>
      <c r="Y115" s="632"/>
      <c r="Z115" s="617"/>
      <c r="AA115" s="617"/>
      <c r="AB115" s="617"/>
      <c r="AC115" s="235"/>
      <c r="AD115" s="632" t="s">
        <v>138</v>
      </c>
      <c r="AE115" s="632"/>
      <c r="AF115" s="632"/>
      <c r="AG115" s="242">
        <v>1</v>
      </c>
      <c r="AH115" s="617" t="s">
        <v>165</v>
      </c>
      <c r="AI115" s="617"/>
      <c r="AJ115" s="617"/>
      <c r="AK115" s="632" t="s">
        <v>136</v>
      </c>
      <c r="AL115" s="632"/>
      <c r="AM115" s="632"/>
      <c r="AN115" s="242">
        <v>1</v>
      </c>
      <c r="AO115" s="632" t="s">
        <v>470</v>
      </c>
      <c r="AP115" s="632"/>
      <c r="AQ115" s="632"/>
      <c r="AR115" s="232"/>
      <c r="AS115" s="232"/>
      <c r="AT115" s="240"/>
      <c r="AX115" s="241"/>
      <c r="AY115" s="232"/>
      <c r="AZ115" s="232"/>
      <c r="BA115" s="232"/>
      <c r="BB115" s="232"/>
      <c r="BC115" s="232"/>
      <c r="BD115" s="234">
        <v>1</v>
      </c>
      <c r="BE115" s="617"/>
      <c r="BF115" s="617"/>
      <c r="BG115" s="617"/>
      <c r="BH115" s="617"/>
      <c r="BI115" s="617"/>
      <c r="BJ115" s="617"/>
      <c r="BK115" s="234">
        <v>1</v>
      </c>
      <c r="BL115" s="617"/>
      <c r="BM115" s="617"/>
      <c r="BN115" s="617"/>
      <c r="BO115" s="617"/>
      <c r="BP115" s="617"/>
      <c r="BQ115" s="617"/>
      <c r="BR115" s="617"/>
      <c r="BS115" s="617"/>
      <c r="BT115" s="617"/>
      <c r="BU115" s="617"/>
      <c r="BV115" s="617"/>
      <c r="BW115" s="617"/>
      <c r="BX115" s="234">
        <v>1</v>
      </c>
      <c r="BY115" s="617"/>
      <c r="BZ115" s="617"/>
      <c r="CA115" s="617"/>
      <c r="CB115" s="617"/>
      <c r="CC115" s="617"/>
      <c r="CD115" s="617"/>
      <c r="CE115" s="234">
        <v>1</v>
      </c>
      <c r="CF115" s="232"/>
      <c r="CG115" s="232"/>
      <c r="CH115" s="254"/>
      <c r="CI115" s="254"/>
      <c r="CJ115" s="254"/>
      <c r="CK115" s="240"/>
    </row>
    <row r="116" spans="7:89">
      <c r="G116" s="241"/>
      <c r="H116" s="238"/>
      <c r="I116" s="238"/>
      <c r="J116" s="632" t="s">
        <v>406</v>
      </c>
      <c r="K116" s="632"/>
      <c r="L116" s="242"/>
      <c r="M116" s="242"/>
      <c r="N116" s="242">
        <v>1</v>
      </c>
      <c r="O116" s="630"/>
      <c r="P116" s="630"/>
      <c r="Q116" s="630"/>
      <c r="R116" s="632"/>
      <c r="S116" s="632"/>
      <c r="T116" s="632"/>
      <c r="U116" s="236"/>
      <c r="V116" s="242">
        <v>1</v>
      </c>
      <c r="W116" s="632"/>
      <c r="X116" s="632"/>
      <c r="Y116" s="632"/>
      <c r="Z116" s="617"/>
      <c r="AA116" s="617"/>
      <c r="AB116" s="617"/>
      <c r="AC116" s="230"/>
      <c r="AD116" s="632"/>
      <c r="AE116" s="632"/>
      <c r="AF116" s="632"/>
      <c r="AG116" s="242">
        <v>1</v>
      </c>
      <c r="AH116" s="617"/>
      <c r="AI116" s="617"/>
      <c r="AJ116" s="617"/>
      <c r="AK116" s="632"/>
      <c r="AL116" s="632"/>
      <c r="AM116" s="632"/>
      <c r="AN116" s="242">
        <v>1</v>
      </c>
      <c r="AO116" s="632"/>
      <c r="AP116" s="632"/>
      <c r="AQ116" s="632"/>
      <c r="AR116" s="232"/>
      <c r="AS116" s="232"/>
      <c r="AT116" s="240"/>
      <c r="AX116" s="241"/>
      <c r="AY116" s="232"/>
      <c r="AZ116" s="232"/>
      <c r="BA116" s="232"/>
      <c r="BB116" s="232"/>
      <c r="BC116" s="232"/>
      <c r="BD116" s="234">
        <v>1</v>
      </c>
      <c r="BE116" s="617"/>
      <c r="BF116" s="617"/>
      <c r="BG116" s="617"/>
      <c r="BH116" s="617"/>
      <c r="BI116" s="617"/>
      <c r="BJ116" s="617"/>
      <c r="BK116" s="234">
        <v>1</v>
      </c>
      <c r="BL116" s="234">
        <v>1</v>
      </c>
      <c r="BM116" s="234">
        <v>1</v>
      </c>
      <c r="BN116" s="234">
        <v>1</v>
      </c>
      <c r="BO116" s="617"/>
      <c r="BP116" s="617"/>
      <c r="BQ116" s="617"/>
      <c r="BR116" s="617"/>
      <c r="BS116" s="617"/>
      <c r="BT116" s="617"/>
      <c r="BU116" s="234">
        <v>1</v>
      </c>
      <c r="BV116" s="234">
        <v>1</v>
      </c>
      <c r="BW116" s="234">
        <v>1</v>
      </c>
      <c r="BX116" s="234">
        <v>1</v>
      </c>
      <c r="BY116" s="617"/>
      <c r="BZ116" s="617"/>
      <c r="CA116" s="617"/>
      <c r="CB116" s="617"/>
      <c r="CC116" s="617"/>
      <c r="CD116" s="617"/>
      <c r="CE116" s="234">
        <v>1</v>
      </c>
      <c r="CF116" s="232"/>
      <c r="CG116" s="232"/>
      <c r="CH116" s="254"/>
      <c r="CI116" s="254"/>
      <c r="CJ116" s="254"/>
      <c r="CK116" s="240"/>
    </row>
    <row r="117" spans="7:89">
      <c r="G117" s="241"/>
      <c r="H117" s="238"/>
      <c r="I117" s="238"/>
      <c r="J117" s="632"/>
      <c r="K117" s="632"/>
      <c r="L117" s="242"/>
      <c r="M117" s="242"/>
      <c r="N117" s="242">
        <v>1</v>
      </c>
      <c r="O117" s="242">
        <v>1</v>
      </c>
      <c r="P117" s="242">
        <v>1</v>
      </c>
      <c r="Q117" s="242">
        <v>1</v>
      </c>
      <c r="R117" s="632"/>
      <c r="S117" s="632"/>
      <c r="T117" s="632"/>
      <c r="U117" s="243"/>
      <c r="V117" s="242">
        <v>1</v>
      </c>
      <c r="W117" s="632"/>
      <c r="X117" s="632"/>
      <c r="Y117" s="632"/>
      <c r="Z117" s="242">
        <v>1</v>
      </c>
      <c r="AA117" s="242">
        <v>1</v>
      </c>
      <c r="AB117" s="242">
        <v>1</v>
      </c>
      <c r="AC117" s="242">
        <v>1</v>
      </c>
      <c r="AD117" s="632"/>
      <c r="AE117" s="632"/>
      <c r="AF117" s="632"/>
      <c r="AG117" s="242">
        <v>1</v>
      </c>
      <c r="AH117" s="617"/>
      <c r="AI117" s="617"/>
      <c r="AJ117" s="617"/>
      <c r="AK117" s="632"/>
      <c r="AL117" s="632"/>
      <c r="AM117" s="632"/>
      <c r="AN117" s="242">
        <v>1</v>
      </c>
      <c r="AO117" s="632"/>
      <c r="AP117" s="632"/>
      <c r="AQ117" s="632"/>
      <c r="AR117" s="232"/>
      <c r="AS117" s="232"/>
      <c r="AT117" s="240"/>
      <c r="AX117" s="241"/>
      <c r="AY117" s="232"/>
      <c r="AZ117" s="232"/>
      <c r="BA117" s="232"/>
      <c r="BB117" s="232"/>
      <c r="BC117" s="232"/>
      <c r="BD117" s="234">
        <v>1</v>
      </c>
      <c r="BE117" s="234">
        <v>1</v>
      </c>
      <c r="BF117" s="234">
        <v>1</v>
      </c>
      <c r="BG117" s="234">
        <v>1</v>
      </c>
      <c r="BH117" s="617" t="s">
        <v>138</v>
      </c>
      <c r="BI117" s="617"/>
      <c r="BJ117" s="617"/>
      <c r="BK117" s="617" t="s">
        <v>165</v>
      </c>
      <c r="BL117" s="617"/>
      <c r="BM117" s="617"/>
      <c r="BN117" s="234">
        <v>1</v>
      </c>
      <c r="BO117" s="234">
        <v>1</v>
      </c>
      <c r="BP117" s="234">
        <v>1</v>
      </c>
      <c r="BQ117" s="234">
        <v>1</v>
      </c>
      <c r="BR117" s="234">
        <v>1</v>
      </c>
      <c r="BS117" s="234">
        <v>1</v>
      </c>
      <c r="BT117" s="234">
        <v>1</v>
      </c>
      <c r="BU117" s="234">
        <v>1</v>
      </c>
      <c r="BV117" s="617" t="s">
        <v>165</v>
      </c>
      <c r="BW117" s="617"/>
      <c r="BX117" s="617"/>
      <c r="BY117" s="617" t="s">
        <v>138</v>
      </c>
      <c r="BZ117" s="617"/>
      <c r="CA117" s="617"/>
      <c r="CB117" s="234">
        <v>1</v>
      </c>
      <c r="CC117" s="234">
        <v>1</v>
      </c>
      <c r="CD117" s="234">
        <v>1</v>
      </c>
      <c r="CE117" s="234">
        <v>1</v>
      </c>
      <c r="CF117" s="232"/>
      <c r="CG117" s="232"/>
      <c r="CH117" s="254"/>
      <c r="CI117" s="254"/>
      <c r="CJ117" s="254"/>
      <c r="CK117" s="240"/>
    </row>
    <row r="118" spans="7:89">
      <c r="G118" s="241"/>
      <c r="H118" s="288"/>
      <c r="I118" s="232"/>
      <c r="J118" s="233"/>
      <c r="K118" s="238"/>
      <c r="L118" s="632" t="s">
        <v>222</v>
      </c>
      <c r="M118" s="632"/>
      <c r="N118" s="632"/>
      <c r="O118" s="234"/>
      <c r="P118" s="234"/>
      <c r="Q118" s="242">
        <v>1</v>
      </c>
      <c r="R118" s="242">
        <v>1</v>
      </c>
      <c r="S118" s="630" t="s">
        <v>133</v>
      </c>
      <c r="T118" s="630"/>
      <c r="U118" s="630"/>
      <c r="V118" s="242">
        <v>1</v>
      </c>
      <c r="W118" s="242">
        <v>1</v>
      </c>
      <c r="X118" s="242">
        <v>1</v>
      </c>
      <c r="Y118" s="242">
        <v>1</v>
      </c>
      <c r="Z118" s="242">
        <v>1</v>
      </c>
      <c r="AA118" s="230"/>
      <c r="AB118" s="236"/>
      <c r="AC118" s="242">
        <v>1</v>
      </c>
      <c r="AD118" s="242">
        <v>1</v>
      </c>
      <c r="AE118" s="242">
        <v>1</v>
      </c>
      <c r="AF118" s="242">
        <v>1</v>
      </c>
      <c r="AG118" s="242">
        <v>1</v>
      </c>
      <c r="AH118" s="243"/>
      <c r="AI118" s="242">
        <v>1</v>
      </c>
      <c r="AJ118" s="242">
        <v>1</v>
      </c>
      <c r="AK118" s="242">
        <v>1</v>
      </c>
      <c r="AL118" s="242">
        <v>1</v>
      </c>
      <c r="AM118" s="242">
        <v>1</v>
      </c>
      <c r="AN118" s="242">
        <v>1</v>
      </c>
      <c r="AO118" s="234"/>
      <c r="AP118" s="234"/>
      <c r="AQ118" s="234"/>
      <c r="AR118" s="232"/>
      <c r="AS118" s="232"/>
      <c r="AT118" s="289"/>
      <c r="AX118" s="241"/>
      <c r="AY118" s="276"/>
      <c r="AZ118" s="232"/>
      <c r="BA118" s="233"/>
      <c r="BB118" s="232"/>
      <c r="BC118" s="232"/>
      <c r="BD118" s="232"/>
      <c r="BE118" s="232"/>
      <c r="BF118" s="232"/>
      <c r="BG118" s="234">
        <v>1</v>
      </c>
      <c r="BH118" s="617"/>
      <c r="BI118" s="617"/>
      <c r="BJ118" s="617"/>
      <c r="BK118" s="617"/>
      <c r="BL118" s="617"/>
      <c r="BM118" s="617"/>
      <c r="BN118" s="235"/>
      <c r="BO118" s="232"/>
      <c r="BP118" s="232"/>
      <c r="BQ118" s="236"/>
      <c r="BR118" s="234"/>
      <c r="BS118" s="232"/>
      <c r="BT118" s="238"/>
      <c r="BU118" s="235"/>
      <c r="BV118" s="617"/>
      <c r="BW118" s="617"/>
      <c r="BX118" s="617"/>
      <c r="BY118" s="617"/>
      <c r="BZ118" s="617"/>
      <c r="CA118" s="617"/>
      <c r="CB118" s="234">
        <v>1</v>
      </c>
      <c r="CC118" s="238"/>
      <c r="CD118" s="238"/>
      <c r="CE118" s="238"/>
      <c r="CF118" s="232"/>
      <c r="CG118" s="233"/>
      <c r="CH118" s="231"/>
      <c r="CI118" s="231"/>
      <c r="CJ118" s="232"/>
      <c r="CK118" s="277"/>
    </row>
    <row r="119" spans="7:89">
      <c r="G119" s="239"/>
      <c r="H119" s="233"/>
      <c r="I119" s="288"/>
      <c r="J119" s="232"/>
      <c r="K119" s="238"/>
      <c r="L119" s="632"/>
      <c r="M119" s="632"/>
      <c r="N119" s="632"/>
      <c r="O119" s="234"/>
      <c r="P119" s="468"/>
      <c r="Q119" s="234"/>
      <c r="R119" s="242">
        <v>1</v>
      </c>
      <c r="S119" s="630"/>
      <c r="T119" s="630"/>
      <c r="U119" s="630"/>
      <c r="V119" s="617" t="s">
        <v>165</v>
      </c>
      <c r="W119" s="617"/>
      <c r="X119" s="617"/>
      <c r="Y119" s="632" t="s">
        <v>136</v>
      </c>
      <c r="Z119" s="632"/>
      <c r="AA119" s="632"/>
      <c r="AB119" s="242">
        <v>1</v>
      </c>
      <c r="AC119" s="617" t="s">
        <v>165</v>
      </c>
      <c r="AD119" s="617"/>
      <c r="AE119" s="617"/>
      <c r="AF119" s="630" t="s">
        <v>133</v>
      </c>
      <c r="AG119" s="630"/>
      <c r="AH119" s="630"/>
      <c r="AI119" s="242">
        <v>1</v>
      </c>
      <c r="AJ119" s="617" t="s">
        <v>148</v>
      </c>
      <c r="AK119" s="617"/>
      <c r="AL119" s="617"/>
      <c r="AM119" s="617"/>
      <c r="AN119" s="617"/>
      <c r="AO119" s="234"/>
      <c r="AP119" s="232"/>
      <c r="AQ119" s="232"/>
      <c r="AR119" s="232"/>
      <c r="AS119" s="232"/>
      <c r="AT119" s="289"/>
      <c r="AX119" s="239"/>
      <c r="AY119" s="233"/>
      <c r="AZ119" s="276"/>
      <c r="BA119" s="232"/>
      <c r="BB119" s="232"/>
      <c r="BC119" s="232"/>
      <c r="BD119" s="232"/>
      <c r="BE119" s="232"/>
      <c r="BF119" s="232"/>
      <c r="BG119" s="234">
        <v>1</v>
      </c>
      <c r="BH119" s="617"/>
      <c r="BI119" s="617"/>
      <c r="BJ119" s="617"/>
      <c r="BK119" s="617"/>
      <c r="BL119" s="617"/>
      <c r="BM119" s="617"/>
      <c r="BN119" s="234">
        <v>1</v>
      </c>
      <c r="BO119" s="234">
        <v>1</v>
      </c>
      <c r="BP119" s="234">
        <v>1</v>
      </c>
      <c r="BQ119" s="234">
        <v>1</v>
      </c>
      <c r="BR119" s="234">
        <v>1</v>
      </c>
      <c r="BS119" s="234">
        <v>1</v>
      </c>
      <c r="BT119" s="234">
        <v>1</v>
      </c>
      <c r="BU119" s="234">
        <v>1</v>
      </c>
      <c r="BV119" s="617"/>
      <c r="BW119" s="617"/>
      <c r="BX119" s="617"/>
      <c r="BY119" s="617"/>
      <c r="BZ119" s="617"/>
      <c r="CA119" s="617"/>
      <c r="CB119" s="234">
        <v>1</v>
      </c>
      <c r="CC119" s="238"/>
      <c r="CD119" s="238"/>
      <c r="CE119" s="238"/>
      <c r="CF119" s="232"/>
      <c r="CG119" s="233"/>
      <c r="CH119" s="231"/>
      <c r="CI119" s="231"/>
      <c r="CJ119" s="232"/>
      <c r="CK119" s="277"/>
    </row>
    <row r="120" spans="7:89">
      <c r="G120" s="239"/>
      <c r="H120" s="288"/>
      <c r="I120" s="288"/>
      <c r="J120" s="232"/>
      <c r="K120" s="232"/>
      <c r="L120" s="632"/>
      <c r="M120" s="632"/>
      <c r="N120" s="632"/>
      <c r="O120" s="234"/>
      <c r="P120" s="234"/>
      <c r="Q120" s="234"/>
      <c r="R120" s="242">
        <v>1</v>
      </c>
      <c r="S120" s="630"/>
      <c r="T120" s="630"/>
      <c r="U120" s="630"/>
      <c r="V120" s="617"/>
      <c r="W120" s="617"/>
      <c r="X120" s="617"/>
      <c r="Y120" s="632"/>
      <c r="Z120" s="632"/>
      <c r="AA120" s="632"/>
      <c r="AB120" s="242">
        <v>1</v>
      </c>
      <c r="AC120" s="617"/>
      <c r="AD120" s="617"/>
      <c r="AE120" s="617"/>
      <c r="AF120" s="630"/>
      <c r="AG120" s="630"/>
      <c r="AH120" s="630"/>
      <c r="AI120" s="242">
        <v>1</v>
      </c>
      <c r="AJ120" s="617"/>
      <c r="AK120" s="617"/>
      <c r="AL120" s="617"/>
      <c r="AM120" s="617"/>
      <c r="AN120" s="617"/>
      <c r="AO120" s="234"/>
      <c r="AP120" s="238"/>
      <c r="AQ120" s="238"/>
      <c r="AR120" s="233"/>
      <c r="AS120" s="233"/>
      <c r="AT120" s="289"/>
      <c r="AX120" s="239"/>
      <c r="AY120" s="276"/>
      <c r="AZ120" s="276"/>
      <c r="BA120" s="232"/>
      <c r="BB120" s="232"/>
      <c r="BC120" s="232"/>
      <c r="BD120" s="232"/>
      <c r="BE120" s="232"/>
      <c r="BF120" s="232"/>
      <c r="BG120" s="234">
        <v>1</v>
      </c>
      <c r="BH120" s="234">
        <v>1</v>
      </c>
      <c r="BI120" s="234">
        <v>1</v>
      </c>
      <c r="BJ120" s="234">
        <v>1</v>
      </c>
      <c r="BK120" s="617" t="s">
        <v>133</v>
      </c>
      <c r="BL120" s="617"/>
      <c r="BM120" s="617"/>
      <c r="BN120" s="234">
        <v>1</v>
      </c>
      <c r="BO120" s="617" t="s">
        <v>136</v>
      </c>
      <c r="BP120" s="617"/>
      <c r="BQ120" s="617"/>
      <c r="BR120" s="632" t="s">
        <v>135</v>
      </c>
      <c r="BS120" s="632"/>
      <c r="BT120" s="632"/>
      <c r="BU120" s="234">
        <v>1</v>
      </c>
      <c r="BV120" s="617" t="s">
        <v>136</v>
      </c>
      <c r="BW120" s="617"/>
      <c r="BX120" s="617"/>
      <c r="BY120" s="234">
        <v>1</v>
      </c>
      <c r="BZ120" s="234">
        <v>1</v>
      </c>
      <c r="CA120" s="234">
        <v>1</v>
      </c>
      <c r="CB120" s="234">
        <v>1</v>
      </c>
      <c r="CC120" s="238"/>
      <c r="CD120" s="238"/>
      <c r="CE120" s="238"/>
      <c r="CF120" s="233"/>
      <c r="CG120" s="233"/>
      <c r="CH120" s="231"/>
      <c r="CI120" s="231"/>
      <c r="CJ120" s="233"/>
      <c r="CK120" s="277"/>
    </row>
    <row r="121" spans="7:89">
      <c r="G121" s="241"/>
      <c r="H121" s="233"/>
      <c r="I121" s="288"/>
      <c r="J121" s="232"/>
      <c r="K121" s="617" t="s">
        <v>339</v>
      </c>
      <c r="L121" s="617"/>
      <c r="M121" s="617"/>
      <c r="N121" s="617"/>
      <c r="O121" s="632" t="s">
        <v>222</v>
      </c>
      <c r="P121" s="632"/>
      <c r="Q121" s="632"/>
      <c r="R121" s="242">
        <v>1</v>
      </c>
      <c r="S121" s="242">
        <v>1</v>
      </c>
      <c r="T121" s="242">
        <v>1</v>
      </c>
      <c r="U121" s="242">
        <v>1</v>
      </c>
      <c r="V121" s="617"/>
      <c r="W121" s="617"/>
      <c r="X121" s="617"/>
      <c r="Y121" s="632"/>
      <c r="Z121" s="632"/>
      <c r="AA121" s="632"/>
      <c r="AB121" s="242">
        <v>1</v>
      </c>
      <c r="AC121" s="617"/>
      <c r="AD121" s="617"/>
      <c r="AE121" s="617"/>
      <c r="AF121" s="630"/>
      <c r="AG121" s="630"/>
      <c r="AH121" s="630"/>
      <c r="AI121" s="242">
        <v>1</v>
      </c>
      <c r="AJ121" s="617"/>
      <c r="AK121" s="617"/>
      <c r="AL121" s="617"/>
      <c r="AM121" s="617"/>
      <c r="AN121" s="617"/>
      <c r="AO121" s="234"/>
      <c r="AP121" s="234"/>
      <c r="AQ121" s="234"/>
      <c r="AR121" s="234"/>
      <c r="AS121" s="233"/>
      <c r="AT121" s="240"/>
      <c r="AX121" s="241"/>
      <c r="AY121" s="233"/>
      <c r="AZ121" s="276"/>
      <c r="BA121" s="232"/>
      <c r="BB121" s="232"/>
      <c r="BC121" s="232"/>
      <c r="BD121" s="232"/>
      <c r="BE121" s="232"/>
      <c r="BF121" s="232"/>
      <c r="BG121" s="232"/>
      <c r="BH121" s="232"/>
      <c r="BI121" s="232"/>
      <c r="BJ121" s="234">
        <v>1</v>
      </c>
      <c r="BK121" s="617"/>
      <c r="BL121" s="617"/>
      <c r="BM121" s="617"/>
      <c r="BN121" s="234">
        <v>1</v>
      </c>
      <c r="BO121" s="617"/>
      <c r="BP121" s="617"/>
      <c r="BQ121" s="617"/>
      <c r="BR121" s="632"/>
      <c r="BS121" s="632"/>
      <c r="BT121" s="632"/>
      <c r="BU121" s="234">
        <v>1</v>
      </c>
      <c r="BV121" s="617"/>
      <c r="BW121" s="617"/>
      <c r="BX121" s="617"/>
      <c r="BY121" s="234">
        <v>1</v>
      </c>
      <c r="BZ121" s="234"/>
      <c r="CA121" s="234"/>
      <c r="CB121" s="234"/>
      <c r="CC121" s="232"/>
      <c r="CD121" s="232"/>
      <c r="CE121" s="232"/>
      <c r="CF121" s="233"/>
      <c r="CG121" s="232"/>
      <c r="CH121" s="232"/>
      <c r="CI121" s="233"/>
      <c r="CJ121" s="233"/>
      <c r="CK121" s="240"/>
    </row>
    <row r="122" spans="7:89">
      <c r="G122" s="239"/>
      <c r="H122" s="288"/>
      <c r="I122" s="288"/>
      <c r="J122" s="232"/>
      <c r="K122" s="617"/>
      <c r="L122" s="617"/>
      <c r="M122" s="617"/>
      <c r="N122" s="617"/>
      <c r="O122" s="632"/>
      <c r="P122" s="632"/>
      <c r="Q122" s="632"/>
      <c r="R122" s="232"/>
      <c r="S122" s="232"/>
      <c r="T122" s="232"/>
      <c r="U122" s="242">
        <v>1</v>
      </c>
      <c r="V122" s="242">
        <v>1</v>
      </c>
      <c r="W122" s="242">
        <v>1</v>
      </c>
      <c r="X122" s="242">
        <v>1</v>
      </c>
      <c r="Y122" s="242">
        <v>1</v>
      </c>
      <c r="Z122" s="242">
        <v>1</v>
      </c>
      <c r="AA122" s="242">
        <v>1</v>
      </c>
      <c r="AB122" s="242">
        <v>1</v>
      </c>
      <c r="AC122" s="242">
        <v>1</v>
      </c>
      <c r="AD122" s="242">
        <v>1</v>
      </c>
      <c r="AE122" s="242">
        <v>1</v>
      </c>
      <c r="AF122" s="242">
        <v>1</v>
      </c>
      <c r="AG122" s="242">
        <v>1</v>
      </c>
      <c r="AH122" s="242">
        <v>1</v>
      </c>
      <c r="AI122" s="242">
        <v>1</v>
      </c>
      <c r="AJ122" s="617"/>
      <c r="AK122" s="617"/>
      <c r="AL122" s="617"/>
      <c r="AM122" s="617"/>
      <c r="AN122" s="617"/>
      <c r="AO122" s="234"/>
      <c r="AP122" s="234"/>
      <c r="AQ122" s="234"/>
      <c r="AR122" s="234"/>
      <c r="AS122" s="288"/>
      <c r="AT122" s="289"/>
      <c r="AX122" s="239"/>
      <c r="AY122" s="276"/>
      <c r="AZ122" s="276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4">
        <v>1</v>
      </c>
      <c r="BK122" s="617"/>
      <c r="BL122" s="617"/>
      <c r="BM122" s="617"/>
      <c r="BN122" s="234">
        <v>1</v>
      </c>
      <c r="BO122" s="617"/>
      <c r="BP122" s="617"/>
      <c r="BQ122" s="617"/>
      <c r="BR122" s="632"/>
      <c r="BS122" s="632"/>
      <c r="BT122" s="632"/>
      <c r="BU122" s="234">
        <v>1</v>
      </c>
      <c r="BV122" s="617"/>
      <c r="BW122" s="617"/>
      <c r="BX122" s="617"/>
      <c r="BY122" s="234">
        <v>1</v>
      </c>
      <c r="BZ122" s="234"/>
      <c r="CA122" s="234"/>
      <c r="CB122" s="234"/>
      <c r="CC122" s="232"/>
      <c r="CD122" s="232"/>
      <c r="CE122" s="232"/>
      <c r="CF122" s="233"/>
      <c r="CG122" s="232"/>
      <c r="CH122" s="232"/>
      <c r="CI122" s="276"/>
      <c r="CJ122" s="276"/>
      <c r="CK122" s="277"/>
    </row>
    <row r="123" spans="7:89">
      <c r="G123" s="239"/>
      <c r="H123" s="233"/>
      <c r="I123" s="288"/>
      <c r="J123" s="232"/>
      <c r="K123" s="617"/>
      <c r="L123" s="617"/>
      <c r="M123" s="617"/>
      <c r="N123" s="617"/>
      <c r="O123" s="632"/>
      <c r="P123" s="632"/>
      <c r="Q123" s="632"/>
      <c r="R123" s="232"/>
      <c r="S123" s="232"/>
      <c r="T123" s="632" t="s">
        <v>222</v>
      </c>
      <c r="U123" s="632"/>
      <c r="V123" s="632"/>
      <c r="W123" s="242"/>
      <c r="X123" s="242"/>
      <c r="Y123" s="632" t="s">
        <v>222</v>
      </c>
      <c r="Z123" s="632"/>
      <c r="AA123" s="632"/>
      <c r="AB123" s="242"/>
      <c r="AC123" s="233"/>
      <c r="AD123" s="632" t="s">
        <v>470</v>
      </c>
      <c r="AE123" s="632"/>
      <c r="AF123" s="632"/>
      <c r="AG123" s="232"/>
      <c r="AH123" s="232"/>
      <c r="AI123" s="232"/>
      <c r="AJ123" s="617"/>
      <c r="AK123" s="617"/>
      <c r="AL123" s="617"/>
      <c r="AM123" s="617"/>
      <c r="AN123" s="617"/>
      <c r="AO123" s="234"/>
      <c r="AP123" s="234"/>
      <c r="AQ123" s="234"/>
      <c r="AR123" s="234"/>
      <c r="AS123" s="288"/>
      <c r="AT123" s="289"/>
      <c r="AX123" s="239"/>
      <c r="AY123" s="233"/>
      <c r="AZ123" s="276"/>
      <c r="BA123" s="232"/>
      <c r="BB123" s="232"/>
      <c r="BC123" s="232"/>
      <c r="BD123" s="232"/>
      <c r="BE123" s="232"/>
      <c r="BF123" s="232"/>
      <c r="BG123" s="232"/>
      <c r="BH123" s="232"/>
      <c r="BI123" s="232"/>
      <c r="BJ123" s="234">
        <v>1</v>
      </c>
      <c r="BK123" s="234">
        <v>1</v>
      </c>
      <c r="BL123" s="234">
        <v>1</v>
      </c>
      <c r="BM123" s="234">
        <v>1</v>
      </c>
      <c r="BN123" s="234">
        <v>1</v>
      </c>
      <c r="BO123" s="233"/>
      <c r="BP123" s="233"/>
      <c r="BQ123" s="233"/>
      <c r="BR123" s="238"/>
      <c r="BS123" s="238"/>
      <c r="BT123" s="238"/>
      <c r="BU123" s="234">
        <v>1</v>
      </c>
      <c r="BV123" s="234">
        <v>1</v>
      </c>
      <c r="BW123" s="234">
        <v>1</v>
      </c>
      <c r="BX123" s="234">
        <v>1</v>
      </c>
      <c r="BY123" s="234">
        <v>1</v>
      </c>
      <c r="BZ123" s="234"/>
      <c r="CA123" s="234"/>
      <c r="CB123" s="234"/>
      <c r="CC123" s="232"/>
      <c r="CD123" s="232"/>
      <c r="CE123" s="232"/>
      <c r="CF123" s="232"/>
      <c r="CG123" s="232"/>
      <c r="CH123" s="232"/>
      <c r="CI123" s="276"/>
      <c r="CJ123" s="276"/>
      <c r="CK123" s="277"/>
    </row>
    <row r="124" spans="7:89">
      <c r="G124" s="241"/>
      <c r="H124" s="232"/>
      <c r="I124" s="288"/>
      <c r="J124" s="288"/>
      <c r="K124" s="617"/>
      <c r="L124" s="617"/>
      <c r="M124" s="617"/>
      <c r="N124" s="617"/>
      <c r="O124" s="238"/>
      <c r="P124" s="232"/>
      <c r="Q124" s="232"/>
      <c r="R124" s="632" t="s">
        <v>406</v>
      </c>
      <c r="S124" s="632"/>
      <c r="T124" s="632"/>
      <c r="U124" s="632"/>
      <c r="V124" s="632"/>
      <c r="W124" s="232"/>
      <c r="X124" s="232"/>
      <c r="Y124" s="632"/>
      <c r="Z124" s="632"/>
      <c r="AA124" s="632"/>
      <c r="AB124" s="234"/>
      <c r="AC124" s="234"/>
      <c r="AD124" s="632"/>
      <c r="AE124" s="632"/>
      <c r="AF124" s="632"/>
      <c r="AG124" s="232"/>
      <c r="AH124" s="232"/>
      <c r="AI124" s="232"/>
      <c r="AJ124" s="234"/>
      <c r="AK124" s="234"/>
      <c r="AL124" s="234"/>
      <c r="AM124" s="234"/>
      <c r="AN124" s="234"/>
      <c r="AO124" s="234"/>
      <c r="AP124" s="234"/>
      <c r="AQ124" s="234"/>
      <c r="AR124" s="232"/>
      <c r="AS124" s="288"/>
      <c r="AT124" s="289"/>
      <c r="AX124" s="241"/>
      <c r="AY124" s="232"/>
      <c r="AZ124" s="276"/>
      <c r="BA124" s="276"/>
      <c r="BB124" s="232"/>
      <c r="BC124" s="232"/>
      <c r="BD124" s="232"/>
      <c r="BE124" s="233"/>
      <c r="BF124" s="233"/>
      <c r="BG124" s="233"/>
      <c r="BH124" s="233"/>
      <c r="BI124" s="233"/>
      <c r="BJ124" s="232"/>
      <c r="BK124" s="232"/>
      <c r="BL124" s="233"/>
      <c r="BM124" s="233"/>
      <c r="BN124" s="234"/>
      <c r="BO124" s="233"/>
      <c r="BP124" s="233"/>
      <c r="BQ124" s="233"/>
      <c r="BR124" s="238"/>
      <c r="BS124" s="238"/>
      <c r="BT124" s="238"/>
      <c r="BU124" s="232"/>
      <c r="BV124" s="232"/>
      <c r="BW124" s="232"/>
      <c r="BX124" s="232"/>
      <c r="BY124" s="232"/>
      <c r="BZ124" s="233"/>
      <c r="CA124" s="232"/>
      <c r="CB124" s="232"/>
      <c r="CC124" s="233"/>
      <c r="CD124" s="233"/>
      <c r="CE124" s="233"/>
      <c r="CF124" s="232"/>
      <c r="CG124" s="232"/>
      <c r="CH124" s="232"/>
      <c r="CI124" s="232"/>
      <c r="CJ124" s="276"/>
      <c r="CK124" s="277"/>
    </row>
    <row r="125" spans="7:89">
      <c r="G125" s="241"/>
      <c r="H125" s="232"/>
      <c r="I125" s="288"/>
      <c r="J125" s="288"/>
      <c r="K125" s="232"/>
      <c r="L125" s="232"/>
      <c r="M125" s="232"/>
      <c r="N125" s="238"/>
      <c r="O125" s="238"/>
      <c r="P125" s="232"/>
      <c r="Q125" s="232"/>
      <c r="R125" s="632"/>
      <c r="S125" s="632"/>
      <c r="T125" s="632"/>
      <c r="U125" s="632"/>
      <c r="V125" s="632"/>
      <c r="W125" s="232"/>
      <c r="X125" s="232"/>
      <c r="Y125" s="632"/>
      <c r="Z125" s="632"/>
      <c r="AA125" s="632"/>
      <c r="AB125" s="234"/>
      <c r="AC125" s="234"/>
      <c r="AD125" s="632"/>
      <c r="AE125" s="632"/>
      <c r="AF125" s="632"/>
      <c r="AG125" s="632" t="s">
        <v>470</v>
      </c>
      <c r="AH125" s="632"/>
      <c r="AI125" s="632"/>
      <c r="AJ125" s="232"/>
      <c r="AK125" s="232"/>
      <c r="AL125" s="238"/>
      <c r="AM125" s="234"/>
      <c r="AN125" s="234"/>
      <c r="AO125" s="234"/>
      <c r="AP125" s="234"/>
      <c r="AQ125" s="232"/>
      <c r="AR125" s="232"/>
      <c r="AS125" s="288"/>
      <c r="AT125" s="289"/>
      <c r="AX125" s="241"/>
      <c r="AY125" s="232"/>
      <c r="AZ125" s="276"/>
      <c r="BA125" s="276"/>
      <c r="BB125" s="232"/>
      <c r="BC125" s="232"/>
      <c r="BD125" s="232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8"/>
      <c r="BS125" s="238"/>
      <c r="BT125" s="238"/>
      <c r="BU125" s="232"/>
      <c r="BV125" s="232"/>
      <c r="BW125" s="232"/>
      <c r="BX125" s="233"/>
      <c r="BY125" s="233"/>
      <c r="BZ125" s="233"/>
      <c r="CA125" s="232"/>
      <c r="CB125" s="232"/>
      <c r="CC125" s="233"/>
      <c r="CD125" s="233"/>
      <c r="CE125" s="233"/>
      <c r="CF125" s="233"/>
      <c r="CG125" s="232"/>
      <c r="CH125" s="232"/>
      <c r="CI125" s="232"/>
      <c r="CJ125" s="276"/>
      <c r="CK125" s="277"/>
    </row>
    <row r="126" spans="7:89">
      <c r="G126" s="241"/>
      <c r="H126" s="232"/>
      <c r="I126" s="288"/>
      <c r="J126" s="288"/>
      <c r="K126" s="288"/>
      <c r="L126" s="288"/>
      <c r="M126" s="288"/>
      <c r="N126" s="288"/>
      <c r="O126" s="288"/>
      <c r="P126" s="233"/>
      <c r="Q126" s="288"/>
      <c r="R126" s="232"/>
      <c r="S126" s="232"/>
      <c r="T126" s="238"/>
      <c r="U126" s="238"/>
      <c r="V126" s="238"/>
      <c r="W126" s="232"/>
      <c r="X126" s="232"/>
      <c r="Y126" s="234"/>
      <c r="Z126" s="234"/>
      <c r="AA126" s="234"/>
      <c r="AB126" s="234"/>
      <c r="AC126" s="234"/>
      <c r="AD126" s="234"/>
      <c r="AE126" s="234"/>
      <c r="AF126" s="234"/>
      <c r="AG126" s="632"/>
      <c r="AH126" s="632"/>
      <c r="AI126" s="632"/>
      <c r="AJ126" s="238"/>
      <c r="AK126" s="238"/>
      <c r="AL126" s="233"/>
      <c r="AM126" s="234"/>
      <c r="AN126" s="234"/>
      <c r="AO126" s="234"/>
      <c r="AP126" s="234"/>
      <c r="AQ126" s="232"/>
      <c r="AR126" s="232"/>
      <c r="AS126" s="288"/>
      <c r="AT126" s="289"/>
      <c r="AX126" s="241"/>
      <c r="AY126" s="232"/>
      <c r="AZ126" s="276"/>
      <c r="BA126" s="276"/>
      <c r="BB126" s="276"/>
      <c r="BC126" s="276"/>
      <c r="BD126" s="276"/>
      <c r="BE126" s="276"/>
      <c r="BF126" s="233"/>
      <c r="BG126" s="233"/>
      <c r="BH126" s="233"/>
      <c r="BI126" s="233"/>
      <c r="BJ126" s="233"/>
      <c r="BK126" s="232"/>
      <c r="BL126" s="233"/>
      <c r="BM126" s="233"/>
      <c r="BN126" s="233"/>
      <c r="BO126" s="233"/>
      <c r="BP126" s="233"/>
      <c r="BQ126" s="233"/>
      <c r="BR126" s="233"/>
      <c r="BS126" s="233"/>
      <c r="BT126" s="232"/>
      <c r="BU126" s="232"/>
      <c r="BV126" s="232"/>
      <c r="BW126" s="232"/>
      <c r="BX126" s="233"/>
      <c r="BY126" s="233"/>
      <c r="BZ126" s="232"/>
      <c r="CA126" s="232"/>
      <c r="CB126" s="232"/>
      <c r="CC126" s="233"/>
      <c r="CD126" s="233"/>
      <c r="CE126" s="233"/>
      <c r="CF126" s="233"/>
      <c r="CG126" s="232"/>
      <c r="CH126" s="232"/>
      <c r="CI126" s="232"/>
      <c r="CJ126" s="276"/>
      <c r="CK126" s="277"/>
    </row>
    <row r="127" spans="7:89">
      <c r="G127" s="241"/>
      <c r="H127" s="232"/>
      <c r="I127" s="288"/>
      <c r="J127" s="288"/>
      <c r="K127" s="288"/>
      <c r="L127" s="288"/>
      <c r="M127" s="288"/>
      <c r="N127" s="288"/>
      <c r="O127" s="288"/>
      <c r="P127" s="288"/>
      <c r="Q127" s="288"/>
      <c r="R127" s="232"/>
      <c r="S127" s="232"/>
      <c r="T127" s="238"/>
      <c r="U127" s="238"/>
      <c r="V127" s="238"/>
      <c r="W127" s="232"/>
      <c r="X127" s="232"/>
      <c r="Y127" s="234"/>
      <c r="Z127" s="234"/>
      <c r="AA127" s="234"/>
      <c r="AB127" s="232"/>
      <c r="AC127" s="232"/>
      <c r="AD127" s="232"/>
      <c r="AE127" s="232"/>
      <c r="AF127" s="232"/>
      <c r="AG127" s="632"/>
      <c r="AH127" s="632"/>
      <c r="AI127" s="632"/>
      <c r="AJ127" s="232"/>
      <c r="AK127" s="232"/>
      <c r="AL127" s="288"/>
      <c r="AM127" s="233"/>
      <c r="AN127" s="234"/>
      <c r="AO127" s="234"/>
      <c r="AP127" s="234"/>
      <c r="AQ127" s="288"/>
      <c r="AR127" s="288"/>
      <c r="AS127" s="288"/>
      <c r="AT127" s="289"/>
      <c r="AX127" s="241"/>
      <c r="AY127" s="232"/>
      <c r="AZ127" s="276"/>
      <c r="BA127" s="276"/>
      <c r="BB127" s="276"/>
      <c r="BC127" s="276"/>
      <c r="BD127" s="276"/>
      <c r="BE127" s="276"/>
      <c r="BF127" s="276"/>
      <c r="BG127" s="276"/>
      <c r="BH127" s="233"/>
      <c r="BI127" s="233"/>
      <c r="BJ127" s="233"/>
      <c r="BK127" s="232"/>
      <c r="BL127" s="233"/>
      <c r="BM127" s="233"/>
      <c r="BN127" s="233"/>
      <c r="BO127" s="233"/>
      <c r="BP127" s="233"/>
      <c r="BQ127" s="233"/>
      <c r="BR127" s="233"/>
      <c r="BS127" s="233"/>
      <c r="BT127" s="232"/>
      <c r="BU127" s="232"/>
      <c r="BV127" s="232"/>
      <c r="BW127" s="232"/>
      <c r="BX127" s="233"/>
      <c r="BY127" s="233"/>
      <c r="BZ127" s="232"/>
      <c r="CA127" s="232"/>
      <c r="CB127" s="232"/>
      <c r="CC127" s="276"/>
      <c r="CD127" s="233"/>
      <c r="CE127" s="233"/>
      <c r="CF127" s="233"/>
      <c r="CG127" s="276"/>
      <c r="CH127" s="276"/>
      <c r="CI127" s="276"/>
      <c r="CJ127" s="276"/>
      <c r="CK127" s="277"/>
    </row>
    <row r="128" spans="7:89">
      <c r="G128" s="241"/>
      <c r="H128" s="232"/>
      <c r="I128" s="232"/>
      <c r="J128" s="232"/>
      <c r="K128" s="232"/>
      <c r="L128" s="232"/>
      <c r="M128" s="233"/>
      <c r="N128" s="288"/>
      <c r="O128" s="233"/>
      <c r="P128" s="288"/>
      <c r="Q128" s="233"/>
      <c r="R128" s="288"/>
      <c r="S128" s="233"/>
      <c r="T128" s="288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88"/>
      <c r="AH128" s="288"/>
      <c r="AI128" s="288"/>
      <c r="AJ128" s="288"/>
      <c r="AK128" s="288"/>
      <c r="AL128" s="288"/>
      <c r="AM128" s="232"/>
      <c r="AN128" s="288"/>
      <c r="AO128" s="288"/>
      <c r="AP128" s="288"/>
      <c r="AQ128" s="288"/>
      <c r="AR128" s="288"/>
      <c r="AS128" s="288"/>
      <c r="AT128" s="289"/>
      <c r="AX128" s="241"/>
      <c r="AY128" s="232"/>
      <c r="AZ128" s="232"/>
      <c r="BA128" s="232"/>
      <c r="BB128" s="232"/>
      <c r="BC128" s="232"/>
      <c r="BD128" s="233"/>
      <c r="BE128" s="276"/>
      <c r="BF128" s="233"/>
      <c r="BG128" s="276"/>
      <c r="BH128" s="233"/>
      <c r="BI128" s="276"/>
      <c r="BJ128" s="233"/>
      <c r="BK128" s="276"/>
      <c r="BL128" s="232"/>
      <c r="BM128" s="232"/>
      <c r="BN128" s="232"/>
      <c r="BO128" s="232"/>
      <c r="BP128" s="232"/>
      <c r="BQ128" s="232"/>
      <c r="BR128" s="232"/>
      <c r="BS128" s="232"/>
      <c r="BT128" s="232"/>
      <c r="BU128" s="232"/>
      <c r="BV128" s="232"/>
      <c r="BW128" s="232"/>
      <c r="BX128" s="276"/>
      <c r="BY128" s="276"/>
      <c r="BZ128" s="276"/>
      <c r="CA128" s="276"/>
      <c r="CB128" s="276"/>
      <c r="CC128" s="276"/>
      <c r="CD128" s="232"/>
      <c r="CE128" s="276"/>
      <c r="CF128" s="276"/>
      <c r="CG128" s="276"/>
      <c r="CH128" s="276"/>
      <c r="CI128" s="276"/>
      <c r="CJ128" s="276"/>
      <c r="CK128" s="277"/>
    </row>
    <row r="129" spans="7:89" ht="15.75" thickBot="1">
      <c r="G129" s="244"/>
      <c r="H129" s="245"/>
      <c r="I129" s="245"/>
      <c r="J129" s="245"/>
      <c r="K129" s="245"/>
      <c r="L129" s="245"/>
      <c r="M129" s="245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45"/>
      <c r="Y129" s="245"/>
      <c r="Z129" s="245"/>
      <c r="AA129" s="245"/>
      <c r="AB129" s="245"/>
      <c r="AC129" s="290"/>
      <c r="AD129" s="290"/>
      <c r="AE129" s="290"/>
      <c r="AF129" s="290"/>
      <c r="AG129" s="290"/>
      <c r="AH129" s="290"/>
      <c r="AI129" s="290"/>
      <c r="AJ129" s="290"/>
      <c r="AK129" s="290"/>
      <c r="AL129" s="290"/>
      <c r="AM129" s="290"/>
      <c r="AN129" s="290"/>
      <c r="AO129" s="290"/>
      <c r="AP129" s="290"/>
      <c r="AQ129" s="290"/>
      <c r="AR129" s="290"/>
      <c r="AS129" s="290"/>
      <c r="AT129" s="291"/>
      <c r="AX129" s="244"/>
      <c r="AY129" s="245"/>
      <c r="AZ129" s="245"/>
      <c r="BA129" s="245"/>
      <c r="BB129" s="245"/>
      <c r="BC129" s="245"/>
      <c r="BD129" s="245"/>
      <c r="BE129" s="278"/>
      <c r="BF129" s="278"/>
      <c r="BG129" s="278"/>
      <c r="BH129" s="278"/>
      <c r="BI129" s="278"/>
      <c r="BJ129" s="278"/>
      <c r="BK129" s="278"/>
      <c r="BL129" s="278"/>
      <c r="BM129" s="278"/>
      <c r="BN129" s="278"/>
      <c r="BO129" s="245"/>
      <c r="BP129" s="245"/>
      <c r="BQ129" s="245"/>
      <c r="BR129" s="245"/>
      <c r="BS129" s="245"/>
      <c r="BT129" s="278"/>
      <c r="BU129" s="278"/>
      <c r="BV129" s="278"/>
      <c r="BW129" s="278"/>
      <c r="BX129" s="278"/>
      <c r="BY129" s="278"/>
      <c r="BZ129" s="278"/>
      <c r="CA129" s="278"/>
      <c r="CB129" s="278"/>
      <c r="CC129" s="278"/>
      <c r="CD129" s="278"/>
      <c r="CE129" s="278"/>
      <c r="CF129" s="278"/>
      <c r="CG129" s="278"/>
      <c r="CH129" s="278"/>
      <c r="CI129" s="278"/>
      <c r="CJ129" s="278"/>
      <c r="CK129" s="279"/>
    </row>
    <row r="131" spans="7:89" ht="15.75" thickBot="1"/>
    <row r="132" spans="7:89">
      <c r="G132" s="224"/>
      <c r="H132" s="253"/>
      <c r="I132" s="253"/>
      <c r="J132" s="253"/>
      <c r="K132" s="227"/>
      <c r="L132" s="227"/>
      <c r="M132" s="227"/>
      <c r="N132" s="227"/>
      <c r="O132" s="227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7"/>
      <c r="AS132" s="227"/>
      <c r="AT132" s="228"/>
      <c r="AX132" s="224"/>
      <c r="AY132" s="253"/>
      <c r="AZ132" s="253"/>
      <c r="BA132" s="253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8"/>
    </row>
    <row r="133" spans="7:89">
      <c r="G133" s="229"/>
      <c r="H133" s="233"/>
      <c r="I133" s="233"/>
      <c r="J133" s="233"/>
      <c r="K133" s="276"/>
      <c r="L133" s="276"/>
      <c r="M133" s="657" t="s">
        <v>148</v>
      </c>
      <c r="N133" s="657"/>
      <c r="O133" s="657"/>
      <c r="P133" s="657"/>
      <c r="Q133" s="657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4"/>
      <c r="AD133" s="234"/>
      <c r="AE133" s="234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2"/>
      <c r="AS133" s="232"/>
      <c r="AT133" s="277"/>
      <c r="AX133" s="229"/>
      <c r="AY133" s="238"/>
      <c r="AZ133" s="238"/>
      <c r="BA133" s="233"/>
      <c r="BB133" s="276"/>
      <c r="BC133" s="276"/>
      <c r="BD133" s="232"/>
      <c r="BE133" s="276"/>
      <c r="BF133" s="238"/>
      <c r="BG133" s="238"/>
      <c r="BH133" s="238"/>
      <c r="BI133" s="233"/>
      <c r="BJ133" s="234"/>
      <c r="BK133" s="234"/>
      <c r="BL133" s="234"/>
      <c r="BM133" s="234"/>
      <c r="BN133" s="234"/>
      <c r="BO133" s="234"/>
      <c r="BP133" s="232"/>
      <c r="BQ133" s="232"/>
      <c r="BR133" s="232"/>
      <c r="BS133" s="232"/>
      <c r="BT133" s="233"/>
      <c r="BU133" s="238"/>
      <c r="BV133" s="242"/>
      <c r="BW133" s="242"/>
      <c r="BX133" s="242"/>
      <c r="BY133" s="242"/>
      <c r="BZ133" s="242"/>
      <c r="CA133" s="238"/>
      <c r="CB133" s="238"/>
      <c r="CC133" s="238"/>
      <c r="CD133" s="238"/>
      <c r="CE133" s="232"/>
      <c r="CF133" s="276"/>
      <c r="CG133" s="276"/>
      <c r="CH133" s="232"/>
      <c r="CI133" s="232"/>
      <c r="CJ133" s="232"/>
      <c r="CK133" s="277"/>
    </row>
    <row r="134" spans="7:89">
      <c r="G134" s="229"/>
      <c r="H134" s="234"/>
      <c r="I134" s="234"/>
      <c r="J134" s="234"/>
      <c r="K134" s="234"/>
      <c r="L134" s="234"/>
      <c r="M134" s="657"/>
      <c r="N134" s="657"/>
      <c r="O134" s="657"/>
      <c r="P134" s="657"/>
      <c r="Q134" s="657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77"/>
      <c r="AX134" s="229"/>
      <c r="AY134" s="238"/>
      <c r="AZ134" s="238"/>
      <c r="BA134" s="232"/>
      <c r="BB134" s="232"/>
      <c r="BC134" s="232"/>
      <c r="BD134" s="232"/>
      <c r="BE134" s="232"/>
      <c r="BF134" s="232"/>
      <c r="BG134" s="242"/>
      <c r="BH134" s="242"/>
      <c r="BI134" s="242"/>
      <c r="BJ134" s="234"/>
      <c r="BK134" s="234"/>
      <c r="BL134" s="234"/>
      <c r="BM134" s="234"/>
      <c r="BN134" s="234"/>
      <c r="BO134" s="234"/>
      <c r="BP134" s="232"/>
      <c r="BQ134" s="232"/>
      <c r="BR134" s="232"/>
      <c r="BS134" s="232"/>
      <c r="BT134" s="232"/>
      <c r="BU134" s="232"/>
      <c r="BV134" s="242"/>
      <c r="BW134" s="242"/>
      <c r="BX134" s="242"/>
      <c r="BY134" s="242"/>
      <c r="BZ134" s="242"/>
      <c r="CA134" s="238"/>
      <c r="CB134" s="238"/>
      <c r="CC134" s="238"/>
      <c r="CD134" s="238"/>
      <c r="CE134" s="233"/>
      <c r="CF134" s="233"/>
      <c r="CG134" s="238"/>
      <c r="CH134" s="238"/>
      <c r="CI134" s="238"/>
      <c r="CJ134" s="233"/>
      <c r="CK134" s="277"/>
    </row>
    <row r="135" spans="7:89">
      <c r="G135" s="229"/>
      <c r="H135" s="233"/>
      <c r="I135" s="233"/>
      <c r="J135" s="276"/>
      <c r="K135" s="233"/>
      <c r="L135" s="233"/>
      <c r="M135" s="657"/>
      <c r="N135" s="657"/>
      <c r="O135" s="657"/>
      <c r="P135" s="657"/>
      <c r="Q135" s="657"/>
      <c r="R135" s="617" t="s">
        <v>133</v>
      </c>
      <c r="S135" s="617"/>
      <c r="T135" s="617"/>
      <c r="U135" s="231"/>
      <c r="V135" s="231"/>
      <c r="W135" s="231"/>
      <c r="X135" s="231"/>
      <c r="Y135" s="234"/>
      <c r="Z135" s="234"/>
      <c r="AA135" s="234"/>
      <c r="AB135" s="231"/>
      <c r="AC135" s="234"/>
      <c r="AD135" s="234"/>
      <c r="AE135" s="234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2"/>
      <c r="AS135" s="233"/>
      <c r="AT135" s="277"/>
      <c r="AX135" s="229"/>
      <c r="AY135" s="238"/>
      <c r="AZ135" s="238"/>
      <c r="BA135" s="232"/>
      <c r="BB135" s="232"/>
      <c r="BC135" s="232"/>
      <c r="BD135" s="232"/>
      <c r="BE135" s="234"/>
      <c r="BF135" s="234"/>
      <c r="BG135" s="234"/>
      <c r="BH135" s="242"/>
      <c r="BI135" s="242"/>
      <c r="BJ135" s="234"/>
      <c r="BK135" s="234"/>
      <c r="BL135" s="234"/>
      <c r="BM135" s="234"/>
      <c r="BN135" s="234"/>
      <c r="BO135" s="234"/>
      <c r="BP135" s="232"/>
      <c r="BQ135" s="232"/>
      <c r="BR135" s="232"/>
      <c r="BS135" s="232"/>
      <c r="BT135" s="232"/>
      <c r="BU135" s="232"/>
      <c r="BV135" s="242"/>
      <c r="BW135" s="242"/>
      <c r="BX135" s="242"/>
      <c r="BY135" s="242"/>
      <c r="BZ135" s="242"/>
      <c r="CA135" s="238"/>
      <c r="CB135" s="238"/>
      <c r="CC135" s="238"/>
      <c r="CD135" s="238"/>
      <c r="CE135" s="233"/>
      <c r="CF135" s="233"/>
      <c r="CG135" s="238"/>
      <c r="CH135" s="238"/>
      <c r="CI135" s="238"/>
      <c r="CJ135" s="232"/>
      <c r="CK135" s="277"/>
    </row>
    <row r="136" spans="7:89">
      <c r="G136" s="229"/>
      <c r="H136" s="233"/>
      <c r="I136" s="233"/>
      <c r="J136" s="276"/>
      <c r="K136" s="233"/>
      <c r="L136" s="233"/>
      <c r="M136" s="657"/>
      <c r="N136" s="657"/>
      <c r="O136" s="657"/>
      <c r="P136" s="657"/>
      <c r="Q136" s="657"/>
      <c r="R136" s="617"/>
      <c r="S136" s="617"/>
      <c r="T136" s="617"/>
      <c r="U136" s="231"/>
      <c r="V136" s="231"/>
      <c r="W136" s="231"/>
      <c r="X136" s="231"/>
      <c r="Y136" s="234"/>
      <c r="Z136" s="234"/>
      <c r="AA136" s="234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2"/>
      <c r="AS136" s="232"/>
      <c r="AT136" s="277"/>
      <c r="AX136" s="229"/>
      <c r="AY136" s="238"/>
      <c r="AZ136" s="238"/>
      <c r="BA136" s="232"/>
      <c r="BB136" s="232"/>
      <c r="BC136" s="232"/>
      <c r="BD136" s="232"/>
      <c r="BE136" s="234"/>
      <c r="BF136" s="234"/>
      <c r="BG136" s="234"/>
      <c r="BH136" s="242"/>
      <c r="BI136" s="242"/>
      <c r="BJ136" s="232"/>
      <c r="BK136" s="232"/>
      <c r="BL136" s="232"/>
      <c r="BM136" s="234"/>
      <c r="BN136" s="234"/>
      <c r="BO136" s="234"/>
      <c r="BP136" s="233"/>
      <c r="BQ136" s="233"/>
      <c r="BR136" s="232"/>
      <c r="BS136" s="232"/>
      <c r="BT136" s="232"/>
      <c r="BU136" s="232"/>
      <c r="BV136" s="242"/>
      <c r="BW136" s="242"/>
      <c r="BX136" s="242"/>
      <c r="BY136" s="242"/>
      <c r="BZ136" s="242"/>
      <c r="CA136" s="238"/>
      <c r="CB136" s="232"/>
      <c r="CC136" s="234"/>
      <c r="CD136" s="234"/>
      <c r="CE136" s="234"/>
      <c r="CF136" s="238"/>
      <c r="CG136" s="238"/>
      <c r="CH136" s="238"/>
      <c r="CI136" s="238"/>
      <c r="CJ136" s="238"/>
      <c r="CK136" s="277"/>
    </row>
    <row r="137" spans="7:89">
      <c r="G137" s="239"/>
      <c r="H137" s="233"/>
      <c r="I137" s="233"/>
      <c r="J137" s="233"/>
      <c r="K137" s="233"/>
      <c r="L137" s="233"/>
      <c r="M137" s="657"/>
      <c r="N137" s="657"/>
      <c r="O137" s="657"/>
      <c r="P137" s="657"/>
      <c r="Q137" s="657"/>
      <c r="R137" s="617"/>
      <c r="S137" s="617"/>
      <c r="T137" s="617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231"/>
      <c r="AM137" s="231"/>
      <c r="AN137" s="231"/>
      <c r="AO137" s="231"/>
      <c r="AP137" s="231"/>
      <c r="AQ137" s="231"/>
      <c r="AR137" s="233"/>
      <c r="AS137" s="233"/>
      <c r="AT137" s="277"/>
      <c r="AX137" s="239"/>
      <c r="AY137" s="238"/>
      <c r="AZ137" s="238"/>
      <c r="BA137" s="232"/>
      <c r="BB137" s="232"/>
      <c r="BC137" s="232"/>
      <c r="BD137" s="232"/>
      <c r="BE137" s="234"/>
      <c r="BF137" s="234"/>
      <c r="BG137" s="234"/>
      <c r="BH137" s="232"/>
      <c r="BI137" s="234"/>
      <c r="BJ137" s="242"/>
      <c r="BK137" s="242"/>
      <c r="BL137" s="242"/>
      <c r="BM137" s="242">
        <v>1</v>
      </c>
      <c r="BN137" s="242">
        <v>1</v>
      </c>
      <c r="BO137" s="242">
        <v>1</v>
      </c>
      <c r="BP137" s="242">
        <v>1</v>
      </c>
      <c r="BQ137" s="242">
        <v>1</v>
      </c>
      <c r="BR137" s="242">
        <v>1</v>
      </c>
      <c r="BS137" s="242">
        <v>1</v>
      </c>
      <c r="BT137" s="242">
        <v>1</v>
      </c>
      <c r="BU137" s="242">
        <v>1</v>
      </c>
      <c r="BV137" s="242">
        <v>1</v>
      </c>
      <c r="BW137" s="242">
        <v>1</v>
      </c>
      <c r="BX137" s="242"/>
      <c r="BY137" s="242"/>
      <c r="BZ137" s="242"/>
      <c r="CA137" s="238"/>
      <c r="CB137" s="232"/>
      <c r="CC137" s="234"/>
      <c r="CD137" s="234"/>
      <c r="CE137" s="234"/>
      <c r="CF137" s="238"/>
      <c r="CG137" s="238"/>
      <c r="CH137" s="238"/>
      <c r="CI137" s="238"/>
      <c r="CJ137" s="238"/>
      <c r="CK137" s="277"/>
    </row>
    <row r="138" spans="7:89">
      <c r="G138" s="239"/>
      <c r="H138" s="233"/>
      <c r="I138" s="233"/>
      <c r="J138" s="232"/>
      <c r="K138" s="233"/>
      <c r="L138" s="233"/>
      <c r="M138" s="232">
        <v>1</v>
      </c>
      <c r="N138" s="232">
        <v>1</v>
      </c>
      <c r="O138" s="232">
        <v>1</v>
      </c>
      <c r="P138" s="232">
        <v>1</v>
      </c>
      <c r="Q138" s="232">
        <v>1</v>
      </c>
      <c r="R138" s="232">
        <v>1</v>
      </c>
      <c r="S138" s="232">
        <v>1</v>
      </c>
      <c r="T138" s="232">
        <v>1</v>
      </c>
      <c r="U138" s="232">
        <v>1</v>
      </c>
      <c r="V138" s="232">
        <v>1</v>
      </c>
      <c r="W138" s="232">
        <v>1</v>
      </c>
      <c r="X138" s="232">
        <v>1</v>
      </c>
      <c r="Y138" s="232">
        <v>1</v>
      </c>
      <c r="Z138" s="232">
        <v>1</v>
      </c>
      <c r="AA138" s="232">
        <v>1</v>
      </c>
      <c r="AB138" s="232">
        <v>1</v>
      </c>
      <c r="AC138" s="232">
        <v>1</v>
      </c>
      <c r="AD138" s="232">
        <v>1</v>
      </c>
      <c r="AE138" s="232">
        <v>1</v>
      </c>
      <c r="AF138" s="232">
        <v>1</v>
      </c>
      <c r="AG138" s="232">
        <v>1</v>
      </c>
      <c r="AH138" s="232">
        <v>1</v>
      </c>
      <c r="AI138" s="232">
        <v>1</v>
      </c>
      <c r="AJ138" s="232">
        <v>1</v>
      </c>
      <c r="AK138" s="232">
        <v>1</v>
      </c>
      <c r="AL138" s="232">
        <v>1</v>
      </c>
      <c r="AM138" s="232">
        <v>1</v>
      </c>
      <c r="AN138" s="232">
        <v>1</v>
      </c>
      <c r="AO138" s="657" t="s">
        <v>148</v>
      </c>
      <c r="AP138" s="657"/>
      <c r="AQ138" s="657"/>
      <c r="AR138" s="657"/>
      <c r="AS138" s="657"/>
      <c r="AT138" s="277"/>
      <c r="AX138" s="239"/>
      <c r="AY138" s="233"/>
      <c r="AZ138" s="233"/>
      <c r="BA138" s="232"/>
      <c r="BB138" s="232"/>
      <c r="BC138" s="232"/>
      <c r="BD138" s="232"/>
      <c r="BE138" s="232"/>
      <c r="BF138" s="233"/>
      <c r="BG138" s="630" t="s">
        <v>133</v>
      </c>
      <c r="BH138" s="630"/>
      <c r="BI138" s="630"/>
      <c r="BJ138" s="617" t="s">
        <v>165</v>
      </c>
      <c r="BK138" s="617"/>
      <c r="BL138" s="617"/>
      <c r="BM138" s="242">
        <v>1</v>
      </c>
      <c r="BN138" s="617" t="s">
        <v>165</v>
      </c>
      <c r="BO138" s="617"/>
      <c r="BP138" s="617"/>
      <c r="BQ138" s="232"/>
      <c r="BR138" s="232"/>
      <c r="BS138" s="232"/>
      <c r="BT138" s="617" t="s">
        <v>165</v>
      </c>
      <c r="BU138" s="617"/>
      <c r="BV138" s="617"/>
      <c r="BW138" s="242">
        <v>1</v>
      </c>
      <c r="BX138" s="617" t="s">
        <v>165</v>
      </c>
      <c r="BY138" s="617"/>
      <c r="BZ138" s="617"/>
      <c r="CA138" s="630" t="s">
        <v>133</v>
      </c>
      <c r="CB138" s="630"/>
      <c r="CC138" s="630"/>
      <c r="CD138" s="234"/>
      <c r="CE138" s="234"/>
      <c r="CF138" s="238"/>
      <c r="CG138" s="238"/>
      <c r="CH138" s="238"/>
      <c r="CI138" s="238"/>
      <c r="CJ138" s="238"/>
      <c r="CK138" s="277"/>
    </row>
    <row r="139" spans="7:89">
      <c r="G139" s="239"/>
      <c r="H139" s="233"/>
      <c r="I139" s="233"/>
      <c r="J139" s="232"/>
      <c r="K139" s="232"/>
      <c r="L139" s="232"/>
      <c r="M139" s="232">
        <v>1</v>
      </c>
      <c r="N139" s="617" t="s">
        <v>138</v>
      </c>
      <c r="O139" s="617"/>
      <c r="P139" s="617"/>
      <c r="Q139" s="232"/>
      <c r="R139" s="617" t="s">
        <v>165</v>
      </c>
      <c r="S139" s="617"/>
      <c r="T139" s="617"/>
      <c r="U139" s="254"/>
      <c r="V139" s="657" t="s">
        <v>136</v>
      </c>
      <c r="W139" s="657"/>
      <c r="X139" s="657"/>
      <c r="Y139" s="234"/>
      <c r="Z139" s="630" t="s">
        <v>286</v>
      </c>
      <c r="AA139" s="630"/>
      <c r="AB139" s="630"/>
      <c r="AC139" s="657" t="s">
        <v>136</v>
      </c>
      <c r="AD139" s="657"/>
      <c r="AE139" s="657"/>
      <c r="AF139" s="276"/>
      <c r="AG139" s="617" t="s">
        <v>165</v>
      </c>
      <c r="AH139" s="617"/>
      <c r="AI139" s="617"/>
      <c r="AJ139" s="276"/>
      <c r="AK139" s="617" t="s">
        <v>138</v>
      </c>
      <c r="AL139" s="617"/>
      <c r="AM139" s="617"/>
      <c r="AN139" s="232">
        <v>1</v>
      </c>
      <c r="AO139" s="657"/>
      <c r="AP139" s="657"/>
      <c r="AQ139" s="657"/>
      <c r="AR139" s="657"/>
      <c r="AS139" s="657"/>
      <c r="AT139" s="277"/>
      <c r="AX139" s="239"/>
      <c r="AY139" s="233"/>
      <c r="AZ139" s="233"/>
      <c r="BA139" s="232"/>
      <c r="BB139" s="232"/>
      <c r="BC139" s="242"/>
      <c r="BD139" s="238"/>
      <c r="BE139" s="233"/>
      <c r="BF139" s="238"/>
      <c r="BG139" s="630"/>
      <c r="BH139" s="630"/>
      <c r="BI139" s="630"/>
      <c r="BJ139" s="617"/>
      <c r="BK139" s="617"/>
      <c r="BL139" s="617"/>
      <c r="BM139" s="242">
        <v>1</v>
      </c>
      <c r="BN139" s="617"/>
      <c r="BO139" s="617"/>
      <c r="BP139" s="617"/>
      <c r="BQ139" s="632" t="s">
        <v>282</v>
      </c>
      <c r="BR139" s="632"/>
      <c r="BS139" s="632"/>
      <c r="BT139" s="617"/>
      <c r="BU139" s="617"/>
      <c r="BV139" s="617"/>
      <c r="BW139" s="242">
        <v>1</v>
      </c>
      <c r="BX139" s="617"/>
      <c r="BY139" s="617"/>
      <c r="BZ139" s="617"/>
      <c r="CA139" s="630"/>
      <c r="CB139" s="630"/>
      <c r="CC139" s="630"/>
      <c r="CD139" s="242"/>
      <c r="CE139" s="242"/>
      <c r="CF139" s="238"/>
      <c r="CG139" s="238"/>
      <c r="CH139" s="238"/>
      <c r="CI139" s="238"/>
      <c r="CJ139" s="238"/>
      <c r="CK139" s="277"/>
    </row>
    <row r="140" spans="7:89">
      <c r="G140" s="239"/>
      <c r="H140" s="233"/>
      <c r="I140" s="233"/>
      <c r="J140" s="232"/>
      <c r="K140" s="232"/>
      <c r="L140" s="232"/>
      <c r="M140" s="232">
        <v>1</v>
      </c>
      <c r="N140" s="617"/>
      <c r="O140" s="617"/>
      <c r="P140" s="617"/>
      <c r="Q140" s="232"/>
      <c r="R140" s="617"/>
      <c r="S140" s="617"/>
      <c r="T140" s="617"/>
      <c r="U140" s="232"/>
      <c r="V140" s="657"/>
      <c r="W140" s="657"/>
      <c r="X140" s="657"/>
      <c r="Y140" s="234"/>
      <c r="Z140" s="630"/>
      <c r="AA140" s="630"/>
      <c r="AB140" s="630"/>
      <c r="AC140" s="657"/>
      <c r="AD140" s="657"/>
      <c r="AE140" s="657"/>
      <c r="AF140" s="233"/>
      <c r="AG140" s="617"/>
      <c r="AH140" s="617"/>
      <c r="AI140" s="617"/>
      <c r="AJ140" s="276"/>
      <c r="AK140" s="617"/>
      <c r="AL140" s="617"/>
      <c r="AM140" s="617"/>
      <c r="AN140" s="232">
        <v>1</v>
      </c>
      <c r="AO140" s="657"/>
      <c r="AP140" s="657"/>
      <c r="AQ140" s="657"/>
      <c r="AR140" s="657"/>
      <c r="AS140" s="657"/>
      <c r="AT140" s="277"/>
      <c r="AX140" s="239"/>
      <c r="AY140" s="233"/>
      <c r="AZ140" s="232"/>
      <c r="BA140" s="242"/>
      <c r="BB140" s="242"/>
      <c r="BC140" s="242"/>
      <c r="BD140" s="232"/>
      <c r="BE140" s="233"/>
      <c r="BF140" s="238"/>
      <c r="BG140" s="630"/>
      <c r="BH140" s="630"/>
      <c r="BI140" s="630"/>
      <c r="BJ140" s="617"/>
      <c r="BK140" s="617"/>
      <c r="BL140" s="617"/>
      <c r="BM140" s="242">
        <v>1</v>
      </c>
      <c r="BN140" s="617"/>
      <c r="BO140" s="617"/>
      <c r="BP140" s="617"/>
      <c r="BQ140" s="632"/>
      <c r="BR140" s="632"/>
      <c r="BS140" s="632"/>
      <c r="BT140" s="617"/>
      <c r="BU140" s="617"/>
      <c r="BV140" s="617"/>
      <c r="BW140" s="242">
        <v>1</v>
      </c>
      <c r="BX140" s="617"/>
      <c r="BY140" s="617"/>
      <c r="BZ140" s="617"/>
      <c r="CA140" s="630"/>
      <c r="CB140" s="630"/>
      <c r="CC140" s="630"/>
      <c r="CD140" s="242"/>
      <c r="CE140" s="242"/>
      <c r="CF140" s="238"/>
      <c r="CG140" s="238"/>
      <c r="CH140" s="238"/>
      <c r="CI140" s="238"/>
      <c r="CJ140" s="238"/>
      <c r="CK140" s="277"/>
    </row>
    <row r="141" spans="7:89">
      <c r="G141" s="239"/>
      <c r="H141" s="233"/>
      <c r="I141" s="232"/>
      <c r="J141" s="233"/>
      <c r="K141" s="233"/>
      <c r="L141" s="232"/>
      <c r="M141" s="232">
        <v>1</v>
      </c>
      <c r="N141" s="617"/>
      <c r="O141" s="617"/>
      <c r="P141" s="617"/>
      <c r="Q141" s="232"/>
      <c r="R141" s="617"/>
      <c r="S141" s="617"/>
      <c r="T141" s="617"/>
      <c r="U141" s="235"/>
      <c r="V141" s="657"/>
      <c r="W141" s="657"/>
      <c r="X141" s="657"/>
      <c r="Y141" s="234"/>
      <c r="Z141" s="630"/>
      <c r="AA141" s="630"/>
      <c r="AB141" s="630"/>
      <c r="AC141" s="657"/>
      <c r="AD141" s="657"/>
      <c r="AE141" s="657"/>
      <c r="AF141" s="235"/>
      <c r="AG141" s="617"/>
      <c r="AH141" s="617"/>
      <c r="AI141" s="617"/>
      <c r="AJ141" s="232"/>
      <c r="AK141" s="617"/>
      <c r="AL141" s="617"/>
      <c r="AM141" s="617"/>
      <c r="AN141" s="232">
        <v>1</v>
      </c>
      <c r="AO141" s="657"/>
      <c r="AP141" s="657"/>
      <c r="AQ141" s="657"/>
      <c r="AR141" s="657"/>
      <c r="AS141" s="657"/>
      <c r="AT141" s="277"/>
      <c r="AX141" s="239"/>
      <c r="AY141" s="233"/>
      <c r="AZ141" s="233"/>
      <c r="BA141" s="242"/>
      <c r="BB141" s="242"/>
      <c r="BC141" s="242"/>
      <c r="BD141" s="232"/>
      <c r="BE141" s="242">
        <v>1</v>
      </c>
      <c r="BF141" s="242">
        <v>1</v>
      </c>
      <c r="BG141" s="242">
        <v>1</v>
      </c>
      <c r="BH141" s="242">
        <v>1</v>
      </c>
      <c r="BI141" s="242">
        <v>1</v>
      </c>
      <c r="BJ141" s="242">
        <v>1</v>
      </c>
      <c r="BK141" s="242">
        <v>1</v>
      </c>
      <c r="BL141" s="242">
        <v>1</v>
      </c>
      <c r="BM141" s="242">
        <v>1</v>
      </c>
      <c r="BN141" s="242">
        <v>1</v>
      </c>
      <c r="BO141" s="242">
        <v>1</v>
      </c>
      <c r="BP141" s="232"/>
      <c r="BQ141" s="632"/>
      <c r="BR141" s="632"/>
      <c r="BS141" s="632"/>
      <c r="BT141" s="242">
        <v>1</v>
      </c>
      <c r="BU141" s="242">
        <v>1</v>
      </c>
      <c r="BV141" s="242">
        <v>1</v>
      </c>
      <c r="BW141" s="242">
        <v>1</v>
      </c>
      <c r="BX141" s="242">
        <v>1</v>
      </c>
      <c r="BY141" s="242">
        <v>1</v>
      </c>
      <c r="BZ141" s="242">
        <v>1</v>
      </c>
      <c r="CA141" s="242">
        <v>1</v>
      </c>
      <c r="CB141" s="242">
        <v>1</v>
      </c>
      <c r="CC141" s="242">
        <v>1</v>
      </c>
      <c r="CD141" s="242">
        <v>1</v>
      </c>
      <c r="CE141" s="242"/>
      <c r="CF141" s="238"/>
      <c r="CG141" s="238"/>
      <c r="CH141" s="233"/>
      <c r="CI141" s="233"/>
      <c r="CJ141" s="276"/>
      <c r="CK141" s="277"/>
    </row>
    <row r="142" spans="7:89">
      <c r="G142" s="239"/>
      <c r="H142" s="233"/>
      <c r="I142" s="233"/>
      <c r="J142" s="233"/>
      <c r="K142" s="233"/>
      <c r="L142" s="232"/>
      <c r="M142" s="232">
        <v>1</v>
      </c>
      <c r="N142" s="232"/>
      <c r="O142" s="254"/>
      <c r="P142" s="232"/>
      <c r="Q142" s="232">
        <v>1</v>
      </c>
      <c r="R142" s="232">
        <v>1</v>
      </c>
      <c r="S142" s="232">
        <v>1</v>
      </c>
      <c r="T142" s="232">
        <v>1</v>
      </c>
      <c r="U142" s="232">
        <v>1</v>
      </c>
      <c r="V142" s="232">
        <v>1</v>
      </c>
      <c r="W142" s="232">
        <v>1</v>
      </c>
      <c r="X142" s="232">
        <v>1</v>
      </c>
      <c r="Y142" s="232">
        <v>1</v>
      </c>
      <c r="Z142" s="232">
        <v>1</v>
      </c>
      <c r="AA142" s="232">
        <v>1</v>
      </c>
      <c r="AB142" s="232">
        <v>1</v>
      </c>
      <c r="AC142" s="232">
        <v>1</v>
      </c>
      <c r="AD142" s="232">
        <v>1</v>
      </c>
      <c r="AE142" s="232">
        <v>1</v>
      </c>
      <c r="AF142" s="232">
        <v>1</v>
      </c>
      <c r="AG142" s="232">
        <v>1</v>
      </c>
      <c r="AH142" s="232">
        <v>1</v>
      </c>
      <c r="AI142" s="232">
        <v>1</v>
      </c>
      <c r="AJ142" s="232">
        <v>1</v>
      </c>
      <c r="AK142" s="232"/>
      <c r="AL142" s="232"/>
      <c r="AM142" s="232"/>
      <c r="AN142" s="232">
        <v>1</v>
      </c>
      <c r="AO142" s="657"/>
      <c r="AP142" s="657"/>
      <c r="AQ142" s="657"/>
      <c r="AR142" s="657"/>
      <c r="AS142" s="657"/>
      <c r="AT142" s="240"/>
      <c r="AX142" s="239"/>
      <c r="AY142" s="233"/>
      <c r="AZ142" s="233"/>
      <c r="BA142" s="242"/>
      <c r="BB142" s="242"/>
      <c r="BC142" s="242"/>
      <c r="BD142" s="232"/>
      <c r="BE142" s="242">
        <v>1</v>
      </c>
      <c r="BF142" s="630" t="s">
        <v>135</v>
      </c>
      <c r="BG142" s="630"/>
      <c r="BH142" s="630"/>
      <c r="BI142" s="630" t="s">
        <v>286</v>
      </c>
      <c r="BJ142" s="630"/>
      <c r="BK142" s="630"/>
      <c r="BL142" s="630" t="s">
        <v>139</v>
      </c>
      <c r="BM142" s="630"/>
      <c r="BN142" s="630"/>
      <c r="BO142" s="242">
        <v>1</v>
      </c>
      <c r="BP142" s="242">
        <v>1</v>
      </c>
      <c r="BQ142" s="242">
        <v>1</v>
      </c>
      <c r="BR142" s="242">
        <v>1</v>
      </c>
      <c r="BS142" s="242">
        <v>1</v>
      </c>
      <c r="BT142" s="242">
        <v>1</v>
      </c>
      <c r="BU142" s="630" t="s">
        <v>139</v>
      </c>
      <c r="BV142" s="630"/>
      <c r="BW142" s="630"/>
      <c r="BX142" s="630" t="s">
        <v>283</v>
      </c>
      <c r="BY142" s="630"/>
      <c r="BZ142" s="630"/>
      <c r="CA142" s="630" t="s">
        <v>135</v>
      </c>
      <c r="CB142" s="630"/>
      <c r="CC142" s="630"/>
      <c r="CD142" s="242">
        <v>1</v>
      </c>
      <c r="CE142" s="242"/>
      <c r="CF142" s="238"/>
      <c r="CG142" s="232"/>
      <c r="CH142" s="232"/>
      <c r="CI142" s="232"/>
      <c r="CJ142" s="232"/>
      <c r="CK142" s="240"/>
    </row>
    <row r="143" spans="7:89">
      <c r="G143" s="241"/>
      <c r="H143" s="233"/>
      <c r="I143" s="233"/>
      <c r="J143" s="233"/>
      <c r="K143" s="233"/>
      <c r="L143" s="232"/>
      <c r="M143" s="232">
        <v>1</v>
      </c>
      <c r="N143" s="617" t="s">
        <v>165</v>
      </c>
      <c r="O143" s="617"/>
      <c r="P143" s="617"/>
      <c r="Q143" s="232">
        <v>1</v>
      </c>
      <c r="R143" s="617" t="s">
        <v>139</v>
      </c>
      <c r="S143" s="617"/>
      <c r="T143" s="617"/>
      <c r="U143" s="230"/>
      <c r="V143" s="254"/>
      <c r="W143" s="254"/>
      <c r="X143" s="236"/>
      <c r="Y143" s="254"/>
      <c r="Z143" s="232"/>
      <c r="AA143" s="232"/>
      <c r="AB143" s="232"/>
      <c r="AC143" s="236"/>
      <c r="AD143" s="232"/>
      <c r="AE143" s="232"/>
      <c r="AF143" s="230"/>
      <c r="AG143" s="617" t="s">
        <v>139</v>
      </c>
      <c r="AH143" s="617"/>
      <c r="AI143" s="617"/>
      <c r="AJ143" s="232">
        <v>1</v>
      </c>
      <c r="AK143" s="617" t="s">
        <v>165</v>
      </c>
      <c r="AL143" s="617"/>
      <c r="AM143" s="617"/>
      <c r="AN143" s="232">
        <v>1</v>
      </c>
      <c r="AO143" s="617" t="s">
        <v>133</v>
      </c>
      <c r="AP143" s="617"/>
      <c r="AQ143" s="617"/>
      <c r="AR143" s="231"/>
      <c r="AS143" s="231"/>
      <c r="AT143" s="240"/>
      <c r="AX143" s="241"/>
      <c r="AY143" s="232"/>
      <c r="AZ143" s="232"/>
      <c r="BA143" s="232"/>
      <c r="BB143" s="232"/>
      <c r="BC143" s="232"/>
      <c r="BD143" s="232"/>
      <c r="BE143" s="242">
        <v>1</v>
      </c>
      <c r="BF143" s="630"/>
      <c r="BG143" s="630"/>
      <c r="BH143" s="630"/>
      <c r="BI143" s="630"/>
      <c r="BJ143" s="630"/>
      <c r="BK143" s="630"/>
      <c r="BL143" s="630"/>
      <c r="BM143" s="630"/>
      <c r="BN143" s="630"/>
      <c r="BO143" s="242"/>
      <c r="BP143" s="632" t="s">
        <v>151</v>
      </c>
      <c r="BQ143" s="632"/>
      <c r="BR143" s="617" t="s">
        <v>151</v>
      </c>
      <c r="BS143" s="617"/>
      <c r="BT143" s="242"/>
      <c r="BU143" s="630"/>
      <c r="BV143" s="630"/>
      <c r="BW143" s="630"/>
      <c r="BX143" s="630"/>
      <c r="BY143" s="630"/>
      <c r="BZ143" s="630"/>
      <c r="CA143" s="630"/>
      <c r="CB143" s="630"/>
      <c r="CC143" s="630"/>
      <c r="CD143" s="242">
        <v>1</v>
      </c>
      <c r="CE143" s="242"/>
      <c r="CF143" s="238"/>
      <c r="CG143" s="232"/>
      <c r="CH143" s="232"/>
      <c r="CI143" s="232"/>
      <c r="CJ143" s="232"/>
      <c r="CK143" s="240"/>
    </row>
    <row r="144" spans="7:89">
      <c r="G144" s="241"/>
      <c r="H144" s="232"/>
      <c r="I144" s="232"/>
      <c r="J144" s="233"/>
      <c r="K144" s="232"/>
      <c r="L144" s="232"/>
      <c r="M144" s="232">
        <v>1</v>
      </c>
      <c r="N144" s="617"/>
      <c r="O144" s="617"/>
      <c r="P144" s="617"/>
      <c r="Q144" s="232">
        <v>1</v>
      </c>
      <c r="R144" s="617"/>
      <c r="S144" s="617"/>
      <c r="T144" s="617"/>
      <c r="U144" s="254">
        <v>1</v>
      </c>
      <c r="V144" s="254">
        <v>1</v>
      </c>
      <c r="W144" s="254">
        <v>1</v>
      </c>
      <c r="X144" s="254">
        <v>1</v>
      </c>
      <c r="Y144" s="254">
        <v>1</v>
      </c>
      <c r="Z144" s="254">
        <v>1</v>
      </c>
      <c r="AA144" s="254">
        <v>1</v>
      </c>
      <c r="AB144" s="254">
        <v>1</v>
      </c>
      <c r="AC144" s="254">
        <v>1</v>
      </c>
      <c r="AD144" s="254">
        <v>1</v>
      </c>
      <c r="AE144" s="254">
        <v>1</v>
      </c>
      <c r="AF144" s="254">
        <v>1</v>
      </c>
      <c r="AG144" s="617"/>
      <c r="AH144" s="617"/>
      <c r="AI144" s="617"/>
      <c r="AJ144" s="232">
        <v>1</v>
      </c>
      <c r="AK144" s="617"/>
      <c r="AL144" s="617"/>
      <c r="AM144" s="617"/>
      <c r="AN144" s="232">
        <v>1</v>
      </c>
      <c r="AO144" s="617"/>
      <c r="AP144" s="617"/>
      <c r="AQ144" s="617"/>
      <c r="AR144" s="231"/>
      <c r="AS144" s="231"/>
      <c r="AT144" s="240"/>
      <c r="AX144" s="241"/>
      <c r="AY144" s="232"/>
      <c r="AZ144" s="232"/>
      <c r="BA144" s="232"/>
      <c r="BB144" s="232"/>
      <c r="BC144" s="234"/>
      <c r="BD144" s="234"/>
      <c r="BE144" s="242">
        <v>1</v>
      </c>
      <c r="BF144" s="630"/>
      <c r="BG144" s="630"/>
      <c r="BH144" s="630"/>
      <c r="BI144" s="630"/>
      <c r="BJ144" s="630"/>
      <c r="BK144" s="630"/>
      <c r="BL144" s="630"/>
      <c r="BM144" s="630"/>
      <c r="BN144" s="630"/>
      <c r="BO144" s="242"/>
      <c r="BP144" s="632"/>
      <c r="BQ144" s="632"/>
      <c r="BR144" s="617"/>
      <c r="BS144" s="617"/>
      <c r="BT144" s="242"/>
      <c r="BU144" s="630"/>
      <c r="BV144" s="630"/>
      <c r="BW144" s="630"/>
      <c r="BX144" s="630"/>
      <c r="BY144" s="630"/>
      <c r="BZ144" s="630"/>
      <c r="CA144" s="630"/>
      <c r="CB144" s="630"/>
      <c r="CC144" s="630"/>
      <c r="CD144" s="242">
        <v>1</v>
      </c>
      <c r="CE144" s="234"/>
      <c r="CF144" s="234"/>
      <c r="CG144" s="232"/>
      <c r="CH144" s="232"/>
      <c r="CI144" s="232"/>
      <c r="CJ144" s="232"/>
      <c r="CK144" s="240"/>
    </row>
    <row r="145" spans="7:89">
      <c r="G145" s="241"/>
      <c r="H145" s="232"/>
      <c r="I145" s="232"/>
      <c r="J145" s="233"/>
      <c r="K145" s="232"/>
      <c r="L145" s="232"/>
      <c r="M145" s="232">
        <v>1</v>
      </c>
      <c r="N145" s="617"/>
      <c r="O145" s="617"/>
      <c r="P145" s="617"/>
      <c r="Q145" s="232">
        <v>1</v>
      </c>
      <c r="R145" s="617"/>
      <c r="S145" s="617"/>
      <c r="T145" s="617"/>
      <c r="U145" s="254">
        <v>1</v>
      </c>
      <c r="V145" s="620" t="s">
        <v>151</v>
      </c>
      <c r="W145" s="620"/>
      <c r="X145" s="657" t="s">
        <v>137</v>
      </c>
      <c r="Y145" s="657"/>
      <c r="Z145" s="620" t="s">
        <v>151</v>
      </c>
      <c r="AA145" s="620"/>
      <c r="AB145" s="657" t="s">
        <v>137</v>
      </c>
      <c r="AC145" s="657"/>
      <c r="AD145" s="620" t="s">
        <v>151</v>
      </c>
      <c r="AE145" s="620"/>
      <c r="AF145" s="254">
        <v>1</v>
      </c>
      <c r="AG145" s="617"/>
      <c r="AH145" s="617"/>
      <c r="AI145" s="617"/>
      <c r="AJ145" s="232">
        <v>1</v>
      </c>
      <c r="AK145" s="617"/>
      <c r="AL145" s="617"/>
      <c r="AM145" s="617"/>
      <c r="AN145" s="232">
        <v>1</v>
      </c>
      <c r="AO145" s="617"/>
      <c r="AP145" s="617"/>
      <c r="AQ145" s="617"/>
      <c r="AR145" s="232"/>
      <c r="AS145" s="232"/>
      <c r="AT145" s="240"/>
      <c r="AX145" s="241"/>
      <c r="AY145" s="232"/>
      <c r="AZ145" s="232"/>
      <c r="BA145" s="232"/>
      <c r="BB145" s="232"/>
      <c r="BC145" s="234"/>
      <c r="BD145" s="242">
        <v>1</v>
      </c>
      <c r="BE145" s="242">
        <v>1</v>
      </c>
      <c r="BF145" s="232"/>
      <c r="BG145" s="232"/>
      <c r="BH145" s="242">
        <v>1</v>
      </c>
      <c r="BI145" s="242">
        <v>1</v>
      </c>
      <c r="BJ145" s="242">
        <v>1</v>
      </c>
      <c r="BK145" s="242">
        <v>1</v>
      </c>
      <c r="BL145" s="242">
        <v>1</v>
      </c>
      <c r="BM145" s="242">
        <v>1</v>
      </c>
      <c r="BN145" s="242">
        <v>1</v>
      </c>
      <c r="BO145" s="242">
        <v>1</v>
      </c>
      <c r="BP145" s="242">
        <v>1</v>
      </c>
      <c r="BQ145" s="234"/>
      <c r="BR145" s="234"/>
      <c r="BS145" s="242">
        <v>1</v>
      </c>
      <c r="BT145" s="242">
        <v>1</v>
      </c>
      <c r="BU145" s="242">
        <v>1</v>
      </c>
      <c r="BV145" s="242">
        <v>1</v>
      </c>
      <c r="BW145" s="242">
        <v>1</v>
      </c>
      <c r="BX145" s="242">
        <v>1</v>
      </c>
      <c r="BY145" s="242">
        <v>1</v>
      </c>
      <c r="BZ145" s="242">
        <v>1</v>
      </c>
      <c r="CA145" s="242">
        <v>1</v>
      </c>
      <c r="CB145" s="234"/>
      <c r="CC145" s="234"/>
      <c r="CD145" s="242">
        <v>1</v>
      </c>
      <c r="CE145" s="242">
        <v>1</v>
      </c>
      <c r="CF145" s="234"/>
      <c r="CG145" s="238"/>
      <c r="CH145" s="238"/>
      <c r="CI145" s="238"/>
      <c r="CJ145" s="238"/>
      <c r="CK145" s="240"/>
    </row>
    <row r="146" spans="7:89">
      <c r="G146" s="241"/>
      <c r="H146" s="232"/>
      <c r="I146" s="234"/>
      <c r="J146" s="234"/>
      <c r="K146" s="234"/>
      <c r="L146" s="232"/>
      <c r="M146" s="232">
        <v>1</v>
      </c>
      <c r="N146" s="254"/>
      <c r="O146" s="232"/>
      <c r="P146" s="232"/>
      <c r="Q146" s="232">
        <v>1</v>
      </c>
      <c r="R146" s="243"/>
      <c r="S146" s="254">
        <v>1</v>
      </c>
      <c r="T146" s="254">
        <v>1</v>
      </c>
      <c r="U146" s="254">
        <v>1</v>
      </c>
      <c r="V146" s="620"/>
      <c r="W146" s="620"/>
      <c r="X146" s="657"/>
      <c r="Y146" s="657"/>
      <c r="Z146" s="620"/>
      <c r="AA146" s="620"/>
      <c r="AB146" s="657"/>
      <c r="AC146" s="657"/>
      <c r="AD146" s="620"/>
      <c r="AE146" s="620"/>
      <c r="AF146" s="254">
        <v>1</v>
      </c>
      <c r="AG146" s="254">
        <v>1</v>
      </c>
      <c r="AH146" s="254">
        <v>1</v>
      </c>
      <c r="AI146" s="243"/>
      <c r="AJ146" s="232">
        <v>1</v>
      </c>
      <c r="AK146" s="232"/>
      <c r="AL146" s="232"/>
      <c r="AM146" s="233"/>
      <c r="AN146" s="232">
        <v>1</v>
      </c>
      <c r="AO146" s="231"/>
      <c r="AP146" s="231"/>
      <c r="AQ146" s="231"/>
      <c r="AR146" s="233"/>
      <c r="AS146" s="233"/>
      <c r="AT146" s="240"/>
      <c r="AX146" s="241"/>
      <c r="AY146" s="232"/>
      <c r="AZ146" s="238"/>
      <c r="BA146" s="232"/>
      <c r="BB146" s="232"/>
      <c r="BC146" s="234"/>
      <c r="BD146" s="242">
        <v>1</v>
      </c>
      <c r="BE146" s="630" t="s">
        <v>138</v>
      </c>
      <c r="BF146" s="630"/>
      <c r="BG146" s="630"/>
      <c r="BH146" s="242">
        <v>1</v>
      </c>
      <c r="BI146" s="242"/>
      <c r="BJ146" s="232"/>
      <c r="BK146" s="232"/>
      <c r="BL146" s="232"/>
      <c r="BM146" s="242"/>
      <c r="BN146" s="242"/>
      <c r="BO146" s="242">
        <v>1</v>
      </c>
      <c r="BP146" s="630" t="s">
        <v>445</v>
      </c>
      <c r="BQ146" s="630"/>
      <c r="BR146" s="630" t="s">
        <v>445</v>
      </c>
      <c r="BS146" s="630"/>
      <c r="BT146" s="242">
        <v>1</v>
      </c>
      <c r="BU146" s="232"/>
      <c r="BV146" s="274"/>
      <c r="BW146" s="274"/>
      <c r="BX146" s="274"/>
      <c r="BY146" s="232"/>
      <c r="BZ146" s="232"/>
      <c r="CA146" s="242">
        <v>1</v>
      </c>
      <c r="CB146" s="630" t="s">
        <v>138</v>
      </c>
      <c r="CC146" s="630"/>
      <c r="CD146" s="630"/>
      <c r="CE146" s="242">
        <v>1</v>
      </c>
      <c r="CF146" s="234"/>
      <c r="CG146" s="232"/>
      <c r="CH146" s="232"/>
      <c r="CI146" s="232"/>
      <c r="CJ146" s="238"/>
      <c r="CK146" s="240"/>
    </row>
    <row r="147" spans="7:89">
      <c r="G147" s="241"/>
      <c r="H147" s="232"/>
      <c r="I147" s="234"/>
      <c r="J147" s="234"/>
      <c r="K147" s="234"/>
      <c r="L147" s="232"/>
      <c r="M147" s="232">
        <v>1</v>
      </c>
      <c r="N147" s="657" t="s">
        <v>136</v>
      </c>
      <c r="O147" s="657"/>
      <c r="P147" s="657"/>
      <c r="Q147" s="232">
        <v>1</v>
      </c>
      <c r="R147" s="254"/>
      <c r="S147" s="254">
        <v>1</v>
      </c>
      <c r="T147" s="620" t="s">
        <v>151</v>
      </c>
      <c r="U147" s="620"/>
      <c r="V147" s="657" t="s">
        <v>381</v>
      </c>
      <c r="W147" s="657"/>
      <c r="X147" s="657" t="s">
        <v>135</v>
      </c>
      <c r="Y147" s="657"/>
      <c r="Z147" s="657"/>
      <c r="AA147" s="657" t="s">
        <v>282</v>
      </c>
      <c r="AB147" s="657"/>
      <c r="AC147" s="657"/>
      <c r="AD147" s="657" t="s">
        <v>381</v>
      </c>
      <c r="AE147" s="657"/>
      <c r="AF147" s="620" t="s">
        <v>151</v>
      </c>
      <c r="AG147" s="620"/>
      <c r="AH147" s="254">
        <v>1</v>
      </c>
      <c r="AI147" s="254"/>
      <c r="AJ147" s="232">
        <v>1</v>
      </c>
      <c r="AK147" s="657" t="s">
        <v>136</v>
      </c>
      <c r="AL147" s="657"/>
      <c r="AM147" s="657"/>
      <c r="AN147" s="232">
        <v>1</v>
      </c>
      <c r="AO147" s="234"/>
      <c r="AP147" s="234"/>
      <c r="AQ147" s="234"/>
      <c r="AR147" s="233"/>
      <c r="AS147" s="233"/>
      <c r="AT147" s="240"/>
      <c r="AX147" s="241"/>
      <c r="AY147" s="232"/>
      <c r="AZ147" s="238"/>
      <c r="BA147" s="232"/>
      <c r="BB147" s="232"/>
      <c r="BC147" s="232"/>
      <c r="BD147" s="242">
        <v>1</v>
      </c>
      <c r="BE147" s="630"/>
      <c r="BF147" s="630"/>
      <c r="BG147" s="630"/>
      <c r="BH147" s="242">
        <v>1</v>
      </c>
      <c r="BI147" s="242"/>
      <c r="BJ147" s="242">
        <v>1</v>
      </c>
      <c r="BK147" s="242">
        <v>1</v>
      </c>
      <c r="BL147" s="242">
        <v>1</v>
      </c>
      <c r="BM147" s="242">
        <v>1</v>
      </c>
      <c r="BN147" s="234"/>
      <c r="BO147" s="242">
        <v>1</v>
      </c>
      <c r="BP147" s="630"/>
      <c r="BQ147" s="630"/>
      <c r="BR147" s="630"/>
      <c r="BS147" s="630"/>
      <c r="BT147" s="242">
        <v>1</v>
      </c>
      <c r="BU147" s="234"/>
      <c r="BV147" s="242">
        <v>1</v>
      </c>
      <c r="BW147" s="242">
        <v>1</v>
      </c>
      <c r="BX147" s="242">
        <v>1</v>
      </c>
      <c r="BY147" s="242">
        <v>1</v>
      </c>
      <c r="BZ147" s="232"/>
      <c r="CA147" s="242">
        <v>1</v>
      </c>
      <c r="CB147" s="630"/>
      <c r="CC147" s="630"/>
      <c r="CD147" s="630"/>
      <c r="CE147" s="242">
        <v>1</v>
      </c>
      <c r="CF147" s="232"/>
      <c r="CG147" s="232"/>
      <c r="CH147" s="232"/>
      <c r="CI147" s="232"/>
      <c r="CJ147" s="238"/>
      <c r="CK147" s="240"/>
    </row>
    <row r="148" spans="7:89">
      <c r="G148" s="241"/>
      <c r="H148" s="232"/>
      <c r="I148" s="234"/>
      <c r="J148" s="234"/>
      <c r="K148" s="234"/>
      <c r="L148" s="232"/>
      <c r="M148" s="232">
        <v>1</v>
      </c>
      <c r="N148" s="657"/>
      <c r="O148" s="657"/>
      <c r="P148" s="657"/>
      <c r="Q148" s="232">
        <v>1</v>
      </c>
      <c r="R148" s="254"/>
      <c r="S148" s="254">
        <v>1</v>
      </c>
      <c r="T148" s="620"/>
      <c r="U148" s="620"/>
      <c r="V148" s="657"/>
      <c r="W148" s="657"/>
      <c r="X148" s="657"/>
      <c r="Y148" s="657"/>
      <c r="Z148" s="657"/>
      <c r="AA148" s="657"/>
      <c r="AB148" s="657"/>
      <c r="AC148" s="657"/>
      <c r="AD148" s="657"/>
      <c r="AE148" s="657"/>
      <c r="AF148" s="620"/>
      <c r="AG148" s="620"/>
      <c r="AH148" s="254">
        <v>1</v>
      </c>
      <c r="AI148" s="232"/>
      <c r="AJ148" s="232">
        <v>1</v>
      </c>
      <c r="AK148" s="657"/>
      <c r="AL148" s="657"/>
      <c r="AM148" s="657"/>
      <c r="AN148" s="232">
        <v>1</v>
      </c>
      <c r="AO148" s="234"/>
      <c r="AP148" s="234"/>
      <c r="AQ148" s="234"/>
      <c r="AR148" s="233"/>
      <c r="AS148" s="233"/>
      <c r="AT148" s="277"/>
      <c r="AX148" s="241"/>
      <c r="AY148" s="232"/>
      <c r="AZ148" s="238"/>
      <c r="BA148" s="232"/>
      <c r="BB148" s="232"/>
      <c r="BC148" s="232"/>
      <c r="BD148" s="242">
        <v>1</v>
      </c>
      <c r="BE148" s="630"/>
      <c r="BF148" s="630"/>
      <c r="BG148" s="630"/>
      <c r="BH148" s="242">
        <v>1</v>
      </c>
      <c r="BI148" s="242"/>
      <c r="BJ148" s="242">
        <v>1</v>
      </c>
      <c r="BK148" s="632" t="s">
        <v>444</v>
      </c>
      <c r="BL148" s="632"/>
      <c r="BM148" s="242">
        <v>1</v>
      </c>
      <c r="BN148" s="234"/>
      <c r="BO148" s="242">
        <v>1</v>
      </c>
      <c r="BP148" s="242">
        <v>1</v>
      </c>
      <c r="BQ148" s="242">
        <v>1</v>
      </c>
      <c r="BR148" s="242">
        <v>1</v>
      </c>
      <c r="BS148" s="242">
        <v>1</v>
      </c>
      <c r="BT148" s="242">
        <v>1</v>
      </c>
      <c r="BU148" s="234"/>
      <c r="BV148" s="242">
        <v>1</v>
      </c>
      <c r="BW148" s="632" t="s">
        <v>444</v>
      </c>
      <c r="BX148" s="632"/>
      <c r="BY148" s="242">
        <v>1</v>
      </c>
      <c r="BZ148" s="232"/>
      <c r="CA148" s="242">
        <v>1</v>
      </c>
      <c r="CB148" s="630"/>
      <c r="CC148" s="630"/>
      <c r="CD148" s="630"/>
      <c r="CE148" s="242">
        <v>1</v>
      </c>
      <c r="CF148" s="232"/>
      <c r="CG148" s="232"/>
      <c r="CH148" s="232"/>
      <c r="CI148" s="232"/>
      <c r="CJ148" s="232"/>
      <c r="CK148" s="277"/>
    </row>
    <row r="149" spans="7:89">
      <c r="G149" s="239"/>
      <c r="H149" s="232"/>
      <c r="I149" s="233"/>
      <c r="J149" s="233"/>
      <c r="K149" s="233"/>
      <c r="L149" s="232"/>
      <c r="M149" s="232">
        <v>1</v>
      </c>
      <c r="N149" s="657"/>
      <c r="O149" s="657"/>
      <c r="P149" s="657"/>
      <c r="Q149" s="232">
        <v>1</v>
      </c>
      <c r="R149" s="254"/>
      <c r="S149" s="254">
        <v>1</v>
      </c>
      <c r="T149" s="657" t="s">
        <v>137</v>
      </c>
      <c r="U149" s="657"/>
      <c r="V149" s="254"/>
      <c r="W149" s="254"/>
      <c r="X149" s="657"/>
      <c r="Y149" s="657"/>
      <c r="Z149" s="657"/>
      <c r="AA149" s="657"/>
      <c r="AB149" s="657"/>
      <c r="AC149" s="657"/>
      <c r="AD149" s="254"/>
      <c r="AE149" s="254"/>
      <c r="AF149" s="657" t="s">
        <v>137</v>
      </c>
      <c r="AG149" s="657"/>
      <c r="AH149" s="254">
        <v>1</v>
      </c>
      <c r="AI149" s="232"/>
      <c r="AJ149" s="232">
        <v>1</v>
      </c>
      <c r="AK149" s="657"/>
      <c r="AL149" s="657"/>
      <c r="AM149" s="657"/>
      <c r="AN149" s="232">
        <v>1</v>
      </c>
      <c r="AO149" s="234"/>
      <c r="AP149" s="234"/>
      <c r="AQ149" s="234"/>
      <c r="AR149" s="233"/>
      <c r="AS149" s="232"/>
      <c r="AT149" s="277"/>
      <c r="AX149" s="239"/>
      <c r="AY149" s="232"/>
      <c r="AZ149" s="238"/>
      <c r="BA149" s="630" t="s">
        <v>133</v>
      </c>
      <c r="BB149" s="630"/>
      <c r="BC149" s="630"/>
      <c r="BD149" s="242">
        <v>1</v>
      </c>
      <c r="BE149" s="617" t="s">
        <v>136</v>
      </c>
      <c r="BF149" s="617"/>
      <c r="BG149" s="617"/>
      <c r="BH149" s="242">
        <v>1</v>
      </c>
      <c r="BI149" s="232"/>
      <c r="BJ149" s="242">
        <v>1</v>
      </c>
      <c r="BK149" s="632"/>
      <c r="BL149" s="632"/>
      <c r="BM149" s="242">
        <v>1</v>
      </c>
      <c r="BN149" s="234"/>
      <c r="BO149" s="242">
        <v>1</v>
      </c>
      <c r="BP149" s="632" t="s">
        <v>359</v>
      </c>
      <c r="BQ149" s="632"/>
      <c r="BR149" s="632"/>
      <c r="BS149" s="632"/>
      <c r="BT149" s="242">
        <v>1</v>
      </c>
      <c r="BU149" s="234"/>
      <c r="BV149" s="242">
        <v>1</v>
      </c>
      <c r="BW149" s="632"/>
      <c r="BX149" s="632"/>
      <c r="BY149" s="242">
        <v>1</v>
      </c>
      <c r="BZ149" s="232"/>
      <c r="CA149" s="242">
        <v>1</v>
      </c>
      <c r="CB149" s="617" t="s">
        <v>136</v>
      </c>
      <c r="CC149" s="617"/>
      <c r="CD149" s="617"/>
      <c r="CE149" s="242">
        <v>1</v>
      </c>
      <c r="CF149" s="630" t="s">
        <v>133</v>
      </c>
      <c r="CG149" s="630"/>
      <c r="CH149" s="630"/>
      <c r="CI149" s="233"/>
      <c r="CJ149" s="233"/>
      <c r="CK149" s="277"/>
    </row>
    <row r="150" spans="7:89">
      <c r="G150" s="239"/>
      <c r="H150" s="232"/>
      <c r="I150" s="233"/>
      <c r="J150" s="233"/>
      <c r="K150" s="231"/>
      <c r="L150" s="231"/>
      <c r="M150" s="232">
        <v>1</v>
      </c>
      <c r="N150" s="234"/>
      <c r="O150" s="234"/>
      <c r="P150" s="234"/>
      <c r="Q150" s="232">
        <v>1</v>
      </c>
      <c r="R150" s="254"/>
      <c r="S150" s="254">
        <v>1</v>
      </c>
      <c r="T150" s="657"/>
      <c r="U150" s="657"/>
      <c r="V150" s="243"/>
      <c r="W150" s="234"/>
      <c r="X150" s="254">
        <v>1</v>
      </c>
      <c r="Y150" s="657" t="s">
        <v>359</v>
      </c>
      <c r="Z150" s="657"/>
      <c r="AA150" s="657"/>
      <c r="AB150" s="657"/>
      <c r="AC150" s="254">
        <v>1</v>
      </c>
      <c r="AD150" s="234"/>
      <c r="AE150" s="243"/>
      <c r="AF150" s="657"/>
      <c r="AG150" s="657"/>
      <c r="AH150" s="254">
        <v>1</v>
      </c>
      <c r="AI150" s="232"/>
      <c r="AJ150" s="232">
        <v>1</v>
      </c>
      <c r="AK150" s="234"/>
      <c r="AL150" s="234"/>
      <c r="AM150" s="234"/>
      <c r="AN150" s="232">
        <v>1</v>
      </c>
      <c r="AO150" s="231"/>
      <c r="AP150" s="231"/>
      <c r="AQ150" s="231"/>
      <c r="AR150" s="233"/>
      <c r="AS150" s="233"/>
      <c r="AT150" s="277"/>
      <c r="AX150" s="239"/>
      <c r="AY150" s="232"/>
      <c r="AZ150" s="238"/>
      <c r="BA150" s="630"/>
      <c r="BB150" s="630"/>
      <c r="BC150" s="630"/>
      <c r="BD150" s="242">
        <v>1</v>
      </c>
      <c r="BE150" s="617"/>
      <c r="BF150" s="617"/>
      <c r="BG150" s="617"/>
      <c r="BH150" s="242">
        <v>1</v>
      </c>
      <c r="BI150" s="232"/>
      <c r="BJ150" s="242">
        <v>1</v>
      </c>
      <c r="BK150" s="242">
        <v>1</v>
      </c>
      <c r="BL150" s="242">
        <v>1</v>
      </c>
      <c r="BM150" s="242">
        <v>1</v>
      </c>
      <c r="BN150" s="234"/>
      <c r="BO150" s="242">
        <v>1</v>
      </c>
      <c r="BP150" s="632"/>
      <c r="BQ150" s="632"/>
      <c r="BR150" s="632"/>
      <c r="BS150" s="632"/>
      <c r="BT150" s="242">
        <v>1</v>
      </c>
      <c r="BU150" s="234"/>
      <c r="BV150" s="242">
        <v>1</v>
      </c>
      <c r="BW150" s="242">
        <v>1</v>
      </c>
      <c r="BX150" s="242">
        <v>1</v>
      </c>
      <c r="BY150" s="242">
        <v>1</v>
      </c>
      <c r="BZ150" s="232"/>
      <c r="CA150" s="242">
        <v>1</v>
      </c>
      <c r="CB150" s="617"/>
      <c r="CC150" s="617"/>
      <c r="CD150" s="617"/>
      <c r="CE150" s="242">
        <v>1</v>
      </c>
      <c r="CF150" s="630"/>
      <c r="CG150" s="630"/>
      <c r="CH150" s="630"/>
      <c r="CI150" s="233"/>
      <c r="CJ150" s="233"/>
      <c r="CK150" s="277"/>
    </row>
    <row r="151" spans="7:89">
      <c r="G151" s="241"/>
      <c r="H151" s="232"/>
      <c r="I151" s="233"/>
      <c r="J151" s="233"/>
      <c r="K151" s="231"/>
      <c r="L151" s="231"/>
      <c r="M151" s="232">
        <v>1</v>
      </c>
      <c r="N151" s="232"/>
      <c r="O151" s="232"/>
      <c r="P151" s="232"/>
      <c r="Q151" s="232">
        <v>1</v>
      </c>
      <c r="R151" s="235"/>
      <c r="S151" s="254">
        <v>1</v>
      </c>
      <c r="T151" s="254">
        <v>1</v>
      </c>
      <c r="U151" s="254">
        <v>1</v>
      </c>
      <c r="V151" s="254">
        <v>1</v>
      </c>
      <c r="W151" s="254">
        <v>1</v>
      </c>
      <c r="X151" s="254">
        <v>1</v>
      </c>
      <c r="Y151" s="657"/>
      <c r="Z151" s="657"/>
      <c r="AA151" s="657"/>
      <c r="AB151" s="657"/>
      <c r="AC151" s="254">
        <v>1</v>
      </c>
      <c r="AD151" s="254">
        <v>1</v>
      </c>
      <c r="AE151" s="254">
        <v>1</v>
      </c>
      <c r="AF151" s="254">
        <v>1</v>
      </c>
      <c r="AG151" s="254">
        <v>1</v>
      </c>
      <c r="AH151" s="254">
        <v>1</v>
      </c>
      <c r="AI151" s="235"/>
      <c r="AJ151" s="232">
        <v>1</v>
      </c>
      <c r="AK151" s="232"/>
      <c r="AL151" s="254"/>
      <c r="AM151" s="232"/>
      <c r="AN151" s="232">
        <v>1</v>
      </c>
      <c r="AO151" s="231"/>
      <c r="AP151" s="231"/>
      <c r="AQ151" s="231"/>
      <c r="AR151" s="233"/>
      <c r="AS151" s="233"/>
      <c r="AT151" s="277"/>
      <c r="AX151" s="241"/>
      <c r="AY151" s="238"/>
      <c r="AZ151" s="238"/>
      <c r="BA151" s="630"/>
      <c r="BB151" s="630"/>
      <c r="BC151" s="630"/>
      <c r="BD151" s="242">
        <v>1</v>
      </c>
      <c r="BE151" s="617"/>
      <c r="BF151" s="617"/>
      <c r="BG151" s="617"/>
      <c r="BH151" s="242">
        <v>1</v>
      </c>
      <c r="BI151" s="232"/>
      <c r="BJ151" s="232"/>
      <c r="BK151" s="232"/>
      <c r="BL151" s="242"/>
      <c r="BM151" s="242"/>
      <c r="BN151" s="242"/>
      <c r="BO151" s="242">
        <v>1</v>
      </c>
      <c r="BP151" s="632"/>
      <c r="BQ151" s="632"/>
      <c r="BR151" s="632"/>
      <c r="BS151" s="632"/>
      <c r="BT151" s="242">
        <v>1</v>
      </c>
      <c r="BU151" s="242"/>
      <c r="BV151" s="242"/>
      <c r="BW151" s="242"/>
      <c r="BX151" s="242"/>
      <c r="BY151" s="232"/>
      <c r="BZ151" s="242"/>
      <c r="CA151" s="242">
        <v>1</v>
      </c>
      <c r="CB151" s="617"/>
      <c r="CC151" s="617"/>
      <c r="CD151" s="617"/>
      <c r="CE151" s="242">
        <v>1</v>
      </c>
      <c r="CF151" s="630"/>
      <c r="CG151" s="630"/>
      <c r="CH151" s="630"/>
      <c r="CI151" s="232"/>
      <c r="CJ151" s="276"/>
      <c r="CK151" s="277"/>
    </row>
    <row r="152" spans="7:89">
      <c r="G152" s="241"/>
      <c r="H152" s="233"/>
      <c r="I152" s="233"/>
      <c r="J152" s="233"/>
      <c r="K152" s="231"/>
      <c r="L152" s="231"/>
      <c r="M152" s="232">
        <v>1</v>
      </c>
      <c r="N152" s="657" t="s">
        <v>136</v>
      </c>
      <c r="O152" s="657"/>
      <c r="P152" s="657"/>
      <c r="Q152" s="232">
        <v>1</v>
      </c>
      <c r="R152" s="617" t="s">
        <v>135</v>
      </c>
      <c r="S152" s="617"/>
      <c r="T152" s="617"/>
      <c r="U152" s="657" t="s">
        <v>282</v>
      </c>
      <c r="V152" s="657"/>
      <c r="W152" s="657"/>
      <c r="X152" s="236"/>
      <c r="Y152" s="657"/>
      <c r="Z152" s="657"/>
      <c r="AA152" s="657"/>
      <c r="AB152" s="657"/>
      <c r="AC152" s="236"/>
      <c r="AD152" s="657" t="s">
        <v>282</v>
      </c>
      <c r="AE152" s="657"/>
      <c r="AF152" s="657"/>
      <c r="AG152" s="617" t="s">
        <v>135</v>
      </c>
      <c r="AH152" s="617"/>
      <c r="AI152" s="617"/>
      <c r="AJ152" s="232">
        <v>1</v>
      </c>
      <c r="AK152" s="617" t="s">
        <v>133</v>
      </c>
      <c r="AL152" s="617"/>
      <c r="AM152" s="617"/>
      <c r="AN152" s="232">
        <v>1</v>
      </c>
      <c r="AO152" s="231"/>
      <c r="AP152" s="231"/>
      <c r="AQ152" s="231"/>
      <c r="AR152" s="233"/>
      <c r="AS152" s="276"/>
      <c r="AT152" s="277"/>
      <c r="AX152" s="241"/>
      <c r="AY152" s="238"/>
      <c r="AZ152" s="238"/>
      <c r="BA152" s="232"/>
      <c r="BB152" s="232"/>
      <c r="BC152" s="242">
        <v>1</v>
      </c>
      <c r="BD152" s="242">
        <v>1</v>
      </c>
      <c r="BE152" s="242"/>
      <c r="BF152" s="242"/>
      <c r="BG152" s="242">
        <v>1</v>
      </c>
      <c r="BH152" s="242">
        <v>1</v>
      </c>
      <c r="BI152" s="242">
        <v>1</v>
      </c>
      <c r="BJ152" s="242">
        <v>1</v>
      </c>
      <c r="BK152" s="242">
        <v>1</v>
      </c>
      <c r="BL152" s="242">
        <v>1</v>
      </c>
      <c r="BM152" s="242">
        <v>1</v>
      </c>
      <c r="BN152" s="242">
        <v>1</v>
      </c>
      <c r="BO152" s="242">
        <v>1</v>
      </c>
      <c r="BP152" s="632"/>
      <c r="BQ152" s="632"/>
      <c r="BR152" s="632"/>
      <c r="BS152" s="632"/>
      <c r="BT152" s="242">
        <v>1</v>
      </c>
      <c r="BU152" s="242">
        <v>1</v>
      </c>
      <c r="BV152" s="242">
        <v>1</v>
      </c>
      <c r="BW152" s="242">
        <v>1</v>
      </c>
      <c r="BX152" s="242">
        <v>1</v>
      </c>
      <c r="BY152" s="242">
        <v>1</v>
      </c>
      <c r="BZ152" s="242">
        <v>1</v>
      </c>
      <c r="CA152" s="242">
        <v>1</v>
      </c>
      <c r="CB152" s="242">
        <v>1</v>
      </c>
      <c r="CC152" s="242"/>
      <c r="CD152" s="242"/>
      <c r="CE152" s="242">
        <v>1</v>
      </c>
      <c r="CF152" s="242">
        <v>1</v>
      </c>
      <c r="CG152" s="232"/>
      <c r="CH152" s="232"/>
      <c r="CI152" s="232"/>
      <c r="CJ152" s="276"/>
      <c r="CK152" s="277"/>
    </row>
    <row r="153" spans="7:89">
      <c r="G153" s="241"/>
      <c r="H153" s="233"/>
      <c r="I153" s="233"/>
      <c r="J153" s="233"/>
      <c r="K153" s="232"/>
      <c r="L153" s="232"/>
      <c r="M153" s="232">
        <v>1</v>
      </c>
      <c r="N153" s="657"/>
      <c r="O153" s="657"/>
      <c r="P153" s="657"/>
      <c r="Q153" s="232">
        <v>1</v>
      </c>
      <c r="R153" s="617"/>
      <c r="S153" s="617"/>
      <c r="T153" s="617"/>
      <c r="U153" s="657"/>
      <c r="V153" s="657"/>
      <c r="W153" s="657"/>
      <c r="X153" s="230"/>
      <c r="Y153" s="657"/>
      <c r="Z153" s="657"/>
      <c r="AA153" s="657"/>
      <c r="AB153" s="657"/>
      <c r="AC153" s="230"/>
      <c r="AD153" s="657"/>
      <c r="AE153" s="657"/>
      <c r="AF153" s="657"/>
      <c r="AG153" s="617"/>
      <c r="AH153" s="617"/>
      <c r="AI153" s="617"/>
      <c r="AJ153" s="232">
        <v>1</v>
      </c>
      <c r="AK153" s="617"/>
      <c r="AL153" s="617"/>
      <c r="AM153" s="617"/>
      <c r="AN153" s="232">
        <v>1</v>
      </c>
      <c r="AO153" s="231"/>
      <c r="AP153" s="231"/>
      <c r="AQ153" s="231"/>
      <c r="AR153" s="233"/>
      <c r="AS153" s="276"/>
      <c r="AT153" s="277"/>
      <c r="AX153" s="241"/>
      <c r="AY153" s="238"/>
      <c r="AZ153" s="238"/>
      <c r="BA153" s="232"/>
      <c r="BB153" s="232"/>
      <c r="BC153" s="242">
        <v>1</v>
      </c>
      <c r="BD153" s="617" t="s">
        <v>165</v>
      </c>
      <c r="BE153" s="617"/>
      <c r="BF153" s="617"/>
      <c r="BG153" s="242">
        <v>1</v>
      </c>
      <c r="BH153" s="630" t="s">
        <v>282</v>
      </c>
      <c r="BI153" s="630"/>
      <c r="BJ153" s="630"/>
      <c r="BK153" s="617" t="s">
        <v>151</v>
      </c>
      <c r="BL153" s="617"/>
      <c r="BM153" s="630" t="s">
        <v>445</v>
      </c>
      <c r="BN153" s="630"/>
      <c r="BO153" s="242">
        <v>1</v>
      </c>
      <c r="BP153" s="242">
        <v>1</v>
      </c>
      <c r="BQ153" s="242">
        <v>1</v>
      </c>
      <c r="BR153" s="242">
        <v>1</v>
      </c>
      <c r="BS153" s="242">
        <v>1</v>
      </c>
      <c r="BT153" s="242">
        <v>1</v>
      </c>
      <c r="BU153" s="630" t="s">
        <v>445</v>
      </c>
      <c r="BV153" s="630"/>
      <c r="BW153" s="617" t="s">
        <v>151</v>
      </c>
      <c r="BX153" s="617"/>
      <c r="BY153" s="632" t="s">
        <v>282</v>
      </c>
      <c r="BZ153" s="632"/>
      <c r="CA153" s="632"/>
      <c r="CB153" s="242">
        <v>1</v>
      </c>
      <c r="CC153" s="617" t="s">
        <v>165</v>
      </c>
      <c r="CD153" s="617"/>
      <c r="CE153" s="617"/>
      <c r="CF153" s="242">
        <v>1</v>
      </c>
      <c r="CG153" s="232"/>
      <c r="CH153" s="232"/>
      <c r="CI153" s="232"/>
      <c r="CJ153" s="276"/>
      <c r="CK153" s="277"/>
    </row>
    <row r="154" spans="7:89">
      <c r="G154" s="241"/>
      <c r="H154" s="233"/>
      <c r="I154" s="233"/>
      <c r="J154" s="233"/>
      <c r="K154" s="233"/>
      <c r="L154" s="233"/>
      <c r="M154" s="232">
        <v>1</v>
      </c>
      <c r="N154" s="657"/>
      <c r="O154" s="657"/>
      <c r="P154" s="657"/>
      <c r="Q154" s="232">
        <v>1</v>
      </c>
      <c r="R154" s="617"/>
      <c r="S154" s="617"/>
      <c r="T154" s="617"/>
      <c r="U154" s="657"/>
      <c r="V154" s="657"/>
      <c r="W154" s="657"/>
      <c r="X154" s="657" t="s">
        <v>181</v>
      </c>
      <c r="Y154" s="657"/>
      <c r="Z154" s="657"/>
      <c r="AA154" s="657" t="s">
        <v>283</v>
      </c>
      <c r="AB154" s="657"/>
      <c r="AC154" s="657"/>
      <c r="AD154" s="657"/>
      <c r="AE154" s="657"/>
      <c r="AF154" s="657"/>
      <c r="AG154" s="617"/>
      <c r="AH154" s="617"/>
      <c r="AI154" s="617"/>
      <c r="AJ154" s="232">
        <v>1</v>
      </c>
      <c r="AK154" s="617"/>
      <c r="AL154" s="617"/>
      <c r="AM154" s="617"/>
      <c r="AN154" s="232">
        <v>1</v>
      </c>
      <c r="AO154" s="231"/>
      <c r="AP154" s="231"/>
      <c r="AQ154" s="231"/>
      <c r="AR154" s="233"/>
      <c r="AS154" s="276"/>
      <c r="AT154" s="277"/>
      <c r="AX154" s="241"/>
      <c r="AY154" s="232"/>
      <c r="AZ154" s="238"/>
      <c r="BA154" s="232"/>
      <c r="BB154" s="232"/>
      <c r="BC154" s="242">
        <v>1</v>
      </c>
      <c r="BD154" s="617"/>
      <c r="BE154" s="617"/>
      <c r="BF154" s="617"/>
      <c r="BG154" s="242">
        <v>1</v>
      </c>
      <c r="BH154" s="630"/>
      <c r="BI154" s="630"/>
      <c r="BJ154" s="630"/>
      <c r="BK154" s="617"/>
      <c r="BL154" s="617"/>
      <c r="BM154" s="630"/>
      <c r="BN154" s="630"/>
      <c r="BO154" s="234"/>
      <c r="BP154" s="234"/>
      <c r="BQ154" s="234"/>
      <c r="BR154" s="234"/>
      <c r="BS154" s="234"/>
      <c r="BT154" s="234"/>
      <c r="BU154" s="630"/>
      <c r="BV154" s="630"/>
      <c r="BW154" s="617"/>
      <c r="BX154" s="617"/>
      <c r="BY154" s="632"/>
      <c r="BZ154" s="632"/>
      <c r="CA154" s="632"/>
      <c r="CB154" s="242">
        <v>1</v>
      </c>
      <c r="CC154" s="617"/>
      <c r="CD154" s="617"/>
      <c r="CE154" s="617"/>
      <c r="CF154" s="242">
        <v>1</v>
      </c>
      <c r="CG154" s="242"/>
      <c r="CH154" s="242"/>
      <c r="CI154" s="242"/>
      <c r="CJ154" s="276"/>
      <c r="CK154" s="277"/>
    </row>
    <row r="155" spans="7:89">
      <c r="G155" s="241"/>
      <c r="H155" s="232"/>
      <c r="I155" s="233"/>
      <c r="J155" s="233"/>
      <c r="K155" s="233"/>
      <c r="L155" s="233"/>
      <c r="M155" s="232">
        <v>1</v>
      </c>
      <c r="N155" s="232"/>
      <c r="O155" s="232"/>
      <c r="P155" s="232"/>
      <c r="Q155" s="232">
        <v>1</v>
      </c>
      <c r="R155" s="232">
        <v>1</v>
      </c>
      <c r="S155" s="232">
        <v>1</v>
      </c>
      <c r="T155" s="232">
        <v>1</v>
      </c>
      <c r="U155" s="232">
        <v>1</v>
      </c>
      <c r="V155" s="230"/>
      <c r="W155" s="232">
        <v>1</v>
      </c>
      <c r="X155" s="657"/>
      <c r="Y155" s="657"/>
      <c r="Z155" s="657"/>
      <c r="AA155" s="657"/>
      <c r="AB155" s="657"/>
      <c r="AC155" s="657"/>
      <c r="AD155" s="232">
        <v>1</v>
      </c>
      <c r="AE155" s="230"/>
      <c r="AF155" s="232">
        <v>1</v>
      </c>
      <c r="AG155" s="232">
        <v>1</v>
      </c>
      <c r="AH155" s="232">
        <v>1</v>
      </c>
      <c r="AI155" s="232">
        <v>1</v>
      </c>
      <c r="AJ155" s="232">
        <v>1</v>
      </c>
      <c r="AK155" s="232"/>
      <c r="AL155" s="232"/>
      <c r="AM155" s="232"/>
      <c r="AN155" s="232">
        <v>1</v>
      </c>
      <c r="AO155" s="231"/>
      <c r="AP155" s="231"/>
      <c r="AQ155" s="231"/>
      <c r="AR155" s="233"/>
      <c r="AS155" s="276"/>
      <c r="AT155" s="240"/>
      <c r="AX155" s="241"/>
      <c r="AY155" s="232"/>
      <c r="AZ155" s="242"/>
      <c r="BA155" s="242"/>
      <c r="BB155" s="242"/>
      <c r="BC155" s="242">
        <v>1</v>
      </c>
      <c r="BD155" s="617"/>
      <c r="BE155" s="617"/>
      <c r="BF155" s="617"/>
      <c r="BG155" s="242">
        <v>1</v>
      </c>
      <c r="BH155" s="630"/>
      <c r="BI155" s="630"/>
      <c r="BJ155" s="630"/>
      <c r="BK155" s="630" t="s">
        <v>139</v>
      </c>
      <c r="BL155" s="630"/>
      <c r="BM155" s="630"/>
      <c r="BN155" s="617" t="s">
        <v>181</v>
      </c>
      <c r="BO155" s="617"/>
      <c r="BP155" s="617"/>
      <c r="BQ155" s="630" t="s">
        <v>151</v>
      </c>
      <c r="BR155" s="630"/>
      <c r="BS155" s="630" t="s">
        <v>135</v>
      </c>
      <c r="BT155" s="630"/>
      <c r="BU155" s="630"/>
      <c r="BV155" s="630" t="s">
        <v>139</v>
      </c>
      <c r="BW155" s="630"/>
      <c r="BX155" s="630"/>
      <c r="BY155" s="632"/>
      <c r="BZ155" s="632"/>
      <c r="CA155" s="632"/>
      <c r="CB155" s="242">
        <v>1</v>
      </c>
      <c r="CC155" s="617"/>
      <c r="CD155" s="617"/>
      <c r="CE155" s="617"/>
      <c r="CF155" s="242">
        <v>1</v>
      </c>
      <c r="CG155" s="242"/>
      <c r="CH155" s="242"/>
      <c r="CI155" s="242"/>
      <c r="CJ155" s="232"/>
      <c r="CK155" s="240"/>
    </row>
    <row r="156" spans="7:89">
      <c r="G156" s="241"/>
      <c r="H156" s="232"/>
      <c r="I156" s="233"/>
      <c r="J156" s="617" t="s">
        <v>133</v>
      </c>
      <c r="K156" s="617"/>
      <c r="L156" s="617"/>
      <c r="M156" s="232">
        <v>1</v>
      </c>
      <c r="N156" s="617" t="s">
        <v>165</v>
      </c>
      <c r="O156" s="617"/>
      <c r="P156" s="617"/>
      <c r="Q156" s="232">
        <v>1</v>
      </c>
      <c r="R156" s="617" t="s">
        <v>139</v>
      </c>
      <c r="S156" s="617"/>
      <c r="T156" s="617"/>
      <c r="U156" s="232">
        <v>1</v>
      </c>
      <c r="V156" s="234"/>
      <c r="W156" s="232">
        <v>1</v>
      </c>
      <c r="X156" s="657"/>
      <c r="Y156" s="657"/>
      <c r="Z156" s="657"/>
      <c r="AA156" s="657"/>
      <c r="AB156" s="657"/>
      <c r="AC156" s="657"/>
      <c r="AD156" s="232">
        <v>1</v>
      </c>
      <c r="AE156" s="234"/>
      <c r="AF156" s="232">
        <v>1</v>
      </c>
      <c r="AG156" s="617" t="s">
        <v>139</v>
      </c>
      <c r="AH156" s="617"/>
      <c r="AI156" s="617"/>
      <c r="AJ156" s="232">
        <v>1</v>
      </c>
      <c r="AK156" s="617" t="s">
        <v>165</v>
      </c>
      <c r="AL156" s="617"/>
      <c r="AM156" s="617"/>
      <c r="AN156" s="232">
        <v>1</v>
      </c>
      <c r="AO156" s="231"/>
      <c r="AP156" s="231"/>
      <c r="AQ156" s="231"/>
      <c r="AR156" s="233"/>
      <c r="AS156" s="232"/>
      <c r="AT156" s="240"/>
      <c r="AX156" s="241"/>
      <c r="AY156" s="232"/>
      <c r="AZ156" s="242"/>
      <c r="BA156" s="242"/>
      <c r="BB156" s="242"/>
      <c r="BC156" s="242">
        <v>1</v>
      </c>
      <c r="BD156" s="617" t="s">
        <v>136</v>
      </c>
      <c r="BE156" s="617"/>
      <c r="BF156" s="617"/>
      <c r="BG156" s="242">
        <v>1</v>
      </c>
      <c r="BH156" s="242">
        <v>1</v>
      </c>
      <c r="BI156" s="242">
        <v>1</v>
      </c>
      <c r="BJ156" s="242">
        <v>1</v>
      </c>
      <c r="BK156" s="630"/>
      <c r="BL156" s="630"/>
      <c r="BM156" s="630"/>
      <c r="BN156" s="617"/>
      <c r="BO156" s="617"/>
      <c r="BP156" s="617"/>
      <c r="BQ156" s="630"/>
      <c r="BR156" s="630"/>
      <c r="BS156" s="630"/>
      <c r="BT156" s="630"/>
      <c r="BU156" s="630"/>
      <c r="BV156" s="630"/>
      <c r="BW156" s="630"/>
      <c r="BX156" s="630"/>
      <c r="BY156" s="242">
        <v>1</v>
      </c>
      <c r="BZ156" s="242">
        <v>1</v>
      </c>
      <c r="CA156" s="242">
        <v>1</v>
      </c>
      <c r="CB156" s="242">
        <v>1</v>
      </c>
      <c r="CC156" s="617" t="s">
        <v>136</v>
      </c>
      <c r="CD156" s="617"/>
      <c r="CE156" s="617"/>
      <c r="CF156" s="242">
        <v>1</v>
      </c>
      <c r="CG156" s="242"/>
      <c r="CH156" s="242"/>
      <c r="CI156" s="242"/>
      <c r="CJ156" s="232"/>
      <c r="CK156" s="240"/>
    </row>
    <row r="157" spans="7:89">
      <c r="G157" s="241"/>
      <c r="H157" s="232"/>
      <c r="I157" s="232"/>
      <c r="J157" s="617"/>
      <c r="K157" s="617"/>
      <c r="L157" s="617"/>
      <c r="M157" s="232">
        <v>1</v>
      </c>
      <c r="N157" s="617"/>
      <c r="O157" s="617"/>
      <c r="P157" s="617"/>
      <c r="Q157" s="232">
        <v>1</v>
      </c>
      <c r="R157" s="617"/>
      <c r="S157" s="617"/>
      <c r="T157" s="617"/>
      <c r="U157" s="232">
        <v>1</v>
      </c>
      <c r="V157" s="234"/>
      <c r="W157" s="232">
        <v>1</v>
      </c>
      <c r="X157" s="232">
        <v>1</v>
      </c>
      <c r="Y157" s="232">
        <v>1</v>
      </c>
      <c r="Z157" s="232">
        <v>1</v>
      </c>
      <c r="AA157" s="232">
        <v>1</v>
      </c>
      <c r="AB157" s="232">
        <v>1</v>
      </c>
      <c r="AC157" s="232">
        <v>1</v>
      </c>
      <c r="AD157" s="232">
        <v>1</v>
      </c>
      <c r="AE157" s="234"/>
      <c r="AF157" s="232">
        <v>1</v>
      </c>
      <c r="AG157" s="617"/>
      <c r="AH157" s="617"/>
      <c r="AI157" s="617"/>
      <c r="AJ157" s="232">
        <v>1</v>
      </c>
      <c r="AK157" s="617"/>
      <c r="AL157" s="617"/>
      <c r="AM157" s="617"/>
      <c r="AN157" s="232">
        <v>1</v>
      </c>
      <c r="AO157" s="231"/>
      <c r="AP157" s="231"/>
      <c r="AQ157" s="231"/>
      <c r="AR157" s="232"/>
      <c r="AS157" s="232"/>
      <c r="AT157" s="240"/>
      <c r="AX157" s="241"/>
      <c r="AY157" s="232"/>
      <c r="AZ157" s="242"/>
      <c r="BA157" s="242"/>
      <c r="BB157" s="242"/>
      <c r="BC157" s="242">
        <v>1</v>
      </c>
      <c r="BD157" s="617"/>
      <c r="BE157" s="617"/>
      <c r="BF157" s="617"/>
      <c r="BG157" s="630" t="s">
        <v>138</v>
      </c>
      <c r="BH157" s="630"/>
      <c r="BI157" s="630"/>
      <c r="BJ157" s="242">
        <v>1</v>
      </c>
      <c r="BK157" s="630"/>
      <c r="BL157" s="630"/>
      <c r="BM157" s="630"/>
      <c r="BN157" s="617"/>
      <c r="BO157" s="617"/>
      <c r="BP157" s="617"/>
      <c r="BQ157" s="234"/>
      <c r="BR157" s="234"/>
      <c r="BS157" s="630"/>
      <c r="BT157" s="630"/>
      <c r="BU157" s="630"/>
      <c r="BV157" s="630"/>
      <c r="BW157" s="630"/>
      <c r="BX157" s="630"/>
      <c r="BY157" s="242">
        <v>1</v>
      </c>
      <c r="BZ157" s="630" t="s">
        <v>138</v>
      </c>
      <c r="CA157" s="630"/>
      <c r="CB157" s="630"/>
      <c r="CC157" s="617"/>
      <c r="CD157" s="617"/>
      <c r="CE157" s="617"/>
      <c r="CF157" s="242">
        <v>1</v>
      </c>
      <c r="CG157" s="242"/>
      <c r="CH157" s="242"/>
      <c r="CI157" s="242"/>
      <c r="CJ157" s="232"/>
      <c r="CK157" s="240"/>
    </row>
    <row r="158" spans="7:89">
      <c r="G158" s="241"/>
      <c r="H158" s="232"/>
      <c r="I158" s="232"/>
      <c r="J158" s="617"/>
      <c r="K158" s="617"/>
      <c r="L158" s="617"/>
      <c r="M158" s="232">
        <v>1</v>
      </c>
      <c r="N158" s="617"/>
      <c r="O158" s="617"/>
      <c r="P158" s="617"/>
      <c r="Q158" s="232">
        <v>1</v>
      </c>
      <c r="R158" s="617"/>
      <c r="S158" s="617"/>
      <c r="T158" s="617"/>
      <c r="U158" s="232">
        <v>1</v>
      </c>
      <c r="V158" s="243"/>
      <c r="W158" s="254"/>
      <c r="X158" s="254"/>
      <c r="Y158" s="254"/>
      <c r="Z158" s="236"/>
      <c r="AA158" s="235"/>
      <c r="AB158" s="254"/>
      <c r="AC158" s="254"/>
      <c r="AD158" s="254"/>
      <c r="AE158" s="243"/>
      <c r="AF158" s="232">
        <v>1</v>
      </c>
      <c r="AG158" s="617"/>
      <c r="AH158" s="617"/>
      <c r="AI158" s="617"/>
      <c r="AJ158" s="232">
        <v>1</v>
      </c>
      <c r="AK158" s="617"/>
      <c r="AL158" s="617"/>
      <c r="AM158" s="617"/>
      <c r="AN158" s="232">
        <v>1</v>
      </c>
      <c r="AO158" s="231"/>
      <c r="AP158" s="231"/>
      <c r="AQ158" s="231"/>
      <c r="AR158" s="232"/>
      <c r="AS158" s="232"/>
      <c r="AT158" s="240"/>
      <c r="AX158" s="241"/>
      <c r="AY158" s="232"/>
      <c r="AZ158" s="242"/>
      <c r="BA158" s="242"/>
      <c r="BB158" s="242"/>
      <c r="BC158" s="242">
        <v>1</v>
      </c>
      <c r="BD158" s="617"/>
      <c r="BE158" s="617"/>
      <c r="BF158" s="617"/>
      <c r="BG158" s="630"/>
      <c r="BH158" s="630"/>
      <c r="BI158" s="630"/>
      <c r="BJ158" s="242">
        <v>1</v>
      </c>
      <c r="BK158" s="242">
        <v>1</v>
      </c>
      <c r="BL158" s="242">
        <v>1</v>
      </c>
      <c r="BM158" s="242">
        <v>1</v>
      </c>
      <c r="BN158" s="242">
        <v>1</v>
      </c>
      <c r="BO158" s="242">
        <v>1</v>
      </c>
      <c r="BP158" s="242">
        <v>1</v>
      </c>
      <c r="BQ158" s="242">
        <v>1</v>
      </c>
      <c r="BR158" s="242">
        <v>1</v>
      </c>
      <c r="BS158" s="242">
        <v>1</v>
      </c>
      <c r="BT158" s="242">
        <v>1</v>
      </c>
      <c r="BU158" s="242">
        <v>1</v>
      </c>
      <c r="BV158" s="242">
        <v>1</v>
      </c>
      <c r="BW158" s="242">
        <v>1</v>
      </c>
      <c r="BX158" s="242">
        <v>1</v>
      </c>
      <c r="BY158" s="242">
        <v>1</v>
      </c>
      <c r="BZ158" s="630"/>
      <c r="CA158" s="630"/>
      <c r="CB158" s="630"/>
      <c r="CC158" s="617"/>
      <c r="CD158" s="617"/>
      <c r="CE158" s="617"/>
      <c r="CF158" s="242">
        <v>1</v>
      </c>
      <c r="CG158" s="242"/>
      <c r="CH158" s="242"/>
      <c r="CI158" s="242"/>
      <c r="CJ158" s="232"/>
      <c r="CK158" s="240"/>
    </row>
    <row r="159" spans="7:89">
      <c r="G159" s="241"/>
      <c r="H159" s="657" t="s">
        <v>148</v>
      </c>
      <c r="I159" s="657"/>
      <c r="J159" s="657"/>
      <c r="K159" s="657"/>
      <c r="L159" s="657"/>
      <c r="M159" s="232">
        <v>1</v>
      </c>
      <c r="N159" s="232"/>
      <c r="O159" s="232"/>
      <c r="P159" s="232"/>
      <c r="Q159" s="232">
        <v>1</v>
      </c>
      <c r="R159" s="232">
        <v>1</v>
      </c>
      <c r="S159" s="232">
        <v>1</v>
      </c>
      <c r="T159" s="232">
        <v>1</v>
      </c>
      <c r="U159" s="232">
        <v>1</v>
      </c>
      <c r="V159" s="232">
        <v>1</v>
      </c>
      <c r="W159" s="232">
        <v>1</v>
      </c>
      <c r="X159" s="232">
        <v>1</v>
      </c>
      <c r="Y159" s="232">
        <v>1</v>
      </c>
      <c r="Z159" s="232">
        <v>1</v>
      </c>
      <c r="AA159" s="232">
        <v>1</v>
      </c>
      <c r="AB159" s="232">
        <v>1</v>
      </c>
      <c r="AC159" s="232">
        <v>1</v>
      </c>
      <c r="AD159" s="232">
        <v>1</v>
      </c>
      <c r="AE159" s="232">
        <v>1</v>
      </c>
      <c r="AF159" s="232">
        <v>1</v>
      </c>
      <c r="AG159" s="232">
        <v>1</v>
      </c>
      <c r="AH159" s="232">
        <v>1</v>
      </c>
      <c r="AI159" s="232">
        <v>1</v>
      </c>
      <c r="AJ159" s="232">
        <v>1</v>
      </c>
      <c r="AK159" s="232"/>
      <c r="AL159" s="232"/>
      <c r="AM159" s="232"/>
      <c r="AN159" s="232">
        <v>1</v>
      </c>
      <c r="AO159" s="231"/>
      <c r="AP159" s="231"/>
      <c r="AQ159" s="231"/>
      <c r="AR159" s="232"/>
      <c r="AS159" s="232"/>
      <c r="AT159" s="240"/>
      <c r="AX159" s="241"/>
      <c r="AY159" s="232"/>
      <c r="AZ159" s="242"/>
      <c r="BA159" s="242"/>
      <c r="BB159" s="242"/>
      <c r="BC159" s="242">
        <v>1</v>
      </c>
      <c r="BD159" s="242">
        <v>1</v>
      </c>
      <c r="BE159" s="242">
        <v>1</v>
      </c>
      <c r="BF159" s="242">
        <v>1</v>
      </c>
      <c r="BG159" s="630"/>
      <c r="BH159" s="630"/>
      <c r="BI159" s="630"/>
      <c r="BJ159" s="617" t="s">
        <v>165</v>
      </c>
      <c r="BK159" s="617"/>
      <c r="BL159" s="617"/>
      <c r="BM159" s="242"/>
      <c r="BN159" s="242"/>
      <c r="BO159" s="242"/>
      <c r="BP159" s="242"/>
      <c r="BQ159" s="232"/>
      <c r="BR159" s="232"/>
      <c r="BS159" s="242"/>
      <c r="BT159" s="617" t="s">
        <v>446</v>
      </c>
      <c r="BU159" s="617"/>
      <c r="BV159" s="617"/>
      <c r="BW159" s="617" t="s">
        <v>165</v>
      </c>
      <c r="BX159" s="617"/>
      <c r="BY159" s="617"/>
      <c r="BZ159" s="630"/>
      <c r="CA159" s="630"/>
      <c r="CB159" s="630"/>
      <c r="CC159" s="242">
        <v>1</v>
      </c>
      <c r="CD159" s="242">
        <v>1</v>
      </c>
      <c r="CE159" s="242">
        <v>1</v>
      </c>
      <c r="CF159" s="242">
        <v>1</v>
      </c>
      <c r="CG159" s="232"/>
      <c r="CH159" s="232"/>
      <c r="CI159" s="232"/>
      <c r="CJ159" s="232"/>
      <c r="CK159" s="240"/>
    </row>
    <row r="160" spans="7:89">
      <c r="G160" s="241"/>
      <c r="H160" s="657"/>
      <c r="I160" s="657"/>
      <c r="J160" s="657"/>
      <c r="K160" s="657"/>
      <c r="L160" s="657"/>
      <c r="M160" s="232">
        <v>1</v>
      </c>
      <c r="N160" s="617" t="s">
        <v>138</v>
      </c>
      <c r="O160" s="617"/>
      <c r="P160" s="617"/>
      <c r="Q160" s="254"/>
      <c r="R160" s="617" t="s">
        <v>165</v>
      </c>
      <c r="S160" s="617"/>
      <c r="T160" s="617"/>
      <c r="U160" s="234"/>
      <c r="V160" s="234"/>
      <c r="W160" s="657" t="s">
        <v>136</v>
      </c>
      <c r="X160" s="657"/>
      <c r="Y160" s="657"/>
      <c r="Z160" s="234"/>
      <c r="AA160" s="234"/>
      <c r="AB160" s="657" t="s">
        <v>136</v>
      </c>
      <c r="AC160" s="657"/>
      <c r="AD160" s="657"/>
      <c r="AE160" s="234"/>
      <c r="AF160" s="234"/>
      <c r="AG160" s="617" t="s">
        <v>165</v>
      </c>
      <c r="AH160" s="617"/>
      <c r="AI160" s="617"/>
      <c r="AJ160" s="232"/>
      <c r="AK160" s="617" t="s">
        <v>138</v>
      </c>
      <c r="AL160" s="617"/>
      <c r="AM160" s="617"/>
      <c r="AN160" s="232">
        <v>1</v>
      </c>
      <c r="AO160" s="231"/>
      <c r="AP160" s="231"/>
      <c r="AQ160" s="231"/>
      <c r="AR160" s="232"/>
      <c r="AS160" s="232"/>
      <c r="AT160" s="240"/>
      <c r="AX160" s="241"/>
      <c r="AY160" s="232"/>
      <c r="AZ160" s="232"/>
      <c r="BA160" s="232"/>
      <c r="BB160" s="232"/>
      <c r="BC160" s="232"/>
      <c r="BD160" s="232"/>
      <c r="BE160" s="232"/>
      <c r="BF160" s="242">
        <v>1</v>
      </c>
      <c r="BG160" s="242">
        <v>1</v>
      </c>
      <c r="BH160" s="242">
        <v>1</v>
      </c>
      <c r="BI160" s="242">
        <v>1</v>
      </c>
      <c r="BJ160" s="617"/>
      <c r="BK160" s="617"/>
      <c r="BL160" s="617"/>
      <c r="BM160" s="242">
        <v>1</v>
      </c>
      <c r="BN160" s="242">
        <v>1</v>
      </c>
      <c r="BO160" s="242">
        <v>1</v>
      </c>
      <c r="BP160" s="242">
        <v>1</v>
      </c>
      <c r="BQ160" s="242">
        <v>1</v>
      </c>
      <c r="BR160" s="242">
        <v>1</v>
      </c>
      <c r="BS160" s="242">
        <v>1</v>
      </c>
      <c r="BT160" s="617"/>
      <c r="BU160" s="617"/>
      <c r="BV160" s="617"/>
      <c r="BW160" s="617"/>
      <c r="BX160" s="617"/>
      <c r="BY160" s="617"/>
      <c r="BZ160" s="242">
        <v>1</v>
      </c>
      <c r="CA160" s="242">
        <v>1</v>
      </c>
      <c r="CB160" s="242">
        <v>1</v>
      </c>
      <c r="CC160" s="242">
        <v>1</v>
      </c>
      <c r="CD160" s="232"/>
      <c r="CE160" s="232"/>
      <c r="CF160" s="232"/>
      <c r="CG160" s="232"/>
      <c r="CH160" s="232"/>
      <c r="CI160" s="232"/>
      <c r="CJ160" s="232"/>
      <c r="CK160" s="240"/>
    </row>
    <row r="161" spans="7:89">
      <c r="G161" s="241"/>
      <c r="H161" s="657"/>
      <c r="I161" s="657"/>
      <c r="J161" s="657"/>
      <c r="K161" s="657"/>
      <c r="L161" s="657"/>
      <c r="M161" s="232">
        <v>1</v>
      </c>
      <c r="N161" s="617"/>
      <c r="O161" s="617"/>
      <c r="P161" s="617"/>
      <c r="Q161" s="254"/>
      <c r="R161" s="617"/>
      <c r="S161" s="617"/>
      <c r="T161" s="617"/>
      <c r="U161" s="234"/>
      <c r="V161" s="234"/>
      <c r="W161" s="657"/>
      <c r="X161" s="657"/>
      <c r="Y161" s="657"/>
      <c r="Z161" s="234"/>
      <c r="AA161" s="234"/>
      <c r="AB161" s="657"/>
      <c r="AC161" s="657"/>
      <c r="AD161" s="657"/>
      <c r="AE161" s="234"/>
      <c r="AF161" s="234"/>
      <c r="AG161" s="617"/>
      <c r="AH161" s="617"/>
      <c r="AI161" s="617"/>
      <c r="AJ161" s="232"/>
      <c r="AK161" s="617"/>
      <c r="AL161" s="617"/>
      <c r="AM161" s="617"/>
      <c r="AN161" s="232">
        <v>1</v>
      </c>
      <c r="AO161" s="231"/>
      <c r="AP161" s="231"/>
      <c r="AQ161" s="232"/>
      <c r="AR161" s="232"/>
      <c r="AS161" s="232"/>
      <c r="AT161" s="277"/>
      <c r="AX161" s="241"/>
      <c r="AY161" s="276"/>
      <c r="AZ161" s="232"/>
      <c r="BA161" s="233"/>
      <c r="BB161" s="232"/>
      <c r="BC161" s="232"/>
      <c r="BD161" s="232"/>
      <c r="BE161" s="232"/>
      <c r="BF161" s="232"/>
      <c r="BG161" s="232"/>
      <c r="BH161" s="234"/>
      <c r="BI161" s="242">
        <v>1</v>
      </c>
      <c r="BJ161" s="617"/>
      <c r="BK161" s="617"/>
      <c r="BL161" s="617"/>
      <c r="BM161" s="242">
        <v>1</v>
      </c>
      <c r="BN161" s="234"/>
      <c r="BO161" s="630" t="s">
        <v>133</v>
      </c>
      <c r="BP161" s="630"/>
      <c r="BQ161" s="630"/>
      <c r="BR161" s="234"/>
      <c r="BS161" s="242">
        <v>1</v>
      </c>
      <c r="BT161" s="617"/>
      <c r="BU161" s="617"/>
      <c r="BV161" s="617"/>
      <c r="BW161" s="617"/>
      <c r="BX161" s="617"/>
      <c r="BY161" s="617"/>
      <c r="BZ161" s="242">
        <v>1</v>
      </c>
      <c r="CA161" s="242"/>
      <c r="CB161" s="242"/>
      <c r="CC161" s="242"/>
      <c r="CD161" s="242"/>
      <c r="CE161" s="232"/>
      <c r="CF161" s="232"/>
      <c r="CG161" s="232"/>
      <c r="CH161" s="233"/>
      <c r="CI161" s="233"/>
      <c r="CJ161" s="232"/>
      <c r="CK161" s="277"/>
    </row>
    <row r="162" spans="7:89">
      <c r="G162" s="239"/>
      <c r="H162" s="657"/>
      <c r="I162" s="657"/>
      <c r="J162" s="657"/>
      <c r="K162" s="657"/>
      <c r="L162" s="657"/>
      <c r="M162" s="232">
        <v>1</v>
      </c>
      <c r="N162" s="617"/>
      <c r="O162" s="617"/>
      <c r="P162" s="617"/>
      <c r="Q162" s="254"/>
      <c r="R162" s="617"/>
      <c r="S162" s="617"/>
      <c r="T162" s="617"/>
      <c r="U162" s="234"/>
      <c r="V162" s="234"/>
      <c r="W162" s="657"/>
      <c r="X162" s="657"/>
      <c r="Y162" s="657"/>
      <c r="Z162" s="234"/>
      <c r="AA162" s="234"/>
      <c r="AB162" s="657"/>
      <c r="AC162" s="657"/>
      <c r="AD162" s="657"/>
      <c r="AE162" s="234"/>
      <c r="AF162" s="234"/>
      <c r="AG162" s="617"/>
      <c r="AH162" s="617"/>
      <c r="AI162" s="617"/>
      <c r="AJ162" s="232"/>
      <c r="AK162" s="617"/>
      <c r="AL162" s="617"/>
      <c r="AM162" s="617"/>
      <c r="AN162" s="232">
        <v>1</v>
      </c>
      <c r="AO162" s="231"/>
      <c r="AP162" s="231"/>
      <c r="AQ162" s="233"/>
      <c r="AR162" s="233"/>
      <c r="AS162" s="232"/>
      <c r="AT162" s="277"/>
      <c r="AX162" s="239"/>
      <c r="AY162" s="233"/>
      <c r="AZ162" s="276"/>
      <c r="BA162" s="232"/>
      <c r="BB162" s="232"/>
      <c r="BC162" s="232"/>
      <c r="BD162" s="232"/>
      <c r="BE162" s="232"/>
      <c r="BF162" s="242"/>
      <c r="BG162" s="242"/>
      <c r="BH162" s="234"/>
      <c r="BI162" s="242">
        <v>1</v>
      </c>
      <c r="BJ162" s="242">
        <v>1</v>
      </c>
      <c r="BK162" s="242">
        <v>1</v>
      </c>
      <c r="BL162" s="242">
        <v>1</v>
      </c>
      <c r="BM162" s="242">
        <v>1</v>
      </c>
      <c r="BN162" s="242"/>
      <c r="BO162" s="630"/>
      <c r="BP162" s="630"/>
      <c r="BQ162" s="630"/>
      <c r="BR162" s="242"/>
      <c r="BS162" s="242">
        <v>1</v>
      </c>
      <c r="BT162" s="242">
        <v>1</v>
      </c>
      <c r="BU162" s="242">
        <v>1</v>
      </c>
      <c r="BV162" s="242">
        <v>1</v>
      </c>
      <c r="BW162" s="242">
        <v>1</v>
      </c>
      <c r="BX162" s="242">
        <v>1</v>
      </c>
      <c r="BY162" s="242">
        <v>1</v>
      </c>
      <c r="BZ162" s="242">
        <v>1</v>
      </c>
      <c r="CA162" s="242"/>
      <c r="CB162" s="242"/>
      <c r="CC162" s="242"/>
      <c r="CD162" s="242"/>
      <c r="CE162" s="242"/>
      <c r="CF162" s="242"/>
      <c r="CG162" s="238"/>
      <c r="CH162" s="238"/>
      <c r="CI162" s="238"/>
      <c r="CJ162" s="232"/>
      <c r="CK162" s="277"/>
    </row>
    <row r="163" spans="7:89">
      <c r="G163" s="239"/>
      <c r="H163" s="657"/>
      <c r="I163" s="657"/>
      <c r="J163" s="657"/>
      <c r="K163" s="657"/>
      <c r="L163" s="657"/>
      <c r="M163" s="232">
        <v>1</v>
      </c>
      <c r="N163" s="232">
        <v>1</v>
      </c>
      <c r="O163" s="232">
        <v>1</v>
      </c>
      <c r="P163" s="232">
        <v>1</v>
      </c>
      <c r="Q163" s="232">
        <v>1</v>
      </c>
      <c r="R163" s="232">
        <v>1</v>
      </c>
      <c r="S163" s="232">
        <v>1</v>
      </c>
      <c r="T163" s="232">
        <v>1</v>
      </c>
      <c r="U163" s="232">
        <v>1</v>
      </c>
      <c r="V163" s="232">
        <v>1</v>
      </c>
      <c r="W163" s="232">
        <v>1</v>
      </c>
      <c r="X163" s="232">
        <v>1</v>
      </c>
      <c r="Y163" s="232">
        <v>1</v>
      </c>
      <c r="Z163" s="232">
        <v>1</v>
      </c>
      <c r="AA163" s="232">
        <v>1</v>
      </c>
      <c r="AB163" s="232">
        <v>1</v>
      </c>
      <c r="AC163" s="232">
        <v>1</v>
      </c>
      <c r="AD163" s="232">
        <v>1</v>
      </c>
      <c r="AE163" s="232">
        <v>1</v>
      </c>
      <c r="AF163" s="232">
        <v>1</v>
      </c>
      <c r="AG163" s="232">
        <v>1</v>
      </c>
      <c r="AH163" s="232">
        <v>1</v>
      </c>
      <c r="AI163" s="232">
        <v>1</v>
      </c>
      <c r="AJ163" s="232">
        <v>1</v>
      </c>
      <c r="AK163" s="232">
        <v>1</v>
      </c>
      <c r="AL163" s="232">
        <v>1</v>
      </c>
      <c r="AM163" s="232">
        <v>1</v>
      </c>
      <c r="AN163" s="232">
        <v>1</v>
      </c>
      <c r="AO163" s="231"/>
      <c r="AP163" s="231"/>
      <c r="AQ163" s="233"/>
      <c r="AR163" s="233"/>
      <c r="AS163" s="232"/>
      <c r="AT163" s="277"/>
      <c r="AX163" s="239"/>
      <c r="AY163" s="238"/>
      <c r="AZ163" s="238"/>
      <c r="BA163" s="238"/>
      <c r="BB163" s="232"/>
      <c r="BC163" s="232"/>
      <c r="BD163" s="232"/>
      <c r="BE163" s="232"/>
      <c r="BF163" s="242"/>
      <c r="BG163" s="242"/>
      <c r="BH163" s="242"/>
      <c r="BI163" s="242"/>
      <c r="BJ163" s="242"/>
      <c r="BK163" s="242"/>
      <c r="BL163" s="242"/>
      <c r="BM163" s="232"/>
      <c r="BN163" s="232"/>
      <c r="BO163" s="630"/>
      <c r="BP163" s="630"/>
      <c r="BQ163" s="630"/>
      <c r="BR163" s="232"/>
      <c r="BS163" s="232"/>
      <c r="BT163" s="232"/>
      <c r="BU163" s="234"/>
      <c r="BV163" s="234"/>
      <c r="BW163" s="234"/>
      <c r="BX163" s="232"/>
      <c r="BY163" s="232"/>
      <c r="BZ163" s="232"/>
      <c r="CA163" s="232"/>
      <c r="CB163" s="242"/>
      <c r="CC163" s="242"/>
      <c r="CD163" s="242"/>
      <c r="CE163" s="242"/>
      <c r="CF163" s="242"/>
      <c r="CG163" s="242"/>
      <c r="CH163" s="238"/>
      <c r="CI163" s="238"/>
      <c r="CJ163" s="233"/>
      <c r="CK163" s="277"/>
    </row>
    <row r="164" spans="7:89">
      <c r="G164" s="241"/>
      <c r="H164" s="276"/>
      <c r="I164" s="276"/>
      <c r="J164" s="232"/>
      <c r="K164" s="232"/>
      <c r="L164" s="232"/>
      <c r="M164" s="231"/>
      <c r="N164" s="254"/>
      <c r="O164" s="254"/>
      <c r="P164" s="254"/>
      <c r="Q164" s="254"/>
      <c r="R164" s="254"/>
      <c r="S164" s="254"/>
      <c r="T164" s="254"/>
      <c r="U164" s="254"/>
      <c r="V164" s="232"/>
      <c r="W164" s="232"/>
      <c r="X164" s="232"/>
      <c r="Y164" s="232"/>
      <c r="Z164" s="232"/>
      <c r="AA164" s="232"/>
      <c r="AB164" s="232"/>
      <c r="AC164" s="254"/>
      <c r="AD164" s="232"/>
      <c r="AE164" s="232"/>
      <c r="AF164" s="232"/>
      <c r="AG164" s="617" t="s">
        <v>133</v>
      </c>
      <c r="AH164" s="617"/>
      <c r="AI164" s="617"/>
      <c r="AJ164" s="657" t="s">
        <v>148</v>
      </c>
      <c r="AK164" s="657"/>
      <c r="AL164" s="657"/>
      <c r="AM164" s="657"/>
      <c r="AN164" s="657"/>
      <c r="AO164" s="231"/>
      <c r="AP164" s="231"/>
      <c r="AQ164" s="233"/>
      <c r="AR164" s="233"/>
      <c r="AS164" s="233"/>
      <c r="AT164" s="240"/>
      <c r="AX164" s="241"/>
      <c r="AY164" s="238"/>
      <c r="AZ164" s="238"/>
      <c r="BA164" s="238"/>
      <c r="BB164" s="238"/>
      <c r="BC164" s="238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32"/>
      <c r="BN164" s="232"/>
      <c r="BO164" s="232"/>
      <c r="BP164" s="232"/>
      <c r="BQ164" s="232"/>
      <c r="BR164" s="232"/>
      <c r="BS164" s="232"/>
      <c r="BT164" s="232"/>
      <c r="BU164" s="242"/>
      <c r="BV164" s="242"/>
      <c r="BW164" s="242"/>
      <c r="BX164" s="242"/>
      <c r="BY164" s="242"/>
      <c r="BZ164" s="232"/>
      <c r="CA164" s="232"/>
      <c r="CB164" s="232"/>
      <c r="CC164" s="242"/>
      <c r="CD164" s="242"/>
      <c r="CE164" s="242"/>
      <c r="CF164" s="242"/>
      <c r="CG164" s="242"/>
      <c r="CH164" s="238"/>
      <c r="CI164" s="238"/>
      <c r="CJ164" s="233"/>
      <c r="CK164" s="240"/>
    </row>
    <row r="165" spans="7:89">
      <c r="G165" s="239"/>
      <c r="H165" s="233"/>
      <c r="I165" s="276"/>
      <c r="J165" s="232"/>
      <c r="K165" s="232"/>
      <c r="L165" s="232"/>
      <c r="M165" s="232"/>
      <c r="N165" s="254"/>
      <c r="O165" s="254"/>
      <c r="P165" s="254"/>
      <c r="Q165" s="254"/>
      <c r="R165" s="254"/>
      <c r="S165" s="254"/>
      <c r="T165" s="254"/>
      <c r="U165" s="254"/>
      <c r="V165" s="232"/>
      <c r="W165" s="232"/>
      <c r="X165" s="232"/>
      <c r="Y165" s="231"/>
      <c r="Z165" s="232"/>
      <c r="AA165" s="232"/>
      <c r="AB165" s="232"/>
      <c r="AC165" s="254"/>
      <c r="AD165" s="254"/>
      <c r="AE165" s="254"/>
      <c r="AF165" s="254"/>
      <c r="AG165" s="617"/>
      <c r="AH165" s="617"/>
      <c r="AI165" s="617"/>
      <c r="AJ165" s="657"/>
      <c r="AK165" s="657"/>
      <c r="AL165" s="657"/>
      <c r="AM165" s="657"/>
      <c r="AN165" s="657"/>
      <c r="AO165" s="231"/>
      <c r="AP165" s="231"/>
      <c r="AQ165" s="232"/>
      <c r="AR165" s="233"/>
      <c r="AS165" s="233"/>
      <c r="AT165" s="277"/>
      <c r="AX165" s="239"/>
      <c r="AY165" s="238"/>
      <c r="AZ165" s="238"/>
      <c r="BA165" s="238"/>
      <c r="BB165" s="238"/>
      <c r="BC165" s="238"/>
      <c r="BD165" s="242"/>
      <c r="BE165" s="242"/>
      <c r="BF165" s="242"/>
      <c r="BG165" s="242"/>
      <c r="BH165" s="238"/>
      <c r="BI165" s="238"/>
      <c r="BJ165" s="238"/>
      <c r="BK165" s="238"/>
      <c r="BL165" s="238"/>
      <c r="BM165" s="232"/>
      <c r="BN165" s="232"/>
      <c r="BO165" s="232"/>
      <c r="BP165" s="232"/>
      <c r="BQ165" s="232"/>
      <c r="BR165" s="232"/>
      <c r="BS165" s="232"/>
      <c r="BT165" s="232"/>
      <c r="BU165" s="242"/>
      <c r="BV165" s="242"/>
      <c r="BW165" s="242"/>
      <c r="BX165" s="242"/>
      <c r="BY165" s="242"/>
      <c r="BZ165" s="232"/>
      <c r="CA165" s="232"/>
      <c r="CB165" s="232"/>
      <c r="CC165" s="242"/>
      <c r="CD165" s="242"/>
      <c r="CE165" s="242"/>
      <c r="CF165" s="242"/>
      <c r="CG165" s="242"/>
      <c r="CH165" s="232"/>
      <c r="CI165" s="276"/>
      <c r="CJ165" s="276"/>
      <c r="CK165" s="277"/>
    </row>
    <row r="166" spans="7:89">
      <c r="G166" s="239"/>
      <c r="H166" s="243"/>
      <c r="I166" s="231" t="s">
        <v>191</v>
      </c>
      <c r="J166" s="233"/>
      <c r="K166" s="233"/>
      <c r="L166" s="232"/>
      <c r="M166" s="232"/>
      <c r="N166" s="231"/>
      <c r="O166" s="232"/>
      <c r="P166" s="232"/>
      <c r="Q166" s="234"/>
      <c r="R166" s="234"/>
      <c r="S166" s="234"/>
      <c r="T166" s="231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32"/>
      <c r="AE166" s="231"/>
      <c r="AF166" s="232"/>
      <c r="AG166" s="617"/>
      <c r="AH166" s="617"/>
      <c r="AI166" s="617"/>
      <c r="AJ166" s="657"/>
      <c r="AK166" s="657"/>
      <c r="AL166" s="657"/>
      <c r="AM166" s="657"/>
      <c r="AN166" s="657"/>
      <c r="AO166" s="231"/>
      <c r="AP166" s="231"/>
      <c r="AQ166" s="232"/>
      <c r="AR166" s="276"/>
      <c r="AS166" s="276"/>
      <c r="AT166" s="277"/>
      <c r="AX166" s="239"/>
      <c r="AY166" s="233"/>
      <c r="AZ166" s="233"/>
      <c r="BA166" s="238"/>
      <c r="BB166" s="238"/>
      <c r="BC166" s="238"/>
      <c r="BD166" s="232"/>
      <c r="BE166" s="238"/>
      <c r="BF166" s="238"/>
      <c r="BG166" s="238"/>
      <c r="BH166" s="238"/>
      <c r="BI166" s="232"/>
      <c r="BJ166" s="232"/>
      <c r="BK166" s="232"/>
      <c r="BL166" s="238"/>
      <c r="BM166" s="232"/>
      <c r="BN166" s="232"/>
      <c r="BO166" s="232"/>
      <c r="BP166" s="242"/>
      <c r="BQ166" s="234"/>
      <c r="BR166" s="234"/>
      <c r="BS166" s="232"/>
      <c r="BT166" s="232"/>
      <c r="BU166" s="242"/>
      <c r="BV166" s="242"/>
      <c r="BW166" s="242"/>
      <c r="BX166" s="242"/>
      <c r="BY166" s="242"/>
      <c r="BZ166" s="232"/>
      <c r="CA166" s="232"/>
      <c r="CB166" s="232"/>
      <c r="CC166" s="232"/>
      <c r="CD166" s="242"/>
      <c r="CE166" s="242"/>
      <c r="CF166" s="242"/>
      <c r="CG166" s="242"/>
      <c r="CH166" s="232"/>
      <c r="CI166" s="276"/>
      <c r="CJ166" s="276"/>
      <c r="CK166" s="277"/>
    </row>
    <row r="167" spans="7:89">
      <c r="G167" s="241"/>
      <c r="H167" s="230"/>
      <c r="I167" s="231" t="s">
        <v>268</v>
      </c>
      <c r="J167" s="233"/>
      <c r="K167" s="233"/>
      <c r="L167" s="233"/>
      <c r="M167" s="232"/>
      <c r="N167" s="233"/>
      <c r="O167" s="233"/>
      <c r="P167" s="233"/>
      <c r="Q167" s="234"/>
      <c r="R167" s="234"/>
      <c r="S167" s="234"/>
      <c r="T167" s="233"/>
      <c r="U167" s="234"/>
      <c r="V167" s="234"/>
      <c r="W167" s="234"/>
      <c r="X167" s="231"/>
      <c r="Y167" s="231"/>
      <c r="Z167" s="234"/>
      <c r="AA167" s="234"/>
      <c r="AB167" s="234"/>
      <c r="AC167" s="231"/>
      <c r="AD167" s="231"/>
      <c r="AE167" s="231"/>
      <c r="AF167" s="231"/>
      <c r="AG167" s="231"/>
      <c r="AH167" s="231"/>
      <c r="AI167" s="231"/>
      <c r="AJ167" s="657"/>
      <c r="AK167" s="657"/>
      <c r="AL167" s="657"/>
      <c r="AM167" s="657"/>
      <c r="AN167" s="657"/>
      <c r="AO167" s="231"/>
      <c r="AP167" s="231"/>
      <c r="AQ167" s="232"/>
      <c r="AR167" s="276"/>
      <c r="AS167" s="276"/>
      <c r="AT167" s="277"/>
      <c r="AX167" s="241"/>
      <c r="AY167" s="233"/>
      <c r="AZ167" s="233"/>
      <c r="BA167" s="238"/>
      <c r="BB167" s="238"/>
      <c r="BC167" s="238"/>
      <c r="BD167" s="232"/>
      <c r="BE167" s="238"/>
      <c r="BF167" s="238"/>
      <c r="BG167" s="238"/>
      <c r="BH167" s="233"/>
      <c r="BI167" s="232"/>
      <c r="BJ167" s="232"/>
      <c r="BK167" s="232"/>
      <c r="BL167" s="233"/>
      <c r="BM167" s="232"/>
      <c r="BN167" s="232"/>
      <c r="BO167" s="232"/>
      <c r="BP167" s="242"/>
      <c r="BQ167" s="234"/>
      <c r="BR167" s="234"/>
      <c r="BS167" s="232"/>
      <c r="BT167" s="232"/>
      <c r="BU167" s="242"/>
      <c r="BV167" s="242"/>
      <c r="BW167" s="242"/>
      <c r="BX167" s="242"/>
      <c r="BY167" s="242"/>
      <c r="BZ167" s="233"/>
      <c r="CA167" s="232"/>
      <c r="CB167" s="232"/>
      <c r="CC167" s="233"/>
      <c r="CD167" s="233"/>
      <c r="CE167" s="233"/>
      <c r="CF167" s="238"/>
      <c r="CG167" s="238"/>
      <c r="CH167" s="238"/>
      <c r="CI167" s="232"/>
      <c r="CJ167" s="276"/>
      <c r="CK167" s="277"/>
    </row>
    <row r="168" spans="7:89">
      <c r="G168" s="241"/>
      <c r="H168" s="235"/>
      <c r="I168" s="231" t="s">
        <v>193</v>
      </c>
      <c r="J168" s="233"/>
      <c r="K168" s="233"/>
      <c r="L168" s="233"/>
      <c r="M168" s="232"/>
      <c r="N168" s="233"/>
      <c r="O168" s="233"/>
      <c r="P168" s="233"/>
      <c r="Q168" s="234"/>
      <c r="R168" s="234"/>
      <c r="S168" s="234"/>
      <c r="T168" s="232"/>
      <c r="U168" s="234"/>
      <c r="V168" s="234"/>
      <c r="W168" s="234"/>
      <c r="X168" s="231"/>
      <c r="Y168" s="231"/>
      <c r="Z168" s="234"/>
      <c r="AA168" s="234"/>
      <c r="AB168" s="234"/>
      <c r="AC168" s="231"/>
      <c r="AD168" s="231"/>
      <c r="AE168" s="231"/>
      <c r="AF168" s="231"/>
      <c r="AG168" s="231"/>
      <c r="AH168" s="231"/>
      <c r="AI168" s="231"/>
      <c r="AJ168" s="657"/>
      <c r="AK168" s="657"/>
      <c r="AL168" s="657"/>
      <c r="AM168" s="657"/>
      <c r="AN168" s="657"/>
      <c r="AO168" s="231"/>
      <c r="AP168" s="231"/>
      <c r="AQ168" s="232"/>
      <c r="AR168" s="232"/>
      <c r="AS168" s="276"/>
      <c r="AT168" s="277"/>
      <c r="AX168" s="241"/>
      <c r="AY168" s="233"/>
      <c r="AZ168" s="233"/>
      <c r="BA168" s="238"/>
      <c r="BB168" s="232"/>
      <c r="BC168" s="232"/>
      <c r="BD168" s="232"/>
      <c r="BE168" s="233"/>
      <c r="BF168" s="238"/>
      <c r="BG168" s="238"/>
      <c r="BH168" s="238"/>
      <c r="BI168" s="232"/>
      <c r="BJ168" s="232"/>
      <c r="BK168" s="232"/>
      <c r="BL168" s="233"/>
      <c r="BM168" s="232"/>
      <c r="BN168" s="232"/>
      <c r="BO168" s="232"/>
      <c r="BP168" s="242"/>
      <c r="BQ168" s="242"/>
      <c r="BR168" s="232"/>
      <c r="BS168" s="232"/>
      <c r="BT168" s="232"/>
      <c r="BU168" s="242"/>
      <c r="BV168" s="242"/>
      <c r="BW168" s="242"/>
      <c r="BX168" s="242"/>
      <c r="BY168" s="242"/>
      <c r="BZ168" s="233"/>
      <c r="CA168" s="232"/>
      <c r="CB168" s="232"/>
      <c r="CC168" s="233"/>
      <c r="CD168" s="233"/>
      <c r="CE168" s="233"/>
      <c r="CF168" s="238"/>
      <c r="CG168" s="238"/>
      <c r="CH168" s="238"/>
      <c r="CI168" s="232"/>
      <c r="CJ168" s="276"/>
      <c r="CK168" s="277"/>
    </row>
    <row r="169" spans="7:89">
      <c r="G169" s="241"/>
      <c r="H169" s="236"/>
      <c r="I169" s="231" t="s">
        <v>189</v>
      </c>
      <c r="J169" s="276"/>
      <c r="K169" s="232"/>
      <c r="L169" s="232"/>
      <c r="M169" s="232"/>
      <c r="N169" s="233"/>
      <c r="O169" s="233"/>
      <c r="P169" s="233"/>
      <c r="Q169" s="233"/>
      <c r="R169" s="233"/>
      <c r="S169" s="233"/>
      <c r="T169" s="233"/>
      <c r="U169" s="234"/>
      <c r="V169" s="234"/>
      <c r="W169" s="234"/>
      <c r="X169" s="231"/>
      <c r="Y169" s="231"/>
      <c r="Z169" s="234"/>
      <c r="AA169" s="234"/>
      <c r="AB169" s="234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2"/>
      <c r="AR169" s="232"/>
      <c r="AS169" s="276"/>
      <c r="AT169" s="277"/>
      <c r="AX169" s="241"/>
      <c r="AY169" s="233"/>
      <c r="AZ169" s="233"/>
      <c r="BA169" s="276"/>
      <c r="BB169" s="276"/>
      <c r="BC169" s="276"/>
      <c r="BD169" s="276"/>
      <c r="BE169" s="276"/>
      <c r="BF169" s="238"/>
      <c r="BG169" s="238"/>
      <c r="BH169" s="238"/>
      <c r="BI169" s="233"/>
      <c r="BJ169" s="238"/>
      <c r="BK169" s="238"/>
      <c r="BL169" s="238"/>
      <c r="BM169" s="233"/>
      <c r="BN169" s="233"/>
      <c r="BO169" s="238"/>
      <c r="BP169" s="238"/>
      <c r="BQ169" s="238"/>
      <c r="BR169" s="233"/>
      <c r="BS169" s="233"/>
      <c r="BT169" s="232"/>
      <c r="BU169" s="232"/>
      <c r="BV169" s="232"/>
      <c r="BW169" s="232"/>
      <c r="BX169" s="233"/>
      <c r="BY169" s="233"/>
      <c r="BZ169" s="232"/>
      <c r="CA169" s="232"/>
      <c r="CB169" s="232"/>
      <c r="CC169" s="233"/>
      <c r="CD169" s="233"/>
      <c r="CE169" s="233"/>
      <c r="CF169" s="238"/>
      <c r="CG169" s="238"/>
      <c r="CH169" s="238"/>
      <c r="CI169" s="232"/>
      <c r="CJ169" s="276"/>
      <c r="CK169" s="277"/>
    </row>
    <row r="170" spans="7:89">
      <c r="G170" s="241"/>
      <c r="H170" s="237"/>
      <c r="I170" s="231" t="s">
        <v>192</v>
      </c>
      <c r="J170" s="276"/>
      <c r="K170" s="276"/>
      <c r="L170" s="276"/>
      <c r="M170" s="276"/>
      <c r="N170" s="276"/>
      <c r="O170" s="233"/>
      <c r="P170" s="233"/>
      <c r="Q170" s="233"/>
      <c r="R170" s="233"/>
      <c r="S170" s="233"/>
      <c r="T170" s="233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2"/>
      <c r="AR170" s="232"/>
      <c r="AS170" s="276"/>
      <c r="AT170" s="277"/>
      <c r="AX170" s="241"/>
      <c r="AY170" s="233"/>
      <c r="AZ170" s="233"/>
      <c r="BA170" s="276"/>
      <c r="BB170" s="276"/>
      <c r="BC170" s="276"/>
      <c r="BD170" s="276"/>
      <c r="BE170" s="276"/>
      <c r="BF170" s="238"/>
      <c r="BG170" s="238"/>
      <c r="BH170" s="238"/>
      <c r="BI170" s="233"/>
      <c r="BJ170" s="238"/>
      <c r="BK170" s="238"/>
      <c r="BL170" s="238"/>
      <c r="BM170" s="233"/>
      <c r="BN170" s="233"/>
      <c r="BO170" s="238"/>
      <c r="BP170" s="238"/>
      <c r="BQ170" s="238"/>
      <c r="BR170" s="233"/>
      <c r="BS170" s="233"/>
      <c r="BT170" s="232"/>
      <c r="BU170" s="232"/>
      <c r="BV170" s="232"/>
      <c r="BW170" s="232"/>
      <c r="BX170" s="233"/>
      <c r="BY170" s="233"/>
      <c r="BZ170" s="232"/>
      <c r="CA170" s="232"/>
      <c r="CB170" s="232"/>
      <c r="CC170" s="276"/>
      <c r="CD170" s="233"/>
      <c r="CE170" s="233"/>
      <c r="CF170" s="233"/>
      <c r="CG170" s="276"/>
      <c r="CH170" s="276"/>
      <c r="CI170" s="276"/>
      <c r="CJ170" s="276"/>
      <c r="CK170" s="277"/>
    </row>
    <row r="171" spans="7:89">
      <c r="G171" s="241"/>
      <c r="H171" s="232"/>
      <c r="I171" s="276"/>
      <c r="J171" s="276"/>
      <c r="K171" s="276"/>
      <c r="L171" s="276"/>
      <c r="M171" s="276"/>
      <c r="N171" s="276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  <c r="AC171" s="232"/>
      <c r="AD171" s="232"/>
      <c r="AE171" s="232"/>
      <c r="AF171" s="232"/>
      <c r="AG171" s="233"/>
      <c r="AH171" s="233"/>
      <c r="AI171" s="232"/>
      <c r="AJ171" s="232"/>
      <c r="AK171" s="232"/>
      <c r="AL171" s="276"/>
      <c r="AM171" s="233"/>
      <c r="AN171" s="233"/>
      <c r="AO171" s="233"/>
      <c r="AP171" s="276"/>
      <c r="AQ171" s="276"/>
      <c r="AR171" s="276"/>
      <c r="AS171" s="276"/>
      <c r="AT171" s="277"/>
      <c r="AX171" s="241"/>
      <c r="AY171" s="232"/>
      <c r="AZ171" s="232"/>
      <c r="BA171" s="232"/>
      <c r="BB171" s="232"/>
      <c r="BC171" s="232"/>
      <c r="BD171" s="233"/>
      <c r="BE171" s="276"/>
      <c r="BF171" s="233"/>
      <c r="BG171" s="276"/>
      <c r="BH171" s="233"/>
      <c r="BI171" s="276"/>
      <c r="BJ171" s="238"/>
      <c r="BK171" s="238"/>
      <c r="BL171" s="238"/>
      <c r="BM171" s="232"/>
      <c r="BN171" s="232"/>
      <c r="BO171" s="238"/>
      <c r="BP171" s="238"/>
      <c r="BQ171" s="238"/>
      <c r="BR171" s="232"/>
      <c r="BS171" s="232"/>
      <c r="BT171" s="232"/>
      <c r="BU171" s="232"/>
      <c r="BV171" s="232"/>
      <c r="BW171" s="232"/>
      <c r="BX171" s="276"/>
      <c r="BY171" s="276"/>
      <c r="BZ171" s="276"/>
      <c r="CA171" s="276"/>
      <c r="CB171" s="276"/>
      <c r="CC171" s="276"/>
      <c r="CD171" s="232"/>
      <c r="CE171" s="276"/>
      <c r="CF171" s="276"/>
      <c r="CG171" s="276"/>
      <c r="CH171" s="276"/>
      <c r="CI171" s="276"/>
      <c r="CJ171" s="276"/>
      <c r="CK171" s="277"/>
    </row>
    <row r="172" spans="7:89" ht="15.75" thickBot="1">
      <c r="G172" s="244"/>
      <c r="H172" s="245"/>
      <c r="I172" s="245"/>
      <c r="J172" s="245"/>
      <c r="K172" s="245"/>
      <c r="L172" s="245"/>
      <c r="M172" s="245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45"/>
      <c r="Y172" s="245"/>
      <c r="Z172" s="245"/>
      <c r="AA172" s="245"/>
      <c r="AB172" s="245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9"/>
      <c r="AX172" s="244"/>
      <c r="AY172" s="245"/>
      <c r="AZ172" s="245"/>
      <c r="BA172" s="245"/>
      <c r="BB172" s="245"/>
      <c r="BC172" s="245"/>
      <c r="BD172" s="245"/>
      <c r="BE172" s="278"/>
      <c r="BF172" s="278"/>
      <c r="BG172" s="278"/>
      <c r="BH172" s="278"/>
      <c r="BI172" s="278"/>
      <c r="BJ172" s="278"/>
      <c r="BK172" s="278"/>
      <c r="BL172" s="278"/>
      <c r="BM172" s="278"/>
      <c r="BN172" s="278"/>
      <c r="BO172" s="245"/>
      <c r="BP172" s="245"/>
      <c r="BQ172" s="245"/>
      <c r="BR172" s="245"/>
      <c r="BS172" s="245"/>
      <c r="BT172" s="278"/>
      <c r="BU172" s="278"/>
      <c r="BV172" s="278"/>
      <c r="BW172" s="278"/>
      <c r="BX172" s="278"/>
      <c r="BY172" s="278"/>
      <c r="BZ172" s="278"/>
      <c r="CA172" s="278"/>
      <c r="CB172" s="278"/>
      <c r="CC172" s="278"/>
      <c r="CD172" s="278"/>
      <c r="CE172" s="278"/>
      <c r="CF172" s="278"/>
      <c r="CG172" s="278"/>
      <c r="CH172" s="278"/>
      <c r="CI172" s="278"/>
      <c r="CJ172" s="278"/>
      <c r="CK172" s="279"/>
    </row>
    <row r="174" spans="7:89" ht="15.75" thickBot="1"/>
    <row r="175" spans="7:89">
      <c r="G175" s="224"/>
      <c r="H175" s="253"/>
      <c r="I175" s="253"/>
      <c r="J175" s="253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8"/>
      <c r="AX175" s="224"/>
      <c r="AY175" s="253"/>
      <c r="AZ175" s="253"/>
      <c r="BA175" s="253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8"/>
    </row>
    <row r="176" spans="7:89">
      <c r="G176" s="229"/>
      <c r="H176" s="233"/>
      <c r="I176" s="233"/>
      <c r="J176" s="233"/>
      <c r="K176" s="276"/>
      <c r="L176" s="276"/>
      <c r="M176" s="232"/>
      <c r="N176" s="276"/>
      <c r="O176" s="276"/>
      <c r="P176" s="276"/>
      <c r="Q176" s="276"/>
      <c r="R176" s="233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3"/>
      <c r="AD176" s="233"/>
      <c r="AE176" s="233"/>
      <c r="AF176" s="233"/>
      <c r="AG176" s="233"/>
      <c r="AH176" s="233"/>
      <c r="AI176" s="233"/>
      <c r="AJ176" s="233"/>
      <c r="AK176" s="276"/>
      <c r="AL176" s="233"/>
      <c r="AM176" s="276"/>
      <c r="AN176" s="232"/>
      <c r="AO176" s="276"/>
      <c r="AP176" s="276"/>
      <c r="AQ176" s="232"/>
      <c r="AR176" s="232"/>
      <c r="AS176" s="232"/>
      <c r="AT176" s="277"/>
      <c r="AX176" s="229"/>
      <c r="AY176" s="234"/>
      <c r="AZ176" s="234"/>
      <c r="BA176" s="233"/>
      <c r="BB176" s="276"/>
      <c r="BC176" s="276"/>
      <c r="BD176" s="232"/>
      <c r="BE176" s="276"/>
      <c r="BF176" s="234"/>
      <c r="BG176" s="234"/>
      <c r="BH176" s="234"/>
      <c r="BI176" s="233"/>
      <c r="BJ176" s="232"/>
      <c r="BK176" s="232"/>
      <c r="BL176" s="232"/>
      <c r="BM176" s="232"/>
      <c r="BN176" s="232"/>
      <c r="BO176" s="232"/>
      <c r="BP176" s="232"/>
      <c r="BQ176" s="232"/>
      <c r="BR176" s="232"/>
      <c r="BS176" s="232"/>
      <c r="BT176" s="233"/>
      <c r="BU176" s="234"/>
      <c r="BV176" s="632" t="s">
        <v>148</v>
      </c>
      <c r="BW176" s="632"/>
      <c r="BX176" s="632"/>
      <c r="BY176" s="632"/>
      <c r="BZ176" s="632"/>
      <c r="CA176" s="234"/>
      <c r="CB176" s="234"/>
      <c r="CC176" s="234"/>
      <c r="CD176" s="234"/>
      <c r="CE176" s="232"/>
      <c r="CF176" s="276"/>
      <c r="CG176" s="276"/>
      <c r="CH176" s="232"/>
      <c r="CI176" s="232"/>
      <c r="CJ176" s="232"/>
      <c r="CK176" s="277"/>
    </row>
    <row r="177" spans="7:89">
      <c r="G177" s="229"/>
      <c r="H177" s="243"/>
      <c r="I177" s="231" t="s">
        <v>191</v>
      </c>
      <c r="J177" s="276"/>
      <c r="K177" s="233"/>
      <c r="L177" s="233"/>
      <c r="M177" s="233"/>
      <c r="N177" s="233"/>
      <c r="O177" s="233"/>
      <c r="P177" s="233"/>
      <c r="Q177" s="233"/>
      <c r="R177" s="233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2"/>
      <c r="AR177" s="232"/>
      <c r="AS177" s="233"/>
      <c r="AT177" s="277"/>
      <c r="AX177" s="229"/>
      <c r="AY177" s="234"/>
      <c r="AZ177" s="234"/>
      <c r="BA177" s="617" t="s">
        <v>406</v>
      </c>
      <c r="BB177" s="617"/>
      <c r="BC177" s="617" t="s">
        <v>406</v>
      </c>
      <c r="BD177" s="617"/>
      <c r="BE177" s="617" t="s">
        <v>406</v>
      </c>
      <c r="BF177" s="617"/>
      <c r="BG177" s="630" t="s">
        <v>209</v>
      </c>
      <c r="BH177" s="630"/>
      <c r="BI177" s="630"/>
      <c r="BJ177" s="617" t="s">
        <v>210</v>
      </c>
      <c r="BK177" s="617"/>
      <c r="BL177" s="617"/>
      <c r="BM177" s="617" t="s">
        <v>187</v>
      </c>
      <c r="BN177" s="617"/>
      <c r="BO177" s="617"/>
      <c r="BP177" s="232"/>
      <c r="BQ177" s="232">
        <v>1</v>
      </c>
      <c r="BR177" s="232">
        <v>1</v>
      </c>
      <c r="BS177" s="232">
        <v>1</v>
      </c>
      <c r="BT177" s="232">
        <v>1</v>
      </c>
      <c r="BU177" s="232">
        <v>1</v>
      </c>
      <c r="BV177" s="632"/>
      <c r="BW177" s="632"/>
      <c r="BX177" s="632"/>
      <c r="BY177" s="632"/>
      <c r="BZ177" s="632"/>
      <c r="CA177" s="234"/>
      <c r="CB177" s="234"/>
      <c r="CC177" s="234"/>
      <c r="CD177" s="234"/>
      <c r="CE177" s="233"/>
      <c r="CF177" s="233"/>
      <c r="CG177" s="234"/>
      <c r="CH177" s="234"/>
      <c r="CI177" s="234"/>
      <c r="CJ177" s="233"/>
      <c r="CK177" s="277"/>
    </row>
    <row r="178" spans="7:89">
      <c r="G178" s="229"/>
      <c r="H178" s="230"/>
      <c r="I178" s="231" t="s">
        <v>268</v>
      </c>
      <c r="J178" s="276"/>
      <c r="K178" s="234"/>
      <c r="L178" s="234"/>
      <c r="M178" s="234"/>
      <c r="N178" s="234"/>
      <c r="O178" s="234"/>
      <c r="P178" s="234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  <c r="AC178" s="233"/>
      <c r="AD178" s="233"/>
      <c r="AE178" s="233"/>
      <c r="AF178" s="233"/>
      <c r="AG178" s="234"/>
      <c r="AH178" s="234"/>
      <c r="AI178" s="234"/>
      <c r="AJ178" s="233"/>
      <c r="AK178" s="233"/>
      <c r="AL178" s="233"/>
      <c r="AM178" s="233"/>
      <c r="AN178" s="233"/>
      <c r="AO178" s="233"/>
      <c r="AP178" s="233"/>
      <c r="AQ178" s="232"/>
      <c r="AR178" s="232"/>
      <c r="AS178" s="232"/>
      <c r="AT178" s="277"/>
      <c r="AX178" s="229"/>
      <c r="AY178" s="234"/>
      <c r="AZ178" s="234"/>
      <c r="BA178" s="617"/>
      <c r="BB178" s="617"/>
      <c r="BC178" s="617"/>
      <c r="BD178" s="617"/>
      <c r="BE178" s="617"/>
      <c r="BF178" s="617"/>
      <c r="BG178" s="630"/>
      <c r="BH178" s="630"/>
      <c r="BI178" s="630"/>
      <c r="BJ178" s="617"/>
      <c r="BK178" s="617"/>
      <c r="BL178" s="617"/>
      <c r="BM178" s="617"/>
      <c r="BN178" s="617"/>
      <c r="BO178" s="617"/>
      <c r="BP178" s="232"/>
      <c r="BQ178" s="232">
        <v>1</v>
      </c>
      <c r="BR178" s="617" t="s">
        <v>136</v>
      </c>
      <c r="BS178" s="617"/>
      <c r="BT178" s="617"/>
      <c r="BU178" s="232">
        <v>1</v>
      </c>
      <c r="BV178" s="632"/>
      <c r="BW178" s="632"/>
      <c r="BX178" s="632"/>
      <c r="BY178" s="632"/>
      <c r="BZ178" s="632"/>
      <c r="CA178" s="234"/>
      <c r="CB178" s="234"/>
      <c r="CC178" s="234"/>
      <c r="CD178" s="234"/>
      <c r="CE178" s="233"/>
      <c r="CF178" s="233"/>
      <c r="CG178" s="234"/>
      <c r="CH178" s="234"/>
      <c r="CI178" s="234"/>
      <c r="CJ178" s="232"/>
      <c r="CK178" s="277"/>
    </row>
    <row r="179" spans="7:89">
      <c r="G179" s="229"/>
      <c r="H179" s="235"/>
      <c r="I179" s="231" t="s">
        <v>193</v>
      </c>
      <c r="J179" s="233"/>
      <c r="K179" s="234"/>
      <c r="L179" s="234"/>
      <c r="M179" s="234"/>
      <c r="N179" s="234"/>
      <c r="O179" s="234"/>
      <c r="P179" s="234"/>
      <c r="Q179" s="232"/>
      <c r="R179" s="232"/>
      <c r="S179" s="232"/>
      <c r="T179" s="232"/>
      <c r="U179" s="233"/>
      <c r="V179" s="233"/>
      <c r="W179" s="233"/>
      <c r="X179" s="233"/>
      <c r="Y179" s="233"/>
      <c r="Z179" s="233"/>
      <c r="AA179" s="617" t="s">
        <v>136</v>
      </c>
      <c r="AB179" s="617"/>
      <c r="AC179" s="617"/>
      <c r="AD179" s="233"/>
      <c r="AE179" s="233"/>
      <c r="AF179" s="233"/>
      <c r="AG179" s="234"/>
      <c r="AH179" s="234"/>
      <c r="AI179" s="234"/>
      <c r="AJ179" s="234"/>
      <c r="AK179" s="232"/>
      <c r="AL179" s="232"/>
      <c r="AM179" s="232"/>
      <c r="AN179" s="233"/>
      <c r="AO179" s="233"/>
      <c r="AP179" s="233"/>
      <c r="AQ179" s="233"/>
      <c r="AR179" s="233"/>
      <c r="AS179" s="233"/>
      <c r="AT179" s="277"/>
      <c r="AX179" s="229"/>
      <c r="AY179" s="234"/>
      <c r="AZ179" s="234"/>
      <c r="BA179" s="617" t="s">
        <v>406</v>
      </c>
      <c r="BB179" s="617"/>
      <c r="BC179" s="617" t="s">
        <v>136</v>
      </c>
      <c r="BD179" s="617"/>
      <c r="BE179" s="617"/>
      <c r="BF179" s="238"/>
      <c r="BG179" s="630"/>
      <c r="BH179" s="630"/>
      <c r="BI179" s="630"/>
      <c r="BJ179" s="617"/>
      <c r="BK179" s="617"/>
      <c r="BL179" s="617"/>
      <c r="BM179" s="617"/>
      <c r="BN179" s="617"/>
      <c r="BO179" s="617"/>
      <c r="BP179" s="233"/>
      <c r="BQ179" s="243"/>
      <c r="BR179" s="617"/>
      <c r="BS179" s="617"/>
      <c r="BT179" s="617"/>
      <c r="BU179" s="232">
        <v>1</v>
      </c>
      <c r="BV179" s="632"/>
      <c r="BW179" s="632"/>
      <c r="BX179" s="632"/>
      <c r="BY179" s="632"/>
      <c r="BZ179" s="632"/>
      <c r="CA179" s="234"/>
      <c r="CB179" s="617" t="s">
        <v>187</v>
      </c>
      <c r="CC179" s="617"/>
      <c r="CD179" s="617"/>
      <c r="CE179" s="233"/>
      <c r="CF179" s="234"/>
      <c r="CG179" s="234"/>
      <c r="CH179" s="234"/>
      <c r="CI179" s="234"/>
      <c r="CJ179" s="234"/>
      <c r="CK179" s="277"/>
    </row>
    <row r="180" spans="7:89">
      <c r="G180" s="239"/>
      <c r="H180" s="236"/>
      <c r="I180" s="231" t="s">
        <v>189</v>
      </c>
      <c r="J180" s="232"/>
      <c r="K180" s="234"/>
      <c r="L180" s="234"/>
      <c r="M180" s="234"/>
      <c r="N180" s="234"/>
      <c r="O180" s="234"/>
      <c r="P180" s="234"/>
      <c r="Q180" s="617" t="s">
        <v>133</v>
      </c>
      <c r="R180" s="617"/>
      <c r="S180" s="617"/>
      <c r="T180" s="232"/>
      <c r="U180" s="232"/>
      <c r="V180" s="232"/>
      <c r="W180" s="232"/>
      <c r="X180" s="234"/>
      <c r="Y180" s="234"/>
      <c r="Z180" s="234"/>
      <c r="AA180" s="617"/>
      <c r="AB180" s="617"/>
      <c r="AC180" s="617"/>
      <c r="AD180" s="232"/>
      <c r="AE180" s="232"/>
      <c r="AF180" s="232"/>
      <c r="AG180" s="234"/>
      <c r="AH180" s="617" t="s">
        <v>133</v>
      </c>
      <c r="AI180" s="617"/>
      <c r="AJ180" s="617"/>
      <c r="AK180" s="242"/>
      <c r="AL180" s="242"/>
      <c r="AM180" s="232"/>
      <c r="AN180" s="232"/>
      <c r="AO180" s="233"/>
      <c r="AP180" s="233"/>
      <c r="AQ180" s="233"/>
      <c r="AR180" s="233"/>
      <c r="AS180" s="233"/>
      <c r="AT180" s="277"/>
      <c r="AX180" s="239"/>
      <c r="AY180" s="234"/>
      <c r="AZ180" s="234"/>
      <c r="BA180" s="617"/>
      <c r="BB180" s="617"/>
      <c r="BC180" s="617"/>
      <c r="BD180" s="617"/>
      <c r="BE180" s="617"/>
      <c r="BF180" s="234"/>
      <c r="BG180" s="232">
        <v>1</v>
      </c>
      <c r="BH180" s="232">
        <v>1</v>
      </c>
      <c r="BI180" s="232">
        <v>1</v>
      </c>
      <c r="BJ180" s="232">
        <v>1</v>
      </c>
      <c r="BK180" s="232">
        <v>1</v>
      </c>
      <c r="BL180" s="232">
        <v>1</v>
      </c>
      <c r="BM180" s="232">
        <v>1</v>
      </c>
      <c r="BN180" s="232">
        <v>1</v>
      </c>
      <c r="BO180" s="232">
        <v>1</v>
      </c>
      <c r="BP180" s="232">
        <v>1</v>
      </c>
      <c r="BQ180" s="232">
        <v>1</v>
      </c>
      <c r="BR180" s="617"/>
      <c r="BS180" s="617"/>
      <c r="BT180" s="617"/>
      <c r="BU180" s="232">
        <v>1</v>
      </c>
      <c r="BV180" s="632"/>
      <c r="BW180" s="632"/>
      <c r="BX180" s="632"/>
      <c r="BY180" s="632"/>
      <c r="BZ180" s="632"/>
      <c r="CA180" s="234"/>
      <c r="CB180" s="617"/>
      <c r="CC180" s="617"/>
      <c r="CD180" s="617"/>
      <c r="CE180" s="232"/>
      <c r="CF180" s="234"/>
      <c r="CG180" s="234"/>
      <c r="CH180" s="234"/>
      <c r="CI180" s="234"/>
      <c r="CJ180" s="234"/>
      <c r="CK180" s="277"/>
    </row>
    <row r="181" spans="7:89">
      <c r="G181" s="239"/>
      <c r="H181" s="237"/>
      <c r="I181" s="231" t="s">
        <v>192</v>
      </c>
      <c r="J181" s="232"/>
      <c r="K181" s="232"/>
      <c r="L181" s="632" t="s">
        <v>148</v>
      </c>
      <c r="M181" s="632"/>
      <c r="N181" s="632"/>
      <c r="O181" s="632"/>
      <c r="P181" s="632"/>
      <c r="Q181" s="617"/>
      <c r="R181" s="617"/>
      <c r="S181" s="617"/>
      <c r="T181" s="232"/>
      <c r="U181" s="232"/>
      <c r="V181" s="232"/>
      <c r="W181" s="232"/>
      <c r="X181" s="234"/>
      <c r="Y181" s="234"/>
      <c r="Z181" s="234"/>
      <c r="AA181" s="617"/>
      <c r="AB181" s="617"/>
      <c r="AC181" s="617"/>
      <c r="AD181" s="232"/>
      <c r="AE181" s="232"/>
      <c r="AF181" s="232"/>
      <c r="AG181" s="232"/>
      <c r="AH181" s="617"/>
      <c r="AI181" s="617"/>
      <c r="AJ181" s="617"/>
      <c r="AK181" s="632" t="s">
        <v>148</v>
      </c>
      <c r="AL181" s="632"/>
      <c r="AM181" s="632"/>
      <c r="AN181" s="632"/>
      <c r="AO181" s="632"/>
      <c r="AP181" s="233"/>
      <c r="AQ181" s="233"/>
      <c r="AR181" s="233"/>
      <c r="AS181" s="232"/>
      <c r="AT181" s="277"/>
      <c r="AX181" s="239"/>
      <c r="AY181" s="233"/>
      <c r="AZ181" s="233"/>
      <c r="BA181" s="617" t="s">
        <v>406</v>
      </c>
      <c r="BB181" s="617"/>
      <c r="BC181" s="617"/>
      <c r="BD181" s="617"/>
      <c r="BE181" s="617"/>
      <c r="BF181" s="243"/>
      <c r="BG181" s="235"/>
      <c r="BH181" s="617" t="s">
        <v>133</v>
      </c>
      <c r="BI181" s="617"/>
      <c r="BJ181" s="617"/>
      <c r="BK181" s="235"/>
      <c r="BL181" s="617" t="s">
        <v>138</v>
      </c>
      <c r="BM181" s="617"/>
      <c r="BN181" s="617"/>
      <c r="BO181" s="234"/>
      <c r="BP181" s="234"/>
      <c r="BQ181" s="232">
        <v>1</v>
      </c>
      <c r="BR181" s="232">
        <v>1</v>
      </c>
      <c r="BS181" s="232">
        <v>1</v>
      </c>
      <c r="BT181" s="232">
        <v>1</v>
      </c>
      <c r="BU181" s="232">
        <v>1</v>
      </c>
      <c r="BV181" s="232">
        <v>1</v>
      </c>
      <c r="BW181" s="232">
        <v>1</v>
      </c>
      <c r="BX181" s="232">
        <v>1</v>
      </c>
      <c r="BY181" s="232"/>
      <c r="BZ181" s="232"/>
      <c r="CA181" s="232"/>
      <c r="CB181" s="617"/>
      <c r="CC181" s="617"/>
      <c r="CD181" s="617"/>
      <c r="CE181" s="242"/>
      <c r="CF181" s="234"/>
      <c r="CG181" s="234"/>
      <c r="CH181" s="234"/>
      <c r="CI181" s="234"/>
      <c r="CJ181" s="234"/>
      <c r="CK181" s="277"/>
    </row>
    <row r="182" spans="7:89">
      <c r="G182" s="239"/>
      <c r="H182" s="658"/>
      <c r="I182" s="233" t="s">
        <v>708</v>
      </c>
      <c r="J182" s="232"/>
      <c r="K182" s="232"/>
      <c r="L182" s="632"/>
      <c r="M182" s="632"/>
      <c r="N182" s="632"/>
      <c r="O182" s="632"/>
      <c r="P182" s="632"/>
      <c r="Q182" s="617"/>
      <c r="R182" s="617"/>
      <c r="S182" s="617"/>
      <c r="T182" s="232">
        <v>1</v>
      </c>
      <c r="U182" s="232">
        <v>1</v>
      </c>
      <c r="V182" s="232">
        <v>1</v>
      </c>
      <c r="W182" s="232">
        <v>1</v>
      </c>
      <c r="X182" s="232">
        <v>1</v>
      </c>
      <c r="Y182" s="232">
        <v>1</v>
      </c>
      <c r="Z182" s="232">
        <v>1</v>
      </c>
      <c r="AA182" s="232">
        <v>1</v>
      </c>
      <c r="AB182" s="232">
        <v>1</v>
      </c>
      <c r="AC182" s="232">
        <v>1</v>
      </c>
      <c r="AD182" s="232">
        <v>1</v>
      </c>
      <c r="AE182" s="232">
        <v>1</v>
      </c>
      <c r="AF182" s="232">
        <v>1</v>
      </c>
      <c r="AG182" s="232">
        <v>1</v>
      </c>
      <c r="AH182" s="617"/>
      <c r="AI182" s="617"/>
      <c r="AJ182" s="617"/>
      <c r="AK182" s="632"/>
      <c r="AL182" s="632"/>
      <c r="AM182" s="632"/>
      <c r="AN182" s="632"/>
      <c r="AO182" s="632"/>
      <c r="AP182" s="233"/>
      <c r="AQ182" s="233"/>
      <c r="AR182" s="233"/>
      <c r="AS182" s="276"/>
      <c r="AT182" s="277"/>
      <c r="AX182" s="239"/>
      <c r="AY182" s="233"/>
      <c r="AZ182" s="233"/>
      <c r="BA182" s="617"/>
      <c r="BB182" s="617"/>
      <c r="BC182" s="242"/>
      <c r="BD182" s="234"/>
      <c r="BE182" s="243"/>
      <c r="BF182" s="234"/>
      <c r="BG182" s="234"/>
      <c r="BH182" s="617"/>
      <c r="BI182" s="617"/>
      <c r="BJ182" s="617"/>
      <c r="BK182" s="234"/>
      <c r="BL182" s="617"/>
      <c r="BM182" s="617"/>
      <c r="BN182" s="617"/>
      <c r="BO182" s="232"/>
      <c r="BP182" s="232"/>
      <c r="BQ182" s="232">
        <v>1</v>
      </c>
      <c r="BR182" s="632" t="s">
        <v>165</v>
      </c>
      <c r="BS182" s="632"/>
      <c r="BT182" s="632"/>
      <c r="BU182" s="617" t="s">
        <v>133</v>
      </c>
      <c r="BV182" s="617"/>
      <c r="BW182" s="617"/>
      <c r="BX182" s="232">
        <v>1</v>
      </c>
      <c r="BY182" s="232">
        <v>1</v>
      </c>
      <c r="BZ182" s="232">
        <v>1</v>
      </c>
      <c r="CA182" s="232">
        <v>1</v>
      </c>
      <c r="CB182" s="232">
        <v>1</v>
      </c>
      <c r="CC182" s="242"/>
      <c r="CD182" s="242"/>
      <c r="CE182" s="242"/>
      <c r="CF182" s="234"/>
      <c r="CG182" s="234"/>
      <c r="CH182" s="234"/>
      <c r="CI182" s="234"/>
      <c r="CJ182" s="234"/>
      <c r="CK182" s="277"/>
    </row>
    <row r="183" spans="7:89">
      <c r="G183" s="239"/>
      <c r="H183" s="233"/>
      <c r="I183" s="232"/>
      <c r="J183" s="234"/>
      <c r="K183" s="234"/>
      <c r="L183" s="632"/>
      <c r="M183" s="632"/>
      <c r="N183" s="632"/>
      <c r="O183" s="632"/>
      <c r="P183" s="632"/>
      <c r="Q183" s="232">
        <v>1</v>
      </c>
      <c r="R183" s="232">
        <v>1</v>
      </c>
      <c r="S183" s="232">
        <v>1</v>
      </c>
      <c r="T183" s="232">
        <v>1</v>
      </c>
      <c r="U183" s="632" t="s">
        <v>165</v>
      </c>
      <c r="V183" s="632"/>
      <c r="W183" s="632"/>
      <c r="X183" s="630" t="s">
        <v>135</v>
      </c>
      <c r="Y183" s="630"/>
      <c r="Z183" s="630"/>
      <c r="AA183" s="617" t="s">
        <v>286</v>
      </c>
      <c r="AB183" s="617"/>
      <c r="AC183" s="617"/>
      <c r="AD183" s="632" t="s">
        <v>165</v>
      </c>
      <c r="AE183" s="632"/>
      <c r="AF183" s="632"/>
      <c r="AG183" s="232">
        <v>1</v>
      </c>
      <c r="AH183" s="232">
        <v>1</v>
      </c>
      <c r="AI183" s="232">
        <v>1</v>
      </c>
      <c r="AJ183" s="232">
        <v>1</v>
      </c>
      <c r="AK183" s="632"/>
      <c r="AL183" s="632"/>
      <c r="AM183" s="632"/>
      <c r="AN183" s="632"/>
      <c r="AO183" s="632"/>
      <c r="AP183" s="233"/>
      <c r="AQ183" s="232"/>
      <c r="AR183" s="233"/>
      <c r="AS183" s="233"/>
      <c r="AT183" s="277"/>
      <c r="AX183" s="239"/>
      <c r="AY183" s="233"/>
      <c r="AZ183" s="232"/>
      <c r="BA183" s="630" t="s">
        <v>209</v>
      </c>
      <c r="BB183" s="630"/>
      <c r="BC183" s="630"/>
      <c r="BD183" s="232">
        <v>1</v>
      </c>
      <c r="BE183" s="235"/>
      <c r="BF183" s="234"/>
      <c r="BG183" s="658"/>
      <c r="BH183" s="617"/>
      <c r="BI183" s="617"/>
      <c r="BJ183" s="617"/>
      <c r="BK183" s="234"/>
      <c r="BL183" s="617"/>
      <c r="BM183" s="617"/>
      <c r="BN183" s="617"/>
      <c r="BO183" s="234"/>
      <c r="BP183" s="236"/>
      <c r="BQ183" s="230"/>
      <c r="BR183" s="632"/>
      <c r="BS183" s="632"/>
      <c r="BT183" s="632"/>
      <c r="BU183" s="617"/>
      <c r="BV183" s="617"/>
      <c r="BW183" s="617"/>
      <c r="BX183" s="232">
        <v>1</v>
      </c>
      <c r="BY183" s="617" t="s">
        <v>136</v>
      </c>
      <c r="BZ183" s="617"/>
      <c r="CA183" s="617"/>
      <c r="CB183" s="232">
        <v>1</v>
      </c>
      <c r="CC183" s="632" t="s">
        <v>186</v>
      </c>
      <c r="CD183" s="632"/>
      <c r="CE183" s="632"/>
      <c r="CF183" s="234"/>
      <c r="CG183" s="234"/>
      <c r="CH183" s="234"/>
      <c r="CI183" s="234"/>
      <c r="CJ183" s="234"/>
      <c r="CK183" s="277"/>
    </row>
    <row r="184" spans="7:89">
      <c r="G184" s="239"/>
      <c r="H184" s="233"/>
      <c r="I184" s="233"/>
      <c r="J184" s="234"/>
      <c r="K184" s="234"/>
      <c r="L184" s="632"/>
      <c r="M184" s="632"/>
      <c r="N184" s="632"/>
      <c r="O184" s="632"/>
      <c r="P184" s="632"/>
      <c r="Q184" s="232">
        <v>1</v>
      </c>
      <c r="R184" s="617" t="s">
        <v>138</v>
      </c>
      <c r="S184" s="617"/>
      <c r="T184" s="617"/>
      <c r="U184" s="632"/>
      <c r="V184" s="632"/>
      <c r="W184" s="632"/>
      <c r="X184" s="630"/>
      <c r="Y184" s="630"/>
      <c r="Z184" s="630"/>
      <c r="AA184" s="617"/>
      <c r="AB184" s="617"/>
      <c r="AC184" s="617"/>
      <c r="AD184" s="632"/>
      <c r="AE184" s="632"/>
      <c r="AF184" s="632"/>
      <c r="AG184" s="617" t="s">
        <v>138</v>
      </c>
      <c r="AH184" s="617"/>
      <c r="AI184" s="617"/>
      <c r="AJ184" s="232">
        <v>1</v>
      </c>
      <c r="AK184" s="632"/>
      <c r="AL184" s="632"/>
      <c r="AM184" s="632"/>
      <c r="AN184" s="632"/>
      <c r="AO184" s="632"/>
      <c r="AP184" s="233"/>
      <c r="AQ184" s="233"/>
      <c r="AR184" s="233"/>
      <c r="AS184" s="276"/>
      <c r="AT184" s="277"/>
      <c r="AX184" s="239"/>
      <c r="AY184" s="233"/>
      <c r="AZ184" s="233"/>
      <c r="BA184" s="630"/>
      <c r="BB184" s="630"/>
      <c r="BC184" s="630"/>
      <c r="BD184" s="232">
        <v>1</v>
      </c>
      <c r="BE184" s="617" t="s">
        <v>133</v>
      </c>
      <c r="BF184" s="617"/>
      <c r="BG184" s="617"/>
      <c r="BH184" s="232">
        <v>1</v>
      </c>
      <c r="BI184" s="232">
        <v>1</v>
      </c>
      <c r="BJ184" s="232">
        <v>1</v>
      </c>
      <c r="BK184" s="232">
        <v>1</v>
      </c>
      <c r="BL184" s="232">
        <v>1</v>
      </c>
      <c r="BM184" s="232">
        <v>1</v>
      </c>
      <c r="BN184" s="232">
        <v>1</v>
      </c>
      <c r="BO184" s="232">
        <v>1</v>
      </c>
      <c r="BP184" s="232">
        <v>1</v>
      </c>
      <c r="BQ184" s="232">
        <v>1</v>
      </c>
      <c r="BR184" s="632"/>
      <c r="BS184" s="632"/>
      <c r="BT184" s="632"/>
      <c r="BU184" s="617"/>
      <c r="BV184" s="617"/>
      <c r="BW184" s="617"/>
      <c r="BX184" s="232">
        <v>1</v>
      </c>
      <c r="BY184" s="617"/>
      <c r="BZ184" s="617"/>
      <c r="CA184" s="617"/>
      <c r="CB184" s="232">
        <v>1</v>
      </c>
      <c r="CC184" s="632"/>
      <c r="CD184" s="632"/>
      <c r="CE184" s="632"/>
      <c r="CF184" s="234"/>
      <c r="CG184" s="234"/>
      <c r="CH184" s="233"/>
      <c r="CI184" s="233"/>
      <c r="CJ184" s="276"/>
      <c r="CK184" s="277"/>
    </row>
    <row r="185" spans="7:89">
      <c r="G185" s="239"/>
      <c r="H185" s="233"/>
      <c r="I185" s="233"/>
      <c r="J185" s="234"/>
      <c r="K185" s="234"/>
      <c r="L185" s="632"/>
      <c r="M185" s="632"/>
      <c r="N185" s="632"/>
      <c r="O185" s="632"/>
      <c r="P185" s="632"/>
      <c r="Q185" s="232">
        <v>1</v>
      </c>
      <c r="R185" s="617"/>
      <c r="S185" s="617"/>
      <c r="T185" s="617"/>
      <c r="U185" s="632"/>
      <c r="V185" s="632"/>
      <c r="W185" s="632"/>
      <c r="X185" s="630"/>
      <c r="Y185" s="630"/>
      <c r="Z185" s="630"/>
      <c r="AA185" s="617"/>
      <c r="AB185" s="617"/>
      <c r="AC185" s="617"/>
      <c r="AD185" s="632"/>
      <c r="AE185" s="632"/>
      <c r="AF185" s="632"/>
      <c r="AG185" s="617"/>
      <c r="AH185" s="617"/>
      <c r="AI185" s="617"/>
      <c r="AJ185" s="232">
        <v>1</v>
      </c>
      <c r="AK185" s="632"/>
      <c r="AL185" s="632"/>
      <c r="AM185" s="632"/>
      <c r="AN185" s="632"/>
      <c r="AO185" s="632"/>
      <c r="AP185" s="232"/>
      <c r="AQ185" s="233"/>
      <c r="AR185" s="233"/>
      <c r="AS185" s="232"/>
      <c r="AT185" s="240"/>
      <c r="AX185" s="239"/>
      <c r="AY185" s="233"/>
      <c r="AZ185" s="233"/>
      <c r="BA185" s="630"/>
      <c r="BB185" s="630"/>
      <c r="BC185" s="630"/>
      <c r="BD185" s="232">
        <v>1</v>
      </c>
      <c r="BE185" s="617"/>
      <c r="BF185" s="617"/>
      <c r="BG185" s="617"/>
      <c r="BH185" s="232">
        <v>1</v>
      </c>
      <c r="BI185" s="617" t="s">
        <v>135</v>
      </c>
      <c r="BJ185" s="617"/>
      <c r="BK185" s="617"/>
      <c r="BL185" s="236"/>
      <c r="BM185" s="242"/>
      <c r="BN185" s="632" t="s">
        <v>282</v>
      </c>
      <c r="BO185" s="632"/>
      <c r="BP185" s="632"/>
      <c r="BQ185" s="232">
        <v>1</v>
      </c>
      <c r="BR185" s="617" t="s">
        <v>139</v>
      </c>
      <c r="BS185" s="617"/>
      <c r="BT185" s="617"/>
      <c r="BU185" s="632" t="s">
        <v>165</v>
      </c>
      <c r="BV185" s="632"/>
      <c r="BW185" s="632"/>
      <c r="BX185" s="232">
        <v>1</v>
      </c>
      <c r="BY185" s="617"/>
      <c r="BZ185" s="617"/>
      <c r="CA185" s="617"/>
      <c r="CB185" s="232">
        <v>1</v>
      </c>
      <c r="CC185" s="632"/>
      <c r="CD185" s="632"/>
      <c r="CE185" s="632"/>
      <c r="CF185" s="234"/>
      <c r="CG185" s="617" t="s">
        <v>187</v>
      </c>
      <c r="CH185" s="617"/>
      <c r="CI185" s="617"/>
      <c r="CJ185" s="232"/>
      <c r="CK185" s="240"/>
    </row>
    <row r="186" spans="7:89">
      <c r="G186" s="241"/>
      <c r="H186" s="232"/>
      <c r="I186" s="232"/>
      <c r="J186" s="233"/>
      <c r="K186" s="232"/>
      <c r="L186" s="232"/>
      <c r="M186" s="232">
        <v>1</v>
      </c>
      <c r="N186" s="232">
        <v>1</v>
      </c>
      <c r="O186" s="232">
        <v>1</v>
      </c>
      <c r="P186" s="232">
        <v>1</v>
      </c>
      <c r="Q186" s="232">
        <v>1</v>
      </c>
      <c r="R186" s="617"/>
      <c r="S186" s="617"/>
      <c r="T186" s="617"/>
      <c r="U186" s="232">
        <v>1</v>
      </c>
      <c r="V186" s="232">
        <v>1</v>
      </c>
      <c r="W186" s="232">
        <v>1</v>
      </c>
      <c r="X186" s="232">
        <v>1</v>
      </c>
      <c r="Y186" s="232">
        <v>1</v>
      </c>
      <c r="Z186" s="232">
        <v>1</v>
      </c>
      <c r="AA186" s="232">
        <v>1</v>
      </c>
      <c r="AB186" s="232">
        <v>1</v>
      </c>
      <c r="AC186" s="232">
        <v>1</v>
      </c>
      <c r="AD186" s="232">
        <v>1</v>
      </c>
      <c r="AE186" s="232">
        <v>1</v>
      </c>
      <c r="AF186" s="232">
        <v>1</v>
      </c>
      <c r="AG186" s="617"/>
      <c r="AH186" s="617"/>
      <c r="AI186" s="617"/>
      <c r="AJ186" s="232">
        <v>1</v>
      </c>
      <c r="AK186" s="232">
        <v>1</v>
      </c>
      <c r="AL186" s="232">
        <v>1</v>
      </c>
      <c r="AM186" s="232">
        <v>1</v>
      </c>
      <c r="AN186" s="232">
        <v>1</v>
      </c>
      <c r="AO186" s="232"/>
      <c r="AP186" s="232"/>
      <c r="AQ186" s="233"/>
      <c r="AR186" s="233"/>
      <c r="AS186" s="232"/>
      <c r="AT186" s="240"/>
      <c r="AX186" s="241"/>
      <c r="AY186" s="232"/>
      <c r="AZ186" s="232"/>
      <c r="BA186" s="617" t="s">
        <v>210</v>
      </c>
      <c r="BB186" s="617"/>
      <c r="BC186" s="617"/>
      <c r="BD186" s="232">
        <v>1</v>
      </c>
      <c r="BE186" s="617"/>
      <c r="BF186" s="617"/>
      <c r="BG186" s="617"/>
      <c r="BH186" s="232">
        <v>1</v>
      </c>
      <c r="BI186" s="617"/>
      <c r="BJ186" s="617"/>
      <c r="BK186" s="617"/>
      <c r="BL186" s="631" t="s">
        <v>151</v>
      </c>
      <c r="BM186" s="631"/>
      <c r="BN186" s="632"/>
      <c r="BO186" s="632"/>
      <c r="BP186" s="632"/>
      <c r="BQ186" s="232">
        <v>1</v>
      </c>
      <c r="BR186" s="617"/>
      <c r="BS186" s="617"/>
      <c r="BT186" s="617"/>
      <c r="BU186" s="632"/>
      <c r="BV186" s="632"/>
      <c r="BW186" s="632"/>
      <c r="BX186" s="232">
        <v>1</v>
      </c>
      <c r="BY186" s="630" t="s">
        <v>286</v>
      </c>
      <c r="BZ186" s="630"/>
      <c r="CA186" s="630"/>
      <c r="CB186" s="232">
        <v>1</v>
      </c>
      <c r="CC186" s="632" t="s">
        <v>186</v>
      </c>
      <c r="CD186" s="632"/>
      <c r="CE186" s="632"/>
      <c r="CF186" s="234"/>
      <c r="CG186" s="617"/>
      <c r="CH186" s="617"/>
      <c r="CI186" s="617"/>
      <c r="CJ186" s="232"/>
      <c r="CK186" s="240"/>
    </row>
    <row r="187" spans="7:89">
      <c r="G187" s="241"/>
      <c r="H187" s="232"/>
      <c r="I187" s="232"/>
      <c r="J187" s="233"/>
      <c r="K187" s="232"/>
      <c r="L187" s="232"/>
      <c r="M187" s="232">
        <v>1</v>
      </c>
      <c r="N187" s="617" t="s">
        <v>136</v>
      </c>
      <c r="O187" s="617"/>
      <c r="P187" s="617"/>
      <c r="Q187" s="232"/>
      <c r="R187" s="632" t="s">
        <v>165</v>
      </c>
      <c r="S187" s="632"/>
      <c r="T187" s="632"/>
      <c r="U187" s="232">
        <v>1</v>
      </c>
      <c r="V187" s="617" t="s">
        <v>139</v>
      </c>
      <c r="W187" s="617"/>
      <c r="X187" s="617"/>
      <c r="Y187" s="232">
        <v>1</v>
      </c>
      <c r="Z187" s="236"/>
      <c r="AA187" s="235"/>
      <c r="AB187" s="232">
        <v>1</v>
      </c>
      <c r="AC187" s="617" t="s">
        <v>139</v>
      </c>
      <c r="AD187" s="617"/>
      <c r="AE187" s="617"/>
      <c r="AF187" s="232">
        <v>1</v>
      </c>
      <c r="AG187" s="632" t="s">
        <v>165</v>
      </c>
      <c r="AH187" s="632"/>
      <c r="AI187" s="632"/>
      <c r="AJ187" s="232"/>
      <c r="AK187" s="617" t="s">
        <v>136</v>
      </c>
      <c r="AL187" s="617"/>
      <c r="AM187" s="617"/>
      <c r="AN187" s="232">
        <v>1</v>
      </c>
      <c r="AO187" s="232"/>
      <c r="AP187" s="232"/>
      <c r="AQ187" s="232"/>
      <c r="AR187" s="232"/>
      <c r="AS187" s="232"/>
      <c r="AT187" s="240"/>
      <c r="AX187" s="241"/>
      <c r="AY187" s="232"/>
      <c r="AZ187" s="232"/>
      <c r="BA187" s="617"/>
      <c r="BB187" s="617"/>
      <c r="BC187" s="617"/>
      <c r="BD187" s="232">
        <v>1</v>
      </c>
      <c r="BE187" s="235"/>
      <c r="BF187" s="234"/>
      <c r="BG187" s="234"/>
      <c r="BH187" s="232">
        <v>1</v>
      </c>
      <c r="BI187" s="617"/>
      <c r="BJ187" s="617"/>
      <c r="BK187" s="617"/>
      <c r="BL187" s="631"/>
      <c r="BM187" s="631"/>
      <c r="BN187" s="632"/>
      <c r="BO187" s="632"/>
      <c r="BP187" s="632"/>
      <c r="BQ187" s="232">
        <v>1</v>
      </c>
      <c r="BR187" s="617"/>
      <c r="BS187" s="617"/>
      <c r="BT187" s="617"/>
      <c r="BU187" s="632"/>
      <c r="BV187" s="632"/>
      <c r="BW187" s="632"/>
      <c r="BX187" s="232">
        <v>1</v>
      </c>
      <c r="BY187" s="630"/>
      <c r="BZ187" s="630"/>
      <c r="CA187" s="630"/>
      <c r="CB187" s="232">
        <v>1</v>
      </c>
      <c r="CC187" s="632"/>
      <c r="CD187" s="632"/>
      <c r="CE187" s="632"/>
      <c r="CF187" s="234"/>
      <c r="CG187" s="617"/>
      <c r="CH187" s="617"/>
      <c r="CI187" s="617"/>
      <c r="CJ187" s="232"/>
      <c r="CK187" s="240"/>
    </row>
    <row r="188" spans="7:89">
      <c r="G188" s="241"/>
      <c r="H188" s="232"/>
      <c r="I188" s="232"/>
      <c r="J188" s="232"/>
      <c r="K188" s="232"/>
      <c r="L188" s="232"/>
      <c r="M188" s="232">
        <v>1</v>
      </c>
      <c r="N188" s="617"/>
      <c r="O188" s="617"/>
      <c r="P188" s="617"/>
      <c r="Q188" s="235"/>
      <c r="R188" s="632"/>
      <c r="S188" s="632"/>
      <c r="T188" s="632"/>
      <c r="U188" s="232">
        <v>1</v>
      </c>
      <c r="V188" s="617"/>
      <c r="W188" s="617"/>
      <c r="X188" s="617"/>
      <c r="Y188" s="631" t="s">
        <v>151</v>
      </c>
      <c r="Z188" s="631"/>
      <c r="AA188" s="631" t="s">
        <v>151</v>
      </c>
      <c r="AB188" s="631"/>
      <c r="AC188" s="617"/>
      <c r="AD188" s="617"/>
      <c r="AE188" s="617"/>
      <c r="AF188" s="232">
        <v>1</v>
      </c>
      <c r="AG188" s="632"/>
      <c r="AH188" s="632"/>
      <c r="AI188" s="632"/>
      <c r="AJ188" s="235"/>
      <c r="AK188" s="617"/>
      <c r="AL188" s="617"/>
      <c r="AM188" s="617"/>
      <c r="AN188" s="232">
        <v>1</v>
      </c>
      <c r="AO188" s="232"/>
      <c r="AP188" s="232"/>
      <c r="AQ188" s="238"/>
      <c r="AR188" s="238"/>
      <c r="AS188" s="238"/>
      <c r="AT188" s="240"/>
      <c r="AX188" s="241"/>
      <c r="AY188" s="232"/>
      <c r="AZ188" s="232"/>
      <c r="BA188" s="617"/>
      <c r="BB188" s="617"/>
      <c r="BC188" s="617"/>
      <c r="BD188" s="232">
        <v>1</v>
      </c>
      <c r="BE188" s="617" t="s">
        <v>138</v>
      </c>
      <c r="BF188" s="617"/>
      <c r="BG188" s="617"/>
      <c r="BH188" s="232">
        <v>1</v>
      </c>
      <c r="BI188" s="236"/>
      <c r="BJ188" s="631" t="s">
        <v>151</v>
      </c>
      <c r="BK188" s="631"/>
      <c r="BL188" s="232">
        <v>1</v>
      </c>
      <c r="BM188" s="232">
        <v>1</v>
      </c>
      <c r="BN188" s="232">
        <v>1</v>
      </c>
      <c r="BO188" s="232">
        <v>1</v>
      </c>
      <c r="BP188" s="232">
        <v>1</v>
      </c>
      <c r="BQ188" s="232">
        <v>1</v>
      </c>
      <c r="BR188" s="232">
        <v>1</v>
      </c>
      <c r="BS188" s="232">
        <v>1</v>
      </c>
      <c r="BT188" s="232">
        <v>1</v>
      </c>
      <c r="BU188" s="232">
        <v>1</v>
      </c>
      <c r="BV188" s="232">
        <v>1</v>
      </c>
      <c r="BW188" s="232">
        <v>1</v>
      </c>
      <c r="BX188" s="232">
        <v>1</v>
      </c>
      <c r="BY188" s="630"/>
      <c r="BZ188" s="630"/>
      <c r="CA188" s="630"/>
      <c r="CB188" s="232">
        <v>1</v>
      </c>
      <c r="CC188" s="632"/>
      <c r="CD188" s="632"/>
      <c r="CE188" s="632"/>
      <c r="CF188" s="234"/>
      <c r="CG188" s="234"/>
      <c r="CH188" s="238"/>
      <c r="CI188" s="238"/>
      <c r="CJ188" s="238"/>
      <c r="CK188" s="240"/>
    </row>
    <row r="189" spans="7:89">
      <c r="G189" s="241"/>
      <c r="H189" s="232"/>
      <c r="I189" s="238"/>
      <c r="J189" s="238"/>
      <c r="K189" s="238"/>
      <c r="L189" s="232"/>
      <c r="M189" s="232">
        <v>1</v>
      </c>
      <c r="N189" s="617"/>
      <c r="O189" s="617"/>
      <c r="P189" s="617"/>
      <c r="Q189" s="232">
        <v>1</v>
      </c>
      <c r="R189" s="632"/>
      <c r="S189" s="632"/>
      <c r="T189" s="632"/>
      <c r="U189" s="232">
        <v>1</v>
      </c>
      <c r="V189" s="617"/>
      <c r="W189" s="617"/>
      <c r="X189" s="617"/>
      <c r="Y189" s="631"/>
      <c r="Z189" s="631"/>
      <c r="AA189" s="631"/>
      <c r="AB189" s="631"/>
      <c r="AC189" s="617"/>
      <c r="AD189" s="617"/>
      <c r="AE189" s="617"/>
      <c r="AF189" s="232">
        <v>1</v>
      </c>
      <c r="AG189" s="632"/>
      <c r="AH189" s="632"/>
      <c r="AI189" s="632"/>
      <c r="AJ189" s="232">
        <v>1</v>
      </c>
      <c r="AK189" s="617"/>
      <c r="AL189" s="617"/>
      <c r="AM189" s="617"/>
      <c r="AN189" s="232">
        <v>1</v>
      </c>
      <c r="AO189" s="232"/>
      <c r="AP189" s="232"/>
      <c r="AQ189" s="238"/>
      <c r="AR189" s="238"/>
      <c r="AS189" s="238"/>
      <c r="AT189" s="240"/>
      <c r="AX189" s="241"/>
      <c r="AY189" s="232"/>
      <c r="AZ189" s="238"/>
      <c r="BA189" s="617" t="s">
        <v>187</v>
      </c>
      <c r="BB189" s="617"/>
      <c r="BC189" s="617"/>
      <c r="BD189" s="232">
        <v>1</v>
      </c>
      <c r="BE189" s="617"/>
      <c r="BF189" s="617"/>
      <c r="BG189" s="617"/>
      <c r="BH189" s="232">
        <v>1</v>
      </c>
      <c r="BI189" s="232"/>
      <c r="BJ189" s="631"/>
      <c r="BK189" s="631"/>
      <c r="BL189" s="232">
        <v>1</v>
      </c>
      <c r="BM189" s="631" t="s">
        <v>151</v>
      </c>
      <c r="BN189" s="631"/>
      <c r="BO189" s="632" t="s">
        <v>137</v>
      </c>
      <c r="BP189" s="632"/>
      <c r="BQ189" s="632" t="s">
        <v>137</v>
      </c>
      <c r="BR189" s="632"/>
      <c r="BS189" s="232">
        <v>1</v>
      </c>
      <c r="BT189" s="617" t="s">
        <v>135</v>
      </c>
      <c r="BU189" s="617"/>
      <c r="BV189" s="617"/>
      <c r="BW189" s="232">
        <v>1</v>
      </c>
      <c r="BX189" s="232">
        <v>1</v>
      </c>
      <c r="BY189" s="232">
        <v>1</v>
      </c>
      <c r="BZ189" s="232">
        <v>1</v>
      </c>
      <c r="CA189" s="232">
        <v>1</v>
      </c>
      <c r="CB189" s="232">
        <v>1</v>
      </c>
      <c r="CC189" s="232">
        <v>1</v>
      </c>
      <c r="CD189" s="232">
        <v>1</v>
      </c>
      <c r="CE189" s="232">
        <v>1</v>
      </c>
      <c r="CF189" s="232">
        <v>1</v>
      </c>
      <c r="CG189" s="617" t="s">
        <v>187</v>
      </c>
      <c r="CH189" s="617"/>
      <c r="CI189" s="617"/>
      <c r="CJ189" s="238"/>
      <c r="CK189" s="240"/>
    </row>
    <row r="190" spans="7:89">
      <c r="G190" s="241"/>
      <c r="H190" s="232"/>
      <c r="I190" s="238"/>
      <c r="J190" s="238"/>
      <c r="K190" s="238"/>
      <c r="L190" s="232"/>
      <c r="M190" s="232">
        <v>1</v>
      </c>
      <c r="N190" s="232">
        <v>1</v>
      </c>
      <c r="O190" s="232">
        <v>1</v>
      </c>
      <c r="P190" s="243"/>
      <c r="Q190" s="232">
        <v>1</v>
      </c>
      <c r="R190" s="232">
        <v>1</v>
      </c>
      <c r="S190" s="232"/>
      <c r="T190" s="232">
        <v>1</v>
      </c>
      <c r="U190" s="232">
        <v>1</v>
      </c>
      <c r="V190" s="232">
        <v>1</v>
      </c>
      <c r="W190" s="232">
        <v>1</v>
      </c>
      <c r="X190" s="232">
        <v>1</v>
      </c>
      <c r="Y190" s="232">
        <v>1</v>
      </c>
      <c r="Z190" s="232">
        <v>1</v>
      </c>
      <c r="AA190" s="232">
        <v>1</v>
      </c>
      <c r="AB190" s="232">
        <v>1</v>
      </c>
      <c r="AC190" s="232">
        <v>1</v>
      </c>
      <c r="AD190" s="232">
        <v>1</v>
      </c>
      <c r="AE190" s="232">
        <v>1</v>
      </c>
      <c r="AF190" s="232">
        <v>1</v>
      </c>
      <c r="AG190" s="232">
        <v>1</v>
      </c>
      <c r="AH190" s="232"/>
      <c r="AI190" s="232">
        <v>1</v>
      </c>
      <c r="AJ190" s="232">
        <v>1</v>
      </c>
      <c r="AK190" s="243"/>
      <c r="AL190" s="232">
        <v>1</v>
      </c>
      <c r="AM190" s="232">
        <v>1</v>
      </c>
      <c r="AN190" s="232">
        <v>1</v>
      </c>
      <c r="AO190" s="232"/>
      <c r="AP190" s="232"/>
      <c r="AQ190" s="238"/>
      <c r="AR190" s="238"/>
      <c r="AS190" s="238"/>
      <c r="AT190" s="240"/>
      <c r="AX190" s="241"/>
      <c r="AY190" s="232"/>
      <c r="AZ190" s="238"/>
      <c r="BA190" s="617"/>
      <c r="BB190" s="617"/>
      <c r="BC190" s="617"/>
      <c r="BD190" s="232">
        <v>1</v>
      </c>
      <c r="BE190" s="617"/>
      <c r="BF190" s="617"/>
      <c r="BG190" s="617"/>
      <c r="BH190" s="232">
        <v>1</v>
      </c>
      <c r="BI190" s="617" t="s">
        <v>282</v>
      </c>
      <c r="BJ190" s="617"/>
      <c r="BK190" s="617"/>
      <c r="BL190" s="232">
        <v>1</v>
      </c>
      <c r="BM190" s="631"/>
      <c r="BN190" s="631"/>
      <c r="BO190" s="632"/>
      <c r="BP190" s="632"/>
      <c r="BQ190" s="632"/>
      <c r="BR190" s="632"/>
      <c r="BS190" s="232">
        <v>1</v>
      </c>
      <c r="BT190" s="617"/>
      <c r="BU190" s="617"/>
      <c r="BV190" s="617"/>
      <c r="BW190" s="232">
        <v>1</v>
      </c>
      <c r="BX190" s="632" t="s">
        <v>165</v>
      </c>
      <c r="BY190" s="632"/>
      <c r="BZ190" s="632"/>
      <c r="CA190" s="617" t="s">
        <v>138</v>
      </c>
      <c r="CB190" s="617"/>
      <c r="CC190" s="617"/>
      <c r="CD190" s="232">
        <v>1</v>
      </c>
      <c r="CE190" s="232"/>
      <c r="CF190" s="232">
        <v>1</v>
      </c>
      <c r="CG190" s="617"/>
      <c r="CH190" s="617"/>
      <c r="CI190" s="617"/>
      <c r="CJ190" s="238"/>
      <c r="CK190" s="240"/>
    </row>
    <row r="191" spans="7:89">
      <c r="G191" s="241"/>
      <c r="H191" s="232"/>
      <c r="I191" s="238"/>
      <c r="J191" s="238"/>
      <c r="K191" s="238"/>
      <c r="L191" s="232"/>
      <c r="M191" s="234"/>
      <c r="N191" s="232">
        <v>1</v>
      </c>
      <c r="O191" s="617" t="s">
        <v>133</v>
      </c>
      <c r="P191" s="617"/>
      <c r="Q191" s="617"/>
      <c r="R191" s="232">
        <v>1</v>
      </c>
      <c r="S191" s="242"/>
      <c r="T191" s="232">
        <v>1</v>
      </c>
      <c r="U191" s="617" t="s">
        <v>181</v>
      </c>
      <c r="V191" s="617"/>
      <c r="W191" s="617"/>
      <c r="X191" s="232">
        <v>1</v>
      </c>
      <c r="Y191" s="617" t="s">
        <v>137</v>
      </c>
      <c r="Z191" s="617"/>
      <c r="AA191" s="617" t="s">
        <v>137</v>
      </c>
      <c r="AB191" s="617"/>
      <c r="AC191" s="232">
        <v>1</v>
      </c>
      <c r="AD191" s="617" t="s">
        <v>282</v>
      </c>
      <c r="AE191" s="617"/>
      <c r="AF191" s="617"/>
      <c r="AG191" s="232">
        <v>1</v>
      </c>
      <c r="AH191" s="242"/>
      <c r="AI191" s="232">
        <v>1</v>
      </c>
      <c r="AJ191" s="617" t="s">
        <v>133</v>
      </c>
      <c r="AK191" s="617"/>
      <c r="AL191" s="617"/>
      <c r="AM191" s="232">
        <v>1</v>
      </c>
      <c r="AN191" s="234"/>
      <c r="AO191" s="233"/>
      <c r="AP191" s="232"/>
      <c r="AQ191" s="233"/>
      <c r="AR191" s="233"/>
      <c r="AS191" s="232"/>
      <c r="AT191" s="277"/>
      <c r="AX191" s="241"/>
      <c r="AY191" s="232"/>
      <c r="AZ191" s="238"/>
      <c r="BA191" s="617"/>
      <c r="BB191" s="617"/>
      <c r="BC191" s="617"/>
      <c r="BD191" s="232">
        <v>1</v>
      </c>
      <c r="BE191" s="232"/>
      <c r="BF191" s="232"/>
      <c r="BG191" s="234"/>
      <c r="BH191" s="232">
        <v>1</v>
      </c>
      <c r="BI191" s="617"/>
      <c r="BJ191" s="617"/>
      <c r="BK191" s="617"/>
      <c r="BL191" s="232">
        <v>1</v>
      </c>
      <c r="BM191" s="632" t="s">
        <v>137</v>
      </c>
      <c r="BN191" s="632"/>
      <c r="BO191" s="632" t="s">
        <v>359</v>
      </c>
      <c r="BP191" s="632"/>
      <c r="BQ191" s="632"/>
      <c r="BR191" s="632"/>
      <c r="BS191" s="232">
        <v>1</v>
      </c>
      <c r="BT191" s="617"/>
      <c r="BU191" s="617"/>
      <c r="BV191" s="617"/>
      <c r="BW191" s="232">
        <v>1</v>
      </c>
      <c r="BX191" s="632"/>
      <c r="BY191" s="632"/>
      <c r="BZ191" s="632"/>
      <c r="CA191" s="617"/>
      <c r="CB191" s="617"/>
      <c r="CC191" s="617"/>
      <c r="CD191" s="232">
        <v>1</v>
      </c>
      <c r="CE191" s="238"/>
      <c r="CF191" s="232">
        <v>1</v>
      </c>
      <c r="CG191" s="617"/>
      <c r="CH191" s="617"/>
      <c r="CI191" s="617"/>
      <c r="CJ191" s="232"/>
      <c r="CK191" s="277"/>
    </row>
    <row r="192" spans="7:89">
      <c r="G192" s="239"/>
      <c r="H192" s="232"/>
      <c r="I192" s="234"/>
      <c r="J192" s="234"/>
      <c r="K192" s="234"/>
      <c r="L192" s="232"/>
      <c r="M192" s="232"/>
      <c r="N192" s="232">
        <v>1</v>
      </c>
      <c r="O192" s="617"/>
      <c r="P192" s="617"/>
      <c r="Q192" s="617"/>
      <c r="R192" s="232">
        <v>1</v>
      </c>
      <c r="S192" s="236"/>
      <c r="T192" s="232">
        <v>1</v>
      </c>
      <c r="U192" s="617"/>
      <c r="V192" s="617"/>
      <c r="W192" s="617"/>
      <c r="X192" s="232">
        <v>1</v>
      </c>
      <c r="Y192" s="617"/>
      <c r="Z192" s="617"/>
      <c r="AA192" s="617"/>
      <c r="AB192" s="617"/>
      <c r="AC192" s="232">
        <v>1</v>
      </c>
      <c r="AD192" s="617"/>
      <c r="AE192" s="617"/>
      <c r="AF192" s="617"/>
      <c r="AG192" s="232">
        <v>1</v>
      </c>
      <c r="AH192" s="236"/>
      <c r="AI192" s="232">
        <v>1</v>
      </c>
      <c r="AJ192" s="617"/>
      <c r="AK192" s="617"/>
      <c r="AL192" s="617"/>
      <c r="AM192" s="232">
        <v>1</v>
      </c>
      <c r="AN192" s="234"/>
      <c r="AO192" s="232"/>
      <c r="AP192" s="232"/>
      <c r="AQ192" s="232"/>
      <c r="AR192" s="233"/>
      <c r="AS192" s="233"/>
      <c r="AT192" s="277"/>
      <c r="AX192" s="239"/>
      <c r="AY192" s="232"/>
      <c r="AZ192" s="238"/>
      <c r="BA192" s="238"/>
      <c r="BB192" s="232"/>
      <c r="BC192" s="232"/>
      <c r="BD192" s="232">
        <v>1</v>
      </c>
      <c r="BE192" s="232"/>
      <c r="BF192" s="232"/>
      <c r="BG192" s="236"/>
      <c r="BH192" s="232">
        <v>1</v>
      </c>
      <c r="BI192" s="617"/>
      <c r="BJ192" s="617"/>
      <c r="BK192" s="617"/>
      <c r="BL192" s="232">
        <v>1</v>
      </c>
      <c r="BM192" s="632"/>
      <c r="BN192" s="632"/>
      <c r="BO192" s="632"/>
      <c r="BP192" s="632"/>
      <c r="BQ192" s="632"/>
      <c r="BR192" s="632"/>
      <c r="BS192" s="232">
        <v>1</v>
      </c>
      <c r="BT192" s="617" t="s">
        <v>381</v>
      </c>
      <c r="BU192" s="617"/>
      <c r="BV192" s="230"/>
      <c r="BW192" s="232">
        <v>1</v>
      </c>
      <c r="BX192" s="632"/>
      <c r="BY192" s="632"/>
      <c r="BZ192" s="632"/>
      <c r="CA192" s="617"/>
      <c r="CB192" s="617"/>
      <c r="CC192" s="617"/>
      <c r="CD192" s="232">
        <v>1</v>
      </c>
      <c r="CE192" s="238"/>
      <c r="CF192" s="232">
        <v>1</v>
      </c>
      <c r="CG192" s="232"/>
      <c r="CH192" s="232"/>
      <c r="CI192" s="233"/>
      <c r="CJ192" s="233"/>
      <c r="CK192" s="277"/>
    </row>
    <row r="193" spans="7:89">
      <c r="G193" s="239"/>
      <c r="H193" s="232"/>
      <c r="I193" s="234"/>
      <c r="J193" s="234"/>
      <c r="K193" s="234"/>
      <c r="L193" s="232"/>
      <c r="M193" s="232"/>
      <c r="N193" s="232">
        <v>1</v>
      </c>
      <c r="O193" s="617"/>
      <c r="P193" s="617"/>
      <c r="Q193" s="617"/>
      <c r="R193" s="232">
        <v>1</v>
      </c>
      <c r="S193" s="232"/>
      <c r="T193" s="232">
        <v>1</v>
      </c>
      <c r="U193" s="617"/>
      <c r="V193" s="617"/>
      <c r="W193" s="617"/>
      <c r="X193" s="232">
        <v>1</v>
      </c>
      <c r="Y193" s="617">
        <v>10</v>
      </c>
      <c r="Z193" s="617"/>
      <c r="AA193" s="617"/>
      <c r="AB193" s="617"/>
      <c r="AC193" s="232">
        <v>1</v>
      </c>
      <c r="AD193" s="617"/>
      <c r="AE193" s="617"/>
      <c r="AF193" s="617"/>
      <c r="AG193" s="232">
        <v>1</v>
      </c>
      <c r="AH193" s="658"/>
      <c r="AI193" s="232">
        <v>1</v>
      </c>
      <c r="AJ193" s="617"/>
      <c r="AK193" s="617"/>
      <c r="AL193" s="617"/>
      <c r="AM193" s="232">
        <v>1</v>
      </c>
      <c r="AN193" s="232"/>
      <c r="AO193" s="232"/>
      <c r="AP193" s="232"/>
      <c r="AQ193" s="232"/>
      <c r="AR193" s="233"/>
      <c r="AS193" s="233"/>
      <c r="AT193" s="277"/>
      <c r="AX193" s="239"/>
      <c r="AY193" s="232"/>
      <c r="AZ193" s="238"/>
      <c r="BA193" s="232">
        <v>1</v>
      </c>
      <c r="BB193" s="232">
        <v>1</v>
      </c>
      <c r="BC193" s="243"/>
      <c r="BD193" s="232">
        <v>1</v>
      </c>
      <c r="BE193" s="232">
        <v>1</v>
      </c>
      <c r="BF193" s="232">
        <v>1</v>
      </c>
      <c r="BG193" s="230"/>
      <c r="BH193" s="232">
        <v>1</v>
      </c>
      <c r="BI193" s="232">
        <v>1</v>
      </c>
      <c r="BJ193" s="232">
        <v>1</v>
      </c>
      <c r="BK193" s="232">
        <v>1</v>
      </c>
      <c r="BL193" s="232">
        <v>1</v>
      </c>
      <c r="BM193" s="632" t="s">
        <v>137</v>
      </c>
      <c r="BN193" s="632"/>
      <c r="BO193" s="632"/>
      <c r="BP193" s="632"/>
      <c r="BQ193" s="632"/>
      <c r="BR193" s="632"/>
      <c r="BS193" s="232">
        <v>1</v>
      </c>
      <c r="BT193" s="617"/>
      <c r="BU193" s="617"/>
      <c r="BV193" s="230"/>
      <c r="BW193" s="232">
        <v>1</v>
      </c>
      <c r="BX193" s="617" t="s">
        <v>139</v>
      </c>
      <c r="BY193" s="617"/>
      <c r="BZ193" s="617"/>
      <c r="CA193" s="632" t="s">
        <v>165</v>
      </c>
      <c r="CB193" s="632"/>
      <c r="CC193" s="632"/>
      <c r="CD193" s="232">
        <v>1</v>
      </c>
      <c r="CE193" s="232"/>
      <c r="CF193" s="232">
        <v>1</v>
      </c>
      <c r="CG193" s="232"/>
      <c r="CH193" s="232"/>
      <c r="CI193" s="233"/>
      <c r="CJ193" s="233"/>
      <c r="CK193" s="277"/>
    </row>
    <row r="194" spans="7:89">
      <c r="G194" s="241"/>
      <c r="H194" s="238"/>
      <c r="I194" s="234"/>
      <c r="J194" s="234"/>
      <c r="K194" s="234"/>
      <c r="L194" s="232"/>
      <c r="M194" s="232"/>
      <c r="N194" s="232">
        <v>1</v>
      </c>
      <c r="O194" s="631" t="s">
        <v>151</v>
      </c>
      <c r="P194" s="631"/>
      <c r="Q194" s="232"/>
      <c r="R194" s="232">
        <v>1</v>
      </c>
      <c r="S194" s="232"/>
      <c r="T194" s="232">
        <v>1</v>
      </c>
      <c r="U194" s="230"/>
      <c r="V194" s="617" t="s">
        <v>381</v>
      </c>
      <c r="W194" s="617"/>
      <c r="X194" s="232">
        <v>1</v>
      </c>
      <c r="Y194" s="617"/>
      <c r="Z194" s="617"/>
      <c r="AA194" s="617"/>
      <c r="AB194" s="617"/>
      <c r="AC194" s="232">
        <v>1</v>
      </c>
      <c r="AD194" s="617" t="s">
        <v>381</v>
      </c>
      <c r="AE194" s="617"/>
      <c r="AF194" s="230"/>
      <c r="AG194" s="232">
        <v>1</v>
      </c>
      <c r="AH194" s="232"/>
      <c r="AI194" s="232">
        <v>1</v>
      </c>
      <c r="AJ194" s="232"/>
      <c r="AK194" s="232"/>
      <c r="AL194" s="243"/>
      <c r="AM194" s="232">
        <v>1</v>
      </c>
      <c r="AN194" s="232"/>
      <c r="AO194" s="232"/>
      <c r="AP194" s="232"/>
      <c r="AQ194" s="232"/>
      <c r="AR194" s="233"/>
      <c r="AS194" s="276"/>
      <c r="AT194" s="277"/>
      <c r="AX194" s="241"/>
      <c r="AY194" s="238"/>
      <c r="AZ194" s="238"/>
      <c r="BA194" s="232">
        <v>1</v>
      </c>
      <c r="BB194" s="617" t="s">
        <v>136</v>
      </c>
      <c r="BC194" s="617"/>
      <c r="BD194" s="617"/>
      <c r="BE194" s="232">
        <v>1</v>
      </c>
      <c r="BF194" s="632" t="s">
        <v>165</v>
      </c>
      <c r="BG194" s="632"/>
      <c r="BH194" s="632"/>
      <c r="BI194" s="617" t="s">
        <v>139</v>
      </c>
      <c r="BJ194" s="617"/>
      <c r="BK194" s="617"/>
      <c r="BL194" s="232">
        <v>1</v>
      </c>
      <c r="BM194" s="632"/>
      <c r="BN194" s="632"/>
      <c r="BO194" s="632"/>
      <c r="BP194" s="632"/>
      <c r="BQ194" s="632"/>
      <c r="BR194" s="632"/>
      <c r="BS194" s="232">
        <v>1</v>
      </c>
      <c r="BT194" s="631" t="s">
        <v>151</v>
      </c>
      <c r="BU194" s="631"/>
      <c r="BV194" s="234"/>
      <c r="BW194" s="232">
        <v>1</v>
      </c>
      <c r="BX194" s="617"/>
      <c r="BY194" s="617"/>
      <c r="BZ194" s="617"/>
      <c r="CA194" s="632"/>
      <c r="CB194" s="632"/>
      <c r="CC194" s="632"/>
      <c r="CD194" s="232">
        <v>1</v>
      </c>
      <c r="CE194" s="232"/>
      <c r="CF194" s="232">
        <v>1</v>
      </c>
      <c r="CG194" s="617" t="s">
        <v>187</v>
      </c>
      <c r="CH194" s="617"/>
      <c r="CI194" s="617"/>
      <c r="CJ194" s="276"/>
      <c r="CK194" s="277"/>
    </row>
    <row r="195" spans="7:89">
      <c r="G195" s="241"/>
      <c r="H195" s="238"/>
      <c r="I195" s="238"/>
      <c r="J195" s="238"/>
      <c r="K195" s="232"/>
      <c r="L195" s="232"/>
      <c r="M195" s="232"/>
      <c r="N195" s="232">
        <v>1</v>
      </c>
      <c r="O195" s="631"/>
      <c r="P195" s="631"/>
      <c r="Q195" s="232"/>
      <c r="R195" s="232">
        <v>1</v>
      </c>
      <c r="S195" s="658"/>
      <c r="T195" s="232">
        <v>1</v>
      </c>
      <c r="U195" s="230"/>
      <c r="V195" s="617"/>
      <c r="W195" s="617"/>
      <c r="X195" s="232">
        <v>1</v>
      </c>
      <c r="Y195" s="617"/>
      <c r="Z195" s="617"/>
      <c r="AA195" s="617"/>
      <c r="AB195" s="617"/>
      <c r="AC195" s="232">
        <v>1</v>
      </c>
      <c r="AD195" s="617"/>
      <c r="AE195" s="617"/>
      <c r="AF195" s="230"/>
      <c r="AG195" s="232">
        <v>1</v>
      </c>
      <c r="AH195" s="232"/>
      <c r="AI195" s="232">
        <v>1</v>
      </c>
      <c r="AJ195" s="232"/>
      <c r="AK195" s="232"/>
      <c r="AL195" s="243"/>
      <c r="AM195" s="232">
        <v>1</v>
      </c>
      <c r="AN195" s="232"/>
      <c r="AO195" s="232"/>
      <c r="AP195" s="232"/>
      <c r="AQ195" s="232"/>
      <c r="AR195" s="233"/>
      <c r="AS195" s="276"/>
      <c r="AT195" s="277"/>
      <c r="AX195" s="241"/>
      <c r="AY195" s="238"/>
      <c r="AZ195" s="238"/>
      <c r="BA195" s="232">
        <v>1</v>
      </c>
      <c r="BB195" s="617"/>
      <c r="BC195" s="617"/>
      <c r="BD195" s="617"/>
      <c r="BE195" s="232">
        <v>1</v>
      </c>
      <c r="BF195" s="632"/>
      <c r="BG195" s="632"/>
      <c r="BH195" s="632"/>
      <c r="BI195" s="617"/>
      <c r="BJ195" s="617"/>
      <c r="BK195" s="617"/>
      <c r="BL195" s="232">
        <v>1</v>
      </c>
      <c r="BM195" s="232">
        <v>1</v>
      </c>
      <c r="BN195" s="232">
        <v>1</v>
      </c>
      <c r="BO195" s="232">
        <v>1</v>
      </c>
      <c r="BP195" s="232">
        <v>1</v>
      </c>
      <c r="BQ195" s="232">
        <v>1</v>
      </c>
      <c r="BR195" s="232">
        <v>1</v>
      </c>
      <c r="BS195" s="232">
        <v>1</v>
      </c>
      <c r="BT195" s="631"/>
      <c r="BU195" s="631"/>
      <c r="BV195" s="658"/>
      <c r="BW195" s="232">
        <v>1</v>
      </c>
      <c r="BX195" s="617"/>
      <c r="BY195" s="617"/>
      <c r="BZ195" s="617"/>
      <c r="CA195" s="632"/>
      <c r="CB195" s="632"/>
      <c r="CC195" s="632"/>
      <c r="CD195" s="232">
        <v>1</v>
      </c>
      <c r="CE195" s="232"/>
      <c r="CF195" s="232">
        <v>1</v>
      </c>
      <c r="CG195" s="617"/>
      <c r="CH195" s="617"/>
      <c r="CI195" s="617"/>
      <c r="CJ195" s="276"/>
      <c r="CK195" s="277"/>
    </row>
    <row r="196" spans="7:89">
      <c r="G196" s="241"/>
      <c r="H196" s="238"/>
      <c r="I196" s="234"/>
      <c r="J196" s="234"/>
      <c r="K196" s="234"/>
      <c r="L196" s="234"/>
      <c r="M196" s="234"/>
      <c r="N196" s="232">
        <v>1</v>
      </c>
      <c r="O196" s="630" t="s">
        <v>135</v>
      </c>
      <c r="P196" s="630"/>
      <c r="Q196" s="630"/>
      <c r="R196" s="232">
        <v>1</v>
      </c>
      <c r="S196" s="232"/>
      <c r="T196" s="232">
        <v>1</v>
      </c>
      <c r="U196" s="617" t="s">
        <v>282</v>
      </c>
      <c r="V196" s="617"/>
      <c r="W196" s="617"/>
      <c r="X196" s="232">
        <v>1</v>
      </c>
      <c r="Y196" s="617"/>
      <c r="Z196" s="617"/>
      <c r="AA196" s="617"/>
      <c r="AB196" s="617"/>
      <c r="AC196" s="232">
        <v>1</v>
      </c>
      <c r="AD196" s="617" t="s">
        <v>282</v>
      </c>
      <c r="AE196" s="617"/>
      <c r="AF196" s="617"/>
      <c r="AG196" s="232">
        <v>1</v>
      </c>
      <c r="AH196" s="658"/>
      <c r="AI196" s="232">
        <v>1</v>
      </c>
      <c r="AJ196" s="630" t="s">
        <v>135</v>
      </c>
      <c r="AK196" s="630"/>
      <c r="AL196" s="630"/>
      <c r="AM196" s="232">
        <v>1</v>
      </c>
      <c r="AN196" s="234"/>
      <c r="AO196" s="234"/>
      <c r="AP196" s="234"/>
      <c r="AQ196" s="234"/>
      <c r="AR196" s="234"/>
      <c r="AS196" s="276"/>
      <c r="AT196" s="277"/>
      <c r="AX196" s="241"/>
      <c r="AY196" s="238"/>
      <c r="AZ196" s="238"/>
      <c r="BA196" s="232">
        <v>1</v>
      </c>
      <c r="BB196" s="617"/>
      <c r="BC196" s="617"/>
      <c r="BD196" s="617"/>
      <c r="BE196" s="232">
        <v>1</v>
      </c>
      <c r="BF196" s="632"/>
      <c r="BG196" s="632"/>
      <c r="BH196" s="632"/>
      <c r="BI196" s="617"/>
      <c r="BJ196" s="617"/>
      <c r="BK196" s="617"/>
      <c r="BL196" s="232">
        <v>1</v>
      </c>
      <c r="BM196" s="617" t="s">
        <v>135</v>
      </c>
      <c r="BN196" s="617"/>
      <c r="BO196" s="617"/>
      <c r="BP196" s="617" t="s">
        <v>381</v>
      </c>
      <c r="BQ196" s="617"/>
      <c r="BR196" s="631" t="s">
        <v>151</v>
      </c>
      <c r="BS196" s="631"/>
      <c r="BT196" s="617" t="s">
        <v>282</v>
      </c>
      <c r="BU196" s="617"/>
      <c r="BV196" s="617"/>
      <c r="BW196" s="232">
        <v>1</v>
      </c>
      <c r="BX196" s="232">
        <v>1</v>
      </c>
      <c r="BY196" s="232">
        <v>1</v>
      </c>
      <c r="BZ196" s="232">
        <v>1</v>
      </c>
      <c r="CA196" s="232">
        <v>1</v>
      </c>
      <c r="CB196" s="232">
        <v>1</v>
      </c>
      <c r="CC196" s="232">
        <v>1</v>
      </c>
      <c r="CD196" s="232">
        <v>1</v>
      </c>
      <c r="CE196" s="232">
        <v>1</v>
      </c>
      <c r="CF196" s="232">
        <v>1</v>
      </c>
      <c r="CG196" s="617"/>
      <c r="CH196" s="617"/>
      <c r="CI196" s="617"/>
      <c r="CJ196" s="276"/>
      <c r="CK196" s="277"/>
    </row>
    <row r="197" spans="7:89">
      <c r="G197" s="241"/>
      <c r="H197" s="232"/>
      <c r="I197" s="234"/>
      <c r="J197" s="234"/>
      <c r="K197" s="234"/>
      <c r="L197" s="234"/>
      <c r="M197" s="234"/>
      <c r="N197" s="232">
        <v>1</v>
      </c>
      <c r="O197" s="630"/>
      <c r="P197" s="630"/>
      <c r="Q197" s="630"/>
      <c r="R197" s="232">
        <v>1</v>
      </c>
      <c r="S197" s="236"/>
      <c r="T197" s="232">
        <v>1</v>
      </c>
      <c r="U197" s="617"/>
      <c r="V197" s="617"/>
      <c r="W197" s="617"/>
      <c r="X197" s="232">
        <v>1</v>
      </c>
      <c r="Y197" s="617" t="s">
        <v>137</v>
      </c>
      <c r="Z197" s="617"/>
      <c r="AA197" s="617" t="s">
        <v>137</v>
      </c>
      <c r="AB197" s="617"/>
      <c r="AC197" s="232">
        <v>1</v>
      </c>
      <c r="AD197" s="617"/>
      <c r="AE197" s="617"/>
      <c r="AF197" s="617"/>
      <c r="AG197" s="232">
        <v>1</v>
      </c>
      <c r="AH197" s="236"/>
      <c r="AI197" s="232">
        <v>1</v>
      </c>
      <c r="AJ197" s="630"/>
      <c r="AK197" s="630"/>
      <c r="AL197" s="630"/>
      <c r="AM197" s="232">
        <v>1</v>
      </c>
      <c r="AN197" s="234"/>
      <c r="AO197" s="234"/>
      <c r="AP197" s="234"/>
      <c r="AQ197" s="234"/>
      <c r="AR197" s="234"/>
      <c r="AS197" s="276"/>
      <c r="AT197" s="277"/>
      <c r="AX197" s="241"/>
      <c r="AY197" s="232"/>
      <c r="AZ197" s="234"/>
      <c r="BA197" s="232">
        <v>1</v>
      </c>
      <c r="BB197" s="232">
        <v>1</v>
      </c>
      <c r="BC197" s="232">
        <v>1</v>
      </c>
      <c r="BD197" s="232">
        <v>1</v>
      </c>
      <c r="BE197" s="232">
        <v>1</v>
      </c>
      <c r="BF197" s="617" t="s">
        <v>133</v>
      </c>
      <c r="BG197" s="617"/>
      <c r="BH197" s="617"/>
      <c r="BI197" s="632" t="s">
        <v>165</v>
      </c>
      <c r="BJ197" s="632"/>
      <c r="BK197" s="632"/>
      <c r="BL197" s="232">
        <v>1</v>
      </c>
      <c r="BM197" s="617"/>
      <c r="BN197" s="617"/>
      <c r="BO197" s="617"/>
      <c r="BP197" s="617"/>
      <c r="BQ197" s="617"/>
      <c r="BR197" s="631"/>
      <c r="BS197" s="631"/>
      <c r="BT197" s="617"/>
      <c r="BU197" s="617"/>
      <c r="BV197" s="617"/>
      <c r="BW197" s="232">
        <v>1</v>
      </c>
      <c r="BX197" s="617" t="s">
        <v>136</v>
      </c>
      <c r="BY197" s="617"/>
      <c r="BZ197" s="617"/>
      <c r="CA197" s="234"/>
      <c r="CB197" s="234"/>
      <c r="CC197" s="234"/>
      <c r="CD197" s="232">
        <v>1</v>
      </c>
      <c r="CE197" s="632" t="s">
        <v>148</v>
      </c>
      <c r="CF197" s="632"/>
      <c r="CG197" s="632"/>
      <c r="CH197" s="632"/>
      <c r="CI197" s="632"/>
      <c r="CJ197" s="276"/>
      <c r="CK197" s="277"/>
    </row>
    <row r="198" spans="7:89">
      <c r="G198" s="241"/>
      <c r="H198" s="232"/>
      <c r="I198" s="234"/>
      <c r="J198" s="234"/>
      <c r="K198" s="234"/>
      <c r="L198" s="234"/>
      <c r="M198" s="234"/>
      <c r="N198" s="232">
        <v>1</v>
      </c>
      <c r="O198" s="630"/>
      <c r="P198" s="630"/>
      <c r="Q198" s="630"/>
      <c r="R198" s="232">
        <v>1</v>
      </c>
      <c r="S198" s="242"/>
      <c r="T198" s="232">
        <v>1</v>
      </c>
      <c r="U198" s="617"/>
      <c r="V198" s="617"/>
      <c r="W198" s="617"/>
      <c r="X198" s="232">
        <v>1</v>
      </c>
      <c r="Y198" s="617"/>
      <c r="Z198" s="617"/>
      <c r="AA198" s="617"/>
      <c r="AB198" s="617"/>
      <c r="AC198" s="232">
        <v>1</v>
      </c>
      <c r="AD198" s="617"/>
      <c r="AE198" s="617"/>
      <c r="AF198" s="617"/>
      <c r="AG198" s="232">
        <v>1</v>
      </c>
      <c r="AH198" s="242"/>
      <c r="AI198" s="232">
        <v>1</v>
      </c>
      <c r="AJ198" s="630"/>
      <c r="AK198" s="630"/>
      <c r="AL198" s="630"/>
      <c r="AM198" s="232">
        <v>1</v>
      </c>
      <c r="AN198" s="234"/>
      <c r="AO198" s="234"/>
      <c r="AP198" s="234"/>
      <c r="AQ198" s="234"/>
      <c r="AR198" s="234"/>
      <c r="AS198" s="232"/>
      <c r="AT198" s="240"/>
      <c r="AX198" s="241"/>
      <c r="AY198" s="232"/>
      <c r="AZ198" s="632" t="s">
        <v>148</v>
      </c>
      <c r="BA198" s="632"/>
      <c r="BB198" s="632"/>
      <c r="BC198" s="632"/>
      <c r="BD198" s="632"/>
      <c r="BE198" s="232">
        <v>1</v>
      </c>
      <c r="BF198" s="617"/>
      <c r="BG198" s="617"/>
      <c r="BH198" s="617"/>
      <c r="BI198" s="632"/>
      <c r="BJ198" s="632"/>
      <c r="BK198" s="632"/>
      <c r="BL198" s="232">
        <v>1</v>
      </c>
      <c r="BM198" s="617"/>
      <c r="BN198" s="617"/>
      <c r="BO198" s="617"/>
      <c r="BP198" s="230"/>
      <c r="BQ198" s="230"/>
      <c r="BR198" s="234"/>
      <c r="BS198" s="658"/>
      <c r="BT198" s="617"/>
      <c r="BU198" s="617"/>
      <c r="BV198" s="617"/>
      <c r="BW198" s="232">
        <v>1</v>
      </c>
      <c r="BX198" s="617"/>
      <c r="BY198" s="617"/>
      <c r="BZ198" s="617"/>
      <c r="CA198" s="243"/>
      <c r="CB198" s="234"/>
      <c r="CC198" s="234"/>
      <c r="CD198" s="232">
        <v>1</v>
      </c>
      <c r="CE198" s="632"/>
      <c r="CF198" s="632"/>
      <c r="CG198" s="632"/>
      <c r="CH198" s="632"/>
      <c r="CI198" s="632"/>
      <c r="CJ198" s="232"/>
      <c r="CK198" s="240"/>
    </row>
    <row r="199" spans="7:89">
      <c r="G199" s="241"/>
      <c r="H199" s="232"/>
      <c r="I199" s="232"/>
      <c r="J199" s="232"/>
      <c r="K199" s="234"/>
      <c r="L199" s="234"/>
      <c r="M199" s="232">
        <v>1</v>
      </c>
      <c r="N199" s="232">
        <v>1</v>
      </c>
      <c r="O199" s="232">
        <v>1</v>
      </c>
      <c r="P199" s="243"/>
      <c r="Q199" s="232">
        <v>1</v>
      </c>
      <c r="R199" s="232">
        <v>1</v>
      </c>
      <c r="S199" s="232"/>
      <c r="T199" s="232">
        <v>1</v>
      </c>
      <c r="U199" s="232">
        <v>1</v>
      </c>
      <c r="V199" s="232">
        <v>1</v>
      </c>
      <c r="W199" s="232">
        <v>1</v>
      </c>
      <c r="X199" s="232">
        <v>1</v>
      </c>
      <c r="Y199" s="232">
        <v>1</v>
      </c>
      <c r="Z199" s="232">
        <v>1</v>
      </c>
      <c r="AA199" s="232">
        <v>1</v>
      </c>
      <c r="AB199" s="232">
        <v>1</v>
      </c>
      <c r="AC199" s="232">
        <v>1</v>
      </c>
      <c r="AD199" s="232">
        <v>1</v>
      </c>
      <c r="AE199" s="232">
        <v>1</v>
      </c>
      <c r="AF199" s="232">
        <v>1</v>
      </c>
      <c r="AG199" s="232">
        <v>1</v>
      </c>
      <c r="AH199" s="232"/>
      <c r="AI199" s="232">
        <v>1</v>
      </c>
      <c r="AJ199" s="232">
        <v>1</v>
      </c>
      <c r="AK199" s="243"/>
      <c r="AL199" s="232">
        <v>1</v>
      </c>
      <c r="AM199" s="232">
        <v>1</v>
      </c>
      <c r="AN199" s="232">
        <v>1</v>
      </c>
      <c r="AO199" s="232"/>
      <c r="AP199" s="232"/>
      <c r="AQ199" s="232"/>
      <c r="AR199" s="232"/>
      <c r="AS199" s="232"/>
      <c r="AT199" s="240"/>
      <c r="AX199" s="241"/>
      <c r="AY199" s="232"/>
      <c r="AZ199" s="632"/>
      <c r="BA199" s="632"/>
      <c r="BB199" s="632"/>
      <c r="BC199" s="632"/>
      <c r="BD199" s="632"/>
      <c r="BE199" s="232">
        <v>1</v>
      </c>
      <c r="BF199" s="617"/>
      <c r="BG199" s="617"/>
      <c r="BH199" s="617"/>
      <c r="BI199" s="632"/>
      <c r="BJ199" s="632"/>
      <c r="BK199" s="632"/>
      <c r="BL199" s="232">
        <v>1</v>
      </c>
      <c r="BM199" s="232">
        <v>1</v>
      </c>
      <c r="BN199" s="232">
        <v>1</v>
      </c>
      <c r="BO199" s="232">
        <v>1</v>
      </c>
      <c r="BP199" s="232">
        <v>1</v>
      </c>
      <c r="BQ199" s="232">
        <v>1</v>
      </c>
      <c r="BR199" s="232">
        <v>1</v>
      </c>
      <c r="BS199" s="232">
        <v>1</v>
      </c>
      <c r="BT199" s="232">
        <v>1</v>
      </c>
      <c r="BU199" s="232">
        <v>1</v>
      </c>
      <c r="BV199" s="232">
        <v>1</v>
      </c>
      <c r="BW199" s="232">
        <v>1</v>
      </c>
      <c r="BX199" s="617"/>
      <c r="BY199" s="617"/>
      <c r="BZ199" s="617"/>
      <c r="CA199" s="617" t="s">
        <v>133</v>
      </c>
      <c r="CB199" s="617"/>
      <c r="CC199" s="617"/>
      <c r="CD199" s="232">
        <v>1</v>
      </c>
      <c r="CE199" s="632"/>
      <c r="CF199" s="632"/>
      <c r="CG199" s="632"/>
      <c r="CH199" s="632"/>
      <c r="CI199" s="632"/>
      <c r="CJ199" s="232"/>
      <c r="CK199" s="240"/>
    </row>
    <row r="200" spans="7:89">
      <c r="G200" s="241"/>
      <c r="H200" s="232"/>
      <c r="I200" s="232"/>
      <c r="J200" s="232"/>
      <c r="K200" s="234"/>
      <c r="L200" s="234"/>
      <c r="M200" s="232">
        <v>1</v>
      </c>
      <c r="N200" s="617" t="s">
        <v>136</v>
      </c>
      <c r="O200" s="617"/>
      <c r="P200" s="617"/>
      <c r="Q200" s="232">
        <v>1</v>
      </c>
      <c r="R200" s="632" t="s">
        <v>165</v>
      </c>
      <c r="S200" s="632"/>
      <c r="T200" s="632"/>
      <c r="U200" s="232">
        <v>1</v>
      </c>
      <c r="V200" s="617" t="s">
        <v>139</v>
      </c>
      <c r="W200" s="617"/>
      <c r="X200" s="617"/>
      <c r="Y200" s="631" t="s">
        <v>151</v>
      </c>
      <c r="Z200" s="631"/>
      <c r="AA200" s="631" t="s">
        <v>151</v>
      </c>
      <c r="AB200" s="631"/>
      <c r="AC200" s="617" t="s">
        <v>139</v>
      </c>
      <c r="AD200" s="617"/>
      <c r="AE200" s="617"/>
      <c r="AF200" s="232">
        <v>1</v>
      </c>
      <c r="AG200" s="632" t="s">
        <v>165</v>
      </c>
      <c r="AH200" s="632"/>
      <c r="AI200" s="632"/>
      <c r="AJ200" s="232">
        <v>1</v>
      </c>
      <c r="AK200" s="617" t="s">
        <v>136</v>
      </c>
      <c r="AL200" s="617"/>
      <c r="AM200" s="617"/>
      <c r="AN200" s="232">
        <v>1</v>
      </c>
      <c r="AO200" s="232"/>
      <c r="AP200" s="232"/>
      <c r="AQ200" s="232"/>
      <c r="AR200" s="232"/>
      <c r="AS200" s="232"/>
      <c r="AT200" s="240"/>
      <c r="AX200" s="241"/>
      <c r="AY200" s="232"/>
      <c r="AZ200" s="632"/>
      <c r="BA200" s="632"/>
      <c r="BB200" s="632"/>
      <c r="BC200" s="632"/>
      <c r="BD200" s="632"/>
      <c r="BE200" s="232">
        <v>1</v>
      </c>
      <c r="BF200" s="232">
        <v>1</v>
      </c>
      <c r="BG200" s="232">
        <v>1</v>
      </c>
      <c r="BH200" s="232">
        <v>1</v>
      </c>
      <c r="BI200" s="232">
        <v>1</v>
      </c>
      <c r="BJ200" s="232">
        <v>1</v>
      </c>
      <c r="BK200" s="232">
        <v>1</v>
      </c>
      <c r="BL200" s="232">
        <v>1</v>
      </c>
      <c r="BM200" s="232">
        <v>1</v>
      </c>
      <c r="BN200" s="632" t="s">
        <v>165</v>
      </c>
      <c r="BO200" s="632"/>
      <c r="BP200" s="632"/>
      <c r="BQ200" s="617" t="s">
        <v>139</v>
      </c>
      <c r="BR200" s="617"/>
      <c r="BS200" s="617"/>
      <c r="BT200" s="232">
        <v>1</v>
      </c>
      <c r="BU200" s="617" t="s">
        <v>136</v>
      </c>
      <c r="BV200" s="617"/>
      <c r="BW200" s="617"/>
      <c r="BX200" s="617" t="s">
        <v>181</v>
      </c>
      <c r="BY200" s="617"/>
      <c r="BZ200" s="617"/>
      <c r="CA200" s="617"/>
      <c r="CB200" s="617"/>
      <c r="CC200" s="617"/>
      <c r="CD200" s="232">
        <v>1</v>
      </c>
      <c r="CE200" s="632"/>
      <c r="CF200" s="632"/>
      <c r="CG200" s="632"/>
      <c r="CH200" s="632"/>
      <c r="CI200" s="632"/>
      <c r="CJ200" s="232"/>
      <c r="CK200" s="240"/>
    </row>
    <row r="201" spans="7:89">
      <c r="G201" s="241"/>
      <c r="H201" s="232"/>
      <c r="I201" s="232"/>
      <c r="J201" s="232"/>
      <c r="K201" s="232"/>
      <c r="L201" s="232"/>
      <c r="M201" s="232">
        <v>1</v>
      </c>
      <c r="N201" s="617"/>
      <c r="O201" s="617"/>
      <c r="P201" s="617"/>
      <c r="Q201" s="235"/>
      <c r="R201" s="632"/>
      <c r="S201" s="632"/>
      <c r="T201" s="632"/>
      <c r="U201" s="232">
        <v>1</v>
      </c>
      <c r="V201" s="617"/>
      <c r="W201" s="617"/>
      <c r="X201" s="617"/>
      <c r="Y201" s="631"/>
      <c r="Z201" s="631"/>
      <c r="AA201" s="631"/>
      <c r="AB201" s="631"/>
      <c r="AC201" s="617"/>
      <c r="AD201" s="617"/>
      <c r="AE201" s="617"/>
      <c r="AF201" s="232">
        <v>1</v>
      </c>
      <c r="AG201" s="632"/>
      <c r="AH201" s="632"/>
      <c r="AI201" s="632"/>
      <c r="AJ201" s="235"/>
      <c r="AK201" s="617"/>
      <c r="AL201" s="617"/>
      <c r="AM201" s="617"/>
      <c r="AN201" s="232">
        <v>1</v>
      </c>
      <c r="AO201" s="232"/>
      <c r="AP201" s="232"/>
      <c r="AQ201" s="232"/>
      <c r="AR201" s="232"/>
      <c r="AS201" s="232"/>
      <c r="AT201" s="240"/>
      <c r="AX201" s="241"/>
      <c r="AY201" s="232"/>
      <c r="AZ201" s="632"/>
      <c r="BA201" s="632"/>
      <c r="BB201" s="632"/>
      <c r="BC201" s="632"/>
      <c r="BD201" s="632"/>
      <c r="BE201" s="232"/>
      <c r="BF201" s="232">
        <v>1</v>
      </c>
      <c r="BG201" s="617" t="s">
        <v>136</v>
      </c>
      <c r="BH201" s="617"/>
      <c r="BI201" s="617"/>
      <c r="BJ201" s="630" t="s">
        <v>283</v>
      </c>
      <c r="BK201" s="630"/>
      <c r="BL201" s="630"/>
      <c r="BM201" s="232">
        <v>1</v>
      </c>
      <c r="BN201" s="632"/>
      <c r="BO201" s="632"/>
      <c r="BP201" s="632"/>
      <c r="BQ201" s="617"/>
      <c r="BR201" s="617"/>
      <c r="BS201" s="617"/>
      <c r="BT201" s="232">
        <v>1</v>
      </c>
      <c r="BU201" s="617"/>
      <c r="BV201" s="617"/>
      <c r="BW201" s="617"/>
      <c r="BX201" s="617"/>
      <c r="BY201" s="617"/>
      <c r="BZ201" s="617"/>
      <c r="CA201" s="617"/>
      <c r="CB201" s="617"/>
      <c r="CC201" s="617"/>
      <c r="CD201" s="232">
        <v>1</v>
      </c>
      <c r="CE201" s="632"/>
      <c r="CF201" s="632"/>
      <c r="CG201" s="632"/>
      <c r="CH201" s="632"/>
      <c r="CI201" s="632"/>
      <c r="CJ201" s="232"/>
      <c r="CK201" s="240"/>
    </row>
    <row r="202" spans="7:89">
      <c r="G202" s="241"/>
      <c r="H202" s="232"/>
      <c r="I202" s="232"/>
      <c r="J202" s="232"/>
      <c r="K202" s="232"/>
      <c r="L202" s="232"/>
      <c r="M202" s="232">
        <v>1</v>
      </c>
      <c r="N202" s="617"/>
      <c r="O202" s="617"/>
      <c r="P202" s="617"/>
      <c r="Q202" s="232"/>
      <c r="R202" s="632"/>
      <c r="S202" s="632"/>
      <c r="T202" s="632"/>
      <c r="U202" s="232">
        <v>1</v>
      </c>
      <c r="V202" s="617"/>
      <c r="W202" s="617"/>
      <c r="X202" s="617"/>
      <c r="Y202" s="232">
        <v>1</v>
      </c>
      <c r="Z202" s="230"/>
      <c r="AA202" s="230"/>
      <c r="AB202" s="232">
        <v>1</v>
      </c>
      <c r="AC202" s="617"/>
      <c r="AD202" s="617"/>
      <c r="AE202" s="617"/>
      <c r="AF202" s="232">
        <v>1</v>
      </c>
      <c r="AG202" s="632"/>
      <c r="AH202" s="632"/>
      <c r="AI202" s="632"/>
      <c r="AJ202" s="232"/>
      <c r="AK202" s="617"/>
      <c r="AL202" s="617"/>
      <c r="AM202" s="617"/>
      <c r="AN202" s="232">
        <v>1</v>
      </c>
      <c r="AO202" s="232"/>
      <c r="AP202" s="232"/>
      <c r="AQ202" s="232"/>
      <c r="AR202" s="232"/>
      <c r="AS202" s="232"/>
      <c r="AT202" s="240"/>
      <c r="AX202" s="241"/>
      <c r="AY202" s="232"/>
      <c r="AZ202" s="632"/>
      <c r="BA202" s="632"/>
      <c r="BB202" s="632"/>
      <c r="BC202" s="632"/>
      <c r="BD202" s="632"/>
      <c r="BE202" s="232"/>
      <c r="BF202" s="232">
        <v>1</v>
      </c>
      <c r="BG202" s="617"/>
      <c r="BH202" s="617"/>
      <c r="BI202" s="617"/>
      <c r="BJ202" s="630"/>
      <c r="BK202" s="630"/>
      <c r="BL202" s="630"/>
      <c r="BM202" s="232">
        <v>1</v>
      </c>
      <c r="BN202" s="632"/>
      <c r="BO202" s="632"/>
      <c r="BP202" s="632"/>
      <c r="BQ202" s="617"/>
      <c r="BR202" s="617"/>
      <c r="BS202" s="617"/>
      <c r="BT202" s="232">
        <v>1</v>
      </c>
      <c r="BU202" s="617"/>
      <c r="BV202" s="617"/>
      <c r="BW202" s="617"/>
      <c r="BX202" s="617"/>
      <c r="BY202" s="617"/>
      <c r="BZ202" s="617"/>
      <c r="CA202" s="234"/>
      <c r="CB202" s="234"/>
      <c r="CC202" s="232">
        <v>1</v>
      </c>
      <c r="CD202" s="232">
        <v>1</v>
      </c>
      <c r="CE202" s="617" t="s">
        <v>210</v>
      </c>
      <c r="CF202" s="617"/>
      <c r="CG202" s="617"/>
      <c r="CH202" s="232"/>
      <c r="CI202" s="232"/>
      <c r="CJ202" s="232"/>
      <c r="CK202" s="240"/>
    </row>
    <row r="203" spans="7:89">
      <c r="G203" s="241"/>
      <c r="H203" s="232"/>
      <c r="I203" s="232"/>
      <c r="J203" s="232"/>
      <c r="K203" s="232"/>
      <c r="L203" s="232"/>
      <c r="M203" s="232">
        <v>1</v>
      </c>
      <c r="N203" s="232">
        <v>1</v>
      </c>
      <c r="O203" s="232">
        <v>1</v>
      </c>
      <c r="P203" s="232">
        <v>1</v>
      </c>
      <c r="Q203" s="232">
        <v>1</v>
      </c>
      <c r="R203" s="617" t="s">
        <v>138</v>
      </c>
      <c r="S203" s="617"/>
      <c r="T203" s="617"/>
      <c r="U203" s="232">
        <v>1</v>
      </c>
      <c r="V203" s="232">
        <v>1</v>
      </c>
      <c r="W203" s="232">
        <v>1</v>
      </c>
      <c r="X203" s="232">
        <v>1</v>
      </c>
      <c r="Y203" s="232">
        <v>1</v>
      </c>
      <c r="Z203" s="232">
        <v>1</v>
      </c>
      <c r="AA203" s="232">
        <v>1</v>
      </c>
      <c r="AB203" s="232">
        <v>1</v>
      </c>
      <c r="AC203" s="232">
        <v>1</v>
      </c>
      <c r="AD203" s="232">
        <v>1</v>
      </c>
      <c r="AE203" s="232">
        <v>1</v>
      </c>
      <c r="AF203" s="232">
        <v>1</v>
      </c>
      <c r="AG203" s="617" t="s">
        <v>138</v>
      </c>
      <c r="AH203" s="617"/>
      <c r="AI203" s="617"/>
      <c r="AJ203" s="232">
        <v>1</v>
      </c>
      <c r="AK203" s="232">
        <v>1</v>
      </c>
      <c r="AL203" s="232">
        <v>1</v>
      </c>
      <c r="AM203" s="232">
        <v>1</v>
      </c>
      <c r="AN203" s="232">
        <v>1</v>
      </c>
      <c r="AO203" s="232"/>
      <c r="AP203" s="232"/>
      <c r="AQ203" s="232"/>
      <c r="AR203" s="232"/>
      <c r="AS203" s="232"/>
      <c r="AT203" s="240"/>
      <c r="AX203" s="241"/>
      <c r="AY203" s="232"/>
      <c r="AZ203" s="232"/>
      <c r="BA203" s="232"/>
      <c r="BB203" s="232"/>
      <c r="BC203" s="232"/>
      <c r="BD203" s="232"/>
      <c r="BE203" s="232"/>
      <c r="BF203" s="232">
        <v>1</v>
      </c>
      <c r="BG203" s="617"/>
      <c r="BH203" s="617"/>
      <c r="BI203" s="617"/>
      <c r="BJ203" s="630"/>
      <c r="BK203" s="630"/>
      <c r="BL203" s="630"/>
      <c r="BM203" s="232">
        <v>1</v>
      </c>
      <c r="BN203" s="617" t="s">
        <v>138</v>
      </c>
      <c r="BO203" s="617"/>
      <c r="BP203" s="617"/>
      <c r="BQ203" s="632" t="s">
        <v>165</v>
      </c>
      <c r="BR203" s="632"/>
      <c r="BS203" s="632"/>
      <c r="BT203" s="232">
        <v>1</v>
      </c>
      <c r="BU203" s="234"/>
      <c r="BV203" s="243"/>
      <c r="BW203" s="617" t="s">
        <v>133</v>
      </c>
      <c r="BX203" s="617"/>
      <c r="BY203" s="617"/>
      <c r="BZ203" s="234"/>
      <c r="CA203" s="632" t="s">
        <v>177</v>
      </c>
      <c r="CB203" s="632"/>
      <c r="CC203" s="632"/>
      <c r="CD203" s="232">
        <v>1</v>
      </c>
      <c r="CE203" s="617"/>
      <c r="CF203" s="617"/>
      <c r="CG203" s="617"/>
      <c r="CH203" s="232"/>
      <c r="CI203" s="232"/>
      <c r="CJ203" s="232"/>
      <c r="CK203" s="240"/>
    </row>
    <row r="204" spans="7:89">
      <c r="G204" s="241"/>
      <c r="H204" s="276"/>
      <c r="I204" s="232"/>
      <c r="J204" s="233"/>
      <c r="K204" s="232"/>
      <c r="L204" s="632" t="s">
        <v>148</v>
      </c>
      <c r="M204" s="632"/>
      <c r="N204" s="632"/>
      <c r="O204" s="632"/>
      <c r="P204" s="632"/>
      <c r="Q204" s="232">
        <v>1</v>
      </c>
      <c r="R204" s="617"/>
      <c r="S204" s="617"/>
      <c r="T204" s="617"/>
      <c r="U204" s="632" t="s">
        <v>165</v>
      </c>
      <c r="V204" s="632"/>
      <c r="W204" s="632"/>
      <c r="X204" s="617" t="s">
        <v>283</v>
      </c>
      <c r="Y204" s="617"/>
      <c r="Z204" s="617"/>
      <c r="AA204" s="630" t="s">
        <v>135</v>
      </c>
      <c r="AB204" s="630"/>
      <c r="AC204" s="630"/>
      <c r="AD204" s="632" t="s">
        <v>165</v>
      </c>
      <c r="AE204" s="632"/>
      <c r="AF204" s="632"/>
      <c r="AG204" s="617"/>
      <c r="AH204" s="617"/>
      <c r="AI204" s="617"/>
      <c r="AJ204" s="232">
        <v>1</v>
      </c>
      <c r="AK204" s="632" t="s">
        <v>148</v>
      </c>
      <c r="AL204" s="632"/>
      <c r="AM204" s="632"/>
      <c r="AN204" s="632"/>
      <c r="AO204" s="632"/>
      <c r="AP204" s="233"/>
      <c r="AQ204" s="233"/>
      <c r="AR204" s="233"/>
      <c r="AS204" s="232"/>
      <c r="AT204" s="277"/>
      <c r="AX204" s="241"/>
      <c r="AY204" s="276"/>
      <c r="AZ204" s="232"/>
      <c r="BA204" s="233"/>
      <c r="BB204" s="232"/>
      <c r="BC204" s="617" t="s">
        <v>187</v>
      </c>
      <c r="BD204" s="617"/>
      <c r="BE204" s="617"/>
      <c r="BF204" s="232">
        <v>1</v>
      </c>
      <c r="BG204" s="232">
        <v>1</v>
      </c>
      <c r="BH204" s="232">
        <v>1</v>
      </c>
      <c r="BI204" s="232">
        <v>1</v>
      </c>
      <c r="BJ204" s="232">
        <v>1</v>
      </c>
      <c r="BK204" s="232">
        <v>1</v>
      </c>
      <c r="BL204" s="232">
        <v>1</v>
      </c>
      <c r="BM204" s="232">
        <v>1</v>
      </c>
      <c r="BN204" s="617"/>
      <c r="BO204" s="617"/>
      <c r="BP204" s="617"/>
      <c r="BQ204" s="632"/>
      <c r="BR204" s="632"/>
      <c r="BS204" s="632"/>
      <c r="BT204" s="232">
        <v>1</v>
      </c>
      <c r="BU204" s="234"/>
      <c r="BV204" s="234"/>
      <c r="BW204" s="617"/>
      <c r="BX204" s="617"/>
      <c r="BY204" s="617"/>
      <c r="BZ204" s="234"/>
      <c r="CA204" s="632"/>
      <c r="CB204" s="632"/>
      <c r="CC204" s="632"/>
      <c r="CD204" s="242"/>
      <c r="CE204" s="617"/>
      <c r="CF204" s="617"/>
      <c r="CG204" s="617"/>
      <c r="CH204" s="233"/>
      <c r="CI204" s="233"/>
      <c r="CJ204" s="232"/>
      <c r="CK204" s="277"/>
    </row>
    <row r="205" spans="7:89">
      <c r="G205" s="239"/>
      <c r="H205" s="233"/>
      <c r="I205" s="276"/>
      <c r="J205" s="232"/>
      <c r="K205" s="232"/>
      <c r="L205" s="632"/>
      <c r="M205" s="632"/>
      <c r="N205" s="632"/>
      <c r="O205" s="632"/>
      <c r="P205" s="632"/>
      <c r="Q205" s="232">
        <v>1</v>
      </c>
      <c r="R205" s="617"/>
      <c r="S205" s="617"/>
      <c r="T205" s="617"/>
      <c r="U205" s="632"/>
      <c r="V205" s="632"/>
      <c r="W205" s="632"/>
      <c r="X205" s="617"/>
      <c r="Y205" s="617"/>
      <c r="Z205" s="617"/>
      <c r="AA205" s="630"/>
      <c r="AB205" s="630"/>
      <c r="AC205" s="630"/>
      <c r="AD205" s="632"/>
      <c r="AE205" s="632"/>
      <c r="AF205" s="632"/>
      <c r="AG205" s="617"/>
      <c r="AH205" s="617"/>
      <c r="AI205" s="617"/>
      <c r="AJ205" s="232">
        <v>1</v>
      </c>
      <c r="AK205" s="632"/>
      <c r="AL205" s="632"/>
      <c r="AM205" s="632"/>
      <c r="AN205" s="632"/>
      <c r="AO205" s="632"/>
      <c r="AP205" s="233"/>
      <c r="AQ205" s="233"/>
      <c r="AR205" s="233"/>
      <c r="AS205" s="232"/>
      <c r="AT205" s="277"/>
      <c r="AX205" s="239"/>
      <c r="AY205" s="233"/>
      <c r="AZ205" s="276"/>
      <c r="BA205" s="232"/>
      <c r="BB205" s="232"/>
      <c r="BC205" s="617"/>
      <c r="BD205" s="617"/>
      <c r="BE205" s="617"/>
      <c r="BF205" s="242"/>
      <c r="BG205" s="632" t="s">
        <v>186</v>
      </c>
      <c r="BH205" s="632"/>
      <c r="BI205" s="632"/>
      <c r="BJ205" s="632" t="s">
        <v>186</v>
      </c>
      <c r="BK205" s="632"/>
      <c r="BL205" s="632"/>
      <c r="BM205" s="232">
        <v>1</v>
      </c>
      <c r="BN205" s="617"/>
      <c r="BO205" s="617"/>
      <c r="BP205" s="617"/>
      <c r="BQ205" s="632"/>
      <c r="BR205" s="632"/>
      <c r="BS205" s="632"/>
      <c r="BT205" s="232">
        <v>1</v>
      </c>
      <c r="BU205" s="234"/>
      <c r="BV205" s="234"/>
      <c r="BW205" s="617"/>
      <c r="BX205" s="617"/>
      <c r="BY205" s="617"/>
      <c r="BZ205" s="232">
        <v>1</v>
      </c>
      <c r="CA205" s="632"/>
      <c r="CB205" s="632"/>
      <c r="CC205" s="632"/>
      <c r="CD205" s="242"/>
      <c r="CE205" s="242"/>
      <c r="CF205" s="242"/>
      <c r="CG205" s="234"/>
      <c r="CH205" s="234"/>
      <c r="CI205" s="234"/>
      <c r="CJ205" s="232"/>
      <c r="CK205" s="277"/>
    </row>
    <row r="206" spans="7:89">
      <c r="G206" s="239"/>
      <c r="H206" s="276"/>
      <c r="I206" s="276"/>
      <c r="J206" s="232"/>
      <c r="K206" s="232"/>
      <c r="L206" s="632"/>
      <c r="M206" s="632"/>
      <c r="N206" s="632"/>
      <c r="O206" s="632"/>
      <c r="P206" s="632"/>
      <c r="Q206" s="232">
        <v>1</v>
      </c>
      <c r="R206" s="232">
        <v>1</v>
      </c>
      <c r="S206" s="232">
        <v>1</v>
      </c>
      <c r="T206" s="232">
        <v>1</v>
      </c>
      <c r="U206" s="632"/>
      <c r="V206" s="632"/>
      <c r="W206" s="632"/>
      <c r="X206" s="617"/>
      <c r="Y206" s="617"/>
      <c r="Z206" s="617"/>
      <c r="AA206" s="630"/>
      <c r="AB206" s="630"/>
      <c r="AC206" s="630"/>
      <c r="AD206" s="632"/>
      <c r="AE206" s="632"/>
      <c r="AF206" s="632"/>
      <c r="AG206" s="232">
        <v>1</v>
      </c>
      <c r="AH206" s="232">
        <v>1</v>
      </c>
      <c r="AI206" s="232">
        <v>1</v>
      </c>
      <c r="AJ206" s="232">
        <v>1</v>
      </c>
      <c r="AK206" s="632"/>
      <c r="AL206" s="632"/>
      <c r="AM206" s="632"/>
      <c r="AN206" s="632"/>
      <c r="AO206" s="632"/>
      <c r="AP206" s="233"/>
      <c r="AQ206" s="233"/>
      <c r="AR206" s="233"/>
      <c r="AS206" s="233"/>
      <c r="AT206" s="277"/>
      <c r="AX206" s="239"/>
      <c r="AY206" s="234"/>
      <c r="AZ206" s="234"/>
      <c r="BA206" s="234"/>
      <c r="BB206" s="232"/>
      <c r="BC206" s="617"/>
      <c r="BD206" s="617"/>
      <c r="BE206" s="617"/>
      <c r="BF206" s="242"/>
      <c r="BG206" s="632"/>
      <c r="BH206" s="632"/>
      <c r="BI206" s="632"/>
      <c r="BJ206" s="632"/>
      <c r="BK206" s="632"/>
      <c r="BL206" s="632"/>
      <c r="BM206" s="232">
        <v>1</v>
      </c>
      <c r="BN206" s="232">
        <v>1</v>
      </c>
      <c r="BO206" s="232">
        <v>1</v>
      </c>
      <c r="BP206" s="232">
        <v>1</v>
      </c>
      <c r="BQ206" s="232">
        <v>1</v>
      </c>
      <c r="BR206" s="232">
        <v>1</v>
      </c>
      <c r="BS206" s="232">
        <v>1</v>
      </c>
      <c r="BT206" s="232">
        <v>1</v>
      </c>
      <c r="BU206" s="232">
        <v>1</v>
      </c>
      <c r="BV206" s="232">
        <v>1</v>
      </c>
      <c r="BW206" s="232">
        <v>1</v>
      </c>
      <c r="BX206" s="232">
        <v>1</v>
      </c>
      <c r="BY206" s="232">
        <v>1</v>
      </c>
      <c r="BZ206" s="232">
        <v>1</v>
      </c>
      <c r="CA206" s="232">
        <v>1</v>
      </c>
      <c r="CB206" s="242"/>
      <c r="CC206" s="242"/>
      <c r="CD206" s="632" t="s">
        <v>339</v>
      </c>
      <c r="CE206" s="632"/>
      <c r="CF206" s="632"/>
      <c r="CG206" s="632"/>
      <c r="CH206" s="234"/>
      <c r="CI206" s="234"/>
      <c r="CJ206" s="233"/>
      <c r="CK206" s="277"/>
    </row>
    <row r="207" spans="7:89">
      <c r="G207" s="241"/>
      <c r="H207" s="233"/>
      <c r="I207" s="276"/>
      <c r="J207" s="232"/>
      <c r="K207" s="232"/>
      <c r="L207" s="632"/>
      <c r="M207" s="632"/>
      <c r="N207" s="632"/>
      <c r="O207" s="632"/>
      <c r="P207" s="632"/>
      <c r="Q207" s="617" t="s">
        <v>133</v>
      </c>
      <c r="R207" s="617"/>
      <c r="S207" s="617"/>
      <c r="T207" s="232">
        <v>1</v>
      </c>
      <c r="U207" s="232">
        <v>1</v>
      </c>
      <c r="V207" s="232">
        <v>1</v>
      </c>
      <c r="W207" s="232">
        <v>1</v>
      </c>
      <c r="X207" s="232">
        <v>1</v>
      </c>
      <c r="Y207" s="232">
        <v>1</v>
      </c>
      <c r="Z207" s="232">
        <v>1</v>
      </c>
      <c r="AA207" s="232">
        <v>1</v>
      </c>
      <c r="AB207" s="232">
        <v>1</v>
      </c>
      <c r="AC207" s="232">
        <v>1</v>
      </c>
      <c r="AD207" s="232">
        <v>1</v>
      </c>
      <c r="AE207" s="232">
        <v>1</v>
      </c>
      <c r="AF207" s="232">
        <v>1</v>
      </c>
      <c r="AG207" s="232">
        <v>1</v>
      </c>
      <c r="AH207" s="617" t="s">
        <v>133</v>
      </c>
      <c r="AI207" s="617"/>
      <c r="AJ207" s="617"/>
      <c r="AK207" s="632"/>
      <c r="AL207" s="632"/>
      <c r="AM207" s="632"/>
      <c r="AN207" s="632"/>
      <c r="AO207" s="632"/>
      <c r="AP207" s="232"/>
      <c r="AQ207" s="232"/>
      <c r="AR207" s="233"/>
      <c r="AS207" s="233"/>
      <c r="AT207" s="240"/>
      <c r="AX207" s="241"/>
      <c r="AY207" s="234"/>
      <c r="AZ207" s="234"/>
      <c r="BA207" s="234"/>
      <c r="BB207" s="234"/>
      <c r="BC207" s="234"/>
      <c r="BD207" s="242"/>
      <c r="BE207" s="242"/>
      <c r="BF207" s="242"/>
      <c r="BG207" s="632"/>
      <c r="BH207" s="632"/>
      <c r="BI207" s="632"/>
      <c r="BJ207" s="632"/>
      <c r="BK207" s="632"/>
      <c r="BL207" s="632"/>
      <c r="BM207" s="232">
        <v>1</v>
      </c>
      <c r="BN207" s="232"/>
      <c r="BO207" s="232"/>
      <c r="BP207" s="232"/>
      <c r="BQ207" s="232"/>
      <c r="BR207" s="232"/>
      <c r="BS207" s="232"/>
      <c r="BT207" s="232">
        <v>1</v>
      </c>
      <c r="BU207" s="632" t="s">
        <v>148</v>
      </c>
      <c r="BV207" s="632"/>
      <c r="BW207" s="632"/>
      <c r="BX207" s="632"/>
      <c r="BY207" s="632"/>
      <c r="BZ207" s="617" t="s">
        <v>411</v>
      </c>
      <c r="CA207" s="617"/>
      <c r="CB207" s="617"/>
      <c r="CC207" s="242"/>
      <c r="CD207" s="632"/>
      <c r="CE207" s="632"/>
      <c r="CF207" s="632"/>
      <c r="CG207" s="632"/>
      <c r="CH207" s="234"/>
      <c r="CI207" s="234"/>
      <c r="CJ207" s="233"/>
      <c r="CK207" s="240"/>
    </row>
    <row r="208" spans="7:89">
      <c r="G208" s="239"/>
      <c r="H208" s="276"/>
      <c r="I208" s="276"/>
      <c r="J208" s="234"/>
      <c r="K208" s="234"/>
      <c r="L208" s="632"/>
      <c r="M208" s="632"/>
      <c r="N208" s="632"/>
      <c r="O208" s="632"/>
      <c r="P208" s="632"/>
      <c r="Q208" s="617"/>
      <c r="R208" s="617"/>
      <c r="S208" s="617"/>
      <c r="T208" s="234"/>
      <c r="U208" s="232"/>
      <c r="V208" s="617" t="s">
        <v>136</v>
      </c>
      <c r="W208" s="617"/>
      <c r="X208" s="617"/>
      <c r="Y208" s="630" t="s">
        <v>339</v>
      </c>
      <c r="Z208" s="630"/>
      <c r="AA208" s="630"/>
      <c r="AB208" s="630"/>
      <c r="AC208" s="617" t="s">
        <v>136</v>
      </c>
      <c r="AD208" s="617"/>
      <c r="AE208" s="617"/>
      <c r="AF208" s="234"/>
      <c r="AG208" s="234"/>
      <c r="AH208" s="617"/>
      <c r="AI208" s="617"/>
      <c r="AJ208" s="617"/>
      <c r="AK208" s="632"/>
      <c r="AL208" s="632"/>
      <c r="AM208" s="632"/>
      <c r="AN208" s="632"/>
      <c r="AO208" s="632"/>
      <c r="AP208" s="232"/>
      <c r="AQ208" s="232"/>
      <c r="AR208" s="276"/>
      <c r="AS208" s="276"/>
      <c r="AT208" s="277"/>
      <c r="AX208" s="239"/>
      <c r="AY208" s="234"/>
      <c r="AZ208" s="234"/>
      <c r="BA208" s="234"/>
      <c r="BB208" s="234"/>
      <c r="BC208" s="234"/>
      <c r="BD208" s="242"/>
      <c r="BE208" s="242"/>
      <c r="BF208" s="242"/>
      <c r="BG208" s="242"/>
      <c r="BH208" s="234"/>
      <c r="BI208" s="234"/>
      <c r="BJ208" s="234"/>
      <c r="BK208" s="234"/>
      <c r="BL208" s="234"/>
      <c r="BM208" s="232">
        <v>1</v>
      </c>
      <c r="BN208" s="232">
        <v>1</v>
      </c>
      <c r="BO208" s="232">
        <v>1</v>
      </c>
      <c r="BP208" s="232">
        <v>1</v>
      </c>
      <c r="BQ208" s="232">
        <v>1</v>
      </c>
      <c r="BR208" s="232">
        <v>1</v>
      </c>
      <c r="BS208" s="232">
        <v>1</v>
      </c>
      <c r="BT208" s="232">
        <v>1</v>
      </c>
      <c r="BU208" s="632"/>
      <c r="BV208" s="632"/>
      <c r="BW208" s="632"/>
      <c r="BX208" s="632"/>
      <c r="BY208" s="632"/>
      <c r="BZ208" s="617"/>
      <c r="CA208" s="617"/>
      <c r="CB208" s="617"/>
      <c r="CC208" s="242"/>
      <c r="CD208" s="632"/>
      <c r="CE208" s="632"/>
      <c r="CF208" s="632"/>
      <c r="CG208" s="632"/>
      <c r="CH208" s="232"/>
      <c r="CI208" s="276"/>
      <c r="CJ208" s="276"/>
      <c r="CK208" s="277"/>
    </row>
    <row r="209" spans="7:89">
      <c r="G209" s="239"/>
      <c r="H209" s="233"/>
      <c r="I209" s="276"/>
      <c r="J209" s="234"/>
      <c r="K209" s="234"/>
      <c r="L209" s="234"/>
      <c r="M209" s="232"/>
      <c r="N209" s="234"/>
      <c r="O209" s="234"/>
      <c r="P209" s="234"/>
      <c r="Q209" s="617"/>
      <c r="R209" s="617"/>
      <c r="S209" s="617"/>
      <c r="T209" s="234"/>
      <c r="U209" s="232"/>
      <c r="V209" s="617"/>
      <c r="W209" s="617"/>
      <c r="X209" s="617"/>
      <c r="Y209" s="630"/>
      <c r="Z209" s="630"/>
      <c r="AA209" s="630"/>
      <c r="AB209" s="630"/>
      <c r="AC209" s="617"/>
      <c r="AD209" s="617"/>
      <c r="AE209" s="617"/>
      <c r="AF209" s="234"/>
      <c r="AG209" s="234"/>
      <c r="AH209" s="617"/>
      <c r="AI209" s="617"/>
      <c r="AJ209" s="617"/>
      <c r="AK209" s="232"/>
      <c r="AL209" s="232"/>
      <c r="AM209" s="232"/>
      <c r="AN209" s="232"/>
      <c r="AO209" s="232"/>
      <c r="AP209" s="232"/>
      <c r="AQ209" s="232"/>
      <c r="AR209" s="276"/>
      <c r="AS209" s="276"/>
      <c r="AT209" s="277"/>
      <c r="AX209" s="239"/>
      <c r="AY209" s="243"/>
      <c r="AZ209" s="231" t="s">
        <v>191</v>
      </c>
      <c r="BA209" s="234"/>
      <c r="BB209" s="234"/>
      <c r="BC209" s="234"/>
      <c r="BD209" s="232"/>
      <c r="BE209" s="238"/>
      <c r="BF209" s="238"/>
      <c r="BG209" s="238"/>
      <c r="BH209" s="234"/>
      <c r="BI209" s="617" t="s">
        <v>187</v>
      </c>
      <c r="BJ209" s="617"/>
      <c r="BK209" s="617"/>
      <c r="BL209" s="234"/>
      <c r="BM209" s="617" t="s">
        <v>187</v>
      </c>
      <c r="BN209" s="617"/>
      <c r="BO209" s="617"/>
      <c r="BP209" s="242"/>
      <c r="BQ209" s="242"/>
      <c r="BR209" s="617" t="s">
        <v>187</v>
      </c>
      <c r="BS209" s="617"/>
      <c r="BT209" s="617"/>
      <c r="BU209" s="632"/>
      <c r="BV209" s="632"/>
      <c r="BW209" s="632"/>
      <c r="BX209" s="632"/>
      <c r="BY209" s="632"/>
      <c r="BZ209" s="617"/>
      <c r="CA209" s="617"/>
      <c r="CB209" s="617"/>
      <c r="CC209" s="232"/>
      <c r="CD209" s="632"/>
      <c r="CE209" s="632"/>
      <c r="CF209" s="632"/>
      <c r="CG209" s="632"/>
      <c r="CH209" s="232"/>
      <c r="CI209" s="276"/>
      <c r="CJ209" s="276"/>
      <c r="CK209" s="277"/>
    </row>
    <row r="210" spans="7:89">
      <c r="G210" s="241"/>
      <c r="H210" s="232"/>
      <c r="I210" s="276"/>
      <c r="J210" s="234"/>
      <c r="K210" s="234"/>
      <c r="L210" s="234"/>
      <c r="M210" s="232"/>
      <c r="N210" s="234"/>
      <c r="O210" s="234"/>
      <c r="P210" s="234"/>
      <c r="Q210" s="233"/>
      <c r="R210" s="233"/>
      <c r="S210" s="232"/>
      <c r="T210" s="232"/>
      <c r="U210" s="233"/>
      <c r="V210" s="617"/>
      <c r="W210" s="617"/>
      <c r="X210" s="617"/>
      <c r="Y210" s="630"/>
      <c r="Z210" s="630"/>
      <c r="AA210" s="630"/>
      <c r="AB210" s="630"/>
      <c r="AC210" s="617"/>
      <c r="AD210" s="617"/>
      <c r="AE210" s="617"/>
      <c r="AF210" s="234"/>
      <c r="AG210" s="234"/>
      <c r="AH210" s="232"/>
      <c r="AI210" s="233"/>
      <c r="AJ210" s="232"/>
      <c r="AK210" s="232"/>
      <c r="AL210" s="233"/>
      <c r="AM210" s="233"/>
      <c r="AN210" s="233"/>
      <c r="AO210" s="232"/>
      <c r="AP210" s="232"/>
      <c r="AQ210" s="232"/>
      <c r="AR210" s="232"/>
      <c r="AS210" s="276"/>
      <c r="AT210" s="277"/>
      <c r="AX210" s="241"/>
      <c r="AY210" s="230"/>
      <c r="AZ210" s="231" t="s">
        <v>268</v>
      </c>
      <c r="BA210" s="234"/>
      <c r="BB210" s="234"/>
      <c r="BC210" s="234"/>
      <c r="BD210" s="232"/>
      <c r="BE210" s="238"/>
      <c r="BF210" s="238"/>
      <c r="BG210" s="238"/>
      <c r="BH210" s="233"/>
      <c r="BI210" s="617"/>
      <c r="BJ210" s="617"/>
      <c r="BK210" s="617"/>
      <c r="BL210" s="233"/>
      <c r="BM210" s="617"/>
      <c r="BN210" s="617"/>
      <c r="BO210" s="617"/>
      <c r="BP210" s="242"/>
      <c r="BQ210" s="242"/>
      <c r="BR210" s="617"/>
      <c r="BS210" s="617"/>
      <c r="BT210" s="617"/>
      <c r="BU210" s="632"/>
      <c r="BV210" s="632"/>
      <c r="BW210" s="632"/>
      <c r="BX210" s="632"/>
      <c r="BY210" s="632"/>
      <c r="BZ210" s="233"/>
      <c r="CA210" s="232"/>
      <c r="CB210" s="232"/>
      <c r="CC210" s="233"/>
      <c r="CD210" s="233"/>
      <c r="CE210" s="233"/>
      <c r="CF210" s="234"/>
      <c r="CG210" s="234"/>
      <c r="CH210" s="234"/>
      <c r="CI210" s="232"/>
      <c r="CJ210" s="276"/>
      <c r="CK210" s="277"/>
    </row>
    <row r="211" spans="7:89">
      <c r="G211" s="241"/>
      <c r="H211" s="232"/>
      <c r="I211" s="276"/>
      <c r="J211" s="276"/>
      <c r="K211" s="232"/>
      <c r="L211" s="232"/>
      <c r="M211" s="232"/>
      <c r="N211" s="233"/>
      <c r="O211" s="234"/>
      <c r="P211" s="234"/>
      <c r="Q211" s="234"/>
      <c r="R211" s="233"/>
      <c r="S211" s="233"/>
      <c r="T211" s="233"/>
      <c r="U211" s="233"/>
      <c r="V211" s="233"/>
      <c r="W211" s="233"/>
      <c r="X211" s="233"/>
      <c r="Y211" s="630"/>
      <c r="Z211" s="630"/>
      <c r="AA211" s="630"/>
      <c r="AB211" s="630"/>
      <c r="AC211" s="238"/>
      <c r="AD211" s="232"/>
      <c r="AE211" s="232"/>
      <c r="AF211" s="232"/>
      <c r="AG211" s="233"/>
      <c r="AH211" s="233"/>
      <c r="AI211" s="233"/>
      <c r="AJ211" s="232"/>
      <c r="AK211" s="232"/>
      <c r="AL211" s="233"/>
      <c r="AM211" s="233"/>
      <c r="AN211" s="233"/>
      <c r="AO211" s="233"/>
      <c r="AP211" s="232"/>
      <c r="AQ211" s="232"/>
      <c r="AR211" s="232"/>
      <c r="AS211" s="276"/>
      <c r="AT211" s="277"/>
      <c r="AX211" s="241"/>
      <c r="AY211" s="235"/>
      <c r="AZ211" s="231" t="s">
        <v>193</v>
      </c>
      <c r="BA211" s="234"/>
      <c r="BB211" s="232"/>
      <c r="BC211" s="232"/>
      <c r="BD211" s="232"/>
      <c r="BE211" s="233"/>
      <c r="BF211" s="238"/>
      <c r="BG211" s="238"/>
      <c r="BH211" s="238"/>
      <c r="BI211" s="617"/>
      <c r="BJ211" s="617"/>
      <c r="BK211" s="617"/>
      <c r="BL211" s="233"/>
      <c r="BM211" s="617"/>
      <c r="BN211" s="617"/>
      <c r="BO211" s="617"/>
      <c r="BP211" s="242"/>
      <c r="BQ211" s="242"/>
      <c r="BR211" s="617"/>
      <c r="BS211" s="617"/>
      <c r="BT211" s="617"/>
      <c r="BU211" s="632"/>
      <c r="BV211" s="632"/>
      <c r="BW211" s="632"/>
      <c r="BX211" s="632"/>
      <c r="BY211" s="632"/>
      <c r="BZ211" s="233"/>
      <c r="CA211" s="232"/>
      <c r="CB211" s="232"/>
      <c r="CC211" s="233"/>
      <c r="CD211" s="233"/>
      <c r="CE211" s="233"/>
      <c r="CF211" s="234"/>
      <c r="CG211" s="234"/>
      <c r="CH211" s="234"/>
      <c r="CI211" s="232"/>
      <c r="CJ211" s="276"/>
      <c r="CK211" s="277"/>
    </row>
    <row r="212" spans="7:89">
      <c r="G212" s="241"/>
      <c r="H212" s="232"/>
      <c r="I212" s="276"/>
      <c r="J212" s="276"/>
      <c r="K212" s="276"/>
      <c r="L212" s="276"/>
      <c r="M212" s="276"/>
      <c r="N212" s="276"/>
      <c r="O212" s="234"/>
      <c r="P212" s="234"/>
      <c r="Q212" s="234"/>
      <c r="R212" s="233"/>
      <c r="S212" s="234"/>
      <c r="T212" s="234"/>
      <c r="U212" s="234"/>
      <c r="V212" s="233"/>
      <c r="W212" s="233"/>
      <c r="X212" s="234"/>
      <c r="Y212" s="234"/>
      <c r="Z212" s="234"/>
      <c r="AA212" s="233"/>
      <c r="AB212" s="233"/>
      <c r="AC212" s="232"/>
      <c r="AD212" s="232"/>
      <c r="AE212" s="232"/>
      <c r="AF212" s="232"/>
      <c r="AG212" s="233"/>
      <c r="AH212" s="233"/>
      <c r="AI212" s="232"/>
      <c r="AJ212" s="232"/>
      <c r="AK212" s="232"/>
      <c r="AL212" s="233"/>
      <c r="AM212" s="233"/>
      <c r="AN212" s="233"/>
      <c r="AO212" s="233"/>
      <c r="AP212" s="232"/>
      <c r="AQ212" s="232"/>
      <c r="AR212" s="232"/>
      <c r="AS212" s="276"/>
      <c r="AT212" s="277"/>
      <c r="AX212" s="241"/>
      <c r="AY212" s="236"/>
      <c r="AZ212" s="231" t="s">
        <v>189</v>
      </c>
      <c r="BA212" s="276"/>
      <c r="BB212" s="276"/>
      <c r="BC212" s="276"/>
      <c r="BD212" s="276"/>
      <c r="BE212" s="276"/>
      <c r="BF212" s="238"/>
      <c r="BG212" s="238"/>
      <c r="BH212" s="238"/>
      <c r="BI212" s="233"/>
      <c r="BJ212" s="238"/>
      <c r="BK212" s="238"/>
      <c r="BL212" s="238"/>
      <c r="BM212" s="233"/>
      <c r="BN212" s="233"/>
      <c r="BO212" s="238"/>
      <c r="BP212" s="238"/>
      <c r="BQ212" s="238"/>
      <c r="BR212" s="233"/>
      <c r="BS212" s="233"/>
      <c r="BT212" s="232"/>
      <c r="BU212" s="232"/>
      <c r="BV212" s="232"/>
      <c r="BW212" s="232"/>
      <c r="BX212" s="233"/>
      <c r="BY212" s="233"/>
      <c r="BZ212" s="232"/>
      <c r="CA212" s="232"/>
      <c r="CB212" s="232"/>
      <c r="CC212" s="233"/>
      <c r="CD212" s="233"/>
      <c r="CE212" s="233"/>
      <c r="CF212" s="234"/>
      <c r="CG212" s="234"/>
      <c r="CH212" s="234"/>
      <c r="CI212" s="232"/>
      <c r="CJ212" s="276"/>
      <c r="CK212" s="277"/>
    </row>
    <row r="213" spans="7:89">
      <c r="G213" s="241"/>
      <c r="H213" s="232"/>
      <c r="I213" s="276"/>
      <c r="J213" s="276"/>
      <c r="K213" s="276"/>
      <c r="L213" s="276"/>
      <c r="M213" s="276"/>
      <c r="N213" s="276"/>
      <c r="O213" s="234"/>
      <c r="P213" s="234"/>
      <c r="Q213" s="234"/>
      <c r="R213" s="233"/>
      <c r="S213" s="234"/>
      <c r="T213" s="234"/>
      <c r="U213" s="234"/>
      <c r="V213" s="233"/>
      <c r="W213" s="233"/>
      <c r="X213" s="234"/>
      <c r="Y213" s="234"/>
      <c r="Z213" s="234"/>
      <c r="AA213" s="233"/>
      <c r="AB213" s="233"/>
      <c r="AC213" s="232"/>
      <c r="AD213" s="232"/>
      <c r="AE213" s="232"/>
      <c r="AF213" s="232"/>
      <c r="AG213" s="233"/>
      <c r="AH213" s="233"/>
      <c r="AI213" s="232"/>
      <c r="AJ213" s="232"/>
      <c r="AK213" s="232"/>
      <c r="AL213" s="276"/>
      <c r="AM213" s="233"/>
      <c r="AN213" s="233"/>
      <c r="AO213" s="233"/>
      <c r="AP213" s="276"/>
      <c r="AQ213" s="276"/>
      <c r="AR213" s="276"/>
      <c r="AS213" s="276"/>
      <c r="AT213" s="277"/>
      <c r="AX213" s="241"/>
      <c r="AY213" s="237"/>
      <c r="AZ213" s="231" t="s">
        <v>192</v>
      </c>
      <c r="BA213" s="276"/>
      <c r="BB213" s="276"/>
      <c r="BC213" s="276"/>
      <c r="BD213" s="276"/>
      <c r="BE213" s="276"/>
      <c r="BF213" s="238"/>
      <c r="BG213" s="238"/>
      <c r="BH213" s="238"/>
      <c r="BI213" s="233"/>
      <c r="BJ213" s="238"/>
      <c r="BK213" s="238"/>
      <c r="BL213" s="238"/>
      <c r="BM213" s="233"/>
      <c r="BN213" s="233"/>
      <c r="BO213" s="238"/>
      <c r="BP213" s="238"/>
      <c r="BQ213" s="238"/>
      <c r="BR213" s="233"/>
      <c r="BS213" s="233"/>
      <c r="BT213" s="232"/>
      <c r="BU213" s="232"/>
      <c r="BV213" s="232"/>
      <c r="BW213" s="232"/>
      <c r="BX213" s="233"/>
      <c r="BY213" s="233"/>
      <c r="BZ213" s="232"/>
      <c r="CA213" s="232"/>
      <c r="CB213" s="232"/>
      <c r="CC213" s="276"/>
      <c r="CD213" s="233"/>
      <c r="CE213" s="233"/>
      <c r="CF213" s="233"/>
      <c r="CG213" s="276"/>
      <c r="CH213" s="276"/>
      <c r="CI213" s="276"/>
      <c r="CJ213" s="276"/>
      <c r="CK213" s="277"/>
    </row>
    <row r="214" spans="7:89">
      <c r="G214" s="241"/>
      <c r="H214" s="232"/>
      <c r="I214" s="232"/>
      <c r="J214" s="232"/>
      <c r="K214" s="232"/>
      <c r="L214" s="232"/>
      <c r="M214" s="233"/>
      <c r="N214" s="276"/>
      <c r="O214" s="233"/>
      <c r="P214" s="276"/>
      <c r="Q214" s="233"/>
      <c r="R214" s="276"/>
      <c r="S214" s="234"/>
      <c r="T214" s="234"/>
      <c r="U214" s="234"/>
      <c r="V214" s="232"/>
      <c r="W214" s="232"/>
      <c r="X214" s="234"/>
      <c r="Y214" s="234"/>
      <c r="Z214" s="234"/>
      <c r="AA214" s="232"/>
      <c r="AB214" s="232"/>
      <c r="AC214" s="232"/>
      <c r="AD214" s="232"/>
      <c r="AE214" s="232"/>
      <c r="AF214" s="232"/>
      <c r="AG214" s="276"/>
      <c r="AH214" s="276"/>
      <c r="AI214" s="276"/>
      <c r="AJ214" s="276"/>
      <c r="AK214" s="276"/>
      <c r="AL214" s="276"/>
      <c r="AM214" s="232"/>
      <c r="AN214" s="276"/>
      <c r="AO214" s="276"/>
      <c r="AP214" s="276"/>
      <c r="AQ214" s="276"/>
      <c r="AR214" s="276"/>
      <c r="AS214" s="276"/>
      <c r="AT214" s="277"/>
      <c r="AX214" s="241"/>
      <c r="AY214" s="658"/>
      <c r="AZ214" s="233" t="s">
        <v>708</v>
      </c>
      <c r="BA214" s="232"/>
      <c r="BB214" s="232"/>
      <c r="BC214" s="232"/>
      <c r="BD214" s="233"/>
      <c r="BE214" s="276"/>
      <c r="BF214" s="233"/>
      <c r="BG214" s="276"/>
      <c r="BH214" s="233"/>
      <c r="BI214" s="276"/>
      <c r="BJ214" s="238"/>
      <c r="BK214" s="238"/>
      <c r="BL214" s="238"/>
      <c r="BM214" s="232"/>
      <c r="BN214" s="232"/>
      <c r="BO214" s="238"/>
      <c r="BP214" s="238"/>
      <c r="BQ214" s="238"/>
      <c r="BR214" s="232"/>
      <c r="BS214" s="232"/>
      <c r="BT214" s="232"/>
      <c r="BU214" s="232"/>
      <c r="BV214" s="232"/>
      <c r="BW214" s="232"/>
      <c r="BX214" s="276"/>
      <c r="BY214" s="276"/>
      <c r="BZ214" s="276"/>
      <c r="CA214" s="276"/>
      <c r="CB214" s="276"/>
      <c r="CC214" s="276"/>
      <c r="CD214" s="232"/>
      <c r="CE214" s="276"/>
      <c r="CF214" s="276"/>
      <c r="CG214" s="276"/>
      <c r="CH214" s="276"/>
      <c r="CI214" s="276"/>
      <c r="CJ214" s="276"/>
      <c r="CK214" s="277"/>
    </row>
    <row r="215" spans="7:89" ht="15.75" thickBot="1">
      <c r="G215" s="244"/>
      <c r="H215" s="245"/>
      <c r="I215" s="245"/>
      <c r="J215" s="245"/>
      <c r="K215" s="245"/>
      <c r="L215" s="245"/>
      <c r="M215" s="245"/>
      <c r="N215" s="278"/>
      <c r="O215" s="278"/>
      <c r="P215" s="278"/>
      <c r="Q215" s="278"/>
      <c r="R215" s="278"/>
      <c r="S215" s="278"/>
      <c r="T215" s="278"/>
      <c r="U215" s="278"/>
      <c r="V215" s="278"/>
      <c r="W215" s="278"/>
      <c r="X215" s="245"/>
      <c r="Y215" s="245"/>
      <c r="Z215" s="245"/>
      <c r="AA215" s="245"/>
      <c r="AB215" s="245"/>
      <c r="AC215" s="278"/>
      <c r="AD215" s="278"/>
      <c r="AE215" s="278"/>
      <c r="AF215" s="278"/>
      <c r="AG215" s="278"/>
      <c r="AH215" s="278"/>
      <c r="AI215" s="278"/>
      <c r="AJ215" s="278"/>
      <c r="AK215" s="278"/>
      <c r="AL215" s="278"/>
      <c r="AM215" s="278"/>
      <c r="AN215" s="278"/>
      <c r="AO215" s="278"/>
      <c r="AP215" s="278"/>
      <c r="AQ215" s="278"/>
      <c r="AR215" s="278"/>
      <c r="AS215" s="278"/>
      <c r="AT215" s="279"/>
      <c r="AX215" s="244"/>
      <c r="AY215" s="245"/>
      <c r="AZ215" s="245"/>
      <c r="BA215" s="245"/>
      <c r="BB215" s="245"/>
      <c r="BC215" s="245"/>
      <c r="BD215" s="245"/>
      <c r="BE215" s="278"/>
      <c r="BF215" s="278"/>
      <c r="BG215" s="278"/>
      <c r="BH215" s="278"/>
      <c r="BI215" s="278"/>
      <c r="BJ215" s="278"/>
      <c r="BK215" s="278"/>
      <c r="BL215" s="278"/>
      <c r="BM215" s="278"/>
      <c r="BN215" s="278"/>
      <c r="BO215" s="245"/>
      <c r="BP215" s="245"/>
      <c r="BQ215" s="245"/>
      <c r="BR215" s="245"/>
      <c r="BS215" s="245"/>
      <c r="BT215" s="278"/>
      <c r="BU215" s="278"/>
      <c r="BV215" s="278"/>
      <c r="BW215" s="278"/>
      <c r="BX215" s="278"/>
      <c r="BY215" s="278"/>
      <c r="BZ215" s="278"/>
      <c r="CA215" s="278"/>
      <c r="CB215" s="278"/>
      <c r="CC215" s="278"/>
      <c r="CD215" s="278"/>
      <c r="CE215" s="278"/>
      <c r="CF215" s="278"/>
      <c r="CG215" s="278"/>
      <c r="CH215" s="278"/>
      <c r="CI215" s="278"/>
      <c r="CJ215" s="278"/>
      <c r="CK215" s="279"/>
    </row>
    <row r="217" spans="7:89" ht="15.75" thickBot="1"/>
    <row r="218" spans="7:89">
      <c r="G218" s="224"/>
      <c r="H218" s="253"/>
      <c r="I218" s="253"/>
      <c r="J218" s="253"/>
      <c r="K218" s="227"/>
      <c r="L218" s="227"/>
      <c r="M218" s="227"/>
      <c r="N218" s="227"/>
      <c r="O218" s="227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  <c r="AE218" s="226"/>
      <c r="AF218" s="226"/>
      <c r="AG218" s="226"/>
      <c r="AH218" s="226"/>
      <c r="AI218" s="226"/>
      <c r="AJ218" s="226"/>
      <c r="AK218" s="226"/>
      <c r="AL218" s="226"/>
      <c r="AM218" s="226"/>
      <c r="AN218" s="226"/>
      <c r="AO218" s="226"/>
      <c r="AP218" s="226"/>
      <c r="AQ218" s="226"/>
      <c r="AR218" s="227"/>
      <c r="AS218" s="227"/>
      <c r="AT218" s="228"/>
      <c r="AX218" s="224"/>
      <c r="AY218" s="253"/>
      <c r="AZ218" s="253"/>
      <c r="BA218" s="253"/>
      <c r="BB218" s="227"/>
      <c r="BC218" s="227"/>
      <c r="BD218" s="227"/>
      <c r="BE218" s="227"/>
      <c r="BF218" s="227"/>
      <c r="BG218" s="253"/>
      <c r="BH218" s="253"/>
      <c r="BI218" s="253"/>
      <c r="BJ218" s="253"/>
      <c r="BK218" s="253"/>
      <c r="BL218" s="253"/>
      <c r="BM218" s="253"/>
      <c r="BN218" s="253"/>
      <c r="BO218" s="253"/>
      <c r="BP218" s="253"/>
      <c r="BQ218" s="253"/>
      <c r="BR218" s="253"/>
      <c r="BS218" s="253"/>
      <c r="BT218" s="253"/>
      <c r="BU218" s="253"/>
      <c r="BV218" s="253"/>
      <c r="BW218" s="253"/>
      <c r="BX218" s="253"/>
      <c r="BY218" s="253"/>
      <c r="BZ218" s="253"/>
      <c r="CA218" s="253"/>
      <c r="CB218" s="253"/>
      <c r="CC218" s="253"/>
      <c r="CD218" s="253"/>
      <c r="CE218" s="253"/>
      <c r="CF218" s="253"/>
      <c r="CG218" s="253"/>
      <c r="CH218" s="253"/>
      <c r="CI218" s="227"/>
      <c r="CJ218" s="227"/>
      <c r="CK218" s="228"/>
    </row>
    <row r="219" spans="7:89">
      <c r="G219" s="229"/>
      <c r="H219" s="233"/>
      <c r="I219" s="233"/>
      <c r="J219" s="233"/>
      <c r="K219" s="276"/>
      <c r="L219" s="276"/>
      <c r="M219" s="232"/>
      <c r="N219" s="232"/>
      <c r="O219" s="232"/>
      <c r="P219" s="232"/>
      <c r="Q219" s="232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8"/>
      <c r="AD219" s="238"/>
      <c r="AE219" s="238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2"/>
      <c r="AS219" s="232"/>
      <c r="AT219" s="277"/>
      <c r="AX219" s="229"/>
      <c r="AY219" s="233"/>
      <c r="AZ219" s="233"/>
      <c r="BA219" s="233"/>
      <c r="BB219" s="328"/>
      <c r="BC219" s="328"/>
      <c r="BD219" s="232"/>
      <c r="BE219" s="232"/>
      <c r="BF219" s="232"/>
      <c r="BG219" s="232"/>
      <c r="BH219" s="232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8"/>
      <c r="BU219" s="238"/>
      <c r="BV219" s="238"/>
      <c r="BW219" s="238"/>
      <c r="BX219" s="238"/>
      <c r="BY219" s="238"/>
      <c r="BZ219" s="233"/>
      <c r="CA219" s="233"/>
      <c r="CB219" s="233"/>
      <c r="CC219" s="233"/>
      <c r="CD219" s="233"/>
      <c r="CE219" s="233"/>
      <c r="CF219" s="233"/>
      <c r="CG219" s="233"/>
      <c r="CH219" s="233"/>
      <c r="CI219" s="232"/>
      <c r="CJ219" s="232"/>
      <c r="CK219" s="329"/>
    </row>
    <row r="220" spans="7:89">
      <c r="G220" s="229"/>
      <c r="H220" s="238"/>
      <c r="I220" s="238"/>
      <c r="J220" s="238"/>
      <c r="K220" s="238"/>
      <c r="L220" s="238"/>
      <c r="M220" s="232"/>
      <c r="N220" s="232"/>
      <c r="O220" s="232"/>
      <c r="P220" s="232"/>
      <c r="Q220" s="232"/>
      <c r="R220" s="238"/>
      <c r="S220" s="238"/>
      <c r="T220" s="238"/>
      <c r="U220" s="238"/>
      <c r="V220" s="238"/>
      <c r="W220" s="238"/>
      <c r="X220" s="238"/>
      <c r="Y220" s="238"/>
      <c r="Z220" s="238"/>
      <c r="AA220" s="238"/>
      <c r="AB220" s="238"/>
      <c r="AC220" s="238"/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77"/>
      <c r="AX220" s="229"/>
      <c r="AY220" s="238"/>
      <c r="AZ220" s="238"/>
      <c r="BA220" s="238"/>
      <c r="BB220" s="238"/>
      <c r="BC220" s="238"/>
      <c r="BD220" s="238"/>
      <c r="BE220" s="238"/>
      <c r="BF220" s="238"/>
      <c r="BG220" s="234"/>
      <c r="BH220" s="234"/>
      <c r="BI220" s="234"/>
      <c r="BJ220" s="242"/>
      <c r="BK220" s="242"/>
      <c r="BL220" s="242"/>
      <c r="BM220" s="242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329"/>
    </row>
    <row r="221" spans="7:89">
      <c r="G221" s="229"/>
      <c r="H221" s="233"/>
      <c r="I221" s="233"/>
      <c r="J221" s="276"/>
      <c r="K221" s="233"/>
      <c r="L221" s="233"/>
      <c r="M221" s="232"/>
      <c r="N221" s="232"/>
      <c r="O221" s="232"/>
      <c r="P221" s="232"/>
      <c r="Q221" s="232"/>
      <c r="R221" s="232"/>
      <c r="S221" s="232"/>
      <c r="T221" s="232"/>
      <c r="U221" s="630" t="s">
        <v>133</v>
      </c>
      <c r="V221" s="630"/>
      <c r="W221" s="630"/>
      <c r="X221" s="233"/>
      <c r="Y221" s="238"/>
      <c r="Z221" s="238"/>
      <c r="AA221" s="238"/>
      <c r="AB221" s="233"/>
      <c r="AC221" s="238"/>
      <c r="AD221" s="632" t="s">
        <v>136</v>
      </c>
      <c r="AE221" s="632"/>
      <c r="AF221" s="632"/>
      <c r="AG221" s="233"/>
      <c r="AH221" s="233"/>
      <c r="AI221" s="233"/>
      <c r="AJ221" s="233"/>
      <c r="AK221" s="233"/>
      <c r="AL221" s="233"/>
      <c r="AM221" s="233"/>
      <c r="AN221" s="233"/>
      <c r="AO221" s="233"/>
      <c r="AP221" s="233"/>
      <c r="AQ221" s="233"/>
      <c r="AR221" s="232"/>
      <c r="AS221" s="233"/>
      <c r="AT221" s="277"/>
      <c r="AX221" s="229"/>
      <c r="AY221" s="233"/>
      <c r="AZ221" s="233"/>
      <c r="BA221" s="328"/>
      <c r="BB221" s="233"/>
      <c r="BC221" s="238"/>
      <c r="BD221" s="238"/>
      <c r="BE221" s="238"/>
      <c r="BF221" s="238"/>
      <c r="BG221" s="234"/>
      <c r="BH221" s="234"/>
      <c r="BI221" s="234"/>
      <c r="BJ221" s="242"/>
      <c r="BK221" s="242"/>
      <c r="BL221" s="242"/>
      <c r="BM221" s="242"/>
      <c r="BN221" s="238"/>
      <c r="BO221" s="238"/>
      <c r="BP221" s="238"/>
      <c r="BQ221" s="238"/>
      <c r="BR221" s="238"/>
      <c r="BS221" s="238"/>
      <c r="BT221" s="238"/>
      <c r="BU221" s="238"/>
      <c r="BV221" s="238"/>
      <c r="BW221" s="238"/>
      <c r="BX221" s="238"/>
      <c r="BY221" s="238"/>
      <c r="BZ221" s="233"/>
      <c r="CA221" s="233"/>
      <c r="CB221" s="233"/>
      <c r="CC221" s="238"/>
      <c r="CD221" s="238"/>
      <c r="CE221" s="238"/>
      <c r="CF221" s="233"/>
      <c r="CG221" s="233"/>
      <c r="CH221" s="233"/>
      <c r="CI221" s="232"/>
      <c r="CJ221" s="233"/>
      <c r="CK221" s="329"/>
    </row>
    <row r="222" spans="7:89">
      <c r="G222" s="229"/>
      <c r="H222" s="233"/>
      <c r="I222" s="233"/>
      <c r="J222" s="276"/>
      <c r="K222" s="233"/>
      <c r="L222" s="233"/>
      <c r="M222" s="232"/>
      <c r="N222" s="232"/>
      <c r="O222" s="232"/>
      <c r="P222" s="232"/>
      <c r="Q222" s="232"/>
      <c r="R222" s="232"/>
      <c r="S222" s="232"/>
      <c r="T222" s="232"/>
      <c r="U222" s="630"/>
      <c r="V222" s="630"/>
      <c r="W222" s="630"/>
      <c r="X222" s="233"/>
      <c r="Y222" s="238"/>
      <c r="Z222" s="238"/>
      <c r="AA222" s="238"/>
      <c r="AB222" s="233"/>
      <c r="AC222" s="233"/>
      <c r="AD222" s="632"/>
      <c r="AE222" s="632"/>
      <c r="AF222" s="632"/>
      <c r="AG222" s="234"/>
      <c r="AH222" s="233"/>
      <c r="AI222" s="233"/>
      <c r="AJ222" s="233"/>
      <c r="AK222" s="233"/>
      <c r="AL222" s="233"/>
      <c r="AM222" s="233"/>
      <c r="AN222" s="233"/>
      <c r="AO222" s="233"/>
      <c r="AP222" s="233"/>
      <c r="AQ222" s="233"/>
      <c r="AR222" s="232"/>
      <c r="AS222" s="232"/>
      <c r="AT222" s="277"/>
      <c r="AX222" s="229"/>
      <c r="AY222" s="233"/>
      <c r="AZ222" s="233"/>
      <c r="BA222" s="328"/>
      <c r="BB222" s="233"/>
      <c r="BC222" s="238"/>
      <c r="BD222" s="238"/>
      <c r="BE222" s="242"/>
      <c r="BF222" s="242"/>
      <c r="BG222" s="234"/>
      <c r="BH222" s="234"/>
      <c r="BI222" s="234"/>
      <c r="BJ222" s="242"/>
      <c r="BK222" s="632" t="s">
        <v>165</v>
      </c>
      <c r="BL222" s="632"/>
      <c r="BM222" s="632"/>
      <c r="BN222" s="234"/>
      <c r="BO222" s="238"/>
      <c r="BP222" s="238"/>
      <c r="BQ222" s="238"/>
      <c r="BR222" s="238"/>
      <c r="BS222" s="238"/>
      <c r="BT222" s="238"/>
      <c r="BU222" s="238"/>
      <c r="BV222" s="238"/>
      <c r="BW222" s="238"/>
      <c r="BX222" s="238"/>
      <c r="BY222" s="238"/>
      <c r="BZ222" s="233"/>
      <c r="CA222" s="233"/>
      <c r="CB222" s="233"/>
      <c r="CC222" s="238"/>
      <c r="CD222" s="238"/>
      <c r="CE222" s="238"/>
      <c r="CF222" s="238"/>
      <c r="CG222" s="238"/>
      <c r="CH222" s="238"/>
      <c r="CI222" s="232"/>
      <c r="CJ222" s="232"/>
      <c r="CK222" s="329"/>
    </row>
    <row r="223" spans="7:89">
      <c r="G223" s="239"/>
      <c r="H223" s="233"/>
      <c r="I223" s="233"/>
      <c r="J223" s="233"/>
      <c r="K223" s="233"/>
      <c r="L223" s="233"/>
      <c r="M223" s="232"/>
      <c r="N223" s="232"/>
      <c r="O223" s="232"/>
      <c r="P223" s="232"/>
      <c r="Q223" s="232"/>
      <c r="R223" s="232"/>
      <c r="S223" s="232"/>
      <c r="T223" s="232"/>
      <c r="U223" s="630"/>
      <c r="V223" s="630"/>
      <c r="W223" s="630"/>
      <c r="X223" s="233"/>
      <c r="Y223" s="233"/>
      <c r="Z223" s="233"/>
      <c r="AA223" s="233"/>
      <c r="AB223" s="233"/>
      <c r="AC223" s="233"/>
      <c r="AD223" s="632"/>
      <c r="AE223" s="632"/>
      <c r="AF223" s="632"/>
      <c r="AG223" s="234"/>
      <c r="AH223" s="233"/>
      <c r="AI223" s="233"/>
      <c r="AJ223" s="233"/>
      <c r="AK223" s="233"/>
      <c r="AL223" s="233"/>
      <c r="AM223" s="233"/>
      <c r="AN223" s="233"/>
      <c r="AO223" s="233"/>
      <c r="AP223" s="233"/>
      <c r="AQ223" s="233"/>
      <c r="AR223" s="233"/>
      <c r="AS223" s="233"/>
      <c r="AT223" s="277"/>
      <c r="AX223" s="239"/>
      <c r="AY223" s="233"/>
      <c r="AZ223" s="233"/>
      <c r="BA223" s="233"/>
      <c r="BB223" s="233"/>
      <c r="BC223" s="238"/>
      <c r="BD223" s="238"/>
      <c r="BE223" s="242"/>
      <c r="BF223" s="242"/>
      <c r="BG223" s="242"/>
      <c r="BH223" s="242"/>
      <c r="BI223" s="242"/>
      <c r="BJ223" s="242"/>
      <c r="BK223" s="632"/>
      <c r="BL223" s="632"/>
      <c r="BM223" s="632"/>
      <c r="BN223" s="234"/>
      <c r="BO223" s="632" t="s">
        <v>165</v>
      </c>
      <c r="BP223" s="632"/>
      <c r="BQ223" s="632"/>
      <c r="BR223" s="238"/>
      <c r="BS223" s="630" t="s">
        <v>133</v>
      </c>
      <c r="BT223" s="630"/>
      <c r="BU223" s="630"/>
      <c r="BV223" s="238"/>
      <c r="BW223" s="238"/>
      <c r="BX223" s="238"/>
      <c r="BY223" s="238"/>
      <c r="BZ223" s="238"/>
      <c r="CA223" s="238"/>
      <c r="CB223" s="238"/>
      <c r="CC223" s="238"/>
      <c r="CD223" s="238"/>
      <c r="CE223" s="233"/>
      <c r="CF223" s="238"/>
      <c r="CG223" s="238"/>
      <c r="CH223" s="238"/>
      <c r="CI223" s="233"/>
      <c r="CJ223" s="233"/>
      <c r="CK223" s="329"/>
    </row>
    <row r="224" spans="7:89">
      <c r="G224" s="239"/>
      <c r="H224" s="233"/>
      <c r="I224" s="233"/>
      <c r="J224" s="232"/>
      <c r="K224" s="233"/>
      <c r="L224" s="233"/>
      <c r="M224" s="232"/>
      <c r="N224" s="232"/>
      <c r="O224" s="232"/>
      <c r="P224" s="232"/>
      <c r="Q224" s="232"/>
      <c r="R224" s="232"/>
      <c r="S224" s="232"/>
      <c r="T224" s="232">
        <v>1</v>
      </c>
      <c r="U224" s="232">
        <v>1</v>
      </c>
      <c r="V224" s="232">
        <v>1</v>
      </c>
      <c r="W224" s="232">
        <v>1</v>
      </c>
      <c r="X224" s="232">
        <v>1</v>
      </c>
      <c r="Y224" s="232">
        <v>1</v>
      </c>
      <c r="Z224" s="232">
        <v>1</v>
      </c>
      <c r="AA224" s="232">
        <v>1</v>
      </c>
      <c r="AB224" s="232">
        <v>1</v>
      </c>
      <c r="AC224" s="232">
        <v>1</v>
      </c>
      <c r="AD224" s="232">
        <v>1</v>
      </c>
      <c r="AE224" s="232">
        <v>1</v>
      </c>
      <c r="AF224" s="232">
        <v>1</v>
      </c>
      <c r="AG224" s="232">
        <v>1</v>
      </c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77"/>
      <c r="AX224" s="239"/>
      <c r="AY224" s="233"/>
      <c r="AZ224" s="233"/>
      <c r="BA224" s="232"/>
      <c r="BB224" s="233"/>
      <c r="BC224" s="233"/>
      <c r="BD224" s="232"/>
      <c r="BE224" s="242"/>
      <c r="BF224" s="242"/>
      <c r="BG224" s="242"/>
      <c r="BH224" s="242"/>
      <c r="BI224" s="242"/>
      <c r="BJ224" s="242"/>
      <c r="BK224" s="632"/>
      <c r="BL224" s="632"/>
      <c r="BM224" s="632"/>
      <c r="BN224" s="234"/>
      <c r="BO224" s="632"/>
      <c r="BP224" s="632"/>
      <c r="BQ224" s="632"/>
      <c r="BR224" s="238"/>
      <c r="BS224" s="630"/>
      <c r="BT224" s="630"/>
      <c r="BU224" s="630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2"/>
      <c r="CJ224" s="232"/>
      <c r="CK224" s="329"/>
    </row>
    <row r="225" spans="7:89">
      <c r="G225" s="239"/>
      <c r="H225" s="233"/>
      <c r="I225" s="233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>
        <v>1</v>
      </c>
      <c r="U225" s="617" t="s">
        <v>165</v>
      </c>
      <c r="V225" s="617"/>
      <c r="W225" s="617"/>
      <c r="X225" s="630" t="s">
        <v>138</v>
      </c>
      <c r="Y225" s="630"/>
      <c r="Z225" s="630"/>
      <c r="AA225" s="630" t="s">
        <v>136</v>
      </c>
      <c r="AB225" s="630"/>
      <c r="AC225" s="630"/>
      <c r="AD225" s="617" t="s">
        <v>165</v>
      </c>
      <c r="AE225" s="617"/>
      <c r="AF225" s="617"/>
      <c r="AG225" s="232">
        <v>1</v>
      </c>
      <c r="AH225" s="232"/>
      <c r="AI225" s="232"/>
      <c r="AJ225" s="276"/>
      <c r="AK225" s="232"/>
      <c r="AL225" s="232"/>
      <c r="AM225" s="232"/>
      <c r="AN225" s="232"/>
      <c r="AO225" s="232"/>
      <c r="AP225" s="232"/>
      <c r="AQ225" s="232"/>
      <c r="AR225" s="232"/>
      <c r="AS225" s="232"/>
      <c r="AT225" s="277"/>
      <c r="AX225" s="239"/>
      <c r="AY225" s="233"/>
      <c r="AZ225" s="233"/>
      <c r="BA225" s="232"/>
      <c r="BB225" s="232"/>
      <c r="BC225" s="232"/>
      <c r="BD225" s="238"/>
      <c r="BE225" s="242"/>
      <c r="BF225" s="242">
        <v>1</v>
      </c>
      <c r="BG225" s="242">
        <v>1</v>
      </c>
      <c r="BH225" s="242">
        <v>1</v>
      </c>
      <c r="BI225" s="242">
        <v>1</v>
      </c>
      <c r="BJ225" s="242">
        <v>1</v>
      </c>
      <c r="BK225" s="242">
        <v>1</v>
      </c>
      <c r="BL225" s="242">
        <v>1</v>
      </c>
      <c r="BM225" s="242">
        <v>1</v>
      </c>
      <c r="BN225" s="242">
        <v>1</v>
      </c>
      <c r="BO225" s="632"/>
      <c r="BP225" s="632"/>
      <c r="BQ225" s="632"/>
      <c r="BR225" s="242"/>
      <c r="BS225" s="630"/>
      <c r="BT225" s="630"/>
      <c r="BU225" s="630"/>
      <c r="BV225" s="242">
        <v>1</v>
      </c>
      <c r="BW225" s="242">
        <v>1</v>
      </c>
      <c r="BX225" s="242">
        <v>1</v>
      </c>
      <c r="BY225" s="242">
        <v>1</v>
      </c>
      <c r="BZ225" s="242">
        <v>1</v>
      </c>
      <c r="CA225" s="242">
        <v>1</v>
      </c>
      <c r="CB225" s="242">
        <v>1</v>
      </c>
      <c r="CC225" s="242">
        <v>1</v>
      </c>
      <c r="CD225" s="242">
        <v>1</v>
      </c>
      <c r="CE225" s="238"/>
      <c r="CF225" s="238"/>
      <c r="CG225" s="238"/>
      <c r="CH225" s="238"/>
      <c r="CI225" s="238"/>
      <c r="CJ225" s="232"/>
      <c r="CK225" s="329"/>
    </row>
    <row r="226" spans="7:89">
      <c r="G226" s="239"/>
      <c r="H226" s="233"/>
      <c r="I226" s="233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>
        <v>1</v>
      </c>
      <c r="U226" s="617"/>
      <c r="V226" s="617"/>
      <c r="W226" s="617"/>
      <c r="X226" s="630"/>
      <c r="Y226" s="630"/>
      <c r="Z226" s="630"/>
      <c r="AA226" s="630"/>
      <c r="AB226" s="630"/>
      <c r="AC226" s="630"/>
      <c r="AD226" s="617"/>
      <c r="AE226" s="617"/>
      <c r="AF226" s="617"/>
      <c r="AG226" s="232">
        <v>1</v>
      </c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77"/>
      <c r="AX226" s="239"/>
      <c r="AY226" s="233"/>
      <c r="AZ226" s="233"/>
      <c r="BA226" s="238"/>
      <c r="BB226" s="238"/>
      <c r="BC226" s="238"/>
      <c r="BD226" s="238"/>
      <c r="BE226" s="242"/>
      <c r="BF226" s="242">
        <v>1</v>
      </c>
      <c r="BG226" s="630" t="s">
        <v>133</v>
      </c>
      <c r="BH226" s="630"/>
      <c r="BI226" s="630"/>
      <c r="BJ226" s="242"/>
      <c r="BK226" s="632" t="s">
        <v>138</v>
      </c>
      <c r="BL226" s="632"/>
      <c r="BM226" s="632"/>
      <c r="BN226" s="242">
        <v>1</v>
      </c>
      <c r="BO226" s="242">
        <v>1</v>
      </c>
      <c r="BP226" s="242">
        <v>1</v>
      </c>
      <c r="BQ226" s="242">
        <v>1</v>
      </c>
      <c r="BR226" s="242">
        <v>1</v>
      </c>
      <c r="BS226" s="242">
        <v>1</v>
      </c>
      <c r="BT226" s="242">
        <v>1</v>
      </c>
      <c r="BU226" s="242">
        <v>1</v>
      </c>
      <c r="BV226" s="242">
        <v>1</v>
      </c>
      <c r="BW226" s="632" t="s">
        <v>136</v>
      </c>
      <c r="BX226" s="632"/>
      <c r="BY226" s="632"/>
      <c r="BZ226" s="242"/>
      <c r="CA226" s="632" t="s">
        <v>177</v>
      </c>
      <c r="CB226" s="632"/>
      <c r="CC226" s="632"/>
      <c r="CD226" s="242">
        <v>1</v>
      </c>
      <c r="CE226" s="238"/>
      <c r="CF226" s="238"/>
      <c r="CG226" s="238"/>
      <c r="CH226" s="238"/>
      <c r="CI226" s="238"/>
      <c r="CJ226" s="232"/>
      <c r="CK226" s="329"/>
    </row>
    <row r="227" spans="7:89">
      <c r="G227" s="239"/>
      <c r="H227" s="233"/>
      <c r="I227" s="232"/>
      <c r="J227" s="233"/>
      <c r="K227" s="233"/>
      <c r="L227" s="232"/>
      <c r="M227" s="232"/>
      <c r="N227" s="232"/>
      <c r="O227" s="232"/>
      <c r="P227" s="232"/>
      <c r="Q227" s="232">
        <v>1</v>
      </c>
      <c r="R227" s="232">
        <v>1</v>
      </c>
      <c r="S227" s="232">
        <v>1</v>
      </c>
      <c r="T227" s="232">
        <v>1</v>
      </c>
      <c r="U227" s="617"/>
      <c r="V227" s="617"/>
      <c r="W227" s="617"/>
      <c r="X227" s="630"/>
      <c r="Y227" s="630"/>
      <c r="Z227" s="630"/>
      <c r="AA227" s="630"/>
      <c r="AB227" s="630"/>
      <c r="AC227" s="630"/>
      <c r="AD227" s="617"/>
      <c r="AE227" s="617"/>
      <c r="AF227" s="617"/>
      <c r="AG227" s="232">
        <v>1</v>
      </c>
      <c r="AH227" s="232">
        <v>1</v>
      </c>
      <c r="AI227" s="232">
        <v>1</v>
      </c>
      <c r="AJ227" s="232">
        <v>1</v>
      </c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77"/>
      <c r="AX227" s="239"/>
      <c r="AY227" s="233"/>
      <c r="AZ227" s="232"/>
      <c r="BA227" s="238"/>
      <c r="BB227" s="238"/>
      <c r="BC227" s="238"/>
      <c r="BD227" s="238"/>
      <c r="BE227" s="242"/>
      <c r="BF227" s="242">
        <v>1</v>
      </c>
      <c r="BG227" s="630"/>
      <c r="BH227" s="630"/>
      <c r="BI227" s="630"/>
      <c r="BJ227" s="230"/>
      <c r="BK227" s="632"/>
      <c r="BL227" s="632"/>
      <c r="BM227" s="632"/>
      <c r="BN227" s="242">
        <v>1</v>
      </c>
      <c r="BO227" s="632" t="s">
        <v>139</v>
      </c>
      <c r="BP227" s="632"/>
      <c r="BQ227" s="632"/>
      <c r="BR227" s="242"/>
      <c r="BS227" s="632" t="s">
        <v>135</v>
      </c>
      <c r="BT227" s="632"/>
      <c r="BU227" s="632"/>
      <c r="BV227" s="242">
        <v>1</v>
      </c>
      <c r="BW227" s="632"/>
      <c r="BX227" s="632"/>
      <c r="BY227" s="632"/>
      <c r="BZ227" s="242"/>
      <c r="CA227" s="632"/>
      <c r="CB227" s="632"/>
      <c r="CC227" s="632"/>
      <c r="CD227" s="242">
        <v>1</v>
      </c>
      <c r="CE227" s="238"/>
      <c r="CF227" s="238"/>
      <c r="CG227" s="238"/>
      <c r="CH227" s="238"/>
      <c r="CI227" s="238"/>
      <c r="CJ227" s="232"/>
      <c r="CK227" s="329"/>
    </row>
    <row r="228" spans="7:89">
      <c r="G228" s="239"/>
      <c r="H228" s="233"/>
      <c r="I228" s="233"/>
      <c r="J228" s="233"/>
      <c r="K228" s="233"/>
      <c r="L228" s="234"/>
      <c r="M228" s="234"/>
      <c r="N228" s="232"/>
      <c r="O228" s="232"/>
      <c r="P228" s="232"/>
      <c r="Q228" s="232">
        <v>1</v>
      </c>
      <c r="R228" s="630" t="s">
        <v>139</v>
      </c>
      <c r="S228" s="630"/>
      <c r="T228" s="630"/>
      <c r="U228" s="274">
        <v>1</v>
      </c>
      <c r="V228" s="274">
        <v>1</v>
      </c>
      <c r="W228" s="274">
        <v>1</v>
      </c>
      <c r="X228" s="274">
        <v>1</v>
      </c>
      <c r="Y228" s="274">
        <v>1</v>
      </c>
      <c r="Z228" s="620" t="s">
        <v>151</v>
      </c>
      <c r="AA228" s="620"/>
      <c r="AB228" s="274">
        <v>1</v>
      </c>
      <c r="AC228" s="274">
        <v>1</v>
      </c>
      <c r="AD228" s="274">
        <v>1</v>
      </c>
      <c r="AE228" s="274">
        <v>1</v>
      </c>
      <c r="AF228" s="274">
        <v>1</v>
      </c>
      <c r="AG228" s="630" t="s">
        <v>139</v>
      </c>
      <c r="AH228" s="630"/>
      <c r="AI228" s="630"/>
      <c r="AJ228" s="232">
        <v>1</v>
      </c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40"/>
      <c r="AX228" s="239"/>
      <c r="AY228" s="233"/>
      <c r="AZ228" s="233"/>
      <c r="BA228" s="238"/>
      <c r="BB228" s="238"/>
      <c r="BC228" s="238"/>
      <c r="BD228" s="238"/>
      <c r="BE228" s="242"/>
      <c r="BF228" s="242">
        <v>1</v>
      </c>
      <c r="BG228" s="630"/>
      <c r="BH228" s="630"/>
      <c r="BI228" s="630"/>
      <c r="BJ228" s="242"/>
      <c r="BK228" s="632"/>
      <c r="BL228" s="632"/>
      <c r="BM228" s="632"/>
      <c r="BN228" s="242">
        <v>1</v>
      </c>
      <c r="BO228" s="632"/>
      <c r="BP228" s="632"/>
      <c r="BQ228" s="632"/>
      <c r="BR228" s="235"/>
      <c r="BS228" s="632"/>
      <c r="BT228" s="632"/>
      <c r="BU228" s="632"/>
      <c r="BV228" s="242">
        <v>1</v>
      </c>
      <c r="BW228" s="632"/>
      <c r="BX228" s="632"/>
      <c r="BY228" s="632"/>
      <c r="BZ228" s="236"/>
      <c r="CA228" s="632"/>
      <c r="CB228" s="632"/>
      <c r="CC228" s="632"/>
      <c r="CD228" s="242">
        <v>1</v>
      </c>
      <c r="CE228" s="238"/>
      <c r="CF228" s="238"/>
      <c r="CG228" s="238"/>
      <c r="CH228" s="238"/>
      <c r="CI228" s="232"/>
      <c r="CJ228" s="232"/>
      <c r="CK228" s="240"/>
    </row>
    <row r="229" spans="7:89">
      <c r="G229" s="241"/>
      <c r="H229" s="233"/>
      <c r="I229" s="233"/>
      <c r="J229" s="233"/>
      <c r="K229" s="233"/>
      <c r="L229" s="234"/>
      <c r="M229" s="234"/>
      <c r="N229" s="232"/>
      <c r="O229" s="232"/>
      <c r="P229" s="232"/>
      <c r="Q229" s="232">
        <v>1</v>
      </c>
      <c r="R229" s="630"/>
      <c r="S229" s="630"/>
      <c r="T229" s="630"/>
      <c r="U229" s="274">
        <v>1</v>
      </c>
      <c r="V229" s="617" t="s">
        <v>282</v>
      </c>
      <c r="W229" s="617"/>
      <c r="X229" s="617"/>
      <c r="Y229" s="274">
        <v>1</v>
      </c>
      <c r="Z229" s="620"/>
      <c r="AA229" s="620"/>
      <c r="AB229" s="274">
        <v>1</v>
      </c>
      <c r="AC229" s="617" t="s">
        <v>282</v>
      </c>
      <c r="AD229" s="617"/>
      <c r="AE229" s="617"/>
      <c r="AF229" s="274">
        <v>1</v>
      </c>
      <c r="AG229" s="630"/>
      <c r="AH229" s="630"/>
      <c r="AI229" s="630"/>
      <c r="AJ229" s="232">
        <v>1</v>
      </c>
      <c r="AK229" s="232"/>
      <c r="AL229" s="232"/>
      <c r="AM229" s="232"/>
      <c r="AN229" s="232"/>
      <c r="AO229" s="232"/>
      <c r="AP229" s="232"/>
      <c r="AQ229" s="232"/>
      <c r="AR229" s="233"/>
      <c r="AS229" s="233"/>
      <c r="AT229" s="240"/>
      <c r="AX229" s="241"/>
      <c r="AY229" s="233"/>
      <c r="AZ229" s="242"/>
      <c r="BA229" s="234"/>
      <c r="BB229" s="234"/>
      <c r="BC229" s="234"/>
      <c r="BD229" s="242"/>
      <c r="BE229" s="242"/>
      <c r="BF229" s="242">
        <v>1</v>
      </c>
      <c r="BG229" s="242"/>
      <c r="BH229" s="230"/>
      <c r="BI229" s="242"/>
      <c r="BJ229" s="242">
        <v>1</v>
      </c>
      <c r="BK229" s="242">
        <v>1</v>
      </c>
      <c r="BL229" s="242">
        <v>1</v>
      </c>
      <c r="BM229" s="242">
        <v>1</v>
      </c>
      <c r="BN229" s="242">
        <v>1</v>
      </c>
      <c r="BO229" s="632"/>
      <c r="BP229" s="632"/>
      <c r="BQ229" s="632"/>
      <c r="BR229" s="242"/>
      <c r="BS229" s="632"/>
      <c r="BT229" s="632"/>
      <c r="BU229" s="632"/>
      <c r="BV229" s="242">
        <v>1</v>
      </c>
      <c r="BW229" s="242">
        <v>1</v>
      </c>
      <c r="BX229" s="242">
        <v>1</v>
      </c>
      <c r="BY229" s="242">
        <v>1</v>
      </c>
      <c r="BZ229" s="242">
        <v>1</v>
      </c>
      <c r="CA229" s="242"/>
      <c r="CB229" s="242"/>
      <c r="CC229" s="242"/>
      <c r="CD229" s="242">
        <v>1</v>
      </c>
      <c r="CE229" s="238"/>
      <c r="CF229" s="238"/>
      <c r="CG229" s="238"/>
      <c r="CH229" s="238"/>
      <c r="CI229" s="238"/>
      <c r="CJ229" s="233"/>
      <c r="CK229" s="240"/>
    </row>
    <row r="230" spans="7:89">
      <c r="G230" s="241"/>
      <c r="H230" s="232"/>
      <c r="I230" s="234"/>
      <c r="J230" s="234"/>
      <c r="K230" s="630" t="s">
        <v>133</v>
      </c>
      <c r="L230" s="630"/>
      <c r="M230" s="630"/>
      <c r="N230" s="232">
        <v>1</v>
      </c>
      <c r="O230" s="232">
        <v>1</v>
      </c>
      <c r="P230" s="232">
        <v>1</v>
      </c>
      <c r="Q230" s="232">
        <v>1</v>
      </c>
      <c r="R230" s="630"/>
      <c r="S230" s="630"/>
      <c r="T230" s="630"/>
      <c r="U230" s="274">
        <v>1</v>
      </c>
      <c r="V230" s="617"/>
      <c r="W230" s="617"/>
      <c r="X230" s="617"/>
      <c r="Y230" s="274">
        <v>1</v>
      </c>
      <c r="Z230" s="617" t="s">
        <v>137</v>
      </c>
      <c r="AA230" s="617"/>
      <c r="AB230" s="274">
        <v>1</v>
      </c>
      <c r="AC230" s="617"/>
      <c r="AD230" s="617"/>
      <c r="AE230" s="617"/>
      <c r="AF230" s="274">
        <v>1</v>
      </c>
      <c r="AG230" s="630"/>
      <c r="AH230" s="630"/>
      <c r="AI230" s="630"/>
      <c r="AJ230" s="232">
        <v>1</v>
      </c>
      <c r="AK230" s="232">
        <v>1</v>
      </c>
      <c r="AL230" s="232">
        <v>1</v>
      </c>
      <c r="AM230" s="232">
        <v>1</v>
      </c>
      <c r="AN230" s="630" t="s">
        <v>133</v>
      </c>
      <c r="AO230" s="630"/>
      <c r="AP230" s="630"/>
      <c r="AQ230" s="232"/>
      <c r="AR230" s="232"/>
      <c r="AS230" s="233"/>
      <c r="AT230" s="240"/>
      <c r="AX230" s="241"/>
      <c r="AY230" s="238"/>
      <c r="AZ230" s="242"/>
      <c r="BA230" s="234"/>
      <c r="BB230" s="234"/>
      <c r="BC230" s="234"/>
      <c r="BD230" s="242"/>
      <c r="BE230" s="242"/>
      <c r="BF230" s="242">
        <v>1</v>
      </c>
      <c r="BG230" s="632" t="s">
        <v>136</v>
      </c>
      <c r="BH230" s="632"/>
      <c r="BI230" s="632"/>
      <c r="BJ230" s="242">
        <v>1</v>
      </c>
      <c r="BK230" s="617" t="s">
        <v>282</v>
      </c>
      <c r="BL230" s="617"/>
      <c r="BM230" s="617"/>
      <c r="BN230" s="242">
        <v>1</v>
      </c>
      <c r="BO230" s="242">
        <v>1</v>
      </c>
      <c r="BP230" s="242">
        <v>1</v>
      </c>
      <c r="BQ230" s="242">
        <v>1</v>
      </c>
      <c r="BR230" s="242">
        <v>1</v>
      </c>
      <c r="BS230" s="242">
        <v>1</v>
      </c>
      <c r="BT230" s="242">
        <v>1</v>
      </c>
      <c r="BU230" s="242">
        <v>1</v>
      </c>
      <c r="BV230" s="242">
        <v>1</v>
      </c>
      <c r="BW230" s="617" t="s">
        <v>282</v>
      </c>
      <c r="BX230" s="617"/>
      <c r="BY230" s="617"/>
      <c r="BZ230" s="242">
        <v>1</v>
      </c>
      <c r="CA230" s="632" t="s">
        <v>136</v>
      </c>
      <c r="CB230" s="632"/>
      <c r="CC230" s="632"/>
      <c r="CD230" s="242">
        <v>1</v>
      </c>
      <c r="CE230" s="238"/>
      <c r="CF230" s="238"/>
      <c r="CG230" s="238"/>
      <c r="CH230" s="238"/>
      <c r="CI230" s="238"/>
      <c r="CJ230" s="233"/>
      <c r="CK230" s="240"/>
    </row>
    <row r="231" spans="7:89">
      <c r="G231" s="241"/>
      <c r="H231" s="232"/>
      <c r="I231" s="234"/>
      <c r="J231" s="234"/>
      <c r="K231" s="630"/>
      <c r="L231" s="630"/>
      <c r="M231" s="630"/>
      <c r="N231" s="232">
        <v>1</v>
      </c>
      <c r="O231" s="617" t="s">
        <v>165</v>
      </c>
      <c r="P231" s="617"/>
      <c r="Q231" s="617"/>
      <c r="R231" s="274">
        <v>1</v>
      </c>
      <c r="S231" s="274">
        <v>1</v>
      </c>
      <c r="T231" s="274">
        <v>1</v>
      </c>
      <c r="U231" s="274">
        <v>1</v>
      </c>
      <c r="V231" s="617"/>
      <c r="W231" s="617"/>
      <c r="X231" s="617"/>
      <c r="Y231" s="274">
        <v>1</v>
      </c>
      <c r="Z231" s="617"/>
      <c r="AA231" s="617"/>
      <c r="AB231" s="274">
        <v>1</v>
      </c>
      <c r="AC231" s="617"/>
      <c r="AD231" s="617"/>
      <c r="AE231" s="617"/>
      <c r="AF231" s="274">
        <v>1</v>
      </c>
      <c r="AG231" s="274">
        <v>1</v>
      </c>
      <c r="AH231" s="274">
        <v>1</v>
      </c>
      <c r="AI231" s="274">
        <v>1</v>
      </c>
      <c r="AJ231" s="617" t="s">
        <v>165</v>
      </c>
      <c r="AK231" s="617"/>
      <c r="AL231" s="617"/>
      <c r="AM231" s="232">
        <v>1</v>
      </c>
      <c r="AN231" s="630"/>
      <c r="AO231" s="630"/>
      <c r="AP231" s="630"/>
      <c r="AQ231" s="232"/>
      <c r="AR231" s="232"/>
      <c r="AS231" s="232"/>
      <c r="AT231" s="240"/>
      <c r="AX231" s="241"/>
      <c r="AY231" s="238"/>
      <c r="AZ231" s="242"/>
      <c r="BA231" s="234"/>
      <c r="BB231" s="234"/>
      <c r="BC231" s="234"/>
      <c r="BD231" s="242"/>
      <c r="BE231" s="242"/>
      <c r="BF231" s="242">
        <v>1</v>
      </c>
      <c r="BG231" s="632"/>
      <c r="BH231" s="632"/>
      <c r="BI231" s="632"/>
      <c r="BJ231" s="242">
        <v>1</v>
      </c>
      <c r="BK231" s="617"/>
      <c r="BL231" s="617"/>
      <c r="BM231" s="617"/>
      <c r="BN231" s="243"/>
      <c r="BO231" s="242"/>
      <c r="BP231" s="242"/>
      <c r="BQ231" s="242"/>
      <c r="BR231" s="236"/>
      <c r="BS231" s="242"/>
      <c r="BT231" s="233"/>
      <c r="BU231" s="242"/>
      <c r="BV231" s="243"/>
      <c r="BW231" s="617"/>
      <c r="BX231" s="617"/>
      <c r="BY231" s="617"/>
      <c r="BZ231" s="242">
        <v>1</v>
      </c>
      <c r="CA231" s="632"/>
      <c r="CB231" s="632"/>
      <c r="CC231" s="632"/>
      <c r="CD231" s="242">
        <v>1</v>
      </c>
      <c r="CE231" s="238"/>
      <c r="CF231" s="238"/>
      <c r="CG231" s="238"/>
      <c r="CH231" s="238"/>
      <c r="CI231" s="232"/>
      <c r="CJ231" s="232"/>
      <c r="CK231" s="240"/>
    </row>
    <row r="232" spans="7:89">
      <c r="G232" s="241"/>
      <c r="H232" s="232"/>
      <c r="I232" s="234"/>
      <c r="J232" s="234"/>
      <c r="K232" s="630"/>
      <c r="L232" s="630"/>
      <c r="M232" s="630"/>
      <c r="N232" s="232">
        <v>1</v>
      </c>
      <c r="O232" s="617"/>
      <c r="P232" s="617"/>
      <c r="Q232" s="617"/>
      <c r="R232" s="274">
        <v>1</v>
      </c>
      <c r="S232" s="617" t="s">
        <v>135</v>
      </c>
      <c r="T232" s="617"/>
      <c r="U232" s="617"/>
      <c r="V232" s="274">
        <v>1</v>
      </c>
      <c r="W232" s="274">
        <v>1</v>
      </c>
      <c r="X232" s="274">
        <v>1</v>
      </c>
      <c r="Y232" s="274">
        <v>1</v>
      </c>
      <c r="Z232" s="274">
        <v>1</v>
      </c>
      <c r="AA232" s="274">
        <v>1</v>
      </c>
      <c r="AB232" s="274">
        <v>1</v>
      </c>
      <c r="AC232" s="274">
        <v>1</v>
      </c>
      <c r="AD232" s="274">
        <v>1</v>
      </c>
      <c r="AE232" s="274">
        <v>1</v>
      </c>
      <c r="AF232" s="617" t="s">
        <v>135</v>
      </c>
      <c r="AG232" s="617"/>
      <c r="AH232" s="617"/>
      <c r="AI232" s="274">
        <v>1</v>
      </c>
      <c r="AJ232" s="617"/>
      <c r="AK232" s="617"/>
      <c r="AL232" s="617"/>
      <c r="AM232" s="232">
        <v>1</v>
      </c>
      <c r="AN232" s="630"/>
      <c r="AO232" s="630"/>
      <c r="AP232" s="630"/>
      <c r="AQ232" s="232"/>
      <c r="AR232" s="232"/>
      <c r="AS232" s="233"/>
      <c r="AT232" s="240"/>
      <c r="AX232" s="241"/>
      <c r="AY232" s="238"/>
      <c r="AZ232" s="242"/>
      <c r="BA232" s="242"/>
      <c r="BB232" s="242"/>
      <c r="BC232" s="242"/>
      <c r="BD232" s="242"/>
      <c r="BE232" s="242"/>
      <c r="BF232" s="242">
        <v>1</v>
      </c>
      <c r="BG232" s="632"/>
      <c r="BH232" s="632"/>
      <c r="BI232" s="632"/>
      <c r="BJ232" s="242">
        <v>1</v>
      </c>
      <c r="BK232" s="617"/>
      <c r="BL232" s="617"/>
      <c r="BM232" s="617"/>
      <c r="BN232" s="242">
        <v>1</v>
      </c>
      <c r="BO232" s="242">
        <v>1</v>
      </c>
      <c r="BP232" s="242">
        <v>1</v>
      </c>
      <c r="BQ232" s="242">
        <v>1</v>
      </c>
      <c r="BR232" s="242">
        <v>1</v>
      </c>
      <c r="BS232" s="242">
        <v>1</v>
      </c>
      <c r="BT232" s="242">
        <v>1</v>
      </c>
      <c r="BU232" s="242">
        <v>1</v>
      </c>
      <c r="BV232" s="242">
        <v>1</v>
      </c>
      <c r="BW232" s="617"/>
      <c r="BX232" s="617"/>
      <c r="BY232" s="617"/>
      <c r="BZ232" s="242">
        <v>1</v>
      </c>
      <c r="CA232" s="632"/>
      <c r="CB232" s="632"/>
      <c r="CC232" s="632"/>
      <c r="CD232" s="242">
        <v>1</v>
      </c>
      <c r="CE232" s="238"/>
      <c r="CF232" s="238"/>
      <c r="CG232" s="238"/>
      <c r="CH232" s="238"/>
      <c r="CI232" s="238"/>
      <c r="CJ232" s="233"/>
      <c r="CK232" s="240"/>
    </row>
    <row r="233" spans="7:89">
      <c r="G233" s="241"/>
      <c r="H233" s="232"/>
      <c r="I233" s="238"/>
      <c r="J233" s="238"/>
      <c r="K233" s="238"/>
      <c r="L233" s="232"/>
      <c r="M233" s="232">
        <v>1</v>
      </c>
      <c r="N233" s="232">
        <v>1</v>
      </c>
      <c r="O233" s="617"/>
      <c r="P233" s="617"/>
      <c r="Q233" s="617"/>
      <c r="R233" s="274">
        <v>1</v>
      </c>
      <c r="S233" s="617"/>
      <c r="T233" s="617"/>
      <c r="U233" s="617"/>
      <c r="V233" s="274">
        <v>1</v>
      </c>
      <c r="W233" s="232"/>
      <c r="X233" s="236"/>
      <c r="Y233" s="274"/>
      <c r="Z233" s="243"/>
      <c r="AA233" s="235"/>
      <c r="AB233" s="232"/>
      <c r="AC233" s="232"/>
      <c r="AD233" s="243"/>
      <c r="AE233" s="274">
        <v>1</v>
      </c>
      <c r="AF233" s="617"/>
      <c r="AG233" s="617"/>
      <c r="AH233" s="617"/>
      <c r="AI233" s="274">
        <v>1</v>
      </c>
      <c r="AJ233" s="617"/>
      <c r="AK233" s="617"/>
      <c r="AL233" s="617"/>
      <c r="AM233" s="232">
        <v>1</v>
      </c>
      <c r="AN233" s="232">
        <v>1</v>
      </c>
      <c r="AO233" s="238"/>
      <c r="AP233" s="238"/>
      <c r="AQ233" s="232"/>
      <c r="AR233" s="232"/>
      <c r="AS233" s="233"/>
      <c r="AT233" s="240"/>
      <c r="AX233" s="241"/>
      <c r="AY233" s="232"/>
      <c r="AZ233" s="242"/>
      <c r="BA233" s="242"/>
      <c r="BB233" s="242"/>
      <c r="BC233" s="242"/>
      <c r="BD233" s="242"/>
      <c r="BE233" s="242"/>
      <c r="BF233" s="242">
        <v>1</v>
      </c>
      <c r="BG233" s="242">
        <v>1</v>
      </c>
      <c r="BH233" s="242">
        <v>1</v>
      </c>
      <c r="BI233" s="242">
        <v>1</v>
      </c>
      <c r="BJ233" s="242">
        <v>1</v>
      </c>
      <c r="BK233" s="242">
        <v>1</v>
      </c>
      <c r="BL233" s="242">
        <v>1</v>
      </c>
      <c r="BM233" s="243"/>
      <c r="BN233" s="242">
        <v>1</v>
      </c>
      <c r="BO233" s="617" t="s">
        <v>137</v>
      </c>
      <c r="BP233" s="617"/>
      <c r="BQ233" s="632" t="s">
        <v>444</v>
      </c>
      <c r="BR233" s="632"/>
      <c r="BS233" s="631" t="s">
        <v>151</v>
      </c>
      <c r="BT233" s="631"/>
      <c r="BU233" s="310"/>
      <c r="BV233" s="242">
        <v>1</v>
      </c>
      <c r="BW233" s="242">
        <v>1</v>
      </c>
      <c r="BX233" s="243"/>
      <c r="BY233" s="232">
        <v>1</v>
      </c>
      <c r="BZ233" s="242">
        <v>1</v>
      </c>
      <c r="CA233" s="242">
        <v>1</v>
      </c>
      <c r="CB233" s="242">
        <v>1</v>
      </c>
      <c r="CC233" s="242">
        <v>1</v>
      </c>
      <c r="CD233" s="242">
        <v>1</v>
      </c>
      <c r="CE233" s="238"/>
      <c r="CF233" s="238"/>
      <c r="CG233" s="238"/>
      <c r="CH233" s="238"/>
      <c r="CI233" s="238"/>
      <c r="CJ233" s="233"/>
      <c r="CK233" s="240"/>
    </row>
    <row r="234" spans="7:89">
      <c r="G234" s="241"/>
      <c r="H234" s="232"/>
      <c r="I234" s="238"/>
      <c r="J234" s="238"/>
      <c r="K234" s="238"/>
      <c r="L234" s="232"/>
      <c r="M234" s="232">
        <v>1</v>
      </c>
      <c r="N234" s="630" t="s">
        <v>136</v>
      </c>
      <c r="O234" s="630"/>
      <c r="P234" s="630"/>
      <c r="Q234" s="274">
        <v>1</v>
      </c>
      <c r="R234" s="274">
        <v>1</v>
      </c>
      <c r="S234" s="617"/>
      <c r="T234" s="617"/>
      <c r="U234" s="617"/>
      <c r="V234" s="274">
        <v>1</v>
      </c>
      <c r="W234" s="243"/>
      <c r="X234" s="274">
        <v>1</v>
      </c>
      <c r="Y234" s="274">
        <v>1</v>
      </c>
      <c r="Z234" s="274">
        <v>1</v>
      </c>
      <c r="AA234" s="274">
        <v>1</v>
      </c>
      <c r="AB234" s="274">
        <v>1</v>
      </c>
      <c r="AC234" s="274">
        <v>1</v>
      </c>
      <c r="AD234" s="236"/>
      <c r="AE234" s="274">
        <v>1</v>
      </c>
      <c r="AF234" s="617"/>
      <c r="AG234" s="617"/>
      <c r="AH234" s="617"/>
      <c r="AI234" s="274">
        <v>1</v>
      </c>
      <c r="AJ234" s="274">
        <v>1</v>
      </c>
      <c r="AK234" s="630" t="s">
        <v>138</v>
      </c>
      <c r="AL234" s="630"/>
      <c r="AM234" s="630"/>
      <c r="AN234" s="232">
        <v>1</v>
      </c>
      <c r="AO234" s="238"/>
      <c r="AP234" s="238"/>
      <c r="AQ234" s="232"/>
      <c r="AR234" s="232"/>
      <c r="AS234" s="233"/>
      <c r="AT234" s="277"/>
      <c r="AX234" s="241"/>
      <c r="AY234" s="242"/>
      <c r="AZ234" s="242"/>
      <c r="BA234" s="242"/>
      <c r="BB234" s="630" t="s">
        <v>133</v>
      </c>
      <c r="BC234" s="630"/>
      <c r="BD234" s="630"/>
      <c r="BE234" s="632" t="s">
        <v>165</v>
      </c>
      <c r="BF234" s="632"/>
      <c r="BG234" s="632"/>
      <c r="BH234" s="242">
        <v>1</v>
      </c>
      <c r="BI234" s="632" t="s">
        <v>135</v>
      </c>
      <c r="BJ234" s="632"/>
      <c r="BK234" s="632"/>
      <c r="BL234" s="242">
        <v>1</v>
      </c>
      <c r="BM234" s="238"/>
      <c r="BN234" s="242">
        <v>1</v>
      </c>
      <c r="BO234" s="617"/>
      <c r="BP234" s="617"/>
      <c r="BQ234" s="632"/>
      <c r="BR234" s="632"/>
      <c r="BS234" s="631"/>
      <c r="BT234" s="631"/>
      <c r="BU234" s="310"/>
      <c r="BV234" s="310"/>
      <c r="BW234" s="242">
        <v>1</v>
      </c>
      <c r="BX234" s="242"/>
      <c r="BY234" s="232">
        <v>1</v>
      </c>
      <c r="BZ234" s="632" t="s">
        <v>135</v>
      </c>
      <c r="CA234" s="632"/>
      <c r="CB234" s="632"/>
      <c r="CC234" s="242">
        <v>1</v>
      </c>
      <c r="CD234" s="630" t="s">
        <v>133</v>
      </c>
      <c r="CE234" s="630"/>
      <c r="CF234" s="630"/>
      <c r="CG234" s="238"/>
      <c r="CH234" s="238"/>
      <c r="CI234" s="238"/>
      <c r="CJ234" s="233"/>
      <c r="CK234" s="329"/>
    </row>
    <row r="235" spans="7:89">
      <c r="G235" s="239"/>
      <c r="H235" s="232"/>
      <c r="I235" s="233"/>
      <c r="J235" s="234"/>
      <c r="K235" s="234"/>
      <c r="L235" s="234"/>
      <c r="M235" s="232">
        <v>1</v>
      </c>
      <c r="N235" s="630"/>
      <c r="O235" s="630"/>
      <c r="P235" s="630"/>
      <c r="Q235" s="230"/>
      <c r="R235" s="274">
        <v>1</v>
      </c>
      <c r="S235" s="274">
        <v>1</v>
      </c>
      <c r="T235" s="274">
        <v>1</v>
      </c>
      <c r="U235" s="274">
        <v>1</v>
      </c>
      <c r="V235" s="274">
        <v>1</v>
      </c>
      <c r="W235" s="230"/>
      <c r="X235" s="274">
        <v>1</v>
      </c>
      <c r="Y235" s="617" t="s">
        <v>385</v>
      </c>
      <c r="Z235" s="617"/>
      <c r="AA235" s="617"/>
      <c r="AB235" s="617"/>
      <c r="AC235" s="274">
        <v>1</v>
      </c>
      <c r="AD235" s="230"/>
      <c r="AE235" s="274">
        <v>1</v>
      </c>
      <c r="AF235" s="274">
        <v>1</v>
      </c>
      <c r="AG235" s="274">
        <v>1</v>
      </c>
      <c r="AH235" s="274">
        <v>1</v>
      </c>
      <c r="AI235" s="274">
        <v>1</v>
      </c>
      <c r="AJ235" s="235"/>
      <c r="AK235" s="630"/>
      <c r="AL235" s="630"/>
      <c r="AM235" s="630"/>
      <c r="AN235" s="232">
        <v>1</v>
      </c>
      <c r="AO235" s="238"/>
      <c r="AP235" s="238"/>
      <c r="AQ235" s="232"/>
      <c r="AR235" s="232"/>
      <c r="AS235" s="232"/>
      <c r="AT235" s="277"/>
      <c r="AX235" s="239"/>
      <c r="AY235" s="242"/>
      <c r="AZ235" s="242"/>
      <c r="BA235" s="242"/>
      <c r="BB235" s="630"/>
      <c r="BC235" s="630"/>
      <c r="BD235" s="630"/>
      <c r="BE235" s="632"/>
      <c r="BF235" s="632"/>
      <c r="BG235" s="632"/>
      <c r="BH235" s="242">
        <v>1</v>
      </c>
      <c r="BI235" s="632"/>
      <c r="BJ235" s="632"/>
      <c r="BK235" s="632"/>
      <c r="BL235" s="242">
        <v>1</v>
      </c>
      <c r="BM235" s="238"/>
      <c r="BN235" s="242">
        <v>1</v>
      </c>
      <c r="BO235" s="631" t="s">
        <v>151</v>
      </c>
      <c r="BP235" s="631"/>
      <c r="BQ235" s="617" t="s">
        <v>385</v>
      </c>
      <c r="BR235" s="617"/>
      <c r="BS235" s="617"/>
      <c r="BT235" s="617"/>
      <c r="BU235" s="631" t="s">
        <v>151</v>
      </c>
      <c r="BV235" s="631"/>
      <c r="BW235" s="242">
        <v>1</v>
      </c>
      <c r="BX235" s="233"/>
      <c r="BY235" s="232">
        <v>1</v>
      </c>
      <c r="BZ235" s="632"/>
      <c r="CA235" s="632"/>
      <c r="CB235" s="632"/>
      <c r="CC235" s="242">
        <v>1</v>
      </c>
      <c r="CD235" s="630"/>
      <c r="CE235" s="630"/>
      <c r="CF235" s="630"/>
      <c r="CG235" s="238"/>
      <c r="CH235" s="238"/>
      <c r="CI235" s="233"/>
      <c r="CJ235" s="232"/>
      <c r="CK235" s="329"/>
    </row>
    <row r="236" spans="7:89">
      <c r="G236" s="239"/>
      <c r="H236" s="232"/>
      <c r="I236" s="233"/>
      <c r="J236" s="234"/>
      <c r="K236" s="234"/>
      <c r="L236" s="234"/>
      <c r="M236" s="232">
        <v>1</v>
      </c>
      <c r="N236" s="630"/>
      <c r="O236" s="630"/>
      <c r="P236" s="630"/>
      <c r="Q236" s="620" t="s">
        <v>151</v>
      </c>
      <c r="R236" s="620"/>
      <c r="S236" s="617" t="s">
        <v>137</v>
      </c>
      <c r="T236" s="617"/>
      <c r="U236" s="274">
        <v>1</v>
      </c>
      <c r="V236" s="630" t="s">
        <v>469</v>
      </c>
      <c r="W236" s="630"/>
      <c r="X236" s="274">
        <v>1</v>
      </c>
      <c r="Y236" s="617"/>
      <c r="Z236" s="617"/>
      <c r="AA236" s="617"/>
      <c r="AB236" s="617"/>
      <c r="AC236" s="274">
        <v>1</v>
      </c>
      <c r="AD236" s="630" t="s">
        <v>469</v>
      </c>
      <c r="AE236" s="630"/>
      <c r="AF236" s="274">
        <v>1</v>
      </c>
      <c r="AG236" s="617" t="s">
        <v>137</v>
      </c>
      <c r="AH236" s="617"/>
      <c r="AI236" s="620" t="s">
        <v>151</v>
      </c>
      <c r="AJ236" s="620"/>
      <c r="AK236" s="630"/>
      <c r="AL236" s="630"/>
      <c r="AM236" s="630"/>
      <c r="AN236" s="232">
        <v>1</v>
      </c>
      <c r="AO236" s="238"/>
      <c r="AP236" s="238"/>
      <c r="AQ236" s="238"/>
      <c r="AR236" s="233"/>
      <c r="AS236" s="233"/>
      <c r="AT236" s="277"/>
      <c r="AX236" s="239"/>
      <c r="AY236" s="242"/>
      <c r="AZ236" s="242"/>
      <c r="BA236" s="242"/>
      <c r="BB236" s="630"/>
      <c r="BC236" s="630"/>
      <c r="BD236" s="630"/>
      <c r="BE236" s="632"/>
      <c r="BF236" s="632"/>
      <c r="BG236" s="632"/>
      <c r="BH236" s="242">
        <v>1</v>
      </c>
      <c r="BI236" s="632"/>
      <c r="BJ236" s="632"/>
      <c r="BK236" s="632"/>
      <c r="BL236" s="242">
        <v>1</v>
      </c>
      <c r="BM236" s="242"/>
      <c r="BN236" s="242">
        <v>1</v>
      </c>
      <c r="BO236" s="631"/>
      <c r="BP236" s="631"/>
      <c r="BQ236" s="617"/>
      <c r="BR236" s="617"/>
      <c r="BS236" s="617"/>
      <c r="BT236" s="617"/>
      <c r="BU236" s="631"/>
      <c r="BV236" s="631"/>
      <c r="BW236" s="242">
        <v>1</v>
      </c>
      <c r="BX236" s="242"/>
      <c r="BY236" s="232">
        <v>1</v>
      </c>
      <c r="BZ236" s="632"/>
      <c r="CA236" s="632"/>
      <c r="CB236" s="632"/>
      <c r="CC236" s="242">
        <v>1</v>
      </c>
      <c r="CD236" s="630"/>
      <c r="CE236" s="630"/>
      <c r="CF236" s="630"/>
      <c r="CG236" s="238"/>
      <c r="CH236" s="238"/>
      <c r="CI236" s="238"/>
      <c r="CJ236" s="233"/>
      <c r="CK236" s="329"/>
    </row>
    <row r="237" spans="7:89">
      <c r="G237" s="241"/>
      <c r="H237" s="232"/>
      <c r="I237" s="233"/>
      <c r="J237" s="234"/>
      <c r="K237" s="234"/>
      <c r="L237" s="232"/>
      <c r="M237" s="232">
        <v>1</v>
      </c>
      <c r="N237" s="630" t="s">
        <v>138</v>
      </c>
      <c r="O237" s="630"/>
      <c r="P237" s="630"/>
      <c r="Q237" s="620"/>
      <c r="R237" s="620"/>
      <c r="S237" s="617"/>
      <c r="T237" s="617"/>
      <c r="U237" s="274">
        <v>1</v>
      </c>
      <c r="V237" s="630"/>
      <c r="W237" s="630"/>
      <c r="X237" s="274">
        <v>1</v>
      </c>
      <c r="Y237" s="617"/>
      <c r="Z237" s="617"/>
      <c r="AA237" s="617"/>
      <c r="AB237" s="617"/>
      <c r="AC237" s="274">
        <v>1</v>
      </c>
      <c r="AD237" s="630"/>
      <c r="AE237" s="630"/>
      <c r="AF237" s="274">
        <v>1</v>
      </c>
      <c r="AG237" s="617"/>
      <c r="AH237" s="617"/>
      <c r="AI237" s="620"/>
      <c r="AJ237" s="620"/>
      <c r="AK237" s="630" t="s">
        <v>136</v>
      </c>
      <c r="AL237" s="630"/>
      <c r="AM237" s="630"/>
      <c r="AN237" s="232">
        <v>1</v>
      </c>
      <c r="AO237" s="238"/>
      <c r="AP237" s="238"/>
      <c r="AQ237" s="238"/>
      <c r="AR237" s="233"/>
      <c r="AS237" s="233"/>
      <c r="AT237" s="277"/>
      <c r="AX237" s="241"/>
      <c r="AY237" s="242"/>
      <c r="AZ237" s="242"/>
      <c r="BA237" s="242"/>
      <c r="BB237" s="242"/>
      <c r="BC237" s="242"/>
      <c r="BD237" s="242">
        <v>1</v>
      </c>
      <c r="BE237" s="242">
        <v>1</v>
      </c>
      <c r="BF237" s="242">
        <v>1</v>
      </c>
      <c r="BG237" s="242">
        <v>1</v>
      </c>
      <c r="BH237" s="242">
        <v>1</v>
      </c>
      <c r="BI237" s="242"/>
      <c r="BJ237" s="235"/>
      <c r="BK237" s="242"/>
      <c r="BL237" s="242">
        <v>1</v>
      </c>
      <c r="BM237" s="236"/>
      <c r="BN237" s="242">
        <v>1</v>
      </c>
      <c r="BO237" s="617" t="s">
        <v>137</v>
      </c>
      <c r="BP237" s="617"/>
      <c r="BQ237" s="617"/>
      <c r="BR237" s="617"/>
      <c r="BS237" s="617"/>
      <c r="BT237" s="617"/>
      <c r="BU237" s="632" t="s">
        <v>444</v>
      </c>
      <c r="BV237" s="632"/>
      <c r="BW237" s="242">
        <v>1</v>
      </c>
      <c r="BX237" s="236"/>
      <c r="BY237" s="232">
        <v>1</v>
      </c>
      <c r="BZ237" s="242"/>
      <c r="CA237" s="235"/>
      <c r="CB237" s="242"/>
      <c r="CC237" s="242">
        <v>1</v>
      </c>
      <c r="CD237" s="242"/>
      <c r="CE237" s="238"/>
      <c r="CF237" s="238"/>
      <c r="CG237" s="238"/>
      <c r="CH237" s="238"/>
      <c r="CI237" s="238"/>
      <c r="CJ237" s="233"/>
      <c r="CK237" s="329"/>
    </row>
    <row r="238" spans="7:89">
      <c r="G238" s="241"/>
      <c r="H238" s="233"/>
      <c r="I238" s="233"/>
      <c r="J238" s="233"/>
      <c r="K238" s="233"/>
      <c r="L238" s="232"/>
      <c r="M238" s="232">
        <v>1</v>
      </c>
      <c r="N238" s="630"/>
      <c r="O238" s="630"/>
      <c r="P238" s="630"/>
      <c r="Q238" s="235"/>
      <c r="R238" s="274">
        <v>1</v>
      </c>
      <c r="S238" s="274">
        <v>1</v>
      </c>
      <c r="T238" s="274">
        <v>1</v>
      </c>
      <c r="U238" s="274">
        <v>1</v>
      </c>
      <c r="V238" s="274">
        <v>1</v>
      </c>
      <c r="W238" s="230"/>
      <c r="X238" s="274">
        <v>1</v>
      </c>
      <c r="Y238" s="617"/>
      <c r="Z238" s="617"/>
      <c r="AA238" s="617"/>
      <c r="AB238" s="617"/>
      <c r="AC238" s="274">
        <v>1</v>
      </c>
      <c r="AD238" s="230"/>
      <c r="AE238" s="274">
        <v>1</v>
      </c>
      <c r="AF238" s="274">
        <v>1</v>
      </c>
      <c r="AG238" s="274">
        <v>1</v>
      </c>
      <c r="AH238" s="274">
        <v>1</v>
      </c>
      <c r="AI238" s="274">
        <v>1</v>
      </c>
      <c r="AJ238" s="230"/>
      <c r="AK238" s="630"/>
      <c r="AL238" s="630"/>
      <c r="AM238" s="630"/>
      <c r="AN238" s="232">
        <v>1</v>
      </c>
      <c r="AO238" s="238"/>
      <c r="AP238" s="238"/>
      <c r="AQ238" s="232"/>
      <c r="AR238" s="232"/>
      <c r="AS238" s="280"/>
      <c r="AT238" s="277"/>
      <c r="AX238" s="241"/>
      <c r="AY238" s="242"/>
      <c r="AZ238" s="242"/>
      <c r="BA238" s="234"/>
      <c r="BB238" s="234"/>
      <c r="BC238" s="234"/>
      <c r="BD238" s="242">
        <v>1</v>
      </c>
      <c r="BE238" s="632" t="s">
        <v>136</v>
      </c>
      <c r="BF238" s="632"/>
      <c r="BG238" s="632"/>
      <c r="BH238" s="242">
        <v>1</v>
      </c>
      <c r="BI238" s="632" t="s">
        <v>139</v>
      </c>
      <c r="BJ238" s="632"/>
      <c r="BK238" s="632"/>
      <c r="BL238" s="242">
        <v>1</v>
      </c>
      <c r="BM238" s="242"/>
      <c r="BN238" s="242">
        <v>1</v>
      </c>
      <c r="BO238" s="617"/>
      <c r="BP238" s="617"/>
      <c r="BQ238" s="617"/>
      <c r="BR238" s="617"/>
      <c r="BS238" s="617"/>
      <c r="BT238" s="617"/>
      <c r="BU238" s="632"/>
      <c r="BV238" s="632"/>
      <c r="BW238" s="242">
        <v>1</v>
      </c>
      <c r="BX238" s="242"/>
      <c r="BY238" s="232">
        <v>1</v>
      </c>
      <c r="BZ238" s="632" t="s">
        <v>139</v>
      </c>
      <c r="CA238" s="632"/>
      <c r="CB238" s="632"/>
      <c r="CC238" s="242">
        <v>1</v>
      </c>
      <c r="CD238" s="632" t="s">
        <v>165</v>
      </c>
      <c r="CE238" s="632"/>
      <c r="CF238" s="632"/>
      <c r="CG238" s="238"/>
      <c r="CH238" s="238"/>
      <c r="CI238" s="238"/>
      <c r="CJ238" s="328"/>
      <c r="CK238" s="329"/>
    </row>
    <row r="239" spans="7:89">
      <c r="G239" s="241"/>
      <c r="H239" s="233"/>
      <c r="I239" s="233"/>
      <c r="J239" s="233"/>
      <c r="K239" s="232"/>
      <c r="L239" s="232"/>
      <c r="M239" s="232">
        <v>1</v>
      </c>
      <c r="N239" s="630"/>
      <c r="O239" s="630"/>
      <c r="P239" s="630"/>
      <c r="Q239" s="274">
        <v>1</v>
      </c>
      <c r="R239" s="274">
        <v>1</v>
      </c>
      <c r="S239" s="617" t="s">
        <v>181</v>
      </c>
      <c r="T239" s="617"/>
      <c r="U239" s="617"/>
      <c r="V239" s="274">
        <v>1</v>
      </c>
      <c r="W239" s="236"/>
      <c r="X239" s="274">
        <v>1</v>
      </c>
      <c r="Y239" s="274">
        <v>1</v>
      </c>
      <c r="Z239" s="274">
        <v>1</v>
      </c>
      <c r="AA239" s="274">
        <v>1</v>
      </c>
      <c r="AB239" s="274">
        <v>1</v>
      </c>
      <c r="AC239" s="274">
        <v>1</v>
      </c>
      <c r="AD239" s="243"/>
      <c r="AE239" s="274">
        <v>1</v>
      </c>
      <c r="AF239" s="617" t="s">
        <v>283</v>
      </c>
      <c r="AG239" s="617"/>
      <c r="AH239" s="617"/>
      <c r="AI239" s="274">
        <v>1</v>
      </c>
      <c r="AJ239" s="274">
        <v>1</v>
      </c>
      <c r="AK239" s="630"/>
      <c r="AL239" s="630"/>
      <c r="AM239" s="630"/>
      <c r="AN239" s="232">
        <v>1</v>
      </c>
      <c r="AO239" s="238"/>
      <c r="AP239" s="238"/>
      <c r="AQ239" s="232"/>
      <c r="AR239" s="232"/>
      <c r="AS239" s="276"/>
      <c r="AT239" s="277"/>
      <c r="AX239" s="241"/>
      <c r="AY239" s="238"/>
      <c r="AZ239" s="238"/>
      <c r="BA239" s="234"/>
      <c r="BB239" s="234"/>
      <c r="BC239" s="234"/>
      <c r="BD239" s="242">
        <v>1</v>
      </c>
      <c r="BE239" s="632"/>
      <c r="BF239" s="632"/>
      <c r="BG239" s="632"/>
      <c r="BH239" s="242">
        <v>1</v>
      </c>
      <c r="BI239" s="632"/>
      <c r="BJ239" s="632"/>
      <c r="BK239" s="632"/>
      <c r="BL239" s="242">
        <v>1</v>
      </c>
      <c r="BM239" s="242"/>
      <c r="BN239" s="242">
        <v>1</v>
      </c>
      <c r="BO239" s="631" t="s">
        <v>151</v>
      </c>
      <c r="BP239" s="631"/>
      <c r="BQ239" s="617" t="s">
        <v>137</v>
      </c>
      <c r="BR239" s="617"/>
      <c r="BS239" s="631" t="s">
        <v>151</v>
      </c>
      <c r="BT239" s="631"/>
      <c r="BU239" s="617" t="s">
        <v>137</v>
      </c>
      <c r="BV239" s="617"/>
      <c r="BW239" s="242">
        <v>1</v>
      </c>
      <c r="BX239" s="242"/>
      <c r="BY239" s="232">
        <v>1</v>
      </c>
      <c r="BZ239" s="632"/>
      <c r="CA239" s="632"/>
      <c r="CB239" s="632"/>
      <c r="CC239" s="242">
        <v>1</v>
      </c>
      <c r="CD239" s="632"/>
      <c r="CE239" s="632"/>
      <c r="CF239" s="632"/>
      <c r="CG239" s="238"/>
      <c r="CH239" s="238"/>
      <c r="CI239" s="233"/>
      <c r="CJ239" s="328"/>
      <c r="CK239" s="329"/>
    </row>
    <row r="240" spans="7:89">
      <c r="G240" s="241"/>
      <c r="H240" s="233"/>
      <c r="I240" s="233"/>
      <c r="J240" s="233"/>
      <c r="K240" s="233"/>
      <c r="L240" s="233"/>
      <c r="M240" s="232">
        <v>1</v>
      </c>
      <c r="N240" s="232">
        <v>1</v>
      </c>
      <c r="O240" s="617" t="s">
        <v>165</v>
      </c>
      <c r="P240" s="617"/>
      <c r="Q240" s="617"/>
      <c r="R240" s="274">
        <v>1</v>
      </c>
      <c r="S240" s="617"/>
      <c r="T240" s="617"/>
      <c r="U240" s="617"/>
      <c r="V240" s="274">
        <v>1</v>
      </c>
      <c r="W240" s="243"/>
      <c r="X240" s="232"/>
      <c r="Y240" s="232"/>
      <c r="Z240" s="235"/>
      <c r="AA240" s="243"/>
      <c r="AB240" s="274"/>
      <c r="AC240" s="236"/>
      <c r="AD240" s="232"/>
      <c r="AE240" s="274">
        <v>1</v>
      </c>
      <c r="AF240" s="617"/>
      <c r="AG240" s="617"/>
      <c r="AH240" s="617"/>
      <c r="AI240" s="274">
        <v>1</v>
      </c>
      <c r="AJ240" s="617" t="s">
        <v>165</v>
      </c>
      <c r="AK240" s="617"/>
      <c r="AL240" s="617"/>
      <c r="AM240" s="232">
        <v>1</v>
      </c>
      <c r="AN240" s="232">
        <v>1</v>
      </c>
      <c r="AO240" s="238"/>
      <c r="AP240" s="238"/>
      <c r="AQ240" s="232"/>
      <c r="AR240" s="232"/>
      <c r="AS240" s="276"/>
      <c r="AT240" s="277"/>
      <c r="AX240" s="241"/>
      <c r="AY240" s="233"/>
      <c r="AZ240" s="238"/>
      <c r="BA240" s="234"/>
      <c r="BB240" s="234"/>
      <c r="BC240" s="234"/>
      <c r="BD240" s="242">
        <v>1</v>
      </c>
      <c r="BE240" s="632"/>
      <c r="BF240" s="632"/>
      <c r="BG240" s="632"/>
      <c r="BH240" s="242">
        <v>1</v>
      </c>
      <c r="BI240" s="632"/>
      <c r="BJ240" s="632"/>
      <c r="BK240" s="632"/>
      <c r="BL240" s="242">
        <v>1</v>
      </c>
      <c r="BM240" s="242"/>
      <c r="BN240" s="242">
        <v>1</v>
      </c>
      <c r="BO240" s="631"/>
      <c r="BP240" s="631"/>
      <c r="BQ240" s="617"/>
      <c r="BR240" s="617"/>
      <c r="BS240" s="631"/>
      <c r="BT240" s="631"/>
      <c r="BU240" s="617"/>
      <c r="BV240" s="617"/>
      <c r="BW240" s="242">
        <v>1</v>
      </c>
      <c r="BX240" s="242"/>
      <c r="BY240" s="232">
        <v>1</v>
      </c>
      <c r="BZ240" s="632"/>
      <c r="CA240" s="632"/>
      <c r="CB240" s="632"/>
      <c r="CC240" s="242">
        <v>1</v>
      </c>
      <c r="CD240" s="632"/>
      <c r="CE240" s="632"/>
      <c r="CF240" s="632"/>
      <c r="CG240" s="238"/>
      <c r="CH240" s="238"/>
      <c r="CI240" s="238"/>
      <c r="CJ240" s="328"/>
      <c r="CK240" s="329"/>
    </row>
    <row r="241" spans="7:89">
      <c r="G241" s="241"/>
      <c r="H241" s="232"/>
      <c r="I241" s="233"/>
      <c r="J241" s="233"/>
      <c r="K241" s="632" t="s">
        <v>136</v>
      </c>
      <c r="L241" s="632"/>
      <c r="M241" s="632"/>
      <c r="N241" s="232">
        <v>1</v>
      </c>
      <c r="O241" s="617"/>
      <c r="P241" s="617"/>
      <c r="Q241" s="617"/>
      <c r="R241" s="274">
        <v>1</v>
      </c>
      <c r="S241" s="617"/>
      <c r="T241" s="617"/>
      <c r="U241" s="617"/>
      <c r="V241" s="274">
        <v>1</v>
      </c>
      <c r="W241" s="274">
        <v>1</v>
      </c>
      <c r="X241" s="274">
        <v>1</v>
      </c>
      <c r="Y241" s="274">
        <v>1</v>
      </c>
      <c r="Z241" s="274">
        <v>1</v>
      </c>
      <c r="AA241" s="274">
        <v>1</v>
      </c>
      <c r="AB241" s="274">
        <v>1</v>
      </c>
      <c r="AC241" s="274">
        <v>1</v>
      </c>
      <c r="AD241" s="274">
        <v>1</v>
      </c>
      <c r="AE241" s="274">
        <v>1</v>
      </c>
      <c r="AF241" s="617"/>
      <c r="AG241" s="617"/>
      <c r="AH241" s="617"/>
      <c r="AI241" s="274">
        <v>1</v>
      </c>
      <c r="AJ241" s="617"/>
      <c r="AK241" s="617"/>
      <c r="AL241" s="617"/>
      <c r="AM241" s="232">
        <v>1</v>
      </c>
      <c r="AN241" s="238"/>
      <c r="AO241" s="238"/>
      <c r="AP241" s="238"/>
      <c r="AQ241" s="232"/>
      <c r="AR241" s="232"/>
      <c r="AS241" s="276"/>
      <c r="AT241" s="240"/>
      <c r="AX241" s="241"/>
      <c r="AY241" s="232"/>
      <c r="AZ241" s="238"/>
      <c r="BA241" s="238"/>
      <c r="BB241" s="242"/>
      <c r="BC241" s="242"/>
      <c r="BD241" s="242">
        <v>1</v>
      </c>
      <c r="BE241" s="242">
        <v>1</v>
      </c>
      <c r="BF241" s="242">
        <v>1</v>
      </c>
      <c r="BG241" s="242">
        <v>1</v>
      </c>
      <c r="BH241" s="242">
        <v>1</v>
      </c>
      <c r="BI241" s="242">
        <v>1</v>
      </c>
      <c r="BJ241" s="242">
        <v>1</v>
      </c>
      <c r="BK241" s="242">
        <v>1</v>
      </c>
      <c r="BL241" s="242">
        <v>1</v>
      </c>
      <c r="BM241" s="238"/>
      <c r="BN241" s="242">
        <v>1</v>
      </c>
      <c r="BO241" s="242">
        <v>1</v>
      </c>
      <c r="BP241" s="242">
        <v>1</v>
      </c>
      <c r="BQ241" s="242">
        <v>1</v>
      </c>
      <c r="BR241" s="242">
        <v>1</v>
      </c>
      <c r="BS241" s="242">
        <v>1</v>
      </c>
      <c r="BT241" s="242">
        <v>1</v>
      </c>
      <c r="BU241" s="242">
        <v>1</v>
      </c>
      <c r="BV241" s="242">
        <v>1</v>
      </c>
      <c r="BW241" s="242">
        <v>1</v>
      </c>
      <c r="BX241" s="243"/>
      <c r="BY241" s="242">
        <v>1</v>
      </c>
      <c r="BZ241" s="242">
        <v>1</v>
      </c>
      <c r="CA241" s="242">
        <v>1</v>
      </c>
      <c r="CB241" s="242">
        <v>1</v>
      </c>
      <c r="CC241" s="242">
        <v>1</v>
      </c>
      <c r="CD241" s="242">
        <v>1</v>
      </c>
      <c r="CE241" s="238"/>
      <c r="CF241" s="238"/>
      <c r="CG241" s="234"/>
      <c r="CH241" s="234"/>
      <c r="CI241" s="234"/>
      <c r="CJ241" s="328"/>
      <c r="CK241" s="240"/>
    </row>
    <row r="242" spans="7:89">
      <c r="G242" s="241"/>
      <c r="H242" s="232"/>
      <c r="I242" s="233"/>
      <c r="J242" s="232"/>
      <c r="K242" s="632"/>
      <c r="L242" s="632"/>
      <c r="M242" s="632"/>
      <c r="N242" s="232">
        <v>1</v>
      </c>
      <c r="O242" s="617"/>
      <c r="P242" s="617"/>
      <c r="Q242" s="617"/>
      <c r="R242" s="274">
        <v>1</v>
      </c>
      <c r="S242" s="274">
        <v>1</v>
      </c>
      <c r="T242" s="274">
        <v>1</v>
      </c>
      <c r="U242" s="274">
        <v>1</v>
      </c>
      <c r="V242" s="617" t="s">
        <v>282</v>
      </c>
      <c r="W242" s="617"/>
      <c r="X242" s="617"/>
      <c r="Y242" s="274">
        <v>1</v>
      </c>
      <c r="Z242" s="617" t="s">
        <v>137</v>
      </c>
      <c r="AA242" s="617"/>
      <c r="AB242" s="274">
        <v>1</v>
      </c>
      <c r="AC242" s="617" t="s">
        <v>135</v>
      </c>
      <c r="AD242" s="617"/>
      <c r="AE242" s="617"/>
      <c r="AF242" s="274">
        <v>1</v>
      </c>
      <c r="AG242" s="274">
        <v>1</v>
      </c>
      <c r="AH242" s="274">
        <v>1</v>
      </c>
      <c r="AI242" s="274">
        <v>1</v>
      </c>
      <c r="AJ242" s="617"/>
      <c r="AK242" s="617"/>
      <c r="AL242" s="617"/>
      <c r="AM242" s="232">
        <v>1</v>
      </c>
      <c r="AN242" s="238"/>
      <c r="AO242" s="238"/>
      <c r="AP242" s="238"/>
      <c r="AQ242" s="232"/>
      <c r="AR242" s="232"/>
      <c r="AS242" s="232"/>
      <c r="AT242" s="240"/>
      <c r="AX242" s="241"/>
      <c r="AY242" s="232"/>
      <c r="AZ242" s="238"/>
      <c r="BA242" s="238"/>
      <c r="BB242" s="242"/>
      <c r="BC242" s="632" t="s">
        <v>165</v>
      </c>
      <c r="BD242" s="632"/>
      <c r="BE242" s="632"/>
      <c r="BF242" s="242">
        <v>1</v>
      </c>
      <c r="BG242" s="632" t="s">
        <v>138</v>
      </c>
      <c r="BH242" s="632"/>
      <c r="BI242" s="632"/>
      <c r="BJ242" s="242">
        <v>1</v>
      </c>
      <c r="BK242" s="632" t="s">
        <v>181</v>
      </c>
      <c r="BL242" s="632"/>
      <c r="BM242" s="632"/>
      <c r="BN242" s="235"/>
      <c r="BO242" s="242"/>
      <c r="BP242" s="242"/>
      <c r="BQ242" s="242"/>
      <c r="BR242" s="236"/>
      <c r="BS242" s="242"/>
      <c r="BT242" s="238"/>
      <c r="BU242" s="238"/>
      <c r="BV242" s="243"/>
      <c r="BW242" s="617" t="s">
        <v>282</v>
      </c>
      <c r="BX242" s="617"/>
      <c r="BY242" s="617"/>
      <c r="BZ242" s="242">
        <v>1</v>
      </c>
      <c r="CA242" s="632" t="s">
        <v>138</v>
      </c>
      <c r="CB242" s="632"/>
      <c r="CC242" s="632"/>
      <c r="CD242" s="242">
        <v>1</v>
      </c>
      <c r="CE242" s="632" t="s">
        <v>165</v>
      </c>
      <c r="CF242" s="632"/>
      <c r="CG242" s="632"/>
      <c r="CH242" s="234"/>
      <c r="CI242" s="234"/>
      <c r="CJ242" s="232"/>
      <c r="CK242" s="240"/>
    </row>
    <row r="243" spans="7:89">
      <c r="G243" s="241"/>
      <c r="H243" s="232"/>
      <c r="I243" s="232"/>
      <c r="J243" s="232"/>
      <c r="K243" s="632"/>
      <c r="L243" s="632"/>
      <c r="M243" s="632"/>
      <c r="N243" s="232">
        <v>1</v>
      </c>
      <c r="O243" s="232">
        <v>1</v>
      </c>
      <c r="P243" s="232">
        <v>1</v>
      </c>
      <c r="Q243" s="232">
        <v>1</v>
      </c>
      <c r="R243" s="630" t="s">
        <v>139</v>
      </c>
      <c r="S243" s="630"/>
      <c r="T243" s="630"/>
      <c r="U243" s="274">
        <v>1</v>
      </c>
      <c r="V243" s="617"/>
      <c r="W243" s="617"/>
      <c r="X243" s="617"/>
      <c r="Y243" s="274">
        <v>1</v>
      </c>
      <c r="Z243" s="617"/>
      <c r="AA243" s="617"/>
      <c r="AB243" s="274">
        <v>1</v>
      </c>
      <c r="AC243" s="617"/>
      <c r="AD243" s="617"/>
      <c r="AE243" s="617"/>
      <c r="AF243" s="274">
        <v>1</v>
      </c>
      <c r="AG243" s="630" t="s">
        <v>139</v>
      </c>
      <c r="AH243" s="630"/>
      <c r="AI243" s="630"/>
      <c r="AJ243" s="232">
        <v>1</v>
      </c>
      <c r="AK243" s="232">
        <v>1</v>
      </c>
      <c r="AL243" s="232">
        <v>1</v>
      </c>
      <c r="AM243" s="232">
        <v>1</v>
      </c>
      <c r="AN243" s="232"/>
      <c r="AO243" s="233"/>
      <c r="AP243" s="233"/>
      <c r="AQ243" s="233"/>
      <c r="AR243" s="232"/>
      <c r="AS243" s="232"/>
      <c r="AT243" s="240"/>
      <c r="AX243" s="241"/>
      <c r="AY243" s="232"/>
      <c r="AZ243" s="238"/>
      <c r="BA243" s="238"/>
      <c r="BB243" s="242"/>
      <c r="BC243" s="632"/>
      <c r="BD243" s="632"/>
      <c r="BE243" s="632"/>
      <c r="BF243" s="242">
        <v>1</v>
      </c>
      <c r="BG243" s="632"/>
      <c r="BH243" s="632"/>
      <c r="BI243" s="632"/>
      <c r="BJ243" s="242">
        <v>1</v>
      </c>
      <c r="BK243" s="632"/>
      <c r="BL243" s="632"/>
      <c r="BM243" s="632"/>
      <c r="BN243" s="242">
        <v>1</v>
      </c>
      <c r="BO243" s="242">
        <v>1</v>
      </c>
      <c r="BP243" s="242">
        <v>1</v>
      </c>
      <c r="BQ243" s="242">
        <v>1</v>
      </c>
      <c r="BR243" s="242">
        <v>1</v>
      </c>
      <c r="BS243" s="242">
        <v>1</v>
      </c>
      <c r="BT243" s="242">
        <v>1</v>
      </c>
      <c r="BU243" s="242">
        <v>1</v>
      </c>
      <c r="BV243" s="242">
        <v>1</v>
      </c>
      <c r="BW243" s="617"/>
      <c r="BX243" s="617"/>
      <c r="BY243" s="617"/>
      <c r="BZ243" s="242">
        <v>1</v>
      </c>
      <c r="CA243" s="632"/>
      <c r="CB243" s="632"/>
      <c r="CC243" s="632"/>
      <c r="CD243" s="242">
        <v>1</v>
      </c>
      <c r="CE243" s="632"/>
      <c r="CF243" s="632"/>
      <c r="CG243" s="632"/>
      <c r="CH243" s="234"/>
      <c r="CI243" s="234"/>
      <c r="CJ243" s="232"/>
      <c r="CK243" s="240"/>
    </row>
    <row r="244" spans="7:89">
      <c r="G244" s="241"/>
      <c r="H244" s="232"/>
      <c r="I244" s="232"/>
      <c r="J244" s="232"/>
      <c r="K244" s="232"/>
      <c r="L244" s="232"/>
      <c r="M244" s="232"/>
      <c r="N244" s="232"/>
      <c r="O244" s="232"/>
      <c r="P244" s="232"/>
      <c r="Q244" s="232">
        <v>1</v>
      </c>
      <c r="R244" s="630"/>
      <c r="S244" s="630"/>
      <c r="T244" s="630"/>
      <c r="U244" s="274">
        <v>1</v>
      </c>
      <c r="V244" s="617"/>
      <c r="W244" s="617"/>
      <c r="X244" s="617"/>
      <c r="Y244" s="274">
        <v>1</v>
      </c>
      <c r="Z244" s="620" t="s">
        <v>151</v>
      </c>
      <c r="AA244" s="620"/>
      <c r="AB244" s="274">
        <v>1</v>
      </c>
      <c r="AC244" s="617"/>
      <c r="AD244" s="617"/>
      <c r="AE244" s="617"/>
      <c r="AF244" s="274">
        <v>1</v>
      </c>
      <c r="AG244" s="630"/>
      <c r="AH244" s="630"/>
      <c r="AI244" s="630"/>
      <c r="AJ244" s="232">
        <v>1</v>
      </c>
      <c r="AK244" s="620" t="s">
        <v>151</v>
      </c>
      <c r="AL244" s="620"/>
      <c r="AM244" s="232"/>
      <c r="AN244" s="232"/>
      <c r="AO244" s="233"/>
      <c r="AP244" s="233"/>
      <c r="AQ244" s="233"/>
      <c r="AR244" s="232"/>
      <c r="AS244" s="232"/>
      <c r="AT244" s="240"/>
      <c r="AX244" s="241"/>
      <c r="AY244" s="232"/>
      <c r="AZ244" s="238"/>
      <c r="BA244" s="238"/>
      <c r="BB244" s="242"/>
      <c r="BC244" s="632"/>
      <c r="BD244" s="632"/>
      <c r="BE244" s="632"/>
      <c r="BF244" s="242">
        <v>1</v>
      </c>
      <c r="BG244" s="632"/>
      <c r="BH244" s="632"/>
      <c r="BI244" s="632"/>
      <c r="BJ244" s="242">
        <v>1</v>
      </c>
      <c r="BK244" s="632"/>
      <c r="BL244" s="632"/>
      <c r="BM244" s="632"/>
      <c r="BN244" s="242">
        <v>1</v>
      </c>
      <c r="BO244" s="632" t="s">
        <v>139</v>
      </c>
      <c r="BP244" s="632"/>
      <c r="BQ244" s="632"/>
      <c r="BR244" s="242"/>
      <c r="BS244" s="632" t="s">
        <v>135</v>
      </c>
      <c r="BT244" s="632"/>
      <c r="BU244" s="632"/>
      <c r="BV244" s="242">
        <v>1</v>
      </c>
      <c r="BW244" s="617"/>
      <c r="BX244" s="617"/>
      <c r="BY244" s="617"/>
      <c r="BZ244" s="242">
        <v>1</v>
      </c>
      <c r="CA244" s="632"/>
      <c r="CB244" s="632"/>
      <c r="CC244" s="632"/>
      <c r="CD244" s="242">
        <v>1</v>
      </c>
      <c r="CE244" s="632"/>
      <c r="CF244" s="632"/>
      <c r="CG244" s="632"/>
      <c r="CH244" s="242"/>
      <c r="CI244" s="242"/>
      <c r="CJ244" s="232"/>
      <c r="CK244" s="240"/>
    </row>
    <row r="245" spans="7:89">
      <c r="G245" s="241"/>
      <c r="H245" s="232"/>
      <c r="I245" s="232"/>
      <c r="J245" s="232"/>
      <c r="K245" s="232"/>
      <c r="L245" s="232"/>
      <c r="M245" s="232"/>
      <c r="N245" s="232"/>
      <c r="O245" s="232"/>
      <c r="P245" s="232"/>
      <c r="Q245" s="232">
        <v>1</v>
      </c>
      <c r="R245" s="630"/>
      <c r="S245" s="630"/>
      <c r="T245" s="630"/>
      <c r="U245" s="274">
        <v>1</v>
      </c>
      <c r="V245" s="274">
        <v>1</v>
      </c>
      <c r="W245" s="274">
        <v>1</v>
      </c>
      <c r="X245" s="274">
        <v>1</v>
      </c>
      <c r="Y245" s="274">
        <v>1</v>
      </c>
      <c r="Z245" s="620"/>
      <c r="AA245" s="620"/>
      <c r="AB245" s="274">
        <v>1</v>
      </c>
      <c r="AC245" s="274">
        <v>1</v>
      </c>
      <c r="AD245" s="274">
        <v>1</v>
      </c>
      <c r="AE245" s="274">
        <v>1</v>
      </c>
      <c r="AF245" s="274">
        <v>1</v>
      </c>
      <c r="AG245" s="630"/>
      <c r="AH245" s="630"/>
      <c r="AI245" s="630"/>
      <c r="AJ245" s="232">
        <v>1</v>
      </c>
      <c r="AK245" s="620"/>
      <c r="AL245" s="620"/>
      <c r="AM245" s="232"/>
      <c r="AN245" s="232"/>
      <c r="AO245" s="233"/>
      <c r="AP245" s="233"/>
      <c r="AQ245" s="233"/>
      <c r="AR245" s="232"/>
      <c r="AS245" s="232"/>
      <c r="AT245" s="240"/>
      <c r="AX245" s="241"/>
      <c r="AY245" s="232"/>
      <c r="AZ245" s="232"/>
      <c r="BA245" s="238"/>
      <c r="BB245" s="242"/>
      <c r="BC245" s="242"/>
      <c r="BD245" s="242"/>
      <c r="BE245" s="242"/>
      <c r="BF245" s="242">
        <v>1</v>
      </c>
      <c r="BG245" s="242"/>
      <c r="BH245" s="230"/>
      <c r="BI245" s="242"/>
      <c r="BJ245" s="242">
        <v>1</v>
      </c>
      <c r="BK245" s="242">
        <v>1</v>
      </c>
      <c r="BL245" s="242">
        <v>1</v>
      </c>
      <c r="BM245" s="242">
        <v>1</v>
      </c>
      <c r="BN245" s="242">
        <v>1</v>
      </c>
      <c r="BO245" s="632"/>
      <c r="BP245" s="632"/>
      <c r="BQ245" s="632"/>
      <c r="BR245" s="235"/>
      <c r="BS245" s="632"/>
      <c r="BT245" s="632"/>
      <c r="BU245" s="632"/>
      <c r="BV245" s="242">
        <v>1</v>
      </c>
      <c r="BW245" s="242">
        <v>1</v>
      </c>
      <c r="BX245" s="242">
        <v>1</v>
      </c>
      <c r="BY245" s="242">
        <v>1</v>
      </c>
      <c r="BZ245" s="242">
        <v>1</v>
      </c>
      <c r="CA245" s="242"/>
      <c r="CB245" s="230"/>
      <c r="CC245" s="242"/>
      <c r="CD245" s="242">
        <v>1</v>
      </c>
      <c r="CE245" s="242"/>
      <c r="CF245" s="242"/>
      <c r="CG245" s="242"/>
      <c r="CH245" s="242"/>
      <c r="CI245" s="242"/>
      <c r="CJ245" s="232"/>
      <c r="CK245" s="240"/>
    </row>
    <row r="246" spans="7:89">
      <c r="G246" s="241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>
        <v>1</v>
      </c>
      <c r="R246" s="232">
        <v>1</v>
      </c>
      <c r="S246" s="232">
        <v>1</v>
      </c>
      <c r="T246" s="232">
        <v>1</v>
      </c>
      <c r="U246" s="617" t="s">
        <v>165</v>
      </c>
      <c r="V246" s="617"/>
      <c r="W246" s="617"/>
      <c r="X246" s="630" t="s">
        <v>136</v>
      </c>
      <c r="Y246" s="630"/>
      <c r="Z246" s="630"/>
      <c r="AA246" s="630" t="s">
        <v>138</v>
      </c>
      <c r="AB246" s="630"/>
      <c r="AC246" s="630"/>
      <c r="AD246" s="617" t="s">
        <v>165</v>
      </c>
      <c r="AE246" s="617"/>
      <c r="AF246" s="617"/>
      <c r="AG246" s="232">
        <v>1</v>
      </c>
      <c r="AH246" s="232">
        <v>1</v>
      </c>
      <c r="AI246" s="232">
        <v>1</v>
      </c>
      <c r="AJ246" s="232">
        <v>1</v>
      </c>
      <c r="AK246" s="232"/>
      <c r="AL246" s="232"/>
      <c r="AM246" s="232"/>
      <c r="AN246" s="232"/>
      <c r="AO246" s="233"/>
      <c r="AP246" s="233"/>
      <c r="AQ246" s="233"/>
      <c r="AR246" s="232"/>
      <c r="AS246" s="232"/>
      <c r="AT246" s="240"/>
      <c r="AX246" s="241"/>
      <c r="AY246" s="232"/>
      <c r="AZ246" s="232"/>
      <c r="BA246" s="232"/>
      <c r="BB246" s="232"/>
      <c r="BC246" s="232"/>
      <c r="BD246" s="242"/>
      <c r="BE246" s="242"/>
      <c r="BF246" s="242">
        <v>1</v>
      </c>
      <c r="BG246" s="632" t="s">
        <v>136</v>
      </c>
      <c r="BH246" s="632"/>
      <c r="BI246" s="632"/>
      <c r="BJ246" s="242"/>
      <c r="BK246" s="632" t="s">
        <v>138</v>
      </c>
      <c r="BL246" s="632"/>
      <c r="BM246" s="632"/>
      <c r="BN246" s="242">
        <v>1</v>
      </c>
      <c r="BO246" s="632"/>
      <c r="BP246" s="632"/>
      <c r="BQ246" s="632"/>
      <c r="BR246" s="242"/>
      <c r="BS246" s="632"/>
      <c r="BT246" s="632"/>
      <c r="BU246" s="632"/>
      <c r="BV246" s="242">
        <v>1</v>
      </c>
      <c r="BW246" s="632" t="s">
        <v>136</v>
      </c>
      <c r="BX246" s="632"/>
      <c r="BY246" s="632"/>
      <c r="BZ246" s="242"/>
      <c r="CA246" s="630" t="s">
        <v>133</v>
      </c>
      <c r="CB246" s="630"/>
      <c r="CC246" s="630"/>
      <c r="CD246" s="242">
        <v>1</v>
      </c>
      <c r="CE246" s="242"/>
      <c r="CF246" s="242"/>
      <c r="CG246" s="242"/>
      <c r="CH246" s="242"/>
      <c r="CI246" s="242"/>
      <c r="CJ246" s="232"/>
      <c r="CK246" s="240"/>
    </row>
    <row r="247" spans="7:89">
      <c r="G247" s="241"/>
      <c r="H247" s="232"/>
      <c r="I247" s="232"/>
      <c r="J247" s="232"/>
      <c r="K247" s="232"/>
      <c r="L247" s="232"/>
      <c r="M247" s="232"/>
      <c r="N247" s="232"/>
      <c r="O247" s="232"/>
      <c r="P247" s="232"/>
      <c r="Q247" s="630" t="s">
        <v>133</v>
      </c>
      <c r="R247" s="630"/>
      <c r="S247" s="630"/>
      <c r="T247" s="232">
        <v>1</v>
      </c>
      <c r="U247" s="617"/>
      <c r="V247" s="617"/>
      <c r="W247" s="617"/>
      <c r="X247" s="630"/>
      <c r="Y247" s="630"/>
      <c r="Z247" s="630"/>
      <c r="AA247" s="630"/>
      <c r="AB247" s="630"/>
      <c r="AC247" s="630"/>
      <c r="AD247" s="617"/>
      <c r="AE247" s="617"/>
      <c r="AF247" s="617"/>
      <c r="AG247" s="232">
        <v>1</v>
      </c>
      <c r="AH247" s="630" t="s">
        <v>133</v>
      </c>
      <c r="AI247" s="630"/>
      <c r="AJ247" s="630"/>
      <c r="AK247" s="232"/>
      <c r="AL247" s="232"/>
      <c r="AM247" s="232"/>
      <c r="AN247" s="232"/>
      <c r="AO247" s="233"/>
      <c r="AP247" s="233"/>
      <c r="AQ247" s="232"/>
      <c r="AR247" s="232"/>
      <c r="AS247" s="232"/>
      <c r="AT247" s="277"/>
      <c r="AX247" s="241"/>
      <c r="AY247" s="232"/>
      <c r="AZ247" s="232"/>
      <c r="BA247" s="232"/>
      <c r="BB247" s="232"/>
      <c r="BC247" s="232"/>
      <c r="BD247" s="242"/>
      <c r="BE247" s="242"/>
      <c r="BF247" s="242">
        <v>1</v>
      </c>
      <c r="BG247" s="632"/>
      <c r="BH247" s="632"/>
      <c r="BI247" s="632"/>
      <c r="BJ247" s="230"/>
      <c r="BK247" s="632"/>
      <c r="BL247" s="632"/>
      <c r="BM247" s="632"/>
      <c r="BN247" s="242">
        <v>1</v>
      </c>
      <c r="BO247" s="242">
        <v>1</v>
      </c>
      <c r="BP247" s="242">
        <v>1</v>
      </c>
      <c r="BQ247" s="242">
        <v>1</v>
      </c>
      <c r="BR247" s="242">
        <v>1</v>
      </c>
      <c r="BS247" s="242">
        <v>1</v>
      </c>
      <c r="BT247" s="242">
        <v>1</v>
      </c>
      <c r="BU247" s="242">
        <v>1</v>
      </c>
      <c r="BV247" s="242">
        <v>1</v>
      </c>
      <c r="BW247" s="632"/>
      <c r="BX247" s="632"/>
      <c r="BY247" s="632"/>
      <c r="BZ247" s="230"/>
      <c r="CA247" s="630"/>
      <c r="CB247" s="630"/>
      <c r="CC247" s="630"/>
      <c r="CD247" s="242">
        <v>1</v>
      </c>
      <c r="CE247" s="242"/>
      <c r="CF247" s="242"/>
      <c r="CG247" s="242"/>
      <c r="CH247" s="238"/>
      <c r="CI247" s="232"/>
      <c r="CJ247" s="232"/>
      <c r="CK247" s="329"/>
    </row>
    <row r="248" spans="7:89">
      <c r="G248" s="239"/>
      <c r="H248" s="232"/>
      <c r="I248" s="232"/>
      <c r="J248" s="232"/>
      <c r="K248" s="232"/>
      <c r="L248" s="232"/>
      <c r="M248" s="232"/>
      <c r="N248" s="232"/>
      <c r="O248" s="232"/>
      <c r="P248" s="232"/>
      <c r="Q248" s="630"/>
      <c r="R248" s="630"/>
      <c r="S248" s="630"/>
      <c r="T248" s="232">
        <v>1</v>
      </c>
      <c r="U248" s="617"/>
      <c r="V248" s="617"/>
      <c r="W248" s="617"/>
      <c r="X248" s="630"/>
      <c r="Y248" s="630"/>
      <c r="Z248" s="630"/>
      <c r="AA248" s="630"/>
      <c r="AB248" s="630"/>
      <c r="AC248" s="630"/>
      <c r="AD248" s="617"/>
      <c r="AE248" s="617"/>
      <c r="AF248" s="617"/>
      <c r="AG248" s="232">
        <v>1</v>
      </c>
      <c r="AH248" s="630"/>
      <c r="AI248" s="630"/>
      <c r="AJ248" s="630"/>
      <c r="AK248" s="232"/>
      <c r="AL248" s="232"/>
      <c r="AM248" s="232"/>
      <c r="AN248" s="232"/>
      <c r="AO248" s="233"/>
      <c r="AP248" s="233"/>
      <c r="AQ248" s="233"/>
      <c r="AR248" s="233"/>
      <c r="AS248" s="232"/>
      <c r="AT248" s="277"/>
      <c r="AX248" s="239"/>
      <c r="AY248" s="232"/>
      <c r="AZ248" s="232"/>
      <c r="BA248" s="232"/>
      <c r="BB248" s="232"/>
      <c r="BC248" s="232"/>
      <c r="BD248" s="238"/>
      <c r="BE248" s="232"/>
      <c r="BF248" s="242">
        <v>1</v>
      </c>
      <c r="BG248" s="632"/>
      <c r="BH248" s="632"/>
      <c r="BI248" s="632"/>
      <c r="BJ248" s="242"/>
      <c r="BK248" s="632"/>
      <c r="BL248" s="632"/>
      <c r="BM248" s="632"/>
      <c r="BN248" s="242">
        <v>1</v>
      </c>
      <c r="BO248" s="632" t="s">
        <v>136</v>
      </c>
      <c r="BP248" s="632"/>
      <c r="BQ248" s="632"/>
      <c r="BR248" s="242">
        <v>1</v>
      </c>
      <c r="BS248" s="632" t="s">
        <v>165</v>
      </c>
      <c r="BT248" s="632"/>
      <c r="BU248" s="632"/>
      <c r="BV248" s="242">
        <v>1</v>
      </c>
      <c r="BW248" s="632"/>
      <c r="BX248" s="632"/>
      <c r="BY248" s="632"/>
      <c r="BZ248" s="242"/>
      <c r="CA248" s="630"/>
      <c r="CB248" s="630"/>
      <c r="CC248" s="630"/>
      <c r="CD248" s="242">
        <v>1</v>
      </c>
      <c r="CE248" s="242"/>
      <c r="CF248" s="242"/>
      <c r="CG248" s="242"/>
      <c r="CH248" s="238"/>
      <c r="CI248" s="233"/>
      <c r="CJ248" s="232"/>
      <c r="CK248" s="329"/>
    </row>
    <row r="249" spans="7:89">
      <c r="G249" s="239"/>
      <c r="H249" s="232"/>
      <c r="I249" s="232"/>
      <c r="J249" s="232"/>
      <c r="K249" s="232"/>
      <c r="L249" s="232"/>
      <c r="M249" s="232"/>
      <c r="N249" s="232"/>
      <c r="O249" s="232"/>
      <c r="P249" s="232"/>
      <c r="Q249" s="630"/>
      <c r="R249" s="630"/>
      <c r="S249" s="630"/>
      <c r="T249" s="232">
        <v>1</v>
      </c>
      <c r="U249" s="232">
        <v>1</v>
      </c>
      <c r="V249" s="232">
        <v>1</v>
      </c>
      <c r="W249" s="232">
        <v>1</v>
      </c>
      <c r="X249" s="232">
        <v>1</v>
      </c>
      <c r="Y249" s="232">
        <v>1</v>
      </c>
      <c r="Z249" s="232">
        <v>1</v>
      </c>
      <c r="AA249" s="232">
        <v>1</v>
      </c>
      <c r="AB249" s="232">
        <v>1</v>
      </c>
      <c r="AC249" s="232">
        <v>1</v>
      </c>
      <c r="AD249" s="232">
        <v>1</v>
      </c>
      <c r="AE249" s="232">
        <v>1</v>
      </c>
      <c r="AF249" s="232">
        <v>1</v>
      </c>
      <c r="AG249" s="232">
        <v>1</v>
      </c>
      <c r="AH249" s="630"/>
      <c r="AI249" s="630"/>
      <c r="AJ249" s="630"/>
      <c r="AK249" s="232"/>
      <c r="AL249" s="232"/>
      <c r="AM249" s="232"/>
      <c r="AN249" s="232"/>
      <c r="AO249" s="233"/>
      <c r="AP249" s="233"/>
      <c r="AQ249" s="233"/>
      <c r="AR249" s="233"/>
      <c r="AS249" s="232"/>
      <c r="AT249" s="277"/>
      <c r="AX249" s="239"/>
      <c r="AY249" s="232"/>
      <c r="AZ249" s="232"/>
      <c r="BA249" s="232"/>
      <c r="BB249" s="232"/>
      <c r="BC249" s="232"/>
      <c r="BD249" s="238"/>
      <c r="BE249" s="238"/>
      <c r="BF249" s="242">
        <v>1</v>
      </c>
      <c r="BG249" s="242">
        <v>1</v>
      </c>
      <c r="BH249" s="242">
        <v>1</v>
      </c>
      <c r="BI249" s="242">
        <v>1</v>
      </c>
      <c r="BJ249" s="242">
        <v>1</v>
      </c>
      <c r="BK249" s="242">
        <v>1</v>
      </c>
      <c r="BL249" s="242">
        <v>1</v>
      </c>
      <c r="BM249" s="242">
        <v>1</v>
      </c>
      <c r="BN249" s="242">
        <v>1</v>
      </c>
      <c r="BO249" s="632"/>
      <c r="BP249" s="632"/>
      <c r="BQ249" s="632"/>
      <c r="BR249" s="242">
        <v>1</v>
      </c>
      <c r="BS249" s="632"/>
      <c r="BT249" s="632"/>
      <c r="BU249" s="632"/>
      <c r="BV249" s="242">
        <v>1</v>
      </c>
      <c r="BW249" s="242">
        <v>1</v>
      </c>
      <c r="BX249" s="242">
        <v>1</v>
      </c>
      <c r="BY249" s="242">
        <v>1</v>
      </c>
      <c r="BZ249" s="242">
        <v>1</v>
      </c>
      <c r="CA249" s="242">
        <v>1</v>
      </c>
      <c r="CB249" s="242">
        <v>1</v>
      </c>
      <c r="CC249" s="242">
        <v>1</v>
      </c>
      <c r="CD249" s="242">
        <v>1</v>
      </c>
      <c r="CE249" s="242"/>
      <c r="CF249" s="242"/>
      <c r="CG249" s="242"/>
      <c r="CH249" s="238"/>
      <c r="CI249" s="233"/>
      <c r="CJ249" s="232"/>
      <c r="CK249" s="329"/>
    </row>
    <row r="250" spans="7:89">
      <c r="G250" s="241"/>
      <c r="H250" s="276"/>
      <c r="I250" s="276"/>
      <c r="J250" s="232"/>
      <c r="K250" s="232"/>
      <c r="L250" s="232"/>
      <c r="M250" s="231"/>
      <c r="N250" s="254"/>
      <c r="O250" s="254"/>
      <c r="P250" s="254"/>
      <c r="Q250" s="254"/>
      <c r="R250" s="254"/>
      <c r="S250" s="254"/>
      <c r="T250" s="254"/>
      <c r="U250" s="232"/>
      <c r="V250" s="232"/>
      <c r="W250" s="232"/>
      <c r="X250" s="238"/>
      <c r="Y250" s="238"/>
      <c r="Z250" s="238"/>
      <c r="AA250" s="238"/>
      <c r="AB250" s="238"/>
      <c r="AC250" s="238"/>
      <c r="AD250" s="234"/>
      <c r="AE250" s="234"/>
      <c r="AF250" s="234"/>
      <c r="AG250" s="238"/>
      <c r="AH250" s="238"/>
      <c r="AI250" s="238"/>
      <c r="AJ250" s="238"/>
      <c r="AK250" s="232"/>
      <c r="AL250" s="254"/>
      <c r="AM250" s="254"/>
      <c r="AN250" s="254"/>
      <c r="AO250" s="231"/>
      <c r="AP250" s="231"/>
      <c r="AQ250" s="233"/>
      <c r="AR250" s="233"/>
      <c r="AS250" s="233"/>
      <c r="AT250" s="240"/>
      <c r="AX250" s="241"/>
      <c r="AY250" s="328"/>
      <c r="AZ250" s="328"/>
      <c r="BA250" s="232"/>
      <c r="BB250" s="232"/>
      <c r="BC250" s="232"/>
      <c r="BD250" s="238"/>
      <c r="BE250" s="238"/>
      <c r="BF250" s="238"/>
      <c r="BG250" s="238"/>
      <c r="BH250" s="238"/>
      <c r="BI250" s="242"/>
      <c r="BJ250" s="242"/>
      <c r="BK250" s="632" t="s">
        <v>165</v>
      </c>
      <c r="BL250" s="632"/>
      <c r="BM250" s="632"/>
      <c r="BN250" s="242">
        <v>1</v>
      </c>
      <c r="BO250" s="632"/>
      <c r="BP250" s="632"/>
      <c r="BQ250" s="632"/>
      <c r="BR250" s="242">
        <v>1</v>
      </c>
      <c r="BS250" s="632"/>
      <c r="BT250" s="632"/>
      <c r="BU250" s="632"/>
      <c r="BV250" s="242"/>
      <c r="BW250" s="242"/>
      <c r="BX250" s="242"/>
      <c r="BY250" s="242"/>
      <c r="BZ250" s="242"/>
      <c r="CA250" s="242"/>
      <c r="CB250" s="242"/>
      <c r="CC250" s="242"/>
      <c r="CD250" s="242"/>
      <c r="CE250" s="242"/>
      <c r="CF250" s="242"/>
      <c r="CG250" s="242"/>
      <c r="CH250" s="233"/>
      <c r="CI250" s="233"/>
      <c r="CJ250" s="233"/>
      <c r="CK250" s="240"/>
    </row>
    <row r="251" spans="7:89">
      <c r="G251" s="239"/>
      <c r="H251" s="233"/>
      <c r="I251" s="276"/>
      <c r="J251" s="232"/>
      <c r="K251" s="232"/>
      <c r="L251" s="232"/>
      <c r="M251" s="232"/>
      <c r="N251" s="254"/>
      <c r="O251" s="254"/>
      <c r="P251" s="254"/>
      <c r="Q251" s="254"/>
      <c r="R251" s="254"/>
      <c r="S251" s="254"/>
      <c r="T251" s="254"/>
      <c r="U251" s="238"/>
      <c r="V251" s="238"/>
      <c r="W251" s="238"/>
      <c r="X251" s="232"/>
      <c r="Y251" s="238"/>
      <c r="Z251" s="238"/>
      <c r="AA251" s="238"/>
      <c r="AB251" s="238"/>
      <c r="AC251" s="238"/>
      <c r="AD251" s="234"/>
      <c r="AE251" s="234"/>
      <c r="AF251" s="234"/>
      <c r="AG251" s="238"/>
      <c r="AH251" s="238"/>
      <c r="AI251" s="238"/>
      <c r="AJ251" s="238"/>
      <c r="AK251" s="232"/>
      <c r="AL251" s="254"/>
      <c r="AM251" s="254"/>
      <c r="AN251" s="254"/>
      <c r="AO251" s="231"/>
      <c r="AP251" s="231"/>
      <c r="AQ251" s="232"/>
      <c r="AR251" s="233"/>
      <c r="AS251" s="233"/>
      <c r="AT251" s="277"/>
      <c r="AX251" s="239"/>
      <c r="AY251" s="310"/>
      <c r="AZ251" s="311" t="s">
        <v>486</v>
      </c>
      <c r="BA251" s="232"/>
      <c r="BB251" s="232"/>
      <c r="BC251" s="232"/>
      <c r="BD251" s="238"/>
      <c r="BE251" s="238"/>
      <c r="BF251" s="238"/>
      <c r="BG251" s="232"/>
      <c r="BH251" s="232"/>
      <c r="BI251" s="238"/>
      <c r="BJ251" s="242"/>
      <c r="BK251" s="632"/>
      <c r="BL251" s="632"/>
      <c r="BM251" s="632"/>
      <c r="BN251" s="242">
        <v>1</v>
      </c>
      <c r="BO251" s="242">
        <v>1</v>
      </c>
      <c r="BP251" s="242">
        <v>1</v>
      </c>
      <c r="BQ251" s="242">
        <v>1</v>
      </c>
      <c r="BR251" s="242">
        <v>1</v>
      </c>
      <c r="BS251" s="630" t="s">
        <v>133</v>
      </c>
      <c r="BT251" s="630"/>
      <c r="BU251" s="630"/>
      <c r="BV251" s="234"/>
      <c r="BW251" s="234"/>
      <c r="BX251" s="234"/>
      <c r="BY251" s="242"/>
      <c r="BZ251" s="242"/>
      <c r="CA251" s="232"/>
      <c r="CB251" s="232"/>
      <c r="CC251" s="232"/>
      <c r="CD251" s="232"/>
      <c r="CE251" s="232"/>
      <c r="CF251" s="238"/>
      <c r="CG251" s="238"/>
      <c r="CH251" s="238"/>
      <c r="CI251" s="233"/>
      <c r="CJ251" s="233"/>
      <c r="CK251" s="329"/>
    </row>
    <row r="252" spans="7:89">
      <c r="G252" s="239"/>
      <c r="H252" s="243"/>
      <c r="I252" s="231" t="s">
        <v>191</v>
      </c>
      <c r="J252" s="233"/>
      <c r="K252" s="233"/>
      <c r="L252" s="232"/>
      <c r="M252" s="232"/>
      <c r="N252" s="231"/>
      <c r="O252" s="232"/>
      <c r="P252" s="232"/>
      <c r="Q252" s="234"/>
      <c r="R252" s="234"/>
      <c r="S252" s="234"/>
      <c r="T252" s="231"/>
      <c r="U252" s="238"/>
      <c r="V252" s="238"/>
      <c r="W252" s="238"/>
      <c r="X252" s="232"/>
      <c r="Y252" s="238"/>
      <c r="Z252" s="238"/>
      <c r="AA252" s="238"/>
      <c r="AB252" s="238"/>
      <c r="AC252" s="238"/>
      <c r="AD252" s="234"/>
      <c r="AE252" s="234"/>
      <c r="AF252" s="234"/>
      <c r="AG252" s="238"/>
      <c r="AH252" s="238"/>
      <c r="AI252" s="238"/>
      <c r="AJ252" s="238"/>
      <c r="AK252" s="232"/>
      <c r="AL252" s="254"/>
      <c r="AM252" s="254"/>
      <c r="AN252" s="254"/>
      <c r="AO252" s="231"/>
      <c r="AP252" s="231"/>
      <c r="AQ252" s="232"/>
      <c r="AR252" s="276"/>
      <c r="AS252" s="276"/>
      <c r="AT252" s="277"/>
      <c r="AX252" s="239"/>
      <c r="AY252" s="243"/>
      <c r="AZ252" s="231" t="s">
        <v>191</v>
      </c>
      <c r="BA252" s="233"/>
      <c r="BB252" s="233"/>
      <c r="BC252" s="232"/>
      <c r="BD252" s="232"/>
      <c r="BE252" s="233"/>
      <c r="BF252" s="232"/>
      <c r="BG252" s="238"/>
      <c r="BH252" s="238"/>
      <c r="BI252" s="238"/>
      <c r="BJ252" s="242"/>
      <c r="BK252" s="632"/>
      <c r="BL252" s="632"/>
      <c r="BM252" s="632"/>
      <c r="BN252" s="242"/>
      <c r="BO252" s="234"/>
      <c r="BP252" s="234"/>
      <c r="BQ252" s="234"/>
      <c r="BR252" s="234"/>
      <c r="BS252" s="630"/>
      <c r="BT252" s="630"/>
      <c r="BU252" s="630"/>
      <c r="BV252" s="234"/>
      <c r="BW252" s="234"/>
      <c r="BX252" s="234"/>
      <c r="BY252" s="234"/>
      <c r="BZ252" s="234"/>
      <c r="CA252" s="234"/>
      <c r="CB252" s="232"/>
      <c r="CC252" s="232"/>
      <c r="CD252" s="232"/>
      <c r="CE252" s="232"/>
      <c r="CF252" s="238"/>
      <c r="CG252" s="238"/>
      <c r="CH252" s="238"/>
      <c r="CI252" s="328"/>
      <c r="CJ252" s="328"/>
      <c r="CK252" s="329"/>
    </row>
    <row r="253" spans="7:89">
      <c r="G253" s="241"/>
      <c r="H253" s="230"/>
      <c r="I253" s="231" t="s">
        <v>268</v>
      </c>
      <c r="J253" s="233"/>
      <c r="K253" s="233"/>
      <c r="L253" s="233"/>
      <c r="M253" s="232"/>
      <c r="N253" s="233"/>
      <c r="O253" s="233"/>
      <c r="P253" s="233"/>
      <c r="Q253" s="234"/>
      <c r="R253" s="234"/>
      <c r="S253" s="234"/>
      <c r="T253" s="233"/>
      <c r="U253" s="238"/>
      <c r="V253" s="238"/>
      <c r="W253" s="238"/>
      <c r="X253" s="233"/>
      <c r="Y253" s="233"/>
      <c r="Z253" s="238"/>
      <c r="AA253" s="238"/>
      <c r="AB253" s="238"/>
      <c r="AC253" s="233"/>
      <c r="AD253" s="233"/>
      <c r="AE253" s="233"/>
      <c r="AF253" s="233"/>
      <c r="AG253" s="233"/>
      <c r="AH253" s="233"/>
      <c r="AI253" s="233"/>
      <c r="AJ253" s="232"/>
      <c r="AK253" s="232"/>
      <c r="AL253" s="254"/>
      <c r="AM253" s="254"/>
      <c r="AN253" s="254"/>
      <c r="AO253" s="231"/>
      <c r="AP253" s="231"/>
      <c r="AQ253" s="232"/>
      <c r="AR253" s="276"/>
      <c r="AS253" s="276"/>
      <c r="AT253" s="277"/>
      <c r="AX253" s="241"/>
      <c r="AY253" s="230"/>
      <c r="AZ253" s="231" t="s">
        <v>268</v>
      </c>
      <c r="BA253" s="233"/>
      <c r="BB253" s="233"/>
      <c r="BC253" s="233"/>
      <c r="BD253" s="232"/>
      <c r="BE253" s="233"/>
      <c r="BF253" s="233"/>
      <c r="BG253" s="238"/>
      <c r="BH253" s="238"/>
      <c r="BI253" s="238"/>
      <c r="BJ253" s="242"/>
      <c r="BK253" s="242"/>
      <c r="BL253" s="242"/>
      <c r="BM253" s="242"/>
      <c r="BN253" s="242"/>
      <c r="BO253" s="234"/>
      <c r="BP253" s="234"/>
      <c r="BQ253" s="234"/>
      <c r="BR253" s="242"/>
      <c r="BS253" s="630"/>
      <c r="BT253" s="630"/>
      <c r="BU253" s="630"/>
      <c r="BV253" s="234"/>
      <c r="BW253" s="234"/>
      <c r="BX253" s="234"/>
      <c r="BY253" s="234"/>
      <c r="BZ253" s="234"/>
      <c r="CA253" s="234"/>
      <c r="CB253" s="232"/>
      <c r="CC253" s="232"/>
      <c r="CD253" s="232"/>
      <c r="CE253" s="238"/>
      <c r="CF253" s="238"/>
      <c r="CG253" s="238"/>
      <c r="CH253" s="238"/>
      <c r="CI253" s="328"/>
      <c r="CJ253" s="328"/>
      <c r="CK253" s="329"/>
    </row>
    <row r="254" spans="7:89">
      <c r="G254" s="241"/>
      <c r="H254" s="235"/>
      <c r="I254" s="231" t="s">
        <v>193</v>
      </c>
      <c r="J254" s="233"/>
      <c r="K254" s="233"/>
      <c r="L254" s="233"/>
      <c r="M254" s="232"/>
      <c r="N254" s="233"/>
      <c r="O254" s="233"/>
      <c r="P254" s="233"/>
      <c r="Q254" s="234"/>
      <c r="R254" s="234"/>
      <c r="S254" s="234"/>
      <c r="T254" s="232"/>
      <c r="U254" s="238"/>
      <c r="V254" s="238"/>
      <c r="W254" s="238"/>
      <c r="X254" s="233"/>
      <c r="Y254" s="233"/>
      <c r="Z254" s="238"/>
      <c r="AA254" s="238"/>
      <c r="AB254" s="238"/>
      <c r="AC254" s="233"/>
      <c r="AD254" s="233"/>
      <c r="AE254" s="233"/>
      <c r="AF254" s="233"/>
      <c r="AG254" s="233"/>
      <c r="AH254" s="233"/>
      <c r="AI254" s="233"/>
      <c r="AJ254" s="232"/>
      <c r="AK254" s="232"/>
      <c r="AL254" s="254"/>
      <c r="AM254" s="254"/>
      <c r="AN254" s="254"/>
      <c r="AO254" s="231"/>
      <c r="AP254" s="231"/>
      <c r="AQ254" s="232"/>
      <c r="AR254" s="232"/>
      <c r="AS254" s="276"/>
      <c r="AT254" s="277"/>
      <c r="AX254" s="241"/>
      <c r="AY254" s="235"/>
      <c r="AZ254" s="231" t="s">
        <v>193</v>
      </c>
      <c r="BA254" s="233"/>
      <c r="BB254" s="233"/>
      <c r="BC254" s="233"/>
      <c r="BD254" s="232"/>
      <c r="BE254" s="233"/>
      <c r="BF254" s="233"/>
      <c r="BG254" s="238"/>
      <c r="BH254" s="238"/>
      <c r="BI254" s="238"/>
      <c r="BJ254" s="238"/>
      <c r="BK254" s="238"/>
      <c r="BL254" s="238"/>
      <c r="BM254" s="238"/>
      <c r="BN254" s="238"/>
      <c r="BO254" s="234"/>
      <c r="BP254" s="234"/>
      <c r="BQ254" s="234"/>
      <c r="BR254" s="242"/>
      <c r="BS254" s="242"/>
      <c r="BT254" s="242"/>
      <c r="BU254" s="242"/>
      <c r="BV254" s="242"/>
      <c r="BW254" s="242"/>
      <c r="BX254" s="242"/>
      <c r="BY254" s="234"/>
      <c r="BZ254" s="234"/>
      <c r="CA254" s="234"/>
      <c r="CB254" s="232"/>
      <c r="CC254" s="232"/>
      <c r="CD254" s="232"/>
      <c r="CE254" s="238"/>
      <c r="CF254" s="238"/>
      <c r="CG254" s="238"/>
      <c r="CH254" s="232"/>
      <c r="CI254" s="232"/>
      <c r="CJ254" s="328"/>
      <c r="CK254" s="329"/>
    </row>
    <row r="255" spans="7:89">
      <c r="G255" s="241"/>
      <c r="H255" s="236"/>
      <c r="I255" s="231" t="s">
        <v>189</v>
      </c>
      <c r="J255" s="276"/>
      <c r="K255" s="232"/>
      <c r="L255" s="232"/>
      <c r="M255" s="232"/>
      <c r="N255" s="233"/>
      <c r="O255" s="233"/>
      <c r="P255" s="233"/>
      <c r="Q255" s="233"/>
      <c r="R255" s="233"/>
      <c r="S255" s="233"/>
      <c r="T255" s="233"/>
      <c r="U255" s="234"/>
      <c r="V255" s="234"/>
      <c r="W255" s="234"/>
      <c r="X255" s="231"/>
      <c r="Y255" s="231"/>
      <c r="Z255" s="234"/>
      <c r="AA255" s="234"/>
      <c r="AB255" s="234"/>
      <c r="AC255" s="231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2"/>
      <c r="AR255" s="232"/>
      <c r="AS255" s="276"/>
      <c r="AT255" s="277"/>
      <c r="AX255" s="241"/>
      <c r="AY255" s="236"/>
      <c r="AZ255" s="231" t="s">
        <v>189</v>
      </c>
      <c r="BA255" s="328"/>
      <c r="BB255" s="232"/>
      <c r="BC255" s="232"/>
      <c r="BD255" s="232"/>
      <c r="BE255" s="233"/>
      <c r="BF255" s="233"/>
      <c r="BG255" s="233"/>
      <c r="BH255" s="233"/>
      <c r="BI255" s="233"/>
      <c r="BJ255" s="238"/>
      <c r="BK255" s="238"/>
      <c r="BL255" s="238"/>
      <c r="BM255" s="238"/>
      <c r="BN255" s="238"/>
      <c r="BO255" s="233"/>
      <c r="BP255" s="233"/>
      <c r="BQ255" s="242"/>
      <c r="BR255" s="242"/>
      <c r="BS255" s="242"/>
      <c r="BT255" s="242"/>
      <c r="BU255" s="242"/>
      <c r="BV255" s="242"/>
      <c r="BW255" s="242"/>
      <c r="BX255" s="242"/>
      <c r="BY255" s="242"/>
      <c r="BZ255" s="242"/>
      <c r="CA255" s="233"/>
      <c r="CB255" s="233"/>
      <c r="CC255" s="233"/>
      <c r="CD255" s="233"/>
      <c r="CE255" s="238"/>
      <c r="CF255" s="238"/>
      <c r="CG255" s="238"/>
      <c r="CH255" s="232"/>
      <c r="CI255" s="232"/>
      <c r="CJ255" s="328"/>
      <c r="CK255" s="329"/>
    </row>
    <row r="256" spans="7:89">
      <c r="G256" s="241"/>
      <c r="H256" s="237"/>
      <c r="I256" s="231" t="s">
        <v>192</v>
      </c>
      <c r="J256" s="276"/>
      <c r="K256" s="276"/>
      <c r="L256" s="276"/>
      <c r="M256" s="276"/>
      <c r="N256" s="276"/>
      <c r="O256" s="233"/>
      <c r="P256" s="233"/>
      <c r="Q256" s="233"/>
      <c r="R256" s="233"/>
      <c r="S256" s="233"/>
      <c r="T256" s="233"/>
      <c r="U256" s="231"/>
      <c r="V256" s="231"/>
      <c r="W256" s="231"/>
      <c r="X256" s="231"/>
      <c r="Y256" s="231"/>
      <c r="Z256" s="231"/>
      <c r="AA256" s="231"/>
      <c r="AB256" s="231"/>
      <c r="AC256" s="231"/>
      <c r="AD256" s="231"/>
      <c r="AE256" s="231"/>
      <c r="AF256" s="231"/>
      <c r="AG256" s="231"/>
      <c r="AH256" s="231"/>
      <c r="AI256" s="231"/>
      <c r="AJ256" s="231"/>
      <c r="AK256" s="231"/>
      <c r="AL256" s="231"/>
      <c r="AM256" s="231"/>
      <c r="AN256" s="231"/>
      <c r="AO256" s="231"/>
      <c r="AP256" s="231"/>
      <c r="AQ256" s="232"/>
      <c r="AR256" s="232"/>
      <c r="AS256" s="276"/>
      <c r="AT256" s="277"/>
      <c r="AX256" s="241"/>
      <c r="AY256" s="237"/>
      <c r="AZ256" s="231" t="s">
        <v>192</v>
      </c>
      <c r="BA256" s="328"/>
      <c r="BB256" s="328"/>
      <c r="BC256" s="328"/>
      <c r="BD256" s="328"/>
      <c r="BE256" s="328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42"/>
      <c r="BR256" s="242"/>
      <c r="BS256" s="242"/>
      <c r="BT256" s="242"/>
      <c r="BU256" s="242"/>
      <c r="BV256" s="233"/>
      <c r="BW256" s="233"/>
      <c r="BX256" s="238"/>
      <c r="BY256" s="238"/>
      <c r="BZ256" s="238"/>
      <c r="CA256" s="233"/>
      <c r="CB256" s="233"/>
      <c r="CC256" s="233"/>
      <c r="CD256" s="233"/>
      <c r="CE256" s="233"/>
      <c r="CF256" s="233"/>
      <c r="CG256" s="233"/>
      <c r="CH256" s="232"/>
      <c r="CI256" s="232"/>
      <c r="CJ256" s="328"/>
      <c r="CK256" s="329"/>
    </row>
    <row r="257" spans="7:89">
      <c r="G257" s="241"/>
      <c r="H257" s="232"/>
      <c r="I257" s="276"/>
      <c r="J257" s="276"/>
      <c r="K257" s="276"/>
      <c r="L257" s="276"/>
      <c r="M257" s="276"/>
      <c r="N257" s="276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2"/>
      <c r="AD257" s="232"/>
      <c r="AE257" s="232"/>
      <c r="AF257" s="232"/>
      <c r="AG257" s="233"/>
      <c r="AH257" s="233"/>
      <c r="AI257" s="232"/>
      <c r="AJ257" s="232"/>
      <c r="AK257" s="232"/>
      <c r="AL257" s="276"/>
      <c r="AM257" s="233"/>
      <c r="AN257" s="233"/>
      <c r="AO257" s="233"/>
      <c r="AP257" s="276"/>
      <c r="AQ257" s="276"/>
      <c r="AR257" s="276"/>
      <c r="AS257" s="276"/>
      <c r="AT257" s="277"/>
      <c r="AX257" s="241"/>
      <c r="AY257" s="232"/>
      <c r="AZ257" s="328"/>
      <c r="BA257" s="328"/>
      <c r="BB257" s="328"/>
      <c r="BC257" s="328"/>
      <c r="BD257" s="328"/>
      <c r="BE257" s="328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2"/>
      <c r="BU257" s="232"/>
      <c r="BV257" s="232"/>
      <c r="BW257" s="232"/>
      <c r="BX257" s="238"/>
      <c r="BY257" s="238"/>
      <c r="BZ257" s="238"/>
      <c r="CA257" s="232"/>
      <c r="CB257" s="232"/>
      <c r="CC257" s="328"/>
      <c r="CD257" s="233"/>
      <c r="CE257" s="233"/>
      <c r="CF257" s="233"/>
      <c r="CG257" s="328"/>
      <c r="CH257" s="328"/>
      <c r="CI257" s="328"/>
      <c r="CJ257" s="328"/>
      <c r="CK257" s="329"/>
    </row>
    <row r="258" spans="7:89" ht="15.75" thickBot="1">
      <c r="G258" s="244"/>
      <c r="H258" s="245"/>
      <c r="I258" s="245"/>
      <c r="J258" s="245"/>
      <c r="K258" s="245"/>
      <c r="L258" s="245"/>
      <c r="M258" s="245"/>
      <c r="N258" s="278"/>
      <c r="O258" s="278"/>
      <c r="P258" s="278"/>
      <c r="Q258" s="278"/>
      <c r="R258" s="278"/>
      <c r="S258" s="278"/>
      <c r="T258" s="278"/>
      <c r="U258" s="278"/>
      <c r="V258" s="278"/>
      <c r="W258" s="278"/>
      <c r="X258" s="245"/>
      <c r="Y258" s="245"/>
      <c r="Z258" s="245"/>
      <c r="AA258" s="245"/>
      <c r="AB258" s="245"/>
      <c r="AC258" s="278"/>
      <c r="AD258" s="278"/>
      <c r="AE258" s="278"/>
      <c r="AF258" s="278"/>
      <c r="AG258" s="278"/>
      <c r="AH258" s="278"/>
      <c r="AI258" s="278"/>
      <c r="AJ258" s="278"/>
      <c r="AK258" s="278"/>
      <c r="AL258" s="278"/>
      <c r="AM258" s="278"/>
      <c r="AN258" s="278"/>
      <c r="AO258" s="278"/>
      <c r="AP258" s="278"/>
      <c r="AQ258" s="278"/>
      <c r="AR258" s="278"/>
      <c r="AS258" s="278"/>
      <c r="AT258" s="279"/>
      <c r="AX258" s="244"/>
      <c r="AY258" s="245"/>
      <c r="AZ258" s="245"/>
      <c r="BA258" s="245"/>
      <c r="BB258" s="245"/>
      <c r="BC258" s="245"/>
      <c r="BD258" s="245"/>
      <c r="BE258" s="330"/>
      <c r="BF258" s="330"/>
      <c r="BG258" s="330"/>
      <c r="BH258" s="330"/>
      <c r="BI258" s="330"/>
      <c r="BJ258" s="330"/>
      <c r="BK258" s="330"/>
      <c r="BL258" s="330"/>
      <c r="BM258" s="330"/>
      <c r="BN258" s="330"/>
      <c r="BO258" s="245"/>
      <c r="BP258" s="245"/>
      <c r="BQ258" s="245"/>
      <c r="BR258" s="245"/>
      <c r="BS258" s="245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0"/>
      <c r="CG258" s="330"/>
      <c r="CH258" s="330"/>
      <c r="CI258" s="330"/>
      <c r="CJ258" s="330"/>
      <c r="CK258" s="331"/>
    </row>
    <row r="261" spans="7:89" ht="15.75" thickBot="1"/>
    <row r="262" spans="7:89">
      <c r="G262" s="224"/>
      <c r="H262" s="253"/>
      <c r="I262" s="253"/>
      <c r="J262" s="253"/>
      <c r="K262" s="227"/>
      <c r="L262" s="227"/>
      <c r="M262" s="227"/>
      <c r="N262" s="227"/>
      <c r="O262" s="227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  <c r="AE262" s="226"/>
      <c r="AF262" s="226"/>
      <c r="AG262" s="226"/>
      <c r="AH262" s="226"/>
      <c r="AI262" s="226"/>
      <c r="AJ262" s="226"/>
      <c r="AK262" s="226"/>
      <c r="AL262" s="226"/>
      <c r="AM262" s="226"/>
      <c r="AN262" s="226"/>
      <c r="AO262" s="226"/>
      <c r="AP262" s="226"/>
      <c r="AQ262" s="226"/>
      <c r="AR262" s="227"/>
      <c r="AS262" s="227"/>
      <c r="AT262" s="228"/>
      <c r="AX262" s="224"/>
      <c r="AY262" s="253"/>
      <c r="AZ262" s="253"/>
      <c r="BA262" s="253"/>
      <c r="BB262" s="227"/>
      <c r="BC262" s="227"/>
      <c r="BD262" s="227"/>
      <c r="BE262" s="227"/>
      <c r="BF262" s="227"/>
      <c r="BG262" s="226"/>
      <c r="BH262" s="226"/>
      <c r="BI262" s="226"/>
      <c r="BJ262" s="226"/>
      <c r="BK262" s="226"/>
      <c r="BL262" s="226"/>
      <c r="BM262" s="226"/>
      <c r="BN262" s="226"/>
      <c r="BO262" s="226"/>
      <c r="BP262" s="226"/>
      <c r="BQ262" s="226"/>
      <c r="BR262" s="226"/>
      <c r="BS262" s="226"/>
      <c r="BT262" s="226"/>
      <c r="BU262" s="226"/>
      <c r="BV262" s="226"/>
      <c r="BW262" s="226"/>
      <c r="BX262" s="226"/>
      <c r="BY262" s="226"/>
      <c r="BZ262" s="226"/>
      <c r="CA262" s="226"/>
      <c r="CB262" s="226"/>
      <c r="CC262" s="226"/>
      <c r="CD262" s="226"/>
      <c r="CE262" s="226"/>
      <c r="CF262" s="226"/>
      <c r="CG262" s="226"/>
      <c r="CH262" s="226"/>
      <c r="CI262" s="227"/>
      <c r="CJ262" s="227"/>
      <c r="CK262" s="228"/>
    </row>
    <row r="263" spans="7:89">
      <c r="G263" s="229"/>
      <c r="H263" s="233"/>
      <c r="I263" s="233"/>
      <c r="J263" s="233"/>
      <c r="K263" s="312"/>
      <c r="L263" s="312"/>
      <c r="M263" s="232"/>
      <c r="N263" s="232"/>
      <c r="O263" s="232"/>
      <c r="P263" s="232"/>
      <c r="Q263" s="232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  <c r="AC263" s="238"/>
      <c r="AD263" s="234"/>
      <c r="AE263" s="234"/>
      <c r="AF263" s="234"/>
      <c r="AG263" s="234"/>
      <c r="AH263" s="234"/>
      <c r="AI263" s="320"/>
      <c r="AJ263" s="320"/>
      <c r="AK263" s="320"/>
      <c r="AL263" s="320"/>
      <c r="AM263" s="320" t="s">
        <v>515</v>
      </c>
      <c r="AN263" s="320"/>
      <c r="AO263" s="320"/>
      <c r="AP263" s="320"/>
      <c r="AQ263" s="320"/>
      <c r="AR263" s="321"/>
      <c r="AS263" s="321"/>
      <c r="AT263" s="322"/>
      <c r="AX263" s="229"/>
      <c r="AY263" s="233"/>
      <c r="AZ263" s="233"/>
      <c r="BA263" s="233"/>
      <c r="BB263" s="316"/>
      <c r="BC263" s="316"/>
      <c r="BD263" s="232"/>
      <c r="BE263" s="232"/>
      <c r="BF263" s="232"/>
      <c r="BG263" s="232"/>
      <c r="BH263" s="232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8"/>
      <c r="BU263" s="234"/>
      <c r="BV263" s="234"/>
      <c r="BW263" s="234"/>
      <c r="BX263" s="234"/>
      <c r="BY263" s="234"/>
      <c r="BZ263" s="320"/>
      <c r="CA263" s="320"/>
      <c r="CB263" s="320"/>
      <c r="CC263" s="320"/>
      <c r="CD263" s="320" t="s">
        <v>491</v>
      </c>
      <c r="CE263" s="320"/>
      <c r="CF263" s="320"/>
      <c r="CG263" s="320"/>
      <c r="CH263" s="320"/>
      <c r="CI263" s="321"/>
      <c r="CJ263" s="321"/>
      <c r="CK263" s="322"/>
    </row>
    <row r="264" spans="7:89">
      <c r="G264" s="229"/>
      <c r="H264" s="238"/>
      <c r="I264" s="238"/>
      <c r="J264" s="238"/>
      <c r="K264" s="238"/>
      <c r="L264" s="238"/>
      <c r="M264" s="234"/>
      <c r="N264" s="234"/>
      <c r="O264" s="234"/>
      <c r="P264" s="232"/>
      <c r="Q264" s="232"/>
      <c r="R264" s="238"/>
      <c r="S264" s="632" t="s">
        <v>148</v>
      </c>
      <c r="T264" s="632"/>
      <c r="U264" s="632"/>
      <c r="V264" s="632"/>
      <c r="W264" s="632"/>
      <c r="X264" s="234"/>
      <c r="Y264" s="234"/>
      <c r="Z264" s="234"/>
      <c r="AA264" s="234"/>
      <c r="AB264" s="234"/>
      <c r="AC264" s="238"/>
      <c r="AD264" s="234"/>
      <c r="AE264" s="234"/>
      <c r="AF264" s="234"/>
      <c r="AG264" s="234"/>
      <c r="AH264" s="234"/>
      <c r="AI264" s="323"/>
      <c r="AJ264" s="323"/>
      <c r="AK264" s="323"/>
      <c r="AL264" s="323"/>
      <c r="AM264" s="323"/>
      <c r="AN264" s="323"/>
      <c r="AO264" s="323"/>
      <c r="AP264" s="323"/>
      <c r="AQ264" s="323"/>
      <c r="AR264" s="323"/>
      <c r="AS264" s="323"/>
      <c r="AT264" s="322"/>
      <c r="AX264" s="229"/>
      <c r="AY264" s="238"/>
      <c r="AZ264" s="238"/>
      <c r="BA264" s="238"/>
      <c r="BB264" s="238"/>
      <c r="BC264" s="238"/>
      <c r="BD264" s="234"/>
      <c r="BE264" s="234"/>
      <c r="BF264" s="234"/>
      <c r="BG264" s="232"/>
      <c r="BH264" s="232"/>
      <c r="BI264" s="632" t="s">
        <v>148</v>
      </c>
      <c r="BJ264" s="632"/>
      <c r="BK264" s="632"/>
      <c r="BL264" s="632"/>
      <c r="BM264" s="632"/>
      <c r="BN264" s="234"/>
      <c r="BO264" s="234"/>
      <c r="BP264" s="234"/>
      <c r="BQ264" s="234"/>
      <c r="BR264" s="234"/>
      <c r="BS264" s="234"/>
      <c r="BT264" s="238"/>
      <c r="BU264" s="234"/>
      <c r="BV264" s="234"/>
      <c r="BW264" s="234"/>
      <c r="BX264" s="234"/>
      <c r="BY264" s="234"/>
      <c r="BZ264" s="323"/>
      <c r="CA264" s="323"/>
      <c r="CB264" s="323"/>
      <c r="CC264" s="323"/>
      <c r="CD264" s="323"/>
      <c r="CE264" s="323"/>
      <c r="CF264" s="323"/>
      <c r="CG264" s="323"/>
      <c r="CH264" s="323"/>
      <c r="CI264" s="323"/>
      <c r="CJ264" s="323"/>
      <c r="CK264" s="322"/>
    </row>
    <row r="265" spans="7:89">
      <c r="G265" s="229"/>
      <c r="H265" s="233"/>
      <c r="I265" s="233"/>
      <c r="J265" s="312"/>
      <c r="K265" s="233"/>
      <c r="L265" s="234"/>
      <c r="M265" s="234"/>
      <c r="N265" s="234"/>
      <c r="O265" s="234"/>
      <c r="P265" s="232"/>
      <c r="Q265" s="234"/>
      <c r="R265" s="234"/>
      <c r="S265" s="632"/>
      <c r="T265" s="632"/>
      <c r="U265" s="632"/>
      <c r="V265" s="632"/>
      <c r="W265" s="632"/>
      <c r="X265" s="234"/>
      <c r="Y265" s="234"/>
      <c r="Z265" s="234"/>
      <c r="AA265" s="234"/>
      <c r="AB265" s="234"/>
      <c r="AC265" s="234"/>
      <c r="AD265" s="234"/>
      <c r="AE265" s="234"/>
      <c r="AF265" s="234"/>
      <c r="AG265" s="234"/>
      <c r="AH265" s="234"/>
      <c r="AI265" s="233"/>
      <c r="AJ265" s="233"/>
      <c r="AK265" s="233"/>
      <c r="AL265" s="234"/>
      <c r="AM265" s="234"/>
      <c r="AN265" s="234"/>
      <c r="AO265" s="233"/>
      <c r="AP265" s="233"/>
      <c r="AQ265" s="233"/>
      <c r="AR265" s="232"/>
      <c r="AS265" s="233"/>
      <c r="AT265" s="313"/>
      <c r="AX265" s="229"/>
      <c r="AY265" s="233"/>
      <c r="AZ265" s="233"/>
      <c r="BA265" s="316"/>
      <c r="BB265" s="233"/>
      <c r="BC265" s="234"/>
      <c r="BD265" s="234"/>
      <c r="BE265" s="234"/>
      <c r="BF265" s="234"/>
      <c r="BG265" s="232"/>
      <c r="BH265" s="234"/>
      <c r="BI265" s="632"/>
      <c r="BJ265" s="632"/>
      <c r="BK265" s="632"/>
      <c r="BL265" s="632"/>
      <c r="BM265" s="632"/>
      <c r="BN265" s="234"/>
      <c r="BO265" s="234"/>
      <c r="BP265" s="234"/>
      <c r="BQ265" s="234"/>
      <c r="BR265" s="234"/>
      <c r="BS265" s="234"/>
      <c r="BT265" s="234"/>
      <c r="BU265" s="234"/>
      <c r="BV265" s="234"/>
      <c r="BW265" s="234"/>
      <c r="BX265" s="234"/>
      <c r="BY265" s="234"/>
      <c r="BZ265" s="233"/>
      <c r="CA265" s="233"/>
      <c r="CB265" s="233"/>
      <c r="CC265" s="234"/>
      <c r="CD265" s="234"/>
      <c r="CE265" s="234"/>
      <c r="CF265" s="233"/>
      <c r="CG265" s="233"/>
      <c r="CH265" s="233"/>
      <c r="CI265" s="232"/>
      <c r="CJ265" s="233"/>
      <c r="CK265" s="317"/>
    </row>
    <row r="266" spans="7:89">
      <c r="G266" s="229"/>
      <c r="H266" s="233"/>
      <c r="I266" s="233"/>
      <c r="J266" s="312"/>
      <c r="K266" s="233"/>
      <c r="L266" s="238"/>
      <c r="M266" s="238"/>
      <c r="N266" s="238"/>
      <c r="O266" s="238"/>
      <c r="P266" s="232"/>
      <c r="Q266" s="238"/>
      <c r="R266" s="238"/>
      <c r="S266" s="632"/>
      <c r="T266" s="632"/>
      <c r="U266" s="632"/>
      <c r="V266" s="632"/>
      <c r="W266" s="632"/>
      <c r="X266" s="238"/>
      <c r="Y266" s="238"/>
      <c r="Z266" s="238"/>
      <c r="AA266" s="238"/>
      <c r="AB266" s="238"/>
      <c r="AC266" s="238"/>
      <c r="AD266" s="238"/>
      <c r="AE266" s="238"/>
      <c r="AF266" s="238"/>
      <c r="AG266" s="238"/>
      <c r="AH266" s="238"/>
      <c r="AI266" s="233"/>
      <c r="AJ266" s="233"/>
      <c r="AK266" s="233"/>
      <c r="AL266" s="238"/>
      <c r="AM266" s="238"/>
      <c r="AN266" s="238"/>
      <c r="AO266" s="238"/>
      <c r="AP266" s="238"/>
      <c r="AQ266" s="238"/>
      <c r="AR266" s="232"/>
      <c r="AS266" s="232"/>
      <c r="AT266" s="313"/>
      <c r="AX266" s="229"/>
      <c r="AY266" s="233"/>
      <c r="AZ266" s="233"/>
      <c r="BA266" s="316"/>
      <c r="BB266" s="233"/>
      <c r="BC266" s="238"/>
      <c r="BD266" s="238"/>
      <c r="BE266" s="238"/>
      <c r="BF266" s="238"/>
      <c r="BG266" s="232"/>
      <c r="BH266" s="238"/>
      <c r="BI266" s="632"/>
      <c r="BJ266" s="632"/>
      <c r="BK266" s="632"/>
      <c r="BL266" s="632"/>
      <c r="BM266" s="632"/>
      <c r="BN266" s="238"/>
      <c r="BO266" s="238"/>
      <c r="BP266" s="238"/>
      <c r="BQ266" s="238"/>
      <c r="BR266" s="238"/>
      <c r="BS266" s="234"/>
      <c r="BT266" s="234"/>
      <c r="BU266" s="234"/>
      <c r="BV266" s="234"/>
      <c r="BW266" s="234"/>
      <c r="BX266" s="238"/>
      <c r="BY266" s="238"/>
      <c r="BZ266" s="233"/>
      <c r="CA266" s="233"/>
      <c r="CB266" s="233"/>
      <c r="CC266" s="238"/>
      <c r="CD266" s="238"/>
      <c r="CE266" s="238"/>
      <c r="CF266" s="238"/>
      <c r="CG266" s="238"/>
      <c r="CH266" s="238"/>
      <c r="CI266" s="232"/>
      <c r="CJ266" s="232"/>
      <c r="CK266" s="317"/>
    </row>
    <row r="267" spans="7:89">
      <c r="G267" s="239"/>
      <c r="H267" s="233"/>
      <c r="I267" s="233"/>
      <c r="J267" s="233"/>
      <c r="K267" s="233"/>
      <c r="L267" s="238"/>
      <c r="M267" s="238"/>
      <c r="N267" s="238"/>
      <c r="O267" s="232"/>
      <c r="P267" s="242"/>
      <c r="Q267" s="242"/>
      <c r="R267" s="242"/>
      <c r="S267" s="632"/>
      <c r="T267" s="632"/>
      <c r="U267" s="632"/>
      <c r="V267" s="632"/>
      <c r="W267" s="632"/>
      <c r="X267" s="274">
        <v>1</v>
      </c>
      <c r="Y267" s="274">
        <v>1</v>
      </c>
      <c r="Z267" s="274">
        <v>1</v>
      </c>
      <c r="AA267" s="274">
        <v>1</v>
      </c>
      <c r="AB267" s="274">
        <v>1</v>
      </c>
      <c r="AC267" s="238"/>
      <c r="AD267" s="238"/>
      <c r="AE267" s="238"/>
      <c r="AF267" s="238"/>
      <c r="AG267" s="238"/>
      <c r="AH267" s="238"/>
      <c r="AI267" s="238"/>
      <c r="AJ267" s="233"/>
      <c r="AK267" s="233"/>
      <c r="AL267" s="233"/>
      <c r="AM267" s="233"/>
      <c r="AN267" s="233"/>
      <c r="AO267" s="238"/>
      <c r="AP267" s="238"/>
      <c r="AQ267" s="238"/>
      <c r="AR267" s="233"/>
      <c r="AS267" s="233"/>
      <c r="AT267" s="313"/>
      <c r="AX267" s="239"/>
      <c r="AY267" s="233"/>
      <c r="AZ267" s="233"/>
      <c r="BA267" s="233"/>
      <c r="BB267" s="233"/>
      <c r="BC267" s="238"/>
      <c r="BD267" s="238"/>
      <c r="BE267" s="238"/>
      <c r="BF267" s="232"/>
      <c r="BG267" s="242"/>
      <c r="BH267" s="242"/>
      <c r="BI267" s="632"/>
      <c r="BJ267" s="632"/>
      <c r="BK267" s="632"/>
      <c r="BL267" s="632"/>
      <c r="BM267" s="632"/>
      <c r="BN267" s="234">
        <v>1</v>
      </c>
      <c r="BO267" s="234">
        <v>1</v>
      </c>
      <c r="BP267" s="234">
        <v>1</v>
      </c>
      <c r="BQ267" s="234">
        <v>1</v>
      </c>
      <c r="BR267" s="234">
        <v>1</v>
      </c>
      <c r="BS267" s="234"/>
      <c r="BT267" s="234"/>
      <c r="BU267" s="234"/>
      <c r="BV267" s="234"/>
      <c r="BW267" s="234"/>
      <c r="BX267" s="234"/>
      <c r="BY267" s="234"/>
      <c r="BZ267" s="234"/>
      <c r="CA267" s="234"/>
      <c r="CB267" s="234"/>
      <c r="CC267" s="234"/>
      <c r="CD267" s="234"/>
      <c r="CE267" s="233"/>
      <c r="CF267" s="238"/>
      <c r="CG267" s="238"/>
      <c r="CH267" s="238"/>
      <c r="CI267" s="233"/>
      <c r="CJ267" s="233"/>
      <c r="CK267" s="317"/>
    </row>
    <row r="268" spans="7:89">
      <c r="G268" s="239"/>
      <c r="H268" s="233"/>
      <c r="I268" s="233"/>
      <c r="J268" s="232"/>
      <c r="K268" s="233"/>
      <c r="L268" s="233"/>
      <c r="M268" s="232"/>
      <c r="N268" s="232"/>
      <c r="O268" s="232"/>
      <c r="P268" s="242"/>
      <c r="Q268" s="242"/>
      <c r="R268" s="242"/>
      <c r="S268" s="632"/>
      <c r="T268" s="632"/>
      <c r="U268" s="632"/>
      <c r="V268" s="632"/>
      <c r="W268" s="632"/>
      <c r="X268" s="274">
        <v>1</v>
      </c>
      <c r="Y268" s="632" t="s">
        <v>136</v>
      </c>
      <c r="Z268" s="632"/>
      <c r="AA268" s="632"/>
      <c r="AB268" s="274">
        <v>1</v>
      </c>
      <c r="AC268" s="274">
        <v>1</v>
      </c>
      <c r="AD268" s="274">
        <v>1</v>
      </c>
      <c r="AE268" s="274">
        <v>1</v>
      </c>
      <c r="AF268" s="274">
        <v>1</v>
      </c>
      <c r="AG268" s="274">
        <v>1</v>
      </c>
      <c r="AH268" s="234"/>
      <c r="AI268" s="238"/>
      <c r="AJ268" s="232"/>
      <c r="AK268" s="232"/>
      <c r="AL268" s="232"/>
      <c r="AM268" s="232"/>
      <c r="AN268" s="232"/>
      <c r="AO268" s="238"/>
      <c r="AP268" s="238"/>
      <c r="AQ268" s="238"/>
      <c r="AR268" s="232"/>
      <c r="AS268" s="232"/>
      <c r="AT268" s="313"/>
      <c r="AX268" s="239"/>
      <c r="AY268" s="233"/>
      <c r="AZ268" s="233"/>
      <c r="BA268" s="232"/>
      <c r="BB268" s="233"/>
      <c r="BC268" s="233"/>
      <c r="BD268" s="232"/>
      <c r="BE268" s="232"/>
      <c r="BF268" s="232"/>
      <c r="BG268" s="242"/>
      <c r="BH268" s="242"/>
      <c r="BI268" s="632"/>
      <c r="BJ268" s="632"/>
      <c r="BK268" s="632"/>
      <c r="BL268" s="632"/>
      <c r="BM268" s="632"/>
      <c r="BN268" s="234">
        <v>1</v>
      </c>
      <c r="BO268" s="630" t="s">
        <v>165</v>
      </c>
      <c r="BP268" s="630"/>
      <c r="BQ268" s="630"/>
      <c r="BR268" s="234">
        <v>1</v>
      </c>
      <c r="BS268" s="234"/>
      <c r="BT268" s="234"/>
      <c r="BU268" s="234"/>
      <c r="BV268" s="234"/>
      <c r="BW268" s="234"/>
      <c r="BX268" s="238"/>
      <c r="BY268" s="234"/>
      <c r="BZ268" s="234"/>
      <c r="CA268" s="234"/>
      <c r="CB268" s="234"/>
      <c r="CC268" s="630" t="s">
        <v>136</v>
      </c>
      <c r="CD268" s="630"/>
      <c r="CE268" s="630"/>
      <c r="CF268" s="238"/>
      <c r="CG268" s="238"/>
      <c r="CH268" s="238"/>
      <c r="CI268" s="232"/>
      <c r="CJ268" s="232"/>
      <c r="CK268" s="317"/>
    </row>
    <row r="269" spans="7:89">
      <c r="G269" s="239"/>
      <c r="H269" s="233"/>
      <c r="I269" s="233"/>
      <c r="J269" s="232"/>
      <c r="K269" s="232"/>
      <c r="L269" s="232"/>
      <c r="M269" s="238"/>
      <c r="N269" s="274"/>
      <c r="O269" s="274">
        <v>1</v>
      </c>
      <c r="P269" s="274">
        <v>1</v>
      </c>
      <c r="Q269" s="274">
        <v>1</v>
      </c>
      <c r="R269" s="274">
        <v>1</v>
      </c>
      <c r="S269" s="274">
        <v>1</v>
      </c>
      <c r="T269" s="274">
        <v>1</v>
      </c>
      <c r="U269" s="274">
        <v>1</v>
      </c>
      <c r="V269" s="274">
        <v>1</v>
      </c>
      <c r="W269" s="274">
        <v>1</v>
      </c>
      <c r="X269" s="274">
        <v>1</v>
      </c>
      <c r="Y269" s="632"/>
      <c r="Z269" s="632"/>
      <c r="AA269" s="632"/>
      <c r="AB269" s="631" t="s">
        <v>151</v>
      </c>
      <c r="AC269" s="631"/>
      <c r="AD269" s="632" t="s">
        <v>133</v>
      </c>
      <c r="AE269" s="632"/>
      <c r="AF269" s="632"/>
      <c r="AG269" s="274">
        <v>1</v>
      </c>
      <c r="AH269" s="632" t="s">
        <v>136</v>
      </c>
      <c r="AI269" s="632"/>
      <c r="AJ269" s="632"/>
      <c r="AK269" s="234"/>
      <c r="AL269" s="234"/>
      <c r="AM269" s="236"/>
      <c r="AN269" s="232"/>
      <c r="AO269" s="238"/>
      <c r="AP269" s="238"/>
      <c r="AQ269" s="238"/>
      <c r="AR269" s="234"/>
      <c r="AS269" s="232"/>
      <c r="AT269" s="313"/>
      <c r="AX269" s="239"/>
      <c r="AY269" s="233"/>
      <c r="AZ269" s="233"/>
      <c r="BA269" s="232"/>
      <c r="BB269" s="232"/>
      <c r="BC269" s="232"/>
      <c r="BD269" s="238"/>
      <c r="BE269" s="238"/>
      <c r="BF269" s="238"/>
      <c r="BG269" s="242"/>
      <c r="BH269" s="234">
        <v>1</v>
      </c>
      <c r="BI269" s="234">
        <v>1</v>
      </c>
      <c r="BJ269" s="234">
        <v>1</v>
      </c>
      <c r="BK269" s="234">
        <v>1</v>
      </c>
      <c r="BL269" s="234">
        <v>1</v>
      </c>
      <c r="BM269" s="234">
        <v>1</v>
      </c>
      <c r="BN269" s="234">
        <v>1</v>
      </c>
      <c r="BO269" s="630"/>
      <c r="BP269" s="630"/>
      <c r="BQ269" s="630"/>
      <c r="BR269" s="234">
        <v>1</v>
      </c>
      <c r="BS269" s="234"/>
      <c r="BT269" s="234"/>
      <c r="BU269" s="234"/>
      <c r="BV269" s="234"/>
      <c r="BW269" s="234"/>
      <c r="BX269" s="238"/>
      <c r="BY269" s="234"/>
      <c r="BZ269" s="234"/>
      <c r="CA269" s="234"/>
      <c r="CB269" s="234"/>
      <c r="CC269" s="630"/>
      <c r="CD269" s="630"/>
      <c r="CE269" s="630"/>
      <c r="CF269" s="234"/>
      <c r="CG269" s="238"/>
      <c r="CH269" s="238"/>
      <c r="CI269" s="234"/>
      <c r="CJ269" s="232"/>
      <c r="CK269" s="317"/>
    </row>
    <row r="270" spans="7:89">
      <c r="G270" s="239"/>
      <c r="H270" s="233"/>
      <c r="I270" s="233"/>
      <c r="J270" s="234"/>
      <c r="K270" s="234"/>
      <c r="L270" s="238"/>
      <c r="M270" s="238"/>
      <c r="N270" s="238"/>
      <c r="O270" s="274">
        <v>1</v>
      </c>
      <c r="P270" s="632" t="s">
        <v>133</v>
      </c>
      <c r="Q270" s="632"/>
      <c r="R270" s="632"/>
      <c r="S270" s="632" t="s">
        <v>360</v>
      </c>
      <c r="T270" s="632"/>
      <c r="U270" s="632"/>
      <c r="V270" s="243"/>
      <c r="W270" s="230"/>
      <c r="X270" s="236"/>
      <c r="Y270" s="632"/>
      <c r="Z270" s="632"/>
      <c r="AA270" s="632"/>
      <c r="AB270" s="631"/>
      <c r="AC270" s="631"/>
      <c r="AD270" s="632"/>
      <c r="AE270" s="632"/>
      <c r="AF270" s="632"/>
      <c r="AG270" s="274">
        <v>1</v>
      </c>
      <c r="AH270" s="632"/>
      <c r="AI270" s="632"/>
      <c r="AJ270" s="632"/>
      <c r="AK270" s="631" t="s">
        <v>151</v>
      </c>
      <c r="AL270" s="631"/>
      <c r="AM270" s="234"/>
      <c r="AN270" s="242"/>
      <c r="AO270" s="232"/>
      <c r="AP270" s="238"/>
      <c r="AQ270" s="238"/>
      <c r="AR270" s="234"/>
      <c r="AS270" s="232"/>
      <c r="AT270" s="313"/>
      <c r="AX270" s="239"/>
      <c r="AY270" s="233"/>
      <c r="AZ270" s="233"/>
      <c r="BA270" s="234"/>
      <c r="BB270" s="234"/>
      <c r="BC270" s="234"/>
      <c r="BD270" s="238"/>
      <c r="BE270" s="238"/>
      <c r="BF270" s="234">
        <v>1</v>
      </c>
      <c r="BG270" s="234">
        <v>1</v>
      </c>
      <c r="BH270" s="234">
        <v>1</v>
      </c>
      <c r="BI270" s="630" t="s">
        <v>136</v>
      </c>
      <c r="BJ270" s="630"/>
      <c r="BK270" s="630"/>
      <c r="BL270" s="632" t="s">
        <v>135</v>
      </c>
      <c r="BM270" s="632"/>
      <c r="BN270" s="632"/>
      <c r="BO270" s="630"/>
      <c r="BP270" s="630"/>
      <c r="BQ270" s="630"/>
      <c r="BR270" s="234">
        <v>1</v>
      </c>
      <c r="BS270" s="234"/>
      <c r="BT270" s="234"/>
      <c r="BU270" s="234"/>
      <c r="BV270" s="310"/>
      <c r="BW270" s="234"/>
      <c r="BX270" s="238"/>
      <c r="BY270" s="234"/>
      <c r="BZ270" s="234"/>
      <c r="CA270" s="234"/>
      <c r="CB270" s="234"/>
      <c r="CC270" s="630"/>
      <c r="CD270" s="630"/>
      <c r="CE270" s="630"/>
      <c r="CF270" s="234"/>
      <c r="CG270" s="238"/>
      <c r="CH270" s="238"/>
      <c r="CI270" s="234"/>
      <c r="CJ270" s="232"/>
      <c r="CK270" s="317"/>
    </row>
    <row r="271" spans="7:89">
      <c r="G271" s="239"/>
      <c r="H271" s="233"/>
      <c r="I271" s="232"/>
      <c r="J271" s="234"/>
      <c r="K271" s="234"/>
      <c r="L271" s="238"/>
      <c r="M271" s="238"/>
      <c r="N271" s="238"/>
      <c r="O271" s="274">
        <v>1</v>
      </c>
      <c r="P271" s="632"/>
      <c r="Q271" s="632"/>
      <c r="R271" s="632"/>
      <c r="S271" s="632"/>
      <c r="T271" s="632"/>
      <c r="U271" s="632"/>
      <c r="V271" s="274">
        <v>1</v>
      </c>
      <c r="W271" s="274">
        <v>1</v>
      </c>
      <c r="X271" s="274">
        <v>1</v>
      </c>
      <c r="Y271" s="274">
        <v>1</v>
      </c>
      <c r="Z271" s="274">
        <v>1</v>
      </c>
      <c r="AA271" s="274">
        <v>1</v>
      </c>
      <c r="AB271" s="274">
        <v>1</v>
      </c>
      <c r="AC271" s="274">
        <v>1</v>
      </c>
      <c r="AD271" s="632"/>
      <c r="AE271" s="632"/>
      <c r="AF271" s="632"/>
      <c r="AG271" s="274">
        <v>1</v>
      </c>
      <c r="AH271" s="632"/>
      <c r="AI271" s="632"/>
      <c r="AJ271" s="632"/>
      <c r="AK271" s="631"/>
      <c r="AL271" s="631"/>
      <c r="AM271" s="234"/>
      <c r="AN271" s="242"/>
      <c r="AO271" s="238"/>
      <c r="AP271" s="238"/>
      <c r="AQ271" s="238"/>
      <c r="AR271" s="234"/>
      <c r="AS271" s="232"/>
      <c r="AT271" s="313"/>
      <c r="AX271" s="239"/>
      <c r="AY271" s="233"/>
      <c r="AZ271" s="232"/>
      <c r="BA271" s="234"/>
      <c r="BB271" s="234"/>
      <c r="BC271" s="234"/>
      <c r="BD271" s="238"/>
      <c r="BE271" s="238"/>
      <c r="BF271" s="234">
        <v>1</v>
      </c>
      <c r="BG271" s="617" t="s">
        <v>137</v>
      </c>
      <c r="BH271" s="617"/>
      <c r="BI271" s="630"/>
      <c r="BJ271" s="630"/>
      <c r="BK271" s="630"/>
      <c r="BL271" s="632"/>
      <c r="BM271" s="632"/>
      <c r="BN271" s="632"/>
      <c r="BO271" s="234">
        <v>1</v>
      </c>
      <c r="BP271" s="234">
        <v>1</v>
      </c>
      <c r="BQ271" s="234">
        <v>1</v>
      </c>
      <c r="BR271" s="234">
        <v>1</v>
      </c>
      <c r="BS271" s="234">
        <v>1</v>
      </c>
      <c r="BT271" s="234">
        <v>1</v>
      </c>
      <c r="BU271" s="234">
        <v>1</v>
      </c>
      <c r="BV271" s="234">
        <v>1</v>
      </c>
      <c r="BW271" s="234">
        <v>1</v>
      </c>
      <c r="BX271" s="234">
        <v>1</v>
      </c>
      <c r="BY271" s="234">
        <v>1</v>
      </c>
      <c r="BZ271" s="234">
        <v>1</v>
      </c>
      <c r="CA271" s="234">
        <v>1</v>
      </c>
      <c r="CB271" s="234">
        <v>1</v>
      </c>
      <c r="CC271" s="234"/>
      <c r="CD271" s="234"/>
      <c r="CE271" s="234"/>
      <c r="CF271" s="234"/>
      <c r="CG271" s="238"/>
      <c r="CH271" s="238"/>
      <c r="CI271" s="234"/>
      <c r="CJ271" s="232"/>
      <c r="CK271" s="317"/>
    </row>
    <row r="272" spans="7:89">
      <c r="G272" s="239"/>
      <c r="H272" s="233"/>
      <c r="I272" s="233"/>
      <c r="J272" s="234"/>
      <c r="K272" s="234"/>
      <c r="L272" s="238"/>
      <c r="M272" s="238"/>
      <c r="N272" s="238"/>
      <c r="O272" s="274">
        <v>1</v>
      </c>
      <c r="P272" s="632"/>
      <c r="Q272" s="632"/>
      <c r="R272" s="632"/>
      <c r="S272" s="632"/>
      <c r="T272" s="632"/>
      <c r="U272" s="632"/>
      <c r="V272" s="274">
        <v>1</v>
      </c>
      <c r="W272" s="632" t="s">
        <v>165</v>
      </c>
      <c r="X272" s="632"/>
      <c r="Y272" s="632"/>
      <c r="Z272" s="632" t="s">
        <v>135</v>
      </c>
      <c r="AA272" s="632"/>
      <c r="AB272" s="632"/>
      <c r="AC272" s="274">
        <v>1</v>
      </c>
      <c r="AD272" s="274">
        <v>1</v>
      </c>
      <c r="AE272" s="274">
        <v>1</v>
      </c>
      <c r="AF272" s="274">
        <v>1</v>
      </c>
      <c r="AG272" s="274">
        <v>1</v>
      </c>
      <c r="AH272" s="274">
        <v>1</v>
      </c>
      <c r="AI272" s="274">
        <v>1</v>
      </c>
      <c r="AJ272" s="274">
        <v>1</v>
      </c>
      <c r="AK272" s="632" t="s">
        <v>136</v>
      </c>
      <c r="AL272" s="632"/>
      <c r="AM272" s="632"/>
      <c r="AN272" s="242"/>
      <c r="AO272" s="238"/>
      <c r="AP272" s="238"/>
      <c r="AQ272" s="238"/>
      <c r="AR272" s="232"/>
      <c r="AS272" s="232"/>
      <c r="AT272" s="240"/>
      <c r="AX272" s="239"/>
      <c r="AY272" s="233"/>
      <c r="AZ272" s="233"/>
      <c r="BA272" s="234"/>
      <c r="BB272" s="234"/>
      <c r="BC272" s="234"/>
      <c r="BD272" s="238"/>
      <c r="BE272" s="234">
        <v>1</v>
      </c>
      <c r="BF272" s="234">
        <v>1</v>
      </c>
      <c r="BG272" s="617"/>
      <c r="BH272" s="617"/>
      <c r="BI272" s="630"/>
      <c r="BJ272" s="630"/>
      <c r="BK272" s="630"/>
      <c r="BL272" s="632"/>
      <c r="BM272" s="632"/>
      <c r="BN272" s="632"/>
      <c r="BO272" s="234">
        <v>1</v>
      </c>
      <c r="BP272" s="632" t="s">
        <v>138</v>
      </c>
      <c r="BQ272" s="632"/>
      <c r="BR272" s="632"/>
      <c r="BS272" s="630" t="s">
        <v>165</v>
      </c>
      <c r="BT272" s="630"/>
      <c r="BU272" s="630"/>
      <c r="BV272" s="632" t="s">
        <v>133</v>
      </c>
      <c r="BW272" s="632"/>
      <c r="BX272" s="632"/>
      <c r="BY272" s="632" t="s">
        <v>286</v>
      </c>
      <c r="BZ272" s="632"/>
      <c r="CA272" s="632"/>
      <c r="CB272" s="234">
        <v>1</v>
      </c>
      <c r="CC272" s="234"/>
      <c r="CD272" s="234"/>
      <c r="CE272" s="234"/>
      <c r="CF272" s="234"/>
      <c r="CG272" s="238"/>
      <c r="CH272" s="238"/>
      <c r="CI272" s="232"/>
      <c r="CJ272" s="232"/>
      <c r="CK272" s="240"/>
    </row>
    <row r="273" spans="7:89">
      <c r="G273" s="241"/>
      <c r="H273" s="233"/>
      <c r="I273" s="233"/>
      <c r="J273" s="632" t="s">
        <v>148</v>
      </c>
      <c r="K273" s="632"/>
      <c r="L273" s="632"/>
      <c r="M273" s="632"/>
      <c r="N273" s="632"/>
      <c r="O273" s="274">
        <v>1</v>
      </c>
      <c r="P273" s="632" t="s">
        <v>139</v>
      </c>
      <c r="Q273" s="632"/>
      <c r="R273" s="632"/>
      <c r="S273" s="274">
        <v>1</v>
      </c>
      <c r="T273" s="274">
        <v>1</v>
      </c>
      <c r="U273" s="274">
        <v>1</v>
      </c>
      <c r="V273" s="274">
        <v>1</v>
      </c>
      <c r="W273" s="632"/>
      <c r="X273" s="632"/>
      <c r="Y273" s="632"/>
      <c r="Z273" s="632"/>
      <c r="AA273" s="632"/>
      <c r="AB273" s="632"/>
      <c r="AC273" s="274">
        <v>1</v>
      </c>
      <c r="AD273" s="632" t="s">
        <v>138</v>
      </c>
      <c r="AE273" s="632"/>
      <c r="AF273" s="632"/>
      <c r="AG273" s="632" t="s">
        <v>139</v>
      </c>
      <c r="AH273" s="632"/>
      <c r="AI273" s="632"/>
      <c r="AJ273" s="274">
        <v>1</v>
      </c>
      <c r="AK273" s="632"/>
      <c r="AL273" s="632"/>
      <c r="AM273" s="632"/>
      <c r="AN273" s="242"/>
      <c r="AO273" s="238"/>
      <c r="AP273" s="238"/>
      <c r="AQ273" s="238"/>
      <c r="AR273" s="233"/>
      <c r="AS273" s="233"/>
      <c r="AT273" s="240"/>
      <c r="AX273" s="241"/>
      <c r="AY273" s="233"/>
      <c r="AZ273" s="632" t="s">
        <v>148</v>
      </c>
      <c r="BA273" s="632"/>
      <c r="BB273" s="632"/>
      <c r="BC273" s="632"/>
      <c r="BD273" s="632"/>
      <c r="BE273" s="234">
        <v>1</v>
      </c>
      <c r="BF273" s="632" t="s">
        <v>133</v>
      </c>
      <c r="BG273" s="632"/>
      <c r="BH273" s="632"/>
      <c r="BI273" s="234">
        <v>1</v>
      </c>
      <c r="BJ273" s="234">
        <v>1</v>
      </c>
      <c r="BK273" s="234">
        <v>1</v>
      </c>
      <c r="BL273" s="234">
        <v>1</v>
      </c>
      <c r="BM273" s="234">
        <v>1</v>
      </c>
      <c r="BN273" s="234">
        <v>1</v>
      </c>
      <c r="BO273" s="234">
        <v>1</v>
      </c>
      <c r="BP273" s="632"/>
      <c r="BQ273" s="632"/>
      <c r="BR273" s="632"/>
      <c r="BS273" s="630"/>
      <c r="BT273" s="630"/>
      <c r="BU273" s="630"/>
      <c r="BV273" s="632"/>
      <c r="BW273" s="632"/>
      <c r="BX273" s="632"/>
      <c r="BY273" s="632"/>
      <c r="BZ273" s="632"/>
      <c r="CA273" s="632"/>
      <c r="CB273" s="234">
        <v>1</v>
      </c>
      <c r="CC273" s="234"/>
      <c r="CD273" s="234"/>
      <c r="CE273" s="234"/>
      <c r="CF273" s="234"/>
      <c r="CG273" s="238"/>
      <c r="CH273" s="238"/>
      <c r="CI273" s="233"/>
      <c r="CJ273" s="233"/>
      <c r="CK273" s="240"/>
    </row>
    <row r="274" spans="7:89">
      <c r="G274" s="241"/>
      <c r="H274" s="234"/>
      <c r="I274" s="234"/>
      <c r="J274" s="632"/>
      <c r="K274" s="632"/>
      <c r="L274" s="632"/>
      <c r="M274" s="632"/>
      <c r="N274" s="632"/>
      <c r="O274" s="274">
        <v>1</v>
      </c>
      <c r="P274" s="632"/>
      <c r="Q274" s="632"/>
      <c r="R274" s="632"/>
      <c r="S274" s="274">
        <v>1</v>
      </c>
      <c r="T274" s="632" t="s">
        <v>176</v>
      </c>
      <c r="U274" s="632"/>
      <c r="V274" s="632"/>
      <c r="W274" s="632"/>
      <c r="X274" s="632"/>
      <c r="Y274" s="632"/>
      <c r="Z274" s="632"/>
      <c r="AA274" s="632"/>
      <c r="AB274" s="632"/>
      <c r="AC274" s="274">
        <v>1</v>
      </c>
      <c r="AD274" s="632"/>
      <c r="AE274" s="632"/>
      <c r="AF274" s="632"/>
      <c r="AG274" s="632"/>
      <c r="AH274" s="632"/>
      <c r="AI274" s="632"/>
      <c r="AJ274" s="274">
        <v>1</v>
      </c>
      <c r="AK274" s="632"/>
      <c r="AL274" s="632"/>
      <c r="AM274" s="632"/>
      <c r="AN274" s="310"/>
      <c r="AO274" s="238"/>
      <c r="AP274" s="238"/>
      <c r="AQ274" s="238"/>
      <c r="AR274" s="233"/>
      <c r="AS274" s="233"/>
      <c r="AT274" s="240"/>
      <c r="AX274" s="241"/>
      <c r="AY274" s="234"/>
      <c r="AZ274" s="632"/>
      <c r="BA274" s="632"/>
      <c r="BB274" s="632"/>
      <c r="BC274" s="632"/>
      <c r="BD274" s="632"/>
      <c r="BE274" s="234">
        <v>1</v>
      </c>
      <c r="BF274" s="632"/>
      <c r="BG274" s="632"/>
      <c r="BH274" s="632"/>
      <c r="BI274" s="234">
        <v>1</v>
      </c>
      <c r="BJ274" s="632" t="s">
        <v>282</v>
      </c>
      <c r="BK274" s="632"/>
      <c r="BL274" s="632"/>
      <c r="BM274" s="235"/>
      <c r="BN274" s="238"/>
      <c r="BO274" s="230"/>
      <c r="BP274" s="632"/>
      <c r="BQ274" s="632"/>
      <c r="BR274" s="632"/>
      <c r="BS274" s="630"/>
      <c r="BT274" s="630"/>
      <c r="BU274" s="630"/>
      <c r="BV274" s="632"/>
      <c r="BW274" s="632"/>
      <c r="BX274" s="632"/>
      <c r="BY274" s="632"/>
      <c r="BZ274" s="632"/>
      <c r="CA274" s="632"/>
      <c r="CB274" s="234">
        <v>1</v>
      </c>
      <c r="CC274" s="234"/>
      <c r="CD274" s="234"/>
      <c r="CE274" s="234"/>
      <c r="CF274" s="234"/>
      <c r="CG274" s="238"/>
      <c r="CH274" s="238"/>
      <c r="CI274" s="233"/>
      <c r="CJ274" s="233"/>
      <c r="CK274" s="240"/>
    </row>
    <row r="275" spans="7:89">
      <c r="G275" s="241"/>
      <c r="H275" s="234"/>
      <c r="I275" s="234"/>
      <c r="J275" s="632"/>
      <c r="K275" s="632"/>
      <c r="L275" s="632"/>
      <c r="M275" s="632"/>
      <c r="N275" s="632"/>
      <c r="O275" s="274">
        <v>1</v>
      </c>
      <c r="P275" s="632"/>
      <c r="Q275" s="632"/>
      <c r="R275" s="632"/>
      <c r="S275" s="274">
        <v>1</v>
      </c>
      <c r="T275" s="632"/>
      <c r="U275" s="632"/>
      <c r="V275" s="632"/>
      <c r="W275" s="632" t="s">
        <v>137</v>
      </c>
      <c r="X275" s="632"/>
      <c r="Y275" s="274">
        <v>1</v>
      </c>
      <c r="Z275" s="274">
        <v>1</v>
      </c>
      <c r="AA275" s="274">
        <v>1</v>
      </c>
      <c r="AB275" s="274">
        <v>1</v>
      </c>
      <c r="AC275" s="274">
        <v>1</v>
      </c>
      <c r="AD275" s="632"/>
      <c r="AE275" s="632"/>
      <c r="AF275" s="632"/>
      <c r="AG275" s="632"/>
      <c r="AH275" s="632"/>
      <c r="AI275" s="632"/>
      <c r="AJ275" s="274">
        <v>1</v>
      </c>
      <c r="AK275" s="274">
        <v>1</v>
      </c>
      <c r="AL275" s="274">
        <v>1</v>
      </c>
      <c r="AM275" s="274">
        <v>1</v>
      </c>
      <c r="AN275" s="274">
        <v>1</v>
      </c>
      <c r="AO275" s="238"/>
      <c r="AP275" s="238"/>
      <c r="AQ275" s="238"/>
      <c r="AR275" s="232"/>
      <c r="AS275" s="232"/>
      <c r="AT275" s="240"/>
      <c r="AX275" s="241"/>
      <c r="AY275" s="234"/>
      <c r="AZ275" s="632"/>
      <c r="BA275" s="632"/>
      <c r="BB275" s="632"/>
      <c r="BC275" s="632"/>
      <c r="BD275" s="632"/>
      <c r="BE275" s="234">
        <v>1</v>
      </c>
      <c r="BF275" s="632"/>
      <c r="BG275" s="632"/>
      <c r="BH275" s="632"/>
      <c r="BI275" s="234">
        <v>1</v>
      </c>
      <c r="BJ275" s="632"/>
      <c r="BK275" s="632"/>
      <c r="BL275" s="632"/>
      <c r="BM275" s="238">
        <v>1</v>
      </c>
      <c r="BN275" s="238">
        <v>1</v>
      </c>
      <c r="BO275" s="238">
        <v>1</v>
      </c>
      <c r="BP275" s="238">
        <v>1</v>
      </c>
      <c r="BQ275" s="238">
        <v>1</v>
      </c>
      <c r="BR275" s="238">
        <v>1</v>
      </c>
      <c r="BS275" s="238">
        <v>1</v>
      </c>
      <c r="BT275" s="238">
        <v>1</v>
      </c>
      <c r="BU275" s="238">
        <v>1</v>
      </c>
      <c r="BV275" s="238">
        <v>1</v>
      </c>
      <c r="BW275" s="238">
        <v>1</v>
      </c>
      <c r="BX275" s="238">
        <v>1</v>
      </c>
      <c r="BY275" s="630" t="s">
        <v>136</v>
      </c>
      <c r="BZ275" s="630"/>
      <c r="CA275" s="630"/>
      <c r="CB275" s="234">
        <v>1</v>
      </c>
      <c r="CC275" s="242"/>
      <c r="CD275" s="242"/>
      <c r="CE275" s="242"/>
      <c r="CF275" s="234"/>
      <c r="CG275" s="238"/>
      <c r="CH275" s="238"/>
      <c r="CI275" s="232"/>
      <c r="CJ275" s="232"/>
      <c r="CK275" s="240"/>
    </row>
    <row r="276" spans="7:89">
      <c r="G276" s="241"/>
      <c r="H276" s="234"/>
      <c r="I276" s="234"/>
      <c r="J276" s="632"/>
      <c r="K276" s="632"/>
      <c r="L276" s="632"/>
      <c r="M276" s="632"/>
      <c r="N276" s="632"/>
      <c r="O276" s="274">
        <v>1</v>
      </c>
      <c r="P276" s="243"/>
      <c r="Q276" s="274">
        <v>1</v>
      </c>
      <c r="R276" s="274">
        <v>1</v>
      </c>
      <c r="S276" s="274">
        <v>1</v>
      </c>
      <c r="T276" s="632"/>
      <c r="U276" s="632"/>
      <c r="V276" s="632"/>
      <c r="W276" s="632"/>
      <c r="X276" s="632"/>
      <c r="Y276" s="274">
        <v>1</v>
      </c>
      <c r="Z276" s="632" t="s">
        <v>165</v>
      </c>
      <c r="AA276" s="632"/>
      <c r="AB276" s="632"/>
      <c r="AC276" s="274">
        <v>1</v>
      </c>
      <c r="AD276" s="617" t="s">
        <v>181</v>
      </c>
      <c r="AE276" s="617"/>
      <c r="AF276" s="617"/>
      <c r="AG276" s="632" t="s">
        <v>138</v>
      </c>
      <c r="AH276" s="632"/>
      <c r="AI276" s="632"/>
      <c r="AJ276" s="274">
        <v>1</v>
      </c>
      <c r="AK276" s="632" t="s">
        <v>133</v>
      </c>
      <c r="AL276" s="632"/>
      <c r="AM276" s="632"/>
      <c r="AN276" s="274">
        <v>1</v>
      </c>
      <c r="AO276" s="238"/>
      <c r="AP276" s="238"/>
      <c r="AQ276" s="238"/>
      <c r="AR276" s="233"/>
      <c r="AS276" s="233"/>
      <c r="AT276" s="240"/>
      <c r="AX276" s="241"/>
      <c r="AY276" s="234"/>
      <c r="AZ276" s="632"/>
      <c r="BA276" s="632"/>
      <c r="BB276" s="632"/>
      <c r="BC276" s="632"/>
      <c r="BD276" s="632"/>
      <c r="BE276" s="234">
        <v>1</v>
      </c>
      <c r="BF276" s="632" t="s">
        <v>135</v>
      </c>
      <c r="BG276" s="632"/>
      <c r="BH276" s="632"/>
      <c r="BI276" s="234">
        <v>1</v>
      </c>
      <c r="BJ276" s="632"/>
      <c r="BK276" s="632"/>
      <c r="BL276" s="632"/>
      <c r="BM276" s="238">
        <v>1</v>
      </c>
      <c r="BN276" s="617" t="s">
        <v>151</v>
      </c>
      <c r="BO276" s="617"/>
      <c r="BP276" s="238">
        <v>1</v>
      </c>
      <c r="BQ276" s="632" t="s">
        <v>139</v>
      </c>
      <c r="BR276" s="632"/>
      <c r="BS276" s="632"/>
      <c r="BT276" s="243"/>
      <c r="BU276" s="617" t="s">
        <v>181</v>
      </c>
      <c r="BV276" s="617"/>
      <c r="BW276" s="617"/>
      <c r="BX276" s="238">
        <v>1</v>
      </c>
      <c r="BY276" s="630"/>
      <c r="BZ276" s="630"/>
      <c r="CA276" s="630"/>
      <c r="CB276" s="234">
        <v>1</v>
      </c>
      <c r="CC276" s="234"/>
      <c r="CD276" s="234"/>
      <c r="CE276" s="234"/>
      <c r="CF276" s="234"/>
      <c r="CG276" s="234"/>
      <c r="CH276" s="238"/>
      <c r="CI276" s="233"/>
      <c r="CJ276" s="233"/>
      <c r="CK276" s="240"/>
    </row>
    <row r="277" spans="7:89">
      <c r="G277" s="241"/>
      <c r="H277" s="232"/>
      <c r="I277" s="234"/>
      <c r="J277" s="632"/>
      <c r="K277" s="632"/>
      <c r="L277" s="632"/>
      <c r="M277" s="632"/>
      <c r="N277" s="632"/>
      <c r="O277" s="274">
        <v>1</v>
      </c>
      <c r="P277" s="235"/>
      <c r="Q277" s="274">
        <v>1</v>
      </c>
      <c r="R277" s="632" t="s">
        <v>165</v>
      </c>
      <c r="S277" s="632"/>
      <c r="T277" s="632"/>
      <c r="U277" s="632" t="s">
        <v>137</v>
      </c>
      <c r="V277" s="632"/>
      <c r="W277" s="632" t="s">
        <v>381</v>
      </c>
      <c r="X277" s="632"/>
      <c r="Y277" s="274">
        <v>1</v>
      </c>
      <c r="Z277" s="632"/>
      <c r="AA277" s="632"/>
      <c r="AB277" s="632"/>
      <c r="AC277" s="274">
        <v>1</v>
      </c>
      <c r="AD277" s="617"/>
      <c r="AE277" s="617"/>
      <c r="AF277" s="617"/>
      <c r="AG277" s="632"/>
      <c r="AH277" s="632"/>
      <c r="AI277" s="632"/>
      <c r="AJ277" s="274">
        <v>1</v>
      </c>
      <c r="AK277" s="632"/>
      <c r="AL277" s="632"/>
      <c r="AM277" s="632"/>
      <c r="AN277" s="274">
        <v>1</v>
      </c>
      <c r="AO277" s="238"/>
      <c r="AP277" s="238"/>
      <c r="AQ277" s="238"/>
      <c r="AR277" s="233"/>
      <c r="AS277" s="233"/>
      <c r="AT277" s="240"/>
      <c r="AX277" s="241"/>
      <c r="AY277" s="232"/>
      <c r="AZ277" s="632"/>
      <c r="BA277" s="632"/>
      <c r="BB277" s="632"/>
      <c r="BC277" s="632"/>
      <c r="BD277" s="632"/>
      <c r="BE277" s="234">
        <v>1</v>
      </c>
      <c r="BF277" s="632"/>
      <c r="BG277" s="632"/>
      <c r="BH277" s="632"/>
      <c r="BI277" s="234">
        <v>1</v>
      </c>
      <c r="BJ277" s="235"/>
      <c r="BK277" s="238">
        <v>1</v>
      </c>
      <c r="BL277" s="238">
        <v>1</v>
      </c>
      <c r="BM277" s="238">
        <v>1</v>
      </c>
      <c r="BN277" s="617"/>
      <c r="BO277" s="617"/>
      <c r="BP277" s="238">
        <v>1</v>
      </c>
      <c r="BQ277" s="632"/>
      <c r="BR277" s="632"/>
      <c r="BS277" s="632"/>
      <c r="BT277" s="236"/>
      <c r="BU277" s="617"/>
      <c r="BV277" s="617"/>
      <c r="BW277" s="617"/>
      <c r="BX277" s="238">
        <v>1</v>
      </c>
      <c r="BY277" s="630"/>
      <c r="BZ277" s="630"/>
      <c r="CA277" s="630"/>
      <c r="CB277" s="234">
        <v>1</v>
      </c>
      <c r="CC277" s="310"/>
      <c r="CD277" s="234"/>
      <c r="CE277" s="234"/>
      <c r="CF277" s="234"/>
      <c r="CG277" s="234"/>
      <c r="CH277" s="238"/>
      <c r="CI277" s="233"/>
      <c r="CJ277" s="233"/>
      <c r="CK277" s="240"/>
    </row>
    <row r="278" spans="7:89">
      <c r="G278" s="241"/>
      <c r="H278" s="232"/>
      <c r="I278" s="234"/>
      <c r="J278" s="234"/>
      <c r="K278" s="234"/>
      <c r="L278" s="242"/>
      <c r="M278" s="274">
        <v>1</v>
      </c>
      <c r="N278" s="274">
        <v>1</v>
      </c>
      <c r="O278" s="274">
        <v>1</v>
      </c>
      <c r="P278" s="230"/>
      <c r="Q278" s="274">
        <v>1</v>
      </c>
      <c r="R278" s="632"/>
      <c r="S278" s="632"/>
      <c r="T278" s="632"/>
      <c r="U278" s="632"/>
      <c r="V278" s="632"/>
      <c r="W278" s="632"/>
      <c r="X278" s="632"/>
      <c r="Y278" s="274">
        <v>1</v>
      </c>
      <c r="Z278" s="632"/>
      <c r="AA278" s="632"/>
      <c r="AB278" s="632"/>
      <c r="AC278" s="274">
        <v>1</v>
      </c>
      <c r="AD278" s="617"/>
      <c r="AE278" s="617"/>
      <c r="AF278" s="617"/>
      <c r="AG278" s="632"/>
      <c r="AH278" s="632"/>
      <c r="AI278" s="632"/>
      <c r="AJ278" s="274">
        <v>1</v>
      </c>
      <c r="AK278" s="632"/>
      <c r="AL278" s="632"/>
      <c r="AM278" s="632"/>
      <c r="AN278" s="274">
        <v>1</v>
      </c>
      <c r="AO278" s="238"/>
      <c r="AP278" s="238"/>
      <c r="AQ278" s="238"/>
      <c r="AR278" s="233"/>
      <c r="AS278" s="233"/>
      <c r="AT278" s="313"/>
      <c r="AX278" s="241"/>
      <c r="AY278" s="232"/>
      <c r="AZ278" s="234"/>
      <c r="BA278" s="234"/>
      <c r="BB278" s="234"/>
      <c r="BC278" s="234">
        <v>1</v>
      </c>
      <c r="BD278" s="234">
        <v>1</v>
      </c>
      <c r="BE278" s="234">
        <v>1</v>
      </c>
      <c r="BF278" s="632"/>
      <c r="BG278" s="632"/>
      <c r="BH278" s="632"/>
      <c r="BI278" s="234">
        <v>1</v>
      </c>
      <c r="BJ278" s="238"/>
      <c r="BK278" s="238">
        <v>1</v>
      </c>
      <c r="BL278" s="617" t="s">
        <v>151</v>
      </c>
      <c r="BM278" s="617"/>
      <c r="BN278" s="617" t="s">
        <v>137</v>
      </c>
      <c r="BO278" s="617"/>
      <c r="BP278" s="238">
        <v>1</v>
      </c>
      <c r="BQ278" s="632"/>
      <c r="BR278" s="632"/>
      <c r="BS278" s="632"/>
      <c r="BT278" s="230"/>
      <c r="BU278" s="617"/>
      <c r="BV278" s="617"/>
      <c r="BW278" s="617"/>
      <c r="BX278" s="238">
        <v>1</v>
      </c>
      <c r="BY278" s="630" t="s">
        <v>165</v>
      </c>
      <c r="BZ278" s="630"/>
      <c r="CA278" s="630"/>
      <c r="CB278" s="234">
        <v>1</v>
      </c>
      <c r="CC278" s="234"/>
      <c r="CD278" s="234"/>
      <c r="CE278" s="234"/>
      <c r="CF278" s="234"/>
      <c r="CG278" s="234"/>
      <c r="CH278" s="234"/>
      <c r="CI278" s="233"/>
      <c r="CJ278" s="233"/>
      <c r="CK278" s="317"/>
    </row>
    <row r="279" spans="7:89">
      <c r="G279" s="239"/>
      <c r="H279" s="232"/>
      <c r="I279" s="234"/>
      <c r="J279" s="234"/>
      <c r="K279" s="234"/>
      <c r="L279" s="242"/>
      <c r="M279" s="274">
        <v>1</v>
      </c>
      <c r="N279" s="632" t="s">
        <v>136</v>
      </c>
      <c r="O279" s="632"/>
      <c r="P279" s="632"/>
      <c r="Q279" s="274">
        <v>1</v>
      </c>
      <c r="R279" s="632"/>
      <c r="S279" s="632"/>
      <c r="T279" s="632"/>
      <c r="U279" s="274">
        <v>1</v>
      </c>
      <c r="V279" s="274">
        <v>1</v>
      </c>
      <c r="W279" s="274">
        <v>1</v>
      </c>
      <c r="X279" s="274">
        <v>1</v>
      </c>
      <c r="Y279" s="274">
        <v>1</v>
      </c>
      <c r="Z279" s="235"/>
      <c r="AA279" s="243"/>
      <c r="AB279" s="236"/>
      <c r="AC279" s="274">
        <v>1</v>
      </c>
      <c r="AD279" s="274">
        <v>1</v>
      </c>
      <c r="AE279" s="274">
        <v>1</v>
      </c>
      <c r="AF279" s="274">
        <v>1</v>
      </c>
      <c r="AG279" s="274">
        <v>1</v>
      </c>
      <c r="AH279" s="274">
        <v>1</v>
      </c>
      <c r="AI279" s="274">
        <v>1</v>
      </c>
      <c r="AJ279" s="274">
        <v>1</v>
      </c>
      <c r="AK279" s="274">
        <v>1</v>
      </c>
      <c r="AL279" s="631" t="s">
        <v>151</v>
      </c>
      <c r="AM279" s="631"/>
      <c r="AN279" s="274">
        <v>1</v>
      </c>
      <c r="AO279" s="238"/>
      <c r="AP279" s="238"/>
      <c r="AQ279" s="238"/>
      <c r="AR279" s="233"/>
      <c r="AS279" s="232"/>
      <c r="AT279" s="313"/>
      <c r="AX279" s="239"/>
      <c r="AY279" s="232"/>
      <c r="AZ279" s="234"/>
      <c r="BA279" s="234"/>
      <c r="BB279" s="234"/>
      <c r="BC279" s="234">
        <v>1</v>
      </c>
      <c r="BD279" s="630" t="s">
        <v>165</v>
      </c>
      <c r="BE279" s="630"/>
      <c r="BF279" s="630"/>
      <c r="BG279" s="234">
        <v>1</v>
      </c>
      <c r="BH279" s="234">
        <v>1</v>
      </c>
      <c r="BI279" s="234">
        <v>1</v>
      </c>
      <c r="BJ279" s="230"/>
      <c r="BK279" s="238">
        <v>1</v>
      </c>
      <c r="BL279" s="617"/>
      <c r="BM279" s="617"/>
      <c r="BN279" s="617"/>
      <c r="BO279" s="617"/>
      <c r="BP279" s="238">
        <v>1</v>
      </c>
      <c r="BQ279" s="238">
        <v>1</v>
      </c>
      <c r="BR279" s="238">
        <v>1</v>
      </c>
      <c r="BS279" s="238">
        <v>1</v>
      </c>
      <c r="BT279" s="238">
        <v>1</v>
      </c>
      <c r="BU279" s="230"/>
      <c r="BV279" s="236"/>
      <c r="BW279" s="243"/>
      <c r="BX279" s="238">
        <v>1</v>
      </c>
      <c r="BY279" s="630"/>
      <c r="BZ279" s="630"/>
      <c r="CA279" s="630"/>
      <c r="CB279" s="234">
        <v>1</v>
      </c>
      <c r="CC279" s="234"/>
      <c r="CD279" s="234"/>
      <c r="CE279" s="234"/>
      <c r="CF279" s="234"/>
      <c r="CG279" s="234"/>
      <c r="CH279" s="234"/>
      <c r="CI279" s="233"/>
      <c r="CJ279" s="232"/>
      <c r="CK279" s="317"/>
    </row>
    <row r="280" spans="7:89">
      <c r="G280" s="239"/>
      <c r="H280" s="232"/>
      <c r="I280" s="234"/>
      <c r="J280" s="234"/>
      <c r="K280" s="234"/>
      <c r="L280" s="242"/>
      <c r="M280" s="274">
        <v>1</v>
      </c>
      <c r="N280" s="632"/>
      <c r="O280" s="632"/>
      <c r="P280" s="632"/>
      <c r="Q280" s="274">
        <v>1</v>
      </c>
      <c r="R280" s="632" t="s">
        <v>135</v>
      </c>
      <c r="S280" s="632"/>
      <c r="T280" s="632"/>
      <c r="U280" s="274">
        <v>1</v>
      </c>
      <c r="V280" s="632" t="s">
        <v>165</v>
      </c>
      <c r="W280" s="632"/>
      <c r="X280" s="632"/>
      <c r="Y280" s="274">
        <v>1</v>
      </c>
      <c r="Z280" s="632" t="s">
        <v>514</v>
      </c>
      <c r="AA280" s="632"/>
      <c r="AB280" s="632"/>
      <c r="AC280" s="274">
        <v>1</v>
      </c>
      <c r="AD280" s="632" t="s">
        <v>165</v>
      </c>
      <c r="AE280" s="632"/>
      <c r="AF280" s="632"/>
      <c r="AG280" s="274">
        <v>1</v>
      </c>
      <c r="AH280" s="632" t="s">
        <v>135</v>
      </c>
      <c r="AI280" s="632"/>
      <c r="AJ280" s="632"/>
      <c r="AK280" s="274">
        <v>1</v>
      </c>
      <c r="AL280" s="631"/>
      <c r="AM280" s="631"/>
      <c r="AN280" s="274">
        <v>1</v>
      </c>
      <c r="AO280" s="274">
        <v>1</v>
      </c>
      <c r="AP280" s="238"/>
      <c r="AQ280" s="238"/>
      <c r="AR280" s="233"/>
      <c r="AS280" s="233"/>
      <c r="AT280" s="313"/>
      <c r="AX280" s="239"/>
      <c r="AY280" s="232"/>
      <c r="AZ280" s="234"/>
      <c r="BA280" s="234"/>
      <c r="BB280" s="234"/>
      <c r="BC280" s="234">
        <v>1</v>
      </c>
      <c r="BD280" s="630"/>
      <c r="BE280" s="630"/>
      <c r="BF280" s="630"/>
      <c r="BG280" s="234">
        <v>1</v>
      </c>
      <c r="BH280" s="632" t="s">
        <v>138</v>
      </c>
      <c r="BI280" s="632"/>
      <c r="BJ280" s="632"/>
      <c r="BK280" s="238">
        <v>1</v>
      </c>
      <c r="BL280" s="238">
        <v>1</v>
      </c>
      <c r="BM280" s="238">
        <v>1</v>
      </c>
      <c r="BN280" s="238">
        <v>1</v>
      </c>
      <c r="BO280" s="238">
        <v>1</v>
      </c>
      <c r="BP280" s="632" t="s">
        <v>385</v>
      </c>
      <c r="BQ280" s="632"/>
      <c r="BR280" s="632"/>
      <c r="BS280" s="632"/>
      <c r="BT280" s="238">
        <v>1</v>
      </c>
      <c r="BU280" s="632" t="s">
        <v>139</v>
      </c>
      <c r="BV280" s="632"/>
      <c r="BW280" s="632"/>
      <c r="BX280" s="238">
        <v>1</v>
      </c>
      <c r="BY280" s="630"/>
      <c r="BZ280" s="630"/>
      <c r="CA280" s="630"/>
      <c r="CB280" s="234">
        <v>1</v>
      </c>
      <c r="CC280" s="234"/>
      <c r="CD280" s="234"/>
      <c r="CE280" s="234"/>
      <c r="CF280" s="234"/>
      <c r="CG280" s="234"/>
      <c r="CH280" s="234"/>
      <c r="CI280" s="233"/>
      <c r="CJ280" s="233"/>
      <c r="CK280" s="317"/>
    </row>
    <row r="281" spans="7:89">
      <c r="G281" s="241"/>
      <c r="H281" s="232"/>
      <c r="I281" s="234"/>
      <c r="J281" s="234"/>
      <c r="K281" s="234"/>
      <c r="L281" s="232"/>
      <c r="M281" s="274">
        <v>1</v>
      </c>
      <c r="N281" s="632"/>
      <c r="O281" s="632"/>
      <c r="P281" s="632"/>
      <c r="Q281" s="274">
        <v>1</v>
      </c>
      <c r="R281" s="632"/>
      <c r="S281" s="632"/>
      <c r="T281" s="632"/>
      <c r="U281" s="274">
        <v>1</v>
      </c>
      <c r="V281" s="632"/>
      <c r="W281" s="632"/>
      <c r="X281" s="632"/>
      <c r="Y281" s="274">
        <v>1</v>
      </c>
      <c r="Z281" s="632"/>
      <c r="AA281" s="632"/>
      <c r="AB281" s="632"/>
      <c r="AC281" s="274">
        <v>1</v>
      </c>
      <c r="AD281" s="632"/>
      <c r="AE281" s="632"/>
      <c r="AF281" s="632"/>
      <c r="AG281" s="274">
        <v>1</v>
      </c>
      <c r="AH281" s="632"/>
      <c r="AI281" s="632"/>
      <c r="AJ281" s="632"/>
      <c r="AK281" s="274">
        <v>1</v>
      </c>
      <c r="AL281" s="632" t="s">
        <v>136</v>
      </c>
      <c r="AM281" s="632"/>
      <c r="AN281" s="632"/>
      <c r="AO281" s="274">
        <v>1</v>
      </c>
      <c r="AP281" s="238"/>
      <c r="AQ281" s="238"/>
      <c r="AR281" s="233"/>
      <c r="AS281" s="233"/>
      <c r="AT281" s="313"/>
      <c r="AX281" s="241"/>
      <c r="AY281" s="232"/>
      <c r="AZ281" s="234"/>
      <c r="BA281" s="234"/>
      <c r="BB281" s="234"/>
      <c r="BC281" s="234">
        <v>1</v>
      </c>
      <c r="BD281" s="630"/>
      <c r="BE281" s="630"/>
      <c r="BF281" s="630"/>
      <c r="BG281" s="234">
        <v>1</v>
      </c>
      <c r="BH281" s="632"/>
      <c r="BI281" s="632"/>
      <c r="BJ281" s="632"/>
      <c r="BK281" s="238">
        <v>1</v>
      </c>
      <c r="BL281" s="632" t="s">
        <v>139</v>
      </c>
      <c r="BM281" s="632"/>
      <c r="BN281" s="632"/>
      <c r="BO281" s="238">
        <v>1</v>
      </c>
      <c r="BP281" s="632"/>
      <c r="BQ281" s="632"/>
      <c r="BR281" s="632"/>
      <c r="BS281" s="632"/>
      <c r="BT281" s="238">
        <v>1</v>
      </c>
      <c r="BU281" s="632"/>
      <c r="BV281" s="632"/>
      <c r="BW281" s="632"/>
      <c r="BX281" s="238">
        <v>1</v>
      </c>
      <c r="BY281" s="632" t="s">
        <v>138</v>
      </c>
      <c r="BZ281" s="632"/>
      <c r="CA281" s="632"/>
      <c r="CB281" s="234">
        <v>1</v>
      </c>
      <c r="CC281" s="234">
        <v>1</v>
      </c>
      <c r="CD281" s="234">
        <v>1</v>
      </c>
      <c r="CE281" s="234">
        <v>1</v>
      </c>
      <c r="CF281" s="234">
        <v>1</v>
      </c>
      <c r="CG281" s="234"/>
      <c r="CH281" s="234"/>
      <c r="CI281" s="233"/>
      <c r="CJ281" s="233"/>
      <c r="CK281" s="317"/>
    </row>
    <row r="282" spans="7:89">
      <c r="G282" s="241"/>
      <c r="H282" s="234"/>
      <c r="I282" s="234"/>
      <c r="J282" s="234"/>
      <c r="K282" s="234"/>
      <c r="L282" s="238"/>
      <c r="M282" s="274">
        <v>1</v>
      </c>
      <c r="N282" s="274">
        <v>1</v>
      </c>
      <c r="O282" s="631" t="s">
        <v>151</v>
      </c>
      <c r="P282" s="631"/>
      <c r="Q282" s="274">
        <v>1</v>
      </c>
      <c r="R282" s="632"/>
      <c r="S282" s="632"/>
      <c r="T282" s="632"/>
      <c r="U282" s="274">
        <v>1</v>
      </c>
      <c r="V282" s="632"/>
      <c r="W282" s="632"/>
      <c r="X282" s="632"/>
      <c r="Y282" s="274">
        <v>1</v>
      </c>
      <c r="Z282" s="632"/>
      <c r="AA282" s="632"/>
      <c r="AB282" s="632"/>
      <c r="AC282" s="274">
        <v>1</v>
      </c>
      <c r="AD282" s="632"/>
      <c r="AE282" s="632"/>
      <c r="AF282" s="632"/>
      <c r="AG282" s="274">
        <v>1</v>
      </c>
      <c r="AH282" s="632"/>
      <c r="AI282" s="632"/>
      <c r="AJ282" s="632"/>
      <c r="AK282" s="274">
        <v>1</v>
      </c>
      <c r="AL282" s="632"/>
      <c r="AM282" s="632"/>
      <c r="AN282" s="632"/>
      <c r="AO282" s="274">
        <v>1</v>
      </c>
      <c r="AP282" s="238"/>
      <c r="AQ282" s="238"/>
      <c r="AR282" s="233"/>
      <c r="AS282" s="312"/>
      <c r="AT282" s="313"/>
      <c r="AX282" s="241"/>
      <c r="AY282" s="234"/>
      <c r="AZ282" s="234"/>
      <c r="BA282" s="234"/>
      <c r="BB282" s="234"/>
      <c r="BC282" s="234">
        <v>1</v>
      </c>
      <c r="BD282" s="234">
        <v>1</v>
      </c>
      <c r="BE282" s="234">
        <v>1</v>
      </c>
      <c r="BF282" s="234">
        <v>1</v>
      </c>
      <c r="BG282" s="234">
        <v>1</v>
      </c>
      <c r="BH282" s="632"/>
      <c r="BI282" s="632"/>
      <c r="BJ282" s="632"/>
      <c r="BK282" s="238">
        <v>1</v>
      </c>
      <c r="BL282" s="632"/>
      <c r="BM282" s="632"/>
      <c r="BN282" s="632"/>
      <c r="BO282" s="238">
        <v>1</v>
      </c>
      <c r="BP282" s="632"/>
      <c r="BQ282" s="632"/>
      <c r="BR282" s="632"/>
      <c r="BS282" s="632"/>
      <c r="BT282" s="238">
        <v>1</v>
      </c>
      <c r="BU282" s="632"/>
      <c r="BV282" s="632"/>
      <c r="BW282" s="632"/>
      <c r="BX282" s="238">
        <v>1</v>
      </c>
      <c r="BY282" s="632"/>
      <c r="BZ282" s="632"/>
      <c r="CA282" s="632"/>
      <c r="CB282" s="234">
        <v>1</v>
      </c>
      <c r="CC282" s="630" t="s">
        <v>165</v>
      </c>
      <c r="CD282" s="630"/>
      <c r="CE282" s="630"/>
      <c r="CF282" s="234">
        <v>1</v>
      </c>
      <c r="CG282" s="234"/>
      <c r="CH282" s="234"/>
      <c r="CI282" s="233"/>
      <c r="CJ282" s="316"/>
      <c r="CK282" s="317"/>
    </row>
    <row r="283" spans="7:89">
      <c r="G283" s="241"/>
      <c r="H283" s="234"/>
      <c r="I283" s="234"/>
      <c r="J283" s="234"/>
      <c r="K283" s="234"/>
      <c r="L283" s="238"/>
      <c r="M283" s="238"/>
      <c r="N283" s="274">
        <v>1</v>
      </c>
      <c r="O283" s="631"/>
      <c r="P283" s="631"/>
      <c r="Q283" s="274">
        <v>1</v>
      </c>
      <c r="R283" s="274">
        <v>1</v>
      </c>
      <c r="S283" s="274">
        <v>1</v>
      </c>
      <c r="T283" s="274">
        <v>1</v>
      </c>
      <c r="U283" s="274">
        <v>1</v>
      </c>
      <c r="V283" s="274">
        <v>1</v>
      </c>
      <c r="W283" s="274">
        <v>1</v>
      </c>
      <c r="X283" s="274">
        <v>1</v>
      </c>
      <c r="Y283" s="274">
        <v>1</v>
      </c>
      <c r="Z283" s="236"/>
      <c r="AA283" s="243"/>
      <c r="AB283" s="235"/>
      <c r="AC283" s="274">
        <v>1</v>
      </c>
      <c r="AD283" s="274">
        <v>1</v>
      </c>
      <c r="AE283" s="274">
        <v>1</v>
      </c>
      <c r="AF283" s="274">
        <v>1</v>
      </c>
      <c r="AG283" s="274">
        <v>1</v>
      </c>
      <c r="AH283" s="632" t="s">
        <v>165</v>
      </c>
      <c r="AI283" s="632"/>
      <c r="AJ283" s="632"/>
      <c r="AK283" s="274">
        <v>1</v>
      </c>
      <c r="AL283" s="632"/>
      <c r="AM283" s="632"/>
      <c r="AN283" s="632"/>
      <c r="AO283" s="274">
        <v>1</v>
      </c>
      <c r="AP283" s="238"/>
      <c r="AQ283" s="238"/>
      <c r="AR283" s="233"/>
      <c r="AS283" s="312"/>
      <c r="AT283" s="313"/>
      <c r="AX283" s="241"/>
      <c r="AY283" s="234"/>
      <c r="AZ283" s="234"/>
      <c r="BA283" s="234"/>
      <c r="BB283" s="234"/>
      <c r="BC283" s="234"/>
      <c r="BD283" s="234"/>
      <c r="BE283" s="234"/>
      <c r="BF283" s="234"/>
      <c r="BG283" s="234">
        <v>1</v>
      </c>
      <c r="BH283" s="630" t="s">
        <v>165</v>
      </c>
      <c r="BI283" s="630"/>
      <c r="BJ283" s="630"/>
      <c r="BK283" s="238">
        <v>1</v>
      </c>
      <c r="BL283" s="632"/>
      <c r="BM283" s="632"/>
      <c r="BN283" s="632"/>
      <c r="BO283" s="238">
        <v>1</v>
      </c>
      <c r="BP283" s="632"/>
      <c r="BQ283" s="632"/>
      <c r="BR283" s="632"/>
      <c r="BS283" s="632"/>
      <c r="BT283" s="238">
        <v>1</v>
      </c>
      <c r="BU283" s="238">
        <v>1</v>
      </c>
      <c r="BV283" s="238">
        <v>1</v>
      </c>
      <c r="BW283" s="238">
        <v>1</v>
      </c>
      <c r="BX283" s="238">
        <v>1</v>
      </c>
      <c r="BY283" s="632"/>
      <c r="BZ283" s="632"/>
      <c r="CA283" s="632"/>
      <c r="CB283" s="234">
        <v>1</v>
      </c>
      <c r="CC283" s="630"/>
      <c r="CD283" s="630"/>
      <c r="CE283" s="630"/>
      <c r="CF283" s="234">
        <v>1</v>
      </c>
      <c r="CG283" s="238"/>
      <c r="CH283" s="238"/>
      <c r="CI283" s="233"/>
      <c r="CJ283" s="316"/>
      <c r="CK283" s="317"/>
    </row>
    <row r="284" spans="7:89">
      <c r="G284" s="241"/>
      <c r="H284" s="233"/>
      <c r="I284" s="233"/>
      <c r="J284" s="234"/>
      <c r="K284" s="234"/>
      <c r="L284" s="238"/>
      <c r="M284" s="242"/>
      <c r="N284" s="274">
        <v>1</v>
      </c>
      <c r="O284" s="632" t="s">
        <v>133</v>
      </c>
      <c r="P284" s="632"/>
      <c r="Q284" s="632"/>
      <c r="R284" s="274">
        <v>1</v>
      </c>
      <c r="S284" s="632" t="s">
        <v>138</v>
      </c>
      <c r="T284" s="632"/>
      <c r="U284" s="632"/>
      <c r="V284" s="632" t="s">
        <v>176</v>
      </c>
      <c r="W284" s="632"/>
      <c r="X284" s="632"/>
      <c r="Y284" s="274">
        <v>1</v>
      </c>
      <c r="Z284" s="632" t="s">
        <v>165</v>
      </c>
      <c r="AA284" s="632"/>
      <c r="AB284" s="632"/>
      <c r="AC284" s="274">
        <v>1</v>
      </c>
      <c r="AD284" s="617" t="s">
        <v>381</v>
      </c>
      <c r="AE284" s="617"/>
      <c r="AF284" s="632" t="s">
        <v>137</v>
      </c>
      <c r="AG284" s="632"/>
      <c r="AH284" s="632"/>
      <c r="AI284" s="632"/>
      <c r="AJ284" s="632"/>
      <c r="AK284" s="274">
        <v>1</v>
      </c>
      <c r="AL284" s="230"/>
      <c r="AM284" s="274">
        <v>1</v>
      </c>
      <c r="AN284" s="274">
        <v>1</v>
      </c>
      <c r="AO284" s="274">
        <v>1</v>
      </c>
      <c r="AP284" s="238"/>
      <c r="AQ284" s="238"/>
      <c r="AR284" s="233"/>
      <c r="AS284" s="312"/>
      <c r="AT284" s="313"/>
      <c r="AX284" s="241"/>
      <c r="AY284" s="233"/>
      <c r="AZ284" s="234"/>
      <c r="BA284" s="234"/>
      <c r="BB284" s="234"/>
      <c r="BC284" s="234"/>
      <c r="BD284" s="234"/>
      <c r="BE284" s="234"/>
      <c r="BF284" s="234"/>
      <c r="BG284" s="234">
        <v>1</v>
      </c>
      <c r="BH284" s="630"/>
      <c r="BI284" s="630"/>
      <c r="BJ284" s="630"/>
      <c r="BK284" s="238">
        <v>1</v>
      </c>
      <c r="BL284" s="243"/>
      <c r="BM284" s="236"/>
      <c r="BN284" s="243"/>
      <c r="BO284" s="238">
        <v>1</v>
      </c>
      <c r="BP284" s="238">
        <v>1</v>
      </c>
      <c r="BQ284" s="238">
        <v>1</v>
      </c>
      <c r="BR284" s="238">
        <v>1</v>
      </c>
      <c r="BS284" s="238">
        <v>1</v>
      </c>
      <c r="BT284" s="617" t="s">
        <v>137</v>
      </c>
      <c r="BU284" s="617"/>
      <c r="BV284" s="617" t="s">
        <v>151</v>
      </c>
      <c r="BW284" s="617"/>
      <c r="BX284" s="238">
        <v>1</v>
      </c>
      <c r="BY284" s="230"/>
      <c r="BZ284" s="234">
        <v>1</v>
      </c>
      <c r="CA284" s="234">
        <v>1</v>
      </c>
      <c r="CB284" s="234">
        <v>1</v>
      </c>
      <c r="CC284" s="630"/>
      <c r="CD284" s="630"/>
      <c r="CE284" s="630"/>
      <c r="CF284" s="234">
        <v>1</v>
      </c>
      <c r="CG284" s="238"/>
      <c r="CH284" s="238"/>
      <c r="CI284" s="233"/>
      <c r="CJ284" s="316"/>
      <c r="CK284" s="317"/>
    </row>
    <row r="285" spans="7:89">
      <c r="G285" s="241"/>
      <c r="H285" s="232"/>
      <c r="I285" s="234"/>
      <c r="J285" s="234"/>
      <c r="K285" s="234"/>
      <c r="L285" s="233"/>
      <c r="M285" s="242"/>
      <c r="N285" s="274">
        <v>1</v>
      </c>
      <c r="O285" s="632"/>
      <c r="P285" s="632"/>
      <c r="Q285" s="632"/>
      <c r="R285" s="274">
        <v>1</v>
      </c>
      <c r="S285" s="632"/>
      <c r="T285" s="632"/>
      <c r="U285" s="632"/>
      <c r="V285" s="632"/>
      <c r="W285" s="632"/>
      <c r="X285" s="632"/>
      <c r="Y285" s="274">
        <v>1</v>
      </c>
      <c r="Z285" s="632"/>
      <c r="AA285" s="632"/>
      <c r="AB285" s="632"/>
      <c r="AC285" s="274">
        <v>1</v>
      </c>
      <c r="AD285" s="617"/>
      <c r="AE285" s="617"/>
      <c r="AF285" s="632"/>
      <c r="AG285" s="632"/>
      <c r="AH285" s="632"/>
      <c r="AI285" s="632"/>
      <c r="AJ285" s="632"/>
      <c r="AK285" s="274">
        <v>1</v>
      </c>
      <c r="AL285" s="235"/>
      <c r="AM285" s="274">
        <v>1</v>
      </c>
      <c r="AN285" s="632" t="s">
        <v>148</v>
      </c>
      <c r="AO285" s="632"/>
      <c r="AP285" s="632"/>
      <c r="AQ285" s="632"/>
      <c r="AR285" s="632"/>
      <c r="AS285" s="312"/>
      <c r="AT285" s="240"/>
      <c r="AX285" s="241"/>
      <c r="AY285" s="232"/>
      <c r="AZ285" s="234"/>
      <c r="BA285" s="234"/>
      <c r="BB285" s="234"/>
      <c r="BC285" s="234"/>
      <c r="BD285" s="234"/>
      <c r="BE285" s="234"/>
      <c r="BF285" s="234"/>
      <c r="BG285" s="234">
        <v>1</v>
      </c>
      <c r="BH285" s="630"/>
      <c r="BI285" s="630"/>
      <c r="BJ285" s="630"/>
      <c r="BK285" s="238">
        <v>1</v>
      </c>
      <c r="BL285" s="617" t="s">
        <v>283</v>
      </c>
      <c r="BM285" s="617"/>
      <c r="BN285" s="617"/>
      <c r="BO285" s="243"/>
      <c r="BP285" s="632" t="s">
        <v>139</v>
      </c>
      <c r="BQ285" s="632"/>
      <c r="BR285" s="632"/>
      <c r="BS285" s="238">
        <v>1</v>
      </c>
      <c r="BT285" s="617"/>
      <c r="BU285" s="617"/>
      <c r="BV285" s="617"/>
      <c r="BW285" s="617"/>
      <c r="BX285" s="238">
        <v>1</v>
      </c>
      <c r="BY285" s="234"/>
      <c r="BZ285" s="234">
        <v>1</v>
      </c>
      <c r="CA285" s="632" t="s">
        <v>135</v>
      </c>
      <c r="CB285" s="632"/>
      <c r="CC285" s="632"/>
      <c r="CD285" s="234">
        <v>1</v>
      </c>
      <c r="CE285" s="234">
        <v>1</v>
      </c>
      <c r="CF285" s="234">
        <v>1</v>
      </c>
      <c r="CG285" s="238"/>
      <c r="CH285" s="238"/>
      <c r="CI285" s="233"/>
      <c r="CJ285" s="316"/>
      <c r="CK285" s="240"/>
    </row>
    <row r="286" spans="7:89">
      <c r="G286" s="241"/>
      <c r="H286" s="232"/>
      <c r="I286" s="234"/>
      <c r="J286" s="234"/>
      <c r="K286" s="234"/>
      <c r="L286" s="232"/>
      <c r="M286" s="242"/>
      <c r="N286" s="274">
        <v>1</v>
      </c>
      <c r="O286" s="632"/>
      <c r="P286" s="632"/>
      <c r="Q286" s="632"/>
      <c r="R286" s="274">
        <v>1</v>
      </c>
      <c r="S286" s="632"/>
      <c r="T286" s="632"/>
      <c r="U286" s="632"/>
      <c r="V286" s="632"/>
      <c r="W286" s="632"/>
      <c r="X286" s="632"/>
      <c r="Y286" s="274">
        <v>1</v>
      </c>
      <c r="Z286" s="632"/>
      <c r="AA286" s="632"/>
      <c r="AB286" s="632"/>
      <c r="AC286" s="274">
        <v>1</v>
      </c>
      <c r="AD286" s="632" t="s">
        <v>137</v>
      </c>
      <c r="AE286" s="632"/>
      <c r="AF286" s="632" t="s">
        <v>176</v>
      </c>
      <c r="AG286" s="632"/>
      <c r="AH286" s="632"/>
      <c r="AI286" s="274">
        <v>1</v>
      </c>
      <c r="AJ286" s="274">
        <v>1</v>
      </c>
      <c r="AK286" s="274">
        <v>1</v>
      </c>
      <c r="AL286" s="243"/>
      <c r="AM286" s="274">
        <v>1</v>
      </c>
      <c r="AN286" s="632"/>
      <c r="AO286" s="632"/>
      <c r="AP286" s="632"/>
      <c r="AQ286" s="632"/>
      <c r="AR286" s="632"/>
      <c r="AS286" s="232"/>
      <c r="AT286" s="240"/>
      <c r="AX286" s="241"/>
      <c r="AY286" s="232"/>
      <c r="AZ286" s="234"/>
      <c r="BA286" s="234"/>
      <c r="BB286" s="234"/>
      <c r="BC286" s="234"/>
      <c r="BD286" s="234"/>
      <c r="BE286" s="234"/>
      <c r="BF286" s="234"/>
      <c r="BG286" s="234">
        <v>1</v>
      </c>
      <c r="BH286" s="632" t="s">
        <v>133</v>
      </c>
      <c r="BI286" s="632"/>
      <c r="BJ286" s="632"/>
      <c r="BK286" s="238">
        <v>1</v>
      </c>
      <c r="BL286" s="617"/>
      <c r="BM286" s="617"/>
      <c r="BN286" s="617"/>
      <c r="BO286" s="236"/>
      <c r="BP286" s="632"/>
      <c r="BQ286" s="632"/>
      <c r="BR286" s="632"/>
      <c r="BS286" s="238">
        <v>1</v>
      </c>
      <c r="BT286" s="617" t="s">
        <v>151</v>
      </c>
      <c r="BU286" s="617"/>
      <c r="BV286" s="238">
        <v>1</v>
      </c>
      <c r="BW286" s="238">
        <v>1</v>
      </c>
      <c r="BX286" s="238">
        <v>1</v>
      </c>
      <c r="BY286" s="235"/>
      <c r="BZ286" s="234">
        <v>1</v>
      </c>
      <c r="CA286" s="632"/>
      <c r="CB286" s="632"/>
      <c r="CC286" s="632"/>
      <c r="CD286" s="234">
        <v>1</v>
      </c>
      <c r="CE286" s="632" t="s">
        <v>148</v>
      </c>
      <c r="CF286" s="632"/>
      <c r="CG286" s="632"/>
      <c r="CH286" s="632"/>
      <c r="CI286" s="632"/>
      <c r="CJ286" s="232"/>
      <c r="CK286" s="240"/>
    </row>
    <row r="287" spans="7:89">
      <c r="G287" s="241"/>
      <c r="H287" s="232"/>
      <c r="I287" s="234"/>
      <c r="J287" s="234"/>
      <c r="K287" s="234"/>
      <c r="L287" s="232"/>
      <c r="M287" s="242"/>
      <c r="N287" s="274">
        <v>1</v>
      </c>
      <c r="O287" s="274">
        <v>1</v>
      </c>
      <c r="P287" s="230"/>
      <c r="Q287" s="274"/>
      <c r="R287" s="274">
        <v>1</v>
      </c>
      <c r="S287" s="632" t="s">
        <v>139</v>
      </c>
      <c r="T287" s="632"/>
      <c r="U287" s="632"/>
      <c r="V287" s="632" t="s">
        <v>138</v>
      </c>
      <c r="W287" s="632"/>
      <c r="X287" s="632"/>
      <c r="Y287" s="274">
        <v>1</v>
      </c>
      <c r="Z287" s="274">
        <v>1</v>
      </c>
      <c r="AA287" s="274">
        <v>1</v>
      </c>
      <c r="AB287" s="274">
        <v>1</v>
      </c>
      <c r="AC287" s="274">
        <v>1</v>
      </c>
      <c r="AD287" s="632"/>
      <c r="AE287" s="632"/>
      <c r="AF287" s="632"/>
      <c r="AG287" s="632"/>
      <c r="AH287" s="632"/>
      <c r="AI287" s="274">
        <v>1</v>
      </c>
      <c r="AJ287" s="632" t="s">
        <v>139</v>
      </c>
      <c r="AK287" s="632"/>
      <c r="AL287" s="632"/>
      <c r="AM287" s="274">
        <v>1</v>
      </c>
      <c r="AN287" s="632"/>
      <c r="AO287" s="632"/>
      <c r="AP287" s="632"/>
      <c r="AQ287" s="632"/>
      <c r="AR287" s="632"/>
      <c r="AS287" s="232"/>
      <c r="AT287" s="240"/>
      <c r="AX287" s="241"/>
      <c r="AY287" s="232"/>
      <c r="AZ287" s="234"/>
      <c r="BA287" s="234"/>
      <c r="BB287" s="234"/>
      <c r="BC287" s="234"/>
      <c r="BD287" s="234"/>
      <c r="BE287" s="234"/>
      <c r="BF287" s="234"/>
      <c r="BG287" s="234">
        <v>1</v>
      </c>
      <c r="BH287" s="632"/>
      <c r="BI287" s="632"/>
      <c r="BJ287" s="632"/>
      <c r="BK287" s="238">
        <v>1</v>
      </c>
      <c r="BL287" s="617"/>
      <c r="BM287" s="617"/>
      <c r="BN287" s="617"/>
      <c r="BO287" s="243"/>
      <c r="BP287" s="632"/>
      <c r="BQ287" s="632"/>
      <c r="BR287" s="632"/>
      <c r="BS287" s="238">
        <v>1</v>
      </c>
      <c r="BT287" s="617"/>
      <c r="BU287" s="617"/>
      <c r="BV287" s="238">
        <v>1</v>
      </c>
      <c r="BW287" s="632" t="s">
        <v>282</v>
      </c>
      <c r="BX287" s="632"/>
      <c r="BY287" s="632"/>
      <c r="BZ287" s="234">
        <v>1</v>
      </c>
      <c r="CA287" s="632"/>
      <c r="CB287" s="632"/>
      <c r="CC287" s="632"/>
      <c r="CD287" s="234">
        <v>1</v>
      </c>
      <c r="CE287" s="632"/>
      <c r="CF287" s="632"/>
      <c r="CG287" s="632"/>
      <c r="CH287" s="632"/>
      <c r="CI287" s="632"/>
      <c r="CJ287" s="232"/>
      <c r="CK287" s="240"/>
    </row>
    <row r="288" spans="7:89">
      <c r="G288" s="241"/>
      <c r="H288" s="232"/>
      <c r="I288" s="232"/>
      <c r="J288" s="232"/>
      <c r="K288" s="232"/>
      <c r="L288" s="232"/>
      <c r="M288" s="242"/>
      <c r="N288" s="274">
        <v>1</v>
      </c>
      <c r="O288" s="630" t="s">
        <v>210</v>
      </c>
      <c r="P288" s="630"/>
      <c r="Q288" s="630"/>
      <c r="R288" s="274">
        <v>1</v>
      </c>
      <c r="S288" s="632"/>
      <c r="T288" s="632"/>
      <c r="U288" s="632"/>
      <c r="V288" s="632"/>
      <c r="W288" s="632"/>
      <c r="X288" s="632"/>
      <c r="Y288" s="274">
        <v>1</v>
      </c>
      <c r="Z288" s="632" t="s">
        <v>135</v>
      </c>
      <c r="AA288" s="632"/>
      <c r="AB288" s="632"/>
      <c r="AC288" s="632" t="s">
        <v>165</v>
      </c>
      <c r="AD288" s="632"/>
      <c r="AE288" s="632"/>
      <c r="AF288" s="632"/>
      <c r="AG288" s="632"/>
      <c r="AH288" s="632"/>
      <c r="AI288" s="274">
        <v>1</v>
      </c>
      <c r="AJ288" s="632"/>
      <c r="AK288" s="632"/>
      <c r="AL288" s="632"/>
      <c r="AM288" s="274">
        <v>1</v>
      </c>
      <c r="AN288" s="632"/>
      <c r="AO288" s="632"/>
      <c r="AP288" s="632"/>
      <c r="AQ288" s="632"/>
      <c r="AR288" s="632"/>
      <c r="AS288" s="232"/>
      <c r="AT288" s="240"/>
      <c r="AX288" s="241"/>
      <c r="AY288" s="232"/>
      <c r="AZ288" s="234"/>
      <c r="BA288" s="234"/>
      <c r="BB288" s="234"/>
      <c r="BC288" s="234"/>
      <c r="BD288" s="630" t="s">
        <v>136</v>
      </c>
      <c r="BE288" s="630"/>
      <c r="BF288" s="630"/>
      <c r="BG288" s="234">
        <v>1</v>
      </c>
      <c r="BH288" s="632"/>
      <c r="BI288" s="632"/>
      <c r="BJ288" s="632"/>
      <c r="BK288" s="238">
        <v>1</v>
      </c>
      <c r="BL288" s="238">
        <v>1</v>
      </c>
      <c r="BM288" s="238">
        <v>1</v>
      </c>
      <c r="BN288" s="238">
        <v>1</v>
      </c>
      <c r="BO288" s="238">
        <v>1</v>
      </c>
      <c r="BP288" s="238">
        <v>1</v>
      </c>
      <c r="BQ288" s="238">
        <v>1</v>
      </c>
      <c r="BR288" s="238">
        <v>1</v>
      </c>
      <c r="BS288" s="238">
        <v>1</v>
      </c>
      <c r="BT288" s="238">
        <v>1</v>
      </c>
      <c r="BU288" s="238">
        <v>1</v>
      </c>
      <c r="BV288" s="238">
        <v>1</v>
      </c>
      <c r="BW288" s="632"/>
      <c r="BX288" s="632"/>
      <c r="BY288" s="632"/>
      <c r="BZ288" s="234">
        <v>1</v>
      </c>
      <c r="CA288" s="632" t="s">
        <v>133</v>
      </c>
      <c r="CB288" s="632"/>
      <c r="CC288" s="632"/>
      <c r="CD288" s="234">
        <v>1</v>
      </c>
      <c r="CE288" s="632"/>
      <c r="CF288" s="632"/>
      <c r="CG288" s="632"/>
      <c r="CH288" s="632"/>
      <c r="CI288" s="632"/>
      <c r="CJ288" s="232"/>
      <c r="CK288" s="240"/>
    </row>
    <row r="289" spans="7:89">
      <c r="G289" s="241"/>
      <c r="H289" s="232"/>
      <c r="I289" s="232"/>
      <c r="J289" s="232"/>
      <c r="K289" s="232"/>
      <c r="L289" s="232"/>
      <c r="M289" s="310"/>
      <c r="N289" s="274">
        <v>1</v>
      </c>
      <c r="O289" s="630"/>
      <c r="P289" s="630"/>
      <c r="Q289" s="630"/>
      <c r="R289" s="274">
        <v>1</v>
      </c>
      <c r="S289" s="632"/>
      <c r="T289" s="632"/>
      <c r="U289" s="632"/>
      <c r="V289" s="632"/>
      <c r="W289" s="632"/>
      <c r="X289" s="632"/>
      <c r="Y289" s="274">
        <v>1</v>
      </c>
      <c r="Z289" s="632"/>
      <c r="AA289" s="632"/>
      <c r="AB289" s="632"/>
      <c r="AC289" s="632"/>
      <c r="AD289" s="632"/>
      <c r="AE289" s="632"/>
      <c r="AF289" s="274">
        <v>1</v>
      </c>
      <c r="AG289" s="274">
        <v>1</v>
      </c>
      <c r="AH289" s="274">
        <v>1</v>
      </c>
      <c r="AI289" s="274">
        <v>1</v>
      </c>
      <c r="AJ289" s="632"/>
      <c r="AK289" s="632"/>
      <c r="AL289" s="632"/>
      <c r="AM289" s="274">
        <v>1</v>
      </c>
      <c r="AN289" s="632"/>
      <c r="AO289" s="632"/>
      <c r="AP289" s="632"/>
      <c r="AQ289" s="632"/>
      <c r="AR289" s="632"/>
      <c r="AS289" s="232"/>
      <c r="AT289" s="240"/>
      <c r="AX289" s="241"/>
      <c r="AY289" s="232"/>
      <c r="AZ289" s="232"/>
      <c r="BA289" s="232"/>
      <c r="BB289" s="232"/>
      <c r="BC289" s="232"/>
      <c r="BD289" s="630"/>
      <c r="BE289" s="630"/>
      <c r="BF289" s="630"/>
      <c r="BG289" s="234">
        <v>1</v>
      </c>
      <c r="BH289" s="632" t="s">
        <v>177</v>
      </c>
      <c r="BI289" s="632"/>
      <c r="BJ289" s="632"/>
      <c r="BK289" s="632" t="s">
        <v>133</v>
      </c>
      <c r="BL289" s="632"/>
      <c r="BM289" s="632"/>
      <c r="BN289" s="630" t="s">
        <v>165</v>
      </c>
      <c r="BO289" s="630"/>
      <c r="BP289" s="630"/>
      <c r="BQ289" s="632" t="s">
        <v>138</v>
      </c>
      <c r="BR289" s="632"/>
      <c r="BS289" s="632"/>
      <c r="BT289" s="230"/>
      <c r="BU289" s="234"/>
      <c r="BV289" s="235"/>
      <c r="BW289" s="632"/>
      <c r="BX289" s="632"/>
      <c r="BY289" s="632"/>
      <c r="BZ289" s="234">
        <v>1</v>
      </c>
      <c r="CA289" s="632"/>
      <c r="CB289" s="632"/>
      <c r="CC289" s="632"/>
      <c r="CD289" s="234">
        <v>1</v>
      </c>
      <c r="CE289" s="632"/>
      <c r="CF289" s="632"/>
      <c r="CG289" s="632"/>
      <c r="CH289" s="632"/>
      <c r="CI289" s="632"/>
      <c r="CJ289" s="232"/>
      <c r="CK289" s="240"/>
    </row>
    <row r="290" spans="7:89">
      <c r="G290" s="241"/>
      <c r="H290" s="232"/>
      <c r="I290" s="232"/>
      <c r="J290" s="232"/>
      <c r="K290" s="232"/>
      <c r="L290" s="232"/>
      <c r="M290" s="242"/>
      <c r="N290" s="274">
        <v>1</v>
      </c>
      <c r="O290" s="630"/>
      <c r="P290" s="630"/>
      <c r="Q290" s="630"/>
      <c r="R290" s="274">
        <v>1</v>
      </c>
      <c r="S290" s="274">
        <v>1</v>
      </c>
      <c r="T290" s="274">
        <v>1</v>
      </c>
      <c r="U290" s="274">
        <v>1</v>
      </c>
      <c r="V290" s="274">
        <v>1</v>
      </c>
      <c r="W290" s="274">
        <v>1</v>
      </c>
      <c r="X290" s="274">
        <v>1</v>
      </c>
      <c r="Y290" s="274">
        <v>1</v>
      </c>
      <c r="Z290" s="632"/>
      <c r="AA290" s="632"/>
      <c r="AB290" s="632"/>
      <c r="AC290" s="632"/>
      <c r="AD290" s="632"/>
      <c r="AE290" s="632"/>
      <c r="AF290" s="274">
        <v>1</v>
      </c>
      <c r="AG290" s="632" t="s">
        <v>462</v>
      </c>
      <c r="AH290" s="632"/>
      <c r="AI290" s="632"/>
      <c r="AJ290" s="632" t="s">
        <v>133</v>
      </c>
      <c r="AK290" s="632"/>
      <c r="AL290" s="632"/>
      <c r="AM290" s="274">
        <v>1</v>
      </c>
      <c r="AN290" s="232"/>
      <c r="AO290" s="233"/>
      <c r="AP290" s="233"/>
      <c r="AQ290" s="233"/>
      <c r="AR290" s="232"/>
      <c r="AS290" s="232"/>
      <c r="AT290" s="240"/>
      <c r="AX290" s="241"/>
      <c r="AY290" s="232"/>
      <c r="AZ290" s="232"/>
      <c r="BA290" s="232"/>
      <c r="BB290" s="232"/>
      <c r="BC290" s="232"/>
      <c r="BD290" s="630"/>
      <c r="BE290" s="630"/>
      <c r="BF290" s="630"/>
      <c r="BG290" s="234">
        <v>1</v>
      </c>
      <c r="BH290" s="632"/>
      <c r="BI290" s="632"/>
      <c r="BJ290" s="632"/>
      <c r="BK290" s="632"/>
      <c r="BL290" s="632"/>
      <c r="BM290" s="632"/>
      <c r="BN290" s="630"/>
      <c r="BO290" s="630"/>
      <c r="BP290" s="630"/>
      <c r="BQ290" s="632"/>
      <c r="BR290" s="632"/>
      <c r="BS290" s="632"/>
      <c r="BT290" s="234">
        <v>1</v>
      </c>
      <c r="BU290" s="234">
        <v>1</v>
      </c>
      <c r="BV290" s="234">
        <v>1</v>
      </c>
      <c r="BW290" s="234">
        <v>1</v>
      </c>
      <c r="BX290" s="234">
        <v>1</v>
      </c>
      <c r="BY290" s="234">
        <v>1</v>
      </c>
      <c r="BZ290" s="234">
        <v>1</v>
      </c>
      <c r="CA290" s="632"/>
      <c r="CB290" s="632"/>
      <c r="CC290" s="632"/>
      <c r="CD290" s="234">
        <v>1</v>
      </c>
      <c r="CE290" s="632"/>
      <c r="CF290" s="632"/>
      <c r="CG290" s="632"/>
      <c r="CH290" s="632"/>
      <c r="CI290" s="632"/>
      <c r="CJ290" s="232"/>
      <c r="CK290" s="240"/>
    </row>
    <row r="291" spans="7:89">
      <c r="G291" s="241"/>
      <c r="H291" s="232"/>
      <c r="I291" s="232"/>
      <c r="J291" s="232"/>
      <c r="K291" s="232"/>
      <c r="L291" s="232"/>
      <c r="M291" s="242"/>
      <c r="N291" s="274">
        <v>1</v>
      </c>
      <c r="O291" s="632" t="s">
        <v>136</v>
      </c>
      <c r="P291" s="632"/>
      <c r="Q291" s="632"/>
      <c r="R291" s="630" t="s">
        <v>210</v>
      </c>
      <c r="S291" s="630"/>
      <c r="T291" s="630"/>
      <c r="U291" s="274"/>
      <c r="V291" s="632" t="s">
        <v>133</v>
      </c>
      <c r="W291" s="632"/>
      <c r="X291" s="632"/>
      <c r="Y291" s="274">
        <v>1</v>
      </c>
      <c r="Z291" s="274">
        <v>1</v>
      </c>
      <c r="AA291" s="274">
        <v>1</v>
      </c>
      <c r="AB291" s="274">
        <v>1</v>
      </c>
      <c r="AC291" s="274">
        <v>1</v>
      </c>
      <c r="AD291" s="274">
        <v>1</v>
      </c>
      <c r="AE291" s="274">
        <v>1</v>
      </c>
      <c r="AF291" s="274">
        <v>1</v>
      </c>
      <c r="AG291" s="632"/>
      <c r="AH291" s="632"/>
      <c r="AI291" s="632"/>
      <c r="AJ291" s="632"/>
      <c r="AK291" s="632"/>
      <c r="AL291" s="632"/>
      <c r="AM291" s="274">
        <v>1</v>
      </c>
      <c r="AN291" s="234"/>
      <c r="AO291" s="233"/>
      <c r="AP291" s="233"/>
      <c r="AQ291" s="232"/>
      <c r="AR291" s="232"/>
      <c r="AS291" s="232"/>
      <c r="AT291" s="313"/>
      <c r="AX291" s="241"/>
      <c r="AY291" s="232"/>
      <c r="AZ291" s="232"/>
      <c r="BA291" s="232"/>
      <c r="BB291" s="232"/>
      <c r="BC291" s="232"/>
      <c r="BD291" s="242"/>
      <c r="BE291" s="242"/>
      <c r="BF291" s="242"/>
      <c r="BG291" s="234">
        <v>1</v>
      </c>
      <c r="BH291" s="632"/>
      <c r="BI291" s="632"/>
      <c r="BJ291" s="632"/>
      <c r="BK291" s="632"/>
      <c r="BL291" s="632"/>
      <c r="BM291" s="632"/>
      <c r="BN291" s="630"/>
      <c r="BO291" s="630"/>
      <c r="BP291" s="630"/>
      <c r="BQ291" s="632"/>
      <c r="BR291" s="632"/>
      <c r="BS291" s="632"/>
      <c r="BT291" s="234">
        <v>1</v>
      </c>
      <c r="BU291" s="632" t="s">
        <v>135</v>
      </c>
      <c r="BV291" s="632"/>
      <c r="BW291" s="632"/>
      <c r="BX291" s="630" t="s">
        <v>136</v>
      </c>
      <c r="BY291" s="630"/>
      <c r="BZ291" s="630"/>
      <c r="CA291" s="617" t="s">
        <v>137</v>
      </c>
      <c r="CB291" s="617"/>
      <c r="CC291" s="234">
        <v>1</v>
      </c>
      <c r="CD291" s="234">
        <v>1</v>
      </c>
      <c r="CE291" s="234"/>
      <c r="CF291" s="234"/>
      <c r="CG291" s="234"/>
      <c r="CH291" s="234"/>
      <c r="CI291" s="232"/>
      <c r="CJ291" s="232"/>
      <c r="CK291" s="317"/>
    </row>
    <row r="292" spans="7:89">
      <c r="G292" s="239"/>
      <c r="H292" s="232"/>
      <c r="I292" s="232"/>
      <c r="J292" s="232"/>
      <c r="K292" s="232"/>
      <c r="L292" s="232"/>
      <c r="M292" s="238"/>
      <c r="N292" s="274">
        <v>1</v>
      </c>
      <c r="O292" s="632"/>
      <c r="P292" s="632"/>
      <c r="Q292" s="632"/>
      <c r="R292" s="630"/>
      <c r="S292" s="630"/>
      <c r="T292" s="630"/>
      <c r="U292" s="230"/>
      <c r="V292" s="632"/>
      <c r="W292" s="632"/>
      <c r="X292" s="632"/>
      <c r="Y292" s="631" t="s">
        <v>151</v>
      </c>
      <c r="Z292" s="631"/>
      <c r="AA292" s="632" t="s">
        <v>136</v>
      </c>
      <c r="AB292" s="632"/>
      <c r="AC292" s="632"/>
      <c r="AD292" s="236"/>
      <c r="AE292" s="230"/>
      <c r="AF292" s="243"/>
      <c r="AG292" s="632"/>
      <c r="AH292" s="632"/>
      <c r="AI292" s="632"/>
      <c r="AJ292" s="632"/>
      <c r="AK292" s="632"/>
      <c r="AL292" s="632"/>
      <c r="AM292" s="274">
        <v>1</v>
      </c>
      <c r="AN292" s="234"/>
      <c r="AO292" s="233"/>
      <c r="AP292" s="233"/>
      <c r="AQ292" s="233"/>
      <c r="AR292" s="233"/>
      <c r="AS292" s="232"/>
      <c r="AT292" s="313"/>
      <c r="AX292" s="239"/>
      <c r="AY292" s="232"/>
      <c r="AZ292" s="232"/>
      <c r="BA292" s="232"/>
      <c r="BB292" s="232"/>
      <c r="BC292" s="232"/>
      <c r="BD292" s="238"/>
      <c r="BE292" s="232"/>
      <c r="BF292" s="232"/>
      <c r="BG292" s="234">
        <v>1</v>
      </c>
      <c r="BH292" s="234">
        <v>1</v>
      </c>
      <c r="BI292" s="234">
        <v>1</v>
      </c>
      <c r="BJ292" s="234">
        <v>1</v>
      </c>
      <c r="BK292" s="234">
        <v>1</v>
      </c>
      <c r="BL292" s="234">
        <v>1</v>
      </c>
      <c r="BM292" s="234">
        <v>1</v>
      </c>
      <c r="BN292" s="234">
        <v>1</v>
      </c>
      <c r="BO292" s="234">
        <v>1</v>
      </c>
      <c r="BP292" s="234">
        <v>1</v>
      </c>
      <c r="BQ292" s="234">
        <v>1</v>
      </c>
      <c r="BR292" s="234">
        <v>1</v>
      </c>
      <c r="BS292" s="234">
        <v>1</v>
      </c>
      <c r="BT292" s="234">
        <v>1</v>
      </c>
      <c r="BU292" s="632"/>
      <c r="BV292" s="632"/>
      <c r="BW292" s="632"/>
      <c r="BX292" s="630"/>
      <c r="BY292" s="630"/>
      <c r="BZ292" s="630"/>
      <c r="CA292" s="617"/>
      <c r="CB292" s="617"/>
      <c r="CC292" s="234">
        <v>1</v>
      </c>
      <c r="CD292" s="234"/>
      <c r="CE292" s="234"/>
      <c r="CF292" s="234"/>
      <c r="CG292" s="234"/>
      <c r="CH292" s="234"/>
      <c r="CI292" s="233"/>
      <c r="CJ292" s="232"/>
      <c r="CK292" s="317"/>
    </row>
    <row r="293" spans="7:89">
      <c r="G293" s="239"/>
      <c r="H293" s="232"/>
      <c r="I293" s="232"/>
      <c r="J293" s="232"/>
      <c r="K293" s="232"/>
      <c r="L293" s="232"/>
      <c r="M293" s="238"/>
      <c r="N293" s="274">
        <v>1</v>
      </c>
      <c r="O293" s="632"/>
      <c r="P293" s="632"/>
      <c r="Q293" s="632"/>
      <c r="R293" s="630"/>
      <c r="S293" s="630"/>
      <c r="T293" s="630"/>
      <c r="U293" s="274">
        <v>1</v>
      </c>
      <c r="V293" s="632"/>
      <c r="W293" s="632"/>
      <c r="X293" s="632"/>
      <c r="Y293" s="631"/>
      <c r="Z293" s="631"/>
      <c r="AA293" s="632"/>
      <c r="AB293" s="632"/>
      <c r="AC293" s="632"/>
      <c r="AD293" s="274">
        <v>1</v>
      </c>
      <c r="AE293" s="274">
        <v>1</v>
      </c>
      <c r="AF293" s="274">
        <v>1</v>
      </c>
      <c r="AG293" s="274">
        <v>1</v>
      </c>
      <c r="AH293" s="274">
        <v>1</v>
      </c>
      <c r="AI293" s="274">
        <v>1</v>
      </c>
      <c r="AJ293" s="274">
        <v>1</v>
      </c>
      <c r="AK293" s="274">
        <v>1</v>
      </c>
      <c r="AL293" s="274">
        <v>1</v>
      </c>
      <c r="AM293" s="274">
        <v>1</v>
      </c>
      <c r="AN293" s="234"/>
      <c r="AO293" s="233"/>
      <c r="AP293" s="234"/>
      <c r="AQ293" s="234"/>
      <c r="AR293" s="234"/>
      <c r="AS293" s="232"/>
      <c r="AT293" s="313"/>
      <c r="AX293" s="239"/>
      <c r="AY293" s="232"/>
      <c r="AZ293" s="232"/>
      <c r="BA293" s="232"/>
      <c r="BB293" s="232"/>
      <c r="BC293" s="232"/>
      <c r="BD293" s="234"/>
      <c r="BE293" s="234"/>
      <c r="BF293" s="234"/>
      <c r="BG293" s="232"/>
      <c r="BH293" s="232"/>
      <c r="BI293" s="630" t="s">
        <v>136</v>
      </c>
      <c r="BJ293" s="630"/>
      <c r="BK293" s="630"/>
      <c r="BL293" s="234"/>
      <c r="BM293" s="234"/>
      <c r="BN293" s="234"/>
      <c r="BO293" s="234"/>
      <c r="BP293" s="234"/>
      <c r="BQ293" s="234">
        <v>1</v>
      </c>
      <c r="BR293" s="630" t="s">
        <v>165</v>
      </c>
      <c r="BS293" s="630"/>
      <c r="BT293" s="630"/>
      <c r="BU293" s="632"/>
      <c r="BV293" s="632"/>
      <c r="BW293" s="632"/>
      <c r="BX293" s="630"/>
      <c r="BY293" s="630"/>
      <c r="BZ293" s="630"/>
      <c r="CA293" s="234">
        <v>1</v>
      </c>
      <c r="CB293" s="234">
        <v>1</v>
      </c>
      <c r="CC293" s="234">
        <v>1</v>
      </c>
      <c r="CD293" s="234"/>
      <c r="CE293" s="234"/>
      <c r="CF293" s="234"/>
      <c r="CG293" s="234"/>
      <c r="CH293" s="234"/>
      <c r="CI293" s="233"/>
      <c r="CJ293" s="232"/>
      <c r="CK293" s="317"/>
    </row>
    <row r="294" spans="7:89">
      <c r="G294" s="241"/>
      <c r="H294" s="312"/>
      <c r="I294" s="312"/>
      <c r="J294" s="232"/>
      <c r="K294" s="232"/>
      <c r="L294" s="232"/>
      <c r="M294" s="238"/>
      <c r="N294" s="274">
        <v>1</v>
      </c>
      <c r="O294" s="274">
        <v>1</v>
      </c>
      <c r="P294" s="274">
        <v>1</v>
      </c>
      <c r="Q294" s="274">
        <v>1</v>
      </c>
      <c r="R294" s="274">
        <v>1</v>
      </c>
      <c r="S294" s="274">
        <v>1</v>
      </c>
      <c r="T294" s="274">
        <v>1</v>
      </c>
      <c r="U294" s="274">
        <v>1</v>
      </c>
      <c r="V294" s="274">
        <v>1</v>
      </c>
      <c r="W294" s="274">
        <v>1</v>
      </c>
      <c r="X294" s="274">
        <v>1</v>
      </c>
      <c r="Y294" s="274">
        <v>1</v>
      </c>
      <c r="Z294" s="274">
        <v>1</v>
      </c>
      <c r="AA294" s="632"/>
      <c r="AB294" s="632"/>
      <c r="AC294" s="632"/>
      <c r="AD294" s="274">
        <v>1</v>
      </c>
      <c r="AE294" s="632" t="s">
        <v>148</v>
      </c>
      <c r="AF294" s="632"/>
      <c r="AG294" s="632"/>
      <c r="AH294" s="632"/>
      <c r="AI294" s="632"/>
      <c r="AJ294" s="242"/>
      <c r="AK294" s="242"/>
      <c r="AL294" s="238"/>
      <c r="AM294" s="232"/>
      <c r="AN294" s="232"/>
      <c r="AO294" s="233"/>
      <c r="AP294" s="234"/>
      <c r="AQ294" s="234"/>
      <c r="AR294" s="234"/>
      <c r="AS294" s="233"/>
      <c r="AT294" s="240"/>
      <c r="AX294" s="241"/>
      <c r="AY294" s="316"/>
      <c r="AZ294" s="316"/>
      <c r="BA294" s="232"/>
      <c r="BB294" s="232"/>
      <c r="BC294" s="232"/>
      <c r="BD294" s="234"/>
      <c r="BE294" s="234"/>
      <c r="BF294" s="234"/>
      <c r="BG294" s="238"/>
      <c r="BH294" s="238"/>
      <c r="BI294" s="630"/>
      <c r="BJ294" s="630"/>
      <c r="BK294" s="630"/>
      <c r="BL294" s="234"/>
      <c r="BM294" s="234"/>
      <c r="BN294" s="234"/>
      <c r="BO294" s="234"/>
      <c r="BP294" s="234"/>
      <c r="BQ294" s="234">
        <v>1</v>
      </c>
      <c r="BR294" s="630"/>
      <c r="BS294" s="630"/>
      <c r="BT294" s="630"/>
      <c r="BU294" s="234">
        <v>1</v>
      </c>
      <c r="BV294" s="234">
        <v>1</v>
      </c>
      <c r="BW294" s="234">
        <v>1</v>
      </c>
      <c r="BX294" s="234">
        <v>1</v>
      </c>
      <c r="BY294" s="234">
        <v>1</v>
      </c>
      <c r="BZ294" s="234">
        <v>1</v>
      </c>
      <c r="CA294" s="234">
        <v>1</v>
      </c>
      <c r="CB294" s="242"/>
      <c r="CC294" s="238"/>
      <c r="CD294" s="232"/>
      <c r="CE294" s="232"/>
      <c r="CF294" s="233"/>
      <c r="CG294" s="233"/>
      <c r="CH294" s="233"/>
      <c r="CI294" s="233"/>
      <c r="CJ294" s="233"/>
      <c r="CK294" s="240"/>
    </row>
    <row r="295" spans="7:89">
      <c r="G295" s="239"/>
      <c r="H295" s="310"/>
      <c r="I295" s="311" t="s">
        <v>486</v>
      </c>
      <c r="J295" s="232"/>
      <c r="K295" s="232"/>
      <c r="L295" s="232"/>
      <c r="M295" s="235"/>
      <c r="N295" s="232"/>
      <c r="O295" s="232"/>
      <c r="P295" s="232"/>
      <c r="Q295" s="232"/>
      <c r="R295" s="232"/>
      <c r="S295" s="310"/>
      <c r="T295" s="232"/>
      <c r="U295" s="238"/>
      <c r="V295" s="238"/>
      <c r="W295" s="238"/>
      <c r="X295" s="238"/>
      <c r="Y295" s="238"/>
      <c r="Z295" s="274">
        <v>1</v>
      </c>
      <c r="AA295" s="274">
        <v>1</v>
      </c>
      <c r="AB295" s="274">
        <v>1</v>
      </c>
      <c r="AC295" s="274">
        <v>1</v>
      </c>
      <c r="AD295" s="274">
        <v>1</v>
      </c>
      <c r="AE295" s="632"/>
      <c r="AF295" s="632"/>
      <c r="AG295" s="632"/>
      <c r="AH295" s="632"/>
      <c r="AI295" s="632"/>
      <c r="AJ295" s="234"/>
      <c r="AK295" s="234"/>
      <c r="AL295" s="234"/>
      <c r="AM295" s="232"/>
      <c r="AN295" s="232"/>
      <c r="AO295" s="238"/>
      <c r="AP295" s="234"/>
      <c r="AQ295" s="234"/>
      <c r="AR295" s="234"/>
      <c r="AS295" s="233"/>
      <c r="AT295" s="313"/>
      <c r="AX295" s="239"/>
      <c r="AY295" s="310"/>
      <c r="AZ295" s="311" t="s">
        <v>486</v>
      </c>
      <c r="BA295" s="232"/>
      <c r="BB295" s="232"/>
      <c r="BC295" s="232"/>
      <c r="BD295" s="234"/>
      <c r="BE295" s="234"/>
      <c r="BF295" s="234"/>
      <c r="BG295" s="232"/>
      <c r="BH295" s="232"/>
      <c r="BI295" s="630"/>
      <c r="BJ295" s="630"/>
      <c r="BK295" s="630"/>
      <c r="BL295" s="234"/>
      <c r="BM295" s="234"/>
      <c r="BN295" s="234"/>
      <c r="BO295" s="234"/>
      <c r="BP295" s="234"/>
      <c r="BQ295" s="234">
        <v>1</v>
      </c>
      <c r="BR295" s="630"/>
      <c r="BS295" s="630"/>
      <c r="BT295" s="630"/>
      <c r="BU295" s="234">
        <v>1</v>
      </c>
      <c r="BV295" s="632" t="s">
        <v>148</v>
      </c>
      <c r="BW295" s="632"/>
      <c r="BX295" s="632"/>
      <c r="BY295" s="632"/>
      <c r="BZ295" s="632"/>
      <c r="CA295" s="232"/>
      <c r="CB295" s="232"/>
      <c r="CC295" s="232"/>
      <c r="CD295" s="232"/>
      <c r="CE295" s="232"/>
      <c r="CF295" s="238"/>
      <c r="CG295" s="238"/>
      <c r="CH295" s="238"/>
      <c r="CI295" s="233"/>
      <c r="CJ295" s="233"/>
      <c r="CK295" s="317"/>
    </row>
    <row r="296" spans="7:89">
      <c r="G296" s="239"/>
      <c r="H296" s="243"/>
      <c r="I296" s="231" t="s">
        <v>191</v>
      </c>
      <c r="J296" s="233"/>
      <c r="K296" s="233"/>
      <c r="L296" s="232"/>
      <c r="M296" s="232"/>
      <c r="N296" s="231"/>
      <c r="O296" s="232"/>
      <c r="P296" s="234"/>
      <c r="Q296" s="234"/>
      <c r="R296" s="234"/>
      <c r="S296" s="234"/>
      <c r="T296" s="234"/>
      <c r="U296" s="234"/>
      <c r="V296" s="234"/>
      <c r="W296" s="234"/>
      <c r="X296" s="234"/>
      <c r="Y296" s="234"/>
      <c r="Z296" s="234"/>
      <c r="AA296" s="234"/>
      <c r="AB296" s="234"/>
      <c r="AC296" s="234"/>
      <c r="AD296" s="234"/>
      <c r="AE296" s="632"/>
      <c r="AF296" s="632"/>
      <c r="AG296" s="632"/>
      <c r="AH296" s="632"/>
      <c r="AI296" s="632"/>
      <c r="AJ296" s="234"/>
      <c r="AK296" s="234"/>
      <c r="AL296" s="234"/>
      <c r="AM296" s="254"/>
      <c r="AN296" s="254"/>
      <c r="AO296" s="234"/>
      <c r="AP296" s="234"/>
      <c r="AQ296" s="234"/>
      <c r="AR296" s="312"/>
      <c r="AS296" s="312"/>
      <c r="AT296" s="313"/>
      <c r="AX296" s="239"/>
      <c r="AY296" s="243"/>
      <c r="AZ296" s="231" t="s">
        <v>191</v>
      </c>
      <c r="BA296" s="233"/>
      <c r="BB296" s="233"/>
      <c r="BC296" s="232"/>
      <c r="BD296" s="232"/>
      <c r="BE296" s="231"/>
      <c r="BF296" s="232"/>
      <c r="BG296" s="234"/>
      <c r="BH296" s="234"/>
      <c r="BI296" s="234"/>
      <c r="BJ296" s="234"/>
      <c r="BK296" s="234"/>
      <c r="BL296" s="234"/>
      <c r="BM296" s="234"/>
      <c r="BN296" s="234"/>
      <c r="BO296" s="234"/>
      <c r="BP296" s="234"/>
      <c r="BQ296" s="234">
        <v>1</v>
      </c>
      <c r="BR296" s="234">
        <v>1</v>
      </c>
      <c r="BS296" s="234">
        <v>1</v>
      </c>
      <c r="BT296" s="234">
        <v>1</v>
      </c>
      <c r="BU296" s="234">
        <v>1</v>
      </c>
      <c r="BV296" s="632"/>
      <c r="BW296" s="632"/>
      <c r="BX296" s="632"/>
      <c r="BY296" s="632"/>
      <c r="BZ296" s="632"/>
      <c r="CA296" s="254"/>
      <c r="CB296" s="254"/>
      <c r="CC296" s="254"/>
      <c r="CD296" s="254"/>
      <c r="CE296" s="254"/>
      <c r="CF296" s="234"/>
      <c r="CG296" s="234"/>
      <c r="CH296" s="234"/>
      <c r="CI296" s="316"/>
      <c r="CJ296" s="316"/>
      <c r="CK296" s="317"/>
    </row>
    <row r="297" spans="7:89">
      <c r="G297" s="241"/>
      <c r="H297" s="230"/>
      <c r="I297" s="231" t="s">
        <v>268</v>
      </c>
      <c r="J297" s="233"/>
      <c r="K297" s="233"/>
      <c r="L297" s="233"/>
      <c r="M297" s="232"/>
      <c r="N297" s="233"/>
      <c r="O297" s="233"/>
      <c r="P297" s="234"/>
      <c r="Q297" s="234"/>
      <c r="R297" s="234"/>
      <c r="S297" s="234"/>
      <c r="T297" s="234"/>
      <c r="U297" s="234"/>
      <c r="V297" s="234"/>
      <c r="W297" s="234"/>
      <c r="X297" s="234"/>
      <c r="Y297" s="234"/>
      <c r="Z297" s="234"/>
      <c r="AA297" s="234"/>
      <c r="AB297" s="234"/>
      <c r="AC297" s="234"/>
      <c r="AD297" s="234"/>
      <c r="AE297" s="632"/>
      <c r="AF297" s="632"/>
      <c r="AG297" s="632"/>
      <c r="AH297" s="632"/>
      <c r="AI297" s="632"/>
      <c r="AJ297" s="234"/>
      <c r="AK297" s="234"/>
      <c r="AL297" s="234"/>
      <c r="AM297" s="254"/>
      <c r="AN297" s="234"/>
      <c r="AO297" s="234"/>
      <c r="AP297" s="234"/>
      <c r="AQ297" s="234"/>
      <c r="AR297" s="312"/>
      <c r="AS297" s="312"/>
      <c r="AT297" s="313"/>
      <c r="AX297" s="241"/>
      <c r="AY297" s="230"/>
      <c r="AZ297" s="231" t="s">
        <v>268</v>
      </c>
      <c r="BA297" s="233"/>
      <c r="BB297" s="233"/>
      <c r="BC297" s="233"/>
      <c r="BD297" s="232"/>
      <c r="BE297" s="233"/>
      <c r="BF297" s="233"/>
      <c r="BG297" s="234"/>
      <c r="BH297" s="234"/>
      <c r="BI297" s="234"/>
      <c r="BJ297" s="234"/>
      <c r="BK297" s="234"/>
      <c r="BL297" s="234"/>
      <c r="BM297" s="234"/>
      <c r="BN297" s="234"/>
      <c r="BO297" s="234"/>
      <c r="BP297" s="234"/>
      <c r="BQ297" s="234"/>
      <c r="BR297" s="234"/>
      <c r="BS297" s="234"/>
      <c r="BT297" s="234"/>
      <c r="BU297" s="234"/>
      <c r="BV297" s="632"/>
      <c r="BW297" s="632"/>
      <c r="BX297" s="632"/>
      <c r="BY297" s="632"/>
      <c r="BZ297" s="632"/>
      <c r="CA297" s="254"/>
      <c r="CB297" s="254"/>
      <c r="CC297" s="254"/>
      <c r="CD297" s="254"/>
      <c r="CE297" s="234"/>
      <c r="CF297" s="234"/>
      <c r="CG297" s="234"/>
      <c r="CH297" s="234"/>
      <c r="CI297" s="316"/>
      <c r="CJ297" s="316"/>
      <c r="CK297" s="317"/>
    </row>
    <row r="298" spans="7:89">
      <c r="G298" s="241"/>
      <c r="H298" s="235"/>
      <c r="I298" s="231" t="s">
        <v>193</v>
      </c>
      <c r="J298" s="233"/>
      <c r="K298" s="233"/>
      <c r="L298" s="233"/>
      <c r="M298" s="232"/>
      <c r="N298" s="233"/>
      <c r="O298" s="233"/>
      <c r="P298" s="234"/>
      <c r="Q298" s="234"/>
      <c r="R298" s="234"/>
      <c r="S298" s="234"/>
      <c r="T298" s="234"/>
      <c r="U298" s="234"/>
      <c r="V298" s="234"/>
      <c r="W298" s="234"/>
      <c r="X298" s="234"/>
      <c r="Y298" s="234"/>
      <c r="Z298" s="234"/>
      <c r="AA298" s="234"/>
      <c r="AB298" s="234"/>
      <c r="AC298" s="234"/>
      <c r="AD298" s="234"/>
      <c r="AE298" s="632"/>
      <c r="AF298" s="632"/>
      <c r="AG298" s="632"/>
      <c r="AH298" s="632"/>
      <c r="AI298" s="632"/>
      <c r="AJ298" s="254"/>
      <c r="AK298" s="254"/>
      <c r="AL298" s="254"/>
      <c r="AM298" s="254"/>
      <c r="AN298" s="234"/>
      <c r="AO298" s="234"/>
      <c r="AP298" s="234"/>
      <c r="AQ298" s="232"/>
      <c r="AR298" s="232"/>
      <c r="AS298" s="312"/>
      <c r="AT298" s="313"/>
      <c r="AX298" s="241"/>
      <c r="AY298" s="235"/>
      <c r="AZ298" s="231" t="s">
        <v>193</v>
      </c>
      <c r="BA298" s="233"/>
      <c r="BB298" s="233"/>
      <c r="BC298" s="233"/>
      <c r="BD298" s="232"/>
      <c r="BE298" s="233"/>
      <c r="BF298" s="233"/>
      <c r="BG298" s="234"/>
      <c r="BH298" s="234"/>
      <c r="BI298" s="234"/>
      <c r="BJ298" s="234"/>
      <c r="BK298" s="234"/>
      <c r="BL298" s="234"/>
      <c r="BM298" s="234"/>
      <c r="BN298" s="234"/>
      <c r="BO298" s="234"/>
      <c r="BP298" s="234"/>
      <c r="BQ298" s="234"/>
      <c r="BR298" s="234"/>
      <c r="BS298" s="234"/>
      <c r="BT298" s="234"/>
      <c r="BU298" s="234"/>
      <c r="BV298" s="632"/>
      <c r="BW298" s="632"/>
      <c r="BX298" s="632"/>
      <c r="BY298" s="632"/>
      <c r="BZ298" s="632"/>
      <c r="CA298" s="254"/>
      <c r="CB298" s="254"/>
      <c r="CC298" s="254"/>
      <c r="CD298" s="254"/>
      <c r="CE298" s="234"/>
      <c r="CF298" s="234"/>
      <c r="CG298" s="234"/>
      <c r="CH298" s="232"/>
      <c r="CI298" s="232"/>
      <c r="CJ298" s="316"/>
      <c r="CK298" s="317"/>
    </row>
    <row r="299" spans="7:89">
      <c r="G299" s="241"/>
      <c r="H299" s="236"/>
      <c r="I299" s="231" t="s">
        <v>189</v>
      </c>
      <c r="J299" s="312"/>
      <c r="K299" s="232"/>
      <c r="L299" s="232"/>
      <c r="M299" s="232"/>
      <c r="N299" s="233"/>
      <c r="O299" s="233"/>
      <c r="P299" s="233"/>
      <c r="Q299" s="233"/>
      <c r="R299" s="233"/>
      <c r="S299" s="234"/>
      <c r="T299" s="234"/>
      <c r="U299" s="234"/>
      <c r="V299" s="234"/>
      <c r="W299" s="234"/>
      <c r="X299" s="231"/>
      <c r="Y299" s="231"/>
      <c r="Z299" s="234"/>
      <c r="AA299" s="234"/>
      <c r="AB299" s="234"/>
      <c r="AC299" s="231"/>
      <c r="AD299" s="234"/>
      <c r="AE299" s="234"/>
      <c r="AF299" s="234"/>
      <c r="AG299" s="234"/>
      <c r="AH299" s="234"/>
      <c r="AI299" s="234"/>
      <c r="AJ299" s="231"/>
      <c r="AK299" s="231"/>
      <c r="AL299" s="231"/>
      <c r="AM299" s="231"/>
      <c r="AN299" s="234"/>
      <c r="AO299" s="234"/>
      <c r="AP299" s="234"/>
      <c r="AQ299" s="232"/>
      <c r="AR299" s="232"/>
      <c r="AS299" s="312"/>
      <c r="AT299" s="313"/>
      <c r="AX299" s="241"/>
      <c r="AY299" s="236"/>
      <c r="AZ299" s="231" t="s">
        <v>189</v>
      </c>
      <c r="BA299" s="316"/>
      <c r="BB299" s="232"/>
      <c r="BC299" s="232"/>
      <c r="BD299" s="232"/>
      <c r="BE299" s="233"/>
      <c r="BF299" s="233"/>
      <c r="BG299" s="233"/>
      <c r="BH299" s="233"/>
      <c r="BI299" s="233"/>
      <c r="BJ299" s="234"/>
      <c r="BK299" s="234"/>
      <c r="BL299" s="234"/>
      <c r="BM299" s="234"/>
      <c r="BN299" s="234"/>
      <c r="BO299" s="231"/>
      <c r="BP299" s="231"/>
      <c r="BQ299" s="234"/>
      <c r="BR299" s="234"/>
      <c r="BS299" s="234"/>
      <c r="BT299" s="231"/>
      <c r="BU299" s="234"/>
      <c r="BV299" s="632"/>
      <c r="BW299" s="632"/>
      <c r="BX299" s="632"/>
      <c r="BY299" s="632"/>
      <c r="BZ299" s="632"/>
      <c r="CA299" s="231"/>
      <c r="CB299" s="231"/>
      <c r="CC299" s="231"/>
      <c r="CD299" s="231"/>
      <c r="CE299" s="234"/>
      <c r="CF299" s="234"/>
      <c r="CG299" s="234"/>
      <c r="CH299" s="232"/>
      <c r="CI299" s="232"/>
      <c r="CJ299" s="316"/>
      <c r="CK299" s="317"/>
    </row>
    <row r="300" spans="7:89">
      <c r="G300" s="241"/>
      <c r="H300" s="237"/>
      <c r="I300" s="231" t="s">
        <v>192</v>
      </c>
      <c r="J300" s="312"/>
      <c r="K300" s="312"/>
      <c r="L300" s="312"/>
      <c r="M300" s="312"/>
      <c r="N300" s="312"/>
      <c r="O300" s="233"/>
      <c r="P300" s="233"/>
      <c r="Q300" s="233"/>
      <c r="R300" s="233"/>
      <c r="S300" s="233"/>
      <c r="T300" s="233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4"/>
      <c r="AH300" s="234"/>
      <c r="AI300" s="234"/>
      <c r="AJ300" s="231"/>
      <c r="AK300" s="231"/>
      <c r="AL300" s="231"/>
      <c r="AM300" s="231"/>
      <c r="AN300" s="231"/>
      <c r="AO300" s="231"/>
      <c r="AP300" s="231"/>
      <c r="AQ300" s="232"/>
      <c r="AR300" s="232"/>
      <c r="AS300" s="312"/>
      <c r="AT300" s="313"/>
      <c r="AX300" s="241"/>
      <c r="AY300" s="237"/>
      <c r="AZ300" s="231" t="s">
        <v>192</v>
      </c>
      <c r="BA300" s="316"/>
      <c r="BB300" s="316"/>
      <c r="BC300" s="316"/>
      <c r="BD300" s="316"/>
      <c r="BE300" s="316"/>
      <c r="BF300" s="233"/>
      <c r="BG300" s="233"/>
      <c r="BH300" s="233"/>
      <c r="BI300" s="233"/>
      <c r="BJ300" s="233"/>
      <c r="BK300" s="233"/>
      <c r="BL300" s="231"/>
      <c r="BM300" s="231"/>
      <c r="BN300" s="231"/>
      <c r="BO300" s="231"/>
      <c r="BP300" s="231"/>
      <c r="BQ300" s="231"/>
      <c r="BR300" s="231"/>
      <c r="BS300" s="231"/>
      <c r="BT300" s="231"/>
      <c r="BU300" s="231"/>
      <c r="BV300" s="231"/>
      <c r="BW300" s="231"/>
      <c r="BX300" s="234"/>
      <c r="BY300" s="234"/>
      <c r="BZ300" s="234"/>
      <c r="CA300" s="231"/>
      <c r="CB300" s="231"/>
      <c r="CC300" s="231"/>
      <c r="CD300" s="231"/>
      <c r="CE300" s="231"/>
      <c r="CF300" s="231"/>
      <c r="CG300" s="231"/>
      <c r="CH300" s="232"/>
      <c r="CI300" s="232"/>
      <c r="CJ300" s="316"/>
      <c r="CK300" s="317"/>
    </row>
    <row r="301" spans="7:89">
      <c r="G301" s="241"/>
      <c r="H301" s="232"/>
      <c r="I301" s="312"/>
      <c r="J301" s="312"/>
      <c r="K301" s="312"/>
      <c r="L301" s="312"/>
      <c r="M301" s="312"/>
      <c r="N301" s="312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2"/>
      <c r="AD301" s="232"/>
      <c r="AE301" s="232"/>
      <c r="AF301" s="232"/>
      <c r="AG301" s="234"/>
      <c r="AH301" s="234"/>
      <c r="AI301" s="234"/>
      <c r="AJ301" s="232"/>
      <c r="AK301" s="232"/>
      <c r="AL301" s="312"/>
      <c r="AM301" s="233"/>
      <c r="AN301" s="233"/>
      <c r="AO301" s="233"/>
      <c r="AP301" s="312"/>
      <c r="AQ301" s="312"/>
      <c r="AR301" s="312"/>
      <c r="AS301" s="312"/>
      <c r="AT301" s="313"/>
      <c r="AX301" s="241"/>
      <c r="AY301" s="232"/>
      <c r="AZ301" s="316"/>
      <c r="BA301" s="316"/>
      <c r="BB301" s="316"/>
      <c r="BC301" s="316"/>
      <c r="BD301" s="316"/>
      <c r="BE301" s="316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2"/>
      <c r="BU301" s="232"/>
      <c r="BV301" s="232"/>
      <c r="BW301" s="232"/>
      <c r="BX301" s="234"/>
      <c r="BY301" s="234"/>
      <c r="BZ301" s="234"/>
      <c r="CA301" s="232"/>
      <c r="CB301" s="232"/>
      <c r="CC301" s="316"/>
      <c r="CD301" s="233"/>
      <c r="CE301" s="233"/>
      <c r="CF301" s="233"/>
      <c r="CG301" s="316"/>
      <c r="CH301" s="316"/>
      <c r="CI301" s="316"/>
      <c r="CJ301" s="316"/>
      <c r="CK301" s="317"/>
    </row>
    <row r="302" spans="7:89" ht="15.75" thickBot="1">
      <c r="G302" s="244"/>
      <c r="H302" s="245"/>
      <c r="I302" s="245"/>
      <c r="J302" s="245"/>
      <c r="K302" s="245"/>
      <c r="L302" s="245"/>
      <c r="M302" s="245"/>
      <c r="N302" s="314"/>
      <c r="O302" s="314"/>
      <c r="P302" s="314"/>
      <c r="Q302" s="314"/>
      <c r="R302" s="314"/>
      <c r="S302" s="314"/>
      <c r="T302" s="314"/>
      <c r="U302" s="314"/>
      <c r="V302" s="314"/>
      <c r="W302" s="314"/>
      <c r="X302" s="245"/>
      <c r="Y302" s="245"/>
      <c r="Z302" s="245"/>
      <c r="AA302" s="245"/>
      <c r="AB302" s="245"/>
      <c r="AC302" s="314"/>
      <c r="AD302" s="314"/>
      <c r="AE302" s="314"/>
      <c r="AF302" s="314"/>
      <c r="AG302" s="314"/>
      <c r="AH302" s="314"/>
      <c r="AI302" s="314"/>
      <c r="AJ302" s="314"/>
      <c r="AK302" s="314"/>
      <c r="AL302" s="314"/>
      <c r="AM302" s="314"/>
      <c r="AN302" s="314"/>
      <c r="AO302" s="314"/>
      <c r="AP302" s="314"/>
      <c r="AQ302" s="314"/>
      <c r="AR302" s="314"/>
      <c r="AS302" s="314"/>
      <c r="AT302" s="315"/>
      <c r="AX302" s="244"/>
      <c r="AY302" s="245"/>
      <c r="AZ302" s="245"/>
      <c r="BA302" s="245"/>
      <c r="BB302" s="245"/>
      <c r="BC302" s="245"/>
      <c r="BD302" s="245"/>
      <c r="BE302" s="318"/>
      <c r="BF302" s="318"/>
      <c r="BG302" s="318"/>
      <c r="BH302" s="318"/>
      <c r="BI302" s="318"/>
      <c r="BJ302" s="318"/>
      <c r="BK302" s="318"/>
      <c r="BL302" s="318"/>
      <c r="BM302" s="318"/>
      <c r="BN302" s="318"/>
      <c r="BO302" s="245"/>
      <c r="BP302" s="245"/>
      <c r="BQ302" s="245"/>
      <c r="BR302" s="245"/>
      <c r="BS302" s="245"/>
      <c r="BT302" s="318"/>
      <c r="BU302" s="318"/>
      <c r="BV302" s="318"/>
      <c r="BW302" s="318"/>
      <c r="BX302" s="318"/>
      <c r="BY302" s="318"/>
      <c r="BZ302" s="318"/>
      <c r="CA302" s="318"/>
      <c r="CB302" s="318"/>
      <c r="CC302" s="318"/>
      <c r="CD302" s="318"/>
      <c r="CE302" s="318"/>
      <c r="CF302" s="318"/>
      <c r="CG302" s="318"/>
      <c r="CH302" s="318"/>
      <c r="CI302" s="318"/>
      <c r="CJ302" s="318"/>
      <c r="CK302" s="319"/>
    </row>
    <row r="305" spans="7:46" ht="15.75" thickBot="1"/>
    <row r="306" spans="7:46">
      <c r="G306" s="224"/>
      <c r="H306" s="253"/>
      <c r="I306" s="253"/>
      <c r="J306" s="253"/>
      <c r="K306" s="227"/>
      <c r="L306" s="227"/>
      <c r="M306" s="227"/>
      <c r="N306" s="227"/>
      <c r="O306" s="227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7"/>
      <c r="AS306" s="227"/>
      <c r="AT306" s="228"/>
    </row>
    <row r="307" spans="7:46">
      <c r="G307" s="229"/>
      <c r="H307" s="233"/>
      <c r="I307" s="233"/>
      <c r="J307" s="233"/>
      <c r="K307" s="324"/>
      <c r="L307" s="324"/>
      <c r="M307" s="232"/>
      <c r="N307" s="232"/>
      <c r="O307" s="232"/>
      <c r="P307" s="232"/>
      <c r="Q307" s="232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8"/>
      <c r="AD307" s="234"/>
      <c r="AE307" s="234"/>
      <c r="AF307" s="234"/>
      <c r="AG307" s="234"/>
      <c r="AH307" s="234"/>
      <c r="AI307" s="320"/>
      <c r="AJ307" s="320"/>
      <c r="AK307" s="320"/>
      <c r="AL307" s="320"/>
      <c r="AM307" s="320" t="s">
        <v>491</v>
      </c>
      <c r="AN307" s="320"/>
      <c r="AO307" s="320"/>
      <c r="AP307" s="320"/>
      <c r="AQ307" s="320"/>
      <c r="AR307" s="321"/>
      <c r="AS307" s="321"/>
      <c r="AT307" s="322"/>
    </row>
    <row r="308" spans="7:46">
      <c r="G308" s="229"/>
      <c r="H308" s="238"/>
      <c r="I308" s="238"/>
      <c r="J308" s="238"/>
      <c r="K308" s="238"/>
      <c r="L308" s="238"/>
      <c r="M308" s="238"/>
      <c r="N308" s="238"/>
      <c r="O308" s="238"/>
      <c r="P308" s="232"/>
      <c r="Q308" s="232"/>
      <c r="R308" s="242"/>
      <c r="S308" s="242"/>
      <c r="T308" s="242"/>
      <c r="U308" s="242"/>
      <c r="V308" s="242"/>
      <c r="W308" s="238"/>
      <c r="X308" s="238"/>
      <c r="Y308" s="238"/>
      <c r="Z308" s="238"/>
      <c r="AA308" s="238"/>
      <c r="AB308" s="238"/>
      <c r="AC308" s="238"/>
      <c r="AD308" s="238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323"/>
      <c r="AT308" s="322"/>
    </row>
    <row r="309" spans="7:46">
      <c r="G309" s="229"/>
      <c r="H309" s="233"/>
      <c r="I309" s="233"/>
      <c r="J309" s="324"/>
      <c r="K309" s="233"/>
      <c r="L309" s="238"/>
      <c r="M309" s="238"/>
      <c r="N309" s="238"/>
      <c r="O309" s="238"/>
      <c r="P309" s="232"/>
      <c r="Q309" s="238"/>
      <c r="R309" s="242"/>
      <c r="S309" s="242"/>
      <c r="T309" s="242"/>
      <c r="U309" s="242"/>
      <c r="V309" s="242"/>
      <c r="W309" s="238"/>
      <c r="X309" s="238"/>
      <c r="Y309" s="238"/>
      <c r="Z309" s="238"/>
      <c r="AA309" s="238"/>
      <c r="AB309" s="238"/>
      <c r="AC309" s="238"/>
      <c r="AD309" s="238"/>
      <c r="AE309" s="238"/>
      <c r="AF309" s="238"/>
      <c r="AG309" s="238"/>
      <c r="AH309" s="238"/>
      <c r="AI309" s="233"/>
      <c r="AJ309" s="233"/>
      <c r="AK309" s="233"/>
      <c r="AL309" s="238"/>
      <c r="AM309" s="238"/>
      <c r="AN309" s="238"/>
      <c r="AO309" s="233"/>
      <c r="AP309" s="233"/>
      <c r="AQ309" s="233"/>
      <c r="AR309" s="232"/>
      <c r="AS309" s="233"/>
      <c r="AT309" s="325"/>
    </row>
    <row r="310" spans="7:46">
      <c r="G310" s="229"/>
      <c r="H310" s="233"/>
      <c r="I310" s="233"/>
      <c r="J310" s="324"/>
      <c r="K310" s="233"/>
      <c r="L310" s="238"/>
      <c r="M310" s="238"/>
      <c r="N310" s="630" t="s">
        <v>148</v>
      </c>
      <c r="O310" s="630"/>
      <c r="P310" s="630"/>
      <c r="Q310" s="630"/>
      <c r="R310" s="630"/>
      <c r="S310" s="242"/>
      <c r="T310" s="242"/>
      <c r="U310" s="242"/>
      <c r="V310" s="242"/>
      <c r="W310" s="238"/>
      <c r="X310" s="238"/>
      <c r="Y310" s="238"/>
      <c r="Z310" s="238"/>
      <c r="AA310" s="238"/>
      <c r="AB310" s="238"/>
      <c r="AC310" s="238"/>
      <c r="AD310" s="238"/>
      <c r="AE310" s="238"/>
      <c r="AF310" s="238"/>
      <c r="AG310" s="238"/>
      <c r="AH310" s="238"/>
      <c r="AI310" s="233"/>
      <c r="AJ310" s="233"/>
      <c r="AK310" s="233"/>
      <c r="AL310" s="238"/>
      <c r="AM310" s="238"/>
      <c r="AN310" s="238"/>
      <c r="AO310" s="238"/>
      <c r="AP310" s="238"/>
      <c r="AQ310" s="238"/>
      <c r="AR310" s="232"/>
      <c r="AS310" s="232"/>
      <c r="AT310" s="325"/>
    </row>
    <row r="311" spans="7:46">
      <c r="G311" s="239"/>
      <c r="H311" s="233"/>
      <c r="I311" s="233"/>
      <c r="J311" s="233"/>
      <c r="K311" s="233"/>
      <c r="L311" s="238"/>
      <c r="M311" s="238"/>
      <c r="N311" s="630"/>
      <c r="O311" s="630"/>
      <c r="P311" s="630"/>
      <c r="Q311" s="630"/>
      <c r="R311" s="630"/>
      <c r="S311" s="242"/>
      <c r="T311" s="242"/>
      <c r="U311" s="242"/>
      <c r="V311" s="242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4"/>
      <c r="AK311" s="234"/>
      <c r="AL311" s="234"/>
      <c r="AM311" s="238"/>
      <c r="AN311" s="233"/>
      <c r="AO311" s="238"/>
      <c r="AP311" s="238"/>
      <c r="AQ311" s="238"/>
      <c r="AR311" s="233"/>
      <c r="AS311" s="233"/>
      <c r="AT311" s="325"/>
    </row>
    <row r="312" spans="7:46">
      <c r="G312" s="239"/>
      <c r="H312" s="233"/>
      <c r="I312" s="233"/>
      <c r="J312" s="232"/>
      <c r="K312" s="233"/>
      <c r="L312" s="233"/>
      <c r="M312" s="232"/>
      <c r="N312" s="630"/>
      <c r="O312" s="630"/>
      <c r="P312" s="630"/>
      <c r="Q312" s="630"/>
      <c r="R312" s="630"/>
      <c r="S312" s="632" t="s">
        <v>136</v>
      </c>
      <c r="T312" s="632"/>
      <c r="U312" s="632"/>
      <c r="V312" s="242"/>
      <c r="W312" s="238"/>
      <c r="X312" s="242"/>
      <c r="Y312" s="242"/>
      <c r="Z312" s="242"/>
      <c r="AA312" s="238"/>
      <c r="AB312" s="238"/>
      <c r="AC312" s="238"/>
      <c r="AD312" s="238"/>
      <c r="AE312" s="238"/>
      <c r="AF312" s="238"/>
      <c r="AG312" s="238"/>
      <c r="AH312" s="234"/>
      <c r="AI312" s="234"/>
      <c r="AJ312" s="234"/>
      <c r="AK312" s="234"/>
      <c r="AL312" s="234"/>
      <c r="AM312" s="234"/>
      <c r="AN312" s="234"/>
      <c r="AO312" s="234"/>
      <c r="AP312" s="234"/>
      <c r="AQ312" s="238"/>
      <c r="AR312" s="232"/>
      <c r="AS312" s="232"/>
      <c r="AT312" s="325"/>
    </row>
    <row r="313" spans="7:46">
      <c r="G313" s="239"/>
      <c r="H313" s="233"/>
      <c r="I313" s="233"/>
      <c r="J313" s="232"/>
      <c r="K313" s="232"/>
      <c r="L313" s="232"/>
      <c r="M313" s="238"/>
      <c r="N313" s="630"/>
      <c r="O313" s="630"/>
      <c r="P313" s="630"/>
      <c r="Q313" s="630"/>
      <c r="R313" s="630"/>
      <c r="S313" s="632"/>
      <c r="T313" s="632"/>
      <c r="U313" s="632"/>
      <c r="V313" s="242">
        <v>1</v>
      </c>
      <c r="W313" s="242">
        <v>1</v>
      </c>
      <c r="X313" s="242">
        <v>1</v>
      </c>
      <c r="Y313" s="242">
        <v>1</v>
      </c>
      <c r="Z313" s="242">
        <v>1</v>
      </c>
      <c r="AA313" s="242">
        <v>1</v>
      </c>
      <c r="AB313" s="242">
        <v>1</v>
      </c>
      <c r="AC313" s="242">
        <v>1</v>
      </c>
      <c r="AD313" s="242">
        <v>1</v>
      </c>
      <c r="AE313" s="242">
        <v>1</v>
      </c>
      <c r="AF313" s="242">
        <v>1</v>
      </c>
      <c r="AG313" s="242">
        <v>1</v>
      </c>
      <c r="AH313" s="242">
        <v>1</v>
      </c>
      <c r="AI313" s="242">
        <v>1</v>
      </c>
      <c r="AJ313" s="234"/>
      <c r="AK313" s="234"/>
      <c r="AL313" s="234"/>
      <c r="AM313" s="234"/>
      <c r="AN313" s="234"/>
      <c r="AO313" s="234"/>
      <c r="AP313" s="234"/>
      <c r="AQ313" s="238"/>
      <c r="AR313" s="238"/>
      <c r="AS313" s="232"/>
      <c r="AT313" s="325"/>
    </row>
    <row r="314" spans="7:46">
      <c r="G314" s="239"/>
      <c r="H314" s="233"/>
      <c r="I314" s="233"/>
      <c r="J314" s="238"/>
      <c r="K314" s="238"/>
      <c r="L314" s="238"/>
      <c r="M314" s="238"/>
      <c r="N314" s="630"/>
      <c r="O314" s="630"/>
      <c r="P314" s="630"/>
      <c r="Q314" s="630"/>
      <c r="R314" s="630"/>
      <c r="S314" s="632"/>
      <c r="T314" s="632"/>
      <c r="U314" s="632"/>
      <c r="V314" s="242">
        <v>1</v>
      </c>
      <c r="W314" s="630" t="s">
        <v>165</v>
      </c>
      <c r="X314" s="630"/>
      <c r="Y314" s="630"/>
      <c r="Z314" s="630" t="s">
        <v>165</v>
      </c>
      <c r="AA314" s="630"/>
      <c r="AB314" s="630"/>
      <c r="AC314" s="632" t="s">
        <v>133</v>
      </c>
      <c r="AD314" s="632"/>
      <c r="AE314" s="632"/>
      <c r="AF314" s="632" t="s">
        <v>136</v>
      </c>
      <c r="AG314" s="632"/>
      <c r="AH314" s="632"/>
      <c r="AI314" s="242">
        <v>1</v>
      </c>
      <c r="AJ314" s="630" t="s">
        <v>177</v>
      </c>
      <c r="AK314" s="630"/>
      <c r="AL314" s="630"/>
      <c r="AM314" s="234"/>
      <c r="AN314" s="234"/>
      <c r="AO314" s="234"/>
      <c r="AP314" s="234"/>
      <c r="AQ314" s="238"/>
      <c r="AR314" s="238"/>
      <c r="AS314" s="232"/>
      <c r="AT314" s="325"/>
    </row>
    <row r="315" spans="7:46">
      <c r="G315" s="239"/>
      <c r="H315" s="233"/>
      <c r="I315" s="232"/>
      <c r="J315" s="238"/>
      <c r="K315" s="238"/>
      <c r="L315" s="238"/>
      <c r="M315" s="238"/>
      <c r="N315" s="242">
        <v>1</v>
      </c>
      <c r="O315" s="242">
        <v>1</v>
      </c>
      <c r="P315" s="242">
        <v>1</v>
      </c>
      <c r="Q315" s="242">
        <v>1</v>
      </c>
      <c r="R315" s="242">
        <v>1</v>
      </c>
      <c r="S315" s="242">
        <v>1</v>
      </c>
      <c r="T315" s="242">
        <v>1</v>
      </c>
      <c r="U315" s="242">
        <v>1</v>
      </c>
      <c r="V315" s="242">
        <v>1</v>
      </c>
      <c r="W315" s="630"/>
      <c r="X315" s="630"/>
      <c r="Y315" s="630"/>
      <c r="Z315" s="630"/>
      <c r="AA315" s="630"/>
      <c r="AB315" s="630"/>
      <c r="AC315" s="632"/>
      <c r="AD315" s="632"/>
      <c r="AE315" s="632"/>
      <c r="AF315" s="632"/>
      <c r="AG315" s="632"/>
      <c r="AH315" s="632"/>
      <c r="AI315" s="242">
        <v>1</v>
      </c>
      <c r="AJ315" s="630"/>
      <c r="AK315" s="630"/>
      <c r="AL315" s="630"/>
      <c r="AM315" s="234"/>
      <c r="AN315" s="234"/>
      <c r="AO315" s="234"/>
      <c r="AP315" s="234"/>
      <c r="AQ315" s="234"/>
      <c r="AR315" s="238"/>
      <c r="AS315" s="232"/>
      <c r="AT315" s="325"/>
    </row>
    <row r="316" spans="7:46">
      <c r="G316" s="239"/>
      <c r="H316" s="233"/>
      <c r="I316" s="233"/>
      <c r="J316" s="238"/>
      <c r="K316" s="238"/>
      <c r="L316" s="238"/>
      <c r="M316" s="238"/>
      <c r="N316" s="242">
        <v>1</v>
      </c>
      <c r="O316" s="632" t="s">
        <v>133</v>
      </c>
      <c r="P316" s="632"/>
      <c r="Q316" s="632"/>
      <c r="R316" s="242">
        <v>1</v>
      </c>
      <c r="S316" s="632" t="s">
        <v>135</v>
      </c>
      <c r="T316" s="632"/>
      <c r="U316" s="632"/>
      <c r="V316" s="235"/>
      <c r="W316" s="630"/>
      <c r="X316" s="630"/>
      <c r="Y316" s="630"/>
      <c r="Z316" s="630"/>
      <c r="AA316" s="630"/>
      <c r="AB316" s="630"/>
      <c r="AC316" s="632"/>
      <c r="AD316" s="632"/>
      <c r="AE316" s="632"/>
      <c r="AF316" s="632"/>
      <c r="AG316" s="632"/>
      <c r="AH316" s="632"/>
      <c r="AI316" s="242">
        <v>1</v>
      </c>
      <c r="AJ316" s="630"/>
      <c r="AK316" s="630"/>
      <c r="AL316" s="630"/>
      <c r="AM316" s="234"/>
      <c r="AN316" s="234"/>
      <c r="AO316" s="234"/>
      <c r="AP316" s="234"/>
      <c r="AQ316" s="234"/>
      <c r="AR316" s="232"/>
      <c r="AS316" s="232"/>
      <c r="AT316" s="240"/>
    </row>
    <row r="317" spans="7:46">
      <c r="G317" s="241"/>
      <c r="H317" s="233"/>
      <c r="I317" s="242"/>
      <c r="J317" s="242"/>
      <c r="K317" s="242"/>
      <c r="L317" s="242"/>
      <c r="M317" s="242"/>
      <c r="N317" s="242">
        <v>1</v>
      </c>
      <c r="O317" s="632"/>
      <c r="P317" s="632"/>
      <c r="Q317" s="632"/>
      <c r="R317" s="242">
        <v>1</v>
      </c>
      <c r="S317" s="632"/>
      <c r="T317" s="632"/>
      <c r="U317" s="632"/>
      <c r="V317" s="242">
        <v>1</v>
      </c>
      <c r="W317" s="242">
        <v>1</v>
      </c>
      <c r="X317" s="242">
        <v>1</v>
      </c>
      <c r="Y317" s="242">
        <v>1</v>
      </c>
      <c r="Z317" s="242">
        <v>1</v>
      </c>
      <c r="AA317" s="242">
        <v>1</v>
      </c>
      <c r="AB317" s="242">
        <v>1</v>
      </c>
      <c r="AC317" s="242">
        <v>1</v>
      </c>
      <c r="AD317" s="242">
        <v>1</v>
      </c>
      <c r="AE317" s="242">
        <v>1</v>
      </c>
      <c r="AF317" s="242">
        <v>1</v>
      </c>
      <c r="AG317" s="242">
        <v>1</v>
      </c>
      <c r="AH317" s="242">
        <v>1</v>
      </c>
      <c r="AI317" s="242">
        <v>1</v>
      </c>
      <c r="AJ317" s="242">
        <v>1</v>
      </c>
      <c r="AK317" s="242">
        <v>1</v>
      </c>
      <c r="AL317" s="242">
        <v>1</v>
      </c>
      <c r="AM317" s="242">
        <v>1</v>
      </c>
      <c r="AN317" s="234"/>
      <c r="AO317" s="234"/>
      <c r="AP317" s="234"/>
      <c r="AQ317" s="234"/>
      <c r="AR317" s="234"/>
      <c r="AS317" s="233"/>
      <c r="AT317" s="240"/>
    </row>
    <row r="318" spans="7:46">
      <c r="G318" s="241"/>
      <c r="H318" s="234"/>
      <c r="I318" s="242"/>
      <c r="J318" s="242"/>
      <c r="K318" s="242"/>
      <c r="L318" s="242"/>
      <c r="M318" s="242"/>
      <c r="N318" s="242">
        <v>1</v>
      </c>
      <c r="O318" s="632"/>
      <c r="P318" s="632"/>
      <c r="Q318" s="632"/>
      <c r="R318" s="242">
        <v>1</v>
      </c>
      <c r="S318" s="632"/>
      <c r="T318" s="632"/>
      <c r="U318" s="632"/>
      <c r="V318" s="242">
        <v>1</v>
      </c>
      <c r="W318" s="632" t="s">
        <v>286</v>
      </c>
      <c r="X318" s="632"/>
      <c r="Y318" s="632"/>
      <c r="Z318" s="632" t="s">
        <v>139</v>
      </c>
      <c r="AA318" s="632"/>
      <c r="AB318" s="632"/>
      <c r="AC318" s="243"/>
      <c r="AD318" s="242">
        <v>1</v>
      </c>
      <c r="AE318" s="617" t="s">
        <v>137</v>
      </c>
      <c r="AF318" s="617"/>
      <c r="AG318" s="620" t="s">
        <v>151</v>
      </c>
      <c r="AH318" s="620"/>
      <c r="AI318" s="242">
        <v>1</v>
      </c>
      <c r="AJ318" s="632" t="s">
        <v>136</v>
      </c>
      <c r="AK318" s="632"/>
      <c r="AL318" s="632"/>
      <c r="AM318" s="242">
        <v>1</v>
      </c>
      <c r="AN318" s="234"/>
      <c r="AO318" s="234"/>
      <c r="AP318" s="234"/>
      <c r="AQ318" s="234"/>
      <c r="AR318" s="234"/>
      <c r="AS318" s="233"/>
      <c r="AT318" s="240"/>
    </row>
    <row r="319" spans="7:46">
      <c r="G319" s="241"/>
      <c r="H319" s="234"/>
      <c r="I319" s="242"/>
      <c r="J319" s="242"/>
      <c r="K319" s="632" t="s">
        <v>136</v>
      </c>
      <c r="L319" s="632"/>
      <c r="M319" s="632"/>
      <c r="N319" s="242">
        <v>1</v>
      </c>
      <c r="O319" s="242">
        <v>1</v>
      </c>
      <c r="P319" s="242">
        <v>1</v>
      </c>
      <c r="Q319" s="242">
        <v>1</v>
      </c>
      <c r="R319" s="242">
        <v>1</v>
      </c>
      <c r="S319" s="242">
        <v>1</v>
      </c>
      <c r="T319" s="242">
        <v>1</v>
      </c>
      <c r="U319" s="242">
        <v>1</v>
      </c>
      <c r="V319" s="242">
        <v>1</v>
      </c>
      <c r="W319" s="632"/>
      <c r="X319" s="632"/>
      <c r="Y319" s="632"/>
      <c r="Z319" s="632"/>
      <c r="AA319" s="632"/>
      <c r="AB319" s="632"/>
      <c r="AC319" s="230"/>
      <c r="AD319" s="242">
        <v>1</v>
      </c>
      <c r="AE319" s="617"/>
      <c r="AF319" s="617"/>
      <c r="AG319" s="620"/>
      <c r="AH319" s="620"/>
      <c r="AI319" s="242">
        <v>1</v>
      </c>
      <c r="AJ319" s="632"/>
      <c r="AK319" s="632"/>
      <c r="AL319" s="632"/>
      <c r="AM319" s="242">
        <v>1</v>
      </c>
      <c r="AN319" s="234"/>
      <c r="AO319" s="234"/>
      <c r="AP319" s="234"/>
      <c r="AQ319" s="238"/>
      <c r="AR319" s="232"/>
      <c r="AS319" s="232"/>
      <c r="AT319" s="240"/>
    </row>
    <row r="320" spans="7:46">
      <c r="G320" s="241"/>
      <c r="H320" s="234"/>
      <c r="I320" s="242"/>
      <c r="J320" s="242"/>
      <c r="K320" s="632"/>
      <c r="L320" s="632"/>
      <c r="M320" s="632"/>
      <c r="N320" s="242">
        <v>1</v>
      </c>
      <c r="O320" s="632" t="s">
        <v>138</v>
      </c>
      <c r="P320" s="632"/>
      <c r="Q320" s="632"/>
      <c r="R320" s="242">
        <v>1</v>
      </c>
      <c r="S320" s="632" t="s">
        <v>176</v>
      </c>
      <c r="T320" s="632"/>
      <c r="U320" s="632"/>
      <c r="V320" s="230"/>
      <c r="W320" s="632"/>
      <c r="X320" s="632"/>
      <c r="Y320" s="632"/>
      <c r="Z320" s="632"/>
      <c r="AA320" s="632"/>
      <c r="AB320" s="632"/>
      <c r="AC320" s="236"/>
      <c r="AD320" s="632" t="s">
        <v>181</v>
      </c>
      <c r="AE320" s="632"/>
      <c r="AF320" s="632"/>
      <c r="AG320" s="617" t="s">
        <v>137</v>
      </c>
      <c r="AH320" s="617"/>
      <c r="AI320" s="242">
        <v>1</v>
      </c>
      <c r="AJ320" s="632"/>
      <c r="AK320" s="632"/>
      <c r="AL320" s="632"/>
      <c r="AM320" s="242">
        <v>1</v>
      </c>
      <c r="AN320" s="238"/>
      <c r="AO320" s="234"/>
      <c r="AP320" s="234"/>
      <c r="AQ320" s="234"/>
      <c r="AR320" s="234"/>
      <c r="AS320" s="233"/>
      <c r="AT320" s="240"/>
    </row>
    <row r="321" spans="7:46">
      <c r="G321" s="241"/>
      <c r="H321" s="232"/>
      <c r="I321" s="242"/>
      <c r="J321" s="242"/>
      <c r="K321" s="632"/>
      <c r="L321" s="632"/>
      <c r="M321" s="632"/>
      <c r="N321" s="242">
        <v>1</v>
      </c>
      <c r="O321" s="632"/>
      <c r="P321" s="632"/>
      <c r="Q321" s="632"/>
      <c r="R321" s="242">
        <v>1</v>
      </c>
      <c r="S321" s="632"/>
      <c r="T321" s="632"/>
      <c r="U321" s="632"/>
      <c r="V321" s="238">
        <v>1</v>
      </c>
      <c r="W321" s="238">
        <v>1</v>
      </c>
      <c r="X321" s="238">
        <v>1</v>
      </c>
      <c r="Y321" s="238">
        <v>1</v>
      </c>
      <c r="Z321" s="238">
        <v>1</v>
      </c>
      <c r="AA321" s="238">
        <v>1</v>
      </c>
      <c r="AB321" s="238">
        <v>1</v>
      </c>
      <c r="AC321" s="242">
        <v>1</v>
      </c>
      <c r="AD321" s="632"/>
      <c r="AE321" s="632"/>
      <c r="AF321" s="632"/>
      <c r="AG321" s="617"/>
      <c r="AH321" s="617"/>
      <c r="AI321" s="242">
        <v>1</v>
      </c>
      <c r="AJ321" s="632" t="s">
        <v>133</v>
      </c>
      <c r="AK321" s="632"/>
      <c r="AL321" s="632"/>
      <c r="AM321" s="242">
        <v>1</v>
      </c>
      <c r="AN321" s="234"/>
      <c r="AO321" s="234"/>
      <c r="AP321" s="234"/>
      <c r="AQ321" s="234"/>
      <c r="AR321" s="234"/>
      <c r="AS321" s="233"/>
      <c r="AT321" s="240"/>
    </row>
    <row r="322" spans="7:46">
      <c r="G322" s="241"/>
      <c r="H322" s="630" t="s">
        <v>148</v>
      </c>
      <c r="I322" s="630"/>
      <c r="J322" s="630"/>
      <c r="K322" s="630"/>
      <c r="L322" s="630"/>
      <c r="M322" s="242">
        <v>1</v>
      </c>
      <c r="N322" s="242">
        <v>1</v>
      </c>
      <c r="O322" s="632"/>
      <c r="P322" s="632"/>
      <c r="Q322" s="632"/>
      <c r="R322" s="242">
        <v>1</v>
      </c>
      <c r="S322" s="632"/>
      <c r="T322" s="632"/>
      <c r="U322" s="632"/>
      <c r="V322" s="238">
        <v>1</v>
      </c>
      <c r="W322" s="632" t="s">
        <v>381</v>
      </c>
      <c r="X322" s="632"/>
      <c r="Y322" s="617" t="s">
        <v>137</v>
      </c>
      <c r="Z322" s="617"/>
      <c r="AA322" s="631" t="s">
        <v>151</v>
      </c>
      <c r="AB322" s="631"/>
      <c r="AC322" s="242">
        <v>1</v>
      </c>
      <c r="AD322" s="632"/>
      <c r="AE322" s="632"/>
      <c r="AF322" s="632"/>
      <c r="AG322" s="242">
        <v>1</v>
      </c>
      <c r="AH322" s="242">
        <v>1</v>
      </c>
      <c r="AI322" s="242">
        <v>1</v>
      </c>
      <c r="AJ322" s="632"/>
      <c r="AK322" s="632"/>
      <c r="AL322" s="632"/>
      <c r="AM322" s="242">
        <v>1</v>
      </c>
      <c r="AN322" s="234"/>
      <c r="AO322" s="234"/>
      <c r="AP322" s="234"/>
      <c r="AQ322" s="234"/>
      <c r="AR322" s="234"/>
      <c r="AS322" s="233"/>
      <c r="AT322" s="325"/>
    </row>
    <row r="323" spans="7:46">
      <c r="G323" s="239"/>
      <c r="H323" s="630"/>
      <c r="I323" s="630"/>
      <c r="J323" s="630"/>
      <c r="K323" s="630"/>
      <c r="L323" s="630"/>
      <c r="M323" s="242">
        <v>1</v>
      </c>
      <c r="N323" s="630" t="s">
        <v>165</v>
      </c>
      <c r="O323" s="630"/>
      <c r="P323" s="630"/>
      <c r="Q323" s="242">
        <v>1</v>
      </c>
      <c r="R323" s="242">
        <v>1</v>
      </c>
      <c r="S323" s="230"/>
      <c r="T323" s="236"/>
      <c r="U323" s="238">
        <v>1</v>
      </c>
      <c r="V323" s="238">
        <v>1</v>
      </c>
      <c r="W323" s="632"/>
      <c r="X323" s="632"/>
      <c r="Y323" s="617"/>
      <c r="Z323" s="617"/>
      <c r="AA323" s="631"/>
      <c r="AB323" s="631"/>
      <c r="AC323" s="242">
        <v>1</v>
      </c>
      <c r="AD323" s="242">
        <v>1</v>
      </c>
      <c r="AE323" s="242">
        <v>1</v>
      </c>
      <c r="AF323" s="236"/>
      <c r="AG323" s="230"/>
      <c r="AH323" s="243"/>
      <c r="AI323" s="242">
        <v>1</v>
      </c>
      <c r="AJ323" s="632"/>
      <c r="AK323" s="632"/>
      <c r="AL323" s="632"/>
      <c r="AM323" s="242">
        <v>1</v>
      </c>
      <c r="AN323" s="234"/>
      <c r="AO323" s="234"/>
      <c r="AP323" s="234"/>
      <c r="AQ323" s="238"/>
      <c r="AR323" s="233"/>
      <c r="AS323" s="232"/>
      <c r="AT323" s="325"/>
    </row>
    <row r="324" spans="7:46">
      <c r="G324" s="239"/>
      <c r="H324" s="630"/>
      <c r="I324" s="630"/>
      <c r="J324" s="630"/>
      <c r="K324" s="630"/>
      <c r="L324" s="630"/>
      <c r="M324" s="242">
        <v>1</v>
      </c>
      <c r="N324" s="630"/>
      <c r="O324" s="630"/>
      <c r="P324" s="630"/>
      <c r="Q324" s="242">
        <v>1</v>
      </c>
      <c r="R324" s="632" t="s">
        <v>139</v>
      </c>
      <c r="S324" s="632"/>
      <c r="T324" s="632"/>
      <c r="U324" s="238">
        <v>1</v>
      </c>
      <c r="V324" s="632" t="s">
        <v>138</v>
      </c>
      <c r="W324" s="632"/>
      <c r="X324" s="632"/>
      <c r="Y324" s="632" t="s">
        <v>385</v>
      </c>
      <c r="Z324" s="632"/>
      <c r="AA324" s="632"/>
      <c r="AB324" s="632"/>
      <c r="AC324" s="631" t="s">
        <v>151</v>
      </c>
      <c r="AD324" s="631"/>
      <c r="AE324" s="238">
        <v>1</v>
      </c>
      <c r="AF324" s="632" t="s">
        <v>139</v>
      </c>
      <c r="AG324" s="632"/>
      <c r="AH324" s="632"/>
      <c r="AI324" s="242">
        <v>1</v>
      </c>
      <c r="AJ324" s="630" t="s">
        <v>165</v>
      </c>
      <c r="AK324" s="630"/>
      <c r="AL324" s="630"/>
      <c r="AM324" s="242">
        <v>1</v>
      </c>
      <c r="AN324" s="238"/>
      <c r="AO324" s="234"/>
      <c r="AP324" s="234"/>
      <c r="AQ324" s="234"/>
      <c r="AR324" s="234"/>
      <c r="AS324" s="233"/>
      <c r="AT324" s="325"/>
    </row>
    <row r="325" spans="7:46">
      <c r="G325" s="241"/>
      <c r="H325" s="630"/>
      <c r="I325" s="630"/>
      <c r="J325" s="630"/>
      <c r="K325" s="630"/>
      <c r="L325" s="630"/>
      <c r="M325" s="242">
        <v>1</v>
      </c>
      <c r="N325" s="630"/>
      <c r="O325" s="630"/>
      <c r="P325" s="630"/>
      <c r="Q325" s="242">
        <v>1</v>
      </c>
      <c r="R325" s="632"/>
      <c r="S325" s="632"/>
      <c r="T325" s="632"/>
      <c r="U325" s="238">
        <v>1</v>
      </c>
      <c r="V325" s="632"/>
      <c r="W325" s="632"/>
      <c r="X325" s="632"/>
      <c r="Y325" s="632"/>
      <c r="Z325" s="632"/>
      <c r="AA325" s="632"/>
      <c r="AB325" s="632"/>
      <c r="AC325" s="631"/>
      <c r="AD325" s="631"/>
      <c r="AE325" s="238">
        <v>1</v>
      </c>
      <c r="AF325" s="632"/>
      <c r="AG325" s="632"/>
      <c r="AH325" s="632"/>
      <c r="AI325" s="242">
        <v>1</v>
      </c>
      <c r="AJ325" s="630"/>
      <c r="AK325" s="630"/>
      <c r="AL325" s="630"/>
      <c r="AM325" s="242">
        <v>1</v>
      </c>
      <c r="AN325" s="238"/>
      <c r="AO325" s="238"/>
      <c r="AP325" s="234"/>
      <c r="AQ325" s="234"/>
      <c r="AR325" s="234"/>
      <c r="AS325" s="233"/>
      <c r="AT325" s="325"/>
    </row>
    <row r="326" spans="7:46">
      <c r="G326" s="241"/>
      <c r="H326" s="630"/>
      <c r="I326" s="630"/>
      <c r="J326" s="630"/>
      <c r="K326" s="630"/>
      <c r="L326" s="630"/>
      <c r="M326" s="242">
        <v>1</v>
      </c>
      <c r="N326" s="630" t="s">
        <v>165</v>
      </c>
      <c r="O326" s="630"/>
      <c r="P326" s="630"/>
      <c r="Q326" s="242">
        <v>1</v>
      </c>
      <c r="R326" s="632"/>
      <c r="S326" s="632"/>
      <c r="T326" s="632"/>
      <c r="U326" s="238">
        <v>1</v>
      </c>
      <c r="V326" s="632"/>
      <c r="W326" s="632"/>
      <c r="X326" s="632"/>
      <c r="Y326" s="632"/>
      <c r="Z326" s="632"/>
      <c r="AA326" s="632"/>
      <c r="AB326" s="632"/>
      <c r="AC326" s="617" t="s">
        <v>137</v>
      </c>
      <c r="AD326" s="617"/>
      <c r="AE326" s="238">
        <v>1</v>
      </c>
      <c r="AF326" s="632"/>
      <c r="AG326" s="632"/>
      <c r="AH326" s="632"/>
      <c r="AI326" s="242">
        <v>1</v>
      </c>
      <c r="AJ326" s="630"/>
      <c r="AK326" s="630"/>
      <c r="AL326" s="630"/>
      <c r="AM326" s="242">
        <v>1</v>
      </c>
      <c r="AN326" s="242"/>
      <c r="AO326" s="238"/>
      <c r="AP326" s="234"/>
      <c r="AQ326" s="234"/>
      <c r="AR326" s="234"/>
      <c r="AS326" s="324"/>
      <c r="AT326" s="325"/>
    </row>
    <row r="327" spans="7:46">
      <c r="G327" s="241"/>
      <c r="H327" s="234"/>
      <c r="I327" s="238"/>
      <c r="J327" s="234"/>
      <c r="K327" s="234"/>
      <c r="L327" s="234"/>
      <c r="M327" s="242">
        <v>1</v>
      </c>
      <c r="N327" s="630"/>
      <c r="O327" s="630"/>
      <c r="P327" s="630"/>
      <c r="Q327" s="242">
        <v>1</v>
      </c>
      <c r="R327" s="242">
        <v>1</v>
      </c>
      <c r="S327" s="617" t="s">
        <v>137</v>
      </c>
      <c r="T327" s="617"/>
      <c r="U327" s="238">
        <v>1</v>
      </c>
      <c r="V327" s="631" t="s">
        <v>151</v>
      </c>
      <c r="W327" s="631"/>
      <c r="X327" s="310"/>
      <c r="Y327" s="632"/>
      <c r="Z327" s="632"/>
      <c r="AA327" s="632"/>
      <c r="AB327" s="632"/>
      <c r="AC327" s="617"/>
      <c r="AD327" s="617"/>
      <c r="AE327" s="238">
        <v>1</v>
      </c>
      <c r="AF327" s="632" t="s">
        <v>462</v>
      </c>
      <c r="AG327" s="632"/>
      <c r="AH327" s="632"/>
      <c r="AI327" s="242">
        <v>1</v>
      </c>
      <c r="AJ327" s="630" t="s">
        <v>165</v>
      </c>
      <c r="AK327" s="630"/>
      <c r="AL327" s="630"/>
      <c r="AM327" s="242">
        <v>1</v>
      </c>
      <c r="AN327" s="242"/>
      <c r="AO327" s="238"/>
      <c r="AP327" s="238"/>
      <c r="AQ327" s="238"/>
      <c r="AR327" s="233"/>
      <c r="AS327" s="324"/>
      <c r="AT327" s="325"/>
    </row>
    <row r="328" spans="7:46">
      <c r="G328" s="241"/>
      <c r="H328" s="233"/>
      <c r="I328" s="238"/>
      <c r="J328" s="234"/>
      <c r="K328" s="234"/>
      <c r="L328" s="234"/>
      <c r="M328" s="242">
        <v>1</v>
      </c>
      <c r="N328" s="630"/>
      <c r="O328" s="630"/>
      <c r="P328" s="630"/>
      <c r="Q328" s="235"/>
      <c r="R328" s="242">
        <v>1</v>
      </c>
      <c r="S328" s="617"/>
      <c r="T328" s="617"/>
      <c r="U328" s="238">
        <v>1</v>
      </c>
      <c r="V328" s="631"/>
      <c r="W328" s="631"/>
      <c r="X328" s="236"/>
      <c r="Y328" s="310"/>
      <c r="Z328" s="632" t="s">
        <v>138</v>
      </c>
      <c r="AA328" s="632"/>
      <c r="AB328" s="632"/>
      <c r="AC328" s="632" t="s">
        <v>381</v>
      </c>
      <c r="AD328" s="632"/>
      <c r="AE328" s="238">
        <v>1</v>
      </c>
      <c r="AF328" s="632"/>
      <c r="AG328" s="632"/>
      <c r="AH328" s="632"/>
      <c r="AI328" s="242">
        <v>1</v>
      </c>
      <c r="AJ328" s="630"/>
      <c r="AK328" s="630"/>
      <c r="AL328" s="630"/>
      <c r="AM328" s="242">
        <v>1</v>
      </c>
      <c r="AN328" s="242"/>
      <c r="AO328" s="238"/>
      <c r="AP328" s="234"/>
      <c r="AQ328" s="234"/>
      <c r="AR328" s="234"/>
      <c r="AS328" s="324"/>
      <c r="AT328" s="325"/>
    </row>
    <row r="329" spans="7:46">
      <c r="G329" s="241"/>
      <c r="H329" s="232"/>
      <c r="I329" s="238"/>
      <c r="J329" s="238"/>
      <c r="K329" s="242">
        <v>1</v>
      </c>
      <c r="L329" s="242">
        <v>1</v>
      </c>
      <c r="M329" s="242">
        <v>1</v>
      </c>
      <c r="N329" s="242">
        <v>1</v>
      </c>
      <c r="O329" s="242">
        <v>1</v>
      </c>
      <c r="P329" s="243"/>
      <c r="Q329" s="243"/>
      <c r="R329" s="242">
        <v>1</v>
      </c>
      <c r="S329" s="238">
        <v>1</v>
      </c>
      <c r="T329" s="238">
        <v>1</v>
      </c>
      <c r="U329" s="238">
        <v>1</v>
      </c>
      <c r="V329" s="238">
        <v>1</v>
      </c>
      <c r="W329" s="238">
        <v>1</v>
      </c>
      <c r="X329" s="631" t="s">
        <v>151</v>
      </c>
      <c r="Y329" s="631"/>
      <c r="Z329" s="632"/>
      <c r="AA329" s="632"/>
      <c r="AB329" s="632"/>
      <c r="AC329" s="632"/>
      <c r="AD329" s="632"/>
      <c r="AE329" s="238">
        <v>1</v>
      </c>
      <c r="AF329" s="632"/>
      <c r="AG329" s="632"/>
      <c r="AH329" s="632"/>
      <c r="AI329" s="242">
        <v>1</v>
      </c>
      <c r="AJ329" s="630"/>
      <c r="AK329" s="630"/>
      <c r="AL329" s="630"/>
      <c r="AM329" s="242">
        <v>1</v>
      </c>
      <c r="AN329" s="238"/>
      <c r="AO329" s="238"/>
      <c r="AP329" s="234"/>
      <c r="AQ329" s="234"/>
      <c r="AR329" s="234"/>
      <c r="AS329" s="324"/>
      <c r="AT329" s="240"/>
    </row>
    <row r="330" spans="7:46">
      <c r="G330" s="241"/>
      <c r="H330" s="232"/>
      <c r="I330" s="238"/>
      <c r="J330" s="238"/>
      <c r="K330" s="242">
        <v>1</v>
      </c>
      <c r="L330" s="632" t="s">
        <v>133</v>
      </c>
      <c r="M330" s="632"/>
      <c r="N330" s="632"/>
      <c r="O330" s="242">
        <v>1</v>
      </c>
      <c r="P330" s="632" t="s">
        <v>135</v>
      </c>
      <c r="Q330" s="632"/>
      <c r="R330" s="632"/>
      <c r="S330" s="238">
        <v>1</v>
      </c>
      <c r="T330" s="632" t="s">
        <v>176</v>
      </c>
      <c r="U330" s="632"/>
      <c r="V330" s="632"/>
      <c r="W330" s="238">
        <v>1</v>
      </c>
      <c r="X330" s="631"/>
      <c r="Y330" s="631"/>
      <c r="Z330" s="632"/>
      <c r="AA330" s="632"/>
      <c r="AB330" s="632"/>
      <c r="AC330" s="238">
        <v>1</v>
      </c>
      <c r="AD330" s="238">
        <v>1</v>
      </c>
      <c r="AE330" s="238">
        <v>1</v>
      </c>
      <c r="AF330" s="230"/>
      <c r="AG330" s="242">
        <v>1</v>
      </c>
      <c r="AH330" s="242">
        <v>1</v>
      </c>
      <c r="AI330" s="242">
        <v>1</v>
      </c>
      <c r="AJ330" s="235"/>
      <c r="AK330" s="242">
        <v>1</v>
      </c>
      <c r="AL330" s="242">
        <v>1</v>
      </c>
      <c r="AM330" s="242">
        <v>1</v>
      </c>
      <c r="AN330" s="242"/>
      <c r="AO330" s="242"/>
      <c r="AP330" s="234"/>
      <c r="AQ330" s="234"/>
      <c r="AR330" s="234"/>
      <c r="AS330" s="232"/>
      <c r="AT330" s="240"/>
    </row>
    <row r="331" spans="7:46">
      <c r="G331" s="241"/>
      <c r="H331" s="232"/>
      <c r="I331" s="238"/>
      <c r="J331" s="234"/>
      <c r="K331" s="242">
        <v>1</v>
      </c>
      <c r="L331" s="632"/>
      <c r="M331" s="632"/>
      <c r="N331" s="632"/>
      <c r="O331" s="242">
        <v>1</v>
      </c>
      <c r="P331" s="632"/>
      <c r="Q331" s="632"/>
      <c r="R331" s="632"/>
      <c r="S331" s="238">
        <v>1</v>
      </c>
      <c r="T331" s="632"/>
      <c r="U331" s="632"/>
      <c r="V331" s="632"/>
      <c r="W331" s="238">
        <v>1</v>
      </c>
      <c r="X331" s="238">
        <v>1</v>
      </c>
      <c r="Y331" s="238">
        <v>1</v>
      </c>
      <c r="Z331" s="238">
        <v>1</v>
      </c>
      <c r="AA331" s="238">
        <v>1</v>
      </c>
      <c r="AB331" s="238">
        <v>1</v>
      </c>
      <c r="AC331" s="238">
        <v>1</v>
      </c>
      <c r="AD331" s="632" t="s">
        <v>176</v>
      </c>
      <c r="AE331" s="632"/>
      <c r="AF331" s="632"/>
      <c r="AG331" s="242">
        <v>1</v>
      </c>
      <c r="AH331" s="632" t="s">
        <v>135</v>
      </c>
      <c r="AI331" s="632"/>
      <c r="AJ331" s="632"/>
      <c r="AK331" s="242">
        <v>1</v>
      </c>
      <c r="AL331" s="632" t="s">
        <v>136</v>
      </c>
      <c r="AM331" s="632"/>
      <c r="AN331" s="632"/>
      <c r="AO331" s="242"/>
      <c r="AP331" s="242"/>
      <c r="AQ331" s="242"/>
      <c r="AR331" s="242"/>
      <c r="AS331" s="232"/>
      <c r="AT331" s="240"/>
    </row>
    <row r="332" spans="7:46">
      <c r="G332" s="241"/>
      <c r="H332" s="232"/>
      <c r="I332" s="238"/>
      <c r="J332" s="234"/>
      <c r="K332" s="242">
        <v>1</v>
      </c>
      <c r="L332" s="632"/>
      <c r="M332" s="632"/>
      <c r="N332" s="632"/>
      <c r="O332" s="242">
        <v>1</v>
      </c>
      <c r="P332" s="632"/>
      <c r="Q332" s="632"/>
      <c r="R332" s="632"/>
      <c r="S332" s="238">
        <v>1</v>
      </c>
      <c r="T332" s="632"/>
      <c r="U332" s="632"/>
      <c r="V332" s="632"/>
      <c r="W332" s="238">
        <v>1</v>
      </c>
      <c r="X332" s="617" t="s">
        <v>137</v>
      </c>
      <c r="Y332" s="617"/>
      <c r="Z332" s="632" t="s">
        <v>139</v>
      </c>
      <c r="AA332" s="632"/>
      <c r="AB332" s="632"/>
      <c r="AC332" s="236"/>
      <c r="AD332" s="632"/>
      <c r="AE332" s="632"/>
      <c r="AF332" s="632"/>
      <c r="AG332" s="242">
        <v>1</v>
      </c>
      <c r="AH332" s="632"/>
      <c r="AI332" s="632"/>
      <c r="AJ332" s="632"/>
      <c r="AK332" s="242">
        <v>1</v>
      </c>
      <c r="AL332" s="632"/>
      <c r="AM332" s="632"/>
      <c r="AN332" s="632"/>
      <c r="AO332" s="242"/>
      <c r="AP332" s="242"/>
      <c r="AQ332" s="242"/>
      <c r="AR332" s="242"/>
      <c r="AS332" s="232"/>
      <c r="AT332" s="240"/>
    </row>
    <row r="333" spans="7:46">
      <c r="G333" s="241"/>
      <c r="H333" s="232"/>
      <c r="I333" s="232"/>
      <c r="J333" s="234"/>
      <c r="K333" s="242">
        <v>1</v>
      </c>
      <c r="L333" s="242">
        <v>1</v>
      </c>
      <c r="M333" s="242">
        <v>1</v>
      </c>
      <c r="N333" s="242">
        <v>1</v>
      </c>
      <c r="O333" s="242">
        <v>1</v>
      </c>
      <c r="P333" s="242">
        <v>1</v>
      </c>
      <c r="Q333" s="242">
        <v>1</v>
      </c>
      <c r="R333" s="242">
        <v>1</v>
      </c>
      <c r="S333" s="238">
        <v>1</v>
      </c>
      <c r="T333" s="238">
        <v>1</v>
      </c>
      <c r="U333" s="238">
        <v>1</v>
      </c>
      <c r="V333" s="238">
        <v>1</v>
      </c>
      <c r="W333" s="238">
        <v>1</v>
      </c>
      <c r="X333" s="617"/>
      <c r="Y333" s="617"/>
      <c r="Z333" s="632"/>
      <c r="AA333" s="632"/>
      <c r="AB333" s="632"/>
      <c r="AC333" s="230"/>
      <c r="AD333" s="632"/>
      <c r="AE333" s="632"/>
      <c r="AF333" s="632"/>
      <c r="AG333" s="242">
        <v>1</v>
      </c>
      <c r="AH333" s="632"/>
      <c r="AI333" s="632"/>
      <c r="AJ333" s="632"/>
      <c r="AK333" s="242">
        <v>1</v>
      </c>
      <c r="AL333" s="632"/>
      <c r="AM333" s="632"/>
      <c r="AN333" s="632"/>
      <c r="AO333" s="242"/>
      <c r="AP333" s="242"/>
      <c r="AQ333" s="242"/>
      <c r="AR333" s="242"/>
      <c r="AS333" s="232"/>
      <c r="AT333" s="240"/>
    </row>
    <row r="334" spans="7:46">
      <c r="G334" s="241"/>
      <c r="H334" s="232"/>
      <c r="I334" s="232"/>
      <c r="J334" s="232"/>
      <c r="K334" s="232"/>
      <c r="L334" s="232"/>
      <c r="M334" s="242"/>
      <c r="N334" s="242"/>
      <c r="O334" s="242"/>
      <c r="P334" s="632" t="s">
        <v>136</v>
      </c>
      <c r="Q334" s="632"/>
      <c r="R334" s="632"/>
      <c r="S334" s="242">
        <v>1</v>
      </c>
      <c r="T334" s="632" t="s">
        <v>135</v>
      </c>
      <c r="U334" s="632"/>
      <c r="V334" s="632"/>
      <c r="W334" s="242">
        <v>1</v>
      </c>
      <c r="X334" s="242">
        <v>1</v>
      </c>
      <c r="Y334" s="242">
        <v>1</v>
      </c>
      <c r="Z334" s="632"/>
      <c r="AA334" s="632"/>
      <c r="AB334" s="632"/>
      <c r="AC334" s="242">
        <v>1</v>
      </c>
      <c r="AD334" s="242">
        <v>1</v>
      </c>
      <c r="AE334" s="242">
        <v>1</v>
      </c>
      <c r="AF334" s="242">
        <v>1</v>
      </c>
      <c r="AG334" s="242">
        <v>1</v>
      </c>
      <c r="AH334" s="242">
        <v>1</v>
      </c>
      <c r="AI334" s="242">
        <v>1</v>
      </c>
      <c r="AJ334" s="242">
        <v>1</v>
      </c>
      <c r="AK334" s="242">
        <v>1</v>
      </c>
      <c r="AL334" s="630" t="s">
        <v>148</v>
      </c>
      <c r="AM334" s="630"/>
      <c r="AN334" s="630"/>
      <c r="AO334" s="630"/>
      <c r="AP334" s="630"/>
      <c r="AQ334" s="242"/>
      <c r="AR334" s="242"/>
      <c r="AS334" s="232"/>
      <c r="AT334" s="240"/>
    </row>
    <row r="335" spans="7:46">
      <c r="G335" s="241"/>
      <c r="H335" s="232"/>
      <c r="I335" s="232"/>
      <c r="J335" s="232"/>
      <c r="K335" s="232"/>
      <c r="L335" s="232"/>
      <c r="M335" s="242"/>
      <c r="N335" s="242"/>
      <c r="O335" s="242"/>
      <c r="P335" s="632"/>
      <c r="Q335" s="632"/>
      <c r="R335" s="632"/>
      <c r="S335" s="242">
        <v>1</v>
      </c>
      <c r="T335" s="632"/>
      <c r="U335" s="632"/>
      <c r="V335" s="632"/>
      <c r="W335" s="243"/>
      <c r="X335" s="235"/>
      <c r="Y335" s="242">
        <v>1</v>
      </c>
      <c r="Z335" s="242">
        <v>1</v>
      </c>
      <c r="AA335" s="242">
        <v>1</v>
      </c>
      <c r="AB335" s="242">
        <v>1</v>
      </c>
      <c r="AC335" s="242">
        <v>1</v>
      </c>
      <c r="AD335" s="632" t="s">
        <v>138</v>
      </c>
      <c r="AE335" s="632"/>
      <c r="AF335" s="632"/>
      <c r="AG335" s="242">
        <v>1</v>
      </c>
      <c r="AH335" s="632" t="s">
        <v>133</v>
      </c>
      <c r="AI335" s="632"/>
      <c r="AJ335" s="632"/>
      <c r="AK335" s="242">
        <v>1</v>
      </c>
      <c r="AL335" s="630"/>
      <c r="AM335" s="630"/>
      <c r="AN335" s="630"/>
      <c r="AO335" s="630"/>
      <c r="AP335" s="630"/>
      <c r="AQ335" s="238"/>
      <c r="AR335" s="232"/>
      <c r="AS335" s="232"/>
      <c r="AT335" s="325"/>
    </row>
    <row r="336" spans="7:46">
      <c r="G336" s="239"/>
      <c r="H336" s="232"/>
      <c r="I336" s="232"/>
      <c r="J336" s="232"/>
      <c r="K336" s="232"/>
      <c r="L336" s="232"/>
      <c r="M336" s="238"/>
      <c r="N336" s="232"/>
      <c r="O336" s="242"/>
      <c r="P336" s="632"/>
      <c r="Q336" s="632"/>
      <c r="R336" s="632"/>
      <c r="S336" s="242">
        <v>1</v>
      </c>
      <c r="T336" s="632"/>
      <c r="U336" s="632"/>
      <c r="V336" s="632"/>
      <c r="W336" s="243"/>
      <c r="X336" s="630" t="s">
        <v>165</v>
      </c>
      <c r="Y336" s="630"/>
      <c r="Z336" s="630"/>
      <c r="AA336" s="630" t="s">
        <v>165</v>
      </c>
      <c r="AB336" s="630"/>
      <c r="AC336" s="630"/>
      <c r="AD336" s="632"/>
      <c r="AE336" s="632"/>
      <c r="AF336" s="632"/>
      <c r="AG336" s="242">
        <v>1</v>
      </c>
      <c r="AH336" s="632"/>
      <c r="AI336" s="632"/>
      <c r="AJ336" s="632"/>
      <c r="AK336" s="242">
        <v>1</v>
      </c>
      <c r="AL336" s="630"/>
      <c r="AM336" s="630"/>
      <c r="AN336" s="630"/>
      <c r="AO336" s="630"/>
      <c r="AP336" s="630"/>
      <c r="AQ336" s="238"/>
      <c r="AR336" s="233"/>
      <c r="AS336" s="232"/>
      <c r="AT336" s="325"/>
    </row>
    <row r="337" spans="7:46">
      <c r="G337" s="239"/>
      <c r="H337" s="232"/>
      <c r="I337" s="232"/>
      <c r="J337" s="232"/>
      <c r="K337" s="232"/>
      <c r="L337" s="232"/>
      <c r="M337" s="238"/>
      <c r="N337" s="238"/>
      <c r="O337" s="310"/>
      <c r="P337" s="242"/>
      <c r="Q337" s="242"/>
      <c r="R337" s="242"/>
      <c r="S337" s="242">
        <v>1</v>
      </c>
      <c r="T337" s="242">
        <v>1</v>
      </c>
      <c r="U337" s="242">
        <v>1</v>
      </c>
      <c r="V337" s="242">
        <v>1</v>
      </c>
      <c r="W337" s="242">
        <v>1</v>
      </c>
      <c r="X337" s="630"/>
      <c r="Y337" s="630"/>
      <c r="Z337" s="630"/>
      <c r="AA337" s="630"/>
      <c r="AB337" s="630"/>
      <c r="AC337" s="630"/>
      <c r="AD337" s="632"/>
      <c r="AE337" s="632"/>
      <c r="AF337" s="632"/>
      <c r="AG337" s="242">
        <v>1</v>
      </c>
      <c r="AH337" s="632"/>
      <c r="AI337" s="632"/>
      <c r="AJ337" s="632"/>
      <c r="AK337" s="242">
        <v>1</v>
      </c>
      <c r="AL337" s="630"/>
      <c r="AM337" s="630"/>
      <c r="AN337" s="630"/>
      <c r="AO337" s="630"/>
      <c r="AP337" s="630"/>
      <c r="AQ337" s="238"/>
      <c r="AR337" s="233"/>
      <c r="AS337" s="232"/>
      <c r="AT337" s="325"/>
    </row>
    <row r="338" spans="7:46">
      <c r="G338" s="241"/>
      <c r="H338" s="324"/>
      <c r="I338" s="324"/>
      <c r="J338" s="232"/>
      <c r="K338" s="232"/>
      <c r="L338" s="232"/>
      <c r="M338" s="238"/>
      <c r="N338" s="238"/>
      <c r="O338" s="238"/>
      <c r="P338" s="238"/>
      <c r="Q338" s="238"/>
      <c r="R338" s="242"/>
      <c r="S338" s="242">
        <v>1</v>
      </c>
      <c r="T338" s="632" t="s">
        <v>133</v>
      </c>
      <c r="U338" s="632"/>
      <c r="V338" s="632"/>
      <c r="W338" s="242">
        <v>1</v>
      </c>
      <c r="X338" s="630"/>
      <c r="Y338" s="630"/>
      <c r="Z338" s="630"/>
      <c r="AA338" s="630"/>
      <c r="AB338" s="630"/>
      <c r="AC338" s="630"/>
      <c r="AD338" s="242">
        <v>1</v>
      </c>
      <c r="AE338" s="242">
        <v>1</v>
      </c>
      <c r="AF338" s="242">
        <v>1</v>
      </c>
      <c r="AG338" s="242">
        <v>1</v>
      </c>
      <c r="AH338" s="242">
        <v>1</v>
      </c>
      <c r="AI338" s="242">
        <v>1</v>
      </c>
      <c r="AJ338" s="242">
        <v>1</v>
      </c>
      <c r="AK338" s="242">
        <v>1</v>
      </c>
      <c r="AL338" s="630"/>
      <c r="AM338" s="630"/>
      <c r="AN338" s="630"/>
      <c r="AO338" s="630"/>
      <c r="AP338" s="630"/>
      <c r="AQ338" s="233"/>
      <c r="AR338" s="233"/>
      <c r="AS338" s="233"/>
      <c r="AT338" s="240"/>
    </row>
    <row r="339" spans="7:46">
      <c r="G339" s="239"/>
      <c r="H339" s="310"/>
      <c r="I339" s="311" t="s">
        <v>486</v>
      </c>
      <c r="J339" s="232"/>
      <c r="K339" s="232"/>
      <c r="L339" s="232"/>
      <c r="M339" s="238"/>
      <c r="N339" s="238"/>
      <c r="O339" s="238"/>
      <c r="P339" s="232"/>
      <c r="Q339" s="232"/>
      <c r="R339" s="234"/>
      <c r="S339" s="242">
        <v>1</v>
      </c>
      <c r="T339" s="632"/>
      <c r="U339" s="632"/>
      <c r="V339" s="632"/>
      <c r="W339" s="242">
        <v>1</v>
      </c>
      <c r="X339" s="242">
        <v>1</v>
      </c>
      <c r="Y339" s="242">
        <v>1</v>
      </c>
      <c r="Z339" s="242">
        <v>1</v>
      </c>
      <c r="AA339" s="242">
        <v>1</v>
      </c>
      <c r="AB339" s="242">
        <v>1</v>
      </c>
      <c r="AC339" s="242">
        <v>1</v>
      </c>
      <c r="AD339" s="242">
        <v>1</v>
      </c>
      <c r="AE339" s="632" t="s">
        <v>136</v>
      </c>
      <c r="AF339" s="632"/>
      <c r="AG339" s="632"/>
      <c r="AH339" s="242"/>
      <c r="AI339" s="242"/>
      <c r="AJ339" s="232"/>
      <c r="AK339" s="232"/>
      <c r="AL339" s="232"/>
      <c r="AM339" s="232"/>
      <c r="AN339" s="232"/>
      <c r="AO339" s="238"/>
      <c r="AP339" s="238"/>
      <c r="AQ339" s="238"/>
      <c r="AR339" s="233"/>
      <c r="AS339" s="233"/>
      <c r="AT339" s="325"/>
    </row>
    <row r="340" spans="7:46">
      <c r="G340" s="239"/>
      <c r="H340" s="243"/>
      <c r="I340" s="231" t="s">
        <v>191</v>
      </c>
      <c r="J340" s="233"/>
      <c r="K340" s="233"/>
      <c r="L340" s="232"/>
      <c r="M340" s="232"/>
      <c r="N340" s="233"/>
      <c r="O340" s="232"/>
      <c r="P340" s="234"/>
      <c r="Q340" s="234"/>
      <c r="R340" s="234"/>
      <c r="S340" s="242">
        <v>1</v>
      </c>
      <c r="T340" s="632"/>
      <c r="U340" s="632"/>
      <c r="V340" s="632"/>
      <c r="W340" s="242">
        <v>1</v>
      </c>
      <c r="X340" s="238"/>
      <c r="Y340" s="238"/>
      <c r="Z340" s="630" t="s">
        <v>148</v>
      </c>
      <c r="AA340" s="630"/>
      <c r="AB340" s="630"/>
      <c r="AC340" s="630"/>
      <c r="AD340" s="630"/>
      <c r="AE340" s="632"/>
      <c r="AF340" s="632"/>
      <c r="AG340" s="632"/>
      <c r="AH340" s="242"/>
      <c r="AI340" s="242"/>
      <c r="AJ340" s="232"/>
      <c r="AK340" s="232"/>
      <c r="AL340" s="232"/>
      <c r="AM340" s="232"/>
      <c r="AN340" s="232"/>
      <c r="AO340" s="238"/>
      <c r="AP340" s="238"/>
      <c r="AQ340" s="238"/>
      <c r="AR340" s="324"/>
      <c r="AS340" s="324"/>
      <c r="AT340" s="325"/>
    </row>
    <row r="341" spans="7:46">
      <c r="G341" s="241"/>
      <c r="H341" s="230"/>
      <c r="I341" s="231" t="s">
        <v>268</v>
      </c>
      <c r="J341" s="233"/>
      <c r="K341" s="233"/>
      <c r="L341" s="233"/>
      <c r="M341" s="232"/>
      <c r="N341" s="233"/>
      <c r="O341" s="233"/>
      <c r="P341" s="234"/>
      <c r="Q341" s="234"/>
      <c r="R341" s="234"/>
      <c r="S341" s="242">
        <v>1</v>
      </c>
      <c r="T341" s="242">
        <v>1</v>
      </c>
      <c r="U341" s="242">
        <v>1</v>
      </c>
      <c r="V341" s="242">
        <v>1</v>
      </c>
      <c r="W341" s="242">
        <v>1</v>
      </c>
      <c r="X341" s="238"/>
      <c r="Y341" s="238"/>
      <c r="Z341" s="630"/>
      <c r="AA341" s="630"/>
      <c r="AB341" s="630"/>
      <c r="AC341" s="630"/>
      <c r="AD341" s="630"/>
      <c r="AE341" s="632"/>
      <c r="AF341" s="632"/>
      <c r="AG341" s="632"/>
      <c r="AH341" s="242"/>
      <c r="AI341" s="242"/>
      <c r="AJ341" s="232"/>
      <c r="AK341" s="232"/>
      <c r="AL341" s="232"/>
      <c r="AM341" s="232"/>
      <c r="AN341" s="238"/>
      <c r="AO341" s="238"/>
      <c r="AP341" s="238"/>
      <c r="AQ341" s="238"/>
      <c r="AR341" s="324"/>
      <c r="AS341" s="324"/>
      <c r="AT341" s="325"/>
    </row>
    <row r="342" spans="7:46">
      <c r="G342" s="241"/>
      <c r="H342" s="235"/>
      <c r="I342" s="231" t="s">
        <v>193</v>
      </c>
      <c r="J342" s="233"/>
      <c r="K342" s="233"/>
      <c r="L342" s="233"/>
      <c r="M342" s="232"/>
      <c r="N342" s="233"/>
      <c r="O342" s="233"/>
      <c r="P342" s="234"/>
      <c r="Q342" s="234"/>
      <c r="R342" s="234"/>
      <c r="S342" s="238"/>
      <c r="T342" s="238"/>
      <c r="U342" s="238"/>
      <c r="V342" s="238"/>
      <c r="W342" s="238"/>
      <c r="X342" s="238"/>
      <c r="Y342" s="238"/>
      <c r="Z342" s="630"/>
      <c r="AA342" s="630"/>
      <c r="AB342" s="630"/>
      <c r="AC342" s="630"/>
      <c r="AD342" s="630"/>
      <c r="AE342" s="242"/>
      <c r="AF342" s="242"/>
      <c r="AG342" s="242"/>
      <c r="AH342" s="242"/>
      <c r="AI342" s="242"/>
      <c r="AJ342" s="232"/>
      <c r="AK342" s="232"/>
      <c r="AL342" s="232"/>
      <c r="AM342" s="232"/>
      <c r="AN342" s="238"/>
      <c r="AO342" s="238"/>
      <c r="AP342" s="238"/>
      <c r="AQ342" s="232"/>
      <c r="AR342" s="232"/>
      <c r="AS342" s="324"/>
      <c r="AT342" s="325"/>
    </row>
    <row r="343" spans="7:46">
      <c r="G343" s="241"/>
      <c r="H343" s="236"/>
      <c r="I343" s="231" t="s">
        <v>189</v>
      </c>
      <c r="J343" s="324"/>
      <c r="K343" s="232"/>
      <c r="L343" s="232"/>
      <c r="M343" s="232"/>
      <c r="N343" s="233"/>
      <c r="O343" s="233"/>
      <c r="P343" s="233"/>
      <c r="Q343" s="233"/>
      <c r="R343" s="233"/>
      <c r="S343" s="238"/>
      <c r="T343" s="238"/>
      <c r="U343" s="238"/>
      <c r="V343" s="238"/>
      <c r="W343" s="238"/>
      <c r="X343" s="233"/>
      <c r="Y343" s="233"/>
      <c r="Z343" s="630"/>
      <c r="AA343" s="630"/>
      <c r="AB343" s="630"/>
      <c r="AC343" s="630"/>
      <c r="AD343" s="630"/>
      <c r="AE343" s="242"/>
      <c r="AF343" s="242"/>
      <c r="AG343" s="242"/>
      <c r="AH343" s="242"/>
      <c r="AI343" s="242"/>
      <c r="AJ343" s="233"/>
      <c r="AK343" s="233"/>
      <c r="AL343" s="233"/>
      <c r="AM343" s="233"/>
      <c r="AN343" s="238"/>
      <c r="AO343" s="238"/>
      <c r="AP343" s="238"/>
      <c r="AQ343" s="232"/>
      <c r="AR343" s="232"/>
      <c r="AS343" s="324"/>
      <c r="AT343" s="325"/>
    </row>
    <row r="344" spans="7:46">
      <c r="G344" s="241"/>
      <c r="H344" s="237"/>
      <c r="I344" s="231" t="s">
        <v>192</v>
      </c>
      <c r="J344" s="324"/>
      <c r="K344" s="324"/>
      <c r="L344" s="324"/>
      <c r="M344" s="324"/>
      <c r="N344" s="324"/>
      <c r="O344" s="233"/>
      <c r="P344" s="233"/>
      <c r="Q344" s="233"/>
      <c r="R344" s="233"/>
      <c r="S344" s="233"/>
      <c r="T344" s="233"/>
      <c r="U344" s="231"/>
      <c r="V344" s="231"/>
      <c r="W344" s="231"/>
      <c r="X344" s="231"/>
      <c r="Y344" s="231"/>
      <c r="Z344" s="630"/>
      <c r="AA344" s="630"/>
      <c r="AB344" s="630"/>
      <c r="AC344" s="630"/>
      <c r="AD344" s="630"/>
      <c r="AE344" s="231"/>
      <c r="AF344" s="231"/>
      <c r="AG344" s="234"/>
      <c r="AH344" s="234"/>
      <c r="AI344" s="234"/>
      <c r="AJ344" s="231"/>
      <c r="AK344" s="231"/>
      <c r="AL344" s="231"/>
      <c r="AM344" s="231"/>
      <c r="AN344" s="231"/>
      <c r="AO344" s="231"/>
      <c r="AP344" s="231"/>
      <c r="AQ344" s="232"/>
      <c r="AR344" s="232"/>
      <c r="AS344" s="324"/>
      <c r="AT344" s="325"/>
    </row>
    <row r="345" spans="7:46">
      <c r="G345" s="241"/>
      <c r="H345" s="232"/>
      <c r="I345" s="324"/>
      <c r="J345" s="324"/>
      <c r="K345" s="324"/>
      <c r="L345" s="324"/>
      <c r="M345" s="324"/>
      <c r="N345" s="324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2"/>
      <c r="AD345" s="232"/>
      <c r="AE345" s="232"/>
      <c r="AF345" s="232"/>
      <c r="AG345" s="234"/>
      <c r="AH345" s="234"/>
      <c r="AI345" s="234"/>
      <c r="AJ345" s="232"/>
      <c r="AK345" s="232"/>
      <c r="AL345" s="324"/>
      <c r="AM345" s="233"/>
      <c r="AN345" s="233"/>
      <c r="AO345" s="233"/>
      <c r="AP345" s="324"/>
      <c r="AQ345" s="324"/>
      <c r="AR345" s="324"/>
      <c r="AS345" s="324"/>
      <c r="AT345" s="325"/>
    </row>
    <row r="346" spans="7:46" ht="15.75" thickBot="1">
      <c r="G346" s="244"/>
      <c r="H346" s="245"/>
      <c r="I346" s="245"/>
      <c r="J346" s="245"/>
      <c r="K346" s="245"/>
      <c r="L346" s="245"/>
      <c r="M346" s="245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245"/>
      <c r="Y346" s="245"/>
      <c r="Z346" s="245"/>
      <c r="AA346" s="245"/>
      <c r="AB346" s="245"/>
      <c r="AC346" s="326"/>
      <c r="AD346" s="326"/>
      <c r="AE346" s="326"/>
      <c r="AF346" s="326"/>
      <c r="AG346" s="326"/>
      <c r="AH346" s="326"/>
      <c r="AI346" s="326"/>
      <c r="AJ346" s="326"/>
      <c r="AK346" s="326"/>
      <c r="AL346" s="326"/>
      <c r="AM346" s="326"/>
      <c r="AN346" s="326"/>
      <c r="AO346" s="326"/>
      <c r="AP346" s="326"/>
      <c r="AQ346" s="326"/>
      <c r="AR346" s="326"/>
      <c r="AS346" s="326"/>
      <c r="AT346" s="327"/>
    </row>
  </sheetData>
  <mergeCells count="917">
    <mergeCell ref="S320:U322"/>
    <mergeCell ref="S316:U318"/>
    <mergeCell ref="O320:Q322"/>
    <mergeCell ref="AF314:AH316"/>
    <mergeCell ref="AJ318:AL320"/>
    <mergeCell ref="S312:U314"/>
    <mergeCell ref="AJ314:AL316"/>
    <mergeCell ref="N310:R314"/>
    <mergeCell ref="T330:V332"/>
    <mergeCell ref="AH331:AJ333"/>
    <mergeCell ref="R324:T326"/>
    <mergeCell ref="S327:T328"/>
    <mergeCell ref="Z318:AB320"/>
    <mergeCell ref="Y322:Z323"/>
    <mergeCell ref="Y324:AB327"/>
    <mergeCell ref="AG318:AH319"/>
    <mergeCell ref="AA322:AB323"/>
    <mergeCell ref="AC328:AD329"/>
    <mergeCell ref="AC314:AE316"/>
    <mergeCell ref="AE318:AF319"/>
    <mergeCell ref="V327:W328"/>
    <mergeCell ref="X329:Y330"/>
    <mergeCell ref="O316:Q318"/>
    <mergeCell ref="L330:N332"/>
    <mergeCell ref="T334:V336"/>
    <mergeCell ref="X332:Y333"/>
    <mergeCell ref="AL331:AN333"/>
    <mergeCell ref="AE339:AG341"/>
    <mergeCell ref="AL334:AP338"/>
    <mergeCell ref="H322:L326"/>
    <mergeCell ref="Z340:AD344"/>
    <mergeCell ref="AC326:AD327"/>
    <mergeCell ref="AC324:AD325"/>
    <mergeCell ref="AD320:AF322"/>
    <mergeCell ref="T338:V340"/>
    <mergeCell ref="AH335:AJ337"/>
    <mergeCell ref="AJ321:AL323"/>
    <mergeCell ref="K319:M321"/>
    <mergeCell ref="P334:R336"/>
    <mergeCell ref="AD335:AF337"/>
    <mergeCell ref="AD331:AF333"/>
    <mergeCell ref="Z332:AB334"/>
    <mergeCell ref="P330:R332"/>
    <mergeCell ref="N326:P328"/>
    <mergeCell ref="N323:P325"/>
    <mergeCell ref="Z328:AB330"/>
    <mergeCell ref="V324:X326"/>
    <mergeCell ref="W318:Y320"/>
    <mergeCell ref="AF324:AH326"/>
    <mergeCell ref="AA336:AC338"/>
    <mergeCell ref="X336:Z338"/>
    <mergeCell ref="AJ327:AL329"/>
    <mergeCell ref="AJ324:AL326"/>
    <mergeCell ref="Z314:AB316"/>
    <mergeCell ref="W314:Y316"/>
    <mergeCell ref="AG320:AH321"/>
    <mergeCell ref="AF327:AH329"/>
    <mergeCell ref="W322:X323"/>
    <mergeCell ref="BY272:CA274"/>
    <mergeCell ref="BL270:BN272"/>
    <mergeCell ref="BS272:BU274"/>
    <mergeCell ref="BI270:BK272"/>
    <mergeCell ref="BO268:BQ270"/>
    <mergeCell ref="BD279:BF281"/>
    <mergeCell ref="BV272:BX274"/>
    <mergeCell ref="BD288:BF290"/>
    <mergeCell ref="BF273:BH275"/>
    <mergeCell ref="BJ274:BL276"/>
    <mergeCell ref="BQ276:BS278"/>
    <mergeCell ref="BU276:BW278"/>
    <mergeCell ref="BP280:BS283"/>
    <mergeCell ref="BU280:BW282"/>
    <mergeCell ref="BP285:BR287"/>
    <mergeCell ref="BW287:BY289"/>
    <mergeCell ref="BH280:BJ282"/>
    <mergeCell ref="BH289:BJ291"/>
    <mergeCell ref="AZ273:BD277"/>
    <mergeCell ref="BI293:BK295"/>
    <mergeCell ref="BF276:BH278"/>
    <mergeCell ref="BH283:BJ285"/>
    <mergeCell ref="BY278:CA280"/>
    <mergeCell ref="BN289:BP291"/>
    <mergeCell ref="BR293:BT295"/>
    <mergeCell ref="CC282:CE284"/>
    <mergeCell ref="BY275:CA277"/>
    <mergeCell ref="CA288:CC290"/>
    <mergeCell ref="BX291:BZ293"/>
    <mergeCell ref="CA291:CB292"/>
    <mergeCell ref="BL281:BN283"/>
    <mergeCell ref="BL285:BN287"/>
    <mergeCell ref="BV295:BZ299"/>
    <mergeCell ref="BT286:BU287"/>
    <mergeCell ref="BL278:BM279"/>
    <mergeCell ref="BT284:BU285"/>
    <mergeCell ref="BV284:BW285"/>
    <mergeCell ref="BN276:BO277"/>
    <mergeCell ref="BN278:BO279"/>
    <mergeCell ref="BY281:CA283"/>
    <mergeCell ref="BQ289:BS291"/>
    <mergeCell ref="BK289:BM291"/>
    <mergeCell ref="AJ290:AL292"/>
    <mergeCell ref="AD269:AF271"/>
    <mergeCell ref="AK276:AM278"/>
    <mergeCell ref="O284:Q286"/>
    <mergeCell ref="CC268:CE270"/>
    <mergeCell ref="BH286:BJ288"/>
    <mergeCell ref="BI264:BM268"/>
    <mergeCell ref="CE286:CI290"/>
    <mergeCell ref="CA285:CC287"/>
    <mergeCell ref="BU291:BW293"/>
    <mergeCell ref="V287:X289"/>
    <mergeCell ref="AG273:AI275"/>
    <mergeCell ref="S287:U289"/>
    <mergeCell ref="AJ287:AL289"/>
    <mergeCell ref="P273:R275"/>
    <mergeCell ref="P270:R272"/>
    <mergeCell ref="Y268:AA270"/>
    <mergeCell ref="AL281:AN283"/>
    <mergeCell ref="AD276:AF278"/>
    <mergeCell ref="V284:X286"/>
    <mergeCell ref="AF286:AH288"/>
    <mergeCell ref="T274:V276"/>
    <mergeCell ref="AH283:AJ285"/>
    <mergeCell ref="AC288:AE290"/>
    <mergeCell ref="AE294:AI298"/>
    <mergeCell ref="V291:X293"/>
    <mergeCell ref="U277:V278"/>
    <mergeCell ref="W275:X276"/>
    <mergeCell ref="S284:U286"/>
    <mergeCell ref="Z272:AB274"/>
    <mergeCell ref="AD273:AF275"/>
    <mergeCell ref="AG276:AI278"/>
    <mergeCell ref="Z280:AB282"/>
    <mergeCell ref="AD284:AE285"/>
    <mergeCell ref="W277:X278"/>
    <mergeCell ref="V280:X282"/>
    <mergeCell ref="S270:U272"/>
    <mergeCell ref="J273:N277"/>
    <mergeCell ref="AH269:AJ271"/>
    <mergeCell ref="O291:Q293"/>
    <mergeCell ref="AB269:AC270"/>
    <mergeCell ref="AL279:AM280"/>
    <mergeCell ref="Y292:Z293"/>
    <mergeCell ref="O282:P283"/>
    <mergeCell ref="AG290:AI292"/>
    <mergeCell ref="AK272:AM274"/>
    <mergeCell ref="O288:Q290"/>
    <mergeCell ref="R291:T293"/>
    <mergeCell ref="AK270:AL271"/>
    <mergeCell ref="AF284:AG285"/>
    <mergeCell ref="AD286:AE287"/>
    <mergeCell ref="R280:T282"/>
    <mergeCell ref="Z288:AB290"/>
    <mergeCell ref="AH280:AJ282"/>
    <mergeCell ref="W272:Y274"/>
    <mergeCell ref="R277:T279"/>
    <mergeCell ref="AA292:AC294"/>
    <mergeCell ref="N279:P281"/>
    <mergeCell ref="Z276:AB278"/>
    <mergeCell ref="AD280:AF282"/>
    <mergeCell ref="Z284:AB286"/>
    <mergeCell ref="BK226:BM228"/>
    <mergeCell ref="BG230:BI232"/>
    <mergeCell ref="BG226:BI228"/>
    <mergeCell ref="AN285:AR289"/>
    <mergeCell ref="S264:W268"/>
    <mergeCell ref="BP272:BR274"/>
    <mergeCell ref="BG271:BH272"/>
    <mergeCell ref="BE234:BG236"/>
    <mergeCell ref="AD246:AF248"/>
    <mergeCell ref="U246:W248"/>
    <mergeCell ref="CD234:CF236"/>
    <mergeCell ref="CD238:CF240"/>
    <mergeCell ref="CE242:CG244"/>
    <mergeCell ref="BE238:BG240"/>
    <mergeCell ref="BO237:BP238"/>
    <mergeCell ref="BQ239:BR240"/>
    <mergeCell ref="BO239:BP240"/>
    <mergeCell ref="BC242:BE244"/>
    <mergeCell ref="BK242:BM244"/>
    <mergeCell ref="BS233:BT234"/>
    <mergeCell ref="BB234:BD236"/>
    <mergeCell ref="BW226:BY228"/>
    <mergeCell ref="CA226:CC228"/>
    <mergeCell ref="CA230:CC232"/>
    <mergeCell ref="BS223:BU225"/>
    <mergeCell ref="BO223:BQ225"/>
    <mergeCell ref="BK222:BM224"/>
    <mergeCell ref="BS248:BU250"/>
    <mergeCell ref="CA246:CC248"/>
    <mergeCell ref="BZ238:CB240"/>
    <mergeCell ref="BU239:BV240"/>
    <mergeCell ref="BO233:BP234"/>
    <mergeCell ref="BO235:BP236"/>
    <mergeCell ref="BS239:BT240"/>
    <mergeCell ref="BK250:BM252"/>
    <mergeCell ref="BS227:BU229"/>
    <mergeCell ref="BO227:BQ229"/>
    <mergeCell ref="BZ234:CB236"/>
    <mergeCell ref="BO244:BQ246"/>
    <mergeCell ref="BS244:BU246"/>
    <mergeCell ref="BI234:BK236"/>
    <mergeCell ref="BI238:BK240"/>
    <mergeCell ref="BG242:BI244"/>
    <mergeCell ref="CA242:CC244"/>
    <mergeCell ref="BG246:BI248"/>
    <mergeCell ref="BS251:BU253"/>
    <mergeCell ref="BQ235:BT238"/>
    <mergeCell ref="BW242:BY244"/>
    <mergeCell ref="BK230:BM232"/>
    <mergeCell ref="BW230:BY232"/>
    <mergeCell ref="BU237:BV238"/>
    <mergeCell ref="BQ233:BR234"/>
    <mergeCell ref="BU235:BV236"/>
    <mergeCell ref="AJ231:AL233"/>
    <mergeCell ref="AJ240:AL242"/>
    <mergeCell ref="BW246:BY248"/>
    <mergeCell ref="BK246:BM248"/>
    <mergeCell ref="BO248:BQ250"/>
    <mergeCell ref="O240:Q242"/>
    <mergeCell ref="AA225:AC227"/>
    <mergeCell ref="X225:Z227"/>
    <mergeCell ref="AK234:AM236"/>
    <mergeCell ref="AA246:AC248"/>
    <mergeCell ref="N237:P239"/>
    <mergeCell ref="S232:U234"/>
    <mergeCell ref="AF239:AH241"/>
    <mergeCell ref="Q236:R237"/>
    <mergeCell ref="AC229:AE231"/>
    <mergeCell ref="V229:X231"/>
    <mergeCell ref="Z228:AA229"/>
    <mergeCell ref="AK237:AM239"/>
    <mergeCell ref="X246:Z248"/>
    <mergeCell ref="N234:P236"/>
    <mergeCell ref="AI236:AJ237"/>
    <mergeCell ref="AG236:AH237"/>
    <mergeCell ref="S236:T237"/>
    <mergeCell ref="Z230:AA231"/>
    <mergeCell ref="K230:M232"/>
    <mergeCell ref="U221:W223"/>
    <mergeCell ref="AD221:AF223"/>
    <mergeCell ref="AN230:AP232"/>
    <mergeCell ref="AH247:AJ249"/>
    <mergeCell ref="Q247:S249"/>
    <mergeCell ref="K241:M243"/>
    <mergeCell ref="AK244:AL245"/>
    <mergeCell ref="U225:W227"/>
    <mergeCell ref="AD225:AF227"/>
    <mergeCell ref="Z244:AA245"/>
    <mergeCell ref="Y235:AB238"/>
    <mergeCell ref="S239:U241"/>
    <mergeCell ref="AD236:AE237"/>
    <mergeCell ref="V236:W237"/>
    <mergeCell ref="AC242:AE244"/>
    <mergeCell ref="V242:X244"/>
    <mergeCell ref="Z242:AA243"/>
    <mergeCell ref="AG243:AI245"/>
    <mergeCell ref="AG228:AI230"/>
    <mergeCell ref="R228:T230"/>
    <mergeCell ref="R243:T245"/>
    <mergeCell ref="O231:Q233"/>
    <mergeCell ref="AF232:AH234"/>
    <mergeCell ref="CA199:CC201"/>
    <mergeCell ref="CA203:CC205"/>
    <mergeCell ref="CC186:CE188"/>
    <mergeCell ref="BN185:BP187"/>
    <mergeCell ref="BY183:CA185"/>
    <mergeCell ref="CE202:CG204"/>
    <mergeCell ref="BJ205:BL207"/>
    <mergeCell ref="CG189:CI191"/>
    <mergeCell ref="CG194:CI196"/>
    <mergeCell ref="CG185:CI187"/>
    <mergeCell ref="BZ207:CB209"/>
    <mergeCell ref="CD206:CG209"/>
    <mergeCell ref="BU207:BY211"/>
    <mergeCell ref="CE197:CI201"/>
    <mergeCell ref="BM209:BO211"/>
    <mergeCell ref="BR209:BT211"/>
    <mergeCell ref="BI209:BK211"/>
    <mergeCell ref="BM196:BO198"/>
    <mergeCell ref="BR196:BS197"/>
    <mergeCell ref="BG201:BI203"/>
    <mergeCell ref="BW203:BY205"/>
    <mergeCell ref="BQ203:BS205"/>
    <mergeCell ref="BM193:BN194"/>
    <mergeCell ref="BM191:BN192"/>
    <mergeCell ref="BG205:BI207"/>
    <mergeCell ref="BR178:BT180"/>
    <mergeCell ref="BI197:BK199"/>
    <mergeCell ref="BF194:BH196"/>
    <mergeCell ref="CA190:CC192"/>
    <mergeCell ref="BN203:BP205"/>
    <mergeCell ref="BX197:BZ199"/>
    <mergeCell ref="BU200:BW202"/>
    <mergeCell ref="BX190:BZ192"/>
    <mergeCell ref="CA193:CC195"/>
    <mergeCell ref="BO191:BR194"/>
    <mergeCell ref="BM177:BO179"/>
    <mergeCell ref="BG177:BI179"/>
    <mergeCell ref="BN200:BP202"/>
    <mergeCell ref="BT192:BU193"/>
    <mergeCell ref="BO189:BP190"/>
    <mergeCell ref="BI185:BK187"/>
    <mergeCell ref="BJ188:BK189"/>
    <mergeCell ref="BV176:BZ180"/>
    <mergeCell ref="BY186:CA188"/>
    <mergeCell ref="BX200:BZ202"/>
    <mergeCell ref="BX193:BZ195"/>
    <mergeCell ref="BL186:BM187"/>
    <mergeCell ref="BU185:BW187"/>
    <mergeCell ref="BF197:BH199"/>
    <mergeCell ref="BB194:BD196"/>
    <mergeCell ref="BC179:BE181"/>
    <mergeCell ref="AZ198:BD202"/>
    <mergeCell ref="BJ201:BL203"/>
    <mergeCell ref="BU182:BW184"/>
    <mergeCell ref="BE184:BG186"/>
    <mergeCell ref="BH181:BJ183"/>
    <mergeCell ref="BE188:BG190"/>
    <mergeCell ref="BL181:BN183"/>
    <mergeCell ref="BQ200:BS202"/>
    <mergeCell ref="BR185:BT187"/>
    <mergeCell ref="BI194:BK196"/>
    <mergeCell ref="BT189:BV191"/>
    <mergeCell ref="BT194:BU195"/>
    <mergeCell ref="BQ189:BR190"/>
    <mergeCell ref="CB179:CD181"/>
    <mergeCell ref="BJ177:BL179"/>
    <mergeCell ref="CC183:CE185"/>
    <mergeCell ref="BM189:BN190"/>
    <mergeCell ref="BI190:BK192"/>
    <mergeCell ref="BC204:BE206"/>
    <mergeCell ref="Y208:AB211"/>
    <mergeCell ref="AC208:AE210"/>
    <mergeCell ref="AG200:AI202"/>
    <mergeCell ref="AK200:AM202"/>
    <mergeCell ref="AG203:AI205"/>
    <mergeCell ref="AD204:AF206"/>
    <mergeCell ref="AK204:AO208"/>
    <mergeCell ref="Y200:Z201"/>
    <mergeCell ref="AA200:AB201"/>
    <mergeCell ref="AC200:AE202"/>
    <mergeCell ref="BA179:BB180"/>
    <mergeCell ref="BA189:BC191"/>
    <mergeCell ref="BA186:BC188"/>
    <mergeCell ref="BE177:BF178"/>
    <mergeCell ref="BC177:BD178"/>
    <mergeCell ref="BA177:BB178"/>
    <mergeCell ref="BP196:BQ197"/>
    <mergeCell ref="BT196:BV198"/>
    <mergeCell ref="Q207:S209"/>
    <mergeCell ref="AH207:AJ209"/>
    <mergeCell ref="V208:X210"/>
    <mergeCell ref="AA191:AB192"/>
    <mergeCell ref="AD191:AF193"/>
    <mergeCell ref="AJ191:AL193"/>
    <mergeCell ref="Y193:AB196"/>
    <mergeCell ref="O194:P195"/>
    <mergeCell ref="V194:W195"/>
    <mergeCell ref="AD194:AE195"/>
    <mergeCell ref="L204:P208"/>
    <mergeCell ref="U204:W206"/>
    <mergeCell ref="X204:Z206"/>
    <mergeCell ref="AA204:AC206"/>
    <mergeCell ref="R203:T205"/>
    <mergeCell ref="N200:P202"/>
    <mergeCell ref="R200:T202"/>
    <mergeCell ref="V200:X202"/>
    <mergeCell ref="L181:P185"/>
    <mergeCell ref="O196:Q198"/>
    <mergeCell ref="U196:W198"/>
    <mergeCell ref="AD196:AF198"/>
    <mergeCell ref="AJ196:AL198"/>
    <mergeCell ref="Y197:Z198"/>
    <mergeCell ref="AA197:AB198"/>
    <mergeCell ref="O191:Q193"/>
    <mergeCell ref="U191:W193"/>
    <mergeCell ref="Y191:Z192"/>
    <mergeCell ref="AK181:AO185"/>
    <mergeCell ref="U183:W185"/>
    <mergeCell ref="X183:Z185"/>
    <mergeCell ref="AA183:AC185"/>
    <mergeCell ref="AD183:AF185"/>
    <mergeCell ref="R184:T186"/>
    <mergeCell ref="AG184:AI186"/>
    <mergeCell ref="AA179:AC181"/>
    <mergeCell ref="Q180:S182"/>
    <mergeCell ref="AH180:AJ182"/>
    <mergeCell ref="N187:P189"/>
    <mergeCell ref="R187:T189"/>
    <mergeCell ref="V187:X189"/>
    <mergeCell ref="AC187:AE189"/>
    <mergeCell ref="AG187:AI189"/>
    <mergeCell ref="AK187:AM189"/>
    <mergeCell ref="Y188:Z189"/>
    <mergeCell ref="AA188:AB189"/>
    <mergeCell ref="BW148:BX149"/>
    <mergeCell ref="BR146:BS147"/>
    <mergeCell ref="BP146:BQ147"/>
    <mergeCell ref="BN138:BP140"/>
    <mergeCell ref="BJ138:BL140"/>
    <mergeCell ref="BT138:BV140"/>
    <mergeCell ref="BX138:BZ140"/>
    <mergeCell ref="BQ139:BS141"/>
    <mergeCell ref="BP143:BQ144"/>
    <mergeCell ref="BR143:BS144"/>
    <mergeCell ref="AG139:AI141"/>
    <mergeCell ref="AO143:AQ145"/>
    <mergeCell ref="AO138:AS142"/>
    <mergeCell ref="BA183:BC185"/>
    <mergeCell ref="BA181:BB182"/>
    <mergeCell ref="BR182:BT184"/>
    <mergeCell ref="AF147:AG148"/>
    <mergeCell ref="AK139:AM141"/>
    <mergeCell ref="AK147:AM149"/>
    <mergeCell ref="AG156:AI158"/>
    <mergeCell ref="CA138:CC140"/>
    <mergeCell ref="BG138:BI140"/>
    <mergeCell ref="BL142:BN144"/>
    <mergeCell ref="BQ155:BR156"/>
    <mergeCell ref="BG157:BI159"/>
    <mergeCell ref="BE146:BG148"/>
    <mergeCell ref="BM153:BN154"/>
    <mergeCell ref="BK153:BL154"/>
    <mergeCell ref="BW153:BX154"/>
    <mergeCell ref="BV155:BX157"/>
    <mergeCell ref="BK155:BM157"/>
    <mergeCell ref="BU142:BW144"/>
    <mergeCell ref="BS155:BU157"/>
    <mergeCell ref="BU153:BV154"/>
    <mergeCell ref="BP149:BS152"/>
    <mergeCell ref="BK148:BL149"/>
    <mergeCell ref="CB146:CD148"/>
    <mergeCell ref="BZ157:CB159"/>
    <mergeCell ref="BJ159:BL161"/>
    <mergeCell ref="BD153:BF155"/>
    <mergeCell ref="BW159:BY161"/>
    <mergeCell ref="CC153:CE155"/>
    <mergeCell ref="CC156:CE158"/>
    <mergeCell ref="BD156:BF158"/>
    <mergeCell ref="AG160:AI162"/>
    <mergeCell ref="AK143:AM145"/>
    <mergeCell ref="AG152:AI154"/>
    <mergeCell ref="AG164:AI166"/>
    <mergeCell ref="CF149:CH151"/>
    <mergeCell ref="BA149:BC151"/>
    <mergeCell ref="BE149:BG151"/>
    <mergeCell ref="CB149:CD151"/>
    <mergeCell ref="BT159:BV161"/>
    <mergeCell ref="BO161:BQ163"/>
    <mergeCell ref="AJ164:AN168"/>
    <mergeCell ref="AK152:AM154"/>
    <mergeCell ref="BF142:BH144"/>
    <mergeCell ref="CA142:CC144"/>
    <mergeCell ref="BN155:BP157"/>
    <mergeCell ref="BI142:BK144"/>
    <mergeCell ref="BX142:BZ144"/>
    <mergeCell ref="BY153:CA155"/>
    <mergeCell ref="BH153:BJ155"/>
    <mergeCell ref="AK160:AM162"/>
    <mergeCell ref="AK156:AM158"/>
    <mergeCell ref="N143:P145"/>
    <mergeCell ref="R156:T158"/>
    <mergeCell ref="AB145:AC146"/>
    <mergeCell ref="X154:Z156"/>
    <mergeCell ref="AD152:AF154"/>
    <mergeCell ref="T147:U148"/>
    <mergeCell ref="AD147:AE148"/>
    <mergeCell ref="V147:W148"/>
    <mergeCell ref="R143:T145"/>
    <mergeCell ref="AF149:AG150"/>
    <mergeCell ref="T149:U150"/>
    <mergeCell ref="X145:Y146"/>
    <mergeCell ref="X147:Z149"/>
    <mergeCell ref="AG143:AI145"/>
    <mergeCell ref="H159:L163"/>
    <mergeCell ref="M133:Q137"/>
    <mergeCell ref="AA147:AC149"/>
    <mergeCell ref="Z139:AB141"/>
    <mergeCell ref="R152:T154"/>
    <mergeCell ref="Y150:AB153"/>
    <mergeCell ref="U152:W154"/>
    <mergeCell ref="AC139:AE141"/>
    <mergeCell ref="J156:L158"/>
    <mergeCell ref="R135:T137"/>
    <mergeCell ref="N147:P149"/>
    <mergeCell ref="N156:P158"/>
    <mergeCell ref="AA154:AC156"/>
    <mergeCell ref="R139:T141"/>
    <mergeCell ref="Z145:AA146"/>
    <mergeCell ref="V145:W146"/>
    <mergeCell ref="AD145:AE146"/>
    <mergeCell ref="V139:X141"/>
    <mergeCell ref="AB160:AD162"/>
    <mergeCell ref="W160:Y162"/>
    <mergeCell ref="N160:P162"/>
    <mergeCell ref="N139:P141"/>
    <mergeCell ref="R160:T162"/>
    <mergeCell ref="N152:P154"/>
    <mergeCell ref="BH117:BJ119"/>
    <mergeCell ref="BK117:BM119"/>
    <mergeCell ref="BV117:BX119"/>
    <mergeCell ref="BY117:CA119"/>
    <mergeCell ref="BK120:BM122"/>
    <mergeCell ref="BO120:BQ122"/>
    <mergeCell ref="BV120:BX122"/>
    <mergeCell ref="BR120:BT122"/>
    <mergeCell ref="BY114:CA116"/>
    <mergeCell ref="CB114:CD116"/>
    <mergeCell ref="BW110:BY112"/>
    <mergeCell ref="CC110:CE112"/>
    <mergeCell ref="BP111:BQ112"/>
    <mergeCell ref="BR111:BS112"/>
    <mergeCell ref="BU113:BW115"/>
    <mergeCell ref="BD110:BF112"/>
    <mergeCell ref="BJ110:BL112"/>
    <mergeCell ref="BN110:BO111"/>
    <mergeCell ref="BT110:BU111"/>
    <mergeCell ref="BE114:BG116"/>
    <mergeCell ref="BH114:BJ116"/>
    <mergeCell ref="BO114:BQ116"/>
    <mergeCell ref="BR114:BT116"/>
    <mergeCell ref="BL113:BN115"/>
    <mergeCell ref="CC105:CE107"/>
    <mergeCell ref="BN106:BO107"/>
    <mergeCell ref="BT106:BU107"/>
    <mergeCell ref="BP107:BS110"/>
    <mergeCell ref="BN108:BO109"/>
    <mergeCell ref="BT108:BU109"/>
    <mergeCell ref="BY98:CA100"/>
    <mergeCell ref="BD105:BF107"/>
    <mergeCell ref="BJ105:BL107"/>
    <mergeCell ref="BP105:BQ106"/>
    <mergeCell ref="BR105:BS106"/>
    <mergeCell ref="BW105:BY107"/>
    <mergeCell ref="BY101:CA103"/>
    <mergeCell ref="BH98:BJ100"/>
    <mergeCell ref="CB101:CD103"/>
    <mergeCell ref="BL102:BN104"/>
    <mergeCell ref="BU102:BW104"/>
    <mergeCell ref="BQ90:BZ92"/>
    <mergeCell ref="CD90:CI90"/>
    <mergeCell ref="BK95:BM97"/>
    <mergeCell ref="BO95:BQ97"/>
    <mergeCell ref="BK98:BM100"/>
    <mergeCell ref="R99:T101"/>
    <mergeCell ref="BR95:BT97"/>
    <mergeCell ref="BV95:BX97"/>
    <mergeCell ref="BE101:BG103"/>
    <mergeCell ref="BH101:BJ103"/>
    <mergeCell ref="BO101:BQ103"/>
    <mergeCell ref="BR101:BT103"/>
    <mergeCell ref="BV98:BX100"/>
    <mergeCell ref="R92:T94"/>
    <mergeCell ref="AM94:AO96"/>
    <mergeCell ref="AF101:AH103"/>
    <mergeCell ref="AJ97:AL99"/>
    <mergeCell ref="AI95:AJ96"/>
    <mergeCell ref="W92:Y94"/>
    <mergeCell ref="K121:N124"/>
    <mergeCell ref="O121:Q123"/>
    <mergeCell ref="J113:L115"/>
    <mergeCell ref="J116:K117"/>
    <mergeCell ref="R124:S125"/>
    <mergeCell ref="T123:V125"/>
    <mergeCell ref="AC105:AD106"/>
    <mergeCell ref="AA105:AB106"/>
    <mergeCell ref="AC107:AD108"/>
    <mergeCell ref="AA111:AB112"/>
    <mergeCell ref="S107:U109"/>
    <mergeCell ref="Z114:AB116"/>
    <mergeCell ref="Y123:AA125"/>
    <mergeCell ref="AD123:AF125"/>
    <mergeCell ref="J108:L110"/>
    <mergeCell ref="J103:L105"/>
    <mergeCell ref="V119:X121"/>
    <mergeCell ref="W115:Y117"/>
    <mergeCell ref="AF105:AH107"/>
    <mergeCell ref="AB101:AD103"/>
    <mergeCell ref="Y101:AA103"/>
    <mergeCell ref="AF108:AH110"/>
    <mergeCell ref="AG125:AI127"/>
    <mergeCell ref="L118:N120"/>
    <mergeCell ref="O114:Q116"/>
    <mergeCell ref="AF98:AH100"/>
    <mergeCell ref="AI101:AK103"/>
    <mergeCell ref="N101:P103"/>
    <mergeCell ref="N108:P110"/>
    <mergeCell ref="R96:T98"/>
    <mergeCell ref="AK115:AM117"/>
    <mergeCell ref="AM99:AN100"/>
    <mergeCell ref="W96:Y98"/>
    <mergeCell ref="AJ119:AN123"/>
    <mergeCell ref="AN103:AR107"/>
    <mergeCell ref="AK110:AM112"/>
    <mergeCell ref="AO110:AQ112"/>
    <mergeCell ref="AC119:AE121"/>
    <mergeCell ref="AO100:AQ102"/>
    <mergeCell ref="S118:U120"/>
    <mergeCell ref="AF119:AH121"/>
    <mergeCell ref="Y119:AA121"/>
    <mergeCell ref="AO115:AQ117"/>
    <mergeCell ref="AH115:AJ117"/>
    <mergeCell ref="W107:X108"/>
    <mergeCell ref="AC109:AD110"/>
    <mergeCell ref="Y105:Z106"/>
    <mergeCell ref="R115:T117"/>
    <mergeCell ref="AJ107:AL109"/>
    <mergeCell ref="R103:T105"/>
    <mergeCell ref="AD115:AF117"/>
    <mergeCell ref="AJ104:AL106"/>
    <mergeCell ref="H100:J102"/>
    <mergeCell ref="L95:P99"/>
    <mergeCell ref="AB91:AF95"/>
    <mergeCell ref="AG92:AI94"/>
    <mergeCell ref="V111:X113"/>
    <mergeCell ref="W109:X110"/>
    <mergeCell ref="Y111:Z112"/>
    <mergeCell ref="Y107:AB110"/>
    <mergeCell ref="AD112:AE113"/>
    <mergeCell ref="V104:W105"/>
    <mergeCell ref="AC97:AE99"/>
    <mergeCell ref="N104:P106"/>
    <mergeCell ref="N111:P113"/>
    <mergeCell ref="AG111:AI113"/>
    <mergeCell ref="V100:X102"/>
    <mergeCell ref="R110:T112"/>
    <mergeCell ref="Z97:AB99"/>
    <mergeCell ref="I61:K63"/>
    <mergeCell ref="AK72:AM74"/>
    <mergeCell ref="Z69:AB71"/>
    <mergeCell ref="AD69:AE70"/>
    <mergeCell ref="AG69:AI71"/>
    <mergeCell ref="AC77:AE79"/>
    <mergeCell ref="AG76:AI78"/>
    <mergeCell ref="AL68:AN70"/>
    <mergeCell ref="BN56:BP58"/>
    <mergeCell ref="BJ63:BL65"/>
    <mergeCell ref="BN67:BP69"/>
    <mergeCell ref="BN63:BP65"/>
    <mergeCell ref="BD67:BE68"/>
    <mergeCell ref="AH59:AJ61"/>
    <mergeCell ref="X56:Z58"/>
    <mergeCell ref="AE56:AG58"/>
    <mergeCell ref="AH56:AJ58"/>
    <mergeCell ref="BI71:BK73"/>
    <mergeCell ref="M74:O76"/>
    <mergeCell ref="AP68:AR70"/>
    <mergeCell ref="AA73:AC75"/>
    <mergeCell ref="L67:N69"/>
    <mergeCell ref="BT67:BV69"/>
    <mergeCell ref="BT63:BV65"/>
    <mergeCell ref="BQ62:BS64"/>
    <mergeCell ref="BQ68:BS70"/>
    <mergeCell ref="BK66:BL67"/>
    <mergeCell ref="BQ58:BS60"/>
    <mergeCell ref="BU71:BW73"/>
    <mergeCell ref="BM71:BO73"/>
    <mergeCell ref="BM59:BO61"/>
    <mergeCell ref="BU59:BW61"/>
    <mergeCell ref="BQ72:BS74"/>
    <mergeCell ref="BN74:BP76"/>
    <mergeCell ref="BT74:BV76"/>
    <mergeCell ref="BT56:BV58"/>
    <mergeCell ref="BQ55:BS57"/>
    <mergeCell ref="BQ75:BS77"/>
    <mergeCell ref="BX55:BZ57"/>
    <mergeCell ref="BJ55:BL57"/>
    <mergeCell ref="BQ65:BS67"/>
    <mergeCell ref="BU78:BW80"/>
    <mergeCell ref="BM78:BO80"/>
    <mergeCell ref="BM52:BO54"/>
    <mergeCell ref="BU52:BW54"/>
    <mergeCell ref="BQ79:BS81"/>
    <mergeCell ref="BQ51:BS53"/>
    <mergeCell ref="BX65:BY66"/>
    <mergeCell ref="BX63:BY64"/>
    <mergeCell ref="BY59:CA61"/>
    <mergeCell ref="BI59:BK61"/>
    <mergeCell ref="BY71:CA73"/>
    <mergeCell ref="BJ75:BL77"/>
    <mergeCell ref="BX75:BZ77"/>
    <mergeCell ref="CA63:CC65"/>
    <mergeCell ref="BG67:BI69"/>
    <mergeCell ref="BF63:BH65"/>
    <mergeCell ref="CB67:CD69"/>
    <mergeCell ref="BC71:BG75"/>
    <mergeCell ref="CC71:CG75"/>
    <mergeCell ref="CC57:CG61"/>
    <mergeCell ref="BC57:BG61"/>
    <mergeCell ref="CF68:CH70"/>
    <mergeCell ref="BB62:BD64"/>
    <mergeCell ref="CF66:CG67"/>
    <mergeCell ref="BX67:BZ69"/>
    <mergeCell ref="BK68:BL69"/>
    <mergeCell ref="AO77:AQ79"/>
    <mergeCell ref="W74:Y76"/>
    <mergeCell ref="AP82:AQ83"/>
    <mergeCell ref="Q73:S75"/>
    <mergeCell ref="T73:V75"/>
    <mergeCell ref="U64:W66"/>
    <mergeCell ref="AH66:AJ68"/>
    <mergeCell ref="AM65:AO67"/>
    <mergeCell ref="R60:T62"/>
    <mergeCell ref="Y60:AA62"/>
    <mergeCell ref="AD60:AF62"/>
    <mergeCell ref="AI62:AK64"/>
    <mergeCell ref="Q63:S65"/>
    <mergeCell ref="Q70:S72"/>
    <mergeCell ref="P67:R69"/>
    <mergeCell ref="T67:U68"/>
    <mergeCell ref="V67:W68"/>
    <mergeCell ref="AO72:AS76"/>
    <mergeCell ref="AG72:AI74"/>
    <mergeCell ref="CA47:CH50"/>
    <mergeCell ref="CE62:CF63"/>
    <mergeCell ref="BC65:BD66"/>
    <mergeCell ref="BD69:BE70"/>
    <mergeCell ref="CE64:CF65"/>
    <mergeCell ref="AG80:AK84"/>
    <mergeCell ref="M77:O79"/>
    <mergeCell ref="P77:R79"/>
    <mergeCell ref="S77:U79"/>
    <mergeCell ref="AL80:AN82"/>
    <mergeCell ref="AC81:AE83"/>
    <mergeCell ref="Y64:AB67"/>
    <mergeCell ref="AD65:AF67"/>
    <mergeCell ref="M71:O73"/>
    <mergeCell ref="X71:Y72"/>
    <mergeCell ref="W78:Y80"/>
    <mergeCell ref="Z78:AB80"/>
    <mergeCell ref="M61:O63"/>
    <mergeCell ref="V61:W62"/>
    <mergeCell ref="AB61:AC62"/>
    <mergeCell ref="AM62:AO64"/>
    <mergeCell ref="AD63:AE64"/>
    <mergeCell ref="AF63:AG64"/>
    <mergeCell ref="L64:N66"/>
    <mergeCell ref="J52:L54"/>
    <mergeCell ref="M52:P55"/>
    <mergeCell ref="V52:X54"/>
    <mergeCell ref="AF52:AH54"/>
    <mergeCell ref="P47:T51"/>
    <mergeCell ref="AH47:AQ49"/>
    <mergeCell ref="V48:X50"/>
    <mergeCell ref="M49:O51"/>
    <mergeCell ref="Y51:AA53"/>
    <mergeCell ref="AI52:AK54"/>
    <mergeCell ref="AL52:AN54"/>
    <mergeCell ref="R53:T55"/>
    <mergeCell ref="AB55:AD57"/>
    <mergeCell ref="AL55:AN57"/>
    <mergeCell ref="AB51:AD53"/>
    <mergeCell ref="N57:P59"/>
    <mergeCell ref="R57:T59"/>
    <mergeCell ref="U57:W59"/>
    <mergeCell ref="H55:L59"/>
    <mergeCell ref="AS85:AT86"/>
    <mergeCell ref="U69:W71"/>
    <mergeCell ref="X69:Y70"/>
    <mergeCell ref="AK76:AM78"/>
    <mergeCell ref="AD72:AF74"/>
    <mergeCell ref="BJ35:BL37"/>
    <mergeCell ref="AL34:AN36"/>
    <mergeCell ref="AL58:AN60"/>
    <mergeCell ref="AB59:AC60"/>
    <mergeCell ref="AC34:AE36"/>
    <mergeCell ref="BW6:BY8"/>
    <mergeCell ref="BN7:BP9"/>
    <mergeCell ref="CB16:CD18"/>
    <mergeCell ref="BW35:BY37"/>
    <mergeCell ref="BX20:BZ22"/>
    <mergeCell ref="BJ14:BL16"/>
    <mergeCell ref="BW27:BY29"/>
    <mergeCell ref="BJ10:BL12"/>
    <mergeCell ref="BJ31:BL33"/>
    <mergeCell ref="BW31:BY33"/>
    <mergeCell ref="BW10:BY12"/>
    <mergeCell ref="BX24:BZ26"/>
    <mergeCell ref="BR24:BS25"/>
    <mergeCell ref="BQ34:BR35"/>
    <mergeCell ref="BP20:BS23"/>
    <mergeCell ref="BN21:BO22"/>
    <mergeCell ref="BS27:BU29"/>
    <mergeCell ref="BR30:BT32"/>
    <mergeCell ref="BN34:BP36"/>
    <mergeCell ref="BS34:BU36"/>
    <mergeCell ref="CA7:CE11"/>
    <mergeCell ref="BJ27:BL29"/>
    <mergeCell ref="CF26:CH28"/>
    <mergeCell ref="CE29:CG31"/>
    <mergeCell ref="CA32:CE36"/>
    <mergeCell ref="CF19:CH21"/>
    <mergeCell ref="CA13:CC15"/>
    <mergeCell ref="CB25:CD27"/>
    <mergeCell ref="CB19:CD21"/>
    <mergeCell ref="CB22:CD24"/>
    <mergeCell ref="CF22:CH24"/>
    <mergeCell ref="CA28:CC30"/>
    <mergeCell ref="BA22:BC24"/>
    <mergeCell ref="BA26:BC28"/>
    <mergeCell ref="BI21:BK23"/>
    <mergeCell ref="BP24:BQ25"/>
    <mergeCell ref="BA19:BC21"/>
    <mergeCell ref="BE22:BG24"/>
    <mergeCell ref="BT23:BV25"/>
    <mergeCell ref="BM23:BO25"/>
    <mergeCell ref="BE25:BG27"/>
    <mergeCell ref="BF28:BH30"/>
    <mergeCell ref="BQ28:BR29"/>
    <mergeCell ref="BO30:BQ32"/>
    <mergeCell ref="BD32:BH36"/>
    <mergeCell ref="BN27:BP29"/>
    <mergeCell ref="BI24:BK26"/>
    <mergeCell ref="BB29:BD31"/>
    <mergeCell ref="BD7:BH11"/>
    <mergeCell ref="BQ14:BR15"/>
    <mergeCell ref="BR11:BT13"/>
    <mergeCell ref="BM18:BO20"/>
    <mergeCell ref="BO11:BQ13"/>
    <mergeCell ref="BR18:BS19"/>
    <mergeCell ref="CE12:CG14"/>
    <mergeCell ref="CF15:CH17"/>
    <mergeCell ref="BF13:BH15"/>
    <mergeCell ref="BS14:BU16"/>
    <mergeCell ref="BE19:BG21"/>
    <mergeCell ref="BP18:BQ19"/>
    <mergeCell ref="BI17:BK19"/>
    <mergeCell ref="BN14:BP16"/>
    <mergeCell ref="BT18:BV20"/>
    <mergeCell ref="BT21:BU22"/>
    <mergeCell ref="BE16:BG18"/>
    <mergeCell ref="BB12:BD14"/>
    <mergeCell ref="BA15:BC17"/>
    <mergeCell ref="BW14:BY16"/>
    <mergeCell ref="BX17:BZ19"/>
    <mergeCell ref="BS7:BU9"/>
    <mergeCell ref="BQ8:BR9"/>
    <mergeCell ref="BJ6:BL8"/>
    <mergeCell ref="AG5:AK9"/>
    <mergeCell ref="AF15:AH17"/>
    <mergeCell ref="AJ30:AL32"/>
    <mergeCell ref="AN30:AP32"/>
    <mergeCell ref="AF30:AH32"/>
    <mergeCell ref="AJ11:AL13"/>
    <mergeCell ref="AN22:AP24"/>
    <mergeCell ref="AN19:AP21"/>
    <mergeCell ref="AN15:AP17"/>
    <mergeCell ref="AN26:AP28"/>
    <mergeCell ref="AJ26:AL28"/>
    <mergeCell ref="AG19:AI21"/>
    <mergeCell ref="L22:N24"/>
    <mergeCell ref="L19:N21"/>
    <mergeCell ref="AC3:AE5"/>
    <mergeCell ref="V26:X28"/>
    <mergeCell ref="AK19:AM21"/>
    <mergeCell ref="AA15:AB16"/>
    <mergeCell ref="O21:P22"/>
    <mergeCell ref="R19:T21"/>
    <mergeCell ref="R22:T24"/>
    <mergeCell ref="P5:T9"/>
    <mergeCell ref="AC7:AE9"/>
    <mergeCell ref="AJ15:AL17"/>
    <mergeCell ref="Z25:AA26"/>
    <mergeCell ref="AC15:AE17"/>
    <mergeCell ref="V15:X17"/>
    <mergeCell ref="AF26:AH28"/>
    <mergeCell ref="AF11:AH13"/>
    <mergeCell ref="M7:O9"/>
    <mergeCell ref="AL7:AN9"/>
    <mergeCell ref="Y9:Z10"/>
    <mergeCell ref="AA9:AB10"/>
    <mergeCell ref="K11:M13"/>
    <mergeCell ref="O11:Q13"/>
    <mergeCell ref="AN11:AP13"/>
    <mergeCell ref="AC11:AE13"/>
    <mergeCell ref="V22:X24"/>
    <mergeCell ref="AG34:AK38"/>
    <mergeCell ref="Z17:AA18"/>
    <mergeCell ref="Z35:AA36"/>
    <mergeCell ref="AA27:AB28"/>
    <mergeCell ref="Y27:Z28"/>
    <mergeCell ref="AA33:AB34"/>
    <mergeCell ref="AC22:AE24"/>
    <mergeCell ref="AC19:AE21"/>
    <mergeCell ref="AC38:AE40"/>
    <mergeCell ref="AG22:AI24"/>
    <mergeCell ref="AK22:AM24"/>
    <mergeCell ref="V30:X32"/>
    <mergeCell ref="AC30:AE32"/>
    <mergeCell ref="AC26:AE28"/>
    <mergeCell ref="Z30:AA31"/>
    <mergeCell ref="Y15:Z16"/>
    <mergeCell ref="V3:X5"/>
    <mergeCell ref="O15:Q17"/>
    <mergeCell ref="Z12:AA13"/>
    <mergeCell ref="V7:X9"/>
    <mergeCell ref="V34:X36"/>
    <mergeCell ref="S30:U32"/>
    <mergeCell ref="Z3:AB5"/>
    <mergeCell ref="S11:U13"/>
    <mergeCell ref="Y33:Z34"/>
    <mergeCell ref="S15:U17"/>
    <mergeCell ref="S26:U28"/>
    <mergeCell ref="M34:O36"/>
    <mergeCell ref="P34:T38"/>
    <mergeCell ref="V38:X40"/>
    <mergeCell ref="V19:X21"/>
    <mergeCell ref="Y20:AB23"/>
    <mergeCell ref="Y38:AB41"/>
    <mergeCell ref="V11:X13"/>
    <mergeCell ref="Z7:AA8"/>
    <mergeCell ref="K30:M32"/>
    <mergeCell ref="K26:M28"/>
    <mergeCell ref="K15:M17"/>
    <mergeCell ref="O30:Q32"/>
    <mergeCell ref="O26:Q2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S122"/>
  <sheetViews>
    <sheetView zoomScale="80" zoomScaleNormal="80" workbookViewId="0">
      <pane ySplit="1" topLeftCell="A89" activePane="bottomLeft" state="frozen"/>
      <selection pane="bottomLeft" activeCell="F128" sqref="F128"/>
    </sheetView>
  </sheetViews>
  <sheetFormatPr defaultRowHeight="15"/>
  <cols>
    <col min="1" max="1" width="10.5703125" style="292" bestFit="1" customWidth="1"/>
    <col min="2" max="2" width="20.140625" style="292" bestFit="1" customWidth="1"/>
    <col min="3" max="3" width="9.140625" style="292"/>
    <col min="4" max="4" width="16.28515625" style="292" bestFit="1" customWidth="1"/>
    <col min="5" max="6" width="10.28515625" style="292" customWidth="1"/>
    <col min="7" max="7" width="2.42578125" style="292" customWidth="1"/>
    <col min="8" max="9" width="10.28515625" style="292" customWidth="1"/>
    <col min="10" max="10" width="2.42578125" style="292" customWidth="1"/>
    <col min="11" max="12" width="10.28515625" style="292" customWidth="1"/>
    <col min="13" max="13" width="2.42578125" style="292" customWidth="1"/>
    <col min="14" max="15" width="10.28515625" style="292" customWidth="1"/>
    <col min="16" max="16384" width="9.140625" style="292"/>
  </cols>
  <sheetData>
    <row r="1" spans="1:19">
      <c r="A1" s="511" t="s">
        <v>126</v>
      </c>
      <c r="B1" s="511" t="s">
        <v>610</v>
      </c>
      <c r="C1" s="511" t="s">
        <v>611</v>
      </c>
      <c r="D1" s="511" t="s">
        <v>612</v>
      </c>
      <c r="E1" s="605" t="s">
        <v>613</v>
      </c>
      <c r="F1" s="605"/>
      <c r="G1" s="513"/>
      <c r="H1" s="605" t="s">
        <v>33</v>
      </c>
      <c r="I1" s="605"/>
      <c r="J1" s="513"/>
      <c r="K1" s="605" t="s">
        <v>34</v>
      </c>
      <c r="L1" s="605"/>
      <c r="M1" s="513"/>
      <c r="N1" s="606" t="s">
        <v>614</v>
      </c>
      <c r="O1" s="606"/>
    </row>
    <row r="2" spans="1:19">
      <c r="A2" s="510">
        <v>1</v>
      </c>
      <c r="B2" s="510" t="s">
        <v>615</v>
      </c>
      <c r="C2" s="510" t="s">
        <v>616</v>
      </c>
      <c r="D2" s="510">
        <v>40</v>
      </c>
      <c r="E2" s="512">
        <v>81</v>
      </c>
      <c r="F2" s="515">
        <v>48</v>
      </c>
      <c r="G2" s="513"/>
      <c r="H2" s="512">
        <v>38</v>
      </c>
      <c r="I2" s="515">
        <v>21</v>
      </c>
      <c r="J2" s="513"/>
      <c r="K2" s="512">
        <v>72</v>
      </c>
      <c r="L2" s="515">
        <v>37</v>
      </c>
      <c r="M2" s="513"/>
      <c r="N2" s="516">
        <v>0.77200000000000002</v>
      </c>
      <c r="O2" s="517">
        <v>0.77600000000000002</v>
      </c>
      <c r="R2" s="292" t="s">
        <v>616</v>
      </c>
      <c r="S2" s="292">
        <f>COUNTIF(C:C,R2)</f>
        <v>93</v>
      </c>
    </row>
    <row r="3" spans="1:19">
      <c r="A3" s="510">
        <v>2</v>
      </c>
      <c r="B3" s="510" t="s">
        <v>53</v>
      </c>
      <c r="C3" s="510" t="s">
        <v>616</v>
      </c>
      <c r="D3" s="510">
        <v>40</v>
      </c>
      <c r="E3" s="512">
        <v>98</v>
      </c>
      <c r="F3" s="515">
        <v>37</v>
      </c>
      <c r="G3" s="514"/>
      <c r="H3" s="512">
        <v>40</v>
      </c>
      <c r="I3" s="515">
        <v>20</v>
      </c>
      <c r="J3" s="514"/>
      <c r="K3" s="512">
        <v>67</v>
      </c>
      <c r="L3" s="515">
        <v>36</v>
      </c>
      <c r="M3" s="514"/>
      <c r="N3" s="516">
        <v>0.872</v>
      </c>
      <c r="O3" s="517">
        <v>0.7</v>
      </c>
      <c r="R3" s="292" t="s">
        <v>632</v>
      </c>
      <c r="S3" s="292">
        <f>COUNTIF(C:C,R3)</f>
        <v>4</v>
      </c>
    </row>
    <row r="4" spans="1:19">
      <c r="A4" s="510">
        <v>3</v>
      </c>
      <c r="B4" s="510" t="s">
        <v>617</v>
      </c>
      <c r="C4" s="510" t="s">
        <v>616</v>
      </c>
      <c r="D4" s="510">
        <v>35</v>
      </c>
      <c r="E4" s="512">
        <v>75</v>
      </c>
      <c r="F4" s="515">
        <v>56</v>
      </c>
      <c r="G4" s="514"/>
      <c r="H4" s="512">
        <v>33</v>
      </c>
      <c r="I4" s="515">
        <v>27</v>
      </c>
      <c r="J4" s="514"/>
      <c r="K4" s="512">
        <v>66</v>
      </c>
      <c r="L4" s="515">
        <v>47</v>
      </c>
      <c r="M4" s="514"/>
      <c r="N4" s="516">
        <v>0.78600000000000003</v>
      </c>
      <c r="O4" s="517">
        <v>0.74</v>
      </c>
      <c r="R4" s="292" t="s">
        <v>620</v>
      </c>
      <c r="S4" s="292">
        <f>COUNTIF(C:C,R4)</f>
        <v>24</v>
      </c>
    </row>
    <row r="5" spans="1:19">
      <c r="A5" s="510">
        <v>4</v>
      </c>
      <c r="B5" s="510" t="s">
        <v>82</v>
      </c>
      <c r="C5" s="510" t="s">
        <v>616</v>
      </c>
      <c r="D5" s="510">
        <v>45</v>
      </c>
      <c r="E5" s="512">
        <v>102</v>
      </c>
      <c r="F5" s="515">
        <v>40</v>
      </c>
      <c r="G5" s="514"/>
      <c r="H5" s="512">
        <v>42</v>
      </c>
      <c r="I5" s="515">
        <v>19</v>
      </c>
      <c r="J5" s="514"/>
      <c r="K5" s="512">
        <v>82</v>
      </c>
      <c r="L5" s="515">
        <v>46</v>
      </c>
      <c r="M5" s="514"/>
      <c r="N5" s="516">
        <v>0.71599999999999997</v>
      </c>
      <c r="O5" s="517">
        <v>0.68799999999999994</v>
      </c>
    </row>
    <row r="6" spans="1:19">
      <c r="A6" s="510">
        <v>5</v>
      </c>
      <c r="B6" s="510" t="s">
        <v>84</v>
      </c>
      <c r="C6" s="510" t="s">
        <v>616</v>
      </c>
      <c r="D6" s="510">
        <v>40</v>
      </c>
      <c r="E6" s="512">
        <v>79</v>
      </c>
      <c r="F6" s="515">
        <v>55</v>
      </c>
      <c r="G6" s="514"/>
      <c r="H6" s="512">
        <v>37</v>
      </c>
      <c r="I6" s="515">
        <v>28</v>
      </c>
      <c r="J6" s="514"/>
      <c r="K6" s="512">
        <v>72</v>
      </c>
      <c r="L6" s="515">
        <v>50</v>
      </c>
      <c r="M6" s="514"/>
      <c r="N6" s="516">
        <v>0.77600000000000002</v>
      </c>
      <c r="O6" s="517">
        <v>0.77</v>
      </c>
    </row>
    <row r="7" spans="1:19">
      <c r="A7" s="510">
        <v>6</v>
      </c>
      <c r="B7" s="510" t="s">
        <v>88</v>
      </c>
      <c r="C7" s="510" t="s">
        <v>616</v>
      </c>
      <c r="D7" s="510">
        <v>45</v>
      </c>
      <c r="E7" s="512">
        <v>93</v>
      </c>
      <c r="F7" s="515">
        <v>71</v>
      </c>
      <c r="G7" s="514"/>
      <c r="H7" s="512">
        <v>40</v>
      </c>
      <c r="I7" s="515">
        <v>33</v>
      </c>
      <c r="J7" s="514"/>
      <c r="K7" s="512">
        <v>79</v>
      </c>
      <c r="L7" s="515">
        <v>62</v>
      </c>
      <c r="M7" s="514"/>
      <c r="N7" s="516">
        <v>0.77900000000000003</v>
      </c>
      <c r="O7" s="517">
        <v>0.78800000000000003</v>
      </c>
    </row>
    <row r="8" spans="1:19">
      <c r="A8" s="510">
        <v>7</v>
      </c>
      <c r="B8" s="510" t="s">
        <v>94</v>
      </c>
      <c r="C8" s="510" t="s">
        <v>616</v>
      </c>
      <c r="D8" s="510">
        <v>45</v>
      </c>
      <c r="E8" s="512">
        <v>99</v>
      </c>
      <c r="F8" s="515">
        <v>9</v>
      </c>
      <c r="G8" s="514"/>
      <c r="H8" s="512">
        <v>42</v>
      </c>
      <c r="I8" s="515">
        <v>6</v>
      </c>
      <c r="J8" s="514"/>
      <c r="K8" s="512">
        <v>83</v>
      </c>
      <c r="L8" s="515">
        <v>15</v>
      </c>
      <c r="M8" s="514"/>
      <c r="N8" s="516">
        <v>0.77500000000000002</v>
      </c>
      <c r="O8" s="517">
        <v>0.51900000000000002</v>
      </c>
    </row>
    <row r="9" spans="1:19">
      <c r="A9" s="510">
        <v>8</v>
      </c>
      <c r="B9" s="510" t="s">
        <v>96</v>
      </c>
      <c r="C9" s="510" t="s">
        <v>616</v>
      </c>
      <c r="D9" s="510">
        <v>45</v>
      </c>
      <c r="E9" s="512">
        <v>92</v>
      </c>
      <c r="F9" s="515">
        <v>75</v>
      </c>
      <c r="G9" s="514"/>
      <c r="H9" s="512">
        <v>44</v>
      </c>
      <c r="I9" s="515">
        <v>29</v>
      </c>
      <c r="J9" s="514"/>
      <c r="K9" s="512">
        <v>85</v>
      </c>
      <c r="L9" s="515">
        <v>59</v>
      </c>
      <c r="M9" s="514"/>
      <c r="N9" s="516">
        <v>0.79</v>
      </c>
      <c r="O9" s="517">
        <v>0.86</v>
      </c>
    </row>
    <row r="10" spans="1:19">
      <c r="A10" s="510">
        <v>9</v>
      </c>
      <c r="B10" s="510" t="s">
        <v>105</v>
      </c>
      <c r="C10" s="510" t="s">
        <v>616</v>
      </c>
      <c r="D10" s="510">
        <v>50</v>
      </c>
      <c r="E10" s="512">
        <v>107</v>
      </c>
      <c r="F10" s="515">
        <v>36</v>
      </c>
      <c r="G10" s="514"/>
      <c r="H10" s="512">
        <v>47</v>
      </c>
      <c r="I10" s="515">
        <v>20</v>
      </c>
      <c r="J10" s="514"/>
      <c r="K10" s="512">
        <v>92</v>
      </c>
      <c r="L10" s="515">
        <v>46</v>
      </c>
      <c r="M10" s="514"/>
      <c r="N10" s="516">
        <v>0.81599999999999995</v>
      </c>
      <c r="O10" s="517">
        <v>0.61899999999999999</v>
      </c>
    </row>
    <row r="11" spans="1:19">
      <c r="A11" s="510">
        <v>10</v>
      </c>
      <c r="B11" s="510" t="s">
        <v>116</v>
      </c>
      <c r="C11" s="510" t="s">
        <v>616</v>
      </c>
      <c r="D11" s="510">
        <v>45</v>
      </c>
      <c r="E11" s="512">
        <v>90</v>
      </c>
      <c r="F11" s="515">
        <v>53</v>
      </c>
      <c r="G11" s="514"/>
      <c r="H11" s="512">
        <v>41</v>
      </c>
      <c r="I11" s="515">
        <v>30</v>
      </c>
      <c r="J11" s="514"/>
      <c r="K11" s="512">
        <v>87</v>
      </c>
      <c r="L11" s="515">
        <v>59</v>
      </c>
      <c r="M11" s="514"/>
      <c r="N11" s="516">
        <v>0.77</v>
      </c>
      <c r="O11" s="517">
        <v>0.627</v>
      </c>
    </row>
    <row r="12" spans="1:19">
      <c r="A12" s="510">
        <v>11</v>
      </c>
      <c r="B12" s="510" t="s">
        <v>618</v>
      </c>
      <c r="C12" s="510" t="s">
        <v>616</v>
      </c>
      <c r="D12" s="510">
        <v>50</v>
      </c>
      <c r="E12" s="512">
        <v>103</v>
      </c>
      <c r="F12" s="515">
        <v>81</v>
      </c>
      <c r="G12" s="514"/>
      <c r="H12" s="512">
        <v>45</v>
      </c>
      <c r="I12" s="515">
        <v>41</v>
      </c>
      <c r="J12" s="514"/>
      <c r="K12" s="512">
        <v>87</v>
      </c>
      <c r="L12" s="515">
        <v>71</v>
      </c>
      <c r="M12" s="514"/>
      <c r="N12" s="516">
        <v>0.79900000000000004</v>
      </c>
      <c r="O12" s="517">
        <v>0.69699999999999995</v>
      </c>
    </row>
    <row r="13" spans="1:19">
      <c r="A13" s="510">
        <v>12</v>
      </c>
      <c r="B13" s="510" t="s">
        <v>619</v>
      </c>
      <c r="C13" s="510" t="s">
        <v>616</v>
      </c>
      <c r="D13" s="510">
        <v>50</v>
      </c>
      <c r="E13" s="512">
        <v>110</v>
      </c>
      <c r="F13" s="515">
        <v>74</v>
      </c>
      <c r="G13" s="514"/>
      <c r="H13" s="512">
        <v>48</v>
      </c>
      <c r="I13" s="515">
        <v>39</v>
      </c>
      <c r="J13" s="514"/>
      <c r="K13" s="512">
        <v>88</v>
      </c>
      <c r="L13" s="515">
        <v>63</v>
      </c>
      <c r="M13" s="514"/>
      <c r="N13" s="516">
        <v>0.80300000000000005</v>
      </c>
      <c r="O13" s="517">
        <v>0.751</v>
      </c>
    </row>
    <row r="14" spans="1:19">
      <c r="A14" s="510">
        <v>13</v>
      </c>
      <c r="B14" s="510" t="s">
        <v>125</v>
      </c>
      <c r="C14" s="510" t="s">
        <v>620</v>
      </c>
      <c r="D14" s="510">
        <v>45</v>
      </c>
      <c r="E14" s="512">
        <v>87</v>
      </c>
      <c r="F14" s="515">
        <v>111</v>
      </c>
      <c r="G14" s="514"/>
      <c r="H14" s="512">
        <v>39</v>
      </c>
      <c r="I14" s="515">
        <v>45</v>
      </c>
      <c r="J14" s="514"/>
      <c r="K14" s="512">
        <v>79</v>
      </c>
      <c r="L14" s="515">
        <v>82</v>
      </c>
      <c r="M14" s="514"/>
      <c r="N14" s="516">
        <v>0.76300000000000001</v>
      </c>
      <c r="O14" s="517">
        <v>0.87</v>
      </c>
    </row>
    <row r="15" spans="1:19">
      <c r="A15" s="510">
        <v>14</v>
      </c>
      <c r="B15" s="510" t="s">
        <v>130</v>
      </c>
      <c r="C15" s="510" t="s">
        <v>616</v>
      </c>
      <c r="D15" s="510">
        <v>45</v>
      </c>
      <c r="E15" s="512">
        <v>98</v>
      </c>
      <c r="F15" s="515">
        <v>53</v>
      </c>
      <c r="G15" s="514"/>
      <c r="H15" s="512">
        <v>44</v>
      </c>
      <c r="I15" s="515">
        <v>30</v>
      </c>
      <c r="J15" s="514"/>
      <c r="K15" s="512">
        <v>83</v>
      </c>
      <c r="L15" s="515">
        <v>52</v>
      </c>
      <c r="M15" s="514"/>
      <c r="N15" s="516">
        <v>0.78600000000000003</v>
      </c>
      <c r="O15" s="517">
        <v>0.629</v>
      </c>
    </row>
    <row r="16" spans="1:19">
      <c r="A16" s="510">
        <v>15</v>
      </c>
      <c r="B16" s="510" t="s">
        <v>617</v>
      </c>
      <c r="C16" s="510" t="s">
        <v>620</v>
      </c>
      <c r="D16" s="510">
        <v>45</v>
      </c>
      <c r="E16" s="512">
        <v>97</v>
      </c>
      <c r="F16" s="515">
        <v>113</v>
      </c>
      <c r="G16" s="514"/>
      <c r="H16" s="512">
        <v>41</v>
      </c>
      <c r="I16" s="515">
        <v>45</v>
      </c>
      <c r="J16" s="514"/>
      <c r="K16" s="512">
        <v>78</v>
      </c>
      <c r="L16" s="515">
        <v>81</v>
      </c>
      <c r="M16" s="514"/>
      <c r="N16" s="516">
        <v>0.81699999999999995</v>
      </c>
      <c r="O16" s="517">
        <v>0.89100000000000001</v>
      </c>
    </row>
    <row r="17" spans="1:15">
      <c r="A17" s="510">
        <v>16</v>
      </c>
      <c r="B17" s="510" t="s">
        <v>161</v>
      </c>
      <c r="C17" s="510" t="s">
        <v>616</v>
      </c>
      <c r="D17" s="510">
        <v>50</v>
      </c>
      <c r="E17" s="512">
        <v>108</v>
      </c>
      <c r="F17" s="515">
        <v>101</v>
      </c>
      <c r="G17" s="514"/>
      <c r="H17" s="512">
        <v>45</v>
      </c>
      <c r="I17" s="515">
        <v>47</v>
      </c>
      <c r="J17" s="514"/>
      <c r="K17" s="512">
        <v>89</v>
      </c>
      <c r="L17" s="515">
        <v>95</v>
      </c>
      <c r="M17" s="514"/>
      <c r="N17" s="516">
        <v>0.82399999999999995</v>
      </c>
      <c r="O17" s="517">
        <v>0.79900000000000004</v>
      </c>
    </row>
    <row r="18" spans="1:15">
      <c r="A18" s="510">
        <v>17</v>
      </c>
      <c r="B18" s="510" t="s">
        <v>179</v>
      </c>
      <c r="C18" s="510" t="s">
        <v>616</v>
      </c>
      <c r="D18" s="510">
        <v>50</v>
      </c>
      <c r="E18" s="512">
        <v>122</v>
      </c>
      <c r="F18" s="515">
        <v>76</v>
      </c>
      <c r="G18" s="514"/>
      <c r="H18" s="512">
        <v>70</v>
      </c>
      <c r="I18" s="515">
        <v>50</v>
      </c>
      <c r="J18" s="514"/>
      <c r="K18" s="512">
        <v>94</v>
      </c>
      <c r="L18" s="515">
        <v>68</v>
      </c>
      <c r="M18" s="514"/>
      <c r="N18" s="516">
        <v>0.877</v>
      </c>
      <c r="O18" s="517">
        <v>0.70699999999999996</v>
      </c>
    </row>
    <row r="19" spans="1:15">
      <c r="A19" s="510">
        <v>18</v>
      </c>
      <c r="B19" s="510" t="s">
        <v>185</v>
      </c>
      <c r="C19" s="510" t="s">
        <v>616</v>
      </c>
      <c r="D19" s="510">
        <v>50</v>
      </c>
      <c r="E19" s="512">
        <v>120</v>
      </c>
      <c r="F19" s="515">
        <v>118</v>
      </c>
      <c r="G19" s="514"/>
      <c r="H19" s="512">
        <v>77</v>
      </c>
      <c r="I19" s="515">
        <v>68</v>
      </c>
      <c r="J19" s="514"/>
      <c r="K19" s="512">
        <v>92</v>
      </c>
      <c r="L19" s="515">
        <v>90</v>
      </c>
      <c r="M19" s="514"/>
      <c r="N19" s="516">
        <v>0.89200000000000002</v>
      </c>
      <c r="O19" s="517">
        <v>0.88400000000000001</v>
      </c>
    </row>
    <row r="20" spans="1:15">
      <c r="A20" s="510">
        <v>19</v>
      </c>
      <c r="B20" s="510" t="s">
        <v>621</v>
      </c>
      <c r="C20" s="510" t="s">
        <v>616</v>
      </c>
      <c r="D20" s="510">
        <v>50</v>
      </c>
      <c r="E20" s="512">
        <v>127</v>
      </c>
      <c r="F20" s="515">
        <v>98</v>
      </c>
      <c r="G20" s="514"/>
      <c r="H20" s="512">
        <v>80</v>
      </c>
      <c r="I20" s="515">
        <v>55</v>
      </c>
      <c r="J20" s="514"/>
      <c r="K20" s="512">
        <v>93</v>
      </c>
      <c r="L20" s="515">
        <v>88</v>
      </c>
      <c r="M20" s="514"/>
      <c r="N20" s="516">
        <v>0.89100000000000001</v>
      </c>
      <c r="O20" s="517">
        <v>0.82199999999999995</v>
      </c>
    </row>
    <row r="21" spans="1:15">
      <c r="A21" s="510">
        <v>20</v>
      </c>
      <c r="B21" s="510" t="s">
        <v>203</v>
      </c>
      <c r="C21" s="510" t="s">
        <v>616</v>
      </c>
      <c r="D21" s="510">
        <v>50</v>
      </c>
      <c r="E21" s="512">
        <v>124</v>
      </c>
      <c r="F21" s="515">
        <v>110</v>
      </c>
      <c r="G21" s="514"/>
      <c r="H21" s="512">
        <v>74</v>
      </c>
      <c r="I21" s="515">
        <v>65</v>
      </c>
      <c r="J21" s="514"/>
      <c r="K21" s="512">
        <v>88</v>
      </c>
      <c r="L21" s="515">
        <v>84</v>
      </c>
      <c r="M21" s="514"/>
      <c r="N21" s="516">
        <v>0.85299999999999998</v>
      </c>
      <c r="O21" s="517">
        <v>0.85499999999999998</v>
      </c>
    </row>
    <row r="22" spans="1:15">
      <c r="A22" s="510">
        <v>21</v>
      </c>
      <c r="B22" s="510" t="s">
        <v>622</v>
      </c>
      <c r="C22" s="510" t="s">
        <v>616</v>
      </c>
      <c r="D22" s="510">
        <v>50</v>
      </c>
      <c r="E22" s="512">
        <v>145</v>
      </c>
      <c r="F22" s="515">
        <v>65</v>
      </c>
      <c r="G22" s="514"/>
      <c r="H22" s="512">
        <v>82</v>
      </c>
      <c r="I22" s="515">
        <v>36</v>
      </c>
      <c r="J22" s="514"/>
      <c r="K22" s="512">
        <v>87</v>
      </c>
      <c r="L22" s="515">
        <v>68</v>
      </c>
      <c r="M22" s="514"/>
      <c r="N22" s="516">
        <v>0.98099999999999998</v>
      </c>
      <c r="O22" s="517">
        <v>0.746</v>
      </c>
    </row>
    <row r="23" spans="1:15">
      <c r="A23" s="510">
        <v>22</v>
      </c>
      <c r="B23" s="510" t="s">
        <v>228</v>
      </c>
      <c r="C23" s="510" t="s">
        <v>616</v>
      </c>
      <c r="D23" s="510">
        <v>45</v>
      </c>
      <c r="E23" s="512">
        <v>123</v>
      </c>
      <c r="F23" s="515">
        <v>9</v>
      </c>
      <c r="G23" s="514"/>
      <c r="H23" s="512">
        <v>79</v>
      </c>
      <c r="I23" s="515">
        <v>6</v>
      </c>
      <c r="J23" s="514"/>
      <c r="K23" s="512">
        <v>81</v>
      </c>
      <c r="L23" s="515">
        <v>21</v>
      </c>
      <c r="M23" s="514"/>
      <c r="N23" s="516">
        <v>0.93</v>
      </c>
      <c r="O23" s="517">
        <v>0.44800000000000001</v>
      </c>
    </row>
    <row r="24" spans="1:15">
      <c r="A24" s="510">
        <v>23</v>
      </c>
      <c r="B24" s="510" t="s">
        <v>617</v>
      </c>
      <c r="C24" s="510" t="s">
        <v>620</v>
      </c>
      <c r="D24" s="510">
        <v>45</v>
      </c>
      <c r="E24" s="512">
        <v>123</v>
      </c>
      <c r="F24" s="515">
        <v>128</v>
      </c>
      <c r="G24" s="514"/>
      <c r="H24" s="512">
        <v>75</v>
      </c>
      <c r="I24" s="515">
        <v>75</v>
      </c>
      <c r="J24" s="514"/>
      <c r="K24" s="512">
        <v>66</v>
      </c>
      <c r="L24" s="515">
        <v>75</v>
      </c>
      <c r="M24" s="514"/>
      <c r="N24" s="516">
        <v>0.75</v>
      </c>
      <c r="O24" s="517">
        <v>0.8</v>
      </c>
    </row>
    <row r="25" spans="1:15">
      <c r="A25" s="510">
        <v>24</v>
      </c>
      <c r="B25" s="510" t="s">
        <v>617</v>
      </c>
      <c r="C25" s="510" t="s">
        <v>616</v>
      </c>
      <c r="D25" s="510">
        <v>45</v>
      </c>
      <c r="E25" s="512">
        <v>108</v>
      </c>
      <c r="F25" s="515">
        <v>32</v>
      </c>
      <c r="G25" s="514"/>
      <c r="H25" s="512">
        <v>66</v>
      </c>
      <c r="I25" s="515">
        <v>21</v>
      </c>
      <c r="J25" s="514"/>
      <c r="K25" s="512">
        <v>66</v>
      </c>
      <c r="L25" s="515">
        <v>21</v>
      </c>
      <c r="M25" s="514"/>
      <c r="N25" s="516">
        <v>0.86899999999999999</v>
      </c>
      <c r="O25" s="517">
        <v>0.66100000000000003</v>
      </c>
    </row>
    <row r="26" spans="1:15">
      <c r="A26" s="510">
        <v>25</v>
      </c>
      <c r="B26" s="510" t="s">
        <v>617</v>
      </c>
      <c r="C26" s="510" t="s">
        <v>616</v>
      </c>
      <c r="D26" s="510">
        <v>40</v>
      </c>
      <c r="E26" s="512">
        <v>104</v>
      </c>
      <c r="F26" s="515">
        <v>56</v>
      </c>
      <c r="G26" s="514"/>
      <c r="H26" s="512">
        <v>55</v>
      </c>
      <c r="I26" s="515">
        <v>29</v>
      </c>
      <c r="J26" s="514"/>
      <c r="K26" s="512">
        <v>76</v>
      </c>
      <c r="L26" s="515">
        <v>33</v>
      </c>
      <c r="M26" s="514"/>
      <c r="N26" s="516">
        <v>0.88600000000000001</v>
      </c>
      <c r="O26" s="517">
        <v>0.73599999999999999</v>
      </c>
    </row>
    <row r="27" spans="1:15">
      <c r="A27" s="510">
        <v>26</v>
      </c>
      <c r="B27" s="510" t="s">
        <v>617</v>
      </c>
      <c r="C27" s="510" t="s">
        <v>616</v>
      </c>
      <c r="D27" s="510">
        <v>40</v>
      </c>
      <c r="E27" s="512">
        <v>104</v>
      </c>
      <c r="F27" s="515">
        <v>100</v>
      </c>
      <c r="G27" s="514"/>
      <c r="H27" s="512">
        <v>56</v>
      </c>
      <c r="I27" s="515">
        <v>53</v>
      </c>
      <c r="J27" s="514"/>
      <c r="K27" s="512">
        <v>69</v>
      </c>
      <c r="L27" s="515">
        <v>66</v>
      </c>
      <c r="M27" s="514"/>
      <c r="N27" s="516">
        <v>0.92900000000000005</v>
      </c>
      <c r="O27" s="517">
        <v>0.89100000000000001</v>
      </c>
    </row>
    <row r="28" spans="1:15">
      <c r="A28" s="510">
        <v>27</v>
      </c>
      <c r="B28" s="510" t="s">
        <v>623</v>
      </c>
      <c r="C28" s="510" t="s">
        <v>616</v>
      </c>
      <c r="D28" s="510">
        <v>45</v>
      </c>
      <c r="E28" s="512">
        <v>107</v>
      </c>
      <c r="F28" s="515">
        <v>58</v>
      </c>
      <c r="G28" s="514"/>
      <c r="H28" s="512">
        <v>66</v>
      </c>
      <c r="I28" s="515">
        <v>37</v>
      </c>
      <c r="J28" s="514"/>
      <c r="K28" s="512">
        <v>83</v>
      </c>
      <c r="L28" s="515">
        <v>51</v>
      </c>
      <c r="M28" s="514"/>
      <c r="N28" s="516">
        <v>0.83599999999999997</v>
      </c>
      <c r="O28" s="517">
        <v>0.752</v>
      </c>
    </row>
    <row r="29" spans="1:15">
      <c r="A29" s="510">
        <v>28</v>
      </c>
      <c r="B29" s="510" t="s">
        <v>262</v>
      </c>
      <c r="C29" s="510" t="s">
        <v>620</v>
      </c>
      <c r="D29" s="510">
        <v>40</v>
      </c>
      <c r="E29" s="512">
        <v>75</v>
      </c>
      <c r="F29" s="515">
        <v>111</v>
      </c>
      <c r="G29" s="514"/>
      <c r="H29" s="512">
        <v>40</v>
      </c>
      <c r="I29" s="515">
        <v>56</v>
      </c>
      <c r="J29" s="514"/>
      <c r="K29" s="512">
        <v>75</v>
      </c>
      <c r="L29" s="515">
        <v>80</v>
      </c>
      <c r="M29" s="514"/>
      <c r="N29" s="516">
        <v>0.72</v>
      </c>
      <c r="O29" s="517">
        <v>0.86</v>
      </c>
    </row>
    <row r="30" spans="1:15">
      <c r="A30" s="510">
        <v>29</v>
      </c>
      <c r="B30" s="510" t="s">
        <v>617</v>
      </c>
      <c r="C30" s="510" t="s">
        <v>616</v>
      </c>
      <c r="D30" s="510">
        <v>45</v>
      </c>
      <c r="E30" s="512">
        <v>111</v>
      </c>
      <c r="F30" s="515">
        <v>64</v>
      </c>
      <c r="G30" s="514"/>
      <c r="H30" s="512">
        <v>61</v>
      </c>
      <c r="I30" s="515">
        <v>43</v>
      </c>
      <c r="J30" s="514"/>
      <c r="K30" s="512">
        <v>80</v>
      </c>
      <c r="L30" s="515">
        <v>68</v>
      </c>
      <c r="M30" s="514"/>
      <c r="N30" s="516">
        <v>0.874</v>
      </c>
      <c r="O30" s="517">
        <v>0.68600000000000005</v>
      </c>
    </row>
    <row r="31" spans="1:15">
      <c r="A31" s="510">
        <v>30</v>
      </c>
      <c r="B31" s="510" t="s">
        <v>617</v>
      </c>
      <c r="C31" s="510" t="s">
        <v>616</v>
      </c>
      <c r="D31" s="510">
        <v>45</v>
      </c>
      <c r="E31" s="512">
        <v>132</v>
      </c>
      <c r="F31" s="515">
        <v>112</v>
      </c>
      <c r="G31" s="514"/>
      <c r="H31" s="512">
        <v>83</v>
      </c>
      <c r="I31" s="515">
        <v>70</v>
      </c>
      <c r="J31" s="514"/>
      <c r="K31" s="512">
        <v>96</v>
      </c>
      <c r="L31" s="515">
        <v>86</v>
      </c>
      <c r="M31" s="514"/>
      <c r="N31" s="516">
        <v>0.93400000000000005</v>
      </c>
      <c r="O31" s="517">
        <v>0.85399999999999998</v>
      </c>
    </row>
    <row r="32" spans="1:15">
      <c r="A32" s="510">
        <v>31</v>
      </c>
      <c r="B32" s="510" t="s">
        <v>185</v>
      </c>
      <c r="C32" s="510" t="s">
        <v>616</v>
      </c>
      <c r="D32" s="510">
        <v>45</v>
      </c>
      <c r="E32" s="512">
        <v>126</v>
      </c>
      <c r="F32" s="515">
        <v>123</v>
      </c>
      <c r="G32" s="514"/>
      <c r="H32" s="512">
        <v>79</v>
      </c>
      <c r="I32" s="515">
        <v>78</v>
      </c>
      <c r="J32" s="514"/>
      <c r="K32" s="512">
        <v>91</v>
      </c>
      <c r="L32" s="515">
        <v>94</v>
      </c>
      <c r="M32" s="514"/>
      <c r="N32" s="516">
        <v>0.92</v>
      </c>
      <c r="O32" s="517">
        <v>0.92300000000000004</v>
      </c>
    </row>
    <row r="33" spans="1:15">
      <c r="A33" s="510">
        <v>32</v>
      </c>
      <c r="B33" s="510" t="s">
        <v>624</v>
      </c>
      <c r="C33" s="510" t="s">
        <v>616</v>
      </c>
      <c r="D33" s="510">
        <v>45</v>
      </c>
      <c r="E33" s="512">
        <v>118</v>
      </c>
      <c r="F33" s="515">
        <v>69</v>
      </c>
      <c r="G33" s="514"/>
      <c r="H33" s="512">
        <v>65</v>
      </c>
      <c r="I33" s="515">
        <v>40</v>
      </c>
      <c r="J33" s="514"/>
      <c r="K33" s="512">
        <v>83</v>
      </c>
      <c r="L33" s="515">
        <v>63</v>
      </c>
      <c r="M33" s="514"/>
      <c r="N33" s="516">
        <v>0.93700000000000006</v>
      </c>
      <c r="O33" s="517">
        <v>0.69299999999999995</v>
      </c>
    </row>
    <row r="34" spans="1:15">
      <c r="A34" s="510">
        <v>33</v>
      </c>
      <c r="B34" s="510" t="s">
        <v>617</v>
      </c>
      <c r="C34" s="510" t="s">
        <v>620</v>
      </c>
      <c r="D34" s="510">
        <v>50</v>
      </c>
      <c r="E34" s="512">
        <v>112</v>
      </c>
      <c r="F34" s="515">
        <v>114</v>
      </c>
      <c r="G34" s="514"/>
      <c r="H34" s="512">
        <v>75</v>
      </c>
      <c r="I34" s="515">
        <v>74</v>
      </c>
      <c r="J34" s="514"/>
      <c r="K34" s="512">
        <v>97</v>
      </c>
      <c r="L34" s="515">
        <v>85</v>
      </c>
      <c r="M34" s="514"/>
      <c r="N34" s="516">
        <v>0.83899999999999997</v>
      </c>
      <c r="O34" s="517">
        <v>0.90600000000000003</v>
      </c>
    </row>
    <row r="35" spans="1:15">
      <c r="A35" s="510">
        <v>34</v>
      </c>
      <c r="B35" s="510" t="s">
        <v>294</v>
      </c>
      <c r="C35" s="510" t="s">
        <v>616</v>
      </c>
      <c r="D35" s="510">
        <v>50</v>
      </c>
      <c r="E35" s="512">
        <v>126</v>
      </c>
      <c r="F35" s="515">
        <v>119</v>
      </c>
      <c r="G35" s="514"/>
      <c r="H35" s="512">
        <v>89</v>
      </c>
      <c r="I35" s="515">
        <v>73</v>
      </c>
      <c r="J35" s="514"/>
      <c r="K35" s="512">
        <v>100</v>
      </c>
      <c r="L35" s="515">
        <v>92</v>
      </c>
      <c r="M35" s="514"/>
      <c r="N35" s="516">
        <v>0.89500000000000002</v>
      </c>
      <c r="O35" s="517">
        <v>0.89600000000000002</v>
      </c>
    </row>
    <row r="36" spans="1:15">
      <c r="A36" s="510">
        <v>35</v>
      </c>
      <c r="B36" s="510" t="s">
        <v>302</v>
      </c>
      <c r="C36" s="510" t="s">
        <v>616</v>
      </c>
      <c r="D36" s="510">
        <v>45</v>
      </c>
      <c r="E36" s="512">
        <v>121</v>
      </c>
      <c r="F36" s="515">
        <v>36</v>
      </c>
      <c r="G36" s="514"/>
      <c r="H36" s="512">
        <v>72</v>
      </c>
      <c r="I36" s="515">
        <v>19</v>
      </c>
      <c r="J36" s="514"/>
      <c r="K36" s="512">
        <v>86</v>
      </c>
      <c r="L36" s="515">
        <v>29</v>
      </c>
      <c r="M36" s="514"/>
      <c r="N36" s="516">
        <v>0.94399999999999995</v>
      </c>
      <c r="O36" s="517">
        <v>0.73099999999999998</v>
      </c>
    </row>
    <row r="37" spans="1:15">
      <c r="A37" s="510">
        <v>36</v>
      </c>
      <c r="B37" s="510" t="s">
        <v>625</v>
      </c>
      <c r="C37" s="510" t="s">
        <v>616</v>
      </c>
      <c r="D37" s="510">
        <v>50</v>
      </c>
      <c r="E37" s="512">
        <v>129</v>
      </c>
      <c r="F37" s="515">
        <v>111</v>
      </c>
      <c r="G37" s="514"/>
      <c r="H37" s="512">
        <v>84</v>
      </c>
      <c r="I37" s="515">
        <v>69</v>
      </c>
      <c r="J37" s="514"/>
      <c r="K37" s="512">
        <v>98</v>
      </c>
      <c r="L37" s="515">
        <v>82</v>
      </c>
      <c r="M37" s="514"/>
      <c r="N37" s="516">
        <v>0.92500000000000004</v>
      </c>
      <c r="O37" s="517">
        <v>0.83199999999999996</v>
      </c>
    </row>
    <row r="38" spans="1:15">
      <c r="A38" s="510">
        <v>37</v>
      </c>
      <c r="B38" s="510" t="s">
        <v>626</v>
      </c>
      <c r="C38" s="510" t="s">
        <v>616</v>
      </c>
      <c r="D38" s="510">
        <v>50</v>
      </c>
      <c r="E38" s="512">
        <v>115</v>
      </c>
      <c r="F38" s="515">
        <v>111</v>
      </c>
      <c r="G38" s="514"/>
      <c r="H38" s="512">
        <v>83</v>
      </c>
      <c r="I38" s="515">
        <v>68</v>
      </c>
      <c r="J38" s="514"/>
      <c r="K38" s="512">
        <v>96</v>
      </c>
      <c r="L38" s="515">
        <v>81</v>
      </c>
      <c r="M38" s="514"/>
      <c r="N38" s="516">
        <v>0.88200000000000001</v>
      </c>
      <c r="O38" s="517">
        <v>0.81899999999999995</v>
      </c>
    </row>
    <row r="39" spans="1:15">
      <c r="A39" s="510">
        <v>38</v>
      </c>
      <c r="B39" s="510" t="s">
        <v>321</v>
      </c>
      <c r="C39" s="510" t="s">
        <v>616</v>
      </c>
      <c r="D39" s="510">
        <v>45</v>
      </c>
      <c r="E39" s="512">
        <v>119</v>
      </c>
      <c r="F39" s="515">
        <v>94</v>
      </c>
      <c r="G39" s="514"/>
      <c r="H39" s="512">
        <v>77</v>
      </c>
      <c r="I39" s="515">
        <v>63</v>
      </c>
      <c r="J39" s="514"/>
      <c r="K39" s="512">
        <v>86</v>
      </c>
      <c r="L39" s="515">
        <v>82</v>
      </c>
      <c r="M39" s="514"/>
      <c r="N39" s="516">
        <v>0.93700000000000006</v>
      </c>
      <c r="O39" s="517">
        <v>0.80800000000000005</v>
      </c>
    </row>
    <row r="40" spans="1:15">
      <c r="A40" s="510">
        <v>39</v>
      </c>
      <c r="B40" s="510" t="s">
        <v>627</v>
      </c>
      <c r="C40" s="510" t="s">
        <v>616</v>
      </c>
      <c r="D40" s="510">
        <v>45</v>
      </c>
      <c r="E40" s="512">
        <v>117</v>
      </c>
      <c r="F40" s="515">
        <v>17</v>
      </c>
      <c r="G40" s="514"/>
      <c r="H40" s="512">
        <v>78</v>
      </c>
      <c r="I40" s="515">
        <v>10</v>
      </c>
      <c r="J40" s="514"/>
      <c r="K40" s="512">
        <v>89</v>
      </c>
      <c r="L40" s="515">
        <v>16</v>
      </c>
      <c r="M40" s="514"/>
      <c r="N40" s="516">
        <v>0.92100000000000004</v>
      </c>
      <c r="O40" s="517">
        <v>0.65500000000000003</v>
      </c>
    </row>
    <row r="41" spans="1:15">
      <c r="A41" s="510">
        <v>40</v>
      </c>
      <c r="B41" s="510" t="s">
        <v>328</v>
      </c>
      <c r="C41" s="510" t="s">
        <v>616</v>
      </c>
      <c r="D41" s="510">
        <v>50</v>
      </c>
      <c r="E41" s="512">
        <v>125</v>
      </c>
      <c r="F41" s="515">
        <v>99</v>
      </c>
      <c r="G41" s="514"/>
      <c r="H41" s="512">
        <v>87</v>
      </c>
      <c r="I41" s="515">
        <v>73</v>
      </c>
      <c r="J41" s="514"/>
      <c r="K41" s="512">
        <v>100</v>
      </c>
      <c r="L41" s="515">
        <v>84</v>
      </c>
      <c r="M41" s="514"/>
      <c r="N41" s="516">
        <v>0.91200000000000003</v>
      </c>
      <c r="O41" s="517">
        <v>0.81599999999999995</v>
      </c>
    </row>
    <row r="42" spans="1:15">
      <c r="A42" s="510">
        <v>41</v>
      </c>
      <c r="B42" s="510" t="s">
        <v>329</v>
      </c>
      <c r="C42" s="510" t="s">
        <v>616</v>
      </c>
      <c r="D42" s="510">
        <v>50</v>
      </c>
      <c r="E42" s="512">
        <v>126</v>
      </c>
      <c r="F42" s="515">
        <v>61</v>
      </c>
      <c r="G42" s="514"/>
      <c r="H42" s="512">
        <v>89</v>
      </c>
      <c r="I42" s="515">
        <v>39</v>
      </c>
      <c r="J42" s="514"/>
      <c r="K42" s="512">
        <v>96</v>
      </c>
      <c r="L42" s="515">
        <v>52</v>
      </c>
      <c r="M42" s="514"/>
      <c r="N42" s="516">
        <v>0.89800000000000002</v>
      </c>
      <c r="O42" s="517">
        <v>0.74099999999999999</v>
      </c>
    </row>
    <row r="43" spans="1:15">
      <c r="A43" s="510">
        <v>42</v>
      </c>
      <c r="B43" s="510" t="s">
        <v>627</v>
      </c>
      <c r="C43" s="510" t="s">
        <v>616</v>
      </c>
      <c r="D43" s="510">
        <v>50</v>
      </c>
      <c r="E43" s="512">
        <v>144</v>
      </c>
      <c r="F43" s="515">
        <v>96</v>
      </c>
      <c r="G43" s="514"/>
      <c r="H43" s="512">
        <v>93</v>
      </c>
      <c r="I43" s="515">
        <v>50</v>
      </c>
      <c r="J43" s="514"/>
      <c r="K43" s="512">
        <v>100</v>
      </c>
      <c r="L43" s="515">
        <v>59</v>
      </c>
      <c r="M43" s="514"/>
      <c r="N43" s="516">
        <v>0.97699999999999998</v>
      </c>
      <c r="O43" s="517">
        <v>0.82899999999999996</v>
      </c>
    </row>
    <row r="44" spans="1:15">
      <c r="A44" s="510">
        <v>43</v>
      </c>
      <c r="B44" s="510" t="s">
        <v>628</v>
      </c>
      <c r="C44" s="510" t="s">
        <v>616</v>
      </c>
      <c r="D44" s="510">
        <v>50</v>
      </c>
      <c r="E44" s="512">
        <v>123</v>
      </c>
      <c r="F44" s="515">
        <v>121</v>
      </c>
      <c r="G44" s="514"/>
      <c r="H44" s="512">
        <v>84</v>
      </c>
      <c r="I44" s="515">
        <v>80</v>
      </c>
      <c r="J44" s="514"/>
      <c r="K44" s="512">
        <v>94</v>
      </c>
      <c r="L44" s="515">
        <v>91</v>
      </c>
      <c r="M44" s="514"/>
      <c r="N44" s="516">
        <v>0.86299999999999999</v>
      </c>
      <c r="O44" s="517">
        <v>0.88200000000000001</v>
      </c>
    </row>
    <row r="45" spans="1:15">
      <c r="A45" s="510">
        <v>44</v>
      </c>
      <c r="B45" s="510" t="s">
        <v>346</v>
      </c>
      <c r="C45" s="510" t="s">
        <v>616</v>
      </c>
      <c r="D45" s="510">
        <v>50</v>
      </c>
      <c r="E45" s="512">
        <v>125</v>
      </c>
      <c r="F45" s="515">
        <v>117</v>
      </c>
      <c r="G45" s="514"/>
      <c r="H45" s="512">
        <v>94</v>
      </c>
      <c r="I45" s="515">
        <v>83</v>
      </c>
      <c r="J45" s="514"/>
      <c r="K45" s="512">
        <v>100</v>
      </c>
      <c r="L45" s="515">
        <v>93</v>
      </c>
      <c r="M45" s="514"/>
      <c r="N45" s="516">
        <v>0.91100000000000003</v>
      </c>
      <c r="O45" s="517">
        <v>0.85799999999999998</v>
      </c>
    </row>
    <row r="46" spans="1:15">
      <c r="A46" s="510">
        <v>45</v>
      </c>
      <c r="B46" s="510" t="s">
        <v>352</v>
      </c>
      <c r="C46" s="510" t="s">
        <v>620</v>
      </c>
      <c r="D46" s="510">
        <v>50</v>
      </c>
      <c r="E46" s="512">
        <v>114</v>
      </c>
      <c r="F46" s="515">
        <v>137</v>
      </c>
      <c r="G46" s="514"/>
      <c r="H46" s="512">
        <v>78</v>
      </c>
      <c r="I46" s="515">
        <v>82</v>
      </c>
      <c r="J46" s="514"/>
      <c r="K46" s="512">
        <v>87</v>
      </c>
      <c r="L46" s="515">
        <v>90</v>
      </c>
      <c r="M46" s="514"/>
      <c r="N46" s="516">
        <v>0.84299999999999997</v>
      </c>
      <c r="O46" s="517">
        <v>0.93600000000000005</v>
      </c>
    </row>
    <row r="47" spans="1:15">
      <c r="A47" s="510">
        <v>46</v>
      </c>
      <c r="B47" s="510" t="s">
        <v>361</v>
      </c>
      <c r="C47" s="510" t="s">
        <v>616</v>
      </c>
      <c r="D47" s="510">
        <v>50</v>
      </c>
      <c r="E47" s="512">
        <v>139</v>
      </c>
      <c r="F47" s="515">
        <v>113</v>
      </c>
      <c r="G47" s="514"/>
      <c r="H47" s="512">
        <v>83</v>
      </c>
      <c r="I47" s="515">
        <v>73</v>
      </c>
      <c r="J47" s="514"/>
      <c r="K47" s="512">
        <v>98</v>
      </c>
      <c r="L47" s="515">
        <v>81</v>
      </c>
      <c r="M47" s="514"/>
      <c r="N47" s="516">
        <v>0.94499999999999995</v>
      </c>
      <c r="O47" s="517">
        <v>0.85799999999999998</v>
      </c>
    </row>
    <row r="48" spans="1:15">
      <c r="A48" s="510">
        <v>47</v>
      </c>
      <c r="B48" s="510" t="s">
        <v>366</v>
      </c>
      <c r="C48" s="510" t="s">
        <v>616</v>
      </c>
      <c r="D48" s="510">
        <v>50</v>
      </c>
      <c r="E48" s="512">
        <v>140</v>
      </c>
      <c r="F48" s="515">
        <v>18</v>
      </c>
      <c r="G48" s="514"/>
      <c r="H48" s="512">
        <v>91</v>
      </c>
      <c r="I48" s="515">
        <v>12</v>
      </c>
      <c r="J48" s="514"/>
      <c r="K48" s="512">
        <v>98</v>
      </c>
      <c r="L48" s="515">
        <v>25</v>
      </c>
      <c r="M48" s="514"/>
      <c r="N48" s="516">
        <v>0.94499999999999995</v>
      </c>
      <c r="O48" s="517">
        <v>0.59699999999999998</v>
      </c>
    </row>
    <row r="49" spans="1:15">
      <c r="A49" s="510">
        <v>48</v>
      </c>
      <c r="B49" s="510" t="s">
        <v>377</v>
      </c>
      <c r="C49" s="510" t="s">
        <v>616</v>
      </c>
      <c r="D49" s="510">
        <v>50</v>
      </c>
      <c r="E49" s="512">
        <v>139</v>
      </c>
      <c r="F49" s="515">
        <v>19</v>
      </c>
      <c r="G49" s="514"/>
      <c r="H49" s="512">
        <v>90</v>
      </c>
      <c r="I49" s="515">
        <v>14</v>
      </c>
      <c r="J49" s="514"/>
      <c r="K49" s="512">
        <v>96</v>
      </c>
      <c r="L49" s="515">
        <v>18</v>
      </c>
      <c r="M49" s="514"/>
      <c r="N49" s="516">
        <v>0.95299999999999996</v>
      </c>
      <c r="O49" s="517">
        <v>0.66800000000000004</v>
      </c>
    </row>
    <row r="50" spans="1:15">
      <c r="A50" s="510">
        <v>49</v>
      </c>
      <c r="B50" s="510" t="s">
        <v>629</v>
      </c>
      <c r="C50" s="510" t="s">
        <v>616</v>
      </c>
      <c r="D50" s="510">
        <v>45</v>
      </c>
      <c r="E50" s="512">
        <v>119</v>
      </c>
      <c r="F50" s="515">
        <v>77</v>
      </c>
      <c r="G50" s="514"/>
      <c r="H50" s="512">
        <v>79</v>
      </c>
      <c r="I50" s="515">
        <v>44</v>
      </c>
      <c r="J50" s="514"/>
      <c r="K50" s="512">
        <v>87</v>
      </c>
      <c r="L50" s="515">
        <v>59</v>
      </c>
      <c r="M50" s="514"/>
      <c r="N50" s="516">
        <v>0.95099999999999996</v>
      </c>
      <c r="O50" s="517">
        <v>0.94499999999999995</v>
      </c>
    </row>
    <row r="51" spans="1:15">
      <c r="A51" s="510">
        <v>50</v>
      </c>
      <c r="B51" s="510" t="s">
        <v>383</v>
      </c>
      <c r="C51" s="510" t="s">
        <v>616</v>
      </c>
      <c r="D51" s="510">
        <v>40</v>
      </c>
      <c r="E51" s="512">
        <v>96</v>
      </c>
      <c r="F51" s="515">
        <v>55</v>
      </c>
      <c r="G51" s="514"/>
      <c r="H51" s="512">
        <v>70</v>
      </c>
      <c r="I51" s="515">
        <v>28</v>
      </c>
      <c r="J51" s="514"/>
      <c r="K51" s="512">
        <v>77</v>
      </c>
      <c r="L51" s="515">
        <v>31</v>
      </c>
      <c r="M51" s="514"/>
      <c r="N51" s="516">
        <v>0.83399999999999996</v>
      </c>
      <c r="O51" s="517">
        <v>0.746</v>
      </c>
    </row>
    <row r="52" spans="1:15">
      <c r="A52" s="510">
        <v>51</v>
      </c>
      <c r="B52" s="510" t="s">
        <v>630</v>
      </c>
      <c r="C52" s="510" t="s">
        <v>620</v>
      </c>
      <c r="D52" s="510">
        <v>50</v>
      </c>
      <c r="E52" s="512">
        <v>114</v>
      </c>
      <c r="F52" s="515">
        <v>121</v>
      </c>
      <c r="G52" s="514"/>
      <c r="H52" s="512">
        <v>86</v>
      </c>
      <c r="I52" s="515">
        <v>75</v>
      </c>
      <c r="J52" s="514"/>
      <c r="K52" s="512">
        <v>91</v>
      </c>
      <c r="L52" s="515">
        <v>78</v>
      </c>
      <c r="M52" s="514"/>
      <c r="N52" s="516">
        <v>0.85399999999999998</v>
      </c>
      <c r="O52" s="517">
        <v>0.89200000000000002</v>
      </c>
    </row>
    <row r="53" spans="1:15">
      <c r="A53" s="510">
        <v>52</v>
      </c>
      <c r="B53" s="510" t="s">
        <v>631</v>
      </c>
      <c r="C53" s="510" t="s">
        <v>616</v>
      </c>
      <c r="D53" s="510">
        <v>45</v>
      </c>
      <c r="E53" s="512">
        <v>115</v>
      </c>
      <c r="F53" s="515">
        <v>64</v>
      </c>
      <c r="G53" s="514"/>
      <c r="H53" s="512">
        <v>71</v>
      </c>
      <c r="I53" s="515">
        <v>46</v>
      </c>
      <c r="J53" s="514"/>
      <c r="K53" s="512">
        <v>80</v>
      </c>
      <c r="L53" s="515">
        <v>59</v>
      </c>
      <c r="M53" s="514"/>
      <c r="N53" s="516">
        <v>0.89300000000000002</v>
      </c>
      <c r="O53" s="517">
        <v>0.96499999999999997</v>
      </c>
    </row>
    <row r="54" spans="1:15">
      <c r="A54" s="510">
        <v>53</v>
      </c>
      <c r="B54" s="510" t="s">
        <v>399</v>
      </c>
      <c r="C54" s="510" t="s">
        <v>620</v>
      </c>
      <c r="D54" s="510">
        <v>50</v>
      </c>
      <c r="E54" s="512">
        <v>120</v>
      </c>
      <c r="F54" s="515">
        <v>122</v>
      </c>
      <c r="G54" s="514"/>
      <c r="H54" s="512">
        <v>74</v>
      </c>
      <c r="I54" s="515">
        <v>82</v>
      </c>
      <c r="J54" s="514"/>
      <c r="K54" s="512">
        <v>95</v>
      </c>
      <c r="L54" s="515">
        <v>82</v>
      </c>
      <c r="M54" s="514"/>
      <c r="N54" s="516">
        <v>0.84799999999999998</v>
      </c>
      <c r="O54" s="517">
        <v>0.86199999999999999</v>
      </c>
    </row>
    <row r="55" spans="1:15">
      <c r="A55" s="510">
        <v>54</v>
      </c>
      <c r="B55" s="510" t="s">
        <v>617</v>
      </c>
      <c r="C55" s="510" t="s">
        <v>632</v>
      </c>
      <c r="D55" s="510">
        <v>50</v>
      </c>
      <c r="E55" s="512">
        <v>109</v>
      </c>
      <c r="F55" s="515">
        <v>109</v>
      </c>
      <c r="G55" s="514"/>
      <c r="H55" s="512">
        <v>77</v>
      </c>
      <c r="I55" s="515">
        <v>78</v>
      </c>
      <c r="J55" s="514"/>
      <c r="K55" s="512">
        <v>89</v>
      </c>
      <c r="L55" s="515">
        <v>78</v>
      </c>
      <c r="M55" s="514"/>
      <c r="N55" s="516">
        <v>0.83899999999999997</v>
      </c>
      <c r="O55" s="517">
        <v>0.84799999999999998</v>
      </c>
    </row>
    <row r="56" spans="1:15">
      <c r="A56" s="510">
        <v>55</v>
      </c>
      <c r="B56" s="510" t="s">
        <v>633</v>
      </c>
      <c r="C56" s="510" t="s">
        <v>616</v>
      </c>
      <c r="D56" s="510">
        <v>50</v>
      </c>
      <c r="E56" s="512">
        <v>146</v>
      </c>
      <c r="F56" s="515">
        <v>43</v>
      </c>
      <c r="G56" s="514"/>
      <c r="H56" s="512">
        <v>80</v>
      </c>
      <c r="I56" s="515">
        <v>41</v>
      </c>
      <c r="J56" s="514"/>
      <c r="K56" s="512">
        <v>97</v>
      </c>
      <c r="L56" s="515">
        <v>41</v>
      </c>
      <c r="M56" s="514"/>
      <c r="N56" s="516">
        <v>0.98199999999999998</v>
      </c>
      <c r="O56" s="517">
        <v>0.64600000000000002</v>
      </c>
    </row>
    <row r="57" spans="1:15">
      <c r="A57" s="510">
        <v>56</v>
      </c>
      <c r="B57" s="510" t="s">
        <v>416</v>
      </c>
      <c r="C57" s="510" t="s">
        <v>616</v>
      </c>
      <c r="D57" s="510">
        <v>50</v>
      </c>
      <c r="E57" s="512">
        <v>129</v>
      </c>
      <c r="F57" s="515">
        <v>103</v>
      </c>
      <c r="G57" s="514"/>
      <c r="H57" s="512">
        <v>88</v>
      </c>
      <c r="I57" s="515">
        <v>81</v>
      </c>
      <c r="J57" s="514"/>
      <c r="K57" s="512">
        <v>98</v>
      </c>
      <c r="L57" s="515">
        <v>81</v>
      </c>
      <c r="M57" s="514"/>
      <c r="N57" s="516">
        <v>0.89700000000000002</v>
      </c>
      <c r="O57" s="517">
        <v>0.77</v>
      </c>
    </row>
    <row r="58" spans="1:15">
      <c r="A58" s="510">
        <v>57</v>
      </c>
      <c r="B58" s="510" t="s">
        <v>634</v>
      </c>
      <c r="C58" s="510" t="s">
        <v>616</v>
      </c>
      <c r="D58" s="510">
        <v>50</v>
      </c>
      <c r="E58" s="512">
        <v>129</v>
      </c>
      <c r="F58" s="515">
        <v>103</v>
      </c>
      <c r="G58" s="514"/>
      <c r="H58" s="512">
        <v>84</v>
      </c>
      <c r="I58" s="515">
        <v>88</v>
      </c>
      <c r="J58" s="514"/>
      <c r="K58" s="512">
        <v>96</v>
      </c>
      <c r="L58" s="515">
        <v>88</v>
      </c>
      <c r="M58" s="514"/>
      <c r="N58" s="516">
        <v>0.86199999999999999</v>
      </c>
      <c r="O58" s="517">
        <v>0.84399999999999997</v>
      </c>
    </row>
    <row r="59" spans="1:15">
      <c r="A59" s="510">
        <v>58</v>
      </c>
      <c r="B59" s="510" t="s">
        <v>420</v>
      </c>
      <c r="C59" s="510" t="s">
        <v>620</v>
      </c>
      <c r="D59" s="510">
        <v>45</v>
      </c>
      <c r="E59" s="512">
        <v>90</v>
      </c>
      <c r="F59" s="515">
        <v>115</v>
      </c>
      <c r="G59" s="514"/>
      <c r="H59" s="512">
        <v>69</v>
      </c>
      <c r="I59" s="515">
        <v>85</v>
      </c>
      <c r="J59" s="514"/>
      <c r="K59" s="512">
        <v>77</v>
      </c>
      <c r="L59" s="515">
        <v>85</v>
      </c>
      <c r="M59" s="514"/>
      <c r="N59" s="516">
        <v>0.78500000000000003</v>
      </c>
      <c r="O59" s="517">
        <v>0.9</v>
      </c>
    </row>
    <row r="60" spans="1:15">
      <c r="A60" s="510">
        <v>59</v>
      </c>
      <c r="B60" s="510" t="s">
        <v>422</v>
      </c>
      <c r="C60" s="510" t="s">
        <v>620</v>
      </c>
      <c r="D60" s="510">
        <v>40</v>
      </c>
      <c r="E60" s="512">
        <v>94</v>
      </c>
      <c r="F60" s="515">
        <v>101</v>
      </c>
      <c r="G60" s="514"/>
      <c r="H60" s="512">
        <v>72</v>
      </c>
      <c r="I60" s="515">
        <v>76</v>
      </c>
      <c r="J60" s="514"/>
      <c r="K60" s="512">
        <v>78</v>
      </c>
      <c r="L60" s="515">
        <v>76</v>
      </c>
      <c r="M60" s="514"/>
      <c r="N60" s="516">
        <v>0.80500000000000005</v>
      </c>
      <c r="O60" s="517">
        <v>0.88100000000000001</v>
      </c>
    </row>
    <row r="61" spans="1:15">
      <c r="A61" s="510">
        <v>60</v>
      </c>
      <c r="B61" s="510" t="s">
        <v>429</v>
      </c>
      <c r="C61" s="510" t="s">
        <v>616</v>
      </c>
      <c r="D61" s="510">
        <v>45</v>
      </c>
      <c r="E61" s="512">
        <v>127</v>
      </c>
      <c r="F61" s="515">
        <v>60</v>
      </c>
      <c r="G61" s="514"/>
      <c r="H61" s="512">
        <v>77</v>
      </c>
      <c r="I61" s="515">
        <v>49</v>
      </c>
      <c r="J61" s="514"/>
      <c r="K61" s="512">
        <v>80</v>
      </c>
      <c r="L61" s="515">
        <v>49</v>
      </c>
      <c r="M61" s="514"/>
      <c r="N61" s="516">
        <v>0.94199999999999995</v>
      </c>
      <c r="O61" s="517">
        <v>0.71699999999999997</v>
      </c>
    </row>
    <row r="62" spans="1:15">
      <c r="A62" s="510">
        <v>61</v>
      </c>
      <c r="B62" s="510" t="s">
        <v>429</v>
      </c>
      <c r="C62" s="510" t="s">
        <v>616</v>
      </c>
      <c r="D62" s="510">
        <v>45</v>
      </c>
      <c r="E62" s="512">
        <v>123</v>
      </c>
      <c r="F62" s="515">
        <v>102</v>
      </c>
      <c r="G62" s="514"/>
      <c r="H62" s="512">
        <v>86</v>
      </c>
      <c r="I62" s="515">
        <v>62</v>
      </c>
      <c r="J62" s="514"/>
      <c r="K62" s="512">
        <v>89</v>
      </c>
      <c r="L62" s="515">
        <v>81</v>
      </c>
      <c r="M62" s="514"/>
      <c r="N62" s="516">
        <v>0.94399999999999995</v>
      </c>
      <c r="O62" s="517">
        <v>0.876</v>
      </c>
    </row>
    <row r="63" spans="1:15">
      <c r="A63" s="510">
        <v>62</v>
      </c>
      <c r="B63" s="510" t="s">
        <v>635</v>
      </c>
      <c r="C63" s="510" t="s">
        <v>620</v>
      </c>
      <c r="D63" s="510">
        <v>50</v>
      </c>
      <c r="E63" s="512">
        <v>97</v>
      </c>
      <c r="F63" s="515">
        <v>115</v>
      </c>
      <c r="G63" s="514"/>
      <c r="H63" s="512">
        <v>76</v>
      </c>
      <c r="I63" s="515">
        <v>81</v>
      </c>
      <c r="J63" s="514"/>
      <c r="K63" s="512">
        <v>94</v>
      </c>
      <c r="L63" s="515">
        <v>93</v>
      </c>
      <c r="M63" s="514"/>
      <c r="N63" s="516">
        <v>0.76600000000000001</v>
      </c>
      <c r="O63" s="517">
        <v>0.87</v>
      </c>
    </row>
    <row r="64" spans="1:15">
      <c r="A64" s="510">
        <v>63</v>
      </c>
      <c r="B64" s="510" t="s">
        <v>636</v>
      </c>
      <c r="C64" s="510" t="s">
        <v>616</v>
      </c>
      <c r="D64" s="510">
        <v>50</v>
      </c>
      <c r="E64" s="512">
        <v>136</v>
      </c>
      <c r="F64" s="515">
        <v>10</v>
      </c>
      <c r="G64" s="514"/>
      <c r="H64" s="512">
        <v>90</v>
      </c>
      <c r="I64" s="515">
        <v>12</v>
      </c>
      <c r="J64" s="514"/>
      <c r="K64" s="512">
        <v>93</v>
      </c>
      <c r="L64" s="515">
        <v>34</v>
      </c>
      <c r="M64" s="514"/>
      <c r="N64" s="516">
        <v>0.94</v>
      </c>
      <c r="O64" s="517">
        <v>0.46</v>
      </c>
    </row>
    <row r="65" spans="1:15">
      <c r="A65" s="510">
        <v>64</v>
      </c>
      <c r="B65" s="510" t="s">
        <v>447</v>
      </c>
      <c r="C65" s="510" t="s">
        <v>620</v>
      </c>
      <c r="D65" s="510">
        <v>45</v>
      </c>
      <c r="E65" s="512">
        <v>84</v>
      </c>
      <c r="F65" s="515">
        <v>99</v>
      </c>
      <c r="G65" s="514"/>
      <c r="H65" s="512">
        <v>71</v>
      </c>
      <c r="I65" s="515">
        <v>75</v>
      </c>
      <c r="J65" s="514"/>
      <c r="K65" s="512">
        <v>84</v>
      </c>
      <c r="L65" s="515">
        <v>87</v>
      </c>
      <c r="M65" s="514"/>
      <c r="N65" s="516">
        <v>0.73399999999999999</v>
      </c>
      <c r="O65" s="517">
        <v>0.80600000000000005</v>
      </c>
    </row>
    <row r="66" spans="1:15">
      <c r="A66" s="510">
        <v>65</v>
      </c>
      <c r="B66" s="510" t="s">
        <v>637</v>
      </c>
      <c r="C66" s="510" t="s">
        <v>616</v>
      </c>
      <c r="D66" s="510">
        <v>45</v>
      </c>
      <c r="E66" s="512">
        <v>109</v>
      </c>
      <c r="F66" s="515">
        <v>71</v>
      </c>
      <c r="G66" s="514"/>
      <c r="H66" s="512">
        <v>78</v>
      </c>
      <c r="I66" s="515">
        <v>46</v>
      </c>
      <c r="J66" s="514"/>
      <c r="K66" s="512">
        <v>90</v>
      </c>
      <c r="L66" s="515">
        <v>56</v>
      </c>
      <c r="M66" s="514"/>
      <c r="N66" s="516">
        <v>0.86699999999999999</v>
      </c>
      <c r="O66" s="517">
        <v>0.76300000000000001</v>
      </c>
    </row>
    <row r="67" spans="1:15">
      <c r="A67" s="510">
        <v>66</v>
      </c>
      <c r="B67" s="510" t="s">
        <v>387</v>
      </c>
      <c r="C67" s="510" t="s">
        <v>620</v>
      </c>
      <c r="D67" s="510">
        <v>45</v>
      </c>
      <c r="E67" s="512">
        <v>102</v>
      </c>
      <c r="F67" s="515">
        <v>103</v>
      </c>
      <c r="G67" s="514"/>
      <c r="H67" s="512">
        <v>78</v>
      </c>
      <c r="I67" s="515">
        <v>72</v>
      </c>
      <c r="J67" s="514"/>
      <c r="K67" s="512">
        <v>84</v>
      </c>
      <c r="L67" s="515">
        <v>78</v>
      </c>
      <c r="M67" s="514"/>
      <c r="N67" s="516">
        <v>0.84499999999999997</v>
      </c>
      <c r="O67" s="517">
        <v>0.80900000000000005</v>
      </c>
    </row>
    <row r="68" spans="1:15">
      <c r="A68" s="510">
        <v>67</v>
      </c>
      <c r="B68" s="510" t="s">
        <v>638</v>
      </c>
      <c r="C68" s="510" t="s">
        <v>616</v>
      </c>
      <c r="D68" s="510">
        <v>45</v>
      </c>
      <c r="E68" s="512">
        <v>107</v>
      </c>
      <c r="F68" s="515">
        <v>77</v>
      </c>
      <c r="G68" s="514"/>
      <c r="H68" s="512">
        <v>76</v>
      </c>
      <c r="I68" s="515">
        <v>52</v>
      </c>
      <c r="J68" s="514"/>
      <c r="K68" s="512">
        <v>82</v>
      </c>
      <c r="L68" s="515">
        <v>64</v>
      </c>
      <c r="M68" s="514"/>
      <c r="N68" s="516">
        <v>0.81399999999999995</v>
      </c>
      <c r="O68" s="517">
        <v>0.71499999999999997</v>
      </c>
    </row>
    <row r="69" spans="1:15">
      <c r="A69" s="510">
        <v>68</v>
      </c>
      <c r="B69" s="510" t="s">
        <v>471</v>
      </c>
      <c r="C69" s="510" t="s">
        <v>616</v>
      </c>
      <c r="D69" s="510">
        <v>45</v>
      </c>
      <c r="E69" s="512">
        <v>102</v>
      </c>
      <c r="F69" s="515">
        <v>99</v>
      </c>
      <c r="G69" s="514"/>
      <c r="H69" s="512">
        <v>80</v>
      </c>
      <c r="I69" s="515">
        <v>65</v>
      </c>
      <c r="J69" s="514"/>
      <c r="K69" s="512">
        <v>86</v>
      </c>
      <c r="L69" s="515">
        <v>76</v>
      </c>
      <c r="M69" s="514"/>
      <c r="N69" s="516">
        <v>0.84199999999999997</v>
      </c>
      <c r="O69" s="517">
        <v>0.83299999999999996</v>
      </c>
    </row>
    <row r="70" spans="1:15">
      <c r="A70" s="510">
        <v>69</v>
      </c>
      <c r="B70" s="510" t="s">
        <v>639</v>
      </c>
      <c r="C70" s="510" t="s">
        <v>620</v>
      </c>
      <c r="D70" s="510">
        <v>45</v>
      </c>
      <c r="E70" s="512">
        <v>85</v>
      </c>
      <c r="F70" s="515">
        <v>121</v>
      </c>
      <c r="G70" s="514"/>
      <c r="H70" s="512">
        <v>68</v>
      </c>
      <c r="I70" s="515">
        <v>85</v>
      </c>
      <c r="J70" s="514"/>
      <c r="K70" s="512">
        <v>84</v>
      </c>
      <c r="L70" s="515">
        <v>88</v>
      </c>
      <c r="M70" s="514"/>
      <c r="N70" s="516">
        <v>0.78</v>
      </c>
      <c r="O70" s="517">
        <v>0.93500000000000005</v>
      </c>
    </row>
    <row r="71" spans="1:15">
      <c r="A71" s="510">
        <v>70</v>
      </c>
      <c r="B71" s="510" t="s">
        <v>485</v>
      </c>
      <c r="C71" s="510" t="s">
        <v>616</v>
      </c>
      <c r="D71" s="510">
        <v>45</v>
      </c>
      <c r="E71" s="512">
        <v>107</v>
      </c>
      <c r="F71" s="515">
        <v>76</v>
      </c>
      <c r="G71" s="514"/>
      <c r="H71" s="512">
        <v>76</v>
      </c>
      <c r="I71" s="515">
        <v>60</v>
      </c>
      <c r="J71" s="514"/>
      <c r="K71" s="512">
        <v>85</v>
      </c>
      <c r="L71" s="515">
        <v>74</v>
      </c>
      <c r="M71" s="514"/>
      <c r="N71" s="516">
        <v>0.82299999999999995</v>
      </c>
      <c r="O71" s="517">
        <v>0.70899999999999996</v>
      </c>
    </row>
    <row r="72" spans="1:15">
      <c r="A72" s="510">
        <v>71</v>
      </c>
      <c r="B72" s="510" t="s">
        <v>487</v>
      </c>
      <c r="C72" s="510" t="s">
        <v>616</v>
      </c>
      <c r="D72" s="510">
        <v>45</v>
      </c>
      <c r="E72" s="512">
        <v>113</v>
      </c>
      <c r="F72" s="515">
        <v>60</v>
      </c>
      <c r="G72" s="514"/>
      <c r="H72" s="512">
        <v>83</v>
      </c>
      <c r="I72" s="515">
        <v>42</v>
      </c>
      <c r="J72" s="514"/>
      <c r="K72" s="512">
        <v>89</v>
      </c>
      <c r="L72" s="515">
        <v>58</v>
      </c>
      <c r="M72" s="514"/>
      <c r="N72" s="516">
        <v>0.84899999999999998</v>
      </c>
      <c r="O72" s="517">
        <v>0.68500000000000005</v>
      </c>
    </row>
    <row r="73" spans="1:15">
      <c r="A73" s="510">
        <v>72</v>
      </c>
      <c r="B73" s="510" t="s">
        <v>492</v>
      </c>
      <c r="C73" s="510" t="s">
        <v>616</v>
      </c>
      <c r="D73" s="510">
        <v>45</v>
      </c>
      <c r="E73" s="512">
        <v>114</v>
      </c>
      <c r="F73" s="515">
        <v>75</v>
      </c>
      <c r="G73" s="514"/>
      <c r="H73" s="512">
        <v>81</v>
      </c>
      <c r="I73" s="515">
        <v>52</v>
      </c>
      <c r="J73" s="514"/>
      <c r="K73" s="512">
        <v>88</v>
      </c>
      <c r="L73" s="515">
        <v>61</v>
      </c>
      <c r="M73" s="514"/>
      <c r="N73" s="516">
        <v>0.88800000000000001</v>
      </c>
      <c r="O73" s="517">
        <v>0.69799999999999995</v>
      </c>
    </row>
    <row r="74" spans="1:15">
      <c r="A74" s="510">
        <v>73</v>
      </c>
      <c r="B74" s="510" t="s">
        <v>492</v>
      </c>
      <c r="C74" s="510" t="s">
        <v>616</v>
      </c>
      <c r="D74" s="510">
        <v>50</v>
      </c>
      <c r="E74" s="512">
        <v>119</v>
      </c>
      <c r="F74" s="515">
        <v>106</v>
      </c>
      <c r="G74" s="514"/>
      <c r="H74" s="512">
        <v>81</v>
      </c>
      <c r="I74" s="515">
        <v>68</v>
      </c>
      <c r="J74" s="514"/>
      <c r="K74" s="512">
        <v>95</v>
      </c>
      <c r="L74" s="515">
        <v>85</v>
      </c>
      <c r="M74" s="514"/>
      <c r="N74" s="516">
        <v>0.84599999999999997</v>
      </c>
      <c r="O74" s="517">
        <v>0.81399999999999995</v>
      </c>
    </row>
    <row r="75" spans="1:15">
      <c r="A75" s="510">
        <v>74</v>
      </c>
      <c r="B75" s="510" t="s">
        <v>503</v>
      </c>
      <c r="C75" s="510" t="s">
        <v>616</v>
      </c>
      <c r="D75" s="510">
        <v>50</v>
      </c>
      <c r="E75" s="512">
        <v>127</v>
      </c>
      <c r="F75" s="515">
        <v>59</v>
      </c>
      <c r="G75" s="514"/>
      <c r="H75" s="512">
        <v>84</v>
      </c>
      <c r="I75" s="515">
        <v>34</v>
      </c>
      <c r="J75" s="514"/>
      <c r="K75" s="512">
        <v>95</v>
      </c>
      <c r="L75" s="515">
        <v>47</v>
      </c>
      <c r="M75" s="514"/>
      <c r="N75" s="516">
        <v>0.90300000000000002</v>
      </c>
      <c r="O75" s="517">
        <v>0.66</v>
      </c>
    </row>
    <row r="76" spans="1:15">
      <c r="A76" s="510">
        <v>75</v>
      </c>
      <c r="B76" s="510" t="s">
        <v>640</v>
      </c>
      <c r="C76" s="510" t="s">
        <v>616</v>
      </c>
      <c r="D76" s="510">
        <v>50</v>
      </c>
      <c r="E76" s="512">
        <v>116</v>
      </c>
      <c r="F76" s="515">
        <v>77</v>
      </c>
      <c r="G76" s="514"/>
      <c r="H76" s="512">
        <v>86</v>
      </c>
      <c r="I76" s="515">
        <v>49</v>
      </c>
      <c r="J76" s="514"/>
      <c r="K76" s="512">
        <v>94</v>
      </c>
      <c r="L76" s="515">
        <v>64</v>
      </c>
      <c r="M76" s="514"/>
      <c r="N76" s="516">
        <v>0.876</v>
      </c>
      <c r="O76" s="517">
        <v>0.69799999999999995</v>
      </c>
    </row>
    <row r="77" spans="1:15">
      <c r="A77" s="510">
        <v>76</v>
      </c>
      <c r="B77" s="510" t="s">
        <v>641</v>
      </c>
      <c r="C77" s="510" t="s">
        <v>616</v>
      </c>
      <c r="D77" s="510">
        <v>50</v>
      </c>
      <c r="E77" s="512">
        <v>111</v>
      </c>
      <c r="F77" s="515">
        <v>91</v>
      </c>
      <c r="G77" s="514"/>
      <c r="H77" s="512">
        <v>92</v>
      </c>
      <c r="I77" s="515">
        <v>68</v>
      </c>
      <c r="J77" s="514"/>
      <c r="K77" s="512">
        <v>97</v>
      </c>
      <c r="L77" s="515">
        <v>80</v>
      </c>
      <c r="M77" s="514"/>
      <c r="N77" s="516">
        <v>0.81599999999999995</v>
      </c>
      <c r="O77" s="517">
        <v>0.70399999999999996</v>
      </c>
    </row>
    <row r="78" spans="1:15">
      <c r="A78" s="510">
        <v>77</v>
      </c>
      <c r="B78" s="510" t="s">
        <v>516</v>
      </c>
      <c r="C78" s="510" t="s">
        <v>616</v>
      </c>
      <c r="D78" s="510">
        <v>50</v>
      </c>
      <c r="E78" s="512">
        <v>118</v>
      </c>
      <c r="F78" s="515">
        <v>81</v>
      </c>
      <c r="G78" s="514"/>
      <c r="H78" s="512">
        <v>93</v>
      </c>
      <c r="I78" s="515">
        <v>54</v>
      </c>
      <c r="J78" s="514"/>
      <c r="K78" s="512">
        <v>99</v>
      </c>
      <c r="L78" s="515">
        <v>72</v>
      </c>
      <c r="M78" s="514"/>
      <c r="N78" s="516">
        <v>0.873</v>
      </c>
      <c r="O78" s="517">
        <v>0.71099999999999997</v>
      </c>
    </row>
    <row r="79" spans="1:15">
      <c r="A79" s="510">
        <v>78</v>
      </c>
      <c r="B79" s="510" t="s">
        <v>521</v>
      </c>
      <c r="C79" s="510" t="s">
        <v>616</v>
      </c>
      <c r="D79" s="510">
        <v>50</v>
      </c>
      <c r="E79" s="512">
        <v>121</v>
      </c>
      <c r="F79" s="515">
        <v>77</v>
      </c>
      <c r="G79" s="514"/>
      <c r="H79" s="512">
        <v>87</v>
      </c>
      <c r="I79" s="515">
        <v>66</v>
      </c>
      <c r="J79" s="514"/>
      <c r="K79" s="512">
        <v>93</v>
      </c>
      <c r="L79" s="515">
        <v>78</v>
      </c>
      <c r="M79" s="514"/>
      <c r="N79" s="516">
        <v>0.87</v>
      </c>
      <c r="O79" s="517">
        <v>0.68700000000000006</v>
      </c>
    </row>
    <row r="80" spans="1:15">
      <c r="A80" s="510">
        <v>79</v>
      </c>
      <c r="B80" s="510" t="s">
        <v>617</v>
      </c>
      <c r="C80" s="510" t="s">
        <v>616</v>
      </c>
      <c r="D80" s="510">
        <v>45</v>
      </c>
      <c r="E80" s="512">
        <v>103</v>
      </c>
      <c r="F80" s="515">
        <v>92</v>
      </c>
      <c r="G80" s="514"/>
      <c r="H80" s="512">
        <v>78</v>
      </c>
      <c r="I80" s="515">
        <v>70</v>
      </c>
      <c r="J80" s="514"/>
      <c r="K80" s="512">
        <v>85</v>
      </c>
      <c r="L80" s="515">
        <v>75</v>
      </c>
      <c r="M80" s="514"/>
      <c r="N80" s="516">
        <v>0.83599999999999997</v>
      </c>
      <c r="O80" s="517">
        <v>0.79100000000000004</v>
      </c>
    </row>
    <row r="81" spans="1:15">
      <c r="A81" s="510">
        <v>80</v>
      </c>
      <c r="B81" s="510" t="s">
        <v>525</v>
      </c>
      <c r="C81" s="510" t="s">
        <v>616</v>
      </c>
      <c r="D81" s="510">
        <v>45</v>
      </c>
      <c r="E81" s="512">
        <v>113</v>
      </c>
      <c r="F81" s="515">
        <v>70</v>
      </c>
      <c r="G81" s="514"/>
      <c r="H81" s="512">
        <v>83</v>
      </c>
      <c r="I81" s="515">
        <v>60</v>
      </c>
      <c r="J81" s="514"/>
      <c r="K81" s="512">
        <v>89</v>
      </c>
      <c r="L81" s="515">
        <v>76</v>
      </c>
      <c r="M81" s="514"/>
      <c r="N81" s="516">
        <v>0.89300000000000002</v>
      </c>
      <c r="O81" s="517">
        <v>0.64800000000000002</v>
      </c>
    </row>
    <row r="82" spans="1:15">
      <c r="A82" s="510">
        <v>81</v>
      </c>
      <c r="B82" s="510" t="s">
        <v>642</v>
      </c>
      <c r="C82" s="510" t="s">
        <v>616</v>
      </c>
      <c r="D82" s="510">
        <v>45</v>
      </c>
      <c r="E82" s="512">
        <v>115</v>
      </c>
      <c r="F82" s="515">
        <v>57</v>
      </c>
      <c r="G82" s="514"/>
      <c r="H82" s="512">
        <v>81</v>
      </c>
      <c r="I82" s="515">
        <v>39</v>
      </c>
      <c r="J82" s="514"/>
      <c r="K82" s="512">
        <v>86</v>
      </c>
      <c r="L82" s="515">
        <v>47</v>
      </c>
      <c r="M82" s="514"/>
      <c r="N82" s="516">
        <v>0.88600000000000001</v>
      </c>
      <c r="O82" s="517">
        <v>0.67900000000000005</v>
      </c>
    </row>
    <row r="83" spans="1:15">
      <c r="A83" s="510">
        <v>82</v>
      </c>
      <c r="B83" s="510" t="s">
        <v>528</v>
      </c>
      <c r="C83" s="510" t="s">
        <v>616</v>
      </c>
      <c r="D83" s="510">
        <v>45</v>
      </c>
      <c r="E83" s="512">
        <v>112</v>
      </c>
      <c r="F83" s="515">
        <v>100</v>
      </c>
      <c r="G83" s="514"/>
      <c r="H83" s="512">
        <v>88</v>
      </c>
      <c r="I83" s="515">
        <v>75</v>
      </c>
      <c r="J83" s="514"/>
      <c r="K83" s="512">
        <v>90</v>
      </c>
      <c r="L83" s="515">
        <v>80</v>
      </c>
      <c r="M83" s="514"/>
      <c r="N83" s="516">
        <v>0.86199999999999999</v>
      </c>
      <c r="O83" s="517">
        <v>0.77400000000000002</v>
      </c>
    </row>
    <row r="84" spans="1:15">
      <c r="A84" s="510">
        <v>83</v>
      </c>
      <c r="B84" s="510" t="s">
        <v>531</v>
      </c>
      <c r="C84" s="510" t="s">
        <v>616</v>
      </c>
      <c r="D84" s="510">
        <v>50</v>
      </c>
      <c r="E84" s="512">
        <v>120</v>
      </c>
      <c r="F84" s="515">
        <v>100</v>
      </c>
      <c r="G84" s="514"/>
      <c r="H84" s="512">
        <v>89</v>
      </c>
      <c r="I84" s="515">
        <v>69</v>
      </c>
      <c r="J84" s="514"/>
      <c r="K84" s="512">
        <v>97</v>
      </c>
      <c r="L84" s="515">
        <v>81</v>
      </c>
      <c r="M84" s="514"/>
      <c r="N84" s="516">
        <v>0.84799999999999998</v>
      </c>
      <c r="O84" s="517">
        <v>0.76700000000000002</v>
      </c>
    </row>
    <row r="85" spans="1:15">
      <c r="A85" s="510">
        <v>84</v>
      </c>
      <c r="B85" s="510" t="s">
        <v>536</v>
      </c>
      <c r="C85" s="510" t="s">
        <v>632</v>
      </c>
      <c r="D85" s="510">
        <v>50</v>
      </c>
      <c r="E85" s="512">
        <v>115</v>
      </c>
      <c r="F85" s="515">
        <v>115</v>
      </c>
      <c r="G85" s="514"/>
      <c r="H85" s="512">
        <v>82</v>
      </c>
      <c r="I85" s="515">
        <v>86</v>
      </c>
      <c r="J85" s="514"/>
      <c r="K85" s="512">
        <v>95</v>
      </c>
      <c r="L85" s="515">
        <v>94</v>
      </c>
      <c r="M85" s="514"/>
      <c r="N85" s="516">
        <v>0.81200000000000006</v>
      </c>
      <c r="O85" s="517">
        <v>0.85099999999999998</v>
      </c>
    </row>
    <row r="86" spans="1:15">
      <c r="A86" s="510">
        <v>85</v>
      </c>
      <c r="B86" s="510" t="s">
        <v>539</v>
      </c>
      <c r="C86" s="510" t="s">
        <v>620</v>
      </c>
      <c r="D86" s="510">
        <v>45</v>
      </c>
      <c r="E86" s="512">
        <v>99</v>
      </c>
      <c r="F86" s="515">
        <v>11</v>
      </c>
      <c r="G86" s="514"/>
      <c r="H86" s="512">
        <v>75</v>
      </c>
      <c r="I86" s="515">
        <v>81</v>
      </c>
      <c r="J86" s="514"/>
      <c r="K86" s="512">
        <v>86</v>
      </c>
      <c r="L86" s="515">
        <v>88</v>
      </c>
      <c r="M86" s="514"/>
      <c r="N86" s="516">
        <v>0.78600000000000003</v>
      </c>
      <c r="O86" s="517">
        <v>0.83799999999999997</v>
      </c>
    </row>
    <row r="87" spans="1:15">
      <c r="A87" s="510">
        <v>86</v>
      </c>
      <c r="B87" s="510" t="s">
        <v>643</v>
      </c>
      <c r="C87" s="510" t="s">
        <v>616</v>
      </c>
      <c r="D87" s="510">
        <v>45</v>
      </c>
      <c r="E87" s="512">
        <v>116</v>
      </c>
      <c r="F87" s="515">
        <v>57</v>
      </c>
      <c r="G87" s="514"/>
      <c r="H87" s="512">
        <v>80</v>
      </c>
      <c r="I87" s="515">
        <v>41</v>
      </c>
      <c r="J87" s="514"/>
      <c r="K87" s="512">
        <v>85</v>
      </c>
      <c r="L87" s="515">
        <v>59</v>
      </c>
      <c r="M87" s="514"/>
      <c r="N87" s="516">
        <v>0.88500000000000001</v>
      </c>
      <c r="O87" s="517">
        <v>0.66500000000000004</v>
      </c>
    </row>
    <row r="88" spans="1:15">
      <c r="A88" s="510">
        <v>87</v>
      </c>
      <c r="B88" s="510" t="s">
        <v>644</v>
      </c>
      <c r="C88" s="510" t="s">
        <v>616</v>
      </c>
      <c r="D88" s="510">
        <v>50</v>
      </c>
      <c r="E88" s="512">
        <v>121</v>
      </c>
      <c r="F88" s="515">
        <v>75</v>
      </c>
      <c r="G88" s="514"/>
      <c r="H88" s="512">
        <v>86</v>
      </c>
      <c r="I88" s="515">
        <v>55</v>
      </c>
      <c r="J88" s="514"/>
      <c r="K88" s="512">
        <v>100</v>
      </c>
      <c r="L88" s="515">
        <v>79</v>
      </c>
      <c r="M88" s="514"/>
      <c r="N88" s="516">
        <v>0.85699999999999998</v>
      </c>
      <c r="O88" s="517">
        <v>0.66600000000000004</v>
      </c>
    </row>
    <row r="89" spans="1:15">
      <c r="A89" s="510">
        <v>88</v>
      </c>
      <c r="B89" s="510" t="s">
        <v>645</v>
      </c>
      <c r="C89" s="510" t="s">
        <v>616</v>
      </c>
      <c r="D89" s="510">
        <v>50</v>
      </c>
      <c r="E89" s="512">
        <v>122</v>
      </c>
      <c r="F89" s="515">
        <v>103</v>
      </c>
      <c r="G89" s="514"/>
      <c r="H89" s="512">
        <v>88</v>
      </c>
      <c r="I89" s="515">
        <v>78</v>
      </c>
      <c r="J89" s="514"/>
      <c r="K89" s="512">
        <v>98</v>
      </c>
      <c r="L89" s="515">
        <v>91</v>
      </c>
      <c r="M89" s="514"/>
      <c r="N89" s="516">
        <v>0.84</v>
      </c>
      <c r="O89" s="517">
        <v>0.78600000000000003</v>
      </c>
    </row>
    <row r="90" spans="1:15">
      <c r="A90" s="510">
        <v>89</v>
      </c>
      <c r="B90" s="510" t="s">
        <v>646</v>
      </c>
      <c r="C90" s="510" t="s">
        <v>616</v>
      </c>
      <c r="D90" s="510">
        <v>45</v>
      </c>
      <c r="E90" s="512">
        <v>119</v>
      </c>
      <c r="F90" s="515">
        <v>87</v>
      </c>
      <c r="G90" s="514"/>
      <c r="H90" s="512">
        <v>83</v>
      </c>
      <c r="I90" s="515">
        <v>64</v>
      </c>
      <c r="J90" s="514"/>
      <c r="K90" s="512">
        <v>88</v>
      </c>
      <c r="L90" s="515">
        <v>76</v>
      </c>
      <c r="M90" s="514"/>
      <c r="N90" s="516">
        <v>0.89</v>
      </c>
      <c r="O90" s="517">
        <v>0.77800000000000002</v>
      </c>
    </row>
    <row r="91" spans="1:15">
      <c r="A91" s="510">
        <v>90</v>
      </c>
      <c r="B91" s="510" t="s">
        <v>647</v>
      </c>
      <c r="C91" s="510" t="s">
        <v>616</v>
      </c>
      <c r="D91" s="510">
        <v>45</v>
      </c>
      <c r="E91" s="512">
        <v>106</v>
      </c>
      <c r="F91" s="515">
        <v>86</v>
      </c>
      <c r="G91" s="514"/>
      <c r="H91" s="512">
        <v>84</v>
      </c>
      <c r="I91" s="515">
        <v>65</v>
      </c>
      <c r="J91" s="514"/>
      <c r="K91" s="512">
        <v>90</v>
      </c>
      <c r="L91" s="515">
        <v>73</v>
      </c>
      <c r="M91" s="514"/>
      <c r="N91" s="516">
        <v>0.83099999999999996</v>
      </c>
      <c r="O91" s="517">
        <v>0.77500000000000002</v>
      </c>
    </row>
    <row r="92" spans="1:15">
      <c r="A92" s="510">
        <v>91</v>
      </c>
      <c r="B92" s="510" t="s">
        <v>648</v>
      </c>
      <c r="C92" s="510" t="s">
        <v>616</v>
      </c>
      <c r="D92" s="510">
        <v>45</v>
      </c>
      <c r="E92" s="512">
        <v>112</v>
      </c>
      <c r="F92" s="515">
        <v>33</v>
      </c>
      <c r="G92" s="514"/>
      <c r="H92" s="512">
        <v>86</v>
      </c>
      <c r="I92" s="515">
        <v>33</v>
      </c>
      <c r="J92" s="514"/>
      <c r="K92" s="512">
        <v>90</v>
      </c>
      <c r="L92" s="515">
        <v>49</v>
      </c>
      <c r="M92" s="514"/>
      <c r="N92" s="516">
        <v>0.90900000000000003</v>
      </c>
      <c r="O92" s="517">
        <v>0.63900000000000001</v>
      </c>
    </row>
    <row r="93" spans="1:15">
      <c r="A93" s="510">
        <v>92</v>
      </c>
      <c r="B93" s="510" t="s">
        <v>649</v>
      </c>
      <c r="C93" s="510" t="s">
        <v>632</v>
      </c>
      <c r="D93" s="510">
        <v>45</v>
      </c>
      <c r="E93" s="512">
        <v>114</v>
      </c>
      <c r="F93" s="515">
        <v>114</v>
      </c>
      <c r="G93" s="514"/>
      <c r="H93" s="512">
        <v>84</v>
      </c>
      <c r="I93" s="515">
        <v>84</v>
      </c>
      <c r="J93" s="514"/>
      <c r="K93" s="512">
        <v>89</v>
      </c>
      <c r="L93" s="515">
        <v>89</v>
      </c>
      <c r="M93" s="514"/>
      <c r="N93" s="516">
        <v>0.84099999999999997</v>
      </c>
      <c r="O93" s="517">
        <v>0.88500000000000001</v>
      </c>
    </row>
    <row r="94" spans="1:15">
      <c r="A94" s="510">
        <v>93</v>
      </c>
      <c r="B94" s="510" t="s">
        <v>578</v>
      </c>
      <c r="C94" s="510" t="s">
        <v>616</v>
      </c>
      <c r="D94" s="510">
        <v>45</v>
      </c>
      <c r="E94" s="512">
        <v>126</v>
      </c>
      <c r="F94" s="515">
        <v>72</v>
      </c>
      <c r="G94" s="514"/>
      <c r="H94" s="512">
        <v>86</v>
      </c>
      <c r="I94" s="515">
        <v>61</v>
      </c>
      <c r="J94" s="514"/>
      <c r="K94" s="512">
        <v>87</v>
      </c>
      <c r="L94" s="515">
        <v>78</v>
      </c>
      <c r="M94" s="514"/>
      <c r="N94" s="516">
        <v>0.96399999999999997</v>
      </c>
      <c r="O94" s="517">
        <v>0.68300000000000005</v>
      </c>
    </row>
    <row r="95" spans="1:15">
      <c r="A95" s="510">
        <v>94</v>
      </c>
      <c r="B95" s="510" t="s">
        <v>579</v>
      </c>
      <c r="C95" s="510" t="s">
        <v>616</v>
      </c>
      <c r="D95" s="510">
        <v>45</v>
      </c>
      <c r="E95" s="512">
        <v>114</v>
      </c>
      <c r="F95" s="515">
        <v>5</v>
      </c>
      <c r="G95" s="514"/>
      <c r="H95" s="512">
        <v>83</v>
      </c>
      <c r="I95" s="515">
        <v>3</v>
      </c>
      <c r="J95" s="514"/>
      <c r="K95" s="512">
        <v>85</v>
      </c>
      <c r="L95" s="515">
        <v>7</v>
      </c>
      <c r="M95" s="514"/>
      <c r="N95" s="516">
        <v>0.88600000000000001</v>
      </c>
      <c r="O95" s="517">
        <v>0.39600000000000002</v>
      </c>
    </row>
    <row r="96" spans="1:15">
      <c r="A96" s="510">
        <v>95</v>
      </c>
      <c r="B96" s="510" t="s">
        <v>650</v>
      </c>
      <c r="C96" s="510" t="s">
        <v>616</v>
      </c>
      <c r="D96" s="510">
        <v>50</v>
      </c>
      <c r="E96" s="512">
        <v>132</v>
      </c>
      <c r="F96" s="515">
        <v>90</v>
      </c>
      <c r="G96" s="514"/>
      <c r="H96" s="512">
        <v>96</v>
      </c>
      <c r="I96" s="515">
        <v>65</v>
      </c>
      <c r="J96" s="514"/>
      <c r="K96" s="512">
        <v>99</v>
      </c>
      <c r="L96" s="515">
        <v>77</v>
      </c>
      <c r="M96" s="514"/>
      <c r="N96" s="516">
        <v>0.91200000000000003</v>
      </c>
      <c r="O96" s="517">
        <v>0.80700000000000005</v>
      </c>
    </row>
    <row r="97" spans="1:15">
      <c r="A97" s="510">
        <v>96</v>
      </c>
      <c r="B97" s="510" t="s">
        <v>594</v>
      </c>
      <c r="C97" s="510" t="s">
        <v>616</v>
      </c>
      <c r="D97" s="510">
        <v>45</v>
      </c>
      <c r="E97" s="512">
        <v>109</v>
      </c>
      <c r="F97" s="515">
        <v>85</v>
      </c>
      <c r="G97" s="514"/>
      <c r="H97" s="512">
        <v>77</v>
      </c>
      <c r="I97" s="515">
        <v>64</v>
      </c>
      <c r="J97" s="514"/>
      <c r="K97" s="512">
        <v>89</v>
      </c>
      <c r="L97" s="515">
        <v>77</v>
      </c>
      <c r="M97" s="514"/>
      <c r="N97" s="516">
        <v>0.85499999999999998</v>
      </c>
      <c r="O97" s="517">
        <v>0.76700000000000002</v>
      </c>
    </row>
    <row r="98" spans="1:15">
      <c r="A98" s="510">
        <v>97</v>
      </c>
      <c r="B98" s="510" t="s">
        <v>651</v>
      </c>
      <c r="C98" s="510" t="s">
        <v>616</v>
      </c>
      <c r="D98" s="510">
        <v>45</v>
      </c>
      <c r="E98" s="512">
        <v>118</v>
      </c>
      <c r="F98" s="515">
        <v>72</v>
      </c>
      <c r="G98" s="514"/>
      <c r="H98" s="512">
        <v>83</v>
      </c>
      <c r="I98" s="515">
        <v>55</v>
      </c>
      <c r="J98" s="514"/>
      <c r="K98" s="512">
        <v>89</v>
      </c>
      <c r="L98" s="515">
        <v>73</v>
      </c>
      <c r="M98" s="514"/>
      <c r="N98" s="516">
        <v>0.88700000000000001</v>
      </c>
      <c r="O98" s="517">
        <v>0.78100000000000003</v>
      </c>
    </row>
    <row r="99" spans="1:15">
      <c r="A99" s="510">
        <v>98</v>
      </c>
      <c r="B99" s="510" t="s">
        <v>597</v>
      </c>
      <c r="C99" s="510" t="s">
        <v>616</v>
      </c>
      <c r="D99" s="510">
        <v>45</v>
      </c>
      <c r="E99" s="512">
        <v>117</v>
      </c>
      <c r="F99" s="515">
        <v>86</v>
      </c>
      <c r="G99" s="514"/>
      <c r="H99" s="512">
        <v>89</v>
      </c>
      <c r="I99" s="515">
        <v>63</v>
      </c>
      <c r="J99" s="514"/>
      <c r="K99" s="512">
        <v>100</v>
      </c>
      <c r="L99" s="515">
        <v>84</v>
      </c>
      <c r="M99" s="514"/>
      <c r="N99" s="516">
        <v>0.81</v>
      </c>
      <c r="O99" s="517">
        <v>0.71699999999999997</v>
      </c>
    </row>
    <row r="100" spans="1:15">
      <c r="A100" s="510">
        <v>99</v>
      </c>
      <c r="B100" s="510" t="s">
        <v>601</v>
      </c>
      <c r="C100" s="510" t="s">
        <v>616</v>
      </c>
      <c r="D100" s="510">
        <v>50</v>
      </c>
      <c r="E100" s="512">
        <v>114</v>
      </c>
      <c r="F100" s="515">
        <v>99</v>
      </c>
      <c r="G100" s="514"/>
      <c r="H100" s="512">
        <v>92</v>
      </c>
      <c r="I100" s="515">
        <v>76</v>
      </c>
      <c r="J100" s="514"/>
      <c r="K100" s="512">
        <v>96</v>
      </c>
      <c r="L100" s="515">
        <v>92</v>
      </c>
      <c r="M100" s="514"/>
      <c r="N100" s="516">
        <v>0.78400000000000003</v>
      </c>
      <c r="O100" s="517">
        <v>0.78100000000000003</v>
      </c>
    </row>
    <row r="101" spans="1:15">
      <c r="A101" s="510">
        <v>100</v>
      </c>
      <c r="B101" s="510" t="s">
        <v>652</v>
      </c>
      <c r="C101" s="510" t="s">
        <v>616</v>
      </c>
      <c r="D101" s="510">
        <v>45</v>
      </c>
      <c r="E101" s="512">
        <v>104</v>
      </c>
      <c r="F101" s="515">
        <v>72</v>
      </c>
      <c r="G101" s="514"/>
      <c r="H101" s="512">
        <v>76</v>
      </c>
      <c r="I101" s="515">
        <v>57</v>
      </c>
      <c r="J101" s="514"/>
      <c r="K101" s="512">
        <v>88</v>
      </c>
      <c r="L101" s="515">
        <v>78</v>
      </c>
      <c r="M101" s="514"/>
      <c r="N101" s="516">
        <v>0.80900000000000005</v>
      </c>
      <c r="O101" s="517">
        <v>0.74399999999999999</v>
      </c>
    </row>
    <row r="102" spans="1:15">
      <c r="A102" s="510">
        <v>101</v>
      </c>
      <c r="B102" s="510" t="s">
        <v>653</v>
      </c>
      <c r="C102" s="510" t="s">
        <v>616</v>
      </c>
      <c r="D102" s="510">
        <v>45</v>
      </c>
      <c r="E102" s="512">
        <v>110</v>
      </c>
      <c r="F102" s="515">
        <v>86</v>
      </c>
      <c r="G102" s="514"/>
      <c r="H102" s="512">
        <v>81</v>
      </c>
      <c r="I102" s="515">
        <v>60</v>
      </c>
      <c r="J102" s="514"/>
      <c r="K102" s="512">
        <v>87</v>
      </c>
      <c r="L102" s="515">
        <v>66</v>
      </c>
      <c r="M102" s="514"/>
      <c r="N102" s="516">
        <v>0.82899999999999996</v>
      </c>
      <c r="O102" s="517">
        <v>0.77600000000000002</v>
      </c>
    </row>
    <row r="103" spans="1:15">
      <c r="A103" s="510">
        <v>102</v>
      </c>
      <c r="B103" s="510" t="s">
        <v>605</v>
      </c>
      <c r="C103" s="510" t="s">
        <v>620</v>
      </c>
      <c r="D103" s="510">
        <v>45</v>
      </c>
      <c r="E103" s="512">
        <v>94</v>
      </c>
      <c r="F103" s="515">
        <v>110</v>
      </c>
      <c r="G103" s="514"/>
      <c r="H103" s="512">
        <v>74</v>
      </c>
      <c r="I103" s="515">
        <v>73</v>
      </c>
      <c r="J103" s="514"/>
      <c r="K103" s="512">
        <v>88</v>
      </c>
      <c r="L103" s="515">
        <v>80</v>
      </c>
      <c r="M103" s="514"/>
      <c r="N103" s="516">
        <v>0.73199999999999998</v>
      </c>
      <c r="O103" s="517">
        <v>0.85199999999999998</v>
      </c>
    </row>
    <row r="104" spans="1:15">
      <c r="A104" s="510">
        <v>103</v>
      </c>
      <c r="B104" s="510" t="s">
        <v>606</v>
      </c>
      <c r="C104" s="510" t="s">
        <v>616</v>
      </c>
      <c r="D104" s="510">
        <v>45</v>
      </c>
      <c r="E104" s="512">
        <v>111</v>
      </c>
      <c r="F104" s="515">
        <v>96</v>
      </c>
      <c r="G104" s="514"/>
      <c r="H104" s="512">
        <v>81</v>
      </c>
      <c r="I104" s="515">
        <v>68</v>
      </c>
      <c r="J104" s="514"/>
      <c r="K104" s="512">
        <v>83</v>
      </c>
      <c r="L104" s="515">
        <v>75</v>
      </c>
      <c r="M104" s="514"/>
      <c r="N104" s="516">
        <v>0.84099999999999997</v>
      </c>
      <c r="O104" s="517">
        <v>0.81499999999999995</v>
      </c>
    </row>
    <row r="105" spans="1:15">
      <c r="A105" s="510">
        <v>104</v>
      </c>
      <c r="B105" s="510" t="s">
        <v>654</v>
      </c>
      <c r="C105" s="510" t="s">
        <v>620</v>
      </c>
      <c r="D105" s="510">
        <v>45</v>
      </c>
      <c r="E105" s="512">
        <v>95</v>
      </c>
      <c r="F105" s="515">
        <v>109</v>
      </c>
      <c r="G105" s="514"/>
      <c r="H105" s="512">
        <v>79</v>
      </c>
      <c r="I105" s="515">
        <v>84</v>
      </c>
      <c r="J105" s="514"/>
      <c r="K105" s="512">
        <v>87</v>
      </c>
      <c r="L105" s="515">
        <v>89</v>
      </c>
      <c r="M105" s="514"/>
      <c r="N105" s="516">
        <v>0.73199999999999998</v>
      </c>
      <c r="O105" s="517">
        <v>0.875</v>
      </c>
    </row>
    <row r="106" spans="1:15">
      <c r="A106" s="510">
        <v>105</v>
      </c>
      <c r="B106" s="510" t="s">
        <v>655</v>
      </c>
      <c r="C106" s="510" t="s">
        <v>620</v>
      </c>
      <c r="D106" s="510">
        <v>50</v>
      </c>
      <c r="E106" s="512">
        <v>103</v>
      </c>
      <c r="F106" s="515">
        <v>115</v>
      </c>
      <c r="G106" s="514"/>
      <c r="H106" s="512">
        <v>77</v>
      </c>
      <c r="I106" s="515">
        <v>86</v>
      </c>
      <c r="J106" s="514"/>
      <c r="K106" s="512">
        <v>96</v>
      </c>
      <c r="L106" s="515">
        <v>95</v>
      </c>
      <c r="M106" s="514"/>
      <c r="N106" s="516">
        <v>0.75900000000000001</v>
      </c>
      <c r="O106" s="517">
        <v>0.78800000000000003</v>
      </c>
    </row>
    <row r="107" spans="1:15">
      <c r="A107" s="510">
        <v>106</v>
      </c>
      <c r="B107" s="510" t="s">
        <v>416</v>
      </c>
      <c r="C107" s="510" t="s">
        <v>616</v>
      </c>
      <c r="D107" s="510">
        <v>45</v>
      </c>
      <c r="E107" s="512">
        <v>102</v>
      </c>
      <c r="F107" s="515">
        <v>91</v>
      </c>
      <c r="G107" s="514"/>
      <c r="H107" s="512">
        <v>71</v>
      </c>
      <c r="I107" s="515">
        <v>63</v>
      </c>
      <c r="J107" s="514"/>
      <c r="K107" s="512">
        <v>83</v>
      </c>
      <c r="L107" s="515">
        <v>76</v>
      </c>
      <c r="M107" s="514"/>
      <c r="N107" s="516">
        <v>0.78100000000000003</v>
      </c>
      <c r="O107" s="517">
        <v>0.81899999999999995</v>
      </c>
    </row>
    <row r="108" spans="1:15">
      <c r="A108" s="510">
        <v>107</v>
      </c>
      <c r="B108" s="510" t="s">
        <v>660</v>
      </c>
      <c r="C108" s="510" t="s">
        <v>616</v>
      </c>
      <c r="D108" s="510">
        <v>50</v>
      </c>
      <c r="E108" s="512">
        <v>125</v>
      </c>
      <c r="F108" s="515">
        <v>82</v>
      </c>
      <c r="G108" s="514"/>
      <c r="H108" s="512">
        <v>88</v>
      </c>
      <c r="I108" s="515">
        <v>65</v>
      </c>
      <c r="J108" s="514"/>
      <c r="K108" s="512">
        <v>97</v>
      </c>
      <c r="L108" s="515">
        <v>76</v>
      </c>
      <c r="M108" s="514"/>
      <c r="N108" s="516">
        <v>0.876</v>
      </c>
      <c r="O108" s="517">
        <v>0.752</v>
      </c>
    </row>
    <row r="109" spans="1:15">
      <c r="A109" s="510">
        <v>108</v>
      </c>
      <c r="B109" s="510" t="s">
        <v>661</v>
      </c>
      <c r="C109" s="510" t="s">
        <v>616</v>
      </c>
      <c r="D109" s="510">
        <v>50</v>
      </c>
      <c r="E109" s="512">
        <v>135</v>
      </c>
      <c r="F109" s="515">
        <v>68</v>
      </c>
      <c r="G109" s="514"/>
      <c r="H109" s="512">
        <v>93</v>
      </c>
      <c r="I109" s="515">
        <v>44</v>
      </c>
      <c r="J109" s="514"/>
      <c r="K109" s="512">
        <v>94</v>
      </c>
      <c r="L109" s="515">
        <v>51</v>
      </c>
      <c r="M109" s="514"/>
      <c r="N109" s="516">
        <v>0.91</v>
      </c>
      <c r="O109" s="517">
        <v>0.79300000000000004</v>
      </c>
    </row>
    <row r="110" spans="1:15">
      <c r="A110" s="510">
        <v>109</v>
      </c>
      <c r="B110" s="510" t="s">
        <v>666</v>
      </c>
      <c r="C110" s="510" t="s">
        <v>616</v>
      </c>
      <c r="D110" s="510">
        <v>50</v>
      </c>
      <c r="E110" s="512">
        <v>121</v>
      </c>
      <c r="F110" s="515">
        <v>106</v>
      </c>
      <c r="G110" s="514"/>
      <c r="H110" s="512">
        <v>96</v>
      </c>
      <c r="I110" s="515">
        <v>79</v>
      </c>
      <c r="J110" s="514"/>
      <c r="K110" s="512">
        <v>98</v>
      </c>
      <c r="L110" s="515">
        <v>85</v>
      </c>
      <c r="M110" s="514"/>
      <c r="N110" s="516">
        <v>0.82599999999999996</v>
      </c>
      <c r="O110" s="517">
        <v>0.83599999999999997</v>
      </c>
    </row>
    <row r="111" spans="1:15">
      <c r="A111" s="510">
        <v>110</v>
      </c>
      <c r="B111" s="510" t="s">
        <v>670</v>
      </c>
      <c r="C111" s="510" t="s">
        <v>616</v>
      </c>
      <c r="D111" s="510">
        <v>50</v>
      </c>
      <c r="E111" s="512">
        <v>124</v>
      </c>
      <c r="F111" s="515">
        <v>110</v>
      </c>
      <c r="G111" s="514"/>
      <c r="H111" s="512">
        <v>92</v>
      </c>
      <c r="I111" s="515">
        <v>84</v>
      </c>
      <c r="J111" s="514"/>
      <c r="K111" s="512">
        <v>97</v>
      </c>
      <c r="L111" s="515">
        <v>99</v>
      </c>
      <c r="M111" s="514"/>
      <c r="N111" s="516">
        <v>0.86899999999999999</v>
      </c>
      <c r="O111" s="517">
        <v>0.81299999999999994</v>
      </c>
    </row>
    <row r="112" spans="1:15">
      <c r="A112" s="510">
        <v>111</v>
      </c>
      <c r="B112" s="510" t="s">
        <v>678</v>
      </c>
      <c r="C112" s="510" t="s">
        <v>616</v>
      </c>
      <c r="D112" s="510">
        <v>50</v>
      </c>
      <c r="E112" s="512">
        <v>114</v>
      </c>
      <c r="F112" s="515">
        <v>90</v>
      </c>
      <c r="G112" s="514"/>
      <c r="H112" s="512">
        <v>93</v>
      </c>
      <c r="I112" s="515">
        <v>67</v>
      </c>
      <c r="J112" s="514"/>
      <c r="K112" s="512">
        <v>96</v>
      </c>
      <c r="L112" s="515">
        <v>83</v>
      </c>
      <c r="M112" s="514"/>
      <c r="N112" s="516">
        <v>0.9</v>
      </c>
      <c r="O112" s="517">
        <v>0.8</v>
      </c>
    </row>
    <row r="113" spans="1:16">
      <c r="A113" s="510">
        <v>112</v>
      </c>
      <c r="B113" s="510" t="s">
        <v>679</v>
      </c>
      <c r="C113" s="510" t="s">
        <v>620</v>
      </c>
      <c r="D113" s="510">
        <v>45</v>
      </c>
      <c r="E113" s="512">
        <v>105</v>
      </c>
      <c r="F113" s="515">
        <v>124</v>
      </c>
      <c r="G113" s="514"/>
      <c r="H113" s="512">
        <v>85</v>
      </c>
      <c r="I113" s="515">
        <v>78</v>
      </c>
      <c r="J113" s="514"/>
      <c r="K113" s="512">
        <v>88</v>
      </c>
      <c r="L113" s="515">
        <v>81</v>
      </c>
      <c r="M113" s="514"/>
      <c r="N113" s="516">
        <v>0.78800000000000003</v>
      </c>
      <c r="O113" s="517">
        <v>0.93100000000000005</v>
      </c>
    </row>
    <row r="114" spans="1:16">
      <c r="A114" s="510">
        <v>113</v>
      </c>
      <c r="B114" s="510" t="s">
        <v>683</v>
      </c>
      <c r="C114" s="510" t="s">
        <v>620</v>
      </c>
      <c r="D114" s="510">
        <v>45</v>
      </c>
      <c r="E114" s="512">
        <v>97</v>
      </c>
      <c r="F114" s="515">
        <v>107</v>
      </c>
      <c r="G114" s="514"/>
      <c r="H114" s="512">
        <v>76</v>
      </c>
      <c r="I114" s="515">
        <v>82</v>
      </c>
      <c r="J114" s="514"/>
      <c r="K114" s="512">
        <v>87</v>
      </c>
      <c r="L114" s="515">
        <v>86</v>
      </c>
      <c r="M114" s="514"/>
      <c r="N114" s="516">
        <v>0.79200000000000004</v>
      </c>
      <c r="O114" s="517">
        <v>0.85199999999999998</v>
      </c>
    </row>
    <row r="115" spans="1:16">
      <c r="A115" s="510">
        <v>114</v>
      </c>
      <c r="B115" s="510" t="s">
        <v>687</v>
      </c>
      <c r="C115" s="510" t="s">
        <v>616</v>
      </c>
      <c r="D115" s="510">
        <v>40</v>
      </c>
      <c r="E115" s="512">
        <v>90</v>
      </c>
      <c r="F115" s="515">
        <v>59</v>
      </c>
      <c r="G115" s="514"/>
      <c r="H115" s="512">
        <v>73</v>
      </c>
      <c r="I115" s="515">
        <v>48</v>
      </c>
      <c r="J115" s="514"/>
      <c r="K115" s="512">
        <v>80</v>
      </c>
      <c r="L115" s="515">
        <v>66</v>
      </c>
      <c r="M115" s="514"/>
      <c r="N115" s="516">
        <v>0.8</v>
      </c>
      <c r="O115" s="517">
        <v>0.75</v>
      </c>
    </row>
    <row r="116" spans="1:16">
      <c r="A116" s="510"/>
      <c r="B116" s="510" t="s">
        <v>679</v>
      </c>
      <c r="C116" s="510" t="s">
        <v>616</v>
      </c>
      <c r="D116" s="510">
        <v>45</v>
      </c>
      <c r="E116" s="512">
        <v>125</v>
      </c>
      <c r="F116" s="515">
        <v>16</v>
      </c>
      <c r="G116" s="514"/>
      <c r="H116" s="512"/>
      <c r="I116" s="515"/>
      <c r="J116" s="514"/>
      <c r="K116" s="512"/>
      <c r="L116" s="515"/>
      <c r="M116" s="514"/>
      <c r="N116" s="516"/>
      <c r="O116" s="517"/>
      <c r="P116" s="292" t="s">
        <v>689</v>
      </c>
    </row>
    <row r="117" spans="1:16">
      <c r="A117" s="510">
        <v>115</v>
      </c>
      <c r="B117" s="510" t="s">
        <v>688</v>
      </c>
      <c r="C117" s="510" t="s">
        <v>620</v>
      </c>
      <c r="D117" s="510">
        <v>40</v>
      </c>
      <c r="E117" s="512">
        <v>91</v>
      </c>
      <c r="F117" s="515">
        <v>92</v>
      </c>
      <c r="G117" s="514"/>
      <c r="H117" s="512">
        <v>73</v>
      </c>
      <c r="I117" s="515">
        <v>67</v>
      </c>
      <c r="J117" s="514"/>
      <c r="K117" s="512">
        <v>80</v>
      </c>
      <c r="L117" s="515">
        <v>74</v>
      </c>
      <c r="M117" s="514"/>
      <c r="N117" s="516">
        <v>0.80300000000000005</v>
      </c>
      <c r="O117" s="517">
        <v>0.78</v>
      </c>
    </row>
    <row r="118" spans="1:16">
      <c r="A118" s="510">
        <v>116</v>
      </c>
      <c r="B118" s="510" t="s">
        <v>691</v>
      </c>
      <c r="C118" s="510" t="s">
        <v>620</v>
      </c>
      <c r="D118" s="510">
        <v>40</v>
      </c>
      <c r="E118" s="512">
        <v>86</v>
      </c>
      <c r="F118" s="515">
        <v>108</v>
      </c>
      <c r="G118" s="514"/>
      <c r="H118" s="512">
        <v>72</v>
      </c>
      <c r="I118" s="515">
        <v>71</v>
      </c>
      <c r="J118" s="514"/>
      <c r="K118" s="512">
        <v>78</v>
      </c>
      <c r="L118" s="515">
        <v>78</v>
      </c>
      <c r="M118" s="514"/>
      <c r="N118" s="516">
        <v>0.78100000000000003</v>
      </c>
      <c r="O118" s="517">
        <v>0.92700000000000005</v>
      </c>
    </row>
    <row r="119" spans="1:16">
      <c r="A119" s="510">
        <v>117</v>
      </c>
      <c r="B119" s="510" t="s">
        <v>693</v>
      </c>
      <c r="C119" s="510" t="s">
        <v>620</v>
      </c>
      <c r="D119" s="510">
        <v>45</v>
      </c>
      <c r="E119" s="512">
        <v>98</v>
      </c>
      <c r="F119" s="515">
        <v>105</v>
      </c>
      <c r="G119" s="514"/>
      <c r="H119" s="512">
        <v>80</v>
      </c>
      <c r="I119" s="515">
        <v>73</v>
      </c>
      <c r="J119" s="514"/>
      <c r="K119" s="512">
        <v>85</v>
      </c>
      <c r="L119" s="515">
        <v>87</v>
      </c>
      <c r="M119" s="514"/>
      <c r="N119" s="516">
        <v>0.78400000000000003</v>
      </c>
      <c r="O119" s="517">
        <v>0.86599999999999999</v>
      </c>
    </row>
    <row r="120" spans="1:16">
      <c r="A120" s="510">
        <v>118</v>
      </c>
      <c r="B120" s="510" t="s">
        <v>704</v>
      </c>
      <c r="C120" s="510" t="s">
        <v>620</v>
      </c>
      <c r="D120" s="510">
        <v>40</v>
      </c>
      <c r="E120" s="512">
        <v>88</v>
      </c>
      <c r="F120" s="515">
        <v>94</v>
      </c>
      <c r="G120" s="514"/>
      <c r="H120" s="512">
        <v>65</v>
      </c>
      <c r="I120" s="515">
        <v>73</v>
      </c>
      <c r="J120" s="514"/>
      <c r="K120" s="512">
        <v>78</v>
      </c>
      <c r="L120" s="515">
        <v>76</v>
      </c>
      <c r="M120" s="514"/>
      <c r="N120" s="516">
        <v>0.80100000000000005</v>
      </c>
      <c r="O120" s="517">
        <v>0.83</v>
      </c>
    </row>
    <row r="121" spans="1:16">
      <c r="A121" s="510">
        <v>119</v>
      </c>
      <c r="B121" s="510" t="s">
        <v>706</v>
      </c>
      <c r="C121" s="510" t="s">
        <v>632</v>
      </c>
      <c r="D121" s="510">
        <v>25</v>
      </c>
      <c r="E121" s="512">
        <v>65</v>
      </c>
      <c r="F121" s="515">
        <v>65</v>
      </c>
      <c r="G121" s="514"/>
      <c r="H121" s="512">
        <v>48</v>
      </c>
      <c r="I121" s="515">
        <v>45</v>
      </c>
      <c r="J121" s="514"/>
      <c r="K121" s="512">
        <v>50</v>
      </c>
      <c r="L121" s="515">
        <v>47</v>
      </c>
      <c r="M121" s="514"/>
      <c r="N121" s="516">
        <v>0.871</v>
      </c>
      <c r="O121" s="517">
        <v>0.872</v>
      </c>
    </row>
    <row r="122" spans="1:16">
      <c r="A122" s="510">
        <v>120</v>
      </c>
      <c r="B122" s="510" t="s">
        <v>707</v>
      </c>
      <c r="C122" s="510" t="s">
        <v>616</v>
      </c>
      <c r="D122" s="510">
        <v>35</v>
      </c>
      <c r="E122" s="512">
        <v>88</v>
      </c>
      <c r="F122" s="515">
        <v>78</v>
      </c>
      <c r="G122" s="514"/>
      <c r="H122" s="512">
        <v>65</v>
      </c>
      <c r="I122" s="515">
        <v>62</v>
      </c>
      <c r="J122" s="514"/>
      <c r="K122" s="512">
        <v>70</v>
      </c>
      <c r="L122" s="515">
        <v>70</v>
      </c>
      <c r="M122" s="514"/>
      <c r="N122" s="516">
        <v>0.85499999999999998</v>
      </c>
      <c r="O122" s="517">
        <v>0.76400000000000001</v>
      </c>
    </row>
  </sheetData>
  <mergeCells count="4">
    <mergeCell ref="K1:L1"/>
    <mergeCell ref="N1:O1"/>
    <mergeCell ref="E1:F1"/>
    <mergeCell ref="H1:I1"/>
  </mergeCells>
  <conditionalFormatting sqref="C1:C111 C123:C1048576">
    <cfRule type="cellIs" dxfId="7" priority="4" operator="equal">
      <formula>"Victory"</formula>
    </cfRule>
    <cfRule type="cellIs" dxfId="6" priority="5" operator="equal">
      <formula>"Tie"</formula>
    </cfRule>
    <cfRule type="cellIs" dxfId="5" priority="6" operator="equal">
      <formula>"Defeat"</formula>
    </cfRule>
  </conditionalFormatting>
  <conditionalFormatting sqref="C112:C122">
    <cfRule type="cellIs" dxfId="4" priority="1" operator="equal">
      <formula>"Victory"</formula>
    </cfRule>
    <cfRule type="cellIs" dxfId="3" priority="2" operator="equal">
      <formula>"Tie"</formula>
    </cfRule>
    <cfRule type="cellIs" dxfId="2" priority="3" operator="equal">
      <formula>"Defeat"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56"/>
  <sheetViews>
    <sheetView zoomScaleNormal="100" workbookViewId="0">
      <pane ySplit="1" topLeftCell="A17" activePane="bottomLeft" state="frozen"/>
      <selection activeCell="CB440" sqref="CB440"/>
      <selection pane="bottomLeft" activeCell="F21" sqref="F21"/>
    </sheetView>
  </sheetViews>
  <sheetFormatPr defaultRowHeight="15"/>
  <cols>
    <col min="1" max="1" width="16.85546875" bestFit="1" customWidth="1"/>
    <col min="2" max="2" width="14.140625" bestFit="1" customWidth="1"/>
    <col min="3" max="3" width="11.28515625" bestFit="1" customWidth="1"/>
    <col min="4" max="4" width="17.85546875" bestFit="1" customWidth="1"/>
    <col min="5" max="5" width="16.5703125" bestFit="1" customWidth="1"/>
    <col min="6" max="6" width="20.28515625" bestFit="1" customWidth="1"/>
    <col min="8" max="8" width="63" bestFit="1" customWidth="1"/>
  </cols>
  <sheetData>
    <row r="1" spans="1:8">
      <c r="A1" t="s">
        <v>0</v>
      </c>
      <c r="B1" t="s">
        <v>89</v>
      </c>
      <c r="C1" t="s">
        <v>86</v>
      </c>
      <c r="D1" t="s">
        <v>90</v>
      </c>
      <c r="E1" t="s">
        <v>87</v>
      </c>
      <c r="F1" t="s">
        <v>91</v>
      </c>
    </row>
    <row r="2" spans="1:8">
      <c r="A2" s="6" t="str">
        <f>VLOOKUP(F2,'Master List'!$AC$2:$AD$51,2,FALSE)</f>
        <v>SANDDANCER40Y</v>
      </c>
      <c r="B2" s="2">
        <f>SUMIF(Data!B:B,'Overall Snapshot'!A2,Data!E:E)/(COUNTIF(Data!B:B,'Overall Snapshot'!A2)*3)</f>
        <v>0.78703703703703709</v>
      </c>
      <c r="C2" s="2">
        <f>AVERAGEIF(Data!B:B,'Overall Snapshot'!A2,Data!D:D)</f>
        <v>0.86513888888888901</v>
      </c>
      <c r="D2" s="2">
        <f>(COUNTIF(Data!B:B,'Overall Snapshot'!A2)-COUNTIFS(Data!B:B,'Overall Snapshot'!A2,Data!F:F,"N"))/COUNTIF(Data!B:B,'Overall Snapshot'!A2)</f>
        <v>1</v>
      </c>
      <c r="E2" s="21">
        <f>ROUND(AVERAGE(B2,SQRT(C2))*100,0)</f>
        <v>86</v>
      </c>
      <c r="F2">
        <v>1</v>
      </c>
      <c r="G2" s="27"/>
      <c r="H2" s="29" t="s">
        <v>109</v>
      </c>
    </row>
    <row r="3" spans="1:8">
      <c r="A3" s="6" t="str">
        <f>VLOOKUP(F3,'Master List'!$AC$2:$AD$51,2,FALSE)</f>
        <v>Bugs25</v>
      </c>
      <c r="B3" s="2">
        <f>SUMIF(Data!B:B,'Overall Snapshot'!A3,Data!E:E)/(COUNTIF(Data!B:B,'Overall Snapshot'!A3)*3)</f>
        <v>0.75946969696969702</v>
      </c>
      <c r="C3" s="2">
        <f>AVERAGEIF(Data!B:B,'Overall Snapshot'!A3,Data!D:D)</f>
        <v>0.83806818181818166</v>
      </c>
      <c r="D3" s="2">
        <f>(COUNTIF(Data!B:B,'Overall Snapshot'!A3)-COUNTIFS(Data!B:B,'Overall Snapshot'!A3,Data!F:F,"N"))/COUNTIF(Data!B:B,'Overall Snapshot'!A3)</f>
        <v>1</v>
      </c>
      <c r="E3" s="21">
        <f t="shared" ref="E3:E33" si="0">ROUND(AVERAGE(B3,SQRT(C3))*100,0)</f>
        <v>84</v>
      </c>
      <c r="F3">
        <v>2</v>
      </c>
      <c r="H3" t="s">
        <v>107</v>
      </c>
    </row>
    <row r="4" spans="1:8">
      <c r="A4" s="6" t="str">
        <f>VLOOKUP(F4,'Master List'!$AC$2:$AD$51,2,FALSE)</f>
        <v>BLUEMEANIE</v>
      </c>
      <c r="B4" s="2">
        <f>SUMIF(Data!B:B,'Overall Snapshot'!A4,Data!E:E)/(COUNTIF(Data!B:B,'Overall Snapshot'!A4)*3)</f>
        <v>0.76881720430107525</v>
      </c>
      <c r="C4" s="2">
        <f>AVERAGEIF(Data!B:B,'Overall Snapshot'!A4,Data!D:D)</f>
        <v>0.83677419354838722</v>
      </c>
      <c r="D4" s="2">
        <f>(COUNTIF(Data!B:B,'Overall Snapshot'!A4)-COUNTIFS(Data!B:B,'Overall Snapshot'!A4,Data!F:F,"N"))/COUNTIF(Data!B:B,'Overall Snapshot'!A4)</f>
        <v>1</v>
      </c>
      <c r="E4" s="21">
        <f t="shared" si="0"/>
        <v>84</v>
      </c>
      <c r="F4">
        <v>3</v>
      </c>
      <c r="H4" t="s">
        <v>108</v>
      </c>
    </row>
    <row r="5" spans="1:8">
      <c r="A5" s="6" t="str">
        <f>VLOOKUP(F5,'Master List'!$AC$2:$AD$51,2,FALSE)</f>
        <v>FatalSilence</v>
      </c>
      <c r="B5" s="2">
        <f>SUMIF(Data!B:B,'Overall Snapshot'!A5,Data!E:E)/(COUNTIF(Data!B:B,'Overall Snapshot'!A5)*3)</f>
        <v>0.73970037453183524</v>
      </c>
      <c r="C5" s="2">
        <f>AVERAGEIF(Data!B:B,'Overall Snapshot'!A5,Data!D:D)</f>
        <v>0.86039325842696568</v>
      </c>
      <c r="D5" s="2">
        <f>(COUNTIF(Data!B:B,'Overall Snapshot'!A5)-COUNTIFS(Data!B:B,'Overall Snapshot'!A5,Data!F:F,"N"))/COUNTIF(Data!B:B,'Overall Snapshot'!A5)</f>
        <v>1</v>
      </c>
      <c r="E5" s="21">
        <f t="shared" si="0"/>
        <v>83</v>
      </c>
      <c r="F5">
        <v>4</v>
      </c>
      <c r="H5" t="s">
        <v>106</v>
      </c>
    </row>
    <row r="6" spans="1:8">
      <c r="A6" s="6" t="str">
        <f>VLOOKUP(F6,'Master List'!$AC$2:$AD$51,2,FALSE)</f>
        <v>APRIL</v>
      </c>
      <c r="B6" s="2">
        <f>SUMIF(Data!B:B,'Overall Snapshot'!A6,Data!E:E)/(COUNTIF(Data!B:B,'Overall Snapshot'!A6)*3)</f>
        <v>0.73333333333333328</v>
      </c>
      <c r="C6" s="2">
        <f>AVERAGEIF(Data!B:B,'Overall Snapshot'!A6,Data!D:D)</f>
        <v>0.82950000000000013</v>
      </c>
      <c r="D6" s="2">
        <f>(COUNTIF(Data!B:B,'Overall Snapshot'!A6)-COUNTIFS(Data!B:B,'Overall Snapshot'!A6,Data!F:F,"N"))/COUNTIF(Data!B:B,'Overall Snapshot'!A6)</f>
        <v>1</v>
      </c>
      <c r="E6" s="21">
        <f t="shared" si="0"/>
        <v>82</v>
      </c>
      <c r="F6">
        <v>5</v>
      </c>
    </row>
    <row r="7" spans="1:8">
      <c r="A7" s="6" t="str">
        <f>VLOOKUP(F7,'Master List'!$AC$2:$AD$51,2,FALSE)</f>
        <v>SPHINKTER</v>
      </c>
      <c r="B7" s="2">
        <f>SUMIF(Data!B:B,'Overall Snapshot'!A7,Data!E:E)/(COUNTIF(Data!B:B,'Overall Snapshot'!A7)*3)</f>
        <v>0.73095238095238091</v>
      </c>
      <c r="C7" s="2">
        <f>AVERAGEIF(Data!B:B,'Overall Snapshot'!A7,Data!D:D)</f>
        <v>0.83985714285714286</v>
      </c>
      <c r="D7" s="2">
        <f>(COUNTIF(Data!B:B,'Overall Snapshot'!A7)-COUNTIFS(Data!B:B,'Overall Snapshot'!A7,Data!F:F,"N"))/COUNTIF(Data!B:B,'Overall Snapshot'!A7)</f>
        <v>1</v>
      </c>
      <c r="E7" s="21">
        <f t="shared" si="0"/>
        <v>82</v>
      </c>
      <c r="F7">
        <v>6</v>
      </c>
    </row>
    <row r="8" spans="1:8">
      <c r="A8" s="6" t="str">
        <f>VLOOKUP(F8,'Master List'!$AC$2:$AD$51,2,FALSE)</f>
        <v>Watchmen</v>
      </c>
      <c r="B8" s="2">
        <f>SUMIF(Data!B:B,'Overall Snapshot'!A8,Data!E:E)/(COUNTIF(Data!B:B,'Overall Snapshot'!A8)*3)</f>
        <v>0.73655913978494625</v>
      </c>
      <c r="C8" s="2">
        <f>AVERAGEIF(Data!B:B,'Overall Snapshot'!A8,Data!D:D)</f>
        <v>0.81387096774193546</v>
      </c>
      <c r="D8" s="2">
        <f>(COUNTIF(Data!B:B,'Overall Snapshot'!A8)-COUNTIFS(Data!B:B,'Overall Snapshot'!A8,Data!F:F,"N"))/COUNTIF(Data!B:B,'Overall Snapshot'!A8)</f>
        <v>0.989247311827957</v>
      </c>
      <c r="E8" s="21">
        <f t="shared" si="0"/>
        <v>82</v>
      </c>
      <c r="F8">
        <v>7</v>
      </c>
      <c r="H8" s="30" t="s">
        <v>180</v>
      </c>
    </row>
    <row r="9" spans="1:8">
      <c r="A9" s="6" t="str">
        <f>VLOOKUP(F9,'Master List'!$AC$2:$AD$51,2,FALSE)</f>
        <v>SHORTY</v>
      </c>
      <c r="B9" s="2">
        <f>SUMIF(Data!B:B,'Overall Snapshot'!A9,Data!E:E)/(COUNTIF(Data!B:B,'Overall Snapshot'!A9)*3)</f>
        <v>0.71212121212121215</v>
      </c>
      <c r="C9" s="2">
        <f>AVERAGEIF(Data!B:B,'Overall Snapshot'!A9,Data!D:D)</f>
        <v>0.83000000000000007</v>
      </c>
      <c r="D9" s="2">
        <f>(COUNTIF(Data!B:B,'Overall Snapshot'!A9)-COUNTIFS(Data!B:B,'Overall Snapshot'!A9,Data!F:F,"N"))/COUNTIF(Data!B:B,'Overall Snapshot'!A9)</f>
        <v>1</v>
      </c>
      <c r="E9" s="21">
        <f t="shared" si="0"/>
        <v>81</v>
      </c>
      <c r="F9">
        <v>8</v>
      </c>
    </row>
    <row r="10" spans="1:8">
      <c r="A10" s="6" t="str">
        <f>VLOOKUP(F10,'Master List'!$AC$2:$AD$51,2,FALSE)</f>
        <v>LordGoebba</v>
      </c>
      <c r="B10" s="2">
        <f>SUMIF(Data!B:B,'Overall Snapshot'!A10,Data!E:E)/(COUNTIF(Data!B:B,'Overall Snapshot'!A10)*3)</f>
        <v>0.71458333333333335</v>
      </c>
      <c r="C10" s="2">
        <f>AVERAGEIF(Data!B:B,'Overall Snapshot'!A10,Data!D:D)</f>
        <v>0.81918750000000018</v>
      </c>
      <c r="D10" s="2">
        <f>(COUNTIF(Data!B:B,'Overall Snapshot'!A10)-COUNTIFS(Data!B:B,'Overall Snapshot'!A10,Data!F:F,"N"))/COUNTIF(Data!B:B,'Overall Snapshot'!A10)</f>
        <v>0.96875</v>
      </c>
      <c r="E10" s="21">
        <f t="shared" si="0"/>
        <v>81</v>
      </c>
      <c r="F10">
        <v>9</v>
      </c>
    </row>
    <row r="11" spans="1:8">
      <c r="A11" s="6" t="str">
        <f>VLOOKUP(F11,'Master List'!$AC$2:$AD$51,2,FALSE)</f>
        <v>Goblin Cleaver</v>
      </c>
      <c r="B11" s="2">
        <f>SUMIF(Data!B:B,'Overall Snapshot'!A11,Data!E:E)/(COUNTIF(Data!B:B,'Overall Snapshot'!A11)*3)</f>
        <v>0.72517730496453903</v>
      </c>
      <c r="C11" s="2">
        <f>AVERAGEIF(Data!B:B,'Overall Snapshot'!A11,Data!D:D)</f>
        <v>0.79095744680851077</v>
      </c>
      <c r="D11" s="2">
        <f>(COUNTIF(Data!B:B,'Overall Snapshot'!A11)-COUNTIFS(Data!B:B,'Overall Snapshot'!A11,Data!F:F,"N"))/COUNTIF(Data!B:B,'Overall Snapshot'!A11)</f>
        <v>0.97872340425531912</v>
      </c>
      <c r="E11" s="21">
        <f t="shared" si="0"/>
        <v>81</v>
      </c>
      <c r="F11">
        <v>10</v>
      </c>
    </row>
    <row r="12" spans="1:8">
      <c r="A12" s="6" t="str">
        <f>VLOOKUP(F12,'Master List'!$AC$2:$AD$51,2,FALSE)</f>
        <v>AUSTIN</v>
      </c>
      <c r="B12" s="2">
        <f>SUMIF(Data!B:B,'Overall Snapshot'!A12,Data!E:E)/(COUNTIF(Data!B:B,'Overall Snapshot'!A12)*3)</f>
        <v>0.70833333333333337</v>
      </c>
      <c r="C12" s="2">
        <f>AVERAGEIF(Data!B:B,'Overall Snapshot'!A12,Data!D:D)</f>
        <v>0.81174999999999997</v>
      </c>
      <c r="D12" s="2">
        <f>(COUNTIF(Data!B:B,'Overall Snapshot'!A12)-COUNTIFS(Data!B:B,'Overall Snapshot'!A12,Data!F:F,"N"))/COUNTIF(Data!B:B,'Overall Snapshot'!A12)</f>
        <v>1</v>
      </c>
      <c r="E12" s="21">
        <f t="shared" si="0"/>
        <v>80</v>
      </c>
      <c r="F12">
        <v>11</v>
      </c>
    </row>
    <row r="13" spans="1:8">
      <c r="A13" s="6" t="str">
        <f>VLOOKUP(F13,'Master List'!$AC$2:$AD$51,2,FALSE)</f>
        <v>EDO</v>
      </c>
      <c r="B13" s="2">
        <f>SUMIF(Data!B:B,'Overall Snapshot'!A13,Data!E:E)/(COUNTIF(Data!B:B,'Overall Snapshot'!A13)*3)</f>
        <v>0.69387755102040816</v>
      </c>
      <c r="C13" s="2">
        <f>AVERAGEIF(Data!B:B,'Overall Snapshot'!A13,Data!D:D)</f>
        <v>0.82571428571428584</v>
      </c>
      <c r="D13" s="2">
        <f>(COUNTIF(Data!B:B,'Overall Snapshot'!A13)-COUNTIFS(Data!B:B,'Overall Snapshot'!A13,Data!F:F,"N"))/COUNTIF(Data!B:B,'Overall Snapshot'!A13)</f>
        <v>0.95918367346938771</v>
      </c>
      <c r="E13" s="21">
        <f t="shared" si="0"/>
        <v>80</v>
      </c>
      <c r="F13">
        <v>12</v>
      </c>
    </row>
    <row r="14" spans="1:8">
      <c r="A14" s="6" t="str">
        <f>VLOOKUP(F14,'Master List'!$AC$2:$AD$51,2,FALSE)</f>
        <v>JEFF</v>
      </c>
      <c r="B14" s="2">
        <f>SUMIF(Data!B:B,'Overall Snapshot'!A14,Data!E:E)/(COUNTIF(Data!B:B,'Overall Snapshot'!A14)*3)</f>
        <v>0.67391304347826086</v>
      </c>
      <c r="C14" s="2">
        <f>AVERAGEIF(Data!B:B,'Overall Snapshot'!A14,Data!D:D)</f>
        <v>0.82565217391304369</v>
      </c>
      <c r="D14" s="2">
        <f>(COUNTIF(Data!B:B,'Overall Snapshot'!A14)-COUNTIFS(Data!B:B,'Overall Snapshot'!A14,Data!F:F,"N"))/COUNTIF(Data!B:B,'Overall Snapshot'!A14)</f>
        <v>1</v>
      </c>
      <c r="E14" s="21">
        <f t="shared" si="0"/>
        <v>79</v>
      </c>
      <c r="F14">
        <v>13</v>
      </c>
    </row>
    <row r="15" spans="1:8">
      <c r="A15" s="6" t="str">
        <f>VLOOKUP(F15,'Master List'!$AC$2:$AD$51,2,FALSE)</f>
        <v>AARON</v>
      </c>
      <c r="B15" s="2">
        <f>SUMIF(Data!B:B,'Overall Snapshot'!A15,Data!E:E)/(COUNTIF(Data!B:B,'Overall Snapshot'!A15)*3)</f>
        <v>0.66666666666666663</v>
      </c>
      <c r="C15" s="2">
        <f>AVERAGEIF(Data!B:B,'Overall Snapshot'!A15,Data!D:D)</f>
        <v>0.78857142857142848</v>
      </c>
      <c r="D15" s="2">
        <f>(COUNTIF(Data!B:B,'Overall Snapshot'!A15)-COUNTIFS(Data!B:B,'Overall Snapshot'!A15,Data!F:F,"N"))/COUNTIF(Data!B:B,'Overall Snapshot'!A15)</f>
        <v>1</v>
      </c>
      <c r="E15" s="21">
        <f t="shared" si="0"/>
        <v>78</v>
      </c>
      <c r="F15">
        <v>14</v>
      </c>
    </row>
    <row r="16" spans="1:8">
      <c r="A16" s="6" t="str">
        <f>VLOOKUP(F16,'Master List'!$AC$2:$AD$51,2,FALSE)</f>
        <v>Alexander</v>
      </c>
      <c r="B16" s="2">
        <f>SUMIF(Data!B:B,'Overall Snapshot'!A16,Data!E:E)/(COUNTIF(Data!B:B,'Overall Snapshot'!A16)*3)</f>
        <v>0.68103448275862066</v>
      </c>
      <c r="C16" s="2">
        <f>AVERAGEIF(Data!B:B,'Overall Snapshot'!A16,Data!D:D)</f>
        <v>0.78431034482758577</v>
      </c>
      <c r="D16" s="2">
        <f>(COUNTIF(Data!B:B,'Overall Snapshot'!A16)-COUNTIFS(Data!B:B,'Overall Snapshot'!A16,Data!F:F,"N"))/COUNTIF(Data!B:B,'Overall Snapshot'!A16)</f>
        <v>0.99568965517241381</v>
      </c>
      <c r="E16" s="21">
        <f t="shared" si="0"/>
        <v>78</v>
      </c>
      <c r="F16">
        <v>15</v>
      </c>
    </row>
    <row r="17" spans="1:6">
      <c r="A17" s="6" t="str">
        <f>VLOOKUP(F17,'Master List'!$AC$2:$AD$51,2,FALSE)</f>
        <v>GRAYBUSH</v>
      </c>
      <c r="B17" s="2">
        <f>SUMIF(Data!B:B,'Overall Snapshot'!A17,Data!E:E)/(COUNTIF(Data!B:B,'Overall Snapshot'!A17)*3)</f>
        <v>0.66522988505747127</v>
      </c>
      <c r="C17" s="2">
        <f>AVERAGEIF(Data!B:B,'Overall Snapshot'!A17,Data!D:D)</f>
        <v>0.76870689655172386</v>
      </c>
      <c r="D17" s="2">
        <f>(COUNTIF(Data!B:B,'Overall Snapshot'!A17)-COUNTIFS(Data!B:B,'Overall Snapshot'!A17,Data!F:F,"N"))/COUNTIF(Data!B:B,'Overall Snapshot'!A17)</f>
        <v>0.99137931034482762</v>
      </c>
      <c r="E17" s="21">
        <f t="shared" si="0"/>
        <v>77</v>
      </c>
      <c r="F17">
        <v>16</v>
      </c>
    </row>
    <row r="18" spans="1:6">
      <c r="A18" s="6" t="str">
        <f>VLOOKUP(F18,'Master List'!$AC$2:$AD$51,2,FALSE)</f>
        <v>DNDANDY</v>
      </c>
      <c r="B18" s="2">
        <f>SUMIF(Data!B:B,'Overall Snapshot'!A18,Data!E:E)/(COUNTIF(Data!B:B,'Overall Snapshot'!A18)*3)</f>
        <v>0.65686274509803921</v>
      </c>
      <c r="C18" s="2">
        <f>AVERAGEIF(Data!B:B,'Overall Snapshot'!A18,Data!D:D)</f>
        <v>0.73735294117647088</v>
      </c>
      <c r="D18" s="2">
        <f>(COUNTIF(Data!B:B,'Overall Snapshot'!A18)-COUNTIFS(Data!B:B,'Overall Snapshot'!A18,Data!F:F,"N"))/COUNTIF(Data!B:B,'Overall Snapshot'!A18)</f>
        <v>1</v>
      </c>
      <c r="E18" s="21">
        <f t="shared" si="0"/>
        <v>76</v>
      </c>
      <c r="F18">
        <v>17</v>
      </c>
    </row>
    <row r="19" spans="1:6">
      <c r="A19" s="6" t="str">
        <f>VLOOKUP(F19,'Master List'!$AC$2:$AD$51,2,FALSE)</f>
        <v>MountainMonkey</v>
      </c>
      <c r="B19" s="2">
        <f>SUMIF(Data!B:B,'Overall Snapshot'!A19,Data!E:E)/(COUNTIF(Data!B:B,'Overall Snapshot'!A19)*3)</f>
        <v>0.65303030303030307</v>
      </c>
      <c r="C19" s="2">
        <f>AVERAGEIF(Data!B:B,'Overall Snapshot'!A19,Data!D:D)</f>
        <v>0.76690909090909043</v>
      </c>
      <c r="D19" s="2">
        <f>(COUNTIF(Data!B:B,'Overall Snapshot'!A19)-COUNTIFS(Data!B:B,'Overall Snapshot'!A19,Data!F:F,"N"))/COUNTIF(Data!B:B,'Overall Snapshot'!A19)</f>
        <v>0.99545454545454548</v>
      </c>
      <c r="E19" s="21">
        <f t="shared" si="0"/>
        <v>76</v>
      </c>
      <c r="F19">
        <v>18</v>
      </c>
    </row>
    <row r="20" spans="1:6">
      <c r="A20" s="6" t="str">
        <f>VLOOKUP(F20,'Master List'!$AC$2:$AD$51,2,FALSE)</f>
        <v>AGUILABLANCA</v>
      </c>
      <c r="B20" s="2">
        <f>SUMIF(Data!B:B,'Overall Snapshot'!A20,Data!E:E)/(COUNTIF(Data!B:B,'Overall Snapshot'!A20)*3)</f>
        <v>0.65104166666666663</v>
      </c>
      <c r="C20" s="2">
        <f>AVERAGEIF(Data!B:B,'Overall Snapshot'!A20,Data!D:D)</f>
        <v>0.75937500000000024</v>
      </c>
      <c r="D20" s="2">
        <f>(COUNTIF(Data!B:B,'Overall Snapshot'!A20)-COUNTIFS(Data!B:B,'Overall Snapshot'!A20,Data!F:F,"N"))/COUNTIF(Data!B:B,'Overall Snapshot'!A20)</f>
        <v>0.96875</v>
      </c>
      <c r="E20" s="21">
        <f t="shared" si="0"/>
        <v>76</v>
      </c>
      <c r="F20">
        <v>19</v>
      </c>
    </row>
    <row r="21" spans="1:6">
      <c r="A21" s="6" t="str">
        <f>VLOOKUP(F21,'Master List'!$AC$2:$AD$51,2,FALSE)</f>
        <v>KRAZIE</v>
      </c>
      <c r="B21" s="2">
        <f>SUMIF(Data!B:B,'Overall Snapshot'!A21,Data!E:E)/(COUNTIF(Data!B:B,'Overall Snapshot'!A21)*3)</f>
        <v>0.64345991561181437</v>
      </c>
      <c r="C21" s="2">
        <f>AVERAGEIF(Data!B:B,'Overall Snapshot'!A21,Data!D:D)</f>
        <v>0.76968354430379737</v>
      </c>
      <c r="D21" s="2">
        <f>(COUNTIF(Data!B:B,'Overall Snapshot'!A21)-COUNTIFS(Data!B:B,'Overall Snapshot'!A21,Data!F:F,"N"))/COUNTIF(Data!B:B,'Overall Snapshot'!A21)</f>
        <v>0.99367088607594933</v>
      </c>
      <c r="E21" s="21">
        <f t="shared" si="0"/>
        <v>76</v>
      </c>
      <c r="F21">
        <v>20</v>
      </c>
    </row>
    <row r="22" spans="1:6">
      <c r="A22" s="6" t="str">
        <f>VLOOKUP(F22,'Master List'!$AC$2:$AD$51,2,FALSE)</f>
        <v>CARLOSMAN113</v>
      </c>
      <c r="B22" s="2">
        <f>SUMIF(Data!B:B,'Overall Snapshot'!A22,Data!E:E)/(COUNTIF(Data!B:B,'Overall Snapshot'!A22)*3)</f>
        <v>0.63084112149532712</v>
      </c>
      <c r="C22" s="2">
        <f>AVERAGEIF(Data!B:B,'Overall Snapshot'!A22,Data!D:D)</f>
        <v>0.76967289719626164</v>
      </c>
      <c r="D22" s="2">
        <f>(COUNTIF(Data!B:B,'Overall Snapshot'!A22)-COUNTIFS(Data!B:B,'Overall Snapshot'!A22,Data!F:F,"N"))/COUNTIF(Data!B:B,'Overall Snapshot'!A22)</f>
        <v>0.9719626168224299</v>
      </c>
      <c r="E22" s="21">
        <f t="shared" si="0"/>
        <v>75</v>
      </c>
      <c r="F22">
        <v>21</v>
      </c>
    </row>
    <row r="23" spans="1:6">
      <c r="A23" s="6" t="str">
        <f>VLOOKUP(F23,'Master List'!$AC$2:$AD$51,2,FALSE)</f>
        <v>Crot72</v>
      </c>
      <c r="B23" s="2">
        <f>SUMIF(Data!B:B,'Overall Snapshot'!A23,Data!E:E)/(COUNTIF(Data!B:B,'Overall Snapshot'!A23)*3)</f>
        <v>0.60642570281124497</v>
      </c>
      <c r="C23" s="2">
        <f>AVERAGEIF(Data!B:B,'Overall Snapshot'!A23,Data!D:D)</f>
        <v>0.75524096385542183</v>
      </c>
      <c r="D23" s="2">
        <f>(COUNTIF(Data!B:B,'Overall Snapshot'!A23)-COUNTIFS(Data!B:B,'Overall Snapshot'!A23,Data!F:F,"N"))/COUNTIF(Data!B:B,'Overall Snapshot'!A23)</f>
        <v>0.97590361445783136</v>
      </c>
      <c r="E23" s="21">
        <f t="shared" si="0"/>
        <v>74</v>
      </c>
      <c r="F23">
        <v>22</v>
      </c>
    </row>
    <row r="24" spans="1:6">
      <c r="A24" s="6" t="str">
        <f>VLOOKUP(F24,'Master List'!$AC$2:$AD$51,2,FALSE)</f>
        <v>Gunblade</v>
      </c>
      <c r="B24" s="2">
        <f>SUMIF(Data!B:B,'Overall Snapshot'!A24,Data!E:E)/(COUNTIF(Data!B:B,'Overall Snapshot'!A24)*3)</f>
        <v>0.59544159544159547</v>
      </c>
      <c r="C24" s="2">
        <f>AVERAGEIF(Data!B:B,'Overall Snapshot'!A24,Data!D:D)</f>
        <v>0.73098290598290605</v>
      </c>
      <c r="D24" s="2">
        <f>(COUNTIF(Data!B:B,'Overall Snapshot'!A24)-COUNTIFS(Data!B:B,'Overall Snapshot'!A24,Data!F:F,"N"))/COUNTIF(Data!B:B,'Overall Snapshot'!A24)</f>
        <v>0.97008547008547008</v>
      </c>
      <c r="E24" s="21">
        <f t="shared" si="0"/>
        <v>73</v>
      </c>
      <c r="F24">
        <v>23</v>
      </c>
    </row>
    <row r="25" spans="1:6">
      <c r="A25" s="6" t="str">
        <f>VLOOKUP(F25,'Master List'!$AC$2:$AD$51,2,FALSE)</f>
        <v>Ghostreconxx</v>
      </c>
      <c r="B25" s="2">
        <f>SUMIF(Data!B:B,'Overall Snapshot'!A25,Data!E:E)/(COUNTIF(Data!B:B,'Overall Snapshot'!A25)*3)</f>
        <v>0.60502283105022836</v>
      </c>
      <c r="C25" s="2">
        <f>AVERAGEIF(Data!B:B,'Overall Snapshot'!A25,Data!D:D)</f>
        <v>0.71034246575342475</v>
      </c>
      <c r="D25" s="2">
        <f>(COUNTIF(Data!B:B,'Overall Snapshot'!A25)-COUNTIFS(Data!B:B,'Overall Snapshot'!A25,Data!F:F,"N"))/COUNTIF(Data!B:B,'Overall Snapshot'!A25)</f>
        <v>0.93150684931506844</v>
      </c>
      <c r="E25" s="21">
        <f t="shared" si="0"/>
        <v>72</v>
      </c>
      <c r="F25">
        <v>24</v>
      </c>
    </row>
    <row r="26" spans="1:6">
      <c r="A26" s="6" t="str">
        <f>VLOOKUP(F26,'Master List'!$AC$2:$AD$51,2,FALSE)</f>
        <v>CARLOS</v>
      </c>
      <c r="B26" s="2">
        <f>SUMIF(Data!B:B,'Overall Snapshot'!A26,Data!E:E)/(COUNTIF(Data!B:B,'Overall Snapshot'!A26)*3)</f>
        <v>0.57264957264957261</v>
      </c>
      <c r="C26" s="2">
        <f>AVERAGEIF(Data!B:B,'Overall Snapshot'!A26,Data!D:D)</f>
        <v>0.72320512820512806</v>
      </c>
      <c r="D26" s="2">
        <f>(COUNTIF(Data!B:B,'Overall Snapshot'!A26)-COUNTIFS(Data!B:B,'Overall Snapshot'!A26,Data!F:F,"N"))/COUNTIF(Data!B:B,'Overall Snapshot'!A26)</f>
        <v>0.94871794871794868</v>
      </c>
      <c r="E26" s="21">
        <f t="shared" si="0"/>
        <v>71</v>
      </c>
      <c r="F26">
        <v>25</v>
      </c>
    </row>
    <row r="27" spans="1:6">
      <c r="A27" s="6" t="str">
        <f>VLOOKUP(F27,'Master List'!$AC$2:$AD$51,2,FALSE)</f>
        <v>KESS2686</v>
      </c>
      <c r="B27" s="2">
        <f>SUMIF(Data!B:B,'Overall Snapshot'!A27,Data!E:E)/(COUNTIF(Data!B:B,'Overall Snapshot'!A27)*3)</f>
        <v>0.61111111111111116</v>
      </c>
      <c r="C27" s="2">
        <f>AVERAGEIF(Data!B:B,'Overall Snapshot'!A27,Data!D:D)</f>
        <v>0.65833333333333333</v>
      </c>
      <c r="D27" s="2">
        <f>(COUNTIF(Data!B:B,'Overall Snapshot'!A27)-COUNTIFS(Data!B:B,'Overall Snapshot'!A27,Data!F:F,"N"))/COUNTIF(Data!B:B,'Overall Snapshot'!A27)</f>
        <v>1</v>
      </c>
      <c r="E27" s="21">
        <f t="shared" si="0"/>
        <v>71</v>
      </c>
      <c r="F27">
        <v>26</v>
      </c>
    </row>
    <row r="28" spans="1:6">
      <c r="A28" s="6" t="str">
        <f>VLOOKUP(F28,'Master List'!$AC$2:$AD$51,2,FALSE)</f>
        <v>GFGHH</v>
      </c>
      <c r="B28" s="2">
        <f>SUMIF(Data!B:B,'Overall Snapshot'!A28,Data!E:E)/(COUNTIF(Data!B:B,'Overall Snapshot'!A28)*3)</f>
        <v>0.5492424242424242</v>
      </c>
      <c r="C28" s="2">
        <f>AVERAGEIF(Data!B:B,'Overall Snapshot'!A28,Data!D:D)</f>
        <v>0.73954545454545451</v>
      </c>
      <c r="D28" s="2">
        <f>(COUNTIF(Data!B:B,'Overall Snapshot'!A28)-COUNTIFS(Data!B:B,'Overall Snapshot'!A28,Data!F:F,"N"))/COUNTIF(Data!B:B,'Overall Snapshot'!A28)</f>
        <v>1</v>
      </c>
      <c r="E28" s="21">
        <f t="shared" si="0"/>
        <v>70</v>
      </c>
      <c r="F28">
        <v>27</v>
      </c>
    </row>
    <row r="29" spans="1:6">
      <c r="A29" s="6" t="str">
        <f>VLOOKUP(F29,'Master List'!$AC$2:$AD$51,2,FALSE)</f>
        <v>THE MULLINS</v>
      </c>
      <c r="B29" s="2">
        <f>SUMIF(Data!B:B,'Overall Snapshot'!A29,Data!E:E)/(COUNTIF(Data!B:B,'Overall Snapshot'!A29)*3)</f>
        <v>0.58333333333333337</v>
      </c>
      <c r="C29" s="2">
        <f>AVERAGEIF(Data!B:B,'Overall Snapshot'!A29,Data!D:D)</f>
        <v>0.66749999999999998</v>
      </c>
      <c r="D29" s="2">
        <f>(COUNTIF(Data!B:B,'Overall Snapshot'!A29)-COUNTIFS(Data!B:B,'Overall Snapshot'!A29,Data!F:F,"N"))/COUNTIF(Data!B:B,'Overall Snapshot'!A29)</f>
        <v>1</v>
      </c>
      <c r="E29" s="21">
        <f t="shared" si="0"/>
        <v>70</v>
      </c>
      <c r="F29">
        <v>28</v>
      </c>
    </row>
    <row r="30" spans="1:6">
      <c r="A30" s="6" t="str">
        <f>VLOOKUP(F30,'Master List'!$AC$2:$AD$51,2,FALSE)</f>
        <v>Flawius</v>
      </c>
      <c r="B30" s="2">
        <f>SUMIF(Data!B:B,'Overall Snapshot'!A30,Data!E:E)/(COUNTIF(Data!B:B,'Overall Snapshot'!A30)*3)</f>
        <v>0.59027777777777779</v>
      </c>
      <c r="C30" s="2">
        <f>AVERAGEIF(Data!B:B,'Overall Snapshot'!A30,Data!D:D)</f>
        <v>0.64104166666666673</v>
      </c>
      <c r="D30" s="2">
        <f>(COUNTIF(Data!B:B,'Overall Snapshot'!A30)-COUNTIFS(Data!B:B,'Overall Snapshot'!A30,Data!F:F,"N"))/COUNTIF(Data!B:B,'Overall Snapshot'!A30)</f>
        <v>1</v>
      </c>
      <c r="E30" s="21">
        <f t="shared" si="0"/>
        <v>70</v>
      </c>
      <c r="F30">
        <v>29</v>
      </c>
    </row>
    <row r="31" spans="1:6">
      <c r="A31" s="6" t="str">
        <f>VLOOKUP(F31,'Master List'!$AC$2:$AD$51,2,FALSE)</f>
        <v>CUP</v>
      </c>
      <c r="B31" s="2">
        <f>SUMIF(Data!B:B,'Overall Snapshot'!A31,Data!E:E)/(COUNTIF(Data!B:B,'Overall Snapshot'!A31)*3)</f>
        <v>0.56321839080459768</v>
      </c>
      <c r="C31" s="2">
        <f>AVERAGEIF(Data!B:B,'Overall Snapshot'!A31,Data!D:D)</f>
        <v>0.66275862068965485</v>
      </c>
      <c r="D31" s="2">
        <f>(COUNTIF(Data!B:B,'Overall Snapshot'!A31)-COUNTIFS(Data!B:B,'Overall Snapshot'!A31,Data!F:F,"N"))/COUNTIF(Data!B:B,'Overall Snapshot'!A31)</f>
        <v>0.97126436781609193</v>
      </c>
      <c r="E31" s="21">
        <f t="shared" si="0"/>
        <v>69</v>
      </c>
      <c r="F31">
        <v>30</v>
      </c>
    </row>
    <row r="32" spans="1:6">
      <c r="A32" s="6" t="str">
        <f>VLOOKUP(F32,'Master List'!$AC$2:$AD$51,2,FALSE)</f>
        <v>ALPINE</v>
      </c>
      <c r="B32" s="2">
        <f>SUMIF(Data!B:B,'Overall Snapshot'!A32,Data!E:E)/(COUNTIF(Data!B:B,'Overall Snapshot'!A32)*3)</f>
        <v>0.53645833333333337</v>
      </c>
      <c r="C32" s="2">
        <f>AVERAGEIF(Data!B:B,'Overall Snapshot'!A32,Data!D:D)</f>
        <v>0.68203124999999976</v>
      </c>
      <c r="D32" s="2">
        <f>(COUNTIF(Data!B:B,'Overall Snapshot'!A32)-COUNTIFS(Data!B:B,'Overall Snapshot'!A32,Data!F:F,"N"))/COUNTIF(Data!B:B,'Overall Snapshot'!A32)</f>
        <v>0.9609375</v>
      </c>
      <c r="E32" s="21">
        <f t="shared" si="0"/>
        <v>68</v>
      </c>
      <c r="F32">
        <v>31</v>
      </c>
    </row>
    <row r="33" spans="1:6">
      <c r="A33" s="6" t="str">
        <f>VLOOKUP(F33,'Master List'!$AC$2:$AD$51,2,FALSE)</f>
        <v>BTD24</v>
      </c>
      <c r="B33" s="2">
        <f>SUMIF(Data!B:B,'Overall Snapshot'!A33,Data!E:E)/(COUNTIF(Data!B:B,'Overall Snapshot'!A33)*3)</f>
        <v>0.55555555555555558</v>
      </c>
      <c r="C33" s="2">
        <f>AVERAGEIF(Data!B:B,'Overall Snapshot'!A33,Data!D:D)</f>
        <v>0.6283333333333333</v>
      </c>
      <c r="D33" s="2">
        <f>(COUNTIF(Data!B:B,'Overall Snapshot'!A33)-COUNTIFS(Data!B:B,'Overall Snapshot'!A33,Data!F:F,"N"))/COUNTIF(Data!B:B,'Overall Snapshot'!A33)</f>
        <v>1</v>
      </c>
      <c r="E33" s="21">
        <f t="shared" si="0"/>
        <v>67</v>
      </c>
      <c r="F33">
        <v>32</v>
      </c>
    </row>
    <row r="34" spans="1:6">
      <c r="A34" s="6" t="str">
        <f>VLOOKUP(F34,'Master List'!$AC$2:$AD$51,2,FALSE)</f>
        <v>ROBO</v>
      </c>
      <c r="B34" s="2">
        <f>SUMIF(Data!B:B,'Overall Snapshot'!A34,Data!E:E)/(COUNTIF(Data!B:B,'Overall Snapshot'!A34)*3)</f>
        <v>0.50813008130081305</v>
      </c>
      <c r="C34" s="2">
        <f>AVERAGEIF(Data!B:B,'Overall Snapshot'!A34,Data!D:D)</f>
        <v>0.66737804878048756</v>
      </c>
      <c r="D34" s="2">
        <f>(COUNTIF(Data!B:B,'Overall Snapshot'!A34)-COUNTIFS(Data!B:B,'Overall Snapshot'!A34,Data!F:F,"N"))/COUNTIF(Data!B:B,'Overall Snapshot'!A34)</f>
        <v>0.99390243902439024</v>
      </c>
      <c r="E34" s="21">
        <f t="shared" ref="E34:E51" si="1">ROUND(AVERAGE(B34,SQRT(C34))*100,0)</f>
        <v>66</v>
      </c>
      <c r="F34">
        <v>33</v>
      </c>
    </row>
    <row r="35" spans="1:6">
      <c r="A35" s="6" t="str">
        <f>VLOOKUP(F35,'Master List'!$AC$2:$AD$51,2,FALSE)</f>
        <v>PHENOM</v>
      </c>
      <c r="B35" s="2">
        <f>SUMIF(Data!B:B,'Overall Snapshot'!A35,Data!E:E)/(COUNTIF(Data!B:B,'Overall Snapshot'!A35)*3)</f>
        <v>0.44444444444444442</v>
      </c>
      <c r="C35" s="2">
        <f>AVERAGEIF(Data!B:B,'Overall Snapshot'!A35,Data!D:D)</f>
        <v>0.61833333333333329</v>
      </c>
      <c r="D35" s="2">
        <f>(COUNTIF(Data!B:B,'Overall Snapshot'!A35)-COUNTIFS(Data!B:B,'Overall Snapshot'!A35,Data!F:F,"N"))/COUNTIF(Data!B:B,'Overall Snapshot'!A35)</f>
        <v>1</v>
      </c>
      <c r="E35" s="21">
        <f t="shared" si="1"/>
        <v>62</v>
      </c>
      <c r="F35">
        <v>34</v>
      </c>
    </row>
    <row r="36" spans="1:6">
      <c r="A36" s="6" t="str">
        <f>VLOOKUP(F36,'Master List'!$AC$2:$AD$51,2,FALSE)</f>
        <v>TEEGS1124</v>
      </c>
      <c r="B36" s="2">
        <f>SUMIF(Data!B:B,'Overall Snapshot'!A36,Data!E:E)/(COUNTIF(Data!B:B,'Overall Snapshot'!A36)*3)</f>
        <v>0.1111111111111111</v>
      </c>
      <c r="C36" s="2">
        <f>AVERAGEIF(Data!B:B,'Overall Snapshot'!A36,Data!D:D)</f>
        <v>0.28000000000000003</v>
      </c>
      <c r="D36" s="2">
        <f>(COUNTIF(Data!B:B,'Overall Snapshot'!A36)-COUNTIFS(Data!B:B,'Overall Snapshot'!A36,Data!F:F,"N"))/COUNTIF(Data!B:B,'Overall Snapshot'!A36)</f>
        <v>0.66666666666666663</v>
      </c>
      <c r="E36" s="21">
        <f t="shared" si="1"/>
        <v>32</v>
      </c>
      <c r="F36">
        <v>35</v>
      </c>
    </row>
    <row r="37" spans="1:6">
      <c r="A37" s="6" t="e">
        <f>VLOOKUP(F37,'Master List'!$AC$2:$AD$51,2,FALSE)</f>
        <v>#N/A</v>
      </c>
      <c r="B37" s="25" t="e">
        <f>SUMIF(Data!B:B,'Overall Snapshot'!A37,Data!E:E)/(COUNTIF(Data!B:B,'Overall Snapshot'!A37)*3)</f>
        <v>#DIV/0!</v>
      </c>
      <c r="C37" s="25" t="e">
        <f>AVERAGEIF(Data!B:B,'Overall Snapshot'!A37,Data!D:D)</f>
        <v>#DIV/0!</v>
      </c>
      <c r="D37" s="25" t="e">
        <f>(COUNTIF(Data!B:B,'Overall Snapshot'!A37)-COUNTIFS(Data!B:B,'Overall Snapshot'!A37,Data!F:F,"N"))/COUNTIF(Data!B:B,'Overall Snapshot'!A37)</f>
        <v>#DIV/0!</v>
      </c>
      <c r="E37" s="187" t="e">
        <f t="shared" si="1"/>
        <v>#DIV/0!</v>
      </c>
      <c r="F37">
        <v>36</v>
      </c>
    </row>
    <row r="38" spans="1:6">
      <c r="A38" s="6" t="e">
        <f>VLOOKUP(F38,'Master List'!$AC$2:$AD$51,2,FALSE)</f>
        <v>#N/A</v>
      </c>
      <c r="B38" s="25" t="e">
        <f>SUMIF(Data!B:B,'Overall Snapshot'!A38,Data!E:E)/(COUNTIF(Data!B:B,'Overall Snapshot'!A38)*3)</f>
        <v>#DIV/0!</v>
      </c>
      <c r="C38" s="25" t="e">
        <f>AVERAGEIF(Data!B:B,'Overall Snapshot'!A38,Data!D:D)</f>
        <v>#DIV/0!</v>
      </c>
      <c r="D38" s="25" t="e">
        <f>(COUNTIF(Data!B:B,'Overall Snapshot'!A38)-COUNTIFS(Data!B:B,'Overall Snapshot'!A38,Data!F:F,"N"))/COUNTIF(Data!B:B,'Overall Snapshot'!A38)</f>
        <v>#DIV/0!</v>
      </c>
      <c r="E38" s="187" t="e">
        <f t="shared" si="1"/>
        <v>#DIV/0!</v>
      </c>
      <c r="F38">
        <v>37</v>
      </c>
    </row>
    <row r="39" spans="1:6">
      <c r="A39" s="6" t="e">
        <f>VLOOKUP(F39,'Master List'!$AC$2:$AD$51,2,FALSE)</f>
        <v>#N/A</v>
      </c>
      <c r="B39" s="25" t="e">
        <f>SUMIF(Data!B:B,'Overall Snapshot'!A39,Data!E:E)/(COUNTIF(Data!B:B,'Overall Snapshot'!A39)*3)</f>
        <v>#DIV/0!</v>
      </c>
      <c r="C39" s="25" t="e">
        <f>AVERAGEIF(Data!B:B,'Overall Snapshot'!A39,Data!D:D)</f>
        <v>#DIV/0!</v>
      </c>
      <c r="D39" s="25" t="e">
        <f>(COUNTIF(Data!B:B,'Overall Snapshot'!A39)-COUNTIFS(Data!B:B,'Overall Snapshot'!A39,Data!F:F,"N"))/COUNTIF(Data!B:B,'Overall Snapshot'!A39)</f>
        <v>#DIV/0!</v>
      </c>
      <c r="E39" s="187" t="e">
        <f t="shared" si="1"/>
        <v>#DIV/0!</v>
      </c>
      <c r="F39">
        <v>38</v>
      </c>
    </row>
    <row r="40" spans="1:6">
      <c r="A40" s="6" t="e">
        <f>VLOOKUP(F40,'Master List'!$AC$2:$AD$51,2,FALSE)</f>
        <v>#N/A</v>
      </c>
      <c r="B40" s="25" t="e">
        <f>SUMIF(Data!B:B,'Overall Snapshot'!A40,Data!E:E)/(COUNTIF(Data!B:B,'Overall Snapshot'!A40)*3)</f>
        <v>#DIV/0!</v>
      </c>
      <c r="C40" s="25" t="e">
        <f>AVERAGEIF(Data!B:B,'Overall Snapshot'!A40,Data!D:D)</f>
        <v>#DIV/0!</v>
      </c>
      <c r="D40" s="25" t="e">
        <f>(COUNTIF(Data!B:B,'Overall Snapshot'!A40)-COUNTIFS(Data!B:B,'Overall Snapshot'!A40,Data!F:F,"N"))/COUNTIF(Data!B:B,'Overall Snapshot'!A40)</f>
        <v>#DIV/0!</v>
      </c>
      <c r="E40" s="187" t="e">
        <f t="shared" si="1"/>
        <v>#DIV/0!</v>
      </c>
      <c r="F40">
        <v>39</v>
      </c>
    </row>
    <row r="41" spans="1:6">
      <c r="A41" s="6" t="e">
        <f>VLOOKUP(F41,'Master List'!$AC$2:$AD$51,2,FALSE)</f>
        <v>#N/A</v>
      </c>
      <c r="B41" s="25" t="e">
        <f>SUMIF(Data!B:B,'Overall Snapshot'!A41,Data!E:E)/(COUNTIF(Data!B:B,'Overall Snapshot'!A41)*3)</f>
        <v>#DIV/0!</v>
      </c>
      <c r="C41" s="25" t="e">
        <f>AVERAGEIF(Data!B:B,'Overall Snapshot'!A41,Data!D:D)</f>
        <v>#DIV/0!</v>
      </c>
      <c r="D41" s="25" t="e">
        <f>(COUNTIF(Data!B:B,'Overall Snapshot'!A41)-COUNTIFS(Data!B:B,'Overall Snapshot'!A41,Data!F:F,"N"))/COUNTIF(Data!B:B,'Overall Snapshot'!A41)</f>
        <v>#DIV/0!</v>
      </c>
      <c r="E41" s="187" t="e">
        <f t="shared" si="1"/>
        <v>#DIV/0!</v>
      </c>
      <c r="F41">
        <v>40</v>
      </c>
    </row>
    <row r="42" spans="1:6">
      <c r="A42" s="6" t="e">
        <f>VLOOKUP(F42,'Master List'!$AC$2:$AD$51,2,FALSE)</f>
        <v>#N/A</v>
      </c>
      <c r="B42" s="25" t="e">
        <f>SUMIF(Data!B:B,'Overall Snapshot'!A42,Data!E:E)/(COUNTIF(Data!B:B,'Overall Snapshot'!A42)*3)</f>
        <v>#DIV/0!</v>
      </c>
      <c r="C42" s="25" t="e">
        <f>AVERAGEIF(Data!B:B,'Overall Snapshot'!A42,Data!D:D)</f>
        <v>#DIV/0!</v>
      </c>
      <c r="D42" s="25" t="e">
        <f>(COUNTIF(Data!B:B,'Overall Snapshot'!A42)-COUNTIFS(Data!B:B,'Overall Snapshot'!A42,Data!F:F,"N"))/COUNTIF(Data!B:B,'Overall Snapshot'!A42)</f>
        <v>#DIV/0!</v>
      </c>
      <c r="E42" s="187" t="e">
        <f t="shared" si="1"/>
        <v>#DIV/0!</v>
      </c>
      <c r="F42">
        <v>41</v>
      </c>
    </row>
    <row r="43" spans="1:6">
      <c r="A43" s="6" t="e">
        <f>VLOOKUP(F43,'Master List'!$AC$2:$AD$51,2,FALSE)</f>
        <v>#N/A</v>
      </c>
      <c r="B43" s="25" t="e">
        <f>SUMIF(Data!B:B,'Overall Snapshot'!A43,Data!E:E)/(COUNTIF(Data!B:B,'Overall Snapshot'!A43)*3)</f>
        <v>#DIV/0!</v>
      </c>
      <c r="C43" s="25" t="e">
        <f>AVERAGEIF(Data!B:B,'Overall Snapshot'!A43,Data!D:D)</f>
        <v>#DIV/0!</v>
      </c>
      <c r="D43" s="25" t="e">
        <f>(COUNTIF(Data!B:B,'Overall Snapshot'!A43)-COUNTIFS(Data!B:B,'Overall Snapshot'!A43,Data!F:F,"N"))/COUNTIF(Data!B:B,'Overall Snapshot'!A43)</f>
        <v>#DIV/0!</v>
      </c>
      <c r="E43" s="187" t="e">
        <f t="shared" si="1"/>
        <v>#DIV/0!</v>
      </c>
      <c r="F43">
        <v>42</v>
      </c>
    </row>
    <row r="44" spans="1:6">
      <c r="A44" s="6" t="e">
        <f>VLOOKUP(F44,'Master List'!$AC$2:$AD$51,2,FALSE)</f>
        <v>#N/A</v>
      </c>
      <c r="B44" s="25" t="e">
        <f>SUMIF(Data!B:B,'Overall Snapshot'!A44,Data!E:E)/(COUNTIF(Data!B:B,'Overall Snapshot'!A44)*3)</f>
        <v>#DIV/0!</v>
      </c>
      <c r="C44" s="25" t="e">
        <f>AVERAGEIF(Data!B:B,'Overall Snapshot'!A44,Data!D:D)</f>
        <v>#DIV/0!</v>
      </c>
      <c r="D44" s="25" t="e">
        <f>(COUNTIF(Data!B:B,'Overall Snapshot'!A44)-COUNTIFS(Data!B:B,'Overall Snapshot'!A44,Data!F:F,"N"))/COUNTIF(Data!B:B,'Overall Snapshot'!A44)</f>
        <v>#DIV/0!</v>
      </c>
      <c r="E44" s="187" t="e">
        <f t="shared" si="1"/>
        <v>#DIV/0!</v>
      </c>
      <c r="F44">
        <v>43</v>
      </c>
    </row>
    <row r="45" spans="1:6">
      <c r="A45" s="6" t="e">
        <f>VLOOKUP(F45,'Master List'!$AC$2:$AD$51,2,FALSE)</f>
        <v>#N/A</v>
      </c>
      <c r="B45" s="25" t="e">
        <f>SUMIF(Data!B:B,'Overall Snapshot'!A45,Data!E:E)/(COUNTIF(Data!B:B,'Overall Snapshot'!A45)*3)</f>
        <v>#DIV/0!</v>
      </c>
      <c r="C45" s="25" t="e">
        <f>AVERAGEIF(Data!B:B,'Overall Snapshot'!A45,Data!D:D)</f>
        <v>#DIV/0!</v>
      </c>
      <c r="D45" s="25" t="e">
        <f>(COUNTIF(Data!B:B,'Overall Snapshot'!A45)-COUNTIFS(Data!B:B,'Overall Snapshot'!A45,Data!F:F,"N"))/COUNTIF(Data!B:B,'Overall Snapshot'!A45)</f>
        <v>#DIV/0!</v>
      </c>
      <c r="E45" s="187" t="e">
        <f t="shared" si="1"/>
        <v>#DIV/0!</v>
      </c>
      <c r="F45">
        <v>44</v>
      </c>
    </row>
    <row r="46" spans="1:6">
      <c r="A46" s="6" t="e">
        <f>VLOOKUP(F46,'Master List'!$AC$2:$AD$51,2,FALSE)</f>
        <v>#N/A</v>
      </c>
      <c r="B46" s="25" t="e">
        <f>SUMIF(Data!B:B,'Overall Snapshot'!A46,Data!E:E)/(COUNTIF(Data!B:B,'Overall Snapshot'!A46)*3)</f>
        <v>#DIV/0!</v>
      </c>
      <c r="C46" s="25" t="e">
        <f>AVERAGEIF(Data!B:B,'Overall Snapshot'!A46,Data!D:D)</f>
        <v>#DIV/0!</v>
      </c>
      <c r="D46" s="25" t="e">
        <f>(COUNTIF(Data!B:B,'Overall Snapshot'!A46)-COUNTIFS(Data!B:B,'Overall Snapshot'!A46,Data!F:F,"N"))/COUNTIF(Data!B:B,'Overall Snapshot'!A46)</f>
        <v>#DIV/0!</v>
      </c>
      <c r="E46" s="187" t="e">
        <f t="shared" si="1"/>
        <v>#DIV/0!</v>
      </c>
      <c r="F46">
        <v>45</v>
      </c>
    </row>
    <row r="47" spans="1:6">
      <c r="A47" s="6" t="e">
        <f>VLOOKUP(F47,'Master List'!$AC$2:$AD$51,2,FALSE)</f>
        <v>#N/A</v>
      </c>
      <c r="B47" s="25" t="e">
        <f>SUMIF(Data!B:B,'Overall Snapshot'!A47,Data!E:E)/(COUNTIF(Data!B:B,'Overall Snapshot'!A47)*3)</f>
        <v>#DIV/0!</v>
      </c>
      <c r="C47" s="25" t="e">
        <f>AVERAGEIF(Data!B:B,'Overall Snapshot'!A47,Data!D:D)</f>
        <v>#DIV/0!</v>
      </c>
      <c r="D47" s="25" t="e">
        <f>(COUNTIF(Data!B:B,'Overall Snapshot'!A47)-COUNTIFS(Data!B:B,'Overall Snapshot'!A47,Data!F:F,"N"))/COUNTIF(Data!B:B,'Overall Snapshot'!A47)</f>
        <v>#DIV/0!</v>
      </c>
      <c r="E47" s="187" t="e">
        <f t="shared" si="1"/>
        <v>#DIV/0!</v>
      </c>
      <c r="F47">
        <v>46</v>
      </c>
    </row>
    <row r="48" spans="1:6">
      <c r="A48" s="6" t="e">
        <f>VLOOKUP(F48,'Master List'!$AC$2:$AD$51,2,FALSE)</f>
        <v>#N/A</v>
      </c>
      <c r="B48" s="25" t="e">
        <f>SUMIF(Data!B:B,'Overall Snapshot'!A48,Data!E:E)/(COUNTIF(Data!B:B,'Overall Snapshot'!A48)*3)</f>
        <v>#DIV/0!</v>
      </c>
      <c r="C48" s="25" t="e">
        <f>AVERAGEIF(Data!B:B,'Overall Snapshot'!A48,Data!D:D)</f>
        <v>#DIV/0!</v>
      </c>
      <c r="D48" s="25" t="e">
        <f>(COUNTIF(Data!B:B,'Overall Snapshot'!A48)-COUNTIFS(Data!B:B,'Overall Snapshot'!A48,Data!F:F,"N"))/COUNTIF(Data!B:B,'Overall Snapshot'!A48)</f>
        <v>#DIV/0!</v>
      </c>
      <c r="E48" s="187" t="e">
        <f t="shared" si="1"/>
        <v>#DIV/0!</v>
      </c>
      <c r="F48">
        <v>47</v>
      </c>
    </row>
    <row r="49" spans="1:6">
      <c r="A49" s="6" t="e">
        <f>VLOOKUP(F49,'Master List'!$AC$2:$AD$51,2,FALSE)</f>
        <v>#N/A</v>
      </c>
      <c r="B49" s="25" t="e">
        <f>SUMIF(Data!B:B,'Overall Snapshot'!A49,Data!E:E)/(COUNTIF(Data!B:B,'Overall Snapshot'!A49)*3)</f>
        <v>#DIV/0!</v>
      </c>
      <c r="C49" s="25" t="e">
        <f>AVERAGEIF(Data!B:B,'Overall Snapshot'!A49,Data!D:D)</f>
        <v>#DIV/0!</v>
      </c>
      <c r="D49" s="25" t="e">
        <f>(COUNTIF(Data!B:B,'Overall Snapshot'!A49)-COUNTIFS(Data!B:B,'Overall Snapshot'!A49,Data!F:F,"N"))/COUNTIF(Data!B:B,'Overall Snapshot'!A49)</f>
        <v>#DIV/0!</v>
      </c>
      <c r="E49" s="187" t="e">
        <f t="shared" si="1"/>
        <v>#DIV/0!</v>
      </c>
      <c r="F49">
        <v>48</v>
      </c>
    </row>
    <row r="50" spans="1:6">
      <c r="A50" s="6" t="e">
        <f>VLOOKUP(F50,'Master List'!$AC$2:$AD$51,2,FALSE)</f>
        <v>#N/A</v>
      </c>
      <c r="B50" s="25" t="e">
        <f>SUMIF(Data!B:B,'Overall Snapshot'!A50,Data!E:E)/(COUNTIF(Data!B:B,'Overall Snapshot'!A50)*3)</f>
        <v>#DIV/0!</v>
      </c>
      <c r="C50" s="25" t="e">
        <f>AVERAGEIF(Data!B:B,'Overall Snapshot'!A50,Data!D:D)</f>
        <v>#DIV/0!</v>
      </c>
      <c r="D50" s="25" t="e">
        <f>(COUNTIF(Data!B:B,'Overall Snapshot'!A50)-COUNTIFS(Data!B:B,'Overall Snapshot'!A50,Data!F:F,"N"))/COUNTIF(Data!B:B,'Overall Snapshot'!A50)</f>
        <v>#DIV/0!</v>
      </c>
      <c r="E50" s="187" t="e">
        <f t="shared" si="1"/>
        <v>#DIV/0!</v>
      </c>
      <c r="F50">
        <v>49</v>
      </c>
    </row>
    <row r="51" spans="1:6">
      <c r="A51" s="6" t="e">
        <f>VLOOKUP(F51,'Master List'!$AC$2:$AD$51,2,FALSE)</f>
        <v>#N/A</v>
      </c>
      <c r="B51" s="25" t="e">
        <f>SUMIF(Data!B:B,'Overall Snapshot'!A51,Data!E:E)/(COUNTIF(Data!B:B,'Overall Snapshot'!A51)*3)</f>
        <v>#DIV/0!</v>
      </c>
      <c r="C51" s="25" t="e">
        <f>AVERAGEIF(Data!B:B,'Overall Snapshot'!A51,Data!D:D)</f>
        <v>#DIV/0!</v>
      </c>
      <c r="D51" s="25" t="e">
        <f>(COUNTIF(Data!B:B,'Overall Snapshot'!A51)-COUNTIFS(Data!B:B,'Overall Snapshot'!A51,Data!F:F,"N"))/COUNTIF(Data!B:B,'Overall Snapshot'!A51)</f>
        <v>#DIV/0!</v>
      </c>
      <c r="E51" s="187" t="e">
        <f t="shared" si="1"/>
        <v>#DIV/0!</v>
      </c>
      <c r="F51">
        <v>50</v>
      </c>
    </row>
    <row r="52" spans="1:6">
      <c r="A52" s="265"/>
      <c r="B52" s="25"/>
      <c r="C52" s="25"/>
      <c r="D52" s="25"/>
      <c r="E52" s="26"/>
    </row>
    <row r="53" spans="1:6">
      <c r="A53" s="265"/>
      <c r="B53" s="25"/>
      <c r="C53" s="25"/>
      <c r="D53" s="25"/>
      <c r="E53" s="26"/>
    </row>
    <row r="54" spans="1:6">
      <c r="A54" s="265"/>
      <c r="B54" s="25"/>
      <c r="C54" s="25"/>
      <c r="D54" s="25"/>
      <c r="E54" s="26"/>
    </row>
    <row r="55" spans="1:6">
      <c r="A55" s="1"/>
      <c r="B55" s="25"/>
      <c r="C55" s="25"/>
      <c r="D55" s="25"/>
      <c r="E55" s="26"/>
    </row>
    <row r="56" spans="1:6">
      <c r="B56" s="25"/>
      <c r="C56" s="25"/>
      <c r="D56" s="25"/>
      <c r="E56" s="26"/>
    </row>
  </sheetData>
  <conditionalFormatting sqref="E2:E56">
    <cfRule type="colorScale" priority="1">
      <colorScale>
        <cfvo type="percentile" val="0"/>
        <cfvo type="num" val="50"/>
        <cfvo type="percentile" val="100"/>
        <color rgb="FFF8696B"/>
        <color rgb="FFFFEB84"/>
        <color rgb="FF63BE7B"/>
      </colorScale>
    </cfRule>
  </conditionalFormatting>
  <conditionalFormatting sqref="B2:B56">
    <cfRule type="colorScale" priority="6">
      <colorScale>
        <cfvo type="num" val="0"/>
        <cfvo type="percentile" val="0"/>
        <cfvo type="percentile" val="90"/>
        <color rgb="FFF8696B"/>
        <color rgb="FFFFEB84"/>
        <color rgb="FF63BE7B"/>
      </colorScale>
    </cfRule>
  </conditionalFormatting>
  <conditionalFormatting sqref="C2:C56">
    <cfRule type="colorScale" priority="7">
      <colorScale>
        <cfvo type="num" val="0"/>
        <cfvo type="percentile" val="0"/>
        <cfvo type="percentile" val="90"/>
        <color rgb="FFF8696B"/>
        <color rgb="FFFFEB84"/>
        <color rgb="FF63BE7B"/>
      </colorScale>
    </cfRule>
  </conditionalFormatting>
  <conditionalFormatting sqref="D2:D56">
    <cfRule type="colorScale" priority="8">
      <colorScale>
        <cfvo type="num" val="0"/>
        <cfvo type="percent" val="0"/>
        <cfvo type="percent" val="100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53"/>
  <sheetViews>
    <sheetView topLeftCell="E1" zoomScale="80" zoomScaleNormal="80" workbookViewId="0">
      <pane ySplit="1" topLeftCell="A2" activePane="bottomLeft" state="frozen"/>
      <selection activeCell="CB440" sqref="CB440"/>
      <selection pane="bottomLeft" activeCell="K41" sqref="K41"/>
    </sheetView>
  </sheetViews>
  <sheetFormatPr defaultRowHeight="15"/>
  <cols>
    <col min="1" max="4" width="0" hidden="1" customWidth="1"/>
    <col min="5" max="5" width="16.85546875" bestFit="1" customWidth="1"/>
    <col min="6" max="15" width="8.5703125" bestFit="1" customWidth="1"/>
    <col min="16" max="16" width="16.5703125" bestFit="1" customWidth="1"/>
    <col min="17" max="17" width="3.28515625" customWidth="1"/>
    <col min="19" max="21" width="8.5703125" customWidth="1"/>
    <col min="22" max="22" width="9.42578125" customWidth="1"/>
    <col min="23" max="23" width="10.42578125" customWidth="1"/>
    <col min="24" max="24" width="12.42578125" customWidth="1"/>
    <col min="25" max="25" width="1.7109375" customWidth="1"/>
    <col min="26" max="26" width="7.7109375" bestFit="1" customWidth="1"/>
  </cols>
  <sheetData>
    <row r="1" spans="1:26">
      <c r="E1" s="80" t="s">
        <v>0</v>
      </c>
      <c r="F1" s="83">
        <f t="shared" ref="F1:J1" si="0">G1-1</f>
        <v>111</v>
      </c>
      <c r="G1" s="83">
        <f t="shared" si="0"/>
        <v>112</v>
      </c>
      <c r="H1" s="83">
        <f t="shared" si="0"/>
        <v>113</v>
      </c>
      <c r="I1" s="83">
        <f t="shared" si="0"/>
        <v>114</v>
      </c>
      <c r="J1" s="83">
        <f t="shared" si="0"/>
        <v>115</v>
      </c>
      <c r="K1" s="83">
        <f>L1-1</f>
        <v>116</v>
      </c>
      <c r="L1" s="82">
        <f>M1-1</f>
        <v>117</v>
      </c>
      <c r="M1" s="82">
        <f>N1-1</f>
        <v>118</v>
      </c>
      <c r="N1" s="82">
        <f>O1-1</f>
        <v>119</v>
      </c>
      <c r="O1" s="81">
        <v>120</v>
      </c>
      <c r="P1" s="80" t="s">
        <v>607</v>
      </c>
      <c r="R1" s="518" t="s">
        <v>215</v>
      </c>
      <c r="S1" t="s">
        <v>465</v>
      </c>
      <c r="T1" t="s">
        <v>466</v>
      </c>
      <c r="U1" t="s">
        <v>467</v>
      </c>
      <c r="V1" t="s">
        <v>468</v>
      </c>
      <c r="W1" s="6" t="s">
        <v>42</v>
      </c>
      <c r="X1" t="s">
        <v>34</v>
      </c>
      <c r="Y1" s="52"/>
      <c r="Z1" t="s">
        <v>301</v>
      </c>
    </row>
    <row r="2" spans="1:26" ht="15" customHeight="1">
      <c r="A2" s="607" t="s">
        <v>216</v>
      </c>
      <c r="B2" s="608"/>
      <c r="C2" s="608"/>
      <c r="D2" s="609"/>
      <c r="E2" s="6" t="str">
        <f ca="1">VLOOKUP(R2,'Master List'!$V:$W,2,FALSE)</f>
        <v>EDO</v>
      </c>
      <c r="F2">
        <f ca="1">IFERROR(MIN(100,ROUND(AVERAGE(SUMIFS(Data!$E:$E,Data!$B:$B,'10W Snapshot'!$E2,Data!$A:$A,'10W Snapshot'!F$1)/(COUNTIFS(Data!$B:$B,'10W Snapshot'!$E2,Data!$A:$A,'10W Snapshot'!F$1)*3),SQRT(AVERAGEIFS(Data!$D:$D,Data!$B:$B,'10W Snapshot'!$E2,Data!$A:$A,'10W Snapshot'!F$1)))*100*IFERROR(VLOOKUP(MATCH($E2,INDIRECT(ADDRESS(2,38+MATCH(F$1,'Master List'!$AM$1:$XDT$1,0),1,1,"Master List")&amp;":"&amp;ADDRESS(51,38+MATCH(F$1,'Master List'!$AM$1:$XDT$1,0),1,1),TRUE),0),'Master List'!$AE$1:$AF$51,2,FALSE)+IFERROR(VLOOKUP($E2,'Master List'!$AG:$AL,6,FALSE),0),1),0)),"")</f>
        <v>100</v>
      </c>
      <c r="G2">
        <f ca="1">IFERROR(MIN(100,ROUND(AVERAGE(SUMIFS(Data!$E:$E,Data!$B:$B,'10W Snapshot'!$E2,Data!$A:$A,'10W Snapshot'!G$1)/(COUNTIFS(Data!$B:$B,'10W Snapshot'!$E2,Data!$A:$A,'10W Snapshot'!G$1)*3),SQRT(AVERAGEIFS(Data!$D:$D,Data!$B:$B,'10W Snapshot'!$E2,Data!$A:$A,'10W Snapshot'!G$1)))*100*IFERROR(VLOOKUP(MATCH($E2,INDIRECT(ADDRESS(2,38+MATCH(G$1,'Master List'!$AM$1:$XDT$1,0),1,1,"Master List")&amp;":"&amp;ADDRESS(51,38+MATCH(G$1,'Master List'!$AM$1:$XDT$1,0),1,1),TRUE),0),'Master List'!$AE$1:$AF$51,2,FALSE)+IFERROR(VLOOKUP($E2,'Master List'!$AG:$AL,6,FALSE),0),1),0)),"")</f>
        <v>100</v>
      </c>
      <c r="H2" t="str">
        <f ca="1">IFERROR(MIN(100,ROUND(AVERAGE(SUMIFS(Data!$E:$E,Data!$B:$B,'10W Snapshot'!$E2,Data!$A:$A,'10W Snapshot'!H$1)/(COUNTIFS(Data!$B:$B,'10W Snapshot'!$E2,Data!$A:$A,'10W Snapshot'!H$1)*3),SQRT(AVERAGEIFS(Data!$D:$D,Data!$B:$B,'10W Snapshot'!$E2,Data!$A:$A,'10W Snapshot'!H$1)))*100*IFERROR(VLOOKUP(MATCH($E2,INDIRECT(ADDRESS(2,38+MATCH(H$1,'Master List'!$AM$1:$XDT$1,0),1,1,"Master List")&amp;":"&amp;ADDRESS(51,38+MATCH(H$1,'Master List'!$AM$1:$XDT$1,0),1,1),TRUE),0),'Master List'!$AE$1:$AF$51,2,FALSE)+IFERROR(VLOOKUP($E2,'Master List'!$AG:$AL,6,FALSE),0),1),0)),"")</f>
        <v/>
      </c>
      <c r="I2">
        <f ca="1">IFERROR(MIN(100,ROUND(AVERAGE(SUMIFS(Data!$E:$E,Data!$B:$B,'10W Snapshot'!$E2,Data!$A:$A,'10W Snapshot'!I$1)/(COUNTIFS(Data!$B:$B,'10W Snapshot'!$E2,Data!$A:$A,'10W Snapshot'!I$1)*3),SQRT(AVERAGEIFS(Data!$D:$D,Data!$B:$B,'10W Snapshot'!$E2,Data!$A:$A,'10W Snapshot'!I$1)))*100*IFERROR(VLOOKUP(MATCH($E2,INDIRECT(ADDRESS(2,38+MATCH(I$1,'Master List'!$AM$1:$XDT$1,0),1,1,"Master List")&amp;":"&amp;ADDRESS(51,38+MATCH(I$1,'Master List'!$AM$1:$XDT$1,0),1,1),TRUE),0),'Master List'!$AE$1:$AF$51,2,FALSE)+IFERROR(VLOOKUP($E2,'Master List'!$AG:$AL,6,FALSE),0),1),0)),"")</f>
        <v>80</v>
      </c>
      <c r="J2">
        <f ca="1">IFERROR(MIN(100,ROUND(AVERAGE(SUMIFS(Data!$E:$E,Data!$B:$B,'10W Snapshot'!$E2,Data!$A:$A,'10W Snapshot'!J$1)/(COUNTIFS(Data!$B:$B,'10W Snapshot'!$E2,Data!$A:$A,'10W Snapshot'!J$1)*3),SQRT(AVERAGEIFS(Data!$D:$D,Data!$B:$B,'10W Snapshot'!$E2,Data!$A:$A,'10W Snapshot'!J$1)))*100*IFERROR(VLOOKUP(MATCH($E2,INDIRECT(ADDRESS(2,38+MATCH(J$1,'Master List'!$AM$1:$XDT$1,0),1,1,"Master List")&amp;":"&amp;ADDRESS(51,38+MATCH(J$1,'Master List'!$AM$1:$XDT$1,0),1,1),TRUE),0),'Master List'!$AE$1:$AF$51,2,FALSE)+IFERROR(VLOOKUP($E2,'Master List'!$AG:$AL,6,FALSE),0),1),0)),"")</f>
        <v>100</v>
      </c>
      <c r="K2">
        <f ca="1">IFERROR(MIN(100,ROUND(AVERAGE(SUMIFS(Data!$E:$E,Data!$B:$B,'10W Snapshot'!$E2,Data!$A:$A,'10W Snapshot'!K$1)/(COUNTIFS(Data!$B:$B,'10W Snapshot'!$E2,Data!$A:$A,'10W Snapshot'!K$1)*3),SQRT(AVERAGEIFS(Data!$D:$D,Data!$B:$B,'10W Snapshot'!$E2,Data!$A:$A,'10W Snapshot'!K$1)))*100*IFERROR(VLOOKUP(MATCH($E2,INDIRECT(ADDRESS(2,38+MATCH(K$1,'Master List'!$AM$1:$XDT$1,0),1,1,"Master List")&amp;":"&amp;ADDRESS(51,38+MATCH(K$1,'Master List'!$AM$1:$XDT$1,0),1,1),TRUE),0),'Master List'!$AE$1:$AF$51,2,FALSE)+IFERROR(VLOOKUP($E2,'Master List'!$AG:$AL,6,FALSE),0),1),0)),"")</f>
        <v>92</v>
      </c>
      <c r="L2">
        <f ca="1">IFERROR(MIN(100,ROUND(AVERAGE(SUMIFS(Data!$E:$E,Data!$B:$B,'10W Snapshot'!$E2,Data!$A:$A,'10W Snapshot'!L$1)/(COUNTIFS(Data!$B:$B,'10W Snapshot'!$E2,Data!$A:$A,'10W Snapshot'!L$1)*3),SQRT(AVERAGEIFS(Data!$D:$D,Data!$B:$B,'10W Snapshot'!$E2,Data!$A:$A,'10W Snapshot'!L$1)))*100*IFERROR(VLOOKUP(MATCH($E2,INDIRECT(ADDRESS(2,38+MATCH(L$1,'Master List'!$AM$1:$XDT$1,0),1,1,"Master List")&amp;":"&amp;ADDRESS(51,38+MATCH(L$1,'Master List'!$AM$1:$XDT$1,0),1,1),TRUE),0),'Master List'!$AE$1:$AF$51,2,FALSE)+IFERROR(VLOOKUP($E2,'Master List'!$AG:$AL,6,FALSE),0),1),0)),"")</f>
        <v>99</v>
      </c>
      <c r="M2">
        <f ca="1">IFERROR(MIN(100,ROUND(AVERAGE(SUMIFS(Data!$E:$E,Data!$B:$B,'10W Snapshot'!$E2,Data!$A:$A,'10W Snapshot'!M$1)/(COUNTIFS(Data!$B:$B,'10W Snapshot'!$E2,Data!$A:$A,'10W Snapshot'!M$1)*3),SQRT(AVERAGEIFS(Data!$D:$D,Data!$B:$B,'10W Snapshot'!$E2,Data!$A:$A,'10W Snapshot'!M$1)))*100*IFERROR(VLOOKUP(MATCH($E2,INDIRECT(ADDRESS(2,38+MATCH(M$1,'Master List'!$AM$1:$XDT$1,0),1,1,"Master List")&amp;":"&amp;ADDRESS(51,38+MATCH(M$1,'Master List'!$AM$1:$XDT$1,0),1,1),TRUE),0),'Master List'!$AE$1:$AF$51,2,FALSE)+IFERROR(VLOOKUP($E2,'Master List'!$AG:$AL,6,FALSE),0),1),0)),"")</f>
        <v>89</v>
      </c>
      <c r="N2">
        <f ca="1">IFERROR(MIN(100,ROUND(AVERAGE(SUMIFS(Data!$E:$E,Data!$B:$B,'10W Snapshot'!$E2,Data!$A:$A,'10W Snapshot'!N$1)/(COUNTIFS(Data!$B:$B,'10W Snapshot'!$E2,Data!$A:$A,'10W Snapshot'!N$1)*3),SQRT(AVERAGEIFS(Data!$D:$D,Data!$B:$B,'10W Snapshot'!$E2,Data!$A:$A,'10W Snapshot'!N$1)))*100*IFERROR(VLOOKUP(MATCH($E2,INDIRECT(ADDRESS(2,38+MATCH(N$1,'Master List'!$AM$1:$XDT$1,0),1,1,"Master List")&amp;":"&amp;ADDRESS(51,38+MATCH(N$1,'Master List'!$AM$1:$XDT$1,0),1,1),TRUE),0),'Master List'!$AE$1:$AF$51,2,FALSE)+IFERROR(VLOOKUP($E2,'Master List'!$AG:$AL,6,FALSE),0),1),0)),"")</f>
        <v>100</v>
      </c>
      <c r="O2">
        <f ca="1">IFERROR(MIN(100,ROUND(AVERAGE(SUMIFS(Data!$E:$E,Data!$B:$B,'10W Snapshot'!$E2,Data!$A:$A,'10W Snapshot'!O$1)/(COUNTIFS(Data!$B:$B,'10W Snapshot'!$E2,Data!$A:$A,'10W Snapshot'!O$1)*3),SQRT(AVERAGEIFS(Data!$D:$D,Data!$B:$B,'10W Snapshot'!$E2,Data!$A:$A,'10W Snapshot'!O$1)))*100*IFERROR(VLOOKUP(MATCH($E2,INDIRECT(ADDRESS(2,38+MATCH(O$1,'Master List'!$AM$1:$XDT$1,0),1,1,"Master List")&amp;":"&amp;ADDRESS(51,38+MATCH(O$1,'Master List'!$AM$1:$XDT$1,0),1,1),TRUE),0),'Master List'!$AE$1:$AF$51,2,FALSE)+IFERROR(VLOOKUP($E2,'Master List'!$AG:$AL,6,FALSE),0),1),0)),"")</f>
        <v>100</v>
      </c>
      <c r="P2" s="20">
        <f ca="1">IFERROR(AVERAGE(F2:O2),"")</f>
        <v>95.555555555555557</v>
      </c>
      <c r="R2" s="515">
        <v>1</v>
      </c>
      <c r="S2" s="6">
        <f ca="1">COUNTIFS(Data!$E:$E,0,Data!$B:$B,'10W Snapshot'!$E2,Data!$A:$A,"&gt;="&amp;$F$1,Data!$A:$A,"&lt;="&amp;$O$1)</f>
        <v>0</v>
      </c>
      <c r="T2" s="6">
        <f ca="1">COUNTIFS(Data!$E:$E,1,Data!$B:$B,'10W Snapshot'!$E2,Data!$A:$A,"&gt;="&amp;$F$1,Data!$A:$A,"&lt;="&amp;$O$1)</f>
        <v>2</v>
      </c>
      <c r="U2" s="6">
        <f ca="1">COUNTIFS(Data!$E:$E,2,Data!$B:$B,'10W Snapshot'!$E2,Data!$A:$A,"&gt;="&amp;$F$1,Data!$A:$A,"&lt;="&amp;$O$1)</f>
        <v>4</v>
      </c>
      <c r="V2" s="6">
        <f ca="1">COUNTIFS(Data!$E:$E,3,Data!$B:$B,'10W Snapshot'!$E2,Data!$A:$A,"&gt;="&amp;$F$1,Data!$A:$A,"&lt;="&amp;$O$1)</f>
        <v>12</v>
      </c>
      <c r="W2">
        <f ca="1">T2+U2*2+V2*3</f>
        <v>46</v>
      </c>
      <c r="X2">
        <f ca="1">SUM(S2:V2)</f>
        <v>18</v>
      </c>
      <c r="Z2" s="20">
        <f ca="1">W2/X2</f>
        <v>2.5555555555555554</v>
      </c>
    </row>
    <row r="3" spans="1:26">
      <c r="A3" s="610"/>
      <c r="B3" s="611"/>
      <c r="C3" s="611"/>
      <c r="D3" s="612"/>
      <c r="E3" s="6" t="str">
        <f ca="1">VLOOKUP(R3,'Master List'!$V:$W,2,FALSE)</f>
        <v>Watchmen</v>
      </c>
      <c r="F3">
        <f ca="1">IFERROR(MIN(100,ROUND(AVERAGE(SUMIFS(Data!$E:$E,Data!$B:$B,'10W Snapshot'!$E3,Data!$A:$A,'10W Snapshot'!F$1)/(COUNTIFS(Data!$B:$B,'10W Snapshot'!$E3,Data!$A:$A,'10W Snapshot'!F$1)*3),SQRT(AVERAGEIFS(Data!$D:$D,Data!$B:$B,'10W Snapshot'!$E3,Data!$A:$A,'10W Snapshot'!F$1)))*100*IFERROR(VLOOKUP(MATCH($E3,INDIRECT(ADDRESS(2,38+MATCH(F$1,'Master List'!$AM$1:$XDT$1,0),1,1,"Master List")&amp;":"&amp;ADDRESS(51,38+MATCH(F$1,'Master List'!$AM$1:$XDT$1,0),1,1),TRUE),0),'Master List'!$AE$1:$AF$51,2,FALSE)+IFERROR(VLOOKUP($E3,'Master List'!$AG:$AL,6,FALSE),0),1),0)),"")</f>
        <v>100</v>
      </c>
      <c r="G3" t="str">
        <f ca="1">IFERROR(MIN(100,ROUND(AVERAGE(SUMIFS(Data!$E:$E,Data!$B:$B,'10W Snapshot'!$E3,Data!$A:$A,'10W Snapshot'!G$1)/(COUNTIFS(Data!$B:$B,'10W Snapshot'!$E3,Data!$A:$A,'10W Snapshot'!G$1)*3),SQRT(AVERAGEIFS(Data!$D:$D,Data!$B:$B,'10W Snapshot'!$E3,Data!$A:$A,'10W Snapshot'!G$1)))*100*IFERROR(VLOOKUP(MATCH($E3,INDIRECT(ADDRESS(2,38+MATCH(G$1,'Master List'!$AM$1:$XDT$1,0),1,1,"Master List")&amp;":"&amp;ADDRESS(51,38+MATCH(G$1,'Master List'!$AM$1:$XDT$1,0),1,1),TRUE),0),'Master List'!$AE$1:$AF$51,2,FALSE)+IFERROR(VLOOKUP($E3,'Master List'!$AG:$AL,6,FALSE),0),1),0)),"")</f>
        <v/>
      </c>
      <c r="H3">
        <f ca="1">IFERROR(MIN(100,ROUND(AVERAGE(SUMIFS(Data!$E:$E,Data!$B:$B,'10W Snapshot'!$E3,Data!$A:$A,'10W Snapshot'!H$1)/(COUNTIFS(Data!$B:$B,'10W Snapshot'!$E3,Data!$A:$A,'10W Snapshot'!H$1)*3),SQRT(AVERAGEIFS(Data!$D:$D,Data!$B:$B,'10W Snapshot'!$E3,Data!$A:$A,'10W Snapshot'!H$1)))*100*IFERROR(VLOOKUP(MATCH($E3,INDIRECT(ADDRESS(2,38+MATCH(H$1,'Master List'!$AM$1:$XDT$1,0),1,1,"Master List")&amp;":"&amp;ADDRESS(51,38+MATCH(H$1,'Master List'!$AM$1:$XDT$1,0),1,1),TRUE),0),'Master List'!$AE$1:$AF$51,2,FALSE)+IFERROR(VLOOKUP($E3,'Master List'!$AG:$AL,6,FALSE),0),1),0)),"")</f>
        <v>96</v>
      </c>
      <c r="I3">
        <f ca="1">IFERROR(MIN(100,ROUND(AVERAGE(SUMIFS(Data!$E:$E,Data!$B:$B,'10W Snapshot'!$E3,Data!$A:$A,'10W Snapshot'!I$1)/(COUNTIFS(Data!$B:$B,'10W Snapshot'!$E3,Data!$A:$A,'10W Snapshot'!I$1)*3),SQRT(AVERAGEIFS(Data!$D:$D,Data!$B:$B,'10W Snapshot'!$E3,Data!$A:$A,'10W Snapshot'!I$1)))*100*IFERROR(VLOOKUP(MATCH($E3,INDIRECT(ADDRESS(2,38+MATCH(I$1,'Master List'!$AM$1:$XDT$1,0),1,1,"Master List")&amp;":"&amp;ADDRESS(51,38+MATCH(I$1,'Master List'!$AM$1:$XDT$1,0),1,1),TRUE),0),'Master List'!$AE$1:$AF$51,2,FALSE)+IFERROR(VLOOKUP($E3,'Master List'!$AG:$AL,6,FALSE),0),1),0)),"")</f>
        <v>81</v>
      </c>
      <c r="J3">
        <f ca="1">IFERROR(MIN(100,ROUND(AVERAGE(SUMIFS(Data!$E:$E,Data!$B:$B,'10W Snapshot'!$E3,Data!$A:$A,'10W Snapshot'!J$1)/(COUNTIFS(Data!$B:$B,'10W Snapshot'!$E3,Data!$A:$A,'10W Snapshot'!J$1)*3),SQRT(AVERAGEIFS(Data!$D:$D,Data!$B:$B,'10W Snapshot'!$E3,Data!$A:$A,'10W Snapshot'!J$1)))*100*IFERROR(VLOOKUP(MATCH($E3,INDIRECT(ADDRESS(2,38+MATCH(J$1,'Master List'!$AM$1:$XDT$1,0),1,1,"Master List")&amp;":"&amp;ADDRESS(51,38+MATCH(J$1,'Master List'!$AM$1:$XDT$1,0),1,1),TRUE),0),'Master List'!$AE$1:$AF$51,2,FALSE)+IFERROR(VLOOKUP($E3,'Master List'!$AG:$AL,6,FALSE),0),1),0)),"")</f>
        <v>100</v>
      </c>
      <c r="K3">
        <f ca="1">IFERROR(MIN(100,ROUND(AVERAGE(SUMIFS(Data!$E:$E,Data!$B:$B,'10W Snapshot'!$E3,Data!$A:$A,'10W Snapshot'!K$1)/(COUNTIFS(Data!$B:$B,'10W Snapshot'!$E3,Data!$A:$A,'10W Snapshot'!K$1)*3),SQRT(AVERAGEIFS(Data!$D:$D,Data!$B:$B,'10W Snapshot'!$E3,Data!$A:$A,'10W Snapshot'!K$1)))*100*IFERROR(VLOOKUP(MATCH($E3,INDIRECT(ADDRESS(2,38+MATCH(K$1,'Master List'!$AM$1:$XDT$1,0),1,1,"Master List")&amp;":"&amp;ADDRESS(51,38+MATCH(K$1,'Master List'!$AM$1:$XDT$1,0),1,1),TRUE),0),'Master List'!$AE$1:$AF$51,2,FALSE)+IFERROR(VLOOKUP($E3,'Master List'!$AG:$AL,6,FALSE),0),1),0)),"")</f>
        <v>100</v>
      </c>
      <c r="L3">
        <f ca="1">IFERROR(MIN(100,ROUND(AVERAGE(SUMIFS(Data!$E:$E,Data!$B:$B,'10W Snapshot'!$E3,Data!$A:$A,'10W Snapshot'!L$1)/(COUNTIFS(Data!$B:$B,'10W Snapshot'!$E3,Data!$A:$A,'10W Snapshot'!L$1)*3),SQRT(AVERAGEIFS(Data!$D:$D,Data!$B:$B,'10W Snapshot'!$E3,Data!$A:$A,'10W Snapshot'!L$1)))*100*IFERROR(VLOOKUP(MATCH($E3,INDIRECT(ADDRESS(2,38+MATCH(L$1,'Master List'!$AM$1:$XDT$1,0),1,1,"Master List")&amp;":"&amp;ADDRESS(51,38+MATCH(L$1,'Master List'!$AM$1:$XDT$1,0),1,1),TRUE),0),'Master List'!$AE$1:$AF$51,2,FALSE)+IFERROR(VLOOKUP($E3,'Master List'!$AG:$AL,6,FALSE),0),1),0)),"")</f>
        <v>97</v>
      </c>
      <c r="M3">
        <f ca="1">IFERROR(MIN(100,ROUND(AVERAGE(SUMIFS(Data!$E:$E,Data!$B:$B,'10W Snapshot'!$E3,Data!$A:$A,'10W Snapshot'!M$1)/(COUNTIFS(Data!$B:$B,'10W Snapshot'!$E3,Data!$A:$A,'10W Snapshot'!M$1)*3),SQRT(AVERAGEIFS(Data!$D:$D,Data!$B:$B,'10W Snapshot'!$E3,Data!$A:$A,'10W Snapshot'!M$1)))*100*IFERROR(VLOOKUP(MATCH($E3,INDIRECT(ADDRESS(2,38+MATCH(M$1,'Master List'!$AM$1:$XDT$1,0),1,1,"Master List")&amp;":"&amp;ADDRESS(51,38+MATCH(M$1,'Master List'!$AM$1:$XDT$1,0),1,1),TRUE),0),'Master List'!$AE$1:$AF$51,2,FALSE)+IFERROR(VLOOKUP($E3,'Master List'!$AG:$AL,6,FALSE),0),1),0)),"")</f>
        <v>77</v>
      </c>
      <c r="N3">
        <f ca="1">IFERROR(MIN(100,ROUND(AVERAGE(SUMIFS(Data!$E:$E,Data!$B:$B,'10W Snapshot'!$E3,Data!$A:$A,'10W Snapshot'!N$1)/(COUNTIFS(Data!$B:$B,'10W Snapshot'!$E3,Data!$A:$A,'10W Snapshot'!N$1)*3),SQRT(AVERAGEIFS(Data!$D:$D,Data!$B:$B,'10W Snapshot'!$E3,Data!$A:$A,'10W Snapshot'!N$1)))*100*IFERROR(VLOOKUP(MATCH($E3,INDIRECT(ADDRESS(2,38+MATCH(N$1,'Master List'!$AM$1:$XDT$1,0),1,1,"Master List")&amp;":"&amp;ADDRESS(51,38+MATCH(N$1,'Master List'!$AM$1:$XDT$1,0),1,1),TRUE),0),'Master List'!$AE$1:$AF$51,2,FALSE)+IFERROR(VLOOKUP($E3,'Master List'!$AG:$AL,6,FALSE),0),1),0)),"")</f>
        <v>96</v>
      </c>
      <c r="O3">
        <f ca="1">IFERROR(MIN(100,ROUND(AVERAGE(SUMIFS(Data!$E:$E,Data!$B:$B,'10W Snapshot'!$E3,Data!$A:$A,'10W Snapshot'!O$1)/(COUNTIFS(Data!$B:$B,'10W Snapshot'!$E3,Data!$A:$A,'10W Snapshot'!O$1)*3),SQRT(AVERAGEIFS(Data!$D:$D,Data!$B:$B,'10W Snapshot'!$E3,Data!$A:$A,'10W Snapshot'!O$1)))*100*IFERROR(VLOOKUP(MATCH($E3,INDIRECT(ADDRESS(2,38+MATCH(O$1,'Master List'!$AM$1:$XDT$1,0),1,1,"Master List")&amp;":"&amp;ADDRESS(51,38+MATCH(O$1,'Master List'!$AM$1:$XDT$1,0),1,1),TRUE),0),'Master List'!$AE$1:$AF$51,2,FALSE)+IFERROR(VLOOKUP($E3,'Master List'!$AG:$AL,6,FALSE),0),1),0)),"")</f>
        <v>80</v>
      </c>
      <c r="P3" s="20">
        <f t="shared" ref="P3:P51" ca="1" si="1">IFERROR(AVERAGE(F3:O3),"")</f>
        <v>91.888888888888886</v>
      </c>
      <c r="R3" s="515">
        <v>2</v>
      </c>
      <c r="S3" s="6">
        <f ca="1">COUNTIFS(Data!$E:$E,0,Data!$B:$B,'10W Snapshot'!$E3,Data!$A:$A,"&gt;="&amp;$F$1,Data!$A:$A,"&lt;="&amp;$O$1)</f>
        <v>0</v>
      </c>
      <c r="T3" s="6">
        <f ca="1">COUNTIFS(Data!$E:$E,1,Data!$B:$B,'10W Snapshot'!$E3,Data!$A:$A,"&gt;="&amp;$F$1,Data!$A:$A,"&lt;="&amp;$O$1)</f>
        <v>1</v>
      </c>
      <c r="U3" s="6">
        <f ca="1">COUNTIFS(Data!$E:$E,2,Data!$B:$B,'10W Snapshot'!$E3,Data!$A:$A,"&gt;="&amp;$F$1,Data!$A:$A,"&lt;="&amp;$O$1)</f>
        <v>8</v>
      </c>
      <c r="V3" s="6">
        <f ca="1">COUNTIFS(Data!$E:$E,3,Data!$B:$B,'10W Snapshot'!$E3,Data!$A:$A,"&gt;="&amp;$F$1,Data!$A:$A,"&lt;="&amp;$O$1)</f>
        <v>9</v>
      </c>
      <c r="W3">
        <f t="shared" ref="W3:W51" ca="1" si="2">T3+U3*2+V3*3</f>
        <v>44</v>
      </c>
      <c r="X3">
        <f t="shared" ref="X3:X51" ca="1" si="3">SUM(S3:V3)</f>
        <v>18</v>
      </c>
      <c r="Z3" s="20">
        <f t="shared" ref="Z3:Z51" ca="1" si="4">W3/X3</f>
        <v>2.4444444444444446</v>
      </c>
    </row>
    <row r="4" spans="1:26">
      <c r="A4" s="610"/>
      <c r="B4" s="611"/>
      <c r="C4" s="611"/>
      <c r="D4" s="612"/>
      <c r="E4" s="6" t="str">
        <f ca="1">VLOOKUP(R4,'Master List'!$V:$W,2,FALSE)</f>
        <v>BLUEMEANIE</v>
      </c>
      <c r="F4">
        <f ca="1">IFERROR(MIN(100,ROUND(AVERAGE(SUMIFS(Data!$E:$E,Data!$B:$B,'10W Snapshot'!$E4,Data!$A:$A,'10W Snapshot'!F$1)/(COUNTIFS(Data!$B:$B,'10W Snapshot'!$E4,Data!$A:$A,'10W Snapshot'!F$1)*3),SQRT(AVERAGEIFS(Data!$D:$D,Data!$B:$B,'10W Snapshot'!$E4,Data!$A:$A,'10W Snapshot'!F$1)))*100*IFERROR(VLOOKUP(MATCH($E4,INDIRECT(ADDRESS(2,38+MATCH(F$1,'Master List'!$AM$1:$XDT$1,0),1,1,"Master List")&amp;":"&amp;ADDRESS(51,38+MATCH(F$1,'Master List'!$AM$1:$XDT$1,0),1,1),TRUE),0),'Master List'!$AE$1:$AF$51,2,FALSE)+IFERROR(VLOOKUP($E4,'Master List'!$AG:$AL,6,FALSE),0),1),0)),"")</f>
        <v>70</v>
      </c>
      <c r="G4">
        <f ca="1">IFERROR(MIN(100,ROUND(AVERAGE(SUMIFS(Data!$E:$E,Data!$B:$B,'10W Snapshot'!$E4,Data!$A:$A,'10W Snapshot'!G$1)/(COUNTIFS(Data!$B:$B,'10W Snapshot'!$E4,Data!$A:$A,'10W Snapshot'!G$1)*3),SQRT(AVERAGEIFS(Data!$D:$D,Data!$B:$B,'10W Snapshot'!$E4,Data!$A:$A,'10W Snapshot'!G$1)))*100*IFERROR(VLOOKUP(MATCH($E4,INDIRECT(ADDRESS(2,38+MATCH(G$1,'Master List'!$AM$1:$XDT$1,0),1,1,"Master List")&amp;":"&amp;ADDRESS(51,38+MATCH(G$1,'Master List'!$AM$1:$XDT$1,0),1,1),TRUE),0),'Master List'!$AE$1:$AF$51,2,FALSE)+IFERROR(VLOOKUP($E4,'Master List'!$AG:$AL,6,FALSE),0),1),0)),"")</f>
        <v>97</v>
      </c>
      <c r="H4">
        <f ca="1">IFERROR(MIN(100,ROUND(AVERAGE(SUMIFS(Data!$E:$E,Data!$B:$B,'10W Snapshot'!$E4,Data!$A:$A,'10W Snapshot'!H$1)/(COUNTIFS(Data!$B:$B,'10W Snapshot'!$E4,Data!$A:$A,'10W Snapshot'!H$1)*3),SQRT(AVERAGEIFS(Data!$D:$D,Data!$B:$B,'10W Snapshot'!$E4,Data!$A:$A,'10W Snapshot'!H$1)))*100*IFERROR(VLOOKUP(MATCH($E4,INDIRECT(ADDRESS(2,38+MATCH(H$1,'Master List'!$AM$1:$XDT$1,0),1,1,"Master List")&amp;":"&amp;ADDRESS(51,38+MATCH(H$1,'Master List'!$AM$1:$XDT$1,0),1,1),TRUE),0),'Master List'!$AE$1:$AF$51,2,FALSE)+IFERROR(VLOOKUP($E4,'Master List'!$AG:$AL,6,FALSE),0),1),0)),"")</f>
        <v>80</v>
      </c>
      <c r="I4">
        <f ca="1">IFERROR(MIN(100,ROUND(AVERAGE(SUMIFS(Data!$E:$E,Data!$B:$B,'10W Snapshot'!$E4,Data!$A:$A,'10W Snapshot'!I$1)/(COUNTIFS(Data!$B:$B,'10W Snapshot'!$E4,Data!$A:$A,'10W Snapshot'!I$1)*3),SQRT(AVERAGEIFS(Data!$D:$D,Data!$B:$B,'10W Snapshot'!$E4,Data!$A:$A,'10W Snapshot'!I$1)))*100*IFERROR(VLOOKUP(MATCH($E4,INDIRECT(ADDRESS(2,38+MATCH(I$1,'Master List'!$AM$1:$XDT$1,0),1,1,"Master List")&amp;":"&amp;ADDRESS(51,38+MATCH(I$1,'Master List'!$AM$1:$XDT$1,0),1,1),TRUE),0),'Master List'!$AE$1:$AF$51,2,FALSE)+IFERROR(VLOOKUP($E4,'Master List'!$AG:$AL,6,FALSE),0),1),0)),"")</f>
        <v>96</v>
      </c>
      <c r="J4">
        <f ca="1">IFERROR(MIN(100,ROUND(AVERAGE(SUMIFS(Data!$E:$E,Data!$B:$B,'10W Snapshot'!$E4,Data!$A:$A,'10W Snapshot'!J$1)/(COUNTIFS(Data!$B:$B,'10W Snapshot'!$E4,Data!$A:$A,'10W Snapshot'!J$1)*3),SQRT(AVERAGEIFS(Data!$D:$D,Data!$B:$B,'10W Snapshot'!$E4,Data!$A:$A,'10W Snapshot'!J$1)))*100*IFERROR(VLOOKUP(MATCH($E4,INDIRECT(ADDRESS(2,38+MATCH(J$1,'Master List'!$AM$1:$XDT$1,0),1,1,"Master List")&amp;":"&amp;ADDRESS(51,38+MATCH(J$1,'Master List'!$AM$1:$XDT$1,0),1,1),TRUE),0),'Master List'!$AE$1:$AF$51,2,FALSE)+IFERROR(VLOOKUP($E4,'Master List'!$AG:$AL,6,FALSE),0),1),0)),"")</f>
        <v>86</v>
      </c>
      <c r="K4">
        <f ca="1">IFERROR(MIN(100,ROUND(AVERAGE(SUMIFS(Data!$E:$E,Data!$B:$B,'10W Snapshot'!$E4,Data!$A:$A,'10W Snapshot'!K$1)/(COUNTIFS(Data!$B:$B,'10W Snapshot'!$E4,Data!$A:$A,'10W Snapshot'!K$1)*3),SQRT(AVERAGEIFS(Data!$D:$D,Data!$B:$B,'10W Snapshot'!$E4,Data!$A:$A,'10W Snapshot'!K$1)))*100*IFERROR(VLOOKUP(MATCH($E4,INDIRECT(ADDRESS(2,38+MATCH(K$1,'Master List'!$AM$1:$XDT$1,0),1,1,"Master List")&amp;":"&amp;ADDRESS(51,38+MATCH(K$1,'Master List'!$AM$1:$XDT$1,0),1,1),TRUE),0),'Master List'!$AE$1:$AF$51,2,FALSE)+IFERROR(VLOOKUP($E4,'Master List'!$AG:$AL,6,FALSE),0),1),0)),"")</f>
        <v>82</v>
      </c>
      <c r="L4">
        <f ca="1">IFERROR(MIN(100,ROUND(AVERAGE(SUMIFS(Data!$E:$E,Data!$B:$B,'10W Snapshot'!$E4,Data!$A:$A,'10W Snapshot'!L$1)/(COUNTIFS(Data!$B:$B,'10W Snapshot'!$E4,Data!$A:$A,'10W Snapshot'!L$1)*3),SQRT(AVERAGEIFS(Data!$D:$D,Data!$B:$B,'10W Snapshot'!$E4,Data!$A:$A,'10W Snapshot'!L$1)))*100*IFERROR(VLOOKUP(MATCH($E4,INDIRECT(ADDRESS(2,38+MATCH(L$1,'Master List'!$AM$1:$XDT$1,0),1,1,"Master List")&amp;":"&amp;ADDRESS(51,38+MATCH(L$1,'Master List'!$AM$1:$XDT$1,0),1,1),TRUE),0),'Master List'!$AE$1:$AF$51,2,FALSE)+IFERROR(VLOOKUP($E4,'Master List'!$AG:$AL,6,FALSE),0),1),0)),"")</f>
        <v>96</v>
      </c>
      <c r="M4">
        <f ca="1">IFERROR(MIN(100,ROUND(AVERAGE(SUMIFS(Data!$E:$E,Data!$B:$B,'10W Snapshot'!$E4,Data!$A:$A,'10W Snapshot'!M$1)/(COUNTIFS(Data!$B:$B,'10W Snapshot'!$E4,Data!$A:$A,'10W Snapshot'!M$1)*3),SQRT(AVERAGEIFS(Data!$D:$D,Data!$B:$B,'10W Snapshot'!$E4,Data!$A:$A,'10W Snapshot'!M$1)))*100*IFERROR(VLOOKUP(MATCH($E4,INDIRECT(ADDRESS(2,38+MATCH(M$1,'Master List'!$AM$1:$XDT$1,0),1,1,"Master List")&amp;":"&amp;ADDRESS(51,38+MATCH(M$1,'Master List'!$AM$1:$XDT$1,0),1,1),TRUE),0),'Master List'!$AE$1:$AF$51,2,FALSE)+IFERROR(VLOOKUP($E4,'Master List'!$AG:$AL,6,FALSE),0),1),0)),"")</f>
        <v>100</v>
      </c>
      <c r="N4">
        <f ca="1">IFERROR(MIN(100,ROUND(AVERAGE(SUMIFS(Data!$E:$E,Data!$B:$B,'10W Snapshot'!$E4,Data!$A:$A,'10W Snapshot'!N$1)/(COUNTIFS(Data!$B:$B,'10W Snapshot'!$E4,Data!$A:$A,'10W Snapshot'!N$1)*3),SQRT(AVERAGEIFS(Data!$D:$D,Data!$B:$B,'10W Snapshot'!$E4,Data!$A:$A,'10W Snapshot'!N$1)))*100*IFERROR(VLOOKUP(MATCH($E4,INDIRECT(ADDRESS(2,38+MATCH(N$1,'Master List'!$AM$1:$XDT$1,0),1,1,"Master List")&amp;":"&amp;ADDRESS(51,38+MATCH(N$1,'Master List'!$AM$1:$XDT$1,0),1,1),TRUE),0),'Master List'!$AE$1:$AF$51,2,FALSE)+IFERROR(VLOOKUP($E4,'Master List'!$AG:$AL,6,FALSE),0),1),0)),"")</f>
        <v>100</v>
      </c>
      <c r="O4">
        <f ca="1">IFERROR(MIN(100,ROUND(AVERAGE(SUMIFS(Data!$E:$E,Data!$B:$B,'10W Snapshot'!$E4,Data!$A:$A,'10W Snapshot'!O$1)/(COUNTIFS(Data!$B:$B,'10W Snapshot'!$E4,Data!$A:$A,'10W Snapshot'!O$1)*3),SQRT(AVERAGEIFS(Data!$D:$D,Data!$B:$B,'10W Snapshot'!$E4,Data!$A:$A,'10W Snapshot'!O$1)))*100*IFERROR(VLOOKUP(MATCH($E4,INDIRECT(ADDRESS(2,38+MATCH(O$1,'Master List'!$AM$1:$XDT$1,0),1,1,"Master List")&amp;":"&amp;ADDRESS(51,38+MATCH(O$1,'Master List'!$AM$1:$XDT$1,0),1,1),TRUE),0),'Master List'!$AE$1:$AF$51,2,FALSE)+IFERROR(VLOOKUP($E4,'Master List'!$AG:$AL,6,FALSE),0),1),0)),"")</f>
        <v>100</v>
      </c>
      <c r="P4" s="20">
        <f t="shared" ca="1" si="1"/>
        <v>90.7</v>
      </c>
      <c r="R4" s="515">
        <v>3</v>
      </c>
      <c r="S4" s="6">
        <f ca="1">COUNTIFS(Data!$E:$E,0,Data!$B:$B,'10W Snapshot'!$E4,Data!$A:$A,"&gt;="&amp;$F$1,Data!$A:$A,"&lt;="&amp;$O$1)</f>
        <v>0</v>
      </c>
      <c r="T4" s="6">
        <f ca="1">COUNTIFS(Data!$E:$E,1,Data!$B:$B,'10W Snapshot'!$E4,Data!$A:$A,"&gt;="&amp;$F$1,Data!$A:$A,"&lt;="&amp;$O$1)</f>
        <v>1</v>
      </c>
      <c r="U4" s="6">
        <f ca="1">COUNTIFS(Data!$E:$E,2,Data!$B:$B,'10W Snapshot'!$E4,Data!$A:$A,"&gt;="&amp;$F$1,Data!$A:$A,"&lt;="&amp;$O$1)</f>
        <v>10</v>
      </c>
      <c r="V4" s="6">
        <f ca="1">COUNTIFS(Data!$E:$E,3,Data!$B:$B,'10W Snapshot'!$E4,Data!$A:$A,"&gt;="&amp;$F$1,Data!$A:$A,"&lt;="&amp;$O$1)</f>
        <v>9</v>
      </c>
      <c r="W4">
        <f t="shared" ca="1" si="2"/>
        <v>48</v>
      </c>
      <c r="X4">
        <f t="shared" ca="1" si="3"/>
        <v>20</v>
      </c>
      <c r="Z4" s="20">
        <f t="shared" ca="1" si="4"/>
        <v>2.4</v>
      </c>
    </row>
    <row r="5" spans="1:26">
      <c r="A5" s="610"/>
      <c r="B5" s="611"/>
      <c r="C5" s="611"/>
      <c r="D5" s="612"/>
      <c r="E5" s="6" t="str">
        <f ca="1">VLOOKUP(R5,'Master List'!$V:$W,2,FALSE)</f>
        <v>SPHINKTER</v>
      </c>
      <c r="F5">
        <f ca="1">IFERROR(MIN(100,ROUND(AVERAGE(SUMIFS(Data!$E:$E,Data!$B:$B,'10W Snapshot'!$E5,Data!$A:$A,'10W Snapshot'!F$1)/(COUNTIFS(Data!$B:$B,'10W Snapshot'!$E5,Data!$A:$A,'10W Snapshot'!F$1)*3),SQRT(AVERAGEIFS(Data!$D:$D,Data!$B:$B,'10W Snapshot'!$E5,Data!$A:$A,'10W Snapshot'!F$1)))*100*IFERROR(VLOOKUP(MATCH($E5,INDIRECT(ADDRESS(2,38+MATCH(F$1,'Master List'!$AM$1:$XDT$1,0),1,1,"Master List")&amp;":"&amp;ADDRESS(51,38+MATCH(F$1,'Master List'!$AM$1:$XDT$1,0),1,1),TRUE),0),'Master List'!$AE$1:$AF$51,2,FALSE)+IFERROR(VLOOKUP($E5,'Master List'!$AG:$AL,6,FALSE),0),1),0)),"")</f>
        <v>100</v>
      </c>
      <c r="G5">
        <f ca="1">IFERROR(MIN(100,ROUND(AVERAGE(SUMIFS(Data!$E:$E,Data!$B:$B,'10W Snapshot'!$E5,Data!$A:$A,'10W Snapshot'!G$1)/(COUNTIFS(Data!$B:$B,'10W Snapshot'!$E5,Data!$A:$A,'10W Snapshot'!G$1)*3),SQRT(AVERAGEIFS(Data!$D:$D,Data!$B:$B,'10W Snapshot'!$E5,Data!$A:$A,'10W Snapshot'!G$1)))*100*IFERROR(VLOOKUP(MATCH($E5,INDIRECT(ADDRESS(2,38+MATCH(G$1,'Master List'!$AM$1:$XDT$1,0),1,1,"Master List")&amp;":"&amp;ADDRESS(51,38+MATCH(G$1,'Master List'!$AM$1:$XDT$1,0),1,1),TRUE),0),'Master List'!$AE$1:$AF$51,2,FALSE)+IFERROR(VLOOKUP($E5,'Master List'!$AG:$AL,6,FALSE),0),1),0)),"")</f>
        <v>82</v>
      </c>
      <c r="H5">
        <f ca="1">IFERROR(MIN(100,ROUND(AVERAGE(SUMIFS(Data!$E:$E,Data!$B:$B,'10W Snapshot'!$E5,Data!$A:$A,'10W Snapshot'!H$1)/(COUNTIFS(Data!$B:$B,'10W Snapshot'!$E5,Data!$A:$A,'10W Snapshot'!H$1)*3),SQRT(AVERAGEIFS(Data!$D:$D,Data!$B:$B,'10W Snapshot'!$E5,Data!$A:$A,'10W Snapshot'!H$1)))*100*IFERROR(VLOOKUP(MATCH($E5,INDIRECT(ADDRESS(2,38+MATCH(H$1,'Master List'!$AM$1:$XDT$1,0),1,1,"Master List")&amp;":"&amp;ADDRESS(51,38+MATCH(H$1,'Master List'!$AM$1:$XDT$1,0),1,1),TRUE),0),'Master List'!$AE$1:$AF$51,2,FALSE)+IFERROR(VLOOKUP($E5,'Master List'!$AG:$AL,6,FALSE),0),1),0)),"")</f>
        <v>82</v>
      </c>
      <c r="I5">
        <f ca="1">IFERROR(MIN(100,ROUND(AVERAGE(SUMIFS(Data!$E:$E,Data!$B:$B,'10W Snapshot'!$E5,Data!$A:$A,'10W Snapshot'!I$1)/(COUNTIFS(Data!$B:$B,'10W Snapshot'!$E5,Data!$A:$A,'10W Snapshot'!I$1)*3),SQRT(AVERAGEIFS(Data!$D:$D,Data!$B:$B,'10W Snapshot'!$E5,Data!$A:$A,'10W Snapshot'!I$1)))*100*IFERROR(VLOOKUP(MATCH($E5,INDIRECT(ADDRESS(2,38+MATCH(I$1,'Master List'!$AM$1:$XDT$1,0),1,1,"Master List")&amp;":"&amp;ADDRESS(51,38+MATCH(I$1,'Master List'!$AM$1:$XDT$1,0),1,1),TRUE),0),'Master List'!$AE$1:$AF$51,2,FALSE)+IFERROR(VLOOKUP($E5,'Master List'!$AG:$AL,6,FALSE),0),1),0)),"")</f>
        <v>95</v>
      </c>
      <c r="J5">
        <f ca="1">IFERROR(MIN(100,ROUND(AVERAGE(SUMIFS(Data!$E:$E,Data!$B:$B,'10W Snapshot'!$E5,Data!$A:$A,'10W Snapshot'!J$1)/(COUNTIFS(Data!$B:$B,'10W Snapshot'!$E5,Data!$A:$A,'10W Snapshot'!J$1)*3),SQRT(AVERAGEIFS(Data!$D:$D,Data!$B:$B,'10W Snapshot'!$E5,Data!$A:$A,'10W Snapshot'!J$1)))*100*IFERROR(VLOOKUP(MATCH($E5,INDIRECT(ADDRESS(2,38+MATCH(J$1,'Master List'!$AM$1:$XDT$1,0),1,1,"Master List")&amp;":"&amp;ADDRESS(51,38+MATCH(J$1,'Master List'!$AM$1:$XDT$1,0),1,1),TRUE),0),'Master List'!$AE$1:$AF$51,2,FALSE)+IFERROR(VLOOKUP($E5,'Master List'!$AG:$AL,6,FALSE),0),1),0)),"")</f>
        <v>98</v>
      </c>
      <c r="K5">
        <f ca="1">IFERROR(MIN(100,ROUND(AVERAGE(SUMIFS(Data!$E:$E,Data!$B:$B,'10W Snapshot'!$E5,Data!$A:$A,'10W Snapshot'!K$1)/(COUNTIFS(Data!$B:$B,'10W Snapshot'!$E5,Data!$A:$A,'10W Snapshot'!K$1)*3),SQRT(AVERAGEIFS(Data!$D:$D,Data!$B:$B,'10W Snapshot'!$E5,Data!$A:$A,'10W Snapshot'!K$1)))*100*IFERROR(VLOOKUP(MATCH($E5,INDIRECT(ADDRESS(2,38+MATCH(K$1,'Master List'!$AM$1:$XDT$1,0),1,1,"Master List")&amp;":"&amp;ADDRESS(51,38+MATCH(K$1,'Master List'!$AM$1:$XDT$1,0),1,1),TRUE),0),'Master List'!$AE$1:$AF$51,2,FALSE)+IFERROR(VLOOKUP($E5,'Master List'!$AG:$AL,6,FALSE),0),1),0)),"")</f>
        <v>76</v>
      </c>
      <c r="L5">
        <f ca="1">IFERROR(MIN(100,ROUND(AVERAGE(SUMIFS(Data!$E:$E,Data!$B:$B,'10W Snapshot'!$E5,Data!$A:$A,'10W Snapshot'!L$1)/(COUNTIFS(Data!$B:$B,'10W Snapshot'!$E5,Data!$A:$A,'10W Snapshot'!L$1)*3),SQRT(AVERAGEIFS(Data!$D:$D,Data!$B:$B,'10W Snapshot'!$E5,Data!$A:$A,'10W Snapshot'!L$1)))*100*IFERROR(VLOOKUP(MATCH($E5,INDIRECT(ADDRESS(2,38+MATCH(L$1,'Master List'!$AM$1:$XDT$1,0),1,1,"Master List")&amp;":"&amp;ADDRESS(51,38+MATCH(L$1,'Master List'!$AM$1:$XDT$1,0),1,1),TRUE),0),'Master List'!$AE$1:$AF$51,2,FALSE)+IFERROR(VLOOKUP($E5,'Master List'!$AG:$AL,6,FALSE),0),1),0)),"")</f>
        <v>100</v>
      </c>
      <c r="M5">
        <f ca="1">IFERROR(MIN(100,ROUND(AVERAGE(SUMIFS(Data!$E:$E,Data!$B:$B,'10W Snapshot'!$E5,Data!$A:$A,'10W Snapshot'!M$1)/(COUNTIFS(Data!$B:$B,'10W Snapshot'!$E5,Data!$A:$A,'10W Snapshot'!M$1)*3),SQRT(AVERAGEIFS(Data!$D:$D,Data!$B:$B,'10W Snapshot'!$E5,Data!$A:$A,'10W Snapshot'!M$1)))*100*IFERROR(VLOOKUP(MATCH($E5,INDIRECT(ADDRESS(2,38+MATCH(M$1,'Master List'!$AM$1:$XDT$1,0),1,1,"Master List")&amp;":"&amp;ADDRESS(51,38+MATCH(M$1,'Master List'!$AM$1:$XDT$1,0),1,1),TRUE),0),'Master List'!$AE$1:$AF$51,2,FALSE)+IFERROR(VLOOKUP($E5,'Master List'!$AG:$AL,6,FALSE),0),1),0)),"")</f>
        <v>85</v>
      </c>
      <c r="N5">
        <f ca="1">IFERROR(MIN(100,ROUND(AVERAGE(SUMIFS(Data!$E:$E,Data!$B:$B,'10W Snapshot'!$E5,Data!$A:$A,'10W Snapshot'!N$1)/(COUNTIFS(Data!$B:$B,'10W Snapshot'!$E5,Data!$A:$A,'10W Snapshot'!N$1)*3),SQRT(AVERAGEIFS(Data!$D:$D,Data!$B:$B,'10W Snapshot'!$E5,Data!$A:$A,'10W Snapshot'!N$1)))*100*IFERROR(VLOOKUP(MATCH($E5,INDIRECT(ADDRESS(2,38+MATCH(N$1,'Master List'!$AM$1:$XDT$1,0),1,1,"Master List")&amp;":"&amp;ADDRESS(51,38+MATCH(N$1,'Master List'!$AM$1:$XDT$1,0),1,1),TRUE),0),'Master List'!$AE$1:$AF$51,2,FALSE)+IFERROR(VLOOKUP($E5,'Master List'!$AG:$AL,6,FALSE),0),1),0)),"")</f>
        <v>87</v>
      </c>
      <c r="O5">
        <f ca="1">IFERROR(MIN(100,ROUND(AVERAGE(SUMIFS(Data!$E:$E,Data!$B:$B,'10W Snapshot'!$E5,Data!$A:$A,'10W Snapshot'!O$1)/(COUNTIFS(Data!$B:$B,'10W Snapshot'!$E5,Data!$A:$A,'10W Snapshot'!O$1)*3),SQRT(AVERAGEIFS(Data!$D:$D,Data!$B:$B,'10W Snapshot'!$E5,Data!$A:$A,'10W Snapshot'!O$1)))*100*IFERROR(VLOOKUP(MATCH($E5,INDIRECT(ADDRESS(2,38+MATCH(O$1,'Master List'!$AM$1:$XDT$1,0),1,1,"Master List")&amp;":"&amp;ADDRESS(51,38+MATCH(O$1,'Master List'!$AM$1:$XDT$1,0),1,1),TRUE),0),'Master List'!$AE$1:$AF$51,2,FALSE)+IFERROR(VLOOKUP($E5,'Master List'!$AG:$AL,6,FALSE),0),1),0)),"")</f>
        <v>100</v>
      </c>
      <c r="P5" s="20">
        <f t="shared" ca="1" si="1"/>
        <v>90.5</v>
      </c>
      <c r="R5" s="515">
        <v>4</v>
      </c>
      <c r="S5" s="6">
        <f ca="1">COUNTIFS(Data!$E:$E,0,Data!$B:$B,'10W Snapshot'!$E5,Data!$A:$A,"&gt;="&amp;$F$1,Data!$A:$A,"&lt;="&amp;$O$1)</f>
        <v>0</v>
      </c>
      <c r="T5" s="6">
        <f ca="1">COUNTIFS(Data!$E:$E,1,Data!$B:$B,'10W Snapshot'!$E5,Data!$A:$A,"&gt;="&amp;$F$1,Data!$A:$A,"&lt;="&amp;$O$1)</f>
        <v>1</v>
      </c>
      <c r="U5" s="6">
        <f ca="1">COUNTIFS(Data!$E:$E,2,Data!$B:$B,'10W Snapshot'!$E5,Data!$A:$A,"&gt;="&amp;$F$1,Data!$A:$A,"&lt;="&amp;$O$1)</f>
        <v>12</v>
      </c>
      <c r="V5" s="6">
        <f ca="1">COUNTIFS(Data!$E:$E,3,Data!$B:$B,'10W Snapshot'!$E5,Data!$A:$A,"&gt;="&amp;$F$1,Data!$A:$A,"&lt;="&amp;$O$1)</f>
        <v>7</v>
      </c>
      <c r="W5">
        <f t="shared" ca="1" si="2"/>
        <v>46</v>
      </c>
      <c r="X5">
        <f t="shared" ca="1" si="3"/>
        <v>20</v>
      </c>
      <c r="Z5" s="20">
        <f t="shared" ca="1" si="4"/>
        <v>2.2999999999999998</v>
      </c>
    </row>
    <row r="6" spans="1:26">
      <c r="A6" s="610"/>
      <c r="B6" s="611"/>
      <c r="C6" s="611"/>
      <c r="D6" s="612"/>
      <c r="E6" s="6" t="str">
        <f ca="1">VLOOKUP(R6,'Master List'!$V:$W,2,FALSE)</f>
        <v>CARLOSMAN113</v>
      </c>
      <c r="F6" t="str">
        <f ca="1">IFERROR(MIN(100,ROUND(AVERAGE(SUMIFS(Data!$E:$E,Data!$B:$B,'10W Snapshot'!$E6,Data!$A:$A,'10W Snapshot'!F$1)/(COUNTIFS(Data!$B:$B,'10W Snapshot'!$E6,Data!$A:$A,'10W Snapshot'!F$1)*3),SQRT(AVERAGEIFS(Data!$D:$D,Data!$B:$B,'10W Snapshot'!$E6,Data!$A:$A,'10W Snapshot'!F$1)))*100*IFERROR(VLOOKUP(MATCH($E6,INDIRECT(ADDRESS(2,38+MATCH(F$1,'Master List'!$AM$1:$XDT$1,0),1,1,"Master List")&amp;":"&amp;ADDRESS(51,38+MATCH(F$1,'Master List'!$AM$1:$XDT$1,0),1,1),TRUE),0),'Master List'!$AE$1:$AF$51,2,FALSE)+IFERROR(VLOOKUP($E6,'Master List'!$AG:$AL,6,FALSE),0),1),0)),"")</f>
        <v/>
      </c>
      <c r="G6">
        <f ca="1">IFERROR(MIN(100,ROUND(AVERAGE(SUMIFS(Data!$E:$E,Data!$B:$B,'10W Snapshot'!$E6,Data!$A:$A,'10W Snapshot'!G$1)/(COUNTIFS(Data!$B:$B,'10W Snapshot'!$E6,Data!$A:$A,'10W Snapshot'!G$1)*3),SQRT(AVERAGEIFS(Data!$D:$D,Data!$B:$B,'10W Snapshot'!$E6,Data!$A:$A,'10W Snapshot'!G$1)))*100*IFERROR(VLOOKUP(MATCH($E6,INDIRECT(ADDRESS(2,38+MATCH(G$1,'Master List'!$AM$1:$XDT$1,0),1,1,"Master List")&amp;":"&amp;ADDRESS(51,38+MATCH(G$1,'Master List'!$AM$1:$XDT$1,0),1,1),TRUE),0),'Master List'!$AE$1:$AF$51,2,FALSE)+IFERROR(VLOOKUP($E6,'Master List'!$AG:$AL,6,FALSE),0),1),0)),"")</f>
        <v>97</v>
      </c>
      <c r="H6">
        <f ca="1">IFERROR(MIN(100,ROUND(AVERAGE(SUMIFS(Data!$E:$E,Data!$B:$B,'10W Snapshot'!$E6,Data!$A:$A,'10W Snapshot'!H$1)/(COUNTIFS(Data!$B:$B,'10W Snapshot'!$E6,Data!$A:$A,'10W Snapshot'!H$1)*3),SQRT(AVERAGEIFS(Data!$D:$D,Data!$B:$B,'10W Snapshot'!$E6,Data!$A:$A,'10W Snapshot'!H$1)))*100*IFERROR(VLOOKUP(MATCH($E6,INDIRECT(ADDRESS(2,38+MATCH(H$1,'Master List'!$AM$1:$XDT$1,0),1,1,"Master List")&amp;":"&amp;ADDRESS(51,38+MATCH(H$1,'Master List'!$AM$1:$XDT$1,0),1,1),TRUE),0),'Master List'!$AE$1:$AF$51,2,FALSE)+IFERROR(VLOOKUP($E6,'Master List'!$AG:$AL,6,FALSE),0),1),0)),"")</f>
        <v>100</v>
      </c>
      <c r="I6">
        <f ca="1">IFERROR(MIN(100,ROUND(AVERAGE(SUMIFS(Data!$E:$E,Data!$B:$B,'10W Snapshot'!$E6,Data!$A:$A,'10W Snapshot'!I$1)/(COUNTIFS(Data!$B:$B,'10W Snapshot'!$E6,Data!$A:$A,'10W Snapshot'!I$1)*3),SQRT(AVERAGEIFS(Data!$D:$D,Data!$B:$B,'10W Snapshot'!$E6,Data!$A:$A,'10W Snapshot'!I$1)))*100*IFERROR(VLOOKUP(MATCH($E6,INDIRECT(ADDRESS(2,38+MATCH(I$1,'Master List'!$AM$1:$XDT$1,0),1,1,"Master List")&amp;":"&amp;ADDRESS(51,38+MATCH(I$1,'Master List'!$AM$1:$XDT$1,0),1,1),TRUE),0),'Master List'!$AE$1:$AF$51,2,FALSE)+IFERROR(VLOOKUP($E6,'Master List'!$AG:$AL,6,FALSE),0),1),0)),"")</f>
        <v>80</v>
      </c>
      <c r="J6">
        <f ca="1">IFERROR(MIN(100,ROUND(AVERAGE(SUMIFS(Data!$E:$E,Data!$B:$B,'10W Snapshot'!$E6,Data!$A:$A,'10W Snapshot'!J$1)/(COUNTIFS(Data!$B:$B,'10W Snapshot'!$E6,Data!$A:$A,'10W Snapshot'!J$1)*3),SQRT(AVERAGEIFS(Data!$D:$D,Data!$B:$B,'10W Snapshot'!$E6,Data!$A:$A,'10W Snapshot'!J$1)))*100*IFERROR(VLOOKUP(MATCH($E6,INDIRECT(ADDRESS(2,38+MATCH(J$1,'Master List'!$AM$1:$XDT$1,0),1,1,"Master List")&amp;":"&amp;ADDRESS(51,38+MATCH(J$1,'Master List'!$AM$1:$XDT$1,0),1,1),TRUE),0),'Master List'!$AE$1:$AF$51,2,FALSE)+IFERROR(VLOOKUP($E6,'Master List'!$AG:$AL,6,FALSE),0),1),0)),"")</f>
        <v>87</v>
      </c>
      <c r="K6">
        <f ca="1">IFERROR(MIN(100,ROUND(AVERAGE(SUMIFS(Data!$E:$E,Data!$B:$B,'10W Snapshot'!$E6,Data!$A:$A,'10W Snapshot'!K$1)/(COUNTIFS(Data!$B:$B,'10W Snapshot'!$E6,Data!$A:$A,'10W Snapshot'!K$1)*3),SQRT(AVERAGEIFS(Data!$D:$D,Data!$B:$B,'10W Snapshot'!$E6,Data!$A:$A,'10W Snapshot'!K$1)))*100*IFERROR(VLOOKUP(MATCH($E6,INDIRECT(ADDRESS(2,38+MATCH(K$1,'Master List'!$AM$1:$XDT$1,0),1,1,"Master List")&amp;":"&amp;ADDRESS(51,38+MATCH(K$1,'Master List'!$AM$1:$XDT$1,0),1,1),TRUE),0),'Master List'!$AE$1:$AF$51,2,FALSE)+IFERROR(VLOOKUP($E6,'Master List'!$AG:$AL,6,FALSE),0),1),0)),"")</f>
        <v>78</v>
      </c>
      <c r="L6">
        <f ca="1">IFERROR(MIN(100,ROUND(AVERAGE(SUMIFS(Data!$E:$E,Data!$B:$B,'10W Snapshot'!$E6,Data!$A:$A,'10W Snapshot'!L$1)/(COUNTIFS(Data!$B:$B,'10W Snapshot'!$E6,Data!$A:$A,'10W Snapshot'!L$1)*3),SQRT(AVERAGEIFS(Data!$D:$D,Data!$B:$B,'10W Snapshot'!$E6,Data!$A:$A,'10W Snapshot'!L$1)))*100*IFERROR(VLOOKUP(MATCH($E6,INDIRECT(ADDRESS(2,38+MATCH(L$1,'Master List'!$AM$1:$XDT$1,0),1,1,"Master List")&amp;":"&amp;ADDRESS(51,38+MATCH(L$1,'Master List'!$AM$1:$XDT$1,0),1,1),TRUE),0),'Master List'!$AE$1:$AF$51,2,FALSE)+IFERROR(VLOOKUP($E6,'Master List'!$AG:$AL,6,FALSE),0),1),0)),"")</f>
        <v>84</v>
      </c>
      <c r="M6">
        <f ca="1">IFERROR(MIN(100,ROUND(AVERAGE(SUMIFS(Data!$E:$E,Data!$B:$B,'10W Snapshot'!$E6,Data!$A:$A,'10W Snapshot'!M$1)/(COUNTIFS(Data!$B:$B,'10W Snapshot'!$E6,Data!$A:$A,'10W Snapshot'!M$1)*3),SQRT(AVERAGEIFS(Data!$D:$D,Data!$B:$B,'10W Snapshot'!$E6,Data!$A:$A,'10W Snapshot'!M$1)))*100*IFERROR(VLOOKUP(MATCH($E6,INDIRECT(ADDRESS(2,38+MATCH(M$1,'Master List'!$AM$1:$XDT$1,0),1,1,"Master List")&amp;":"&amp;ADDRESS(51,38+MATCH(M$1,'Master List'!$AM$1:$XDT$1,0),1,1),TRUE),0),'Master List'!$AE$1:$AF$51,2,FALSE)+IFERROR(VLOOKUP($E6,'Master List'!$AG:$AL,6,FALSE),0),1),0)),"")</f>
        <v>85</v>
      </c>
      <c r="N6">
        <f ca="1">IFERROR(MIN(100,ROUND(AVERAGE(SUMIFS(Data!$E:$E,Data!$B:$B,'10W Snapshot'!$E6,Data!$A:$A,'10W Snapshot'!N$1)/(COUNTIFS(Data!$B:$B,'10W Snapshot'!$E6,Data!$A:$A,'10W Snapshot'!N$1)*3),SQRT(AVERAGEIFS(Data!$D:$D,Data!$B:$B,'10W Snapshot'!$E6,Data!$A:$A,'10W Snapshot'!N$1)))*100*IFERROR(VLOOKUP(MATCH($E6,INDIRECT(ADDRESS(2,38+MATCH(N$1,'Master List'!$AM$1:$XDT$1,0),1,1,"Master List")&amp;":"&amp;ADDRESS(51,38+MATCH(N$1,'Master List'!$AM$1:$XDT$1,0),1,1),TRUE),0),'Master List'!$AE$1:$AF$51,2,FALSE)+IFERROR(VLOOKUP($E6,'Master List'!$AG:$AL,6,FALSE),0),1),0)),"")</f>
        <v>100</v>
      </c>
      <c r="O6">
        <f ca="1">IFERROR(MIN(100,ROUND(AVERAGE(SUMIFS(Data!$E:$E,Data!$B:$B,'10W Snapshot'!$E6,Data!$A:$A,'10W Snapshot'!O$1)/(COUNTIFS(Data!$B:$B,'10W Snapshot'!$E6,Data!$A:$A,'10W Snapshot'!O$1)*3),SQRT(AVERAGEIFS(Data!$D:$D,Data!$B:$B,'10W Snapshot'!$E6,Data!$A:$A,'10W Snapshot'!O$1)))*100*IFERROR(VLOOKUP(MATCH($E6,INDIRECT(ADDRESS(2,38+MATCH(O$1,'Master List'!$AM$1:$XDT$1,0),1,1,"Master List")&amp;":"&amp;ADDRESS(51,38+MATCH(O$1,'Master List'!$AM$1:$XDT$1,0),1,1),TRUE),0),'Master List'!$AE$1:$AF$51,2,FALSE)+IFERROR(VLOOKUP($E6,'Master List'!$AG:$AL,6,FALSE),0),1),0)),"")</f>
        <v>86</v>
      </c>
      <c r="P6" s="20">
        <f t="shared" ca="1" si="1"/>
        <v>88.555555555555557</v>
      </c>
      <c r="R6" s="515">
        <v>5</v>
      </c>
      <c r="S6" s="6">
        <f ca="1">COUNTIFS(Data!$E:$E,0,Data!$B:$B,'10W Snapshot'!$E6,Data!$A:$A,"&gt;="&amp;$F$1,Data!$A:$A,"&lt;="&amp;$O$1)</f>
        <v>0</v>
      </c>
      <c r="T6" s="6">
        <f ca="1">COUNTIFS(Data!$E:$E,1,Data!$B:$B,'10W Snapshot'!$E6,Data!$A:$A,"&gt;="&amp;$F$1,Data!$A:$A,"&lt;="&amp;$O$1)</f>
        <v>1</v>
      </c>
      <c r="U6" s="6">
        <f ca="1">COUNTIFS(Data!$E:$E,2,Data!$B:$B,'10W Snapshot'!$E6,Data!$A:$A,"&gt;="&amp;$F$1,Data!$A:$A,"&lt;="&amp;$O$1)</f>
        <v>13</v>
      </c>
      <c r="V6" s="6">
        <f ca="1">COUNTIFS(Data!$E:$E,3,Data!$B:$B,'10W Snapshot'!$E6,Data!$A:$A,"&gt;="&amp;$F$1,Data!$A:$A,"&lt;="&amp;$O$1)</f>
        <v>4</v>
      </c>
      <c r="W6">
        <f t="shared" ca="1" si="2"/>
        <v>39</v>
      </c>
      <c r="X6">
        <f t="shared" ca="1" si="3"/>
        <v>18</v>
      </c>
      <c r="Z6" s="20">
        <f t="shared" ca="1" si="4"/>
        <v>2.1666666666666665</v>
      </c>
    </row>
    <row r="7" spans="1:26">
      <c r="A7" s="610"/>
      <c r="B7" s="611"/>
      <c r="C7" s="611"/>
      <c r="D7" s="612"/>
      <c r="E7" s="6" t="str">
        <f ca="1">VLOOKUP(R7,'Master List'!$V:$W,2,FALSE)</f>
        <v>MountainMonkey</v>
      </c>
      <c r="F7">
        <f ca="1">IFERROR(MIN(100,ROUND(AVERAGE(SUMIFS(Data!$E:$E,Data!$B:$B,'10W Snapshot'!$E7,Data!$A:$A,'10W Snapshot'!F$1)/(COUNTIFS(Data!$B:$B,'10W Snapshot'!$E7,Data!$A:$A,'10W Snapshot'!F$1)*3),SQRT(AVERAGEIFS(Data!$D:$D,Data!$B:$B,'10W Snapshot'!$E7,Data!$A:$A,'10W Snapshot'!F$1)))*100*IFERROR(VLOOKUP(MATCH($E7,INDIRECT(ADDRESS(2,38+MATCH(F$1,'Master List'!$AM$1:$XDT$1,0),1,1,"Master List")&amp;":"&amp;ADDRESS(51,38+MATCH(F$1,'Master List'!$AM$1:$XDT$1,0),1,1),TRUE),0),'Master List'!$AE$1:$AF$51,2,FALSE)+IFERROR(VLOOKUP($E7,'Master List'!$AG:$AL,6,FALSE),0),1),0)),"")</f>
        <v>90</v>
      </c>
      <c r="G7">
        <f ca="1">IFERROR(MIN(100,ROUND(AVERAGE(SUMIFS(Data!$E:$E,Data!$B:$B,'10W Snapshot'!$E7,Data!$A:$A,'10W Snapshot'!G$1)/(COUNTIFS(Data!$B:$B,'10W Snapshot'!$E7,Data!$A:$A,'10W Snapshot'!G$1)*3),SQRT(AVERAGEIFS(Data!$D:$D,Data!$B:$B,'10W Snapshot'!$E7,Data!$A:$A,'10W Snapshot'!G$1)))*100*IFERROR(VLOOKUP(MATCH($E7,INDIRECT(ADDRESS(2,38+MATCH(G$1,'Master List'!$AM$1:$XDT$1,0),1,1,"Master List")&amp;":"&amp;ADDRESS(51,38+MATCH(G$1,'Master List'!$AM$1:$XDT$1,0),1,1),TRUE),0),'Master List'!$AE$1:$AF$51,2,FALSE)+IFERROR(VLOOKUP($E7,'Master List'!$AG:$AL,6,FALSE),0),1),0)),"")</f>
        <v>85</v>
      </c>
      <c r="H7">
        <f ca="1">IFERROR(MIN(100,ROUND(AVERAGE(SUMIFS(Data!$E:$E,Data!$B:$B,'10W Snapshot'!$E7,Data!$A:$A,'10W Snapshot'!H$1)/(COUNTIFS(Data!$B:$B,'10W Snapshot'!$E7,Data!$A:$A,'10W Snapshot'!H$1)*3),SQRT(AVERAGEIFS(Data!$D:$D,Data!$B:$B,'10W Snapshot'!$E7,Data!$A:$A,'10W Snapshot'!H$1)))*100*IFERROR(VLOOKUP(MATCH($E7,INDIRECT(ADDRESS(2,38+MATCH(H$1,'Master List'!$AM$1:$XDT$1,0),1,1,"Master List")&amp;":"&amp;ADDRESS(51,38+MATCH(H$1,'Master List'!$AM$1:$XDT$1,0),1,1),TRUE),0),'Master List'!$AE$1:$AF$51,2,FALSE)+IFERROR(VLOOKUP($E7,'Master List'!$AG:$AL,6,FALSE),0),1),0)),"")</f>
        <v>99</v>
      </c>
      <c r="I7">
        <f ca="1">IFERROR(MIN(100,ROUND(AVERAGE(SUMIFS(Data!$E:$E,Data!$B:$B,'10W Snapshot'!$E7,Data!$A:$A,'10W Snapshot'!I$1)/(COUNTIFS(Data!$B:$B,'10W Snapshot'!$E7,Data!$A:$A,'10W Snapshot'!I$1)*3),SQRT(AVERAGEIFS(Data!$D:$D,Data!$B:$B,'10W Snapshot'!$E7,Data!$A:$A,'10W Snapshot'!I$1)))*100*IFERROR(VLOOKUP(MATCH($E7,INDIRECT(ADDRESS(2,38+MATCH(I$1,'Master List'!$AM$1:$XDT$1,0),1,1,"Master List")&amp;":"&amp;ADDRESS(51,38+MATCH(I$1,'Master List'!$AM$1:$XDT$1,0),1,1),TRUE),0),'Master List'!$AE$1:$AF$51,2,FALSE)+IFERROR(VLOOKUP($E7,'Master List'!$AG:$AL,6,FALSE),0),1),0)),"")</f>
        <v>83</v>
      </c>
      <c r="J7">
        <f ca="1">IFERROR(MIN(100,ROUND(AVERAGE(SUMIFS(Data!$E:$E,Data!$B:$B,'10W Snapshot'!$E7,Data!$A:$A,'10W Snapshot'!J$1)/(COUNTIFS(Data!$B:$B,'10W Snapshot'!$E7,Data!$A:$A,'10W Snapshot'!J$1)*3),SQRT(AVERAGEIFS(Data!$D:$D,Data!$B:$B,'10W Snapshot'!$E7,Data!$A:$A,'10W Snapshot'!J$1)))*100*IFERROR(VLOOKUP(MATCH($E7,INDIRECT(ADDRESS(2,38+MATCH(J$1,'Master List'!$AM$1:$XDT$1,0),1,1,"Master List")&amp;":"&amp;ADDRESS(51,38+MATCH(J$1,'Master List'!$AM$1:$XDT$1,0),1,1),TRUE),0),'Master List'!$AE$1:$AF$51,2,FALSE)+IFERROR(VLOOKUP($E7,'Master List'!$AG:$AL,6,FALSE),0),1),0)),"")</f>
        <v>100</v>
      </c>
      <c r="K7">
        <f ca="1">IFERROR(MIN(100,ROUND(AVERAGE(SUMIFS(Data!$E:$E,Data!$B:$B,'10W Snapshot'!$E7,Data!$A:$A,'10W Snapshot'!K$1)/(COUNTIFS(Data!$B:$B,'10W Snapshot'!$E7,Data!$A:$A,'10W Snapshot'!K$1)*3),SQRT(AVERAGEIFS(Data!$D:$D,Data!$B:$B,'10W Snapshot'!$E7,Data!$A:$A,'10W Snapshot'!K$1)))*100*IFERROR(VLOOKUP(MATCH($E7,INDIRECT(ADDRESS(2,38+MATCH(K$1,'Master List'!$AM$1:$XDT$1,0),1,1,"Master List")&amp;":"&amp;ADDRESS(51,38+MATCH(K$1,'Master List'!$AM$1:$XDT$1,0),1,1),TRUE),0),'Master List'!$AE$1:$AF$51,2,FALSE)+IFERROR(VLOOKUP($E7,'Master List'!$AG:$AL,6,FALSE),0),1),0)),"")</f>
        <v>70</v>
      </c>
      <c r="L7">
        <f ca="1">IFERROR(MIN(100,ROUND(AVERAGE(SUMIFS(Data!$E:$E,Data!$B:$B,'10W Snapshot'!$E7,Data!$A:$A,'10W Snapshot'!L$1)/(COUNTIFS(Data!$B:$B,'10W Snapshot'!$E7,Data!$A:$A,'10W Snapshot'!L$1)*3),SQRT(AVERAGEIFS(Data!$D:$D,Data!$B:$B,'10W Snapshot'!$E7,Data!$A:$A,'10W Snapshot'!L$1)))*100*IFERROR(VLOOKUP(MATCH($E7,INDIRECT(ADDRESS(2,38+MATCH(L$1,'Master List'!$AM$1:$XDT$1,0),1,1,"Master List")&amp;":"&amp;ADDRESS(51,38+MATCH(L$1,'Master List'!$AM$1:$XDT$1,0),1,1),TRUE),0),'Master List'!$AE$1:$AF$51,2,FALSE)+IFERROR(VLOOKUP($E7,'Master List'!$AG:$AL,6,FALSE),0),1),0)),"")</f>
        <v>68</v>
      </c>
      <c r="M7">
        <f ca="1">IFERROR(MIN(100,ROUND(AVERAGE(SUMIFS(Data!$E:$E,Data!$B:$B,'10W Snapshot'!$E7,Data!$A:$A,'10W Snapshot'!M$1)/(COUNTIFS(Data!$B:$B,'10W Snapshot'!$E7,Data!$A:$A,'10W Snapshot'!M$1)*3),SQRT(AVERAGEIFS(Data!$D:$D,Data!$B:$B,'10W Snapshot'!$E7,Data!$A:$A,'10W Snapshot'!M$1)))*100*IFERROR(VLOOKUP(MATCH($E7,INDIRECT(ADDRESS(2,38+MATCH(M$1,'Master List'!$AM$1:$XDT$1,0),1,1,"Master List")&amp;":"&amp;ADDRESS(51,38+MATCH(M$1,'Master List'!$AM$1:$XDT$1,0),1,1),TRUE),0),'Master List'!$AE$1:$AF$51,2,FALSE)+IFERROR(VLOOKUP($E7,'Master List'!$AG:$AL,6,FALSE),0),1),0)),"")</f>
        <v>87</v>
      </c>
      <c r="N7" t="str">
        <f ca="1">IFERROR(MIN(100,ROUND(AVERAGE(SUMIFS(Data!$E:$E,Data!$B:$B,'10W Snapshot'!$E7,Data!$A:$A,'10W Snapshot'!N$1)/(COUNTIFS(Data!$B:$B,'10W Snapshot'!$E7,Data!$A:$A,'10W Snapshot'!N$1)*3),SQRT(AVERAGEIFS(Data!$D:$D,Data!$B:$B,'10W Snapshot'!$E7,Data!$A:$A,'10W Snapshot'!N$1)))*100*IFERROR(VLOOKUP(MATCH($E7,INDIRECT(ADDRESS(2,38+MATCH(N$1,'Master List'!$AM$1:$XDT$1,0),1,1,"Master List")&amp;":"&amp;ADDRESS(51,38+MATCH(N$1,'Master List'!$AM$1:$XDT$1,0),1,1),TRUE),0),'Master List'!$AE$1:$AF$51,2,FALSE)+IFERROR(VLOOKUP($E7,'Master List'!$AG:$AL,6,FALSE),0),1),0)),"")</f>
        <v/>
      </c>
      <c r="O7">
        <f ca="1">IFERROR(MIN(100,ROUND(AVERAGE(SUMIFS(Data!$E:$E,Data!$B:$B,'10W Snapshot'!$E7,Data!$A:$A,'10W Snapshot'!O$1)/(COUNTIFS(Data!$B:$B,'10W Snapshot'!$E7,Data!$A:$A,'10W Snapshot'!O$1)*3),SQRT(AVERAGEIFS(Data!$D:$D,Data!$B:$B,'10W Snapshot'!$E7,Data!$A:$A,'10W Snapshot'!O$1)))*100*IFERROR(VLOOKUP(MATCH($E7,INDIRECT(ADDRESS(2,38+MATCH(O$1,'Master List'!$AM$1:$XDT$1,0),1,1,"Master List")&amp;":"&amp;ADDRESS(51,38+MATCH(O$1,'Master List'!$AM$1:$XDT$1,0),1,1),TRUE),0),'Master List'!$AE$1:$AF$51,2,FALSE)+IFERROR(VLOOKUP($E7,'Master List'!$AG:$AL,6,FALSE),0),1),0)),"")</f>
        <v>100</v>
      </c>
      <c r="P7" s="20">
        <f t="shared" ca="1" si="1"/>
        <v>86.888888888888886</v>
      </c>
      <c r="R7" s="515">
        <v>6</v>
      </c>
      <c r="S7" s="6">
        <f ca="1">COUNTIFS(Data!$E:$E,0,Data!$B:$B,'10W Snapshot'!$E7,Data!$A:$A,"&gt;="&amp;$F$1,Data!$A:$A,"&lt;="&amp;$O$1)</f>
        <v>0</v>
      </c>
      <c r="T7" s="6">
        <f ca="1">COUNTIFS(Data!$E:$E,1,Data!$B:$B,'10W Snapshot'!$E7,Data!$A:$A,"&gt;="&amp;$F$1,Data!$A:$A,"&lt;="&amp;$O$1)</f>
        <v>3</v>
      </c>
      <c r="U7" s="6">
        <f ca="1">COUNTIFS(Data!$E:$E,2,Data!$B:$B,'10W Snapshot'!$E7,Data!$A:$A,"&gt;="&amp;$F$1,Data!$A:$A,"&lt;="&amp;$O$1)</f>
        <v>10</v>
      </c>
      <c r="V7" s="6">
        <f ca="1">COUNTIFS(Data!$E:$E,3,Data!$B:$B,'10W Snapshot'!$E7,Data!$A:$A,"&gt;="&amp;$F$1,Data!$A:$A,"&lt;="&amp;$O$1)</f>
        <v>5</v>
      </c>
      <c r="W7">
        <f t="shared" ca="1" si="2"/>
        <v>38</v>
      </c>
      <c r="X7">
        <f t="shared" ca="1" si="3"/>
        <v>18</v>
      </c>
      <c r="Z7" s="20">
        <f t="shared" ca="1" si="4"/>
        <v>2.1111111111111112</v>
      </c>
    </row>
    <row r="8" spans="1:26">
      <c r="A8" s="610"/>
      <c r="B8" s="611"/>
      <c r="C8" s="611"/>
      <c r="D8" s="612"/>
      <c r="E8" s="6" t="str">
        <f ca="1">VLOOKUP(R8,'Master List'!$V:$W,2,FALSE)</f>
        <v>JEFF</v>
      </c>
      <c r="F8">
        <f ca="1">IFERROR(MIN(100,ROUND(AVERAGE(SUMIFS(Data!$E:$E,Data!$B:$B,'10W Snapshot'!$E8,Data!$A:$A,'10W Snapshot'!F$1)/(COUNTIFS(Data!$B:$B,'10W Snapshot'!$E8,Data!$A:$A,'10W Snapshot'!F$1)*3),SQRT(AVERAGEIFS(Data!$D:$D,Data!$B:$B,'10W Snapshot'!$E8,Data!$A:$A,'10W Snapshot'!F$1)))*100*IFERROR(VLOOKUP(MATCH($E8,INDIRECT(ADDRESS(2,38+MATCH(F$1,'Master List'!$AM$1:$XDT$1,0),1,1,"Master List")&amp;":"&amp;ADDRESS(51,38+MATCH(F$1,'Master List'!$AM$1:$XDT$1,0),1,1),TRUE),0),'Master List'!$AE$1:$AF$51,2,FALSE)+IFERROR(VLOOKUP($E8,'Master List'!$AG:$AL,6,FALSE),0),1),0)),"")</f>
        <v>74</v>
      </c>
      <c r="G8">
        <f ca="1">IFERROR(MIN(100,ROUND(AVERAGE(SUMIFS(Data!$E:$E,Data!$B:$B,'10W Snapshot'!$E8,Data!$A:$A,'10W Snapshot'!G$1)/(COUNTIFS(Data!$B:$B,'10W Snapshot'!$E8,Data!$A:$A,'10W Snapshot'!G$1)*3),SQRT(AVERAGEIFS(Data!$D:$D,Data!$B:$B,'10W Snapshot'!$E8,Data!$A:$A,'10W Snapshot'!G$1)))*100*IFERROR(VLOOKUP(MATCH($E8,INDIRECT(ADDRESS(2,38+MATCH(G$1,'Master List'!$AM$1:$XDT$1,0),1,1,"Master List")&amp;":"&amp;ADDRESS(51,38+MATCH(G$1,'Master List'!$AM$1:$XDT$1,0),1,1),TRUE),0),'Master List'!$AE$1:$AF$51,2,FALSE)+IFERROR(VLOOKUP($E8,'Master List'!$AG:$AL,6,FALSE),0),1),0)),"")</f>
        <v>87</v>
      </c>
      <c r="H8">
        <f ca="1">IFERROR(MIN(100,ROUND(AVERAGE(SUMIFS(Data!$E:$E,Data!$B:$B,'10W Snapshot'!$E8,Data!$A:$A,'10W Snapshot'!H$1)/(COUNTIFS(Data!$B:$B,'10W Snapshot'!$E8,Data!$A:$A,'10W Snapshot'!H$1)*3),SQRT(AVERAGEIFS(Data!$D:$D,Data!$B:$B,'10W Snapshot'!$E8,Data!$A:$A,'10W Snapshot'!H$1)))*100*IFERROR(VLOOKUP(MATCH($E8,INDIRECT(ADDRESS(2,38+MATCH(H$1,'Master List'!$AM$1:$XDT$1,0),1,1,"Master List")&amp;":"&amp;ADDRESS(51,38+MATCH(H$1,'Master List'!$AM$1:$XDT$1,0),1,1),TRUE),0),'Master List'!$AE$1:$AF$51,2,FALSE)+IFERROR(VLOOKUP($E8,'Master List'!$AG:$AL,6,FALSE),0),1),0)),"")</f>
        <v>97</v>
      </c>
      <c r="I8">
        <f ca="1">IFERROR(MIN(100,ROUND(AVERAGE(SUMIFS(Data!$E:$E,Data!$B:$B,'10W Snapshot'!$E8,Data!$A:$A,'10W Snapshot'!I$1)/(COUNTIFS(Data!$B:$B,'10W Snapshot'!$E8,Data!$A:$A,'10W Snapshot'!I$1)*3),SQRT(AVERAGEIFS(Data!$D:$D,Data!$B:$B,'10W Snapshot'!$E8,Data!$A:$A,'10W Snapshot'!I$1)))*100*IFERROR(VLOOKUP(MATCH($E8,INDIRECT(ADDRESS(2,38+MATCH(I$1,'Master List'!$AM$1:$XDT$1,0),1,1,"Master List")&amp;":"&amp;ADDRESS(51,38+MATCH(I$1,'Master List'!$AM$1:$XDT$1,0),1,1),TRUE),0),'Master List'!$AE$1:$AF$51,2,FALSE)+IFERROR(VLOOKUP($E8,'Master List'!$AG:$AL,6,FALSE),0),1),0)),"")</f>
        <v>63</v>
      </c>
      <c r="J8">
        <f ca="1">IFERROR(MIN(100,ROUND(AVERAGE(SUMIFS(Data!$E:$E,Data!$B:$B,'10W Snapshot'!$E8,Data!$A:$A,'10W Snapshot'!J$1)/(COUNTIFS(Data!$B:$B,'10W Snapshot'!$E8,Data!$A:$A,'10W Snapshot'!J$1)*3),SQRT(AVERAGEIFS(Data!$D:$D,Data!$B:$B,'10W Snapshot'!$E8,Data!$A:$A,'10W Snapshot'!J$1)))*100*IFERROR(VLOOKUP(MATCH($E8,INDIRECT(ADDRESS(2,38+MATCH(J$1,'Master List'!$AM$1:$XDT$1,0),1,1,"Master List")&amp;":"&amp;ADDRESS(51,38+MATCH(J$1,'Master List'!$AM$1:$XDT$1,0),1,1),TRUE),0),'Master List'!$AE$1:$AF$51,2,FALSE)+IFERROR(VLOOKUP($E8,'Master List'!$AG:$AL,6,FALSE),0),1),0)),"")</f>
        <v>85</v>
      </c>
      <c r="K8">
        <f ca="1">IFERROR(MIN(100,ROUND(AVERAGE(SUMIFS(Data!$E:$E,Data!$B:$B,'10W Snapshot'!$E8,Data!$A:$A,'10W Snapshot'!K$1)/(COUNTIFS(Data!$B:$B,'10W Snapshot'!$E8,Data!$A:$A,'10W Snapshot'!K$1)*3),SQRT(AVERAGEIFS(Data!$D:$D,Data!$B:$B,'10W Snapshot'!$E8,Data!$A:$A,'10W Snapshot'!K$1)))*100*IFERROR(VLOOKUP(MATCH($E8,INDIRECT(ADDRESS(2,38+MATCH(K$1,'Master List'!$AM$1:$XDT$1,0),1,1,"Master List")&amp;":"&amp;ADDRESS(51,38+MATCH(K$1,'Master List'!$AM$1:$XDT$1,0),1,1),TRUE),0),'Master List'!$AE$1:$AF$51,2,FALSE)+IFERROR(VLOOKUP($E8,'Master List'!$AG:$AL,6,FALSE),0),1),0)),"")</f>
        <v>85</v>
      </c>
      <c r="L8">
        <f ca="1">IFERROR(MIN(100,ROUND(AVERAGE(SUMIFS(Data!$E:$E,Data!$B:$B,'10W Snapshot'!$E8,Data!$A:$A,'10W Snapshot'!L$1)/(COUNTIFS(Data!$B:$B,'10W Snapshot'!$E8,Data!$A:$A,'10W Snapshot'!L$1)*3),SQRT(AVERAGEIFS(Data!$D:$D,Data!$B:$B,'10W Snapshot'!$E8,Data!$A:$A,'10W Snapshot'!L$1)))*100*IFERROR(VLOOKUP(MATCH($E8,INDIRECT(ADDRESS(2,38+MATCH(L$1,'Master List'!$AM$1:$XDT$1,0),1,1,"Master List")&amp;":"&amp;ADDRESS(51,38+MATCH(L$1,'Master List'!$AM$1:$XDT$1,0),1,1),TRUE),0),'Master List'!$AE$1:$AF$51,2,FALSE)+IFERROR(VLOOKUP($E8,'Master List'!$AG:$AL,6,FALSE),0),1),0)),"")</f>
        <v>100</v>
      </c>
      <c r="M8">
        <f ca="1">IFERROR(MIN(100,ROUND(AVERAGE(SUMIFS(Data!$E:$E,Data!$B:$B,'10W Snapshot'!$E8,Data!$A:$A,'10W Snapshot'!M$1)/(COUNTIFS(Data!$B:$B,'10W Snapshot'!$E8,Data!$A:$A,'10W Snapshot'!M$1)*3),SQRT(AVERAGEIFS(Data!$D:$D,Data!$B:$B,'10W Snapshot'!$E8,Data!$A:$A,'10W Snapshot'!M$1)))*100*IFERROR(VLOOKUP(MATCH($E8,INDIRECT(ADDRESS(2,38+MATCH(M$1,'Master List'!$AM$1:$XDT$1,0),1,1,"Master List")&amp;":"&amp;ADDRESS(51,38+MATCH(M$1,'Master List'!$AM$1:$XDT$1,0),1,1),TRUE),0),'Master List'!$AE$1:$AF$51,2,FALSE)+IFERROR(VLOOKUP($E8,'Master List'!$AG:$AL,6,FALSE),0),1),0)),"")</f>
        <v>82</v>
      </c>
      <c r="N8" t="str">
        <f ca="1">IFERROR(MIN(100,ROUND(AVERAGE(SUMIFS(Data!$E:$E,Data!$B:$B,'10W Snapshot'!$E8,Data!$A:$A,'10W Snapshot'!N$1)/(COUNTIFS(Data!$B:$B,'10W Snapshot'!$E8,Data!$A:$A,'10W Snapshot'!N$1)*3),SQRT(AVERAGEIFS(Data!$D:$D,Data!$B:$B,'10W Snapshot'!$E8,Data!$A:$A,'10W Snapshot'!N$1)))*100*IFERROR(VLOOKUP(MATCH($E8,INDIRECT(ADDRESS(2,38+MATCH(N$1,'Master List'!$AM$1:$XDT$1,0),1,1,"Master List")&amp;":"&amp;ADDRESS(51,38+MATCH(N$1,'Master List'!$AM$1:$XDT$1,0),1,1),TRUE),0),'Master List'!$AE$1:$AF$51,2,FALSE)+IFERROR(VLOOKUP($E8,'Master List'!$AG:$AL,6,FALSE),0),1),0)),"")</f>
        <v/>
      </c>
      <c r="O8">
        <f ca="1">IFERROR(MIN(100,ROUND(AVERAGE(SUMIFS(Data!$E:$E,Data!$B:$B,'10W Snapshot'!$E8,Data!$A:$A,'10W Snapshot'!O$1)/(COUNTIFS(Data!$B:$B,'10W Snapshot'!$E8,Data!$A:$A,'10W Snapshot'!O$1)*3),SQRT(AVERAGEIFS(Data!$D:$D,Data!$B:$B,'10W Snapshot'!$E8,Data!$A:$A,'10W Snapshot'!O$1)))*100*IFERROR(VLOOKUP(MATCH($E8,INDIRECT(ADDRESS(2,38+MATCH(O$1,'Master List'!$AM$1:$XDT$1,0),1,1,"Master List")&amp;":"&amp;ADDRESS(51,38+MATCH(O$1,'Master List'!$AM$1:$XDT$1,0),1,1),TRUE),0),'Master List'!$AE$1:$AF$51,2,FALSE)+IFERROR(VLOOKUP($E8,'Master List'!$AG:$AL,6,FALSE),0),1),0)),"")</f>
        <v>100</v>
      </c>
      <c r="P8" s="20">
        <f t="shared" ca="1" si="1"/>
        <v>85.888888888888886</v>
      </c>
      <c r="R8" s="515">
        <v>7</v>
      </c>
      <c r="S8" s="6">
        <f ca="1">COUNTIFS(Data!$E:$E,0,Data!$B:$B,'10W Snapshot'!$E8,Data!$A:$A,"&gt;="&amp;$F$1,Data!$A:$A,"&lt;="&amp;$O$1)</f>
        <v>0</v>
      </c>
      <c r="T8" s="6">
        <f ca="1">COUNTIFS(Data!$E:$E,1,Data!$B:$B,'10W Snapshot'!$E8,Data!$A:$A,"&gt;="&amp;$F$1,Data!$A:$A,"&lt;="&amp;$O$1)</f>
        <v>6</v>
      </c>
      <c r="U8" s="6">
        <f ca="1">COUNTIFS(Data!$E:$E,2,Data!$B:$B,'10W Snapshot'!$E8,Data!$A:$A,"&gt;="&amp;$F$1,Data!$A:$A,"&lt;="&amp;$O$1)</f>
        <v>5</v>
      </c>
      <c r="V8" s="6">
        <f ca="1">COUNTIFS(Data!$E:$E,3,Data!$B:$B,'10W Snapshot'!$E8,Data!$A:$A,"&gt;="&amp;$F$1,Data!$A:$A,"&lt;="&amp;$O$1)</f>
        <v>7</v>
      </c>
      <c r="W8">
        <f t="shared" ca="1" si="2"/>
        <v>37</v>
      </c>
      <c r="X8">
        <f t="shared" ca="1" si="3"/>
        <v>18</v>
      </c>
      <c r="Z8" s="20">
        <f t="shared" ca="1" si="4"/>
        <v>2.0555555555555554</v>
      </c>
    </row>
    <row r="9" spans="1:26" ht="15" customHeight="1">
      <c r="A9" s="613" t="s">
        <v>217</v>
      </c>
      <c r="B9" s="613"/>
      <c r="C9" s="613"/>
      <c r="D9" s="613"/>
      <c r="E9" s="6" t="str">
        <f ca="1">VLOOKUP(R9,'Master List'!$V:$W,2,FALSE)</f>
        <v>Bugs25</v>
      </c>
      <c r="F9">
        <f ca="1">IFERROR(MIN(100,ROUND(AVERAGE(SUMIFS(Data!$E:$E,Data!$B:$B,'10W Snapshot'!$E9,Data!$A:$A,'10W Snapshot'!F$1)/(COUNTIFS(Data!$B:$B,'10W Snapshot'!$E9,Data!$A:$A,'10W Snapshot'!F$1)*3),SQRT(AVERAGEIFS(Data!$D:$D,Data!$B:$B,'10W Snapshot'!$E9,Data!$A:$A,'10W Snapshot'!F$1)))*100*IFERROR(VLOOKUP(MATCH($E9,INDIRECT(ADDRESS(2,38+MATCH(F$1,'Master List'!$AM$1:$XDT$1,0),1,1,"Master List")&amp;":"&amp;ADDRESS(51,38+MATCH(F$1,'Master List'!$AM$1:$XDT$1,0),1,1),TRUE),0),'Master List'!$AE$1:$AF$51,2,FALSE)+IFERROR(VLOOKUP($E9,'Master List'!$AG:$AL,6,FALSE),0),1),0)),"")</f>
        <v>95</v>
      </c>
      <c r="G9">
        <f ca="1">IFERROR(MIN(100,ROUND(AVERAGE(SUMIFS(Data!$E:$E,Data!$B:$B,'10W Snapshot'!$E9,Data!$A:$A,'10W Snapshot'!G$1)/(COUNTIFS(Data!$B:$B,'10W Snapshot'!$E9,Data!$A:$A,'10W Snapshot'!G$1)*3),SQRT(AVERAGEIFS(Data!$D:$D,Data!$B:$B,'10W Snapshot'!$E9,Data!$A:$A,'10W Snapshot'!G$1)))*100*IFERROR(VLOOKUP(MATCH($E9,INDIRECT(ADDRESS(2,38+MATCH(G$1,'Master List'!$AM$1:$XDT$1,0),1,1,"Master List")&amp;":"&amp;ADDRESS(51,38+MATCH(G$1,'Master List'!$AM$1:$XDT$1,0),1,1),TRUE),0),'Master List'!$AE$1:$AF$51,2,FALSE)+IFERROR(VLOOKUP($E9,'Master List'!$AG:$AL,6,FALSE),0),1),0)),"")</f>
        <v>93</v>
      </c>
      <c r="H9">
        <f ca="1">IFERROR(MIN(100,ROUND(AVERAGE(SUMIFS(Data!$E:$E,Data!$B:$B,'10W Snapshot'!$E9,Data!$A:$A,'10W Snapshot'!H$1)/(COUNTIFS(Data!$B:$B,'10W Snapshot'!$E9,Data!$A:$A,'10W Snapshot'!H$1)*3),SQRT(AVERAGEIFS(Data!$D:$D,Data!$B:$B,'10W Snapshot'!$E9,Data!$A:$A,'10W Snapshot'!H$1)))*100*IFERROR(VLOOKUP(MATCH($E9,INDIRECT(ADDRESS(2,38+MATCH(H$1,'Master List'!$AM$1:$XDT$1,0),1,1,"Master List")&amp;":"&amp;ADDRESS(51,38+MATCH(H$1,'Master List'!$AM$1:$XDT$1,0),1,1),TRUE),0),'Master List'!$AE$1:$AF$51,2,FALSE)+IFERROR(VLOOKUP($E9,'Master List'!$AG:$AL,6,FALSE),0),1),0)),"")</f>
        <v>95</v>
      </c>
      <c r="I9">
        <f ca="1">IFERROR(MIN(100,ROUND(AVERAGE(SUMIFS(Data!$E:$E,Data!$B:$B,'10W Snapshot'!$E9,Data!$A:$A,'10W Snapshot'!I$1)/(COUNTIFS(Data!$B:$B,'10W Snapshot'!$E9,Data!$A:$A,'10W Snapshot'!I$1)*3),SQRT(AVERAGEIFS(Data!$D:$D,Data!$B:$B,'10W Snapshot'!$E9,Data!$A:$A,'10W Snapshot'!I$1)))*100*IFERROR(VLOOKUP(MATCH($E9,INDIRECT(ADDRESS(2,38+MATCH(I$1,'Master List'!$AM$1:$XDT$1,0),1,1,"Master List")&amp;":"&amp;ADDRESS(51,38+MATCH(I$1,'Master List'!$AM$1:$XDT$1,0),1,1),TRUE),0),'Master List'!$AE$1:$AF$51,2,FALSE)+IFERROR(VLOOKUP($E9,'Master List'!$AG:$AL,6,FALSE),0),1),0)),"")</f>
        <v>75</v>
      </c>
      <c r="J9">
        <f ca="1">IFERROR(MIN(100,ROUND(AVERAGE(SUMIFS(Data!$E:$E,Data!$B:$B,'10W Snapshot'!$E9,Data!$A:$A,'10W Snapshot'!J$1)/(COUNTIFS(Data!$B:$B,'10W Snapshot'!$E9,Data!$A:$A,'10W Snapshot'!J$1)*3),SQRT(AVERAGEIFS(Data!$D:$D,Data!$B:$B,'10W Snapshot'!$E9,Data!$A:$A,'10W Snapshot'!J$1)))*100*IFERROR(VLOOKUP(MATCH($E9,INDIRECT(ADDRESS(2,38+MATCH(J$1,'Master List'!$AM$1:$XDT$1,0),1,1,"Master List")&amp;":"&amp;ADDRESS(51,38+MATCH(J$1,'Master List'!$AM$1:$XDT$1,0),1,1),TRUE),0),'Master List'!$AE$1:$AF$51,2,FALSE)+IFERROR(VLOOKUP($E9,'Master List'!$AG:$AL,6,FALSE),0),1),0)),"")</f>
        <v>78</v>
      </c>
      <c r="K9">
        <f ca="1">IFERROR(MIN(100,ROUND(AVERAGE(SUMIFS(Data!$E:$E,Data!$B:$B,'10W Snapshot'!$E9,Data!$A:$A,'10W Snapshot'!K$1)/(COUNTIFS(Data!$B:$B,'10W Snapshot'!$E9,Data!$A:$A,'10W Snapshot'!K$1)*3),SQRT(AVERAGEIFS(Data!$D:$D,Data!$B:$B,'10W Snapshot'!$E9,Data!$A:$A,'10W Snapshot'!K$1)))*100*IFERROR(VLOOKUP(MATCH($E9,INDIRECT(ADDRESS(2,38+MATCH(K$1,'Master List'!$AM$1:$XDT$1,0),1,1,"Master List")&amp;":"&amp;ADDRESS(51,38+MATCH(K$1,'Master List'!$AM$1:$XDT$1,0),1,1),TRUE),0),'Master List'!$AE$1:$AF$51,2,FALSE)+IFERROR(VLOOKUP($E9,'Master List'!$AG:$AL,6,FALSE),0),1),0)),"")</f>
        <v>83</v>
      </c>
      <c r="L9" t="str">
        <f ca="1">IFERROR(MIN(100,ROUND(AVERAGE(SUMIFS(Data!$E:$E,Data!$B:$B,'10W Snapshot'!$E9,Data!$A:$A,'10W Snapshot'!L$1)/(COUNTIFS(Data!$B:$B,'10W Snapshot'!$E9,Data!$A:$A,'10W Snapshot'!L$1)*3),SQRT(AVERAGEIFS(Data!$D:$D,Data!$B:$B,'10W Snapshot'!$E9,Data!$A:$A,'10W Snapshot'!L$1)))*100*IFERROR(VLOOKUP(MATCH($E9,INDIRECT(ADDRESS(2,38+MATCH(L$1,'Master List'!$AM$1:$XDT$1,0),1,1,"Master List")&amp;":"&amp;ADDRESS(51,38+MATCH(L$1,'Master List'!$AM$1:$XDT$1,0),1,1),TRUE),0),'Master List'!$AE$1:$AF$51,2,FALSE)+IFERROR(VLOOKUP($E9,'Master List'!$AG:$AL,6,FALSE),0),1),0)),"")</f>
        <v/>
      </c>
      <c r="M9" t="str">
        <f ca="1">IFERROR(MIN(100,ROUND(AVERAGE(SUMIFS(Data!$E:$E,Data!$B:$B,'10W Snapshot'!$E9,Data!$A:$A,'10W Snapshot'!M$1)/(COUNTIFS(Data!$B:$B,'10W Snapshot'!$E9,Data!$A:$A,'10W Snapshot'!M$1)*3),SQRT(AVERAGEIFS(Data!$D:$D,Data!$B:$B,'10W Snapshot'!$E9,Data!$A:$A,'10W Snapshot'!M$1)))*100*IFERROR(VLOOKUP(MATCH($E9,INDIRECT(ADDRESS(2,38+MATCH(M$1,'Master List'!$AM$1:$XDT$1,0),1,1,"Master List")&amp;":"&amp;ADDRESS(51,38+MATCH(M$1,'Master List'!$AM$1:$XDT$1,0),1,1),TRUE),0),'Master List'!$AE$1:$AF$51,2,FALSE)+IFERROR(VLOOKUP($E9,'Master List'!$AG:$AL,6,FALSE),0),1),0)),"")</f>
        <v/>
      </c>
      <c r="N9">
        <f ca="1">IFERROR(MIN(100,ROUND(AVERAGE(SUMIFS(Data!$E:$E,Data!$B:$B,'10W Snapshot'!$E9,Data!$A:$A,'10W Snapshot'!N$1)/(COUNTIFS(Data!$B:$B,'10W Snapshot'!$E9,Data!$A:$A,'10W Snapshot'!N$1)*3),SQRT(AVERAGEIFS(Data!$D:$D,Data!$B:$B,'10W Snapshot'!$E9,Data!$A:$A,'10W Snapshot'!N$1)))*100*IFERROR(VLOOKUP(MATCH($E9,INDIRECT(ADDRESS(2,38+MATCH(N$1,'Master List'!$AM$1:$XDT$1,0),1,1,"Master List")&amp;":"&amp;ADDRESS(51,38+MATCH(N$1,'Master List'!$AM$1:$XDT$1,0),1,1),TRUE),0),'Master List'!$AE$1:$AF$51,2,FALSE)+IFERROR(VLOOKUP($E9,'Master List'!$AG:$AL,6,FALSE),0),1),0)),"")</f>
        <v>75</v>
      </c>
      <c r="O9">
        <f ca="1">IFERROR(MIN(100,ROUND(AVERAGE(SUMIFS(Data!$E:$E,Data!$B:$B,'10W Snapshot'!$E9,Data!$A:$A,'10W Snapshot'!O$1)/(COUNTIFS(Data!$B:$B,'10W Snapshot'!$E9,Data!$A:$A,'10W Snapshot'!O$1)*3),SQRT(AVERAGEIFS(Data!$D:$D,Data!$B:$B,'10W Snapshot'!$E9,Data!$A:$A,'10W Snapshot'!O$1)))*100*IFERROR(VLOOKUP(MATCH($E9,INDIRECT(ADDRESS(2,38+MATCH(O$1,'Master List'!$AM$1:$XDT$1,0),1,1,"Master List")&amp;":"&amp;ADDRESS(51,38+MATCH(O$1,'Master List'!$AM$1:$XDT$1,0),1,1),TRUE),0),'Master List'!$AE$1:$AF$51,2,FALSE)+IFERROR(VLOOKUP($E9,'Master List'!$AG:$AL,6,FALSE),0),1),0)),"")</f>
        <v>87</v>
      </c>
      <c r="P9" s="20">
        <f t="shared" ca="1" si="1"/>
        <v>85.125</v>
      </c>
      <c r="R9" s="515">
        <v>8</v>
      </c>
      <c r="S9" s="6">
        <f ca="1">COUNTIFS(Data!$E:$E,0,Data!$B:$B,'10W Snapshot'!$E9,Data!$A:$A,"&gt;="&amp;$F$1,Data!$A:$A,"&lt;="&amp;$O$1)</f>
        <v>0</v>
      </c>
      <c r="T9" s="6">
        <f ca="1">COUNTIFS(Data!$E:$E,1,Data!$B:$B,'10W Snapshot'!$E9,Data!$A:$A,"&gt;="&amp;$F$1,Data!$A:$A,"&lt;="&amp;$O$1)</f>
        <v>3</v>
      </c>
      <c r="U9" s="6">
        <f ca="1">COUNTIFS(Data!$E:$E,2,Data!$B:$B,'10W Snapshot'!$E9,Data!$A:$A,"&gt;="&amp;$F$1,Data!$A:$A,"&lt;="&amp;$O$1)</f>
        <v>9</v>
      </c>
      <c r="V9" s="6">
        <f ca="1">COUNTIFS(Data!$E:$E,3,Data!$B:$B,'10W Snapshot'!$E9,Data!$A:$A,"&gt;="&amp;$F$1,Data!$A:$A,"&lt;="&amp;$O$1)</f>
        <v>4</v>
      </c>
      <c r="W9">
        <f t="shared" ca="1" si="2"/>
        <v>33</v>
      </c>
      <c r="X9">
        <f t="shared" ca="1" si="3"/>
        <v>16</v>
      </c>
      <c r="Z9" s="20">
        <f t="shared" ca="1" si="4"/>
        <v>2.0625</v>
      </c>
    </row>
    <row r="10" spans="1:26">
      <c r="A10" s="613"/>
      <c r="B10" s="613"/>
      <c r="C10" s="613"/>
      <c r="D10" s="613"/>
      <c r="E10" s="6" t="str">
        <f ca="1">VLOOKUP(R10,'Master List'!$V:$W,2,FALSE)</f>
        <v>ALPINE</v>
      </c>
      <c r="F10">
        <f ca="1">IFERROR(MIN(100,ROUND(AVERAGE(SUMIFS(Data!$E:$E,Data!$B:$B,'10W Snapshot'!$E10,Data!$A:$A,'10W Snapshot'!F$1)/(COUNTIFS(Data!$B:$B,'10W Snapshot'!$E10,Data!$A:$A,'10W Snapshot'!F$1)*3),SQRT(AVERAGEIFS(Data!$D:$D,Data!$B:$B,'10W Snapshot'!$E10,Data!$A:$A,'10W Snapshot'!F$1)))*100*IFERROR(VLOOKUP(MATCH($E10,INDIRECT(ADDRESS(2,38+MATCH(F$1,'Master List'!$AM$1:$XDT$1,0),1,1,"Master List")&amp;":"&amp;ADDRESS(51,38+MATCH(F$1,'Master List'!$AM$1:$XDT$1,0),1,1),TRUE),0),'Master List'!$AE$1:$AF$51,2,FALSE)+IFERROR(VLOOKUP($E10,'Master List'!$AG:$AL,6,FALSE),0),1),0)),"")</f>
        <v>74</v>
      </c>
      <c r="G10">
        <f ca="1">IFERROR(MIN(100,ROUND(AVERAGE(SUMIFS(Data!$E:$E,Data!$B:$B,'10W Snapshot'!$E10,Data!$A:$A,'10W Snapshot'!G$1)/(COUNTIFS(Data!$B:$B,'10W Snapshot'!$E10,Data!$A:$A,'10W Snapshot'!G$1)*3),SQRT(AVERAGEIFS(Data!$D:$D,Data!$B:$B,'10W Snapshot'!$E10,Data!$A:$A,'10W Snapshot'!G$1)))*100*IFERROR(VLOOKUP(MATCH($E10,INDIRECT(ADDRESS(2,38+MATCH(G$1,'Master List'!$AM$1:$XDT$1,0),1,1,"Master List")&amp;":"&amp;ADDRESS(51,38+MATCH(G$1,'Master List'!$AM$1:$XDT$1,0),1,1),TRUE),0),'Master List'!$AE$1:$AF$51,2,FALSE)+IFERROR(VLOOKUP($E10,'Master List'!$AG:$AL,6,FALSE),0),1),0)),"")</f>
        <v>86</v>
      </c>
      <c r="H10">
        <f ca="1">IFERROR(MIN(100,ROUND(AVERAGE(SUMIFS(Data!$E:$E,Data!$B:$B,'10W Snapshot'!$E10,Data!$A:$A,'10W Snapshot'!H$1)/(COUNTIFS(Data!$B:$B,'10W Snapshot'!$E10,Data!$A:$A,'10W Snapshot'!H$1)*3),SQRT(AVERAGEIFS(Data!$D:$D,Data!$B:$B,'10W Snapshot'!$E10,Data!$A:$A,'10W Snapshot'!H$1)))*100*IFERROR(VLOOKUP(MATCH($E10,INDIRECT(ADDRESS(2,38+MATCH(H$1,'Master List'!$AM$1:$XDT$1,0),1,1,"Master List")&amp;":"&amp;ADDRESS(51,38+MATCH(H$1,'Master List'!$AM$1:$XDT$1,0),1,1),TRUE),0),'Master List'!$AE$1:$AF$51,2,FALSE)+IFERROR(VLOOKUP($E10,'Master List'!$AG:$AL,6,FALSE),0),1),0)),"")</f>
        <v>96</v>
      </c>
      <c r="I10">
        <f ca="1">IFERROR(MIN(100,ROUND(AVERAGE(SUMIFS(Data!$E:$E,Data!$B:$B,'10W Snapshot'!$E10,Data!$A:$A,'10W Snapshot'!I$1)/(COUNTIFS(Data!$B:$B,'10W Snapshot'!$E10,Data!$A:$A,'10W Snapshot'!I$1)*3),SQRT(AVERAGEIFS(Data!$D:$D,Data!$B:$B,'10W Snapshot'!$E10,Data!$A:$A,'10W Snapshot'!I$1)))*100*IFERROR(VLOOKUP(MATCH($E10,INDIRECT(ADDRESS(2,38+MATCH(I$1,'Master List'!$AM$1:$XDT$1,0),1,1,"Master List")&amp;":"&amp;ADDRESS(51,38+MATCH(I$1,'Master List'!$AM$1:$XDT$1,0),1,1),TRUE),0),'Master List'!$AE$1:$AF$51,2,FALSE)+IFERROR(VLOOKUP($E10,'Master List'!$AG:$AL,6,FALSE),0),1),0)),"")</f>
        <v>85</v>
      </c>
      <c r="J10">
        <f ca="1">IFERROR(MIN(100,ROUND(AVERAGE(SUMIFS(Data!$E:$E,Data!$B:$B,'10W Snapshot'!$E10,Data!$A:$A,'10W Snapshot'!J$1)/(COUNTIFS(Data!$B:$B,'10W Snapshot'!$E10,Data!$A:$A,'10W Snapshot'!J$1)*3),SQRT(AVERAGEIFS(Data!$D:$D,Data!$B:$B,'10W Snapshot'!$E10,Data!$A:$A,'10W Snapshot'!J$1)))*100*IFERROR(VLOOKUP(MATCH($E10,INDIRECT(ADDRESS(2,38+MATCH(J$1,'Master List'!$AM$1:$XDT$1,0),1,1,"Master List")&amp;":"&amp;ADDRESS(51,38+MATCH(J$1,'Master List'!$AM$1:$XDT$1,0),1,1),TRUE),0),'Master List'!$AE$1:$AF$51,2,FALSE)+IFERROR(VLOOKUP($E10,'Master List'!$AG:$AL,6,FALSE),0),1),0)),"")</f>
        <v>92</v>
      </c>
      <c r="K10" t="str">
        <f ca="1">IFERROR(MIN(100,ROUND(AVERAGE(SUMIFS(Data!$E:$E,Data!$B:$B,'10W Snapshot'!$E10,Data!$A:$A,'10W Snapshot'!K$1)/(COUNTIFS(Data!$B:$B,'10W Snapshot'!$E10,Data!$A:$A,'10W Snapshot'!K$1)*3),SQRT(AVERAGEIFS(Data!$D:$D,Data!$B:$B,'10W Snapshot'!$E10,Data!$A:$A,'10W Snapshot'!K$1)))*100*IFERROR(VLOOKUP(MATCH($E10,INDIRECT(ADDRESS(2,38+MATCH(K$1,'Master List'!$AM$1:$XDT$1,0),1,1,"Master List")&amp;":"&amp;ADDRESS(51,38+MATCH(K$1,'Master List'!$AM$1:$XDT$1,0),1,1),TRUE),0),'Master List'!$AE$1:$AF$51,2,FALSE)+IFERROR(VLOOKUP($E10,'Master List'!$AG:$AL,6,FALSE),0),1),0)),"")</f>
        <v/>
      </c>
      <c r="L10">
        <f ca="1">IFERROR(MIN(100,ROUND(AVERAGE(SUMIFS(Data!$E:$E,Data!$B:$B,'10W Snapshot'!$E10,Data!$A:$A,'10W Snapshot'!L$1)/(COUNTIFS(Data!$B:$B,'10W Snapshot'!$E10,Data!$A:$A,'10W Snapshot'!L$1)*3),SQRT(AVERAGEIFS(Data!$D:$D,Data!$B:$B,'10W Snapshot'!$E10,Data!$A:$A,'10W Snapshot'!L$1)))*100*IFERROR(VLOOKUP(MATCH($E10,INDIRECT(ADDRESS(2,38+MATCH(L$1,'Master List'!$AM$1:$XDT$1,0),1,1,"Master List")&amp;":"&amp;ADDRESS(51,38+MATCH(L$1,'Master List'!$AM$1:$XDT$1,0),1,1),TRUE),0),'Master List'!$AE$1:$AF$51,2,FALSE)+IFERROR(VLOOKUP($E10,'Master List'!$AG:$AL,6,FALSE),0),1),0)),"")</f>
        <v>76</v>
      </c>
      <c r="M10">
        <f ca="1">IFERROR(MIN(100,ROUND(AVERAGE(SUMIFS(Data!$E:$E,Data!$B:$B,'10W Snapshot'!$E10,Data!$A:$A,'10W Snapshot'!M$1)/(COUNTIFS(Data!$B:$B,'10W Snapshot'!$E10,Data!$A:$A,'10W Snapshot'!M$1)*3),SQRT(AVERAGEIFS(Data!$D:$D,Data!$B:$B,'10W Snapshot'!$E10,Data!$A:$A,'10W Snapshot'!M$1)))*100*IFERROR(VLOOKUP(MATCH($E10,INDIRECT(ADDRESS(2,38+MATCH(M$1,'Master List'!$AM$1:$XDT$1,0),1,1,"Master List")&amp;":"&amp;ADDRESS(51,38+MATCH(M$1,'Master List'!$AM$1:$XDT$1,0),1,1),TRUE),0),'Master List'!$AE$1:$AF$51,2,FALSE)+IFERROR(VLOOKUP($E10,'Master List'!$AG:$AL,6,FALSE),0),1),0)),"")</f>
        <v>98</v>
      </c>
      <c r="N10">
        <f ca="1">IFERROR(MIN(100,ROUND(AVERAGE(SUMIFS(Data!$E:$E,Data!$B:$B,'10W Snapshot'!$E10,Data!$A:$A,'10W Snapshot'!N$1)/(COUNTIFS(Data!$B:$B,'10W Snapshot'!$E10,Data!$A:$A,'10W Snapshot'!N$1)*3),SQRT(AVERAGEIFS(Data!$D:$D,Data!$B:$B,'10W Snapshot'!$E10,Data!$A:$A,'10W Snapshot'!N$1)))*100*IFERROR(VLOOKUP(MATCH($E10,INDIRECT(ADDRESS(2,38+MATCH(N$1,'Master List'!$AM$1:$XDT$1,0),1,1,"Master List")&amp;":"&amp;ADDRESS(51,38+MATCH(N$1,'Master List'!$AM$1:$XDT$1,0),1,1),TRUE),0),'Master List'!$AE$1:$AF$51,2,FALSE)+IFERROR(VLOOKUP($E10,'Master List'!$AG:$AL,6,FALSE),0),1),0)),"")</f>
        <v>88</v>
      </c>
      <c r="O10">
        <f ca="1">IFERROR(MIN(100,ROUND(AVERAGE(SUMIFS(Data!$E:$E,Data!$B:$B,'10W Snapshot'!$E10,Data!$A:$A,'10W Snapshot'!O$1)/(COUNTIFS(Data!$B:$B,'10W Snapshot'!$E10,Data!$A:$A,'10W Snapshot'!O$1)*3),SQRT(AVERAGEIFS(Data!$D:$D,Data!$B:$B,'10W Snapshot'!$E10,Data!$A:$A,'10W Snapshot'!O$1)))*100*IFERROR(VLOOKUP(MATCH($E10,INDIRECT(ADDRESS(2,38+MATCH(O$1,'Master List'!$AM$1:$XDT$1,0),1,1,"Master List")&amp;":"&amp;ADDRESS(51,38+MATCH(O$1,'Master List'!$AM$1:$XDT$1,0),1,1),TRUE),0),'Master List'!$AE$1:$AF$51,2,FALSE)+IFERROR(VLOOKUP($E10,'Master List'!$AG:$AL,6,FALSE),0),1),0)),"")</f>
        <v>65</v>
      </c>
      <c r="P10" s="20">
        <f t="shared" ca="1" si="1"/>
        <v>84.444444444444443</v>
      </c>
      <c r="R10" s="515">
        <v>9</v>
      </c>
      <c r="S10" s="6">
        <f ca="1">COUNTIFS(Data!$E:$E,0,Data!$B:$B,'10W Snapshot'!$E10,Data!$A:$A,"&gt;="&amp;$F$1,Data!$A:$A,"&lt;="&amp;$O$1)</f>
        <v>0</v>
      </c>
      <c r="T10" s="6">
        <f ca="1">COUNTIFS(Data!$E:$E,1,Data!$B:$B,'10W Snapshot'!$E10,Data!$A:$A,"&gt;="&amp;$F$1,Data!$A:$A,"&lt;="&amp;$O$1)</f>
        <v>5</v>
      </c>
      <c r="U10" s="6">
        <f ca="1">COUNTIFS(Data!$E:$E,2,Data!$B:$B,'10W Snapshot'!$E10,Data!$A:$A,"&gt;="&amp;$F$1,Data!$A:$A,"&lt;="&amp;$O$1)</f>
        <v>10</v>
      </c>
      <c r="V10" s="6">
        <f ca="1">COUNTIFS(Data!$E:$E,3,Data!$B:$B,'10W Snapshot'!$E10,Data!$A:$A,"&gt;="&amp;$F$1,Data!$A:$A,"&lt;="&amp;$O$1)</f>
        <v>3</v>
      </c>
      <c r="W10">
        <f t="shared" ca="1" si="2"/>
        <v>34</v>
      </c>
      <c r="X10">
        <f t="shared" ca="1" si="3"/>
        <v>18</v>
      </c>
      <c r="Z10" s="20">
        <f t="shared" ca="1" si="4"/>
        <v>1.8888888888888888</v>
      </c>
    </row>
    <row r="11" spans="1:26">
      <c r="A11" s="613"/>
      <c r="B11" s="613"/>
      <c r="C11" s="613"/>
      <c r="D11" s="613"/>
      <c r="E11" s="6" t="str">
        <f ca="1">VLOOKUP(R11,'Master List'!$V:$W,2,FALSE)</f>
        <v>Alexander</v>
      </c>
      <c r="F11">
        <f ca="1">IFERROR(MIN(100,ROUND(AVERAGE(SUMIFS(Data!$E:$E,Data!$B:$B,'10W Snapshot'!$E11,Data!$A:$A,'10W Snapshot'!F$1)/(COUNTIFS(Data!$B:$B,'10W Snapshot'!$E11,Data!$A:$A,'10W Snapshot'!F$1)*3),SQRT(AVERAGEIFS(Data!$D:$D,Data!$B:$B,'10W Snapshot'!$E11,Data!$A:$A,'10W Snapshot'!F$1)))*100*IFERROR(VLOOKUP(MATCH($E11,INDIRECT(ADDRESS(2,38+MATCH(F$1,'Master List'!$AM$1:$XDT$1,0),1,1,"Master List")&amp;":"&amp;ADDRESS(51,38+MATCH(F$1,'Master List'!$AM$1:$XDT$1,0),1,1),TRUE),0),'Master List'!$AE$1:$AF$51,2,FALSE)+IFERROR(VLOOKUP($E11,'Master List'!$AG:$AL,6,FALSE),0),1),0)),"")</f>
        <v>85</v>
      </c>
      <c r="G11">
        <f ca="1">IFERROR(MIN(100,ROUND(AVERAGE(SUMIFS(Data!$E:$E,Data!$B:$B,'10W Snapshot'!$E11,Data!$A:$A,'10W Snapshot'!G$1)/(COUNTIFS(Data!$B:$B,'10W Snapshot'!$E11,Data!$A:$A,'10W Snapshot'!G$1)*3),SQRT(AVERAGEIFS(Data!$D:$D,Data!$B:$B,'10W Snapshot'!$E11,Data!$A:$A,'10W Snapshot'!G$1)))*100*IFERROR(VLOOKUP(MATCH($E11,INDIRECT(ADDRESS(2,38+MATCH(G$1,'Master List'!$AM$1:$XDT$1,0),1,1,"Master List")&amp;":"&amp;ADDRESS(51,38+MATCH(G$1,'Master List'!$AM$1:$XDT$1,0),1,1),TRUE),0),'Master List'!$AE$1:$AF$51,2,FALSE)+IFERROR(VLOOKUP($E11,'Master List'!$AG:$AL,6,FALSE),0),1),0)),"")</f>
        <v>79</v>
      </c>
      <c r="H11">
        <f ca="1">IFERROR(MIN(100,ROUND(AVERAGE(SUMIFS(Data!$E:$E,Data!$B:$B,'10W Snapshot'!$E11,Data!$A:$A,'10W Snapshot'!H$1)/(COUNTIFS(Data!$B:$B,'10W Snapshot'!$E11,Data!$A:$A,'10W Snapshot'!H$1)*3),SQRT(AVERAGEIFS(Data!$D:$D,Data!$B:$B,'10W Snapshot'!$E11,Data!$A:$A,'10W Snapshot'!H$1)))*100*IFERROR(VLOOKUP(MATCH($E11,INDIRECT(ADDRESS(2,38+MATCH(H$1,'Master List'!$AM$1:$XDT$1,0),1,1,"Master List")&amp;":"&amp;ADDRESS(51,38+MATCH(H$1,'Master List'!$AM$1:$XDT$1,0),1,1),TRUE),0),'Master List'!$AE$1:$AF$51,2,FALSE)+IFERROR(VLOOKUP($E11,'Master List'!$AG:$AL,6,FALSE),0),1),0)),"")</f>
        <v>100</v>
      </c>
      <c r="I11">
        <f ca="1">IFERROR(MIN(100,ROUND(AVERAGE(SUMIFS(Data!$E:$E,Data!$B:$B,'10W Snapshot'!$E11,Data!$A:$A,'10W Snapshot'!I$1)/(COUNTIFS(Data!$B:$B,'10W Snapshot'!$E11,Data!$A:$A,'10W Snapshot'!I$1)*3),SQRT(AVERAGEIFS(Data!$D:$D,Data!$B:$B,'10W Snapshot'!$E11,Data!$A:$A,'10W Snapshot'!I$1)))*100*IFERROR(VLOOKUP(MATCH($E11,INDIRECT(ADDRESS(2,38+MATCH(I$1,'Master List'!$AM$1:$XDT$1,0),1,1,"Master List")&amp;":"&amp;ADDRESS(51,38+MATCH(I$1,'Master List'!$AM$1:$XDT$1,0),1,1),TRUE),0),'Master List'!$AE$1:$AF$51,2,FALSE)+IFERROR(VLOOKUP($E11,'Master List'!$AG:$AL,6,FALSE),0),1),0)),"")</f>
        <v>88</v>
      </c>
      <c r="J11">
        <f ca="1">IFERROR(MIN(100,ROUND(AVERAGE(SUMIFS(Data!$E:$E,Data!$B:$B,'10W Snapshot'!$E11,Data!$A:$A,'10W Snapshot'!J$1)/(COUNTIFS(Data!$B:$B,'10W Snapshot'!$E11,Data!$A:$A,'10W Snapshot'!J$1)*3),SQRT(AVERAGEIFS(Data!$D:$D,Data!$B:$B,'10W Snapshot'!$E11,Data!$A:$A,'10W Snapshot'!J$1)))*100*IFERROR(VLOOKUP(MATCH($E11,INDIRECT(ADDRESS(2,38+MATCH(J$1,'Master List'!$AM$1:$XDT$1,0),1,1,"Master List")&amp;":"&amp;ADDRESS(51,38+MATCH(J$1,'Master List'!$AM$1:$XDT$1,0),1,1),TRUE),0),'Master List'!$AE$1:$AF$51,2,FALSE)+IFERROR(VLOOKUP($E11,'Master List'!$AG:$AL,6,FALSE),0),1),0)),"")</f>
        <v>100</v>
      </c>
      <c r="K11">
        <f ca="1">IFERROR(MIN(100,ROUND(AVERAGE(SUMIFS(Data!$E:$E,Data!$B:$B,'10W Snapshot'!$E11,Data!$A:$A,'10W Snapshot'!K$1)/(COUNTIFS(Data!$B:$B,'10W Snapshot'!$E11,Data!$A:$A,'10W Snapshot'!K$1)*3),SQRT(AVERAGEIFS(Data!$D:$D,Data!$B:$B,'10W Snapshot'!$E11,Data!$A:$A,'10W Snapshot'!K$1)))*100*IFERROR(VLOOKUP(MATCH($E11,INDIRECT(ADDRESS(2,38+MATCH(K$1,'Master List'!$AM$1:$XDT$1,0),1,1,"Master List")&amp;":"&amp;ADDRESS(51,38+MATCH(K$1,'Master List'!$AM$1:$XDT$1,0),1,1),TRUE),0),'Master List'!$AE$1:$AF$51,2,FALSE)+IFERROR(VLOOKUP($E11,'Master List'!$AG:$AL,6,FALSE),0),1),0)),"")</f>
        <v>65</v>
      </c>
      <c r="L11">
        <f ca="1">IFERROR(MIN(100,ROUND(AVERAGE(SUMIFS(Data!$E:$E,Data!$B:$B,'10W Snapshot'!$E11,Data!$A:$A,'10W Snapshot'!L$1)/(COUNTIFS(Data!$B:$B,'10W Snapshot'!$E11,Data!$A:$A,'10W Snapshot'!L$1)*3),SQRT(AVERAGEIFS(Data!$D:$D,Data!$B:$B,'10W Snapshot'!$E11,Data!$A:$A,'10W Snapshot'!L$1)))*100*IFERROR(VLOOKUP(MATCH($E11,INDIRECT(ADDRESS(2,38+MATCH(L$1,'Master List'!$AM$1:$XDT$1,0),1,1,"Master List")&amp;":"&amp;ADDRESS(51,38+MATCH(L$1,'Master List'!$AM$1:$XDT$1,0),1,1),TRUE),0),'Master List'!$AE$1:$AF$51,2,FALSE)+IFERROR(VLOOKUP($E11,'Master List'!$AG:$AL,6,FALSE),0),1),0)),"")</f>
        <v>79</v>
      </c>
      <c r="M11">
        <f ca="1">IFERROR(MIN(100,ROUND(AVERAGE(SUMIFS(Data!$E:$E,Data!$B:$B,'10W Snapshot'!$E11,Data!$A:$A,'10W Snapshot'!M$1)/(COUNTIFS(Data!$B:$B,'10W Snapshot'!$E11,Data!$A:$A,'10W Snapshot'!M$1)*3),SQRT(AVERAGEIFS(Data!$D:$D,Data!$B:$B,'10W Snapshot'!$E11,Data!$A:$A,'10W Snapshot'!M$1)))*100*IFERROR(VLOOKUP(MATCH($E11,INDIRECT(ADDRESS(2,38+MATCH(M$1,'Master List'!$AM$1:$XDT$1,0),1,1,"Master List")&amp;":"&amp;ADDRESS(51,38+MATCH(M$1,'Master List'!$AM$1:$XDT$1,0),1,1),TRUE),0),'Master List'!$AE$1:$AF$51,2,FALSE)+IFERROR(VLOOKUP($E11,'Master List'!$AG:$AL,6,FALSE),0),1),0)),"")</f>
        <v>87</v>
      </c>
      <c r="N11">
        <f ca="1">IFERROR(MIN(100,ROUND(AVERAGE(SUMIFS(Data!$E:$E,Data!$B:$B,'10W Snapshot'!$E11,Data!$A:$A,'10W Snapshot'!N$1)/(COUNTIFS(Data!$B:$B,'10W Snapshot'!$E11,Data!$A:$A,'10W Snapshot'!N$1)*3),SQRT(AVERAGEIFS(Data!$D:$D,Data!$B:$B,'10W Snapshot'!$E11,Data!$A:$A,'10W Snapshot'!N$1)))*100*IFERROR(VLOOKUP(MATCH($E11,INDIRECT(ADDRESS(2,38+MATCH(N$1,'Master List'!$AM$1:$XDT$1,0),1,1,"Master List")&amp;":"&amp;ADDRESS(51,38+MATCH(N$1,'Master List'!$AM$1:$XDT$1,0),1,1),TRUE),0),'Master List'!$AE$1:$AF$51,2,FALSE)+IFERROR(VLOOKUP($E11,'Master List'!$AG:$AL,6,FALSE),0),1),0)),"")</f>
        <v>72</v>
      </c>
      <c r="O11">
        <f ca="1">IFERROR(MIN(100,ROUND(AVERAGE(SUMIFS(Data!$E:$E,Data!$B:$B,'10W Snapshot'!$E11,Data!$A:$A,'10W Snapshot'!O$1)/(COUNTIFS(Data!$B:$B,'10W Snapshot'!$E11,Data!$A:$A,'10W Snapshot'!O$1)*3),SQRT(AVERAGEIFS(Data!$D:$D,Data!$B:$B,'10W Snapshot'!$E11,Data!$A:$A,'10W Snapshot'!O$1)))*100*IFERROR(VLOOKUP(MATCH($E11,INDIRECT(ADDRESS(2,38+MATCH(O$1,'Master List'!$AM$1:$XDT$1,0),1,1,"Master List")&amp;":"&amp;ADDRESS(51,38+MATCH(O$1,'Master List'!$AM$1:$XDT$1,0),1,1),TRUE),0),'Master List'!$AE$1:$AF$51,2,FALSE)+IFERROR(VLOOKUP($E11,'Master List'!$AG:$AL,6,FALSE),0),1),0)),"")</f>
        <v>87</v>
      </c>
      <c r="P11" s="20">
        <f t="shared" ca="1" si="1"/>
        <v>84.2</v>
      </c>
      <c r="R11" s="515">
        <v>10</v>
      </c>
      <c r="S11" s="6">
        <f ca="1">COUNTIFS(Data!$E:$E,0,Data!$B:$B,'10W Snapshot'!$E11,Data!$A:$A,"&gt;="&amp;$F$1,Data!$A:$A,"&lt;="&amp;$O$1)</f>
        <v>1</v>
      </c>
      <c r="T11" s="6">
        <f ca="1">COUNTIFS(Data!$E:$E,1,Data!$B:$B,'10W Snapshot'!$E11,Data!$A:$A,"&gt;="&amp;$F$1,Data!$A:$A,"&lt;="&amp;$O$1)</f>
        <v>3</v>
      </c>
      <c r="U11" s="6">
        <f ca="1">COUNTIFS(Data!$E:$E,2,Data!$B:$B,'10W Snapshot'!$E11,Data!$A:$A,"&gt;="&amp;$F$1,Data!$A:$A,"&lt;="&amp;$O$1)</f>
        <v>14</v>
      </c>
      <c r="V11" s="6">
        <f ca="1">COUNTIFS(Data!$E:$E,3,Data!$B:$B,'10W Snapshot'!$E11,Data!$A:$A,"&gt;="&amp;$F$1,Data!$A:$A,"&lt;="&amp;$O$1)</f>
        <v>2</v>
      </c>
      <c r="W11">
        <f t="shared" ca="1" si="2"/>
        <v>37</v>
      </c>
      <c r="X11">
        <f t="shared" ca="1" si="3"/>
        <v>20</v>
      </c>
      <c r="Z11" s="20">
        <f t="shared" ca="1" si="4"/>
        <v>1.85</v>
      </c>
    </row>
    <row r="12" spans="1:26">
      <c r="A12" s="613"/>
      <c r="B12" s="613"/>
      <c r="C12" s="613"/>
      <c r="D12" s="613"/>
      <c r="E12" s="6" t="str">
        <f ca="1">VLOOKUP(R12,'Master List'!$V:$W,2,FALSE)</f>
        <v>Crot72</v>
      </c>
      <c r="F12">
        <f ca="1">IFERROR(MIN(100,ROUND(AVERAGE(SUMIFS(Data!$E:$E,Data!$B:$B,'10W Snapshot'!$E12,Data!$A:$A,'10W Snapshot'!F$1)/(COUNTIFS(Data!$B:$B,'10W Snapshot'!$E12,Data!$A:$A,'10W Snapshot'!F$1)*3),SQRT(AVERAGEIFS(Data!$D:$D,Data!$B:$B,'10W Snapshot'!$E12,Data!$A:$A,'10W Snapshot'!F$1)))*100*IFERROR(VLOOKUP(MATCH($E12,INDIRECT(ADDRESS(2,38+MATCH(F$1,'Master List'!$AM$1:$XDT$1,0),1,1,"Master List")&amp;":"&amp;ADDRESS(51,38+MATCH(F$1,'Master List'!$AM$1:$XDT$1,0),1,1),TRUE),0),'Master List'!$AE$1:$AF$51,2,FALSE)+IFERROR(VLOOKUP($E12,'Master List'!$AG:$AL,6,FALSE),0),1),0)),"")</f>
        <v>99</v>
      </c>
      <c r="G12">
        <f ca="1">IFERROR(MIN(100,ROUND(AVERAGE(SUMIFS(Data!$E:$E,Data!$B:$B,'10W Snapshot'!$E12,Data!$A:$A,'10W Snapshot'!G$1)/(COUNTIFS(Data!$B:$B,'10W Snapshot'!$E12,Data!$A:$A,'10W Snapshot'!G$1)*3),SQRT(AVERAGEIFS(Data!$D:$D,Data!$B:$B,'10W Snapshot'!$E12,Data!$A:$A,'10W Snapshot'!G$1)))*100*IFERROR(VLOOKUP(MATCH($E12,INDIRECT(ADDRESS(2,38+MATCH(G$1,'Master List'!$AM$1:$XDT$1,0),1,1,"Master List")&amp;":"&amp;ADDRESS(51,38+MATCH(G$1,'Master List'!$AM$1:$XDT$1,0),1,1),TRUE),0),'Master List'!$AE$1:$AF$51,2,FALSE)+IFERROR(VLOOKUP($E12,'Master List'!$AG:$AL,6,FALSE),0),1),0)),"")</f>
        <v>88</v>
      </c>
      <c r="H12">
        <f ca="1">IFERROR(MIN(100,ROUND(AVERAGE(SUMIFS(Data!$E:$E,Data!$B:$B,'10W Snapshot'!$E12,Data!$A:$A,'10W Snapshot'!H$1)/(COUNTIFS(Data!$B:$B,'10W Snapshot'!$E12,Data!$A:$A,'10W Snapshot'!H$1)*3),SQRT(AVERAGEIFS(Data!$D:$D,Data!$B:$B,'10W Snapshot'!$E12,Data!$A:$A,'10W Snapshot'!H$1)))*100*IFERROR(VLOOKUP(MATCH($E12,INDIRECT(ADDRESS(2,38+MATCH(H$1,'Master List'!$AM$1:$XDT$1,0),1,1,"Master List")&amp;":"&amp;ADDRESS(51,38+MATCH(H$1,'Master List'!$AM$1:$XDT$1,0),1,1),TRUE),0),'Master List'!$AE$1:$AF$51,2,FALSE)+IFERROR(VLOOKUP($E12,'Master List'!$AG:$AL,6,FALSE),0),1),0)),"")</f>
        <v>76</v>
      </c>
      <c r="I12" t="str">
        <f ca="1">IFERROR(MIN(100,ROUND(AVERAGE(SUMIFS(Data!$E:$E,Data!$B:$B,'10W Snapshot'!$E12,Data!$A:$A,'10W Snapshot'!I$1)/(COUNTIFS(Data!$B:$B,'10W Snapshot'!$E12,Data!$A:$A,'10W Snapshot'!I$1)*3),SQRT(AVERAGEIFS(Data!$D:$D,Data!$B:$B,'10W Snapshot'!$E12,Data!$A:$A,'10W Snapshot'!I$1)))*100*IFERROR(VLOOKUP(MATCH($E12,INDIRECT(ADDRESS(2,38+MATCH(I$1,'Master List'!$AM$1:$XDT$1,0),1,1,"Master List")&amp;":"&amp;ADDRESS(51,38+MATCH(I$1,'Master List'!$AM$1:$XDT$1,0),1,1),TRUE),0),'Master List'!$AE$1:$AF$51,2,FALSE)+IFERROR(VLOOKUP($E12,'Master List'!$AG:$AL,6,FALSE),0),1),0)),"")</f>
        <v/>
      </c>
      <c r="J12" t="str">
        <f ca="1">IFERROR(MIN(100,ROUND(AVERAGE(SUMIFS(Data!$E:$E,Data!$B:$B,'10W Snapshot'!$E12,Data!$A:$A,'10W Snapshot'!J$1)/(COUNTIFS(Data!$B:$B,'10W Snapshot'!$E12,Data!$A:$A,'10W Snapshot'!J$1)*3),SQRT(AVERAGEIFS(Data!$D:$D,Data!$B:$B,'10W Snapshot'!$E12,Data!$A:$A,'10W Snapshot'!J$1)))*100*IFERROR(VLOOKUP(MATCH($E12,INDIRECT(ADDRESS(2,38+MATCH(J$1,'Master List'!$AM$1:$XDT$1,0),1,1,"Master List")&amp;":"&amp;ADDRESS(51,38+MATCH(J$1,'Master List'!$AM$1:$XDT$1,0),1,1),TRUE),0),'Master List'!$AE$1:$AF$51,2,FALSE)+IFERROR(VLOOKUP($E12,'Master List'!$AG:$AL,6,FALSE),0),1),0)),"")</f>
        <v/>
      </c>
      <c r="K12" t="str">
        <f ca="1">IFERROR(MIN(100,ROUND(AVERAGE(SUMIFS(Data!$E:$E,Data!$B:$B,'10W Snapshot'!$E12,Data!$A:$A,'10W Snapshot'!K$1)/(COUNTIFS(Data!$B:$B,'10W Snapshot'!$E12,Data!$A:$A,'10W Snapshot'!K$1)*3),SQRT(AVERAGEIFS(Data!$D:$D,Data!$B:$B,'10W Snapshot'!$E12,Data!$A:$A,'10W Snapshot'!K$1)))*100*IFERROR(VLOOKUP(MATCH($E12,INDIRECT(ADDRESS(2,38+MATCH(K$1,'Master List'!$AM$1:$XDT$1,0),1,1,"Master List")&amp;":"&amp;ADDRESS(51,38+MATCH(K$1,'Master List'!$AM$1:$XDT$1,0),1,1),TRUE),0),'Master List'!$AE$1:$AF$51,2,FALSE)+IFERROR(VLOOKUP($E12,'Master List'!$AG:$AL,6,FALSE),0),1),0)),"")</f>
        <v/>
      </c>
      <c r="L12">
        <f ca="1">IFERROR(MIN(100,ROUND(AVERAGE(SUMIFS(Data!$E:$E,Data!$B:$B,'10W Snapshot'!$E12,Data!$A:$A,'10W Snapshot'!L$1)/(COUNTIFS(Data!$B:$B,'10W Snapshot'!$E12,Data!$A:$A,'10W Snapshot'!L$1)*3),SQRT(AVERAGEIFS(Data!$D:$D,Data!$B:$B,'10W Snapshot'!$E12,Data!$A:$A,'10W Snapshot'!L$1)))*100*IFERROR(VLOOKUP(MATCH($E12,INDIRECT(ADDRESS(2,38+MATCH(L$1,'Master List'!$AM$1:$XDT$1,0),1,1,"Master List")&amp;":"&amp;ADDRESS(51,38+MATCH(L$1,'Master List'!$AM$1:$XDT$1,0),1,1),TRUE),0),'Master List'!$AE$1:$AF$51,2,FALSE)+IFERROR(VLOOKUP($E12,'Master List'!$AG:$AL,6,FALSE),0),1),0)),"")</f>
        <v>83</v>
      </c>
      <c r="M12">
        <f ca="1">IFERROR(MIN(100,ROUND(AVERAGE(SUMIFS(Data!$E:$E,Data!$B:$B,'10W Snapshot'!$E12,Data!$A:$A,'10W Snapshot'!M$1)/(COUNTIFS(Data!$B:$B,'10W Snapshot'!$E12,Data!$A:$A,'10W Snapshot'!M$1)*3),SQRT(AVERAGEIFS(Data!$D:$D,Data!$B:$B,'10W Snapshot'!$E12,Data!$A:$A,'10W Snapshot'!M$1)))*100*IFERROR(VLOOKUP(MATCH($E12,INDIRECT(ADDRESS(2,38+MATCH(M$1,'Master List'!$AM$1:$XDT$1,0),1,1,"Master List")&amp;":"&amp;ADDRESS(51,38+MATCH(M$1,'Master List'!$AM$1:$XDT$1,0),1,1),TRUE),0),'Master List'!$AE$1:$AF$51,2,FALSE)+IFERROR(VLOOKUP($E12,'Master List'!$AG:$AL,6,FALSE),0),1),0)),"")</f>
        <v>74</v>
      </c>
      <c r="N12">
        <f ca="1">IFERROR(MIN(100,ROUND(AVERAGE(SUMIFS(Data!$E:$E,Data!$B:$B,'10W Snapshot'!$E12,Data!$A:$A,'10W Snapshot'!N$1)/(COUNTIFS(Data!$B:$B,'10W Snapshot'!$E12,Data!$A:$A,'10W Snapshot'!N$1)*3),SQRT(AVERAGEIFS(Data!$D:$D,Data!$B:$B,'10W Snapshot'!$E12,Data!$A:$A,'10W Snapshot'!N$1)))*100*IFERROR(VLOOKUP(MATCH($E12,INDIRECT(ADDRESS(2,38+MATCH(N$1,'Master List'!$AM$1:$XDT$1,0),1,1,"Master List")&amp;":"&amp;ADDRESS(51,38+MATCH(N$1,'Master List'!$AM$1:$XDT$1,0),1,1),TRUE),0),'Master List'!$AE$1:$AF$51,2,FALSE)+IFERROR(VLOOKUP($E12,'Master List'!$AG:$AL,6,FALSE),0),1),0)),"")</f>
        <v>84</v>
      </c>
      <c r="O12">
        <f ca="1">IFERROR(MIN(100,ROUND(AVERAGE(SUMIFS(Data!$E:$E,Data!$B:$B,'10W Snapshot'!$E12,Data!$A:$A,'10W Snapshot'!O$1)/(COUNTIFS(Data!$B:$B,'10W Snapshot'!$E12,Data!$A:$A,'10W Snapshot'!O$1)*3),SQRT(AVERAGEIFS(Data!$D:$D,Data!$B:$B,'10W Snapshot'!$E12,Data!$A:$A,'10W Snapshot'!O$1)))*100*IFERROR(VLOOKUP(MATCH($E12,INDIRECT(ADDRESS(2,38+MATCH(O$1,'Master List'!$AM$1:$XDT$1,0),1,1,"Master List")&amp;":"&amp;ADDRESS(51,38+MATCH(O$1,'Master List'!$AM$1:$XDT$1,0),1,1),TRUE),0),'Master List'!$AE$1:$AF$51,2,FALSE)+IFERROR(VLOOKUP($E12,'Master List'!$AG:$AL,6,FALSE),0),1),0)),"")</f>
        <v>85</v>
      </c>
      <c r="P12" s="20">
        <f t="shared" ca="1" si="1"/>
        <v>84.142857142857139</v>
      </c>
      <c r="R12" s="515">
        <v>11</v>
      </c>
      <c r="S12" s="6">
        <f ca="1">COUNTIFS(Data!$E:$E,0,Data!$B:$B,'10W Snapshot'!$E12,Data!$A:$A,"&gt;="&amp;$F$1,Data!$A:$A,"&lt;="&amp;$O$1)</f>
        <v>0</v>
      </c>
      <c r="T12" s="6">
        <f ca="1">COUNTIFS(Data!$E:$E,1,Data!$B:$B,'10W Snapshot'!$E12,Data!$A:$A,"&gt;="&amp;$F$1,Data!$A:$A,"&lt;="&amp;$O$1)</f>
        <v>3</v>
      </c>
      <c r="U12" s="6">
        <f ca="1">COUNTIFS(Data!$E:$E,2,Data!$B:$B,'10W Snapshot'!$E12,Data!$A:$A,"&gt;="&amp;$F$1,Data!$A:$A,"&lt;="&amp;$O$1)</f>
        <v>9</v>
      </c>
      <c r="V12" s="6">
        <f ca="1">COUNTIFS(Data!$E:$E,3,Data!$B:$B,'10W Snapshot'!$E12,Data!$A:$A,"&gt;="&amp;$F$1,Data!$A:$A,"&lt;="&amp;$O$1)</f>
        <v>2</v>
      </c>
      <c r="W12">
        <f t="shared" ca="1" si="2"/>
        <v>27</v>
      </c>
      <c r="X12">
        <f t="shared" ca="1" si="3"/>
        <v>14</v>
      </c>
      <c r="Z12" s="20">
        <f t="shared" ca="1" si="4"/>
        <v>1.9285714285714286</v>
      </c>
    </row>
    <row r="13" spans="1:26">
      <c r="E13" s="6" t="str">
        <f ca="1">VLOOKUP(R13,'Master List'!$V:$W,2,FALSE)</f>
        <v>KESS2686</v>
      </c>
      <c r="F13" t="str">
        <f ca="1">IFERROR(MIN(100,ROUND(AVERAGE(SUMIFS(Data!$E:$E,Data!$B:$B,'10W Snapshot'!$E13,Data!$A:$A,'10W Snapshot'!F$1)/(COUNTIFS(Data!$B:$B,'10W Snapshot'!$E13,Data!$A:$A,'10W Snapshot'!F$1)*3),SQRT(AVERAGEIFS(Data!$D:$D,Data!$B:$B,'10W Snapshot'!$E13,Data!$A:$A,'10W Snapshot'!F$1)))*100*IFERROR(VLOOKUP(MATCH($E13,INDIRECT(ADDRESS(2,38+MATCH(F$1,'Master List'!$AM$1:$XDT$1,0),1,1,"Master List")&amp;":"&amp;ADDRESS(51,38+MATCH(F$1,'Master List'!$AM$1:$XDT$1,0),1,1),TRUE),0),'Master List'!$AE$1:$AF$51,2,FALSE)+IFERROR(VLOOKUP($E13,'Master List'!$AG:$AL,6,FALSE),0),1),0)),"")</f>
        <v/>
      </c>
      <c r="G13" t="str">
        <f ca="1">IFERROR(MIN(100,ROUND(AVERAGE(SUMIFS(Data!$E:$E,Data!$B:$B,'10W Snapshot'!$E13,Data!$A:$A,'10W Snapshot'!G$1)/(COUNTIFS(Data!$B:$B,'10W Snapshot'!$E13,Data!$A:$A,'10W Snapshot'!G$1)*3),SQRT(AVERAGEIFS(Data!$D:$D,Data!$B:$B,'10W Snapshot'!$E13,Data!$A:$A,'10W Snapshot'!G$1)))*100*IFERROR(VLOOKUP(MATCH($E13,INDIRECT(ADDRESS(2,38+MATCH(G$1,'Master List'!$AM$1:$XDT$1,0),1,1,"Master List")&amp;":"&amp;ADDRESS(51,38+MATCH(G$1,'Master List'!$AM$1:$XDT$1,0),1,1),TRUE),0),'Master List'!$AE$1:$AF$51,2,FALSE)+IFERROR(VLOOKUP($E13,'Master List'!$AG:$AL,6,FALSE),0),1),0)),"")</f>
        <v/>
      </c>
      <c r="H13" t="str">
        <f ca="1">IFERROR(MIN(100,ROUND(AVERAGE(SUMIFS(Data!$E:$E,Data!$B:$B,'10W Snapshot'!$E13,Data!$A:$A,'10W Snapshot'!H$1)/(COUNTIFS(Data!$B:$B,'10W Snapshot'!$E13,Data!$A:$A,'10W Snapshot'!H$1)*3),SQRT(AVERAGEIFS(Data!$D:$D,Data!$B:$B,'10W Snapshot'!$E13,Data!$A:$A,'10W Snapshot'!H$1)))*100*IFERROR(VLOOKUP(MATCH($E13,INDIRECT(ADDRESS(2,38+MATCH(H$1,'Master List'!$AM$1:$XDT$1,0),1,1,"Master List")&amp;":"&amp;ADDRESS(51,38+MATCH(H$1,'Master List'!$AM$1:$XDT$1,0),1,1),TRUE),0),'Master List'!$AE$1:$AF$51,2,FALSE)+IFERROR(VLOOKUP($E13,'Master List'!$AG:$AL,6,FALSE),0),1),0)),"")</f>
        <v/>
      </c>
      <c r="I13" t="str">
        <f ca="1">IFERROR(MIN(100,ROUND(AVERAGE(SUMIFS(Data!$E:$E,Data!$B:$B,'10W Snapshot'!$E13,Data!$A:$A,'10W Snapshot'!I$1)/(COUNTIFS(Data!$B:$B,'10W Snapshot'!$E13,Data!$A:$A,'10W Snapshot'!I$1)*3),SQRT(AVERAGEIFS(Data!$D:$D,Data!$B:$B,'10W Snapshot'!$E13,Data!$A:$A,'10W Snapshot'!I$1)))*100*IFERROR(VLOOKUP(MATCH($E13,INDIRECT(ADDRESS(2,38+MATCH(I$1,'Master List'!$AM$1:$XDT$1,0),1,1,"Master List")&amp;":"&amp;ADDRESS(51,38+MATCH(I$1,'Master List'!$AM$1:$XDT$1,0),1,1),TRUE),0),'Master List'!$AE$1:$AF$51,2,FALSE)+IFERROR(VLOOKUP($E13,'Master List'!$AG:$AL,6,FALSE),0),1),0)),"")</f>
        <v/>
      </c>
      <c r="J13" t="str">
        <f ca="1">IFERROR(MIN(100,ROUND(AVERAGE(SUMIFS(Data!$E:$E,Data!$B:$B,'10W Snapshot'!$E13,Data!$A:$A,'10W Snapshot'!J$1)/(COUNTIFS(Data!$B:$B,'10W Snapshot'!$E13,Data!$A:$A,'10W Snapshot'!J$1)*3),SQRT(AVERAGEIFS(Data!$D:$D,Data!$B:$B,'10W Snapshot'!$E13,Data!$A:$A,'10W Snapshot'!J$1)))*100*IFERROR(VLOOKUP(MATCH($E13,INDIRECT(ADDRESS(2,38+MATCH(J$1,'Master List'!$AM$1:$XDT$1,0),1,1,"Master List")&amp;":"&amp;ADDRESS(51,38+MATCH(J$1,'Master List'!$AM$1:$XDT$1,0),1,1),TRUE),0),'Master List'!$AE$1:$AF$51,2,FALSE)+IFERROR(VLOOKUP($E13,'Master List'!$AG:$AL,6,FALSE),0),1),0)),"")</f>
        <v/>
      </c>
      <c r="K13" t="str">
        <f ca="1">IFERROR(MIN(100,ROUND(AVERAGE(SUMIFS(Data!$E:$E,Data!$B:$B,'10W Snapshot'!$E13,Data!$A:$A,'10W Snapshot'!K$1)/(COUNTIFS(Data!$B:$B,'10W Snapshot'!$E13,Data!$A:$A,'10W Snapshot'!K$1)*3),SQRT(AVERAGEIFS(Data!$D:$D,Data!$B:$B,'10W Snapshot'!$E13,Data!$A:$A,'10W Snapshot'!K$1)))*100*IFERROR(VLOOKUP(MATCH($E13,INDIRECT(ADDRESS(2,38+MATCH(K$1,'Master List'!$AM$1:$XDT$1,0),1,1,"Master List")&amp;":"&amp;ADDRESS(51,38+MATCH(K$1,'Master List'!$AM$1:$XDT$1,0),1,1),TRUE),0),'Master List'!$AE$1:$AF$51,2,FALSE)+IFERROR(VLOOKUP($E13,'Master List'!$AG:$AL,6,FALSE),0),1),0)),"")</f>
        <v/>
      </c>
      <c r="L13">
        <f ca="1">IFERROR(MIN(100,ROUND(AVERAGE(SUMIFS(Data!$E:$E,Data!$B:$B,'10W Snapshot'!$E13,Data!$A:$A,'10W Snapshot'!L$1)/(COUNTIFS(Data!$B:$B,'10W Snapshot'!$E13,Data!$A:$A,'10W Snapshot'!L$1)*3),SQRT(AVERAGEIFS(Data!$D:$D,Data!$B:$B,'10W Snapshot'!$E13,Data!$A:$A,'10W Snapshot'!L$1)))*100*IFERROR(VLOOKUP(MATCH($E13,INDIRECT(ADDRESS(2,38+MATCH(L$1,'Master List'!$AM$1:$XDT$1,0),1,1,"Master List")&amp;":"&amp;ADDRESS(51,38+MATCH(L$1,'Master List'!$AM$1:$XDT$1,0),1,1),TRUE),0),'Master List'!$AE$1:$AF$51,2,FALSE)+IFERROR(VLOOKUP($E13,'Master List'!$AG:$AL,6,FALSE),0),1),0)),"")</f>
        <v>85</v>
      </c>
      <c r="M13">
        <f ca="1">IFERROR(MIN(100,ROUND(AVERAGE(SUMIFS(Data!$E:$E,Data!$B:$B,'10W Snapshot'!$E13,Data!$A:$A,'10W Snapshot'!M$1)/(COUNTIFS(Data!$B:$B,'10W Snapshot'!$E13,Data!$A:$A,'10W Snapshot'!M$1)*3),SQRT(AVERAGEIFS(Data!$D:$D,Data!$B:$B,'10W Snapshot'!$E13,Data!$A:$A,'10W Snapshot'!M$1)))*100*IFERROR(VLOOKUP(MATCH($E13,INDIRECT(ADDRESS(2,38+MATCH(M$1,'Master List'!$AM$1:$XDT$1,0),1,1,"Master List")&amp;":"&amp;ADDRESS(51,38+MATCH(M$1,'Master List'!$AM$1:$XDT$1,0),1,1),TRUE),0),'Master List'!$AE$1:$AF$51,2,FALSE)+IFERROR(VLOOKUP($E13,'Master List'!$AG:$AL,6,FALSE),0),1),0)),"")</f>
        <v>76</v>
      </c>
      <c r="N13" t="str">
        <f ca="1">IFERROR(MIN(100,ROUND(AVERAGE(SUMIFS(Data!$E:$E,Data!$B:$B,'10W Snapshot'!$E13,Data!$A:$A,'10W Snapshot'!N$1)/(COUNTIFS(Data!$B:$B,'10W Snapshot'!$E13,Data!$A:$A,'10W Snapshot'!N$1)*3),SQRT(AVERAGEIFS(Data!$D:$D,Data!$B:$B,'10W Snapshot'!$E13,Data!$A:$A,'10W Snapshot'!N$1)))*100*IFERROR(VLOOKUP(MATCH($E13,INDIRECT(ADDRESS(2,38+MATCH(N$1,'Master List'!$AM$1:$XDT$1,0),1,1,"Master List")&amp;":"&amp;ADDRESS(51,38+MATCH(N$1,'Master List'!$AM$1:$XDT$1,0),1,1),TRUE),0),'Master List'!$AE$1:$AF$51,2,FALSE)+IFERROR(VLOOKUP($E13,'Master List'!$AG:$AL,6,FALSE),0),1),0)),"")</f>
        <v/>
      </c>
      <c r="O13">
        <f ca="1">IFERROR(MIN(100,ROUND(AVERAGE(SUMIFS(Data!$E:$E,Data!$B:$B,'10W Snapshot'!$E13,Data!$A:$A,'10W Snapshot'!O$1)/(COUNTIFS(Data!$B:$B,'10W Snapshot'!$E13,Data!$A:$A,'10W Snapshot'!O$1)*3),SQRT(AVERAGEIFS(Data!$D:$D,Data!$B:$B,'10W Snapshot'!$E13,Data!$A:$A,'10W Snapshot'!O$1)))*100*IFERROR(VLOOKUP(MATCH($E13,INDIRECT(ADDRESS(2,38+MATCH(O$1,'Master List'!$AM$1:$XDT$1,0),1,1,"Master List")&amp;":"&amp;ADDRESS(51,38+MATCH(O$1,'Master List'!$AM$1:$XDT$1,0),1,1),TRUE),0),'Master List'!$AE$1:$AF$51,2,FALSE)+IFERROR(VLOOKUP($E13,'Master List'!$AG:$AL,6,FALSE),0),1),0)),"")</f>
        <v>91</v>
      </c>
      <c r="P13" s="20">
        <f t="shared" ca="1" si="1"/>
        <v>84</v>
      </c>
      <c r="R13" s="515">
        <v>12</v>
      </c>
      <c r="S13" s="6">
        <f ca="1">COUNTIFS(Data!$E:$E,0,Data!$B:$B,'10W Snapshot'!$E13,Data!$A:$A,"&gt;="&amp;$F$1,Data!$A:$A,"&lt;="&amp;$O$1)</f>
        <v>0</v>
      </c>
      <c r="T13" s="6">
        <f ca="1">COUNTIFS(Data!$E:$E,1,Data!$B:$B,'10W Snapshot'!$E13,Data!$A:$A,"&gt;="&amp;$F$1,Data!$A:$A,"&lt;="&amp;$O$1)</f>
        <v>2</v>
      </c>
      <c r="U13" s="6">
        <f ca="1">COUNTIFS(Data!$E:$E,2,Data!$B:$B,'10W Snapshot'!$E13,Data!$A:$A,"&gt;="&amp;$F$1,Data!$A:$A,"&lt;="&amp;$O$1)</f>
        <v>3</v>
      </c>
      <c r="V13" s="6">
        <f ca="1">COUNTIFS(Data!$E:$E,3,Data!$B:$B,'10W Snapshot'!$E13,Data!$A:$A,"&gt;="&amp;$F$1,Data!$A:$A,"&lt;="&amp;$O$1)</f>
        <v>1</v>
      </c>
      <c r="W13">
        <f t="shared" ca="1" si="2"/>
        <v>11</v>
      </c>
      <c r="X13">
        <f t="shared" ca="1" si="3"/>
        <v>6</v>
      </c>
      <c r="Z13" s="20">
        <f t="shared" ca="1" si="4"/>
        <v>1.8333333333333333</v>
      </c>
    </row>
    <row r="14" spans="1:26">
      <c r="E14" s="6" t="str">
        <f ca="1">VLOOKUP(R14,'Master List'!$V:$W,2,FALSE)</f>
        <v>SANDDANCER40Y</v>
      </c>
      <c r="F14">
        <f ca="1">IFERROR(MIN(100,ROUND(AVERAGE(SUMIFS(Data!$E:$E,Data!$B:$B,'10W Snapshot'!$E14,Data!$A:$A,'10W Snapshot'!F$1)/(COUNTIFS(Data!$B:$B,'10W Snapshot'!$E14,Data!$A:$A,'10W Snapshot'!F$1)*3),SQRT(AVERAGEIFS(Data!$D:$D,Data!$B:$B,'10W Snapshot'!$E14,Data!$A:$A,'10W Snapshot'!F$1)))*100*IFERROR(VLOOKUP(MATCH($E14,INDIRECT(ADDRESS(2,38+MATCH(F$1,'Master List'!$AM$1:$XDT$1,0),1,1,"Master List")&amp;":"&amp;ADDRESS(51,38+MATCH(F$1,'Master List'!$AM$1:$XDT$1,0),1,1),TRUE),0),'Master List'!$AE$1:$AF$51,2,FALSE)+IFERROR(VLOOKUP($E14,'Master List'!$AG:$AL,6,FALSE),0),1),0)),"")</f>
        <v>75</v>
      </c>
      <c r="G14">
        <f ca="1">IFERROR(MIN(100,ROUND(AVERAGE(SUMIFS(Data!$E:$E,Data!$B:$B,'10W Snapshot'!$E14,Data!$A:$A,'10W Snapshot'!G$1)/(COUNTIFS(Data!$B:$B,'10W Snapshot'!$E14,Data!$A:$A,'10W Snapshot'!G$1)*3),SQRT(AVERAGEIFS(Data!$D:$D,Data!$B:$B,'10W Snapshot'!$E14,Data!$A:$A,'10W Snapshot'!G$1)))*100*IFERROR(VLOOKUP(MATCH($E14,INDIRECT(ADDRESS(2,38+MATCH(G$1,'Master List'!$AM$1:$XDT$1,0),1,1,"Master List")&amp;":"&amp;ADDRESS(51,38+MATCH(G$1,'Master List'!$AM$1:$XDT$1,0),1,1),TRUE),0),'Master List'!$AE$1:$AF$51,2,FALSE)+IFERROR(VLOOKUP($E14,'Master List'!$AG:$AL,6,FALSE),0),1),0)),"")</f>
        <v>100</v>
      </c>
      <c r="H14">
        <f ca="1">IFERROR(MIN(100,ROUND(AVERAGE(SUMIFS(Data!$E:$E,Data!$B:$B,'10W Snapshot'!$E14,Data!$A:$A,'10W Snapshot'!H$1)/(COUNTIFS(Data!$B:$B,'10W Snapshot'!$E14,Data!$A:$A,'10W Snapshot'!H$1)*3),SQRT(AVERAGEIFS(Data!$D:$D,Data!$B:$B,'10W Snapshot'!$E14,Data!$A:$A,'10W Snapshot'!H$1)))*100*IFERROR(VLOOKUP(MATCH($E14,INDIRECT(ADDRESS(2,38+MATCH(H$1,'Master List'!$AM$1:$XDT$1,0),1,1,"Master List")&amp;":"&amp;ADDRESS(51,38+MATCH(H$1,'Master List'!$AM$1:$XDT$1,0),1,1),TRUE),0),'Master List'!$AE$1:$AF$51,2,FALSE)+IFERROR(VLOOKUP($E14,'Master List'!$AG:$AL,6,FALSE),0),1),0)),"")</f>
        <v>86</v>
      </c>
      <c r="I14">
        <f ca="1">IFERROR(MIN(100,ROUND(AVERAGE(SUMIFS(Data!$E:$E,Data!$B:$B,'10W Snapshot'!$E14,Data!$A:$A,'10W Snapshot'!I$1)/(COUNTIFS(Data!$B:$B,'10W Snapshot'!$E14,Data!$A:$A,'10W Snapshot'!I$1)*3),SQRT(AVERAGEIFS(Data!$D:$D,Data!$B:$B,'10W Snapshot'!$E14,Data!$A:$A,'10W Snapshot'!I$1)))*100*IFERROR(VLOOKUP(MATCH($E14,INDIRECT(ADDRESS(2,38+MATCH(I$1,'Master List'!$AM$1:$XDT$1,0),1,1,"Master List")&amp;":"&amp;ADDRESS(51,38+MATCH(I$1,'Master List'!$AM$1:$XDT$1,0),1,1),TRUE),0),'Master List'!$AE$1:$AF$51,2,FALSE)+IFERROR(VLOOKUP($E14,'Master List'!$AG:$AL,6,FALSE),0),1),0)),"")</f>
        <v>81</v>
      </c>
      <c r="J14">
        <f ca="1">IFERROR(MIN(100,ROUND(AVERAGE(SUMIFS(Data!$E:$E,Data!$B:$B,'10W Snapshot'!$E14,Data!$A:$A,'10W Snapshot'!J$1)/(COUNTIFS(Data!$B:$B,'10W Snapshot'!$E14,Data!$A:$A,'10W Snapshot'!J$1)*3),SQRT(AVERAGEIFS(Data!$D:$D,Data!$B:$B,'10W Snapshot'!$E14,Data!$A:$A,'10W Snapshot'!J$1)))*100*IFERROR(VLOOKUP(MATCH($E14,INDIRECT(ADDRESS(2,38+MATCH(J$1,'Master List'!$AM$1:$XDT$1,0),1,1,"Master List")&amp;":"&amp;ADDRESS(51,38+MATCH(J$1,'Master List'!$AM$1:$XDT$1,0),1,1),TRUE),0),'Master List'!$AE$1:$AF$51,2,FALSE)+IFERROR(VLOOKUP($E14,'Master List'!$AG:$AL,6,FALSE),0),1),0)),"")</f>
        <v>56</v>
      </c>
      <c r="K14">
        <f ca="1">IFERROR(MIN(100,ROUND(AVERAGE(SUMIFS(Data!$E:$E,Data!$B:$B,'10W Snapshot'!$E14,Data!$A:$A,'10W Snapshot'!K$1)/(COUNTIFS(Data!$B:$B,'10W Snapshot'!$E14,Data!$A:$A,'10W Snapshot'!K$1)*3),SQRT(AVERAGEIFS(Data!$D:$D,Data!$B:$B,'10W Snapshot'!$E14,Data!$A:$A,'10W Snapshot'!K$1)))*100*IFERROR(VLOOKUP(MATCH($E14,INDIRECT(ADDRESS(2,38+MATCH(K$1,'Master List'!$AM$1:$XDT$1,0),1,1,"Master List")&amp;":"&amp;ADDRESS(51,38+MATCH(K$1,'Master List'!$AM$1:$XDT$1,0),1,1),TRUE),0),'Master List'!$AE$1:$AF$51,2,FALSE)+IFERROR(VLOOKUP($E14,'Master List'!$AG:$AL,6,FALSE),0),1),0)),"")</f>
        <v>74</v>
      </c>
      <c r="L14">
        <f ca="1">IFERROR(MIN(100,ROUND(AVERAGE(SUMIFS(Data!$E:$E,Data!$B:$B,'10W Snapshot'!$E14,Data!$A:$A,'10W Snapshot'!L$1)/(COUNTIFS(Data!$B:$B,'10W Snapshot'!$E14,Data!$A:$A,'10W Snapshot'!L$1)*3),SQRT(AVERAGEIFS(Data!$D:$D,Data!$B:$B,'10W Snapshot'!$E14,Data!$A:$A,'10W Snapshot'!L$1)))*100*IFERROR(VLOOKUP(MATCH($E14,INDIRECT(ADDRESS(2,38+MATCH(L$1,'Master List'!$AM$1:$XDT$1,0),1,1,"Master List")&amp;":"&amp;ADDRESS(51,38+MATCH(L$1,'Master List'!$AM$1:$XDT$1,0),1,1),TRUE),0),'Master List'!$AE$1:$AF$51,2,FALSE)+IFERROR(VLOOKUP($E14,'Master List'!$AG:$AL,6,FALSE),0),1),0)),"")</f>
        <v>95</v>
      </c>
      <c r="M14">
        <f ca="1">IFERROR(MIN(100,ROUND(AVERAGE(SUMIFS(Data!$E:$E,Data!$B:$B,'10W Snapshot'!$E14,Data!$A:$A,'10W Snapshot'!M$1)/(COUNTIFS(Data!$B:$B,'10W Snapshot'!$E14,Data!$A:$A,'10W Snapshot'!M$1)*3),SQRT(AVERAGEIFS(Data!$D:$D,Data!$B:$B,'10W Snapshot'!$E14,Data!$A:$A,'10W Snapshot'!M$1)))*100*IFERROR(VLOOKUP(MATCH($E14,INDIRECT(ADDRESS(2,38+MATCH(M$1,'Master List'!$AM$1:$XDT$1,0),1,1,"Master List")&amp;":"&amp;ADDRESS(51,38+MATCH(M$1,'Master List'!$AM$1:$XDT$1,0),1,1),TRUE),0),'Master List'!$AE$1:$AF$51,2,FALSE)+IFERROR(VLOOKUP($E14,'Master List'!$AG:$AL,6,FALSE),0),1),0)),"")</f>
        <v>94</v>
      </c>
      <c r="N14">
        <f ca="1">IFERROR(MIN(100,ROUND(AVERAGE(SUMIFS(Data!$E:$E,Data!$B:$B,'10W Snapshot'!$E14,Data!$A:$A,'10W Snapshot'!N$1)/(COUNTIFS(Data!$B:$B,'10W Snapshot'!$E14,Data!$A:$A,'10W Snapshot'!N$1)*3),SQRT(AVERAGEIFS(Data!$D:$D,Data!$B:$B,'10W Snapshot'!$E14,Data!$A:$A,'10W Snapshot'!N$1)))*100*IFERROR(VLOOKUP(MATCH($E14,INDIRECT(ADDRESS(2,38+MATCH(N$1,'Master List'!$AM$1:$XDT$1,0),1,1,"Master List")&amp;":"&amp;ADDRESS(51,38+MATCH(N$1,'Master List'!$AM$1:$XDT$1,0),1,1),TRUE),0),'Master List'!$AE$1:$AF$51,2,FALSE)+IFERROR(VLOOKUP($E14,'Master List'!$AG:$AL,6,FALSE),0),1),0)),"")</f>
        <v>98</v>
      </c>
      <c r="O14">
        <f ca="1">IFERROR(MIN(100,ROUND(AVERAGE(SUMIFS(Data!$E:$E,Data!$B:$B,'10W Snapshot'!$E14,Data!$A:$A,'10W Snapshot'!O$1)/(COUNTIFS(Data!$B:$B,'10W Snapshot'!$E14,Data!$A:$A,'10W Snapshot'!O$1)*3),SQRT(AVERAGEIFS(Data!$D:$D,Data!$B:$B,'10W Snapshot'!$E14,Data!$A:$A,'10W Snapshot'!O$1)))*100*IFERROR(VLOOKUP(MATCH($E14,INDIRECT(ADDRESS(2,38+MATCH(O$1,'Master List'!$AM$1:$XDT$1,0),1,1,"Master List")&amp;":"&amp;ADDRESS(51,38+MATCH(O$1,'Master List'!$AM$1:$XDT$1,0),1,1),TRUE),0),'Master List'!$AE$1:$AF$51,2,FALSE)+IFERROR(VLOOKUP($E14,'Master List'!$AG:$AL,6,FALSE),0),1),0)),"")</f>
        <v>80</v>
      </c>
      <c r="P14" s="20">
        <f t="shared" ca="1" si="1"/>
        <v>83.9</v>
      </c>
      <c r="R14" s="515">
        <v>13</v>
      </c>
      <c r="S14" s="6">
        <f ca="1">COUNTIFS(Data!$E:$E,0,Data!$B:$B,'10W Snapshot'!$E14,Data!$A:$A,"&gt;="&amp;$F$1,Data!$A:$A,"&lt;="&amp;$O$1)</f>
        <v>0</v>
      </c>
      <c r="T14" s="6">
        <f ca="1">COUNTIFS(Data!$E:$E,1,Data!$B:$B,'10W Snapshot'!$E14,Data!$A:$A,"&gt;="&amp;$F$1,Data!$A:$A,"&lt;="&amp;$O$1)</f>
        <v>4</v>
      </c>
      <c r="U14" s="6">
        <f ca="1">COUNTIFS(Data!$E:$E,2,Data!$B:$B,'10W Snapshot'!$E14,Data!$A:$A,"&gt;="&amp;$F$1,Data!$A:$A,"&lt;="&amp;$O$1)</f>
        <v>11</v>
      </c>
      <c r="V14" s="6">
        <f ca="1">COUNTIFS(Data!$E:$E,3,Data!$B:$B,'10W Snapshot'!$E14,Data!$A:$A,"&gt;="&amp;$F$1,Data!$A:$A,"&lt;="&amp;$O$1)</f>
        <v>5</v>
      </c>
      <c r="W14">
        <f t="shared" ca="1" si="2"/>
        <v>41</v>
      </c>
      <c r="X14">
        <f t="shared" ca="1" si="3"/>
        <v>20</v>
      </c>
      <c r="Z14" s="20">
        <f t="shared" ca="1" si="4"/>
        <v>2.0499999999999998</v>
      </c>
    </row>
    <row r="15" spans="1:26">
      <c r="E15" s="6" t="str">
        <f ca="1">VLOOKUP(R15,'Master List'!$V:$W,2,FALSE)</f>
        <v>DNDANDY</v>
      </c>
      <c r="F15">
        <f ca="1">IFERROR(MIN(100,ROUND(AVERAGE(SUMIFS(Data!$E:$E,Data!$B:$B,'10W Snapshot'!$E15,Data!$A:$A,'10W Snapshot'!F$1)/(COUNTIFS(Data!$B:$B,'10W Snapshot'!$E15,Data!$A:$A,'10W Snapshot'!F$1)*3),SQRT(AVERAGEIFS(Data!$D:$D,Data!$B:$B,'10W Snapshot'!$E15,Data!$A:$A,'10W Snapshot'!F$1)))*100*IFERROR(VLOOKUP(MATCH($E15,INDIRECT(ADDRESS(2,38+MATCH(F$1,'Master List'!$AM$1:$XDT$1,0),1,1,"Master List")&amp;":"&amp;ADDRESS(51,38+MATCH(F$1,'Master List'!$AM$1:$XDT$1,0),1,1),TRUE),0),'Master List'!$AE$1:$AF$51,2,FALSE)+IFERROR(VLOOKUP($E15,'Master List'!$AG:$AL,6,FALSE),0),1),0)),"")</f>
        <v>80</v>
      </c>
      <c r="G15" t="str">
        <f ca="1">IFERROR(MIN(100,ROUND(AVERAGE(SUMIFS(Data!$E:$E,Data!$B:$B,'10W Snapshot'!$E15,Data!$A:$A,'10W Snapshot'!G$1)/(COUNTIFS(Data!$B:$B,'10W Snapshot'!$E15,Data!$A:$A,'10W Snapshot'!G$1)*3),SQRT(AVERAGEIFS(Data!$D:$D,Data!$B:$B,'10W Snapshot'!$E15,Data!$A:$A,'10W Snapshot'!G$1)))*100*IFERROR(VLOOKUP(MATCH($E15,INDIRECT(ADDRESS(2,38+MATCH(G$1,'Master List'!$AM$1:$XDT$1,0),1,1,"Master List")&amp;":"&amp;ADDRESS(51,38+MATCH(G$1,'Master List'!$AM$1:$XDT$1,0),1,1),TRUE),0),'Master List'!$AE$1:$AF$51,2,FALSE)+IFERROR(VLOOKUP($E15,'Master List'!$AG:$AL,6,FALSE),0),1),0)),"")</f>
        <v/>
      </c>
      <c r="H15">
        <f ca="1">IFERROR(MIN(100,ROUND(AVERAGE(SUMIFS(Data!$E:$E,Data!$B:$B,'10W Snapshot'!$E15,Data!$A:$A,'10W Snapshot'!H$1)/(COUNTIFS(Data!$B:$B,'10W Snapshot'!$E15,Data!$A:$A,'10W Snapshot'!H$1)*3),SQRT(AVERAGEIFS(Data!$D:$D,Data!$B:$B,'10W Snapshot'!$E15,Data!$A:$A,'10W Snapshot'!H$1)))*100*IFERROR(VLOOKUP(MATCH($E15,INDIRECT(ADDRESS(2,38+MATCH(H$1,'Master List'!$AM$1:$XDT$1,0),1,1,"Master List")&amp;":"&amp;ADDRESS(51,38+MATCH(H$1,'Master List'!$AM$1:$XDT$1,0),1,1),TRUE),0),'Master List'!$AE$1:$AF$51,2,FALSE)+IFERROR(VLOOKUP($E15,'Master List'!$AG:$AL,6,FALSE),0),1),0)),"")</f>
        <v>87</v>
      </c>
      <c r="I15">
        <f ca="1">IFERROR(MIN(100,ROUND(AVERAGE(SUMIFS(Data!$E:$E,Data!$B:$B,'10W Snapshot'!$E15,Data!$A:$A,'10W Snapshot'!I$1)/(COUNTIFS(Data!$B:$B,'10W Snapshot'!$E15,Data!$A:$A,'10W Snapshot'!I$1)*3),SQRT(AVERAGEIFS(Data!$D:$D,Data!$B:$B,'10W Snapshot'!$E15,Data!$A:$A,'10W Snapshot'!I$1)))*100*IFERROR(VLOOKUP(MATCH($E15,INDIRECT(ADDRESS(2,38+MATCH(I$1,'Master List'!$AM$1:$XDT$1,0),1,1,"Master List")&amp;":"&amp;ADDRESS(51,38+MATCH(I$1,'Master List'!$AM$1:$XDT$1,0),1,1),TRUE),0),'Master List'!$AE$1:$AF$51,2,FALSE)+IFERROR(VLOOKUP($E15,'Master List'!$AG:$AL,6,FALSE),0),1),0)),"")</f>
        <v>98</v>
      </c>
      <c r="J15">
        <f ca="1">IFERROR(MIN(100,ROUND(AVERAGE(SUMIFS(Data!$E:$E,Data!$B:$B,'10W Snapshot'!$E15,Data!$A:$A,'10W Snapshot'!J$1)/(COUNTIFS(Data!$B:$B,'10W Snapshot'!$E15,Data!$A:$A,'10W Snapshot'!J$1)*3),SQRT(AVERAGEIFS(Data!$D:$D,Data!$B:$B,'10W Snapshot'!$E15,Data!$A:$A,'10W Snapshot'!J$1)))*100*IFERROR(VLOOKUP(MATCH($E15,INDIRECT(ADDRESS(2,38+MATCH(J$1,'Master List'!$AM$1:$XDT$1,0),1,1,"Master List")&amp;":"&amp;ADDRESS(51,38+MATCH(J$1,'Master List'!$AM$1:$XDT$1,0),1,1),TRUE),0),'Master List'!$AE$1:$AF$51,2,FALSE)+IFERROR(VLOOKUP($E15,'Master List'!$AG:$AL,6,FALSE),0),1),0)),"")</f>
        <v>78</v>
      </c>
      <c r="K15" t="str">
        <f ca="1">IFERROR(MIN(100,ROUND(AVERAGE(SUMIFS(Data!$E:$E,Data!$B:$B,'10W Snapshot'!$E15,Data!$A:$A,'10W Snapshot'!K$1)/(COUNTIFS(Data!$B:$B,'10W Snapshot'!$E15,Data!$A:$A,'10W Snapshot'!K$1)*3),SQRT(AVERAGEIFS(Data!$D:$D,Data!$B:$B,'10W Snapshot'!$E15,Data!$A:$A,'10W Snapshot'!K$1)))*100*IFERROR(VLOOKUP(MATCH($E15,INDIRECT(ADDRESS(2,38+MATCH(K$1,'Master List'!$AM$1:$XDT$1,0),1,1,"Master List")&amp;":"&amp;ADDRESS(51,38+MATCH(K$1,'Master List'!$AM$1:$XDT$1,0),1,1),TRUE),0),'Master List'!$AE$1:$AF$51,2,FALSE)+IFERROR(VLOOKUP($E15,'Master List'!$AG:$AL,6,FALSE),0),1),0)),"")</f>
        <v/>
      </c>
      <c r="L15">
        <f ca="1">IFERROR(MIN(100,ROUND(AVERAGE(SUMIFS(Data!$E:$E,Data!$B:$B,'10W Snapshot'!$E15,Data!$A:$A,'10W Snapshot'!L$1)/(COUNTIFS(Data!$B:$B,'10W Snapshot'!$E15,Data!$A:$A,'10W Snapshot'!L$1)*3),SQRT(AVERAGEIFS(Data!$D:$D,Data!$B:$B,'10W Snapshot'!$E15,Data!$A:$A,'10W Snapshot'!L$1)))*100*IFERROR(VLOOKUP(MATCH($E15,INDIRECT(ADDRESS(2,38+MATCH(L$1,'Master List'!$AM$1:$XDT$1,0),1,1,"Master List")&amp;":"&amp;ADDRESS(51,38+MATCH(L$1,'Master List'!$AM$1:$XDT$1,0),1,1),TRUE),0),'Master List'!$AE$1:$AF$51,2,FALSE)+IFERROR(VLOOKUP($E15,'Master List'!$AG:$AL,6,FALSE),0),1),0)),"")</f>
        <v>85</v>
      </c>
      <c r="M15">
        <f ca="1">IFERROR(MIN(100,ROUND(AVERAGE(SUMIFS(Data!$E:$E,Data!$B:$B,'10W Snapshot'!$E15,Data!$A:$A,'10W Snapshot'!M$1)/(COUNTIFS(Data!$B:$B,'10W Snapshot'!$E15,Data!$A:$A,'10W Snapshot'!M$1)*3),SQRT(AVERAGEIFS(Data!$D:$D,Data!$B:$B,'10W Snapshot'!$E15,Data!$A:$A,'10W Snapshot'!M$1)))*100*IFERROR(VLOOKUP(MATCH($E15,INDIRECT(ADDRESS(2,38+MATCH(M$1,'Master List'!$AM$1:$XDT$1,0),1,1,"Master List")&amp;":"&amp;ADDRESS(51,38+MATCH(M$1,'Master List'!$AM$1:$XDT$1,0),1,1),TRUE),0),'Master List'!$AE$1:$AF$51,2,FALSE)+IFERROR(VLOOKUP($E15,'Master List'!$AG:$AL,6,FALSE),0),1),0)),"")</f>
        <v>58</v>
      </c>
      <c r="N15">
        <f ca="1">IFERROR(MIN(100,ROUND(AVERAGE(SUMIFS(Data!$E:$E,Data!$B:$B,'10W Snapshot'!$E15,Data!$A:$A,'10W Snapshot'!N$1)/(COUNTIFS(Data!$B:$B,'10W Snapshot'!$E15,Data!$A:$A,'10W Snapshot'!N$1)*3),SQRT(AVERAGEIFS(Data!$D:$D,Data!$B:$B,'10W Snapshot'!$E15,Data!$A:$A,'10W Snapshot'!N$1)))*100*IFERROR(VLOOKUP(MATCH($E15,INDIRECT(ADDRESS(2,38+MATCH(N$1,'Master List'!$AM$1:$XDT$1,0),1,1,"Master List")&amp;":"&amp;ADDRESS(51,38+MATCH(N$1,'Master List'!$AM$1:$XDT$1,0),1,1),TRUE),0),'Master List'!$AE$1:$AF$51,2,FALSE)+IFERROR(VLOOKUP($E15,'Master List'!$AG:$AL,6,FALSE),0),1),0)),"")</f>
        <v>100</v>
      </c>
      <c r="O15">
        <f ca="1">IFERROR(MIN(100,ROUND(AVERAGE(SUMIFS(Data!$E:$E,Data!$B:$B,'10W Snapshot'!$E15,Data!$A:$A,'10W Snapshot'!O$1)/(COUNTIFS(Data!$B:$B,'10W Snapshot'!$E15,Data!$A:$A,'10W Snapshot'!O$1)*3),SQRT(AVERAGEIFS(Data!$D:$D,Data!$B:$B,'10W Snapshot'!$E15,Data!$A:$A,'10W Snapshot'!O$1)))*100*IFERROR(VLOOKUP(MATCH($E15,INDIRECT(ADDRESS(2,38+MATCH(O$1,'Master List'!$AM$1:$XDT$1,0),1,1,"Master List")&amp;":"&amp;ADDRESS(51,38+MATCH(O$1,'Master List'!$AM$1:$XDT$1,0),1,1),TRUE),0),'Master List'!$AE$1:$AF$51,2,FALSE)+IFERROR(VLOOKUP($E15,'Master List'!$AG:$AL,6,FALSE),0),1),0)),"")</f>
        <v>83</v>
      </c>
      <c r="P15" s="20">
        <f t="shared" ca="1" si="1"/>
        <v>83.625</v>
      </c>
      <c r="R15" s="515">
        <v>14</v>
      </c>
      <c r="S15" s="6">
        <f ca="1">COUNTIFS(Data!$E:$E,0,Data!$B:$B,'10W Snapshot'!$E15,Data!$A:$A,"&gt;="&amp;$F$1,Data!$A:$A,"&lt;="&amp;$O$1)</f>
        <v>1</v>
      </c>
      <c r="T15" s="6">
        <f ca="1">COUNTIFS(Data!$E:$E,1,Data!$B:$B,'10W Snapshot'!$E15,Data!$A:$A,"&gt;="&amp;$F$1,Data!$A:$A,"&lt;="&amp;$O$1)</f>
        <v>1</v>
      </c>
      <c r="U15" s="6">
        <f ca="1">COUNTIFS(Data!$E:$E,2,Data!$B:$B,'10W Snapshot'!$E15,Data!$A:$A,"&gt;="&amp;$F$1,Data!$A:$A,"&lt;="&amp;$O$1)</f>
        <v>11</v>
      </c>
      <c r="V15" s="6">
        <f ca="1">COUNTIFS(Data!$E:$E,3,Data!$B:$B,'10W Snapshot'!$E15,Data!$A:$A,"&gt;="&amp;$F$1,Data!$A:$A,"&lt;="&amp;$O$1)</f>
        <v>3</v>
      </c>
      <c r="W15">
        <f t="shared" ca="1" si="2"/>
        <v>32</v>
      </c>
      <c r="X15">
        <f t="shared" ca="1" si="3"/>
        <v>16</v>
      </c>
      <c r="Z15" s="20">
        <f t="shared" ca="1" si="4"/>
        <v>2</v>
      </c>
    </row>
    <row r="16" spans="1:26">
      <c r="E16" s="6" t="str">
        <f ca="1">VLOOKUP(R16,'Master List'!$V:$W,2,FALSE)</f>
        <v>AUSTIN</v>
      </c>
      <c r="F16">
        <f ca="1">IFERROR(MIN(100,ROUND(AVERAGE(SUMIFS(Data!$E:$E,Data!$B:$B,'10W Snapshot'!$E16,Data!$A:$A,'10W Snapshot'!F$1)/(COUNTIFS(Data!$B:$B,'10W Snapshot'!$E16,Data!$A:$A,'10W Snapshot'!F$1)*3),SQRT(AVERAGEIFS(Data!$D:$D,Data!$B:$B,'10W Snapshot'!$E16,Data!$A:$A,'10W Snapshot'!F$1)))*100*IFERROR(VLOOKUP(MATCH($E16,INDIRECT(ADDRESS(2,38+MATCH(F$1,'Master List'!$AM$1:$XDT$1,0),1,1,"Master List")&amp;":"&amp;ADDRESS(51,38+MATCH(F$1,'Master List'!$AM$1:$XDT$1,0),1,1),TRUE),0),'Master List'!$AE$1:$AF$51,2,FALSE)+IFERROR(VLOOKUP($E16,'Master List'!$AG:$AL,6,FALSE),0),1),0)),"")</f>
        <v>73</v>
      </c>
      <c r="G16">
        <f ca="1">IFERROR(MIN(100,ROUND(AVERAGE(SUMIFS(Data!$E:$E,Data!$B:$B,'10W Snapshot'!$E16,Data!$A:$A,'10W Snapshot'!G$1)/(COUNTIFS(Data!$B:$B,'10W Snapshot'!$E16,Data!$A:$A,'10W Snapshot'!G$1)*3),SQRT(AVERAGEIFS(Data!$D:$D,Data!$B:$B,'10W Snapshot'!$E16,Data!$A:$A,'10W Snapshot'!G$1)))*100*IFERROR(VLOOKUP(MATCH($E16,INDIRECT(ADDRESS(2,38+MATCH(G$1,'Master List'!$AM$1:$XDT$1,0),1,1,"Master List")&amp;":"&amp;ADDRESS(51,38+MATCH(G$1,'Master List'!$AM$1:$XDT$1,0),1,1),TRUE),0),'Master List'!$AE$1:$AF$51,2,FALSE)+IFERROR(VLOOKUP($E16,'Master List'!$AG:$AL,6,FALSE),0),1),0)),"")</f>
        <v>72</v>
      </c>
      <c r="H16">
        <f ca="1">IFERROR(MIN(100,ROUND(AVERAGE(SUMIFS(Data!$E:$E,Data!$B:$B,'10W Snapshot'!$E16,Data!$A:$A,'10W Snapshot'!H$1)/(COUNTIFS(Data!$B:$B,'10W Snapshot'!$E16,Data!$A:$A,'10W Snapshot'!H$1)*3),SQRT(AVERAGEIFS(Data!$D:$D,Data!$B:$B,'10W Snapshot'!$E16,Data!$A:$A,'10W Snapshot'!H$1)))*100*IFERROR(VLOOKUP(MATCH($E16,INDIRECT(ADDRESS(2,38+MATCH(H$1,'Master List'!$AM$1:$XDT$1,0),1,1,"Master List")&amp;":"&amp;ADDRESS(51,38+MATCH(H$1,'Master List'!$AM$1:$XDT$1,0),1,1),TRUE),0),'Master List'!$AE$1:$AF$51,2,FALSE)+IFERROR(VLOOKUP($E16,'Master List'!$AG:$AL,6,FALSE),0),1),0)),"")</f>
        <v>91</v>
      </c>
      <c r="I16">
        <f ca="1">IFERROR(MIN(100,ROUND(AVERAGE(SUMIFS(Data!$E:$E,Data!$B:$B,'10W Snapshot'!$E16,Data!$A:$A,'10W Snapshot'!I$1)/(COUNTIFS(Data!$B:$B,'10W Snapshot'!$E16,Data!$A:$A,'10W Snapshot'!I$1)*3),SQRT(AVERAGEIFS(Data!$D:$D,Data!$B:$B,'10W Snapshot'!$E16,Data!$A:$A,'10W Snapshot'!I$1)))*100*IFERROR(VLOOKUP(MATCH($E16,INDIRECT(ADDRESS(2,38+MATCH(I$1,'Master List'!$AM$1:$XDT$1,0),1,1,"Master List")&amp;":"&amp;ADDRESS(51,38+MATCH(I$1,'Master List'!$AM$1:$XDT$1,0),1,1),TRUE),0),'Master List'!$AE$1:$AF$51,2,FALSE)+IFERROR(VLOOKUP($E16,'Master List'!$AG:$AL,6,FALSE),0),1),0)),"")</f>
        <v>86</v>
      </c>
      <c r="J16">
        <f ca="1">IFERROR(MIN(100,ROUND(AVERAGE(SUMIFS(Data!$E:$E,Data!$B:$B,'10W Snapshot'!$E16,Data!$A:$A,'10W Snapshot'!J$1)/(COUNTIFS(Data!$B:$B,'10W Snapshot'!$E16,Data!$A:$A,'10W Snapshot'!J$1)*3),SQRT(AVERAGEIFS(Data!$D:$D,Data!$B:$B,'10W Snapshot'!$E16,Data!$A:$A,'10W Snapshot'!J$1)))*100*IFERROR(VLOOKUP(MATCH($E16,INDIRECT(ADDRESS(2,38+MATCH(J$1,'Master List'!$AM$1:$XDT$1,0),1,1,"Master List")&amp;":"&amp;ADDRESS(51,38+MATCH(J$1,'Master List'!$AM$1:$XDT$1,0),1,1),TRUE),0),'Master List'!$AE$1:$AF$51,2,FALSE)+IFERROR(VLOOKUP($E16,'Master List'!$AG:$AL,6,FALSE),0),1),0)),"")</f>
        <v>87</v>
      </c>
      <c r="K16">
        <f ca="1">IFERROR(MIN(100,ROUND(AVERAGE(SUMIFS(Data!$E:$E,Data!$B:$B,'10W Snapshot'!$E16,Data!$A:$A,'10W Snapshot'!K$1)/(COUNTIFS(Data!$B:$B,'10W Snapshot'!$E16,Data!$A:$A,'10W Snapshot'!K$1)*3),SQRT(AVERAGEIFS(Data!$D:$D,Data!$B:$B,'10W Snapshot'!$E16,Data!$A:$A,'10W Snapshot'!K$1)))*100*IFERROR(VLOOKUP(MATCH($E16,INDIRECT(ADDRESS(2,38+MATCH(K$1,'Master List'!$AM$1:$XDT$1,0),1,1,"Master List")&amp;":"&amp;ADDRESS(51,38+MATCH(K$1,'Master List'!$AM$1:$XDT$1,0),1,1),TRUE),0),'Master List'!$AE$1:$AF$51,2,FALSE)+IFERROR(VLOOKUP($E16,'Master List'!$AG:$AL,6,FALSE),0),1),0)),"")</f>
        <v>70</v>
      </c>
      <c r="L16">
        <f ca="1">IFERROR(MIN(100,ROUND(AVERAGE(SUMIFS(Data!$E:$E,Data!$B:$B,'10W Snapshot'!$E16,Data!$A:$A,'10W Snapshot'!L$1)/(COUNTIFS(Data!$B:$B,'10W Snapshot'!$E16,Data!$A:$A,'10W Snapshot'!L$1)*3),SQRT(AVERAGEIFS(Data!$D:$D,Data!$B:$B,'10W Snapshot'!$E16,Data!$A:$A,'10W Snapshot'!L$1)))*100*IFERROR(VLOOKUP(MATCH($E16,INDIRECT(ADDRESS(2,38+MATCH(L$1,'Master List'!$AM$1:$XDT$1,0),1,1,"Master List")&amp;":"&amp;ADDRESS(51,38+MATCH(L$1,'Master List'!$AM$1:$XDT$1,0),1,1),TRUE),0),'Master List'!$AE$1:$AF$51,2,FALSE)+IFERROR(VLOOKUP($E16,'Master List'!$AG:$AL,6,FALSE),0),1),0)),"")</f>
        <v>80</v>
      </c>
      <c r="M16">
        <f ca="1">IFERROR(MIN(100,ROUND(AVERAGE(SUMIFS(Data!$E:$E,Data!$B:$B,'10W Snapshot'!$E16,Data!$A:$A,'10W Snapshot'!M$1)/(COUNTIFS(Data!$B:$B,'10W Snapshot'!$E16,Data!$A:$A,'10W Snapshot'!M$1)*3),SQRT(AVERAGEIFS(Data!$D:$D,Data!$B:$B,'10W Snapshot'!$E16,Data!$A:$A,'10W Snapshot'!M$1)))*100*IFERROR(VLOOKUP(MATCH($E16,INDIRECT(ADDRESS(2,38+MATCH(M$1,'Master List'!$AM$1:$XDT$1,0),1,1,"Master List")&amp;":"&amp;ADDRESS(51,38+MATCH(M$1,'Master List'!$AM$1:$XDT$1,0),1,1),TRUE),0),'Master List'!$AE$1:$AF$51,2,FALSE)+IFERROR(VLOOKUP($E16,'Master List'!$AG:$AL,6,FALSE),0),1),0)),"")</f>
        <v>94</v>
      </c>
      <c r="N16" t="str">
        <f ca="1">IFERROR(MIN(100,ROUND(AVERAGE(SUMIFS(Data!$E:$E,Data!$B:$B,'10W Snapshot'!$E16,Data!$A:$A,'10W Snapshot'!N$1)/(COUNTIFS(Data!$B:$B,'10W Snapshot'!$E16,Data!$A:$A,'10W Snapshot'!N$1)*3),SQRT(AVERAGEIFS(Data!$D:$D,Data!$B:$B,'10W Snapshot'!$E16,Data!$A:$A,'10W Snapshot'!N$1)))*100*IFERROR(VLOOKUP(MATCH($E16,INDIRECT(ADDRESS(2,38+MATCH(N$1,'Master List'!$AM$1:$XDT$1,0),1,1,"Master List")&amp;":"&amp;ADDRESS(51,38+MATCH(N$1,'Master List'!$AM$1:$XDT$1,0),1,1),TRUE),0),'Master List'!$AE$1:$AF$51,2,FALSE)+IFERROR(VLOOKUP($E16,'Master List'!$AG:$AL,6,FALSE),0),1),0)),"")</f>
        <v/>
      </c>
      <c r="O16">
        <f ca="1">IFERROR(MIN(100,ROUND(AVERAGE(SUMIFS(Data!$E:$E,Data!$B:$B,'10W Snapshot'!$E16,Data!$A:$A,'10W Snapshot'!O$1)/(COUNTIFS(Data!$B:$B,'10W Snapshot'!$E16,Data!$A:$A,'10W Snapshot'!O$1)*3),SQRT(AVERAGEIFS(Data!$D:$D,Data!$B:$B,'10W Snapshot'!$E16,Data!$A:$A,'10W Snapshot'!O$1)))*100*IFERROR(VLOOKUP(MATCH($E16,INDIRECT(ADDRESS(2,38+MATCH(O$1,'Master List'!$AM$1:$XDT$1,0),1,1,"Master List")&amp;":"&amp;ADDRESS(51,38+MATCH(O$1,'Master List'!$AM$1:$XDT$1,0),1,1),TRUE),0),'Master List'!$AE$1:$AF$51,2,FALSE)+IFERROR(VLOOKUP($E16,'Master List'!$AG:$AL,6,FALSE),0),1),0)),"")</f>
        <v>99</v>
      </c>
      <c r="P16" s="20">
        <f t="shared" ca="1" si="1"/>
        <v>83.555555555555557</v>
      </c>
      <c r="R16" s="515">
        <v>15</v>
      </c>
      <c r="S16" s="6">
        <f ca="1">COUNTIFS(Data!$E:$E,0,Data!$B:$B,'10W Snapshot'!$E16,Data!$A:$A,"&gt;="&amp;$F$1,Data!$A:$A,"&lt;="&amp;$O$1)</f>
        <v>0</v>
      </c>
      <c r="T16" s="6">
        <f ca="1">COUNTIFS(Data!$E:$E,1,Data!$B:$B,'10W Snapshot'!$E16,Data!$A:$A,"&gt;="&amp;$F$1,Data!$A:$A,"&lt;="&amp;$O$1)</f>
        <v>5</v>
      </c>
      <c r="U16" s="6">
        <f ca="1">COUNTIFS(Data!$E:$E,2,Data!$B:$B,'10W Snapshot'!$E16,Data!$A:$A,"&gt;="&amp;$F$1,Data!$A:$A,"&lt;="&amp;$O$1)</f>
        <v>8</v>
      </c>
      <c r="V16" s="6">
        <f ca="1">COUNTIFS(Data!$E:$E,3,Data!$B:$B,'10W Snapshot'!$E16,Data!$A:$A,"&gt;="&amp;$F$1,Data!$A:$A,"&lt;="&amp;$O$1)</f>
        <v>5</v>
      </c>
      <c r="W16">
        <f t="shared" ca="1" si="2"/>
        <v>36</v>
      </c>
      <c r="X16">
        <f t="shared" ca="1" si="3"/>
        <v>18</v>
      </c>
      <c r="Z16" s="20">
        <f t="shared" ca="1" si="4"/>
        <v>2</v>
      </c>
    </row>
    <row r="17" spans="5:26">
      <c r="E17" s="6" t="str">
        <f ca="1">VLOOKUP(R17,'Master List'!$V:$W,2,FALSE)</f>
        <v>SHORTY</v>
      </c>
      <c r="F17">
        <f ca="1">IFERROR(MIN(100,ROUND(AVERAGE(SUMIFS(Data!$E:$E,Data!$B:$B,'10W Snapshot'!$E17,Data!$A:$A,'10W Snapshot'!F$1)/(COUNTIFS(Data!$B:$B,'10W Snapshot'!$E17,Data!$A:$A,'10W Snapshot'!F$1)*3),SQRT(AVERAGEIFS(Data!$D:$D,Data!$B:$B,'10W Snapshot'!$E17,Data!$A:$A,'10W Snapshot'!F$1)))*100*IFERROR(VLOOKUP(MATCH($E17,INDIRECT(ADDRESS(2,38+MATCH(F$1,'Master List'!$AM$1:$XDT$1,0),1,1,"Master List")&amp;":"&amp;ADDRESS(51,38+MATCH(F$1,'Master List'!$AM$1:$XDT$1,0),1,1),TRUE),0),'Master List'!$AE$1:$AF$51,2,FALSE)+IFERROR(VLOOKUP($E17,'Master List'!$AG:$AL,6,FALSE),0),1),0)),"")</f>
        <v>74</v>
      </c>
      <c r="G17">
        <f ca="1">IFERROR(MIN(100,ROUND(AVERAGE(SUMIFS(Data!$E:$E,Data!$B:$B,'10W Snapshot'!$E17,Data!$A:$A,'10W Snapshot'!G$1)/(COUNTIFS(Data!$B:$B,'10W Snapshot'!$E17,Data!$A:$A,'10W Snapshot'!G$1)*3),SQRT(AVERAGEIFS(Data!$D:$D,Data!$B:$B,'10W Snapshot'!$E17,Data!$A:$A,'10W Snapshot'!G$1)))*100*IFERROR(VLOOKUP(MATCH($E17,INDIRECT(ADDRESS(2,38+MATCH(G$1,'Master List'!$AM$1:$XDT$1,0),1,1,"Master List")&amp;":"&amp;ADDRESS(51,38+MATCH(G$1,'Master List'!$AM$1:$XDT$1,0),1,1),TRUE),0),'Master List'!$AE$1:$AF$51,2,FALSE)+IFERROR(VLOOKUP($E17,'Master List'!$AG:$AL,6,FALSE),0),1),0)),"")</f>
        <v>95</v>
      </c>
      <c r="H17">
        <f ca="1">IFERROR(MIN(100,ROUND(AVERAGE(SUMIFS(Data!$E:$E,Data!$B:$B,'10W Snapshot'!$E17,Data!$A:$A,'10W Snapshot'!H$1)/(COUNTIFS(Data!$B:$B,'10W Snapshot'!$E17,Data!$A:$A,'10W Snapshot'!H$1)*3),SQRT(AVERAGEIFS(Data!$D:$D,Data!$B:$B,'10W Snapshot'!$E17,Data!$A:$A,'10W Snapshot'!H$1)))*100*IFERROR(VLOOKUP(MATCH($E17,INDIRECT(ADDRESS(2,38+MATCH(H$1,'Master List'!$AM$1:$XDT$1,0),1,1,"Master List")&amp;":"&amp;ADDRESS(51,38+MATCH(H$1,'Master List'!$AM$1:$XDT$1,0),1,1),TRUE),0),'Master List'!$AE$1:$AF$51,2,FALSE)+IFERROR(VLOOKUP($E17,'Master List'!$AG:$AL,6,FALSE),0),1),0)),"")</f>
        <v>96</v>
      </c>
      <c r="I17">
        <f ca="1">IFERROR(MIN(100,ROUND(AVERAGE(SUMIFS(Data!$E:$E,Data!$B:$B,'10W Snapshot'!$E17,Data!$A:$A,'10W Snapshot'!I$1)/(COUNTIFS(Data!$B:$B,'10W Snapshot'!$E17,Data!$A:$A,'10W Snapshot'!I$1)*3),SQRT(AVERAGEIFS(Data!$D:$D,Data!$B:$B,'10W Snapshot'!$E17,Data!$A:$A,'10W Snapshot'!I$1)))*100*IFERROR(VLOOKUP(MATCH($E17,INDIRECT(ADDRESS(2,38+MATCH(I$1,'Master List'!$AM$1:$XDT$1,0),1,1,"Master List")&amp;":"&amp;ADDRESS(51,38+MATCH(I$1,'Master List'!$AM$1:$XDT$1,0),1,1),TRUE),0),'Master List'!$AE$1:$AF$51,2,FALSE)+IFERROR(VLOOKUP($E17,'Master List'!$AG:$AL,6,FALSE),0),1),0)),"")</f>
        <v>73</v>
      </c>
      <c r="J17">
        <f ca="1">IFERROR(MIN(100,ROUND(AVERAGE(SUMIFS(Data!$E:$E,Data!$B:$B,'10W Snapshot'!$E17,Data!$A:$A,'10W Snapshot'!J$1)/(COUNTIFS(Data!$B:$B,'10W Snapshot'!$E17,Data!$A:$A,'10W Snapshot'!J$1)*3),SQRT(AVERAGEIFS(Data!$D:$D,Data!$B:$B,'10W Snapshot'!$E17,Data!$A:$A,'10W Snapshot'!J$1)))*100*IFERROR(VLOOKUP(MATCH($E17,INDIRECT(ADDRESS(2,38+MATCH(J$1,'Master List'!$AM$1:$XDT$1,0),1,1,"Master List")&amp;":"&amp;ADDRESS(51,38+MATCH(J$1,'Master List'!$AM$1:$XDT$1,0),1,1),TRUE),0),'Master List'!$AE$1:$AF$51,2,FALSE)+IFERROR(VLOOKUP($E17,'Master List'!$AG:$AL,6,FALSE),0),1),0)),"")</f>
        <v>96</v>
      </c>
      <c r="K17">
        <f ca="1">IFERROR(MIN(100,ROUND(AVERAGE(SUMIFS(Data!$E:$E,Data!$B:$B,'10W Snapshot'!$E17,Data!$A:$A,'10W Snapshot'!K$1)/(COUNTIFS(Data!$B:$B,'10W Snapshot'!$E17,Data!$A:$A,'10W Snapshot'!K$1)*3),SQRT(AVERAGEIFS(Data!$D:$D,Data!$B:$B,'10W Snapshot'!$E17,Data!$A:$A,'10W Snapshot'!K$1)))*100*IFERROR(VLOOKUP(MATCH($E17,INDIRECT(ADDRESS(2,38+MATCH(K$1,'Master List'!$AM$1:$XDT$1,0),1,1,"Master List")&amp;":"&amp;ADDRESS(51,38+MATCH(K$1,'Master List'!$AM$1:$XDT$1,0),1,1),TRUE),0),'Master List'!$AE$1:$AF$51,2,FALSE)+IFERROR(VLOOKUP($E17,'Master List'!$AG:$AL,6,FALSE),0),1),0)),"")</f>
        <v>67</v>
      </c>
      <c r="L17">
        <f ca="1">IFERROR(MIN(100,ROUND(AVERAGE(SUMIFS(Data!$E:$E,Data!$B:$B,'10W Snapshot'!$E17,Data!$A:$A,'10W Snapshot'!L$1)/(COUNTIFS(Data!$B:$B,'10W Snapshot'!$E17,Data!$A:$A,'10W Snapshot'!L$1)*3),SQRT(AVERAGEIFS(Data!$D:$D,Data!$B:$B,'10W Snapshot'!$E17,Data!$A:$A,'10W Snapshot'!L$1)))*100*IFERROR(VLOOKUP(MATCH($E17,INDIRECT(ADDRESS(2,38+MATCH(L$1,'Master List'!$AM$1:$XDT$1,0),1,1,"Master List")&amp;":"&amp;ADDRESS(51,38+MATCH(L$1,'Master List'!$AM$1:$XDT$1,0),1,1),TRUE),0),'Master List'!$AE$1:$AF$51,2,FALSE)+IFERROR(VLOOKUP($E17,'Master List'!$AG:$AL,6,FALSE),0),1),0)),"")</f>
        <v>77</v>
      </c>
      <c r="M17" t="str">
        <f ca="1">IFERROR(MIN(100,ROUND(AVERAGE(SUMIFS(Data!$E:$E,Data!$B:$B,'10W Snapshot'!$E17,Data!$A:$A,'10W Snapshot'!M$1)/(COUNTIFS(Data!$B:$B,'10W Snapshot'!$E17,Data!$A:$A,'10W Snapshot'!M$1)*3),SQRT(AVERAGEIFS(Data!$D:$D,Data!$B:$B,'10W Snapshot'!$E17,Data!$A:$A,'10W Snapshot'!M$1)))*100*IFERROR(VLOOKUP(MATCH($E17,INDIRECT(ADDRESS(2,38+MATCH(M$1,'Master List'!$AM$1:$XDT$1,0),1,1,"Master List")&amp;":"&amp;ADDRESS(51,38+MATCH(M$1,'Master List'!$AM$1:$XDT$1,0),1,1),TRUE),0),'Master List'!$AE$1:$AF$51,2,FALSE)+IFERROR(VLOOKUP($E17,'Master List'!$AG:$AL,6,FALSE),0),1),0)),"")</f>
        <v/>
      </c>
      <c r="N17">
        <f ca="1">IFERROR(MIN(100,ROUND(AVERAGE(SUMIFS(Data!$E:$E,Data!$B:$B,'10W Snapshot'!$E17,Data!$A:$A,'10W Snapshot'!N$1)/(COUNTIFS(Data!$B:$B,'10W Snapshot'!$E17,Data!$A:$A,'10W Snapshot'!N$1)*3),SQRT(AVERAGEIFS(Data!$D:$D,Data!$B:$B,'10W Snapshot'!$E17,Data!$A:$A,'10W Snapshot'!N$1)))*100*IFERROR(VLOOKUP(MATCH($E17,INDIRECT(ADDRESS(2,38+MATCH(N$1,'Master List'!$AM$1:$XDT$1,0),1,1,"Master List")&amp;":"&amp;ADDRESS(51,38+MATCH(N$1,'Master List'!$AM$1:$XDT$1,0),1,1),TRUE),0),'Master List'!$AE$1:$AF$51,2,FALSE)+IFERROR(VLOOKUP($E17,'Master List'!$AG:$AL,6,FALSE),0),1),0)),"")</f>
        <v>100</v>
      </c>
      <c r="O17">
        <f ca="1">IFERROR(MIN(100,ROUND(AVERAGE(SUMIFS(Data!$E:$E,Data!$B:$B,'10W Snapshot'!$E17,Data!$A:$A,'10W Snapshot'!O$1)/(COUNTIFS(Data!$B:$B,'10W Snapshot'!$E17,Data!$A:$A,'10W Snapshot'!O$1)*3),SQRT(AVERAGEIFS(Data!$D:$D,Data!$B:$B,'10W Snapshot'!$E17,Data!$A:$A,'10W Snapshot'!O$1)))*100*IFERROR(VLOOKUP(MATCH($E17,INDIRECT(ADDRESS(2,38+MATCH(O$1,'Master List'!$AM$1:$XDT$1,0),1,1,"Master List")&amp;":"&amp;ADDRESS(51,38+MATCH(O$1,'Master List'!$AM$1:$XDT$1,0),1,1),TRUE),0),'Master List'!$AE$1:$AF$51,2,FALSE)+IFERROR(VLOOKUP($E17,'Master List'!$AG:$AL,6,FALSE),0),1),0)),"")</f>
        <v>68</v>
      </c>
      <c r="P17" s="20">
        <f t="shared" ca="1" si="1"/>
        <v>82.888888888888886</v>
      </c>
      <c r="R17" s="515">
        <v>16</v>
      </c>
      <c r="S17" s="6">
        <f ca="1">COUNTIFS(Data!$E:$E,0,Data!$B:$B,'10W Snapshot'!$E17,Data!$A:$A,"&gt;="&amp;$F$1,Data!$A:$A,"&lt;="&amp;$O$1)</f>
        <v>0</v>
      </c>
      <c r="T17" s="6">
        <f ca="1">COUNTIFS(Data!$E:$E,1,Data!$B:$B,'10W Snapshot'!$E17,Data!$A:$A,"&gt;="&amp;$F$1,Data!$A:$A,"&lt;="&amp;$O$1)</f>
        <v>5</v>
      </c>
      <c r="U17" s="6">
        <f ca="1">COUNTIFS(Data!$E:$E,2,Data!$B:$B,'10W Snapshot'!$E17,Data!$A:$A,"&gt;="&amp;$F$1,Data!$A:$A,"&lt;="&amp;$O$1)</f>
        <v>8</v>
      </c>
      <c r="V17" s="6">
        <f ca="1">COUNTIFS(Data!$E:$E,3,Data!$B:$B,'10W Snapshot'!$E17,Data!$A:$A,"&gt;="&amp;$F$1,Data!$A:$A,"&lt;="&amp;$O$1)</f>
        <v>5</v>
      </c>
      <c r="W17">
        <f t="shared" ca="1" si="2"/>
        <v>36</v>
      </c>
      <c r="X17">
        <f t="shared" ca="1" si="3"/>
        <v>18</v>
      </c>
      <c r="Z17" s="20">
        <f t="shared" ca="1" si="4"/>
        <v>2</v>
      </c>
    </row>
    <row r="18" spans="5:26">
      <c r="E18" s="6" t="str">
        <f ca="1">VLOOKUP(R18,'Master List'!$V:$W,2,FALSE)</f>
        <v>Goblin Cleaver</v>
      </c>
      <c r="F18">
        <f ca="1">IFERROR(MIN(100,ROUND(AVERAGE(SUMIFS(Data!$E:$E,Data!$B:$B,'10W Snapshot'!$E18,Data!$A:$A,'10W Snapshot'!F$1)/(COUNTIFS(Data!$B:$B,'10W Snapshot'!$E18,Data!$A:$A,'10W Snapshot'!F$1)*3),SQRT(AVERAGEIFS(Data!$D:$D,Data!$B:$B,'10W Snapshot'!$E18,Data!$A:$A,'10W Snapshot'!F$1)))*100*IFERROR(VLOOKUP(MATCH($E18,INDIRECT(ADDRESS(2,38+MATCH(F$1,'Master List'!$AM$1:$XDT$1,0),1,1,"Master List")&amp;":"&amp;ADDRESS(51,38+MATCH(F$1,'Master List'!$AM$1:$XDT$1,0),1,1),TRUE),0),'Master List'!$AE$1:$AF$51,2,FALSE)+IFERROR(VLOOKUP($E18,'Master List'!$AG:$AL,6,FALSE),0),1),0)),"")</f>
        <v>85</v>
      </c>
      <c r="G18">
        <f ca="1">IFERROR(MIN(100,ROUND(AVERAGE(SUMIFS(Data!$E:$E,Data!$B:$B,'10W Snapshot'!$E18,Data!$A:$A,'10W Snapshot'!G$1)/(COUNTIFS(Data!$B:$B,'10W Snapshot'!$E18,Data!$A:$A,'10W Snapshot'!G$1)*3),SQRT(AVERAGEIFS(Data!$D:$D,Data!$B:$B,'10W Snapshot'!$E18,Data!$A:$A,'10W Snapshot'!G$1)))*100*IFERROR(VLOOKUP(MATCH($E18,INDIRECT(ADDRESS(2,38+MATCH(G$1,'Master List'!$AM$1:$XDT$1,0),1,1,"Master List")&amp;":"&amp;ADDRESS(51,38+MATCH(G$1,'Master List'!$AM$1:$XDT$1,0),1,1),TRUE),0),'Master List'!$AE$1:$AF$51,2,FALSE)+IFERROR(VLOOKUP($E18,'Master List'!$AG:$AL,6,FALSE),0),1),0)),"")</f>
        <v>81</v>
      </c>
      <c r="H18" t="str">
        <f ca="1">IFERROR(MIN(100,ROUND(AVERAGE(SUMIFS(Data!$E:$E,Data!$B:$B,'10W Snapshot'!$E18,Data!$A:$A,'10W Snapshot'!H$1)/(COUNTIFS(Data!$B:$B,'10W Snapshot'!$E18,Data!$A:$A,'10W Snapshot'!H$1)*3),SQRT(AVERAGEIFS(Data!$D:$D,Data!$B:$B,'10W Snapshot'!$E18,Data!$A:$A,'10W Snapshot'!H$1)))*100*IFERROR(VLOOKUP(MATCH($E18,INDIRECT(ADDRESS(2,38+MATCH(H$1,'Master List'!$AM$1:$XDT$1,0),1,1,"Master List")&amp;":"&amp;ADDRESS(51,38+MATCH(H$1,'Master List'!$AM$1:$XDT$1,0),1,1),TRUE),0),'Master List'!$AE$1:$AF$51,2,FALSE)+IFERROR(VLOOKUP($E18,'Master List'!$AG:$AL,6,FALSE),0),1),0)),"")</f>
        <v/>
      </c>
      <c r="I18" t="str">
        <f ca="1">IFERROR(MIN(100,ROUND(AVERAGE(SUMIFS(Data!$E:$E,Data!$B:$B,'10W Snapshot'!$E18,Data!$A:$A,'10W Snapshot'!I$1)/(COUNTIFS(Data!$B:$B,'10W Snapshot'!$E18,Data!$A:$A,'10W Snapshot'!I$1)*3),SQRT(AVERAGEIFS(Data!$D:$D,Data!$B:$B,'10W Snapshot'!$E18,Data!$A:$A,'10W Snapshot'!I$1)))*100*IFERROR(VLOOKUP(MATCH($E18,INDIRECT(ADDRESS(2,38+MATCH(I$1,'Master List'!$AM$1:$XDT$1,0),1,1,"Master List")&amp;":"&amp;ADDRESS(51,38+MATCH(I$1,'Master List'!$AM$1:$XDT$1,0),1,1),TRUE),0),'Master List'!$AE$1:$AF$51,2,FALSE)+IFERROR(VLOOKUP($E18,'Master List'!$AG:$AL,6,FALSE),0),1),0)),"")</f>
        <v/>
      </c>
      <c r="J18">
        <f ca="1">IFERROR(MIN(100,ROUND(AVERAGE(SUMIFS(Data!$E:$E,Data!$B:$B,'10W Snapshot'!$E18,Data!$A:$A,'10W Snapshot'!J$1)/(COUNTIFS(Data!$B:$B,'10W Snapshot'!$E18,Data!$A:$A,'10W Snapshot'!J$1)*3),SQRT(AVERAGEIFS(Data!$D:$D,Data!$B:$B,'10W Snapshot'!$E18,Data!$A:$A,'10W Snapshot'!J$1)))*100*IFERROR(VLOOKUP(MATCH($E18,INDIRECT(ADDRESS(2,38+MATCH(J$1,'Master List'!$AM$1:$XDT$1,0),1,1,"Master List")&amp;":"&amp;ADDRESS(51,38+MATCH(J$1,'Master List'!$AM$1:$XDT$1,0),1,1),TRUE),0),'Master List'!$AE$1:$AF$51,2,FALSE)+IFERROR(VLOOKUP($E18,'Master List'!$AG:$AL,6,FALSE),0),1),0)),"")</f>
        <v>99</v>
      </c>
      <c r="K18">
        <f ca="1">IFERROR(MIN(100,ROUND(AVERAGE(SUMIFS(Data!$E:$E,Data!$B:$B,'10W Snapshot'!$E18,Data!$A:$A,'10W Snapshot'!K$1)/(COUNTIFS(Data!$B:$B,'10W Snapshot'!$E18,Data!$A:$A,'10W Snapshot'!K$1)*3),SQRT(AVERAGEIFS(Data!$D:$D,Data!$B:$B,'10W Snapshot'!$E18,Data!$A:$A,'10W Snapshot'!K$1)))*100*IFERROR(VLOOKUP(MATCH($E18,INDIRECT(ADDRESS(2,38+MATCH(K$1,'Master List'!$AM$1:$XDT$1,0),1,1,"Master List")&amp;":"&amp;ADDRESS(51,38+MATCH(K$1,'Master List'!$AM$1:$XDT$1,0),1,1),TRUE),0),'Master List'!$AE$1:$AF$51,2,FALSE)+IFERROR(VLOOKUP($E18,'Master List'!$AG:$AL,6,FALSE),0),1),0)),"")</f>
        <v>88</v>
      </c>
      <c r="L18">
        <f ca="1">IFERROR(MIN(100,ROUND(AVERAGE(SUMIFS(Data!$E:$E,Data!$B:$B,'10W Snapshot'!$E18,Data!$A:$A,'10W Snapshot'!L$1)/(COUNTIFS(Data!$B:$B,'10W Snapshot'!$E18,Data!$A:$A,'10W Snapshot'!L$1)*3),SQRT(AVERAGEIFS(Data!$D:$D,Data!$B:$B,'10W Snapshot'!$E18,Data!$A:$A,'10W Snapshot'!L$1)))*100*IFERROR(VLOOKUP(MATCH($E18,INDIRECT(ADDRESS(2,38+MATCH(L$1,'Master List'!$AM$1:$XDT$1,0),1,1,"Master List")&amp;":"&amp;ADDRESS(51,38+MATCH(L$1,'Master List'!$AM$1:$XDT$1,0),1,1),TRUE),0),'Master List'!$AE$1:$AF$51,2,FALSE)+IFERROR(VLOOKUP($E18,'Master List'!$AG:$AL,6,FALSE),0),1),0)),"")</f>
        <v>35</v>
      </c>
      <c r="M18">
        <f ca="1">IFERROR(MIN(100,ROUND(AVERAGE(SUMIFS(Data!$E:$E,Data!$B:$B,'10W Snapshot'!$E18,Data!$A:$A,'10W Snapshot'!M$1)/(COUNTIFS(Data!$B:$B,'10W Snapshot'!$E18,Data!$A:$A,'10W Snapshot'!M$1)*3),SQRT(AVERAGEIFS(Data!$D:$D,Data!$B:$B,'10W Snapshot'!$E18,Data!$A:$A,'10W Snapshot'!M$1)))*100*IFERROR(VLOOKUP(MATCH($E18,INDIRECT(ADDRESS(2,38+MATCH(M$1,'Master List'!$AM$1:$XDT$1,0),1,1,"Master List")&amp;":"&amp;ADDRESS(51,38+MATCH(M$1,'Master List'!$AM$1:$XDT$1,0),1,1),TRUE),0),'Master List'!$AE$1:$AF$51,2,FALSE)+IFERROR(VLOOKUP($E18,'Master List'!$AG:$AL,6,FALSE),0),1),0)),"")</f>
        <v>98</v>
      </c>
      <c r="N18" t="str">
        <f ca="1">IFERROR(MIN(100,ROUND(AVERAGE(SUMIFS(Data!$E:$E,Data!$B:$B,'10W Snapshot'!$E18,Data!$A:$A,'10W Snapshot'!N$1)/(COUNTIFS(Data!$B:$B,'10W Snapshot'!$E18,Data!$A:$A,'10W Snapshot'!N$1)*3),SQRT(AVERAGEIFS(Data!$D:$D,Data!$B:$B,'10W Snapshot'!$E18,Data!$A:$A,'10W Snapshot'!N$1)))*100*IFERROR(VLOOKUP(MATCH($E18,INDIRECT(ADDRESS(2,38+MATCH(N$1,'Master List'!$AM$1:$XDT$1,0),1,1,"Master List")&amp;":"&amp;ADDRESS(51,38+MATCH(N$1,'Master List'!$AM$1:$XDT$1,0),1,1),TRUE),0),'Master List'!$AE$1:$AF$51,2,FALSE)+IFERROR(VLOOKUP($E18,'Master List'!$AG:$AL,6,FALSE),0),1),0)),"")</f>
        <v/>
      </c>
      <c r="O18">
        <f ca="1">IFERROR(MIN(100,ROUND(AVERAGE(SUMIFS(Data!$E:$E,Data!$B:$B,'10W Snapshot'!$E18,Data!$A:$A,'10W Snapshot'!O$1)/(COUNTIFS(Data!$B:$B,'10W Snapshot'!$E18,Data!$A:$A,'10W Snapshot'!O$1)*3),SQRT(AVERAGEIFS(Data!$D:$D,Data!$B:$B,'10W Snapshot'!$E18,Data!$A:$A,'10W Snapshot'!O$1)))*100*IFERROR(VLOOKUP(MATCH($E18,INDIRECT(ADDRESS(2,38+MATCH(O$1,'Master List'!$AM$1:$XDT$1,0),1,1,"Master List")&amp;":"&amp;ADDRESS(51,38+MATCH(O$1,'Master List'!$AM$1:$XDT$1,0),1,1),TRUE),0),'Master List'!$AE$1:$AF$51,2,FALSE)+IFERROR(VLOOKUP($E18,'Master List'!$AG:$AL,6,FALSE),0),1),0)),"")</f>
        <v>90</v>
      </c>
      <c r="P18" s="20">
        <f t="shared" ca="1" si="1"/>
        <v>82.285714285714292</v>
      </c>
      <c r="R18" s="515">
        <v>17</v>
      </c>
      <c r="S18" s="6">
        <f ca="1">COUNTIFS(Data!$E:$E,0,Data!$B:$B,'10W Snapshot'!$E18,Data!$A:$A,"&gt;="&amp;$F$1,Data!$A:$A,"&lt;="&amp;$O$1)</f>
        <v>1</v>
      </c>
      <c r="T18" s="6">
        <f ca="1">COUNTIFS(Data!$E:$E,1,Data!$B:$B,'10W Snapshot'!$E18,Data!$A:$A,"&gt;="&amp;$F$1,Data!$A:$A,"&lt;="&amp;$O$1)</f>
        <v>3</v>
      </c>
      <c r="U18" s="6">
        <f ca="1">COUNTIFS(Data!$E:$E,2,Data!$B:$B,'10W Snapshot'!$E18,Data!$A:$A,"&gt;="&amp;$F$1,Data!$A:$A,"&lt;="&amp;$O$1)</f>
        <v>6</v>
      </c>
      <c r="V18" s="6">
        <f ca="1">COUNTIFS(Data!$E:$E,3,Data!$B:$B,'10W Snapshot'!$E18,Data!$A:$A,"&gt;="&amp;$F$1,Data!$A:$A,"&lt;="&amp;$O$1)</f>
        <v>4</v>
      </c>
      <c r="W18">
        <f t="shared" ca="1" si="2"/>
        <v>27</v>
      </c>
      <c r="X18">
        <f t="shared" ca="1" si="3"/>
        <v>14</v>
      </c>
      <c r="Z18" s="20">
        <f t="shared" ca="1" si="4"/>
        <v>1.9285714285714286</v>
      </c>
    </row>
    <row r="19" spans="5:26">
      <c r="E19" s="6" t="str">
        <f ca="1">VLOOKUP(R19,'Master List'!$V:$W,2,FALSE)</f>
        <v>AARON</v>
      </c>
      <c r="F19">
        <f ca="1">IFERROR(MIN(100,ROUND(AVERAGE(SUMIFS(Data!$E:$E,Data!$B:$B,'10W Snapshot'!$E19,Data!$A:$A,'10W Snapshot'!F$1)/(COUNTIFS(Data!$B:$B,'10W Snapshot'!$E19,Data!$A:$A,'10W Snapshot'!F$1)*3),SQRT(AVERAGEIFS(Data!$D:$D,Data!$B:$B,'10W Snapshot'!$E19,Data!$A:$A,'10W Snapshot'!F$1)))*100*IFERROR(VLOOKUP(MATCH($E19,INDIRECT(ADDRESS(2,38+MATCH(F$1,'Master List'!$AM$1:$XDT$1,0),1,1,"Master List")&amp;":"&amp;ADDRESS(51,38+MATCH(F$1,'Master List'!$AM$1:$XDT$1,0),1,1),TRUE),0),'Master List'!$AE$1:$AF$51,2,FALSE)+IFERROR(VLOOKUP($E19,'Master List'!$AG:$AL,6,FALSE),0),1),0)),"")</f>
        <v>96</v>
      </c>
      <c r="G19">
        <f ca="1">IFERROR(MIN(100,ROUND(AVERAGE(SUMIFS(Data!$E:$E,Data!$B:$B,'10W Snapshot'!$E19,Data!$A:$A,'10W Snapshot'!G$1)/(COUNTIFS(Data!$B:$B,'10W Snapshot'!$E19,Data!$A:$A,'10W Snapshot'!G$1)*3),SQRT(AVERAGEIFS(Data!$D:$D,Data!$B:$B,'10W Snapshot'!$E19,Data!$A:$A,'10W Snapshot'!G$1)))*100*IFERROR(VLOOKUP(MATCH($E19,INDIRECT(ADDRESS(2,38+MATCH(G$1,'Master List'!$AM$1:$XDT$1,0),1,1,"Master List")&amp;":"&amp;ADDRESS(51,38+MATCH(G$1,'Master List'!$AM$1:$XDT$1,0),1,1),TRUE),0),'Master List'!$AE$1:$AF$51,2,FALSE)+IFERROR(VLOOKUP($E19,'Master List'!$AG:$AL,6,FALSE),0),1),0)),"")</f>
        <v>84</v>
      </c>
      <c r="H19">
        <f ca="1">IFERROR(MIN(100,ROUND(AVERAGE(SUMIFS(Data!$E:$E,Data!$B:$B,'10W Snapshot'!$E19,Data!$A:$A,'10W Snapshot'!H$1)/(COUNTIFS(Data!$B:$B,'10W Snapshot'!$E19,Data!$A:$A,'10W Snapshot'!H$1)*3),SQRT(AVERAGEIFS(Data!$D:$D,Data!$B:$B,'10W Snapshot'!$E19,Data!$A:$A,'10W Snapshot'!H$1)))*100*IFERROR(VLOOKUP(MATCH($E19,INDIRECT(ADDRESS(2,38+MATCH(H$1,'Master List'!$AM$1:$XDT$1,0),1,1,"Master List")&amp;":"&amp;ADDRESS(51,38+MATCH(H$1,'Master List'!$AM$1:$XDT$1,0),1,1),TRUE),0),'Master List'!$AE$1:$AF$51,2,FALSE)+IFERROR(VLOOKUP($E19,'Master List'!$AG:$AL,6,FALSE),0),1),0)),"")</f>
        <v>100</v>
      </c>
      <c r="I19">
        <f ca="1">IFERROR(MIN(100,ROUND(AVERAGE(SUMIFS(Data!$E:$E,Data!$B:$B,'10W Snapshot'!$E19,Data!$A:$A,'10W Snapshot'!I$1)/(COUNTIFS(Data!$B:$B,'10W Snapshot'!$E19,Data!$A:$A,'10W Snapshot'!I$1)*3),SQRT(AVERAGEIFS(Data!$D:$D,Data!$B:$B,'10W Snapshot'!$E19,Data!$A:$A,'10W Snapshot'!I$1)))*100*IFERROR(VLOOKUP(MATCH($E19,INDIRECT(ADDRESS(2,38+MATCH(I$1,'Master List'!$AM$1:$XDT$1,0),1,1,"Master List")&amp;":"&amp;ADDRESS(51,38+MATCH(I$1,'Master List'!$AM$1:$XDT$1,0),1,1),TRUE),0),'Master List'!$AE$1:$AF$51,2,FALSE)+IFERROR(VLOOKUP($E19,'Master List'!$AG:$AL,6,FALSE),0),1),0)),"")</f>
        <v>86</v>
      </c>
      <c r="J19">
        <f ca="1">IFERROR(MIN(100,ROUND(AVERAGE(SUMIFS(Data!$E:$E,Data!$B:$B,'10W Snapshot'!$E19,Data!$A:$A,'10W Snapshot'!J$1)/(COUNTIFS(Data!$B:$B,'10W Snapshot'!$E19,Data!$A:$A,'10W Snapshot'!J$1)*3),SQRT(AVERAGEIFS(Data!$D:$D,Data!$B:$B,'10W Snapshot'!$E19,Data!$A:$A,'10W Snapshot'!J$1)))*100*IFERROR(VLOOKUP(MATCH($E19,INDIRECT(ADDRESS(2,38+MATCH(J$1,'Master List'!$AM$1:$XDT$1,0),1,1,"Master List")&amp;":"&amp;ADDRESS(51,38+MATCH(J$1,'Master List'!$AM$1:$XDT$1,0),1,1),TRUE),0),'Master List'!$AE$1:$AF$51,2,FALSE)+IFERROR(VLOOKUP($E19,'Master List'!$AG:$AL,6,FALSE),0),1),0)),"")</f>
        <v>56</v>
      </c>
      <c r="K19">
        <f ca="1">IFERROR(MIN(100,ROUND(AVERAGE(SUMIFS(Data!$E:$E,Data!$B:$B,'10W Snapshot'!$E19,Data!$A:$A,'10W Snapshot'!K$1)/(COUNTIFS(Data!$B:$B,'10W Snapshot'!$E19,Data!$A:$A,'10W Snapshot'!K$1)*3),SQRT(AVERAGEIFS(Data!$D:$D,Data!$B:$B,'10W Snapshot'!$E19,Data!$A:$A,'10W Snapshot'!K$1)))*100*IFERROR(VLOOKUP(MATCH($E19,INDIRECT(ADDRESS(2,38+MATCH(K$1,'Master List'!$AM$1:$XDT$1,0),1,1,"Master List")&amp;":"&amp;ADDRESS(51,38+MATCH(K$1,'Master List'!$AM$1:$XDT$1,0),1,1),TRUE),0),'Master List'!$AE$1:$AF$51,2,FALSE)+IFERROR(VLOOKUP($E19,'Master List'!$AG:$AL,6,FALSE),0),1),0)),"")</f>
        <v>62</v>
      </c>
      <c r="L19">
        <f ca="1">IFERROR(MIN(100,ROUND(AVERAGE(SUMIFS(Data!$E:$E,Data!$B:$B,'10W Snapshot'!$E19,Data!$A:$A,'10W Snapshot'!L$1)/(COUNTIFS(Data!$B:$B,'10W Snapshot'!$E19,Data!$A:$A,'10W Snapshot'!L$1)*3),SQRT(AVERAGEIFS(Data!$D:$D,Data!$B:$B,'10W Snapshot'!$E19,Data!$A:$A,'10W Snapshot'!L$1)))*100*IFERROR(VLOOKUP(MATCH($E19,INDIRECT(ADDRESS(2,38+MATCH(L$1,'Master List'!$AM$1:$XDT$1,0),1,1,"Master List")&amp;":"&amp;ADDRESS(51,38+MATCH(L$1,'Master List'!$AM$1:$XDT$1,0),1,1),TRUE),0),'Master List'!$AE$1:$AF$51,2,FALSE)+IFERROR(VLOOKUP($E19,'Master List'!$AG:$AL,6,FALSE),0),1),0)),"")</f>
        <v>45</v>
      </c>
      <c r="M19">
        <f ca="1">IFERROR(MIN(100,ROUND(AVERAGE(SUMIFS(Data!$E:$E,Data!$B:$B,'10W Snapshot'!$E19,Data!$A:$A,'10W Snapshot'!M$1)/(COUNTIFS(Data!$B:$B,'10W Snapshot'!$E19,Data!$A:$A,'10W Snapshot'!M$1)*3),SQRT(AVERAGEIFS(Data!$D:$D,Data!$B:$B,'10W Snapshot'!$E19,Data!$A:$A,'10W Snapshot'!M$1)))*100*IFERROR(VLOOKUP(MATCH($E19,INDIRECT(ADDRESS(2,38+MATCH(M$1,'Master List'!$AM$1:$XDT$1,0),1,1,"Master List")&amp;":"&amp;ADDRESS(51,38+MATCH(M$1,'Master List'!$AM$1:$XDT$1,0),1,1),TRUE),0),'Master List'!$AE$1:$AF$51,2,FALSE)+IFERROR(VLOOKUP($E19,'Master List'!$AG:$AL,6,FALSE),0),1),0)),"")</f>
        <v>96</v>
      </c>
      <c r="N19">
        <f ca="1">IFERROR(MIN(100,ROUND(AVERAGE(SUMIFS(Data!$E:$E,Data!$B:$B,'10W Snapshot'!$E19,Data!$A:$A,'10W Snapshot'!N$1)/(COUNTIFS(Data!$B:$B,'10W Snapshot'!$E19,Data!$A:$A,'10W Snapshot'!N$1)*3),SQRT(AVERAGEIFS(Data!$D:$D,Data!$B:$B,'10W Snapshot'!$E19,Data!$A:$A,'10W Snapshot'!N$1)))*100*IFERROR(VLOOKUP(MATCH($E19,INDIRECT(ADDRESS(2,38+MATCH(N$1,'Master List'!$AM$1:$XDT$1,0),1,1,"Master List")&amp;":"&amp;ADDRESS(51,38+MATCH(N$1,'Master List'!$AM$1:$XDT$1,0),1,1),TRUE),0),'Master List'!$AE$1:$AF$51,2,FALSE)+IFERROR(VLOOKUP($E19,'Master List'!$AG:$AL,6,FALSE),0),1),0)),"")</f>
        <v>99</v>
      </c>
      <c r="O19">
        <f ca="1">IFERROR(MIN(100,ROUND(AVERAGE(SUMIFS(Data!$E:$E,Data!$B:$B,'10W Snapshot'!$E19,Data!$A:$A,'10W Snapshot'!O$1)/(COUNTIFS(Data!$B:$B,'10W Snapshot'!$E19,Data!$A:$A,'10W Snapshot'!O$1)*3),SQRT(AVERAGEIFS(Data!$D:$D,Data!$B:$B,'10W Snapshot'!$E19,Data!$A:$A,'10W Snapshot'!O$1)))*100*IFERROR(VLOOKUP(MATCH($E19,INDIRECT(ADDRESS(2,38+MATCH(O$1,'Master List'!$AM$1:$XDT$1,0),1,1,"Master List")&amp;":"&amp;ADDRESS(51,38+MATCH(O$1,'Master List'!$AM$1:$XDT$1,0),1,1),TRUE),0),'Master List'!$AE$1:$AF$51,2,FALSE)+IFERROR(VLOOKUP($E19,'Master List'!$AG:$AL,6,FALSE),0),1),0)),"")</f>
        <v>98</v>
      </c>
      <c r="P19" s="20">
        <f t="shared" ca="1" si="1"/>
        <v>82.2</v>
      </c>
      <c r="R19" s="515">
        <v>18</v>
      </c>
      <c r="S19" s="6">
        <f ca="1">COUNTIFS(Data!$E:$E,0,Data!$B:$B,'10W Snapshot'!$E19,Data!$A:$A,"&gt;="&amp;$F$1,Data!$A:$A,"&lt;="&amp;$O$1)</f>
        <v>1</v>
      </c>
      <c r="T19" s="6">
        <f ca="1">COUNTIFS(Data!$E:$E,1,Data!$B:$B,'10W Snapshot'!$E19,Data!$A:$A,"&gt;="&amp;$F$1,Data!$A:$A,"&lt;="&amp;$O$1)</f>
        <v>7</v>
      </c>
      <c r="U19" s="6">
        <f ca="1">COUNTIFS(Data!$E:$E,2,Data!$B:$B,'10W Snapshot'!$E19,Data!$A:$A,"&gt;="&amp;$F$1,Data!$A:$A,"&lt;="&amp;$O$1)</f>
        <v>4</v>
      </c>
      <c r="V19" s="6">
        <f ca="1">COUNTIFS(Data!$E:$E,3,Data!$B:$B,'10W Snapshot'!$E19,Data!$A:$A,"&gt;="&amp;$F$1,Data!$A:$A,"&lt;="&amp;$O$1)</f>
        <v>8</v>
      </c>
      <c r="W19">
        <f t="shared" ca="1" si="2"/>
        <v>39</v>
      </c>
      <c r="X19">
        <f t="shared" ca="1" si="3"/>
        <v>20</v>
      </c>
      <c r="Z19" s="20">
        <f t="shared" ca="1" si="4"/>
        <v>1.95</v>
      </c>
    </row>
    <row r="20" spans="5:26">
      <c r="E20" s="6" t="str">
        <f ca="1">VLOOKUP(R20,'Master List'!$V:$W,2,FALSE)</f>
        <v>FatalSilence</v>
      </c>
      <c r="F20">
        <f ca="1">IFERROR(MIN(100,ROUND(AVERAGE(SUMIFS(Data!$E:$E,Data!$B:$B,'10W Snapshot'!$E20,Data!$A:$A,'10W Snapshot'!F$1)/(COUNTIFS(Data!$B:$B,'10W Snapshot'!$E20,Data!$A:$A,'10W Snapshot'!F$1)*3),SQRT(AVERAGEIFS(Data!$D:$D,Data!$B:$B,'10W Snapshot'!$E20,Data!$A:$A,'10W Snapshot'!F$1)))*100*IFERROR(VLOOKUP(MATCH($E20,INDIRECT(ADDRESS(2,38+MATCH(F$1,'Master List'!$AM$1:$XDT$1,0),1,1,"Master List")&amp;":"&amp;ADDRESS(51,38+MATCH(F$1,'Master List'!$AM$1:$XDT$1,0),1,1),TRUE),0),'Master List'!$AE$1:$AF$51,2,FALSE)+IFERROR(VLOOKUP($E20,'Master List'!$AG:$AL,6,FALSE),0),1),0)),"")</f>
        <v>88</v>
      </c>
      <c r="G20">
        <f ca="1">IFERROR(MIN(100,ROUND(AVERAGE(SUMIFS(Data!$E:$E,Data!$B:$B,'10W Snapshot'!$E20,Data!$A:$A,'10W Snapshot'!G$1)/(COUNTIFS(Data!$B:$B,'10W Snapshot'!$E20,Data!$A:$A,'10W Snapshot'!G$1)*3),SQRT(AVERAGEIFS(Data!$D:$D,Data!$B:$B,'10W Snapshot'!$E20,Data!$A:$A,'10W Snapshot'!G$1)))*100*IFERROR(VLOOKUP(MATCH($E20,INDIRECT(ADDRESS(2,38+MATCH(G$1,'Master List'!$AM$1:$XDT$1,0),1,1,"Master List")&amp;":"&amp;ADDRESS(51,38+MATCH(G$1,'Master List'!$AM$1:$XDT$1,0),1,1),TRUE),0),'Master List'!$AE$1:$AF$51,2,FALSE)+IFERROR(VLOOKUP($E20,'Master List'!$AG:$AL,6,FALSE),0),1),0)),"")</f>
        <v>84</v>
      </c>
      <c r="H20">
        <f ca="1">IFERROR(MIN(100,ROUND(AVERAGE(SUMIFS(Data!$E:$E,Data!$B:$B,'10W Snapshot'!$E20,Data!$A:$A,'10W Snapshot'!H$1)/(COUNTIFS(Data!$B:$B,'10W Snapshot'!$E20,Data!$A:$A,'10W Snapshot'!H$1)*3),SQRT(AVERAGEIFS(Data!$D:$D,Data!$B:$B,'10W Snapshot'!$E20,Data!$A:$A,'10W Snapshot'!H$1)))*100*IFERROR(VLOOKUP(MATCH($E20,INDIRECT(ADDRESS(2,38+MATCH(H$1,'Master List'!$AM$1:$XDT$1,0),1,1,"Master List")&amp;":"&amp;ADDRESS(51,38+MATCH(H$1,'Master List'!$AM$1:$XDT$1,0),1,1),TRUE),0),'Master List'!$AE$1:$AF$51,2,FALSE)+IFERROR(VLOOKUP($E20,'Master List'!$AG:$AL,6,FALSE),0),1),0)),"")</f>
        <v>87</v>
      </c>
      <c r="I20">
        <f ca="1">IFERROR(MIN(100,ROUND(AVERAGE(SUMIFS(Data!$E:$E,Data!$B:$B,'10W Snapshot'!$E20,Data!$A:$A,'10W Snapshot'!I$1)/(COUNTIFS(Data!$B:$B,'10W Snapshot'!$E20,Data!$A:$A,'10W Snapshot'!I$1)*3),SQRT(AVERAGEIFS(Data!$D:$D,Data!$B:$B,'10W Snapshot'!$E20,Data!$A:$A,'10W Snapshot'!I$1)))*100*IFERROR(VLOOKUP(MATCH($E20,INDIRECT(ADDRESS(2,38+MATCH(I$1,'Master List'!$AM$1:$XDT$1,0),1,1,"Master List")&amp;":"&amp;ADDRESS(51,38+MATCH(I$1,'Master List'!$AM$1:$XDT$1,0),1,1),TRUE),0),'Master List'!$AE$1:$AF$51,2,FALSE)+IFERROR(VLOOKUP($E20,'Master List'!$AG:$AL,6,FALSE),0),1),0)),"")</f>
        <v>77</v>
      </c>
      <c r="J20" t="str">
        <f ca="1">IFERROR(MIN(100,ROUND(AVERAGE(SUMIFS(Data!$E:$E,Data!$B:$B,'10W Snapshot'!$E20,Data!$A:$A,'10W Snapshot'!J$1)/(COUNTIFS(Data!$B:$B,'10W Snapshot'!$E20,Data!$A:$A,'10W Snapshot'!J$1)*3),SQRT(AVERAGEIFS(Data!$D:$D,Data!$B:$B,'10W Snapshot'!$E20,Data!$A:$A,'10W Snapshot'!J$1)))*100*IFERROR(VLOOKUP(MATCH($E20,INDIRECT(ADDRESS(2,38+MATCH(J$1,'Master List'!$AM$1:$XDT$1,0),1,1,"Master List")&amp;":"&amp;ADDRESS(51,38+MATCH(J$1,'Master List'!$AM$1:$XDT$1,0),1,1),TRUE),0),'Master List'!$AE$1:$AF$51,2,FALSE)+IFERROR(VLOOKUP($E20,'Master List'!$AG:$AL,6,FALSE),0),1),0)),"")</f>
        <v/>
      </c>
      <c r="K20">
        <f ca="1">IFERROR(MIN(100,ROUND(AVERAGE(SUMIFS(Data!$E:$E,Data!$B:$B,'10W Snapshot'!$E20,Data!$A:$A,'10W Snapshot'!K$1)/(COUNTIFS(Data!$B:$B,'10W Snapshot'!$E20,Data!$A:$A,'10W Snapshot'!K$1)*3),SQRT(AVERAGEIFS(Data!$D:$D,Data!$B:$B,'10W Snapshot'!$E20,Data!$A:$A,'10W Snapshot'!K$1)))*100*IFERROR(VLOOKUP(MATCH($E20,INDIRECT(ADDRESS(2,38+MATCH(K$1,'Master List'!$AM$1:$XDT$1,0),1,1,"Master List")&amp;":"&amp;ADDRESS(51,38+MATCH(K$1,'Master List'!$AM$1:$XDT$1,0),1,1),TRUE),0),'Master List'!$AE$1:$AF$51,2,FALSE)+IFERROR(VLOOKUP($E20,'Master List'!$AG:$AL,6,FALSE),0),1),0)),"")</f>
        <v>76</v>
      </c>
      <c r="L20">
        <f ca="1">IFERROR(MIN(100,ROUND(AVERAGE(SUMIFS(Data!$E:$E,Data!$B:$B,'10W Snapshot'!$E20,Data!$A:$A,'10W Snapshot'!L$1)/(COUNTIFS(Data!$B:$B,'10W Snapshot'!$E20,Data!$A:$A,'10W Snapshot'!L$1)*3),SQRT(AVERAGEIFS(Data!$D:$D,Data!$B:$B,'10W Snapshot'!$E20,Data!$A:$A,'10W Snapshot'!L$1)))*100*IFERROR(VLOOKUP(MATCH($E20,INDIRECT(ADDRESS(2,38+MATCH(L$1,'Master List'!$AM$1:$XDT$1,0),1,1,"Master List")&amp;":"&amp;ADDRESS(51,38+MATCH(L$1,'Master List'!$AM$1:$XDT$1,0),1,1),TRUE),0),'Master List'!$AE$1:$AF$51,2,FALSE)+IFERROR(VLOOKUP($E20,'Master List'!$AG:$AL,6,FALSE),0),1),0)),"")</f>
        <v>86</v>
      </c>
      <c r="M20">
        <f ca="1">IFERROR(MIN(100,ROUND(AVERAGE(SUMIFS(Data!$E:$E,Data!$B:$B,'10W Snapshot'!$E20,Data!$A:$A,'10W Snapshot'!M$1)/(COUNTIFS(Data!$B:$B,'10W Snapshot'!$E20,Data!$A:$A,'10W Snapshot'!M$1)*3),SQRT(AVERAGEIFS(Data!$D:$D,Data!$B:$B,'10W Snapshot'!$E20,Data!$A:$A,'10W Snapshot'!M$1)))*100*IFERROR(VLOOKUP(MATCH($E20,INDIRECT(ADDRESS(2,38+MATCH(M$1,'Master List'!$AM$1:$XDT$1,0),1,1,"Master List")&amp;":"&amp;ADDRESS(51,38+MATCH(M$1,'Master List'!$AM$1:$XDT$1,0),1,1),TRUE),0),'Master List'!$AE$1:$AF$51,2,FALSE)+IFERROR(VLOOKUP($E20,'Master List'!$AG:$AL,6,FALSE),0),1),0)),"")</f>
        <v>61</v>
      </c>
      <c r="N20">
        <f ca="1">IFERROR(MIN(100,ROUND(AVERAGE(SUMIFS(Data!$E:$E,Data!$B:$B,'10W Snapshot'!$E20,Data!$A:$A,'10W Snapshot'!N$1)/(COUNTIFS(Data!$B:$B,'10W Snapshot'!$E20,Data!$A:$A,'10W Snapshot'!N$1)*3),SQRT(AVERAGEIFS(Data!$D:$D,Data!$B:$B,'10W Snapshot'!$E20,Data!$A:$A,'10W Snapshot'!N$1)))*100*IFERROR(VLOOKUP(MATCH($E20,INDIRECT(ADDRESS(2,38+MATCH(N$1,'Master List'!$AM$1:$XDT$1,0),1,1,"Master List")&amp;":"&amp;ADDRESS(51,38+MATCH(N$1,'Master List'!$AM$1:$XDT$1,0),1,1),TRUE),0),'Master List'!$AE$1:$AF$51,2,FALSE)+IFERROR(VLOOKUP($E20,'Master List'!$AG:$AL,6,FALSE),0),1),0)),"")</f>
        <v>89</v>
      </c>
      <c r="O20">
        <f ca="1">IFERROR(MIN(100,ROUND(AVERAGE(SUMIFS(Data!$E:$E,Data!$B:$B,'10W Snapshot'!$E20,Data!$A:$A,'10W Snapshot'!O$1)/(COUNTIFS(Data!$B:$B,'10W Snapshot'!$E20,Data!$A:$A,'10W Snapshot'!O$1)*3),SQRT(AVERAGEIFS(Data!$D:$D,Data!$B:$B,'10W Snapshot'!$E20,Data!$A:$A,'10W Snapshot'!O$1)))*100*IFERROR(VLOOKUP(MATCH($E20,INDIRECT(ADDRESS(2,38+MATCH(O$1,'Master List'!$AM$1:$XDT$1,0),1,1,"Master List")&amp;":"&amp;ADDRESS(51,38+MATCH(O$1,'Master List'!$AM$1:$XDT$1,0),1,1),TRUE),0),'Master List'!$AE$1:$AF$51,2,FALSE)+IFERROR(VLOOKUP($E20,'Master List'!$AG:$AL,6,FALSE),0),1),0)),"")</f>
        <v>87</v>
      </c>
      <c r="P20" s="20">
        <f t="shared" ca="1" si="1"/>
        <v>81.666666666666671</v>
      </c>
      <c r="R20" s="515">
        <v>19</v>
      </c>
      <c r="S20" s="6">
        <f ca="1">COUNTIFS(Data!$E:$E,0,Data!$B:$B,'10W Snapshot'!$E20,Data!$A:$A,"&gt;="&amp;$F$1,Data!$A:$A,"&lt;="&amp;$O$1)</f>
        <v>0</v>
      </c>
      <c r="T20" s="6">
        <f ca="1">COUNTIFS(Data!$E:$E,1,Data!$B:$B,'10W Snapshot'!$E20,Data!$A:$A,"&gt;="&amp;$F$1,Data!$A:$A,"&lt;="&amp;$O$1)</f>
        <v>7</v>
      </c>
      <c r="U20" s="6">
        <f ca="1">COUNTIFS(Data!$E:$E,2,Data!$B:$B,'10W Snapshot'!$E20,Data!$A:$A,"&gt;="&amp;$F$1,Data!$A:$A,"&lt;="&amp;$O$1)</f>
        <v>7</v>
      </c>
      <c r="V20" s="6">
        <f ca="1">COUNTIFS(Data!$E:$E,3,Data!$B:$B,'10W Snapshot'!$E20,Data!$A:$A,"&gt;="&amp;$F$1,Data!$A:$A,"&lt;="&amp;$O$1)</f>
        <v>4</v>
      </c>
      <c r="W20">
        <f t="shared" ca="1" si="2"/>
        <v>33</v>
      </c>
      <c r="X20">
        <f t="shared" ca="1" si="3"/>
        <v>18</v>
      </c>
      <c r="Z20" s="20">
        <f t="shared" ca="1" si="4"/>
        <v>1.8333333333333333</v>
      </c>
    </row>
    <row r="21" spans="5:26">
      <c r="E21" s="6" t="str">
        <f ca="1">VLOOKUP(R21,'Master List'!$V:$W,2,FALSE)</f>
        <v>APRIL</v>
      </c>
      <c r="F21">
        <f ca="1">IFERROR(MIN(100,ROUND(AVERAGE(SUMIFS(Data!$E:$E,Data!$B:$B,'10W Snapshot'!$E21,Data!$A:$A,'10W Snapshot'!F$1)/(COUNTIFS(Data!$B:$B,'10W Snapshot'!$E21,Data!$A:$A,'10W Snapshot'!F$1)*3),SQRT(AVERAGEIFS(Data!$D:$D,Data!$B:$B,'10W Snapshot'!$E21,Data!$A:$A,'10W Snapshot'!F$1)))*100*IFERROR(VLOOKUP(MATCH($E21,INDIRECT(ADDRESS(2,38+MATCH(F$1,'Master List'!$AM$1:$XDT$1,0),1,1,"Master List")&amp;":"&amp;ADDRESS(51,38+MATCH(F$1,'Master List'!$AM$1:$XDT$1,0),1,1),TRUE),0),'Master List'!$AE$1:$AF$51,2,FALSE)+IFERROR(VLOOKUP($E21,'Master List'!$AG:$AL,6,FALSE),0),1),0)),"")</f>
        <v>81</v>
      </c>
      <c r="G21">
        <f ca="1">IFERROR(MIN(100,ROUND(AVERAGE(SUMIFS(Data!$E:$E,Data!$B:$B,'10W Snapshot'!$E21,Data!$A:$A,'10W Snapshot'!G$1)/(COUNTIFS(Data!$B:$B,'10W Snapshot'!$E21,Data!$A:$A,'10W Snapshot'!G$1)*3),SQRT(AVERAGEIFS(Data!$D:$D,Data!$B:$B,'10W Snapshot'!$E21,Data!$A:$A,'10W Snapshot'!G$1)))*100*IFERROR(VLOOKUP(MATCH($E21,INDIRECT(ADDRESS(2,38+MATCH(G$1,'Master List'!$AM$1:$XDT$1,0),1,1,"Master List")&amp;":"&amp;ADDRESS(51,38+MATCH(G$1,'Master List'!$AM$1:$XDT$1,0),1,1),TRUE),0),'Master List'!$AE$1:$AF$51,2,FALSE)+IFERROR(VLOOKUP($E21,'Master List'!$AG:$AL,6,FALSE),0),1),0)),"")</f>
        <v>72</v>
      </c>
      <c r="H21">
        <f ca="1">IFERROR(MIN(100,ROUND(AVERAGE(SUMIFS(Data!$E:$E,Data!$B:$B,'10W Snapshot'!$E21,Data!$A:$A,'10W Snapshot'!H$1)/(COUNTIFS(Data!$B:$B,'10W Snapshot'!$E21,Data!$A:$A,'10W Snapshot'!H$1)*3),SQRT(AVERAGEIFS(Data!$D:$D,Data!$B:$B,'10W Snapshot'!$E21,Data!$A:$A,'10W Snapshot'!H$1)))*100*IFERROR(VLOOKUP(MATCH($E21,INDIRECT(ADDRESS(2,38+MATCH(H$1,'Master List'!$AM$1:$XDT$1,0),1,1,"Master List")&amp;":"&amp;ADDRESS(51,38+MATCH(H$1,'Master List'!$AM$1:$XDT$1,0),1,1),TRUE),0),'Master List'!$AE$1:$AF$51,2,FALSE)+IFERROR(VLOOKUP($E21,'Master List'!$AG:$AL,6,FALSE),0),1),0)),"")</f>
        <v>71</v>
      </c>
      <c r="I21">
        <f ca="1">IFERROR(MIN(100,ROUND(AVERAGE(SUMIFS(Data!$E:$E,Data!$B:$B,'10W Snapshot'!$E21,Data!$A:$A,'10W Snapshot'!I$1)/(COUNTIFS(Data!$B:$B,'10W Snapshot'!$E21,Data!$A:$A,'10W Snapshot'!I$1)*3),SQRT(AVERAGEIFS(Data!$D:$D,Data!$B:$B,'10W Snapshot'!$E21,Data!$A:$A,'10W Snapshot'!I$1)))*100*IFERROR(VLOOKUP(MATCH($E21,INDIRECT(ADDRESS(2,38+MATCH(I$1,'Master List'!$AM$1:$XDT$1,0),1,1,"Master List")&amp;":"&amp;ADDRESS(51,38+MATCH(I$1,'Master List'!$AM$1:$XDT$1,0),1,1),TRUE),0),'Master List'!$AE$1:$AF$51,2,FALSE)+IFERROR(VLOOKUP($E21,'Master List'!$AG:$AL,6,FALSE),0),1),0)),"")</f>
        <v>100</v>
      </c>
      <c r="J21">
        <f ca="1">IFERROR(MIN(100,ROUND(AVERAGE(SUMIFS(Data!$E:$E,Data!$B:$B,'10W Snapshot'!$E21,Data!$A:$A,'10W Snapshot'!J$1)/(COUNTIFS(Data!$B:$B,'10W Snapshot'!$E21,Data!$A:$A,'10W Snapshot'!J$1)*3),SQRT(AVERAGEIFS(Data!$D:$D,Data!$B:$B,'10W Snapshot'!$E21,Data!$A:$A,'10W Snapshot'!J$1)))*100*IFERROR(VLOOKUP(MATCH($E21,INDIRECT(ADDRESS(2,38+MATCH(J$1,'Master List'!$AM$1:$XDT$1,0),1,1,"Master List")&amp;":"&amp;ADDRESS(51,38+MATCH(J$1,'Master List'!$AM$1:$XDT$1,0),1,1),TRUE),0),'Master List'!$AE$1:$AF$51,2,FALSE)+IFERROR(VLOOKUP($E21,'Master List'!$AG:$AL,6,FALSE),0),1),0)),"")</f>
        <v>71</v>
      </c>
      <c r="K21">
        <f ca="1">IFERROR(MIN(100,ROUND(AVERAGE(SUMIFS(Data!$E:$E,Data!$B:$B,'10W Snapshot'!$E21,Data!$A:$A,'10W Snapshot'!K$1)/(COUNTIFS(Data!$B:$B,'10W Snapshot'!$E21,Data!$A:$A,'10W Snapshot'!K$1)*3),SQRT(AVERAGEIFS(Data!$D:$D,Data!$B:$B,'10W Snapshot'!$E21,Data!$A:$A,'10W Snapshot'!K$1)))*100*IFERROR(VLOOKUP(MATCH($E21,INDIRECT(ADDRESS(2,38+MATCH(K$1,'Master List'!$AM$1:$XDT$1,0),1,1,"Master List")&amp;":"&amp;ADDRESS(51,38+MATCH(K$1,'Master List'!$AM$1:$XDT$1,0),1,1),TRUE),0),'Master List'!$AE$1:$AF$51,2,FALSE)+IFERROR(VLOOKUP($E21,'Master List'!$AG:$AL,6,FALSE),0),1),0)),"")</f>
        <v>74</v>
      </c>
      <c r="L21" t="str">
        <f ca="1">IFERROR(MIN(100,ROUND(AVERAGE(SUMIFS(Data!$E:$E,Data!$B:$B,'10W Snapshot'!$E21,Data!$A:$A,'10W Snapshot'!L$1)/(COUNTIFS(Data!$B:$B,'10W Snapshot'!$E21,Data!$A:$A,'10W Snapshot'!L$1)*3),SQRT(AVERAGEIFS(Data!$D:$D,Data!$B:$B,'10W Snapshot'!$E21,Data!$A:$A,'10W Snapshot'!L$1)))*100*IFERROR(VLOOKUP(MATCH($E21,INDIRECT(ADDRESS(2,38+MATCH(L$1,'Master List'!$AM$1:$XDT$1,0),1,1,"Master List")&amp;":"&amp;ADDRESS(51,38+MATCH(L$1,'Master List'!$AM$1:$XDT$1,0),1,1),TRUE),0),'Master List'!$AE$1:$AF$51,2,FALSE)+IFERROR(VLOOKUP($E21,'Master List'!$AG:$AL,6,FALSE),0),1),0)),"")</f>
        <v/>
      </c>
      <c r="M21">
        <f ca="1">IFERROR(MIN(100,ROUND(AVERAGE(SUMIFS(Data!$E:$E,Data!$B:$B,'10W Snapshot'!$E21,Data!$A:$A,'10W Snapshot'!M$1)/(COUNTIFS(Data!$B:$B,'10W Snapshot'!$E21,Data!$A:$A,'10W Snapshot'!M$1)*3),SQRT(AVERAGEIFS(Data!$D:$D,Data!$B:$B,'10W Snapshot'!$E21,Data!$A:$A,'10W Snapshot'!M$1)))*100*IFERROR(VLOOKUP(MATCH($E21,INDIRECT(ADDRESS(2,38+MATCH(M$1,'Master List'!$AM$1:$XDT$1,0),1,1,"Master List")&amp;":"&amp;ADDRESS(51,38+MATCH(M$1,'Master List'!$AM$1:$XDT$1,0),1,1),TRUE),0),'Master List'!$AE$1:$AF$51,2,FALSE)+IFERROR(VLOOKUP($E21,'Master List'!$AG:$AL,6,FALSE),0),1),0)),"")</f>
        <v>84</v>
      </c>
      <c r="N21">
        <f ca="1">IFERROR(MIN(100,ROUND(AVERAGE(SUMIFS(Data!$E:$E,Data!$B:$B,'10W Snapshot'!$E21,Data!$A:$A,'10W Snapshot'!N$1)/(COUNTIFS(Data!$B:$B,'10W Snapshot'!$E21,Data!$A:$A,'10W Snapshot'!N$1)*3),SQRT(AVERAGEIFS(Data!$D:$D,Data!$B:$B,'10W Snapshot'!$E21,Data!$A:$A,'10W Snapshot'!N$1)))*100*IFERROR(VLOOKUP(MATCH($E21,INDIRECT(ADDRESS(2,38+MATCH(N$1,'Master List'!$AM$1:$XDT$1,0),1,1,"Master List")&amp;":"&amp;ADDRESS(51,38+MATCH(N$1,'Master List'!$AM$1:$XDT$1,0),1,1),TRUE),0),'Master List'!$AE$1:$AF$51,2,FALSE)+IFERROR(VLOOKUP($E21,'Master List'!$AG:$AL,6,FALSE),0),1),0)),"")</f>
        <v>89</v>
      </c>
      <c r="O21">
        <f ca="1">IFERROR(MIN(100,ROUND(AVERAGE(SUMIFS(Data!$E:$E,Data!$B:$B,'10W Snapshot'!$E21,Data!$A:$A,'10W Snapshot'!O$1)/(COUNTIFS(Data!$B:$B,'10W Snapshot'!$E21,Data!$A:$A,'10W Snapshot'!O$1)*3),SQRT(AVERAGEIFS(Data!$D:$D,Data!$B:$B,'10W Snapshot'!$E21,Data!$A:$A,'10W Snapshot'!O$1)))*100*IFERROR(VLOOKUP(MATCH($E21,INDIRECT(ADDRESS(2,38+MATCH(O$1,'Master List'!$AM$1:$XDT$1,0),1,1,"Master List")&amp;":"&amp;ADDRESS(51,38+MATCH(O$1,'Master List'!$AM$1:$XDT$1,0),1,1),TRUE),0),'Master List'!$AE$1:$AF$51,2,FALSE)+IFERROR(VLOOKUP($E21,'Master List'!$AG:$AL,6,FALSE),0),1),0)),"")</f>
        <v>86</v>
      </c>
      <c r="P21" s="20">
        <f t="shared" ca="1" si="1"/>
        <v>80.888888888888886</v>
      </c>
      <c r="R21" s="515">
        <v>20</v>
      </c>
      <c r="S21" s="6">
        <f ca="1">COUNTIFS(Data!$E:$E,0,Data!$B:$B,'10W Snapshot'!$E21,Data!$A:$A,"&gt;="&amp;$F$1,Data!$A:$A,"&lt;="&amp;$O$1)</f>
        <v>0</v>
      </c>
      <c r="T21" s="6">
        <f ca="1">COUNTIFS(Data!$E:$E,1,Data!$B:$B,'10W Snapshot'!$E21,Data!$A:$A,"&gt;="&amp;$F$1,Data!$A:$A,"&lt;="&amp;$O$1)</f>
        <v>6</v>
      </c>
      <c r="U21" s="6">
        <f ca="1">COUNTIFS(Data!$E:$E,2,Data!$B:$B,'10W Snapshot'!$E21,Data!$A:$A,"&gt;="&amp;$F$1,Data!$A:$A,"&lt;="&amp;$O$1)</f>
        <v>9</v>
      </c>
      <c r="V21" s="6">
        <f ca="1">COUNTIFS(Data!$E:$E,3,Data!$B:$B,'10W Snapshot'!$E21,Data!$A:$A,"&gt;="&amp;$F$1,Data!$A:$A,"&lt;="&amp;$O$1)</f>
        <v>3</v>
      </c>
      <c r="W21">
        <f t="shared" ca="1" si="2"/>
        <v>33</v>
      </c>
      <c r="X21">
        <f t="shared" ca="1" si="3"/>
        <v>18</v>
      </c>
      <c r="Z21" s="20">
        <f t="shared" ca="1" si="4"/>
        <v>1.8333333333333333</v>
      </c>
    </row>
    <row r="22" spans="5:26">
      <c r="E22" s="6" t="str">
        <f ca="1">VLOOKUP(R22,'Master List'!$V:$W,2,FALSE)</f>
        <v>AGUILABLANCA</v>
      </c>
      <c r="F22">
        <f ca="1">IFERROR(MIN(100,ROUND(AVERAGE(SUMIFS(Data!$E:$E,Data!$B:$B,'10W Snapshot'!$E22,Data!$A:$A,'10W Snapshot'!F$1)/(COUNTIFS(Data!$B:$B,'10W Snapshot'!$E22,Data!$A:$A,'10W Snapshot'!F$1)*3),SQRT(AVERAGEIFS(Data!$D:$D,Data!$B:$B,'10W Snapshot'!$E22,Data!$A:$A,'10W Snapshot'!F$1)))*100*IFERROR(VLOOKUP(MATCH($E22,INDIRECT(ADDRESS(2,38+MATCH(F$1,'Master List'!$AM$1:$XDT$1,0),1,1,"Master List")&amp;":"&amp;ADDRESS(51,38+MATCH(F$1,'Master List'!$AM$1:$XDT$1,0),1,1),TRUE),0),'Master List'!$AE$1:$AF$51,2,FALSE)+IFERROR(VLOOKUP($E22,'Master List'!$AG:$AL,6,FALSE),0),1),0)),"")</f>
        <v>100</v>
      </c>
      <c r="G22">
        <f ca="1">IFERROR(MIN(100,ROUND(AVERAGE(SUMIFS(Data!$E:$E,Data!$B:$B,'10W Snapshot'!$E22,Data!$A:$A,'10W Snapshot'!G$1)/(COUNTIFS(Data!$B:$B,'10W Snapshot'!$E22,Data!$A:$A,'10W Snapshot'!G$1)*3),SQRT(AVERAGEIFS(Data!$D:$D,Data!$B:$B,'10W Snapshot'!$E22,Data!$A:$A,'10W Snapshot'!G$1)))*100*IFERROR(VLOOKUP(MATCH($E22,INDIRECT(ADDRESS(2,38+MATCH(G$1,'Master List'!$AM$1:$XDT$1,0),1,1,"Master List")&amp;":"&amp;ADDRESS(51,38+MATCH(G$1,'Master List'!$AM$1:$XDT$1,0),1,1),TRUE),0),'Master List'!$AE$1:$AF$51,2,FALSE)+IFERROR(VLOOKUP($E22,'Master List'!$AG:$AL,6,FALSE),0),1),0)),"")</f>
        <v>70</v>
      </c>
      <c r="H22">
        <f ca="1">IFERROR(MIN(100,ROUND(AVERAGE(SUMIFS(Data!$E:$E,Data!$B:$B,'10W Snapshot'!$E22,Data!$A:$A,'10W Snapshot'!H$1)/(COUNTIFS(Data!$B:$B,'10W Snapshot'!$E22,Data!$A:$A,'10W Snapshot'!H$1)*3),SQRT(AVERAGEIFS(Data!$D:$D,Data!$B:$B,'10W Snapshot'!$E22,Data!$A:$A,'10W Snapshot'!H$1)))*100*IFERROR(VLOOKUP(MATCH($E22,INDIRECT(ADDRESS(2,38+MATCH(H$1,'Master List'!$AM$1:$XDT$1,0),1,1,"Master List")&amp;":"&amp;ADDRESS(51,38+MATCH(H$1,'Master List'!$AM$1:$XDT$1,0),1,1),TRUE),0),'Master List'!$AE$1:$AF$51,2,FALSE)+IFERROR(VLOOKUP($E22,'Master List'!$AG:$AL,6,FALSE),0),1),0)),"")</f>
        <v>61</v>
      </c>
      <c r="I22">
        <f ca="1">IFERROR(MIN(100,ROUND(AVERAGE(SUMIFS(Data!$E:$E,Data!$B:$B,'10W Snapshot'!$E22,Data!$A:$A,'10W Snapshot'!I$1)/(COUNTIFS(Data!$B:$B,'10W Snapshot'!$E22,Data!$A:$A,'10W Snapshot'!I$1)*3),SQRT(AVERAGEIFS(Data!$D:$D,Data!$B:$B,'10W Snapshot'!$E22,Data!$A:$A,'10W Snapshot'!I$1)))*100*IFERROR(VLOOKUP(MATCH($E22,INDIRECT(ADDRESS(2,38+MATCH(I$1,'Master List'!$AM$1:$XDT$1,0),1,1,"Master List")&amp;":"&amp;ADDRESS(51,38+MATCH(I$1,'Master List'!$AM$1:$XDT$1,0),1,1),TRUE),0),'Master List'!$AE$1:$AF$51,2,FALSE)+IFERROR(VLOOKUP($E22,'Master List'!$AG:$AL,6,FALSE),0),1),0)),"")</f>
        <v>60</v>
      </c>
      <c r="J22">
        <f ca="1">IFERROR(MIN(100,ROUND(AVERAGE(SUMIFS(Data!$E:$E,Data!$B:$B,'10W Snapshot'!$E22,Data!$A:$A,'10W Snapshot'!J$1)/(COUNTIFS(Data!$B:$B,'10W Snapshot'!$E22,Data!$A:$A,'10W Snapshot'!J$1)*3),SQRT(AVERAGEIFS(Data!$D:$D,Data!$B:$B,'10W Snapshot'!$E22,Data!$A:$A,'10W Snapshot'!J$1)))*100*IFERROR(VLOOKUP(MATCH($E22,INDIRECT(ADDRESS(2,38+MATCH(J$1,'Master List'!$AM$1:$XDT$1,0),1,1,"Master List")&amp;":"&amp;ADDRESS(51,38+MATCH(J$1,'Master List'!$AM$1:$XDT$1,0),1,1),TRUE),0),'Master List'!$AE$1:$AF$51,2,FALSE)+IFERROR(VLOOKUP($E22,'Master List'!$AG:$AL,6,FALSE),0),1),0)),"")</f>
        <v>89</v>
      </c>
      <c r="K22">
        <f ca="1">IFERROR(MIN(100,ROUND(AVERAGE(SUMIFS(Data!$E:$E,Data!$B:$B,'10W Snapshot'!$E22,Data!$A:$A,'10W Snapshot'!K$1)/(COUNTIFS(Data!$B:$B,'10W Snapshot'!$E22,Data!$A:$A,'10W Snapshot'!K$1)*3),SQRT(AVERAGEIFS(Data!$D:$D,Data!$B:$B,'10W Snapshot'!$E22,Data!$A:$A,'10W Snapshot'!K$1)))*100*IFERROR(VLOOKUP(MATCH($E22,INDIRECT(ADDRESS(2,38+MATCH(K$1,'Master List'!$AM$1:$XDT$1,0),1,1,"Master List")&amp;":"&amp;ADDRESS(51,38+MATCH(K$1,'Master List'!$AM$1:$XDT$1,0),1,1),TRUE),0),'Master List'!$AE$1:$AF$51,2,FALSE)+IFERROR(VLOOKUP($E22,'Master List'!$AG:$AL,6,FALSE),0),1),0)),"")</f>
        <v>100</v>
      </c>
      <c r="L22">
        <f ca="1">IFERROR(MIN(100,ROUND(AVERAGE(SUMIFS(Data!$E:$E,Data!$B:$B,'10W Snapshot'!$E22,Data!$A:$A,'10W Snapshot'!L$1)/(COUNTIFS(Data!$B:$B,'10W Snapshot'!$E22,Data!$A:$A,'10W Snapshot'!L$1)*3),SQRT(AVERAGEIFS(Data!$D:$D,Data!$B:$B,'10W Snapshot'!$E22,Data!$A:$A,'10W Snapshot'!L$1)))*100*IFERROR(VLOOKUP(MATCH($E22,INDIRECT(ADDRESS(2,38+MATCH(L$1,'Master List'!$AM$1:$XDT$1,0),1,1,"Master List")&amp;":"&amp;ADDRESS(51,38+MATCH(L$1,'Master List'!$AM$1:$XDT$1,0),1,1),TRUE),0),'Master List'!$AE$1:$AF$51,2,FALSE)+IFERROR(VLOOKUP($E22,'Master List'!$AG:$AL,6,FALSE),0),1),0)),"")</f>
        <v>74</v>
      </c>
      <c r="M22">
        <f ca="1">IFERROR(MIN(100,ROUND(AVERAGE(SUMIFS(Data!$E:$E,Data!$B:$B,'10W Snapshot'!$E22,Data!$A:$A,'10W Snapshot'!M$1)/(COUNTIFS(Data!$B:$B,'10W Snapshot'!$E22,Data!$A:$A,'10W Snapshot'!M$1)*3),SQRT(AVERAGEIFS(Data!$D:$D,Data!$B:$B,'10W Snapshot'!$E22,Data!$A:$A,'10W Snapshot'!M$1)))*100*IFERROR(VLOOKUP(MATCH($E22,INDIRECT(ADDRESS(2,38+MATCH(M$1,'Master List'!$AM$1:$XDT$1,0),1,1,"Master List")&amp;":"&amp;ADDRESS(51,38+MATCH(M$1,'Master List'!$AM$1:$XDT$1,0),1,1),TRUE),0),'Master List'!$AE$1:$AF$51,2,FALSE)+IFERROR(VLOOKUP($E22,'Master List'!$AG:$AL,6,FALSE),0),1),0)),"")</f>
        <v>77</v>
      </c>
      <c r="N22">
        <f ca="1">IFERROR(MIN(100,ROUND(AVERAGE(SUMIFS(Data!$E:$E,Data!$B:$B,'10W Snapshot'!$E22,Data!$A:$A,'10W Snapshot'!N$1)/(COUNTIFS(Data!$B:$B,'10W Snapshot'!$E22,Data!$A:$A,'10W Snapshot'!N$1)*3),SQRT(AVERAGEIFS(Data!$D:$D,Data!$B:$B,'10W Snapshot'!$E22,Data!$A:$A,'10W Snapshot'!N$1)))*100*IFERROR(VLOOKUP(MATCH($E22,INDIRECT(ADDRESS(2,38+MATCH(N$1,'Master List'!$AM$1:$XDT$1,0),1,1,"Master List")&amp;":"&amp;ADDRESS(51,38+MATCH(N$1,'Master List'!$AM$1:$XDT$1,0),1,1),TRUE),0),'Master List'!$AE$1:$AF$51,2,FALSE)+IFERROR(VLOOKUP($E22,'Master List'!$AG:$AL,6,FALSE),0),1),0)),"")</f>
        <v>74</v>
      </c>
      <c r="O22">
        <f ca="1">IFERROR(MIN(100,ROUND(AVERAGE(SUMIFS(Data!$E:$E,Data!$B:$B,'10W Snapshot'!$E22,Data!$A:$A,'10W Snapshot'!O$1)/(COUNTIFS(Data!$B:$B,'10W Snapshot'!$E22,Data!$A:$A,'10W Snapshot'!O$1)*3),SQRT(AVERAGEIFS(Data!$D:$D,Data!$B:$B,'10W Snapshot'!$E22,Data!$A:$A,'10W Snapshot'!O$1)))*100*IFERROR(VLOOKUP(MATCH($E22,INDIRECT(ADDRESS(2,38+MATCH(O$1,'Master List'!$AM$1:$XDT$1,0),1,1,"Master List")&amp;":"&amp;ADDRESS(51,38+MATCH(O$1,'Master List'!$AM$1:$XDT$1,0),1,1),TRUE),0),'Master List'!$AE$1:$AF$51,2,FALSE)+IFERROR(VLOOKUP($E22,'Master List'!$AG:$AL,6,FALSE),0),1),0)),"")</f>
        <v>100</v>
      </c>
      <c r="P22" s="20">
        <f t="shared" ca="1" si="1"/>
        <v>80.5</v>
      </c>
      <c r="R22" s="515">
        <v>21</v>
      </c>
      <c r="S22" s="6">
        <f ca="1">COUNTIFS(Data!$E:$E,0,Data!$B:$B,'10W Snapshot'!$E22,Data!$A:$A,"&gt;="&amp;$F$1,Data!$A:$A,"&lt;="&amp;$O$1)</f>
        <v>4</v>
      </c>
      <c r="T22" s="6">
        <f ca="1">COUNTIFS(Data!$E:$E,1,Data!$B:$B,'10W Snapshot'!$E22,Data!$A:$A,"&gt;="&amp;$F$1,Data!$A:$A,"&lt;="&amp;$O$1)</f>
        <v>4</v>
      </c>
      <c r="U22" s="6">
        <f ca="1">COUNTIFS(Data!$E:$E,2,Data!$B:$B,'10W Snapshot'!$E22,Data!$A:$A,"&gt;="&amp;$F$1,Data!$A:$A,"&lt;="&amp;$O$1)</f>
        <v>3</v>
      </c>
      <c r="V22" s="6">
        <f ca="1">COUNTIFS(Data!$E:$E,3,Data!$B:$B,'10W Snapshot'!$E22,Data!$A:$A,"&gt;="&amp;$F$1,Data!$A:$A,"&lt;="&amp;$O$1)</f>
        <v>9</v>
      </c>
      <c r="W22">
        <f t="shared" ca="1" si="2"/>
        <v>37</v>
      </c>
      <c r="X22">
        <f t="shared" ca="1" si="3"/>
        <v>20</v>
      </c>
      <c r="Z22" s="20">
        <f t="shared" ca="1" si="4"/>
        <v>1.85</v>
      </c>
    </row>
    <row r="23" spans="5:26">
      <c r="E23" s="6" t="str">
        <f ca="1">VLOOKUP(R23,'Master List'!$V:$W,2,FALSE)</f>
        <v>KRAZIE</v>
      </c>
      <c r="F23">
        <f ca="1">IFERROR(MIN(100,ROUND(AVERAGE(SUMIFS(Data!$E:$E,Data!$B:$B,'10W Snapshot'!$E23,Data!$A:$A,'10W Snapshot'!F$1)/(COUNTIFS(Data!$B:$B,'10W Snapshot'!$E23,Data!$A:$A,'10W Snapshot'!F$1)*3),SQRT(AVERAGEIFS(Data!$D:$D,Data!$B:$B,'10W Snapshot'!$E23,Data!$A:$A,'10W Snapshot'!F$1)))*100*IFERROR(VLOOKUP(MATCH($E23,INDIRECT(ADDRESS(2,38+MATCH(F$1,'Master List'!$AM$1:$XDT$1,0),1,1,"Master List")&amp;":"&amp;ADDRESS(51,38+MATCH(F$1,'Master List'!$AM$1:$XDT$1,0),1,1),TRUE),0),'Master List'!$AE$1:$AF$51,2,FALSE)+IFERROR(VLOOKUP($E23,'Master List'!$AG:$AL,6,FALSE),0),1),0)),"")</f>
        <v>98</v>
      </c>
      <c r="G23">
        <f ca="1">IFERROR(MIN(100,ROUND(AVERAGE(SUMIFS(Data!$E:$E,Data!$B:$B,'10W Snapshot'!$E23,Data!$A:$A,'10W Snapshot'!G$1)/(COUNTIFS(Data!$B:$B,'10W Snapshot'!$E23,Data!$A:$A,'10W Snapshot'!G$1)*3),SQRT(AVERAGEIFS(Data!$D:$D,Data!$B:$B,'10W Snapshot'!$E23,Data!$A:$A,'10W Snapshot'!G$1)))*100*IFERROR(VLOOKUP(MATCH($E23,INDIRECT(ADDRESS(2,38+MATCH(G$1,'Master List'!$AM$1:$XDT$1,0),1,1,"Master List")&amp;":"&amp;ADDRESS(51,38+MATCH(G$1,'Master List'!$AM$1:$XDT$1,0),1,1),TRUE),0),'Master List'!$AE$1:$AF$51,2,FALSE)+IFERROR(VLOOKUP($E23,'Master List'!$AG:$AL,6,FALSE),0),1),0)),"")</f>
        <v>62</v>
      </c>
      <c r="H23">
        <f ca="1">IFERROR(MIN(100,ROUND(AVERAGE(SUMIFS(Data!$E:$E,Data!$B:$B,'10W Snapshot'!$E23,Data!$A:$A,'10W Snapshot'!H$1)/(COUNTIFS(Data!$B:$B,'10W Snapshot'!$E23,Data!$A:$A,'10W Snapshot'!H$1)*3),SQRT(AVERAGEIFS(Data!$D:$D,Data!$B:$B,'10W Snapshot'!$E23,Data!$A:$A,'10W Snapshot'!H$1)))*100*IFERROR(VLOOKUP(MATCH($E23,INDIRECT(ADDRESS(2,38+MATCH(H$1,'Master List'!$AM$1:$XDT$1,0),1,1,"Master List")&amp;":"&amp;ADDRESS(51,38+MATCH(H$1,'Master List'!$AM$1:$XDT$1,0),1,1),TRUE),0),'Master List'!$AE$1:$AF$51,2,FALSE)+IFERROR(VLOOKUP($E23,'Master List'!$AG:$AL,6,FALSE),0),1),0)),"")</f>
        <v>76</v>
      </c>
      <c r="I23">
        <f ca="1">IFERROR(MIN(100,ROUND(AVERAGE(SUMIFS(Data!$E:$E,Data!$B:$B,'10W Snapshot'!$E23,Data!$A:$A,'10W Snapshot'!I$1)/(COUNTIFS(Data!$B:$B,'10W Snapshot'!$E23,Data!$A:$A,'10W Snapshot'!I$1)*3),SQRT(AVERAGEIFS(Data!$D:$D,Data!$B:$B,'10W Snapshot'!$E23,Data!$A:$A,'10W Snapshot'!I$1)))*100*IFERROR(VLOOKUP(MATCH($E23,INDIRECT(ADDRESS(2,38+MATCH(I$1,'Master List'!$AM$1:$XDT$1,0),1,1,"Master List")&amp;":"&amp;ADDRESS(51,38+MATCH(I$1,'Master List'!$AM$1:$XDT$1,0),1,1),TRUE),0),'Master List'!$AE$1:$AF$51,2,FALSE)+IFERROR(VLOOKUP($E23,'Master List'!$AG:$AL,6,FALSE),0),1),0)),"")</f>
        <v>63</v>
      </c>
      <c r="J23">
        <f ca="1">IFERROR(MIN(100,ROUND(AVERAGE(SUMIFS(Data!$E:$E,Data!$B:$B,'10W Snapshot'!$E23,Data!$A:$A,'10W Snapshot'!J$1)/(COUNTIFS(Data!$B:$B,'10W Snapshot'!$E23,Data!$A:$A,'10W Snapshot'!J$1)*3),SQRT(AVERAGEIFS(Data!$D:$D,Data!$B:$B,'10W Snapshot'!$E23,Data!$A:$A,'10W Snapshot'!J$1)))*100*IFERROR(VLOOKUP(MATCH($E23,INDIRECT(ADDRESS(2,38+MATCH(J$1,'Master List'!$AM$1:$XDT$1,0),1,1,"Master List")&amp;":"&amp;ADDRESS(51,38+MATCH(J$1,'Master List'!$AM$1:$XDT$1,0),1,1),TRUE),0),'Master List'!$AE$1:$AF$51,2,FALSE)+IFERROR(VLOOKUP($E23,'Master List'!$AG:$AL,6,FALSE),0),1),0)),"")</f>
        <v>74</v>
      </c>
      <c r="K23">
        <f ca="1">IFERROR(MIN(100,ROUND(AVERAGE(SUMIFS(Data!$E:$E,Data!$B:$B,'10W Snapshot'!$E23,Data!$A:$A,'10W Snapshot'!K$1)/(COUNTIFS(Data!$B:$B,'10W Snapshot'!$E23,Data!$A:$A,'10W Snapshot'!K$1)*3),SQRT(AVERAGEIFS(Data!$D:$D,Data!$B:$B,'10W Snapshot'!$E23,Data!$A:$A,'10W Snapshot'!K$1)))*100*IFERROR(VLOOKUP(MATCH($E23,INDIRECT(ADDRESS(2,38+MATCH(K$1,'Master List'!$AM$1:$XDT$1,0),1,1,"Master List")&amp;":"&amp;ADDRESS(51,38+MATCH(K$1,'Master List'!$AM$1:$XDT$1,0),1,1),TRUE),0),'Master List'!$AE$1:$AF$51,2,FALSE)+IFERROR(VLOOKUP($E23,'Master List'!$AG:$AL,6,FALSE),0),1),0)),"")</f>
        <v>78</v>
      </c>
      <c r="L23">
        <f ca="1">IFERROR(MIN(100,ROUND(AVERAGE(SUMIFS(Data!$E:$E,Data!$B:$B,'10W Snapshot'!$E23,Data!$A:$A,'10W Snapshot'!L$1)/(COUNTIFS(Data!$B:$B,'10W Snapshot'!$E23,Data!$A:$A,'10W Snapshot'!L$1)*3),SQRT(AVERAGEIFS(Data!$D:$D,Data!$B:$B,'10W Snapshot'!$E23,Data!$A:$A,'10W Snapshot'!L$1)))*100*IFERROR(VLOOKUP(MATCH($E23,INDIRECT(ADDRESS(2,38+MATCH(L$1,'Master List'!$AM$1:$XDT$1,0),1,1,"Master List")&amp;":"&amp;ADDRESS(51,38+MATCH(L$1,'Master List'!$AM$1:$XDT$1,0),1,1),TRUE),0),'Master List'!$AE$1:$AF$51,2,FALSE)+IFERROR(VLOOKUP($E23,'Master List'!$AG:$AL,6,FALSE),0),1),0)),"")</f>
        <v>90</v>
      </c>
      <c r="M23">
        <f ca="1">IFERROR(MIN(100,ROUND(AVERAGE(SUMIFS(Data!$E:$E,Data!$B:$B,'10W Snapshot'!$E23,Data!$A:$A,'10W Snapshot'!M$1)/(COUNTIFS(Data!$B:$B,'10W Snapshot'!$E23,Data!$A:$A,'10W Snapshot'!M$1)*3),SQRT(AVERAGEIFS(Data!$D:$D,Data!$B:$B,'10W Snapshot'!$E23,Data!$A:$A,'10W Snapshot'!M$1)))*100*IFERROR(VLOOKUP(MATCH($E23,INDIRECT(ADDRESS(2,38+MATCH(M$1,'Master List'!$AM$1:$XDT$1,0),1,1,"Master List")&amp;":"&amp;ADDRESS(51,38+MATCH(M$1,'Master List'!$AM$1:$XDT$1,0),1,1),TRUE),0),'Master List'!$AE$1:$AF$51,2,FALSE)+IFERROR(VLOOKUP($E23,'Master List'!$AG:$AL,6,FALSE),0),1),0)),"")</f>
        <v>96</v>
      </c>
      <c r="N23">
        <f ca="1">IFERROR(MIN(100,ROUND(AVERAGE(SUMIFS(Data!$E:$E,Data!$B:$B,'10W Snapshot'!$E23,Data!$A:$A,'10W Snapshot'!N$1)/(COUNTIFS(Data!$B:$B,'10W Snapshot'!$E23,Data!$A:$A,'10W Snapshot'!N$1)*3),SQRT(AVERAGEIFS(Data!$D:$D,Data!$B:$B,'10W Snapshot'!$E23,Data!$A:$A,'10W Snapshot'!N$1)))*100*IFERROR(VLOOKUP(MATCH($E23,INDIRECT(ADDRESS(2,38+MATCH(N$1,'Master List'!$AM$1:$XDT$1,0),1,1,"Master List")&amp;":"&amp;ADDRESS(51,38+MATCH(N$1,'Master List'!$AM$1:$XDT$1,0),1,1),TRUE),0),'Master List'!$AE$1:$AF$51,2,FALSE)+IFERROR(VLOOKUP($E23,'Master List'!$AG:$AL,6,FALSE),0),1),0)),"")</f>
        <v>76</v>
      </c>
      <c r="O23">
        <f ca="1">IFERROR(MIN(100,ROUND(AVERAGE(SUMIFS(Data!$E:$E,Data!$B:$B,'10W Snapshot'!$E23,Data!$A:$A,'10W Snapshot'!O$1)/(COUNTIFS(Data!$B:$B,'10W Snapshot'!$E23,Data!$A:$A,'10W Snapshot'!O$1)*3),SQRT(AVERAGEIFS(Data!$D:$D,Data!$B:$B,'10W Snapshot'!$E23,Data!$A:$A,'10W Snapshot'!O$1)))*100*IFERROR(VLOOKUP(MATCH($E23,INDIRECT(ADDRESS(2,38+MATCH(O$1,'Master List'!$AM$1:$XDT$1,0),1,1,"Master List")&amp;":"&amp;ADDRESS(51,38+MATCH(O$1,'Master List'!$AM$1:$XDT$1,0),1,1),TRUE),0),'Master List'!$AE$1:$AF$51,2,FALSE)+IFERROR(VLOOKUP($E23,'Master List'!$AG:$AL,6,FALSE),0),1),0)),"")</f>
        <v>88</v>
      </c>
      <c r="P23" s="20">
        <f t="shared" ca="1" si="1"/>
        <v>80.099999999999994</v>
      </c>
      <c r="R23" s="515">
        <v>22</v>
      </c>
      <c r="S23" s="6">
        <f ca="1">COUNTIFS(Data!$E:$E,0,Data!$B:$B,'10W Snapshot'!$E23,Data!$A:$A,"&gt;="&amp;$F$1,Data!$A:$A,"&lt;="&amp;$O$1)</f>
        <v>2</v>
      </c>
      <c r="T23" s="6">
        <f ca="1">COUNTIFS(Data!$E:$E,1,Data!$B:$B,'10W Snapshot'!$E23,Data!$A:$A,"&gt;="&amp;$F$1,Data!$A:$A,"&lt;="&amp;$O$1)</f>
        <v>5</v>
      </c>
      <c r="U23" s="6">
        <f ca="1">COUNTIFS(Data!$E:$E,2,Data!$B:$B,'10W Snapshot'!$E23,Data!$A:$A,"&gt;="&amp;$F$1,Data!$A:$A,"&lt;="&amp;$O$1)</f>
        <v>11</v>
      </c>
      <c r="V23" s="6">
        <f ca="1">COUNTIFS(Data!$E:$E,3,Data!$B:$B,'10W Snapshot'!$E23,Data!$A:$A,"&gt;="&amp;$F$1,Data!$A:$A,"&lt;="&amp;$O$1)</f>
        <v>2</v>
      </c>
      <c r="W23">
        <f t="shared" ca="1" si="2"/>
        <v>33</v>
      </c>
      <c r="X23">
        <f t="shared" ca="1" si="3"/>
        <v>20</v>
      </c>
      <c r="Z23" s="20">
        <f t="shared" ca="1" si="4"/>
        <v>1.65</v>
      </c>
    </row>
    <row r="24" spans="5:26">
      <c r="E24" s="6" t="str">
        <f ca="1">VLOOKUP(R24,'Master List'!$V:$W,2,FALSE)</f>
        <v>GRAYBUSH</v>
      </c>
      <c r="F24">
        <f ca="1">IFERROR(MIN(100,ROUND(AVERAGE(SUMIFS(Data!$E:$E,Data!$B:$B,'10W Snapshot'!$E24,Data!$A:$A,'10W Snapshot'!F$1)/(COUNTIFS(Data!$B:$B,'10W Snapshot'!$E24,Data!$A:$A,'10W Snapshot'!F$1)*3),SQRT(AVERAGEIFS(Data!$D:$D,Data!$B:$B,'10W Snapshot'!$E24,Data!$A:$A,'10W Snapshot'!F$1)))*100*IFERROR(VLOOKUP(MATCH($E24,INDIRECT(ADDRESS(2,38+MATCH(F$1,'Master List'!$AM$1:$XDT$1,0),1,1,"Master List")&amp;":"&amp;ADDRESS(51,38+MATCH(F$1,'Master List'!$AM$1:$XDT$1,0),1,1),TRUE),0),'Master List'!$AE$1:$AF$51,2,FALSE)+IFERROR(VLOOKUP($E24,'Master List'!$AG:$AL,6,FALSE),0),1),0)),"")</f>
        <v>84</v>
      </c>
      <c r="G24">
        <f ca="1">IFERROR(MIN(100,ROUND(AVERAGE(SUMIFS(Data!$E:$E,Data!$B:$B,'10W Snapshot'!$E24,Data!$A:$A,'10W Snapshot'!G$1)/(COUNTIFS(Data!$B:$B,'10W Snapshot'!$E24,Data!$A:$A,'10W Snapshot'!G$1)*3),SQRT(AVERAGEIFS(Data!$D:$D,Data!$B:$B,'10W Snapshot'!$E24,Data!$A:$A,'10W Snapshot'!G$1)))*100*IFERROR(VLOOKUP(MATCH($E24,INDIRECT(ADDRESS(2,38+MATCH(G$1,'Master List'!$AM$1:$XDT$1,0),1,1,"Master List")&amp;":"&amp;ADDRESS(51,38+MATCH(G$1,'Master List'!$AM$1:$XDT$1,0),1,1),TRUE),0),'Master List'!$AE$1:$AF$51,2,FALSE)+IFERROR(VLOOKUP($E24,'Master List'!$AG:$AL,6,FALSE),0),1),0)),"")</f>
        <v>66</v>
      </c>
      <c r="H24">
        <f ca="1">IFERROR(MIN(100,ROUND(AVERAGE(SUMIFS(Data!$E:$E,Data!$B:$B,'10W Snapshot'!$E24,Data!$A:$A,'10W Snapshot'!H$1)/(COUNTIFS(Data!$B:$B,'10W Snapshot'!$E24,Data!$A:$A,'10W Snapshot'!H$1)*3),SQRT(AVERAGEIFS(Data!$D:$D,Data!$B:$B,'10W Snapshot'!$E24,Data!$A:$A,'10W Snapshot'!H$1)))*100*IFERROR(VLOOKUP(MATCH($E24,INDIRECT(ADDRESS(2,38+MATCH(H$1,'Master List'!$AM$1:$XDT$1,0),1,1,"Master List")&amp;":"&amp;ADDRESS(51,38+MATCH(H$1,'Master List'!$AM$1:$XDT$1,0),1,1),TRUE),0),'Master List'!$AE$1:$AF$51,2,FALSE)+IFERROR(VLOOKUP($E24,'Master List'!$AG:$AL,6,FALSE),0),1),0)),"")</f>
        <v>76</v>
      </c>
      <c r="I24">
        <f ca="1">IFERROR(MIN(100,ROUND(AVERAGE(SUMIFS(Data!$E:$E,Data!$B:$B,'10W Snapshot'!$E24,Data!$A:$A,'10W Snapshot'!I$1)/(COUNTIFS(Data!$B:$B,'10W Snapshot'!$E24,Data!$A:$A,'10W Snapshot'!I$1)*3),SQRT(AVERAGEIFS(Data!$D:$D,Data!$B:$B,'10W Snapshot'!$E24,Data!$A:$A,'10W Snapshot'!I$1)))*100*IFERROR(VLOOKUP(MATCH($E24,INDIRECT(ADDRESS(2,38+MATCH(I$1,'Master List'!$AM$1:$XDT$1,0),1,1,"Master List")&amp;":"&amp;ADDRESS(51,38+MATCH(I$1,'Master List'!$AM$1:$XDT$1,0),1,1),TRUE),0),'Master List'!$AE$1:$AF$51,2,FALSE)+IFERROR(VLOOKUP($E24,'Master List'!$AG:$AL,6,FALSE),0),1),0)),"")</f>
        <v>98</v>
      </c>
      <c r="J24">
        <f ca="1">IFERROR(MIN(100,ROUND(AVERAGE(SUMIFS(Data!$E:$E,Data!$B:$B,'10W Snapshot'!$E24,Data!$A:$A,'10W Snapshot'!J$1)/(COUNTIFS(Data!$B:$B,'10W Snapshot'!$E24,Data!$A:$A,'10W Snapshot'!J$1)*3),SQRT(AVERAGEIFS(Data!$D:$D,Data!$B:$B,'10W Snapshot'!$E24,Data!$A:$A,'10W Snapshot'!J$1)))*100*IFERROR(VLOOKUP(MATCH($E24,INDIRECT(ADDRESS(2,38+MATCH(J$1,'Master List'!$AM$1:$XDT$1,0),1,1,"Master List")&amp;":"&amp;ADDRESS(51,38+MATCH(J$1,'Master List'!$AM$1:$XDT$1,0),1,1),TRUE),0),'Master List'!$AE$1:$AF$51,2,FALSE)+IFERROR(VLOOKUP($E24,'Master List'!$AG:$AL,6,FALSE),0),1),0)),"")</f>
        <v>57</v>
      </c>
      <c r="K24">
        <f ca="1">IFERROR(MIN(100,ROUND(AVERAGE(SUMIFS(Data!$E:$E,Data!$B:$B,'10W Snapshot'!$E24,Data!$A:$A,'10W Snapshot'!K$1)/(COUNTIFS(Data!$B:$B,'10W Snapshot'!$E24,Data!$A:$A,'10W Snapshot'!K$1)*3),SQRT(AVERAGEIFS(Data!$D:$D,Data!$B:$B,'10W Snapshot'!$E24,Data!$A:$A,'10W Snapshot'!K$1)))*100*IFERROR(VLOOKUP(MATCH($E24,INDIRECT(ADDRESS(2,38+MATCH(K$1,'Master List'!$AM$1:$XDT$1,0),1,1,"Master List")&amp;":"&amp;ADDRESS(51,38+MATCH(K$1,'Master List'!$AM$1:$XDT$1,0),1,1),TRUE),0),'Master List'!$AE$1:$AF$51,2,FALSE)+IFERROR(VLOOKUP($E24,'Master List'!$AG:$AL,6,FALSE),0),1),0)),"")</f>
        <v>68</v>
      </c>
      <c r="L24">
        <f ca="1">IFERROR(MIN(100,ROUND(AVERAGE(SUMIFS(Data!$E:$E,Data!$B:$B,'10W Snapshot'!$E24,Data!$A:$A,'10W Snapshot'!L$1)/(COUNTIFS(Data!$B:$B,'10W Snapshot'!$E24,Data!$A:$A,'10W Snapshot'!L$1)*3),SQRT(AVERAGEIFS(Data!$D:$D,Data!$B:$B,'10W Snapshot'!$E24,Data!$A:$A,'10W Snapshot'!L$1)))*100*IFERROR(VLOOKUP(MATCH($E24,INDIRECT(ADDRESS(2,38+MATCH(L$1,'Master List'!$AM$1:$XDT$1,0),1,1,"Master List")&amp;":"&amp;ADDRESS(51,38+MATCH(L$1,'Master List'!$AM$1:$XDT$1,0),1,1),TRUE),0),'Master List'!$AE$1:$AF$51,2,FALSE)+IFERROR(VLOOKUP($E24,'Master List'!$AG:$AL,6,FALSE),0),1),0)),"")</f>
        <v>68</v>
      </c>
      <c r="M24">
        <f ca="1">IFERROR(MIN(100,ROUND(AVERAGE(SUMIFS(Data!$E:$E,Data!$B:$B,'10W Snapshot'!$E24,Data!$A:$A,'10W Snapshot'!M$1)/(COUNTIFS(Data!$B:$B,'10W Snapshot'!$E24,Data!$A:$A,'10W Snapshot'!M$1)*3),SQRT(AVERAGEIFS(Data!$D:$D,Data!$B:$B,'10W Snapshot'!$E24,Data!$A:$A,'10W Snapshot'!M$1)))*100*IFERROR(VLOOKUP(MATCH($E24,INDIRECT(ADDRESS(2,38+MATCH(M$1,'Master List'!$AM$1:$XDT$1,0),1,1,"Master List")&amp;":"&amp;ADDRESS(51,38+MATCH(M$1,'Master List'!$AM$1:$XDT$1,0),1,1),TRUE),0),'Master List'!$AE$1:$AF$51,2,FALSE)+IFERROR(VLOOKUP($E24,'Master List'!$AG:$AL,6,FALSE),0),1),0)),"")</f>
        <v>85</v>
      </c>
      <c r="N24" t="str">
        <f ca="1">IFERROR(MIN(100,ROUND(AVERAGE(SUMIFS(Data!$E:$E,Data!$B:$B,'10W Snapshot'!$E24,Data!$A:$A,'10W Snapshot'!N$1)/(COUNTIFS(Data!$B:$B,'10W Snapshot'!$E24,Data!$A:$A,'10W Snapshot'!N$1)*3),SQRT(AVERAGEIFS(Data!$D:$D,Data!$B:$B,'10W Snapshot'!$E24,Data!$A:$A,'10W Snapshot'!N$1)))*100*IFERROR(VLOOKUP(MATCH($E24,INDIRECT(ADDRESS(2,38+MATCH(N$1,'Master List'!$AM$1:$XDT$1,0),1,1,"Master List")&amp;":"&amp;ADDRESS(51,38+MATCH(N$1,'Master List'!$AM$1:$XDT$1,0),1,1),TRUE),0),'Master List'!$AE$1:$AF$51,2,FALSE)+IFERROR(VLOOKUP($E24,'Master List'!$AG:$AL,6,FALSE),0),1),0)),"")</f>
        <v/>
      </c>
      <c r="O24">
        <f ca="1">IFERROR(MIN(100,ROUND(AVERAGE(SUMIFS(Data!$E:$E,Data!$B:$B,'10W Snapshot'!$E24,Data!$A:$A,'10W Snapshot'!O$1)/(COUNTIFS(Data!$B:$B,'10W Snapshot'!$E24,Data!$A:$A,'10W Snapshot'!O$1)*3),SQRT(AVERAGEIFS(Data!$D:$D,Data!$B:$B,'10W Snapshot'!$E24,Data!$A:$A,'10W Snapshot'!O$1)))*100*IFERROR(VLOOKUP(MATCH($E24,INDIRECT(ADDRESS(2,38+MATCH(O$1,'Master List'!$AM$1:$XDT$1,0),1,1,"Master List")&amp;":"&amp;ADDRESS(51,38+MATCH(O$1,'Master List'!$AM$1:$XDT$1,0),1,1),TRUE),0),'Master List'!$AE$1:$AF$51,2,FALSE)+IFERROR(VLOOKUP($E24,'Master List'!$AG:$AL,6,FALSE),0),1),0)),"")</f>
        <v>100</v>
      </c>
      <c r="P24" s="20">
        <f t="shared" ca="1" si="1"/>
        <v>78</v>
      </c>
      <c r="R24" s="515">
        <v>23</v>
      </c>
      <c r="S24" s="6">
        <f ca="1">COUNTIFS(Data!$E:$E,0,Data!$B:$B,'10W Snapshot'!$E24,Data!$A:$A,"&gt;="&amp;$F$1,Data!$A:$A,"&lt;="&amp;$O$1)</f>
        <v>1</v>
      </c>
      <c r="T24" s="6">
        <f ca="1">COUNTIFS(Data!$E:$E,1,Data!$B:$B,'10W Snapshot'!$E24,Data!$A:$A,"&gt;="&amp;$F$1,Data!$A:$A,"&lt;="&amp;$O$1)</f>
        <v>3</v>
      </c>
      <c r="U24" s="6">
        <f ca="1">COUNTIFS(Data!$E:$E,2,Data!$B:$B,'10W Snapshot'!$E24,Data!$A:$A,"&gt;="&amp;$F$1,Data!$A:$A,"&lt;="&amp;$O$1)</f>
        <v>12</v>
      </c>
      <c r="V24" s="6">
        <f ca="1">COUNTIFS(Data!$E:$E,3,Data!$B:$B,'10W Snapshot'!$E24,Data!$A:$A,"&gt;="&amp;$F$1,Data!$A:$A,"&lt;="&amp;$O$1)</f>
        <v>2</v>
      </c>
      <c r="W24">
        <f t="shared" ca="1" si="2"/>
        <v>33</v>
      </c>
      <c r="X24">
        <f t="shared" ca="1" si="3"/>
        <v>18</v>
      </c>
      <c r="Z24" s="20">
        <f t="shared" ca="1" si="4"/>
        <v>1.8333333333333333</v>
      </c>
    </row>
    <row r="25" spans="5:26">
      <c r="E25" s="6" t="str">
        <f ca="1">VLOOKUP(R25,'Master List'!$V:$W,2,FALSE)</f>
        <v>CARLOS</v>
      </c>
      <c r="F25">
        <f ca="1">IFERROR(MIN(100,ROUND(AVERAGE(SUMIFS(Data!$E:$E,Data!$B:$B,'10W Snapshot'!$E25,Data!$A:$A,'10W Snapshot'!F$1)/(COUNTIFS(Data!$B:$B,'10W Snapshot'!$E25,Data!$A:$A,'10W Snapshot'!F$1)*3),SQRT(AVERAGEIFS(Data!$D:$D,Data!$B:$B,'10W Snapshot'!$E25,Data!$A:$A,'10W Snapshot'!F$1)))*100*IFERROR(VLOOKUP(MATCH($E25,INDIRECT(ADDRESS(2,38+MATCH(F$1,'Master List'!$AM$1:$XDT$1,0),1,1,"Master List")&amp;":"&amp;ADDRESS(51,38+MATCH(F$1,'Master List'!$AM$1:$XDT$1,0),1,1),TRUE),0),'Master List'!$AE$1:$AF$51,2,FALSE)+IFERROR(VLOOKUP($E25,'Master List'!$AG:$AL,6,FALSE),0),1),0)),"")</f>
        <v>64</v>
      </c>
      <c r="G25">
        <f ca="1">IFERROR(MIN(100,ROUND(AVERAGE(SUMIFS(Data!$E:$E,Data!$B:$B,'10W Snapshot'!$E25,Data!$A:$A,'10W Snapshot'!G$1)/(COUNTIFS(Data!$B:$B,'10W Snapshot'!$E25,Data!$A:$A,'10W Snapshot'!G$1)*3),SQRT(AVERAGEIFS(Data!$D:$D,Data!$B:$B,'10W Snapshot'!$E25,Data!$A:$A,'10W Snapshot'!G$1)))*100*IFERROR(VLOOKUP(MATCH($E25,INDIRECT(ADDRESS(2,38+MATCH(G$1,'Master List'!$AM$1:$XDT$1,0),1,1,"Master List")&amp;":"&amp;ADDRESS(51,38+MATCH(G$1,'Master List'!$AM$1:$XDT$1,0),1,1),TRUE),0),'Master List'!$AE$1:$AF$51,2,FALSE)+IFERROR(VLOOKUP($E25,'Master List'!$AG:$AL,6,FALSE),0),1),0)),"")</f>
        <v>81</v>
      </c>
      <c r="H25">
        <f ca="1">IFERROR(MIN(100,ROUND(AVERAGE(SUMIFS(Data!$E:$E,Data!$B:$B,'10W Snapshot'!$E25,Data!$A:$A,'10W Snapshot'!H$1)/(COUNTIFS(Data!$B:$B,'10W Snapshot'!$E25,Data!$A:$A,'10W Snapshot'!H$1)*3),SQRT(AVERAGEIFS(Data!$D:$D,Data!$B:$B,'10W Snapshot'!$E25,Data!$A:$A,'10W Snapshot'!H$1)))*100*IFERROR(VLOOKUP(MATCH($E25,INDIRECT(ADDRESS(2,38+MATCH(H$1,'Master List'!$AM$1:$XDT$1,0),1,1,"Master List")&amp;":"&amp;ADDRESS(51,38+MATCH(H$1,'Master List'!$AM$1:$XDT$1,0),1,1),TRUE),0),'Master List'!$AE$1:$AF$51,2,FALSE)+IFERROR(VLOOKUP($E25,'Master List'!$AG:$AL,6,FALSE),0),1),0)),"")</f>
        <v>81</v>
      </c>
      <c r="I25">
        <f ca="1">IFERROR(MIN(100,ROUND(AVERAGE(SUMIFS(Data!$E:$E,Data!$B:$B,'10W Snapshot'!$E25,Data!$A:$A,'10W Snapshot'!I$1)/(COUNTIFS(Data!$B:$B,'10W Snapshot'!$E25,Data!$A:$A,'10W Snapshot'!I$1)*3),SQRT(AVERAGEIFS(Data!$D:$D,Data!$B:$B,'10W Snapshot'!$E25,Data!$A:$A,'10W Snapshot'!I$1)))*100*IFERROR(VLOOKUP(MATCH($E25,INDIRECT(ADDRESS(2,38+MATCH(I$1,'Master List'!$AM$1:$XDT$1,0),1,1,"Master List")&amp;":"&amp;ADDRESS(51,38+MATCH(I$1,'Master List'!$AM$1:$XDT$1,0),1,1),TRUE),0),'Master List'!$AE$1:$AF$51,2,FALSE)+IFERROR(VLOOKUP($E25,'Master List'!$AG:$AL,6,FALSE),0),1),0)),"")</f>
        <v>86</v>
      </c>
      <c r="J25" t="str">
        <f ca="1">IFERROR(MIN(100,ROUND(AVERAGE(SUMIFS(Data!$E:$E,Data!$B:$B,'10W Snapshot'!$E25,Data!$A:$A,'10W Snapshot'!J$1)/(COUNTIFS(Data!$B:$B,'10W Snapshot'!$E25,Data!$A:$A,'10W Snapshot'!J$1)*3),SQRT(AVERAGEIFS(Data!$D:$D,Data!$B:$B,'10W Snapshot'!$E25,Data!$A:$A,'10W Snapshot'!J$1)))*100*IFERROR(VLOOKUP(MATCH($E25,INDIRECT(ADDRESS(2,38+MATCH(J$1,'Master List'!$AM$1:$XDT$1,0),1,1,"Master List")&amp;":"&amp;ADDRESS(51,38+MATCH(J$1,'Master List'!$AM$1:$XDT$1,0),1,1),TRUE),0),'Master List'!$AE$1:$AF$51,2,FALSE)+IFERROR(VLOOKUP($E25,'Master List'!$AG:$AL,6,FALSE),0),1),0)),"")</f>
        <v/>
      </c>
      <c r="K25">
        <f ca="1">IFERROR(MIN(100,ROUND(AVERAGE(SUMIFS(Data!$E:$E,Data!$B:$B,'10W Snapshot'!$E25,Data!$A:$A,'10W Snapshot'!K$1)/(COUNTIFS(Data!$B:$B,'10W Snapshot'!$E25,Data!$A:$A,'10W Snapshot'!K$1)*3),SQRT(AVERAGEIFS(Data!$D:$D,Data!$B:$B,'10W Snapshot'!$E25,Data!$A:$A,'10W Snapshot'!K$1)))*100*IFERROR(VLOOKUP(MATCH($E25,INDIRECT(ADDRESS(2,38+MATCH(K$1,'Master List'!$AM$1:$XDT$1,0),1,1,"Master List")&amp;":"&amp;ADDRESS(51,38+MATCH(K$1,'Master List'!$AM$1:$XDT$1,0),1,1),TRUE),0),'Master List'!$AE$1:$AF$51,2,FALSE)+IFERROR(VLOOKUP($E25,'Master List'!$AG:$AL,6,FALSE),0),1),0)),"")</f>
        <v>86</v>
      </c>
      <c r="L25">
        <f ca="1">IFERROR(MIN(100,ROUND(AVERAGE(SUMIFS(Data!$E:$E,Data!$B:$B,'10W Snapshot'!$E25,Data!$A:$A,'10W Snapshot'!L$1)/(COUNTIFS(Data!$B:$B,'10W Snapshot'!$E25,Data!$A:$A,'10W Snapshot'!L$1)*3),SQRT(AVERAGEIFS(Data!$D:$D,Data!$B:$B,'10W Snapshot'!$E25,Data!$A:$A,'10W Snapshot'!L$1)))*100*IFERROR(VLOOKUP(MATCH($E25,INDIRECT(ADDRESS(2,38+MATCH(L$1,'Master List'!$AM$1:$XDT$1,0),1,1,"Master List")&amp;":"&amp;ADDRESS(51,38+MATCH(L$1,'Master List'!$AM$1:$XDT$1,0),1,1),TRUE),0),'Master List'!$AE$1:$AF$51,2,FALSE)+IFERROR(VLOOKUP($E25,'Master List'!$AG:$AL,6,FALSE),0),1),0)),"")</f>
        <v>83</v>
      </c>
      <c r="M25">
        <f ca="1">IFERROR(MIN(100,ROUND(AVERAGE(SUMIFS(Data!$E:$E,Data!$B:$B,'10W Snapshot'!$E25,Data!$A:$A,'10W Snapshot'!M$1)/(COUNTIFS(Data!$B:$B,'10W Snapshot'!$E25,Data!$A:$A,'10W Snapshot'!M$1)*3),SQRT(AVERAGEIFS(Data!$D:$D,Data!$B:$B,'10W Snapshot'!$E25,Data!$A:$A,'10W Snapshot'!M$1)))*100*IFERROR(VLOOKUP(MATCH($E25,INDIRECT(ADDRESS(2,38+MATCH(M$1,'Master List'!$AM$1:$XDT$1,0),1,1,"Master List")&amp;":"&amp;ADDRESS(51,38+MATCH(M$1,'Master List'!$AM$1:$XDT$1,0),1,1),TRUE),0),'Master List'!$AE$1:$AF$51,2,FALSE)+IFERROR(VLOOKUP($E25,'Master List'!$AG:$AL,6,FALSE),0),1),0)),"")</f>
        <v>58</v>
      </c>
      <c r="N25">
        <f ca="1">IFERROR(MIN(100,ROUND(AVERAGE(SUMIFS(Data!$E:$E,Data!$B:$B,'10W Snapshot'!$E25,Data!$A:$A,'10W Snapshot'!N$1)/(COUNTIFS(Data!$B:$B,'10W Snapshot'!$E25,Data!$A:$A,'10W Snapshot'!N$1)*3),SQRT(AVERAGEIFS(Data!$D:$D,Data!$B:$B,'10W Snapshot'!$E25,Data!$A:$A,'10W Snapshot'!N$1)))*100*IFERROR(VLOOKUP(MATCH($E25,INDIRECT(ADDRESS(2,38+MATCH(N$1,'Master List'!$AM$1:$XDT$1,0),1,1,"Master List")&amp;":"&amp;ADDRESS(51,38+MATCH(N$1,'Master List'!$AM$1:$XDT$1,0),1,1),TRUE),0),'Master List'!$AE$1:$AF$51,2,FALSE)+IFERROR(VLOOKUP($E25,'Master List'!$AG:$AL,6,FALSE),0),1),0)),"")</f>
        <v>90</v>
      </c>
      <c r="O25">
        <f ca="1">IFERROR(MIN(100,ROUND(AVERAGE(SUMIFS(Data!$E:$E,Data!$B:$B,'10W Snapshot'!$E25,Data!$A:$A,'10W Snapshot'!O$1)/(COUNTIFS(Data!$B:$B,'10W Snapshot'!$E25,Data!$A:$A,'10W Snapshot'!O$1)*3),SQRT(AVERAGEIFS(Data!$D:$D,Data!$B:$B,'10W Snapshot'!$E25,Data!$A:$A,'10W Snapshot'!O$1)))*100*IFERROR(VLOOKUP(MATCH($E25,INDIRECT(ADDRESS(2,38+MATCH(O$1,'Master List'!$AM$1:$XDT$1,0),1,1,"Master List")&amp;":"&amp;ADDRESS(51,38+MATCH(O$1,'Master List'!$AM$1:$XDT$1,0),1,1),TRUE),0),'Master List'!$AE$1:$AF$51,2,FALSE)+IFERROR(VLOOKUP($E25,'Master List'!$AG:$AL,6,FALSE),0),1),0)),"")</f>
        <v>72</v>
      </c>
      <c r="P25" s="20">
        <f t="shared" ca="1" si="1"/>
        <v>77.888888888888886</v>
      </c>
      <c r="R25" s="515">
        <v>24</v>
      </c>
      <c r="S25" s="6">
        <f ca="1">COUNTIFS(Data!$E:$E,0,Data!$B:$B,'10W Snapshot'!$E25,Data!$A:$A,"&gt;="&amp;$F$1,Data!$A:$A,"&lt;="&amp;$O$1)</f>
        <v>0</v>
      </c>
      <c r="T25" s="6">
        <f ca="1">COUNTIFS(Data!$E:$E,1,Data!$B:$B,'10W Snapshot'!$E25,Data!$A:$A,"&gt;="&amp;$F$1,Data!$A:$A,"&lt;="&amp;$O$1)</f>
        <v>6</v>
      </c>
      <c r="U25" s="6">
        <f ca="1">COUNTIFS(Data!$E:$E,2,Data!$B:$B,'10W Snapshot'!$E25,Data!$A:$A,"&gt;="&amp;$F$1,Data!$A:$A,"&lt;="&amp;$O$1)</f>
        <v>11</v>
      </c>
      <c r="V25" s="6">
        <f ca="1">COUNTIFS(Data!$E:$E,3,Data!$B:$B,'10W Snapshot'!$E25,Data!$A:$A,"&gt;="&amp;$F$1,Data!$A:$A,"&lt;="&amp;$O$1)</f>
        <v>1</v>
      </c>
      <c r="W25">
        <f t="shared" ca="1" si="2"/>
        <v>31</v>
      </c>
      <c r="X25">
        <f t="shared" ca="1" si="3"/>
        <v>18</v>
      </c>
      <c r="Z25" s="20">
        <f t="shared" ca="1" si="4"/>
        <v>1.7222222222222223</v>
      </c>
    </row>
    <row r="26" spans="5:26">
      <c r="E26" s="6" t="str">
        <f ca="1">VLOOKUP(R26,'Master List'!$V:$W,2,FALSE)</f>
        <v>Gunblade</v>
      </c>
      <c r="F26">
        <f ca="1">IFERROR(MIN(100,ROUND(AVERAGE(SUMIFS(Data!$E:$E,Data!$B:$B,'10W Snapshot'!$E26,Data!$A:$A,'10W Snapshot'!F$1)/(COUNTIFS(Data!$B:$B,'10W Snapshot'!$E26,Data!$A:$A,'10W Snapshot'!F$1)*3),SQRT(AVERAGEIFS(Data!$D:$D,Data!$B:$B,'10W Snapshot'!$E26,Data!$A:$A,'10W Snapshot'!F$1)))*100*IFERROR(VLOOKUP(MATCH($E26,INDIRECT(ADDRESS(2,38+MATCH(F$1,'Master List'!$AM$1:$XDT$1,0),1,1,"Master List")&amp;":"&amp;ADDRESS(51,38+MATCH(F$1,'Master List'!$AM$1:$XDT$1,0),1,1),TRUE),0),'Master List'!$AE$1:$AF$51,2,FALSE)+IFERROR(VLOOKUP($E26,'Master List'!$AG:$AL,6,FALSE),0),1),0)),"")</f>
        <v>97</v>
      </c>
      <c r="G26">
        <f ca="1">IFERROR(MIN(100,ROUND(AVERAGE(SUMIFS(Data!$E:$E,Data!$B:$B,'10W Snapshot'!$E26,Data!$A:$A,'10W Snapshot'!G$1)/(COUNTIFS(Data!$B:$B,'10W Snapshot'!$E26,Data!$A:$A,'10W Snapshot'!G$1)*3),SQRT(AVERAGEIFS(Data!$D:$D,Data!$B:$B,'10W Snapshot'!$E26,Data!$A:$A,'10W Snapshot'!G$1)))*100*IFERROR(VLOOKUP(MATCH($E26,INDIRECT(ADDRESS(2,38+MATCH(G$1,'Master List'!$AM$1:$XDT$1,0),1,1,"Master List")&amp;":"&amp;ADDRESS(51,38+MATCH(G$1,'Master List'!$AM$1:$XDT$1,0),1,1),TRUE),0),'Master List'!$AE$1:$AF$51,2,FALSE)+IFERROR(VLOOKUP($E26,'Master List'!$AG:$AL,6,FALSE),0),1),0)),"")</f>
        <v>61</v>
      </c>
      <c r="H26">
        <f ca="1">IFERROR(MIN(100,ROUND(AVERAGE(SUMIFS(Data!$E:$E,Data!$B:$B,'10W Snapshot'!$E26,Data!$A:$A,'10W Snapshot'!H$1)/(COUNTIFS(Data!$B:$B,'10W Snapshot'!$E26,Data!$A:$A,'10W Snapshot'!H$1)*3),SQRT(AVERAGEIFS(Data!$D:$D,Data!$B:$B,'10W Snapshot'!$E26,Data!$A:$A,'10W Snapshot'!H$1)))*100*IFERROR(VLOOKUP(MATCH($E26,INDIRECT(ADDRESS(2,38+MATCH(H$1,'Master List'!$AM$1:$XDT$1,0),1,1,"Master List")&amp;":"&amp;ADDRESS(51,38+MATCH(H$1,'Master List'!$AM$1:$XDT$1,0),1,1),TRUE),0),'Master List'!$AE$1:$AF$51,2,FALSE)+IFERROR(VLOOKUP($E26,'Master List'!$AG:$AL,6,FALSE),0),1),0)),"")</f>
        <v>74</v>
      </c>
      <c r="I26">
        <f ca="1">IFERROR(MIN(100,ROUND(AVERAGE(SUMIFS(Data!$E:$E,Data!$B:$B,'10W Snapshot'!$E26,Data!$A:$A,'10W Snapshot'!I$1)/(COUNTIFS(Data!$B:$B,'10W Snapshot'!$E26,Data!$A:$A,'10W Snapshot'!I$1)*3),SQRT(AVERAGEIFS(Data!$D:$D,Data!$B:$B,'10W Snapshot'!$E26,Data!$A:$A,'10W Snapshot'!I$1)))*100*IFERROR(VLOOKUP(MATCH($E26,INDIRECT(ADDRESS(2,38+MATCH(I$1,'Master List'!$AM$1:$XDT$1,0),1,1,"Master List")&amp;":"&amp;ADDRESS(51,38+MATCH(I$1,'Master List'!$AM$1:$XDT$1,0),1,1),TRUE),0),'Master List'!$AE$1:$AF$51,2,FALSE)+IFERROR(VLOOKUP($E26,'Master List'!$AG:$AL,6,FALSE),0),1),0)),"")</f>
        <v>74</v>
      </c>
      <c r="J26">
        <f ca="1">IFERROR(MIN(100,ROUND(AVERAGE(SUMIFS(Data!$E:$E,Data!$B:$B,'10W Snapshot'!$E26,Data!$A:$A,'10W Snapshot'!J$1)/(COUNTIFS(Data!$B:$B,'10W Snapshot'!$E26,Data!$A:$A,'10W Snapshot'!J$1)*3),SQRT(AVERAGEIFS(Data!$D:$D,Data!$B:$B,'10W Snapshot'!$E26,Data!$A:$A,'10W Snapshot'!J$1)))*100*IFERROR(VLOOKUP(MATCH($E26,INDIRECT(ADDRESS(2,38+MATCH(J$1,'Master List'!$AM$1:$XDT$1,0),1,1,"Master List")&amp;":"&amp;ADDRESS(51,38+MATCH(J$1,'Master List'!$AM$1:$XDT$1,0),1,1),TRUE),0),'Master List'!$AE$1:$AF$51,2,FALSE)+IFERROR(VLOOKUP($E26,'Master List'!$AG:$AL,6,FALSE),0),1),0)),"")</f>
        <v>87</v>
      </c>
      <c r="K26">
        <f ca="1">IFERROR(MIN(100,ROUND(AVERAGE(SUMIFS(Data!$E:$E,Data!$B:$B,'10W Snapshot'!$E26,Data!$A:$A,'10W Snapshot'!K$1)/(COUNTIFS(Data!$B:$B,'10W Snapshot'!$E26,Data!$A:$A,'10W Snapshot'!K$1)*3),SQRT(AVERAGEIFS(Data!$D:$D,Data!$B:$B,'10W Snapshot'!$E26,Data!$A:$A,'10W Snapshot'!K$1)))*100*IFERROR(VLOOKUP(MATCH($E26,INDIRECT(ADDRESS(2,38+MATCH(K$1,'Master List'!$AM$1:$XDT$1,0),1,1,"Master List")&amp;":"&amp;ADDRESS(51,38+MATCH(K$1,'Master List'!$AM$1:$XDT$1,0),1,1),TRUE),0),'Master List'!$AE$1:$AF$51,2,FALSE)+IFERROR(VLOOKUP($E26,'Master List'!$AG:$AL,6,FALSE),0),1),0)),"")</f>
        <v>66</v>
      </c>
      <c r="L26">
        <f ca="1">IFERROR(MIN(100,ROUND(AVERAGE(SUMIFS(Data!$E:$E,Data!$B:$B,'10W Snapshot'!$E26,Data!$A:$A,'10W Snapshot'!L$1)/(COUNTIFS(Data!$B:$B,'10W Snapshot'!$E26,Data!$A:$A,'10W Snapshot'!L$1)*3),SQRT(AVERAGEIFS(Data!$D:$D,Data!$B:$B,'10W Snapshot'!$E26,Data!$A:$A,'10W Snapshot'!L$1)))*100*IFERROR(VLOOKUP(MATCH($E26,INDIRECT(ADDRESS(2,38+MATCH(L$1,'Master List'!$AM$1:$XDT$1,0),1,1,"Master List")&amp;":"&amp;ADDRESS(51,38+MATCH(L$1,'Master List'!$AM$1:$XDT$1,0),1,1),TRUE),0),'Master List'!$AE$1:$AF$51,2,FALSE)+IFERROR(VLOOKUP($E26,'Master List'!$AG:$AL,6,FALSE),0),1),0)),"")</f>
        <v>73</v>
      </c>
      <c r="M26">
        <f ca="1">IFERROR(MIN(100,ROUND(AVERAGE(SUMIFS(Data!$E:$E,Data!$B:$B,'10W Snapshot'!$E26,Data!$A:$A,'10W Snapshot'!M$1)/(COUNTIFS(Data!$B:$B,'10W Snapshot'!$E26,Data!$A:$A,'10W Snapshot'!M$1)*3),SQRT(AVERAGEIFS(Data!$D:$D,Data!$B:$B,'10W Snapshot'!$E26,Data!$A:$A,'10W Snapshot'!M$1)))*100*IFERROR(VLOOKUP(MATCH($E26,INDIRECT(ADDRESS(2,38+MATCH(M$1,'Master List'!$AM$1:$XDT$1,0),1,1,"Master List")&amp;":"&amp;ADDRESS(51,38+MATCH(M$1,'Master List'!$AM$1:$XDT$1,0),1,1),TRUE),0),'Master List'!$AE$1:$AF$51,2,FALSE)+IFERROR(VLOOKUP($E26,'Master List'!$AG:$AL,6,FALSE),0),1),0)),"")</f>
        <v>66</v>
      </c>
      <c r="N26" t="str">
        <f ca="1">IFERROR(MIN(100,ROUND(AVERAGE(SUMIFS(Data!$E:$E,Data!$B:$B,'10W Snapshot'!$E26,Data!$A:$A,'10W Snapshot'!N$1)/(COUNTIFS(Data!$B:$B,'10W Snapshot'!$E26,Data!$A:$A,'10W Snapshot'!N$1)*3),SQRT(AVERAGEIFS(Data!$D:$D,Data!$B:$B,'10W Snapshot'!$E26,Data!$A:$A,'10W Snapshot'!N$1)))*100*IFERROR(VLOOKUP(MATCH($E26,INDIRECT(ADDRESS(2,38+MATCH(N$1,'Master List'!$AM$1:$XDT$1,0),1,1,"Master List")&amp;":"&amp;ADDRESS(51,38+MATCH(N$1,'Master List'!$AM$1:$XDT$1,0),1,1),TRUE),0),'Master List'!$AE$1:$AF$51,2,FALSE)+IFERROR(VLOOKUP($E26,'Master List'!$AG:$AL,6,FALSE),0),1),0)),"")</f>
        <v/>
      </c>
      <c r="O26">
        <f ca="1">IFERROR(MIN(100,ROUND(AVERAGE(SUMIFS(Data!$E:$E,Data!$B:$B,'10W Snapshot'!$E26,Data!$A:$A,'10W Snapshot'!O$1)/(COUNTIFS(Data!$B:$B,'10W Snapshot'!$E26,Data!$A:$A,'10W Snapshot'!O$1)*3),SQRT(AVERAGEIFS(Data!$D:$D,Data!$B:$B,'10W Snapshot'!$E26,Data!$A:$A,'10W Snapshot'!O$1)))*100*IFERROR(VLOOKUP(MATCH($E26,INDIRECT(ADDRESS(2,38+MATCH(O$1,'Master List'!$AM$1:$XDT$1,0),1,1,"Master List")&amp;":"&amp;ADDRESS(51,38+MATCH(O$1,'Master List'!$AM$1:$XDT$1,0),1,1),TRUE),0),'Master List'!$AE$1:$AF$51,2,FALSE)+IFERROR(VLOOKUP($E26,'Master List'!$AG:$AL,6,FALSE),0),1),0)),"")</f>
        <v>100</v>
      </c>
      <c r="P26" s="20">
        <f t="shared" ca="1" si="1"/>
        <v>77.555555555555557</v>
      </c>
      <c r="R26" s="515">
        <v>25</v>
      </c>
      <c r="S26" s="6">
        <f ca="1">COUNTIFS(Data!$E:$E,0,Data!$B:$B,'10W Snapshot'!$E26,Data!$A:$A,"&gt;="&amp;$F$1,Data!$A:$A,"&lt;="&amp;$O$1)</f>
        <v>2</v>
      </c>
      <c r="T26" s="6">
        <f ca="1">COUNTIFS(Data!$E:$E,1,Data!$B:$B,'10W Snapshot'!$E26,Data!$A:$A,"&gt;="&amp;$F$1,Data!$A:$A,"&lt;="&amp;$O$1)</f>
        <v>6</v>
      </c>
      <c r="U26" s="6">
        <f ca="1">COUNTIFS(Data!$E:$E,2,Data!$B:$B,'10W Snapshot'!$E26,Data!$A:$A,"&gt;="&amp;$F$1,Data!$A:$A,"&lt;="&amp;$O$1)</f>
        <v>4</v>
      </c>
      <c r="V26" s="6">
        <f ca="1">COUNTIFS(Data!$E:$E,3,Data!$B:$B,'10W Snapshot'!$E26,Data!$A:$A,"&gt;="&amp;$F$1,Data!$A:$A,"&lt;="&amp;$O$1)</f>
        <v>6</v>
      </c>
      <c r="W26">
        <f t="shared" ca="1" si="2"/>
        <v>32</v>
      </c>
      <c r="X26">
        <f t="shared" ca="1" si="3"/>
        <v>18</v>
      </c>
      <c r="Z26" s="20">
        <f t="shared" ca="1" si="4"/>
        <v>1.7777777777777777</v>
      </c>
    </row>
    <row r="27" spans="5:26">
      <c r="E27" s="6" t="str">
        <f ca="1">VLOOKUP(R27,'Master List'!$V:$W,2,FALSE)</f>
        <v>THE MULLINS</v>
      </c>
      <c r="F27" t="str">
        <f ca="1">IFERROR(MIN(100,ROUND(AVERAGE(SUMIFS(Data!$E:$E,Data!$B:$B,'10W Snapshot'!$E27,Data!$A:$A,'10W Snapshot'!F$1)/(COUNTIFS(Data!$B:$B,'10W Snapshot'!$E27,Data!$A:$A,'10W Snapshot'!F$1)*3),SQRT(AVERAGEIFS(Data!$D:$D,Data!$B:$B,'10W Snapshot'!$E27,Data!$A:$A,'10W Snapshot'!F$1)))*100*IFERROR(VLOOKUP(MATCH($E27,INDIRECT(ADDRESS(2,38+MATCH(F$1,'Master List'!$AM$1:$XDT$1,0),1,1,"Master List")&amp;":"&amp;ADDRESS(51,38+MATCH(F$1,'Master List'!$AM$1:$XDT$1,0),1,1),TRUE),0),'Master List'!$AE$1:$AF$51,2,FALSE)+IFERROR(VLOOKUP($E27,'Master List'!$AG:$AL,6,FALSE),0),1),0)),"")</f>
        <v/>
      </c>
      <c r="G27" t="str">
        <f ca="1">IFERROR(MIN(100,ROUND(AVERAGE(SUMIFS(Data!$E:$E,Data!$B:$B,'10W Snapshot'!$E27,Data!$A:$A,'10W Snapshot'!G$1)/(COUNTIFS(Data!$B:$B,'10W Snapshot'!$E27,Data!$A:$A,'10W Snapshot'!G$1)*3),SQRT(AVERAGEIFS(Data!$D:$D,Data!$B:$B,'10W Snapshot'!$E27,Data!$A:$A,'10W Snapshot'!G$1)))*100*IFERROR(VLOOKUP(MATCH($E27,INDIRECT(ADDRESS(2,38+MATCH(G$1,'Master List'!$AM$1:$XDT$1,0),1,1,"Master List")&amp;":"&amp;ADDRESS(51,38+MATCH(G$1,'Master List'!$AM$1:$XDT$1,0),1,1),TRUE),0),'Master List'!$AE$1:$AF$51,2,FALSE)+IFERROR(VLOOKUP($E27,'Master List'!$AG:$AL,6,FALSE),0),1),0)),"")</f>
        <v/>
      </c>
      <c r="H27" t="str">
        <f ca="1">IFERROR(MIN(100,ROUND(AVERAGE(SUMIFS(Data!$E:$E,Data!$B:$B,'10W Snapshot'!$E27,Data!$A:$A,'10W Snapshot'!H$1)/(COUNTIFS(Data!$B:$B,'10W Snapshot'!$E27,Data!$A:$A,'10W Snapshot'!H$1)*3),SQRT(AVERAGEIFS(Data!$D:$D,Data!$B:$B,'10W Snapshot'!$E27,Data!$A:$A,'10W Snapshot'!H$1)))*100*IFERROR(VLOOKUP(MATCH($E27,INDIRECT(ADDRESS(2,38+MATCH(H$1,'Master List'!$AM$1:$XDT$1,0),1,1,"Master List")&amp;":"&amp;ADDRESS(51,38+MATCH(H$1,'Master List'!$AM$1:$XDT$1,0),1,1),TRUE),0),'Master List'!$AE$1:$AF$51,2,FALSE)+IFERROR(VLOOKUP($E27,'Master List'!$AG:$AL,6,FALSE),0),1),0)),"")</f>
        <v/>
      </c>
      <c r="I27" t="str">
        <f ca="1">IFERROR(MIN(100,ROUND(AVERAGE(SUMIFS(Data!$E:$E,Data!$B:$B,'10W Snapshot'!$E27,Data!$A:$A,'10W Snapshot'!I$1)/(COUNTIFS(Data!$B:$B,'10W Snapshot'!$E27,Data!$A:$A,'10W Snapshot'!I$1)*3),SQRT(AVERAGEIFS(Data!$D:$D,Data!$B:$B,'10W Snapshot'!$E27,Data!$A:$A,'10W Snapshot'!I$1)))*100*IFERROR(VLOOKUP(MATCH($E27,INDIRECT(ADDRESS(2,38+MATCH(I$1,'Master List'!$AM$1:$XDT$1,0),1,1,"Master List")&amp;":"&amp;ADDRESS(51,38+MATCH(I$1,'Master List'!$AM$1:$XDT$1,0),1,1),TRUE),0),'Master List'!$AE$1:$AF$51,2,FALSE)+IFERROR(VLOOKUP($E27,'Master List'!$AG:$AL,6,FALSE),0),1),0)),"")</f>
        <v/>
      </c>
      <c r="J27" t="str">
        <f ca="1">IFERROR(MIN(100,ROUND(AVERAGE(SUMIFS(Data!$E:$E,Data!$B:$B,'10W Snapshot'!$E27,Data!$A:$A,'10W Snapshot'!J$1)/(COUNTIFS(Data!$B:$B,'10W Snapshot'!$E27,Data!$A:$A,'10W Snapshot'!J$1)*3),SQRT(AVERAGEIFS(Data!$D:$D,Data!$B:$B,'10W Snapshot'!$E27,Data!$A:$A,'10W Snapshot'!J$1)))*100*IFERROR(VLOOKUP(MATCH($E27,INDIRECT(ADDRESS(2,38+MATCH(J$1,'Master List'!$AM$1:$XDT$1,0),1,1,"Master List")&amp;":"&amp;ADDRESS(51,38+MATCH(J$1,'Master List'!$AM$1:$XDT$1,0),1,1),TRUE),0),'Master List'!$AE$1:$AF$51,2,FALSE)+IFERROR(VLOOKUP($E27,'Master List'!$AG:$AL,6,FALSE),0),1),0)),"")</f>
        <v/>
      </c>
      <c r="K27" t="str">
        <f ca="1">IFERROR(MIN(100,ROUND(AVERAGE(SUMIFS(Data!$E:$E,Data!$B:$B,'10W Snapshot'!$E27,Data!$A:$A,'10W Snapshot'!K$1)/(COUNTIFS(Data!$B:$B,'10W Snapshot'!$E27,Data!$A:$A,'10W Snapshot'!K$1)*3),SQRT(AVERAGEIFS(Data!$D:$D,Data!$B:$B,'10W Snapshot'!$E27,Data!$A:$A,'10W Snapshot'!K$1)))*100*IFERROR(VLOOKUP(MATCH($E27,INDIRECT(ADDRESS(2,38+MATCH(K$1,'Master List'!$AM$1:$XDT$1,0),1,1,"Master List")&amp;":"&amp;ADDRESS(51,38+MATCH(K$1,'Master List'!$AM$1:$XDT$1,0),1,1),TRUE),0),'Master List'!$AE$1:$AF$51,2,FALSE)+IFERROR(VLOOKUP($E27,'Master List'!$AG:$AL,6,FALSE),0),1),0)),"")</f>
        <v/>
      </c>
      <c r="L27">
        <f ca="1">IFERROR(MIN(100,ROUND(AVERAGE(SUMIFS(Data!$E:$E,Data!$B:$B,'10W Snapshot'!$E27,Data!$A:$A,'10W Snapshot'!L$1)/(COUNTIFS(Data!$B:$B,'10W Snapshot'!$E27,Data!$A:$A,'10W Snapshot'!L$1)*3),SQRT(AVERAGEIFS(Data!$D:$D,Data!$B:$B,'10W Snapshot'!$E27,Data!$A:$A,'10W Snapshot'!L$1)))*100*IFERROR(VLOOKUP(MATCH($E27,INDIRECT(ADDRESS(2,38+MATCH(L$1,'Master List'!$AM$1:$XDT$1,0),1,1,"Master List")&amp;":"&amp;ADDRESS(51,38+MATCH(L$1,'Master List'!$AM$1:$XDT$1,0),1,1),TRUE),0),'Master List'!$AE$1:$AF$51,2,FALSE)+IFERROR(VLOOKUP($E27,'Master List'!$AG:$AL,6,FALSE),0),1),0)),"")</f>
        <v>71</v>
      </c>
      <c r="M27">
        <f ca="1">IFERROR(MIN(100,ROUND(AVERAGE(SUMIFS(Data!$E:$E,Data!$B:$B,'10W Snapshot'!$E27,Data!$A:$A,'10W Snapshot'!M$1)/(COUNTIFS(Data!$B:$B,'10W Snapshot'!$E27,Data!$A:$A,'10W Snapshot'!M$1)*3),SQRT(AVERAGEIFS(Data!$D:$D,Data!$B:$B,'10W Snapshot'!$E27,Data!$A:$A,'10W Snapshot'!M$1)))*100*IFERROR(VLOOKUP(MATCH($E27,INDIRECT(ADDRESS(2,38+MATCH(M$1,'Master List'!$AM$1:$XDT$1,0),1,1,"Master List")&amp;":"&amp;ADDRESS(51,38+MATCH(M$1,'Master List'!$AM$1:$XDT$1,0),1,1),TRUE),0),'Master List'!$AE$1:$AF$51,2,FALSE)+IFERROR(VLOOKUP($E27,'Master List'!$AG:$AL,6,FALSE),0),1),0)),"")</f>
        <v>80</v>
      </c>
      <c r="N27">
        <f ca="1">IFERROR(MIN(100,ROUND(AVERAGE(SUMIFS(Data!$E:$E,Data!$B:$B,'10W Snapshot'!$E27,Data!$A:$A,'10W Snapshot'!N$1)/(COUNTIFS(Data!$B:$B,'10W Snapshot'!$E27,Data!$A:$A,'10W Snapshot'!N$1)*3),SQRT(AVERAGEIFS(Data!$D:$D,Data!$B:$B,'10W Snapshot'!$E27,Data!$A:$A,'10W Snapshot'!N$1)))*100*IFERROR(VLOOKUP(MATCH($E27,INDIRECT(ADDRESS(2,38+MATCH(N$1,'Master List'!$AM$1:$XDT$1,0),1,1,"Master List")&amp;":"&amp;ADDRESS(51,38+MATCH(N$1,'Master List'!$AM$1:$XDT$1,0),1,1),TRUE),0),'Master List'!$AE$1:$AF$51,2,FALSE)+IFERROR(VLOOKUP($E27,'Master List'!$AG:$AL,6,FALSE),0),1),0)),"")</f>
        <v>92</v>
      </c>
      <c r="O27">
        <f ca="1">IFERROR(MIN(100,ROUND(AVERAGE(SUMIFS(Data!$E:$E,Data!$B:$B,'10W Snapshot'!$E27,Data!$A:$A,'10W Snapshot'!O$1)/(COUNTIFS(Data!$B:$B,'10W Snapshot'!$E27,Data!$A:$A,'10W Snapshot'!O$1)*3),SQRT(AVERAGEIFS(Data!$D:$D,Data!$B:$B,'10W Snapshot'!$E27,Data!$A:$A,'10W Snapshot'!O$1)))*100*IFERROR(VLOOKUP(MATCH($E27,INDIRECT(ADDRESS(2,38+MATCH(O$1,'Master List'!$AM$1:$XDT$1,0),1,1,"Master List")&amp;":"&amp;ADDRESS(51,38+MATCH(O$1,'Master List'!$AM$1:$XDT$1,0),1,1),TRUE),0),'Master List'!$AE$1:$AF$51,2,FALSE)+IFERROR(VLOOKUP($E27,'Master List'!$AG:$AL,6,FALSE),0),1),0)),"")</f>
        <v>66</v>
      </c>
      <c r="P27" s="20">
        <f t="shared" ca="1" si="1"/>
        <v>77.25</v>
      </c>
      <c r="R27" s="515">
        <v>26</v>
      </c>
      <c r="S27" s="6">
        <f ca="1">COUNTIFS(Data!$E:$E,0,Data!$B:$B,'10W Snapshot'!$E27,Data!$A:$A,"&gt;="&amp;$F$1,Data!$A:$A,"&lt;="&amp;$O$1)</f>
        <v>0</v>
      </c>
      <c r="T27" s="6">
        <f ca="1">COUNTIFS(Data!$E:$E,1,Data!$B:$B,'10W Snapshot'!$E27,Data!$A:$A,"&gt;="&amp;$F$1,Data!$A:$A,"&lt;="&amp;$O$1)</f>
        <v>2</v>
      </c>
      <c r="U27" s="6">
        <f ca="1">COUNTIFS(Data!$E:$E,2,Data!$B:$B,'10W Snapshot'!$E27,Data!$A:$A,"&gt;="&amp;$F$1,Data!$A:$A,"&lt;="&amp;$O$1)</f>
        <v>6</v>
      </c>
      <c r="V27" s="6">
        <f ca="1">COUNTIFS(Data!$E:$E,3,Data!$B:$B,'10W Snapshot'!$E27,Data!$A:$A,"&gt;="&amp;$F$1,Data!$A:$A,"&lt;="&amp;$O$1)</f>
        <v>0</v>
      </c>
      <c r="W27">
        <f t="shared" ca="1" si="2"/>
        <v>14</v>
      </c>
      <c r="X27">
        <f t="shared" ca="1" si="3"/>
        <v>8</v>
      </c>
      <c r="Z27" s="20">
        <f t="shared" ca="1" si="4"/>
        <v>1.75</v>
      </c>
    </row>
    <row r="28" spans="5:26">
      <c r="E28" s="6" t="str">
        <f ca="1">VLOOKUP(R28,'Master List'!$V:$W,2,FALSE)</f>
        <v>Flawius</v>
      </c>
      <c r="F28">
        <f ca="1">IFERROR(MIN(100,ROUND(AVERAGE(SUMIFS(Data!$E:$E,Data!$B:$B,'10W Snapshot'!$E28,Data!$A:$A,'10W Snapshot'!F$1)/(COUNTIFS(Data!$B:$B,'10W Snapshot'!$E28,Data!$A:$A,'10W Snapshot'!F$1)*3),SQRT(AVERAGEIFS(Data!$D:$D,Data!$B:$B,'10W Snapshot'!$E28,Data!$A:$A,'10W Snapshot'!F$1)))*100*IFERROR(VLOOKUP(MATCH($E28,INDIRECT(ADDRESS(2,38+MATCH(F$1,'Master List'!$AM$1:$XDT$1,0),1,1,"Master List")&amp;":"&amp;ADDRESS(51,38+MATCH(F$1,'Master List'!$AM$1:$XDT$1,0),1,1),TRUE),0),'Master List'!$AE$1:$AF$51,2,FALSE)+IFERROR(VLOOKUP($E28,'Master List'!$AG:$AL,6,FALSE),0),1),0)),"")</f>
        <v>88</v>
      </c>
      <c r="G28">
        <f ca="1">IFERROR(MIN(100,ROUND(AVERAGE(SUMIFS(Data!$E:$E,Data!$B:$B,'10W Snapshot'!$E28,Data!$A:$A,'10W Snapshot'!G$1)/(COUNTIFS(Data!$B:$B,'10W Snapshot'!$E28,Data!$A:$A,'10W Snapshot'!G$1)*3),SQRT(AVERAGEIFS(Data!$D:$D,Data!$B:$B,'10W Snapshot'!$E28,Data!$A:$A,'10W Snapshot'!G$1)))*100*IFERROR(VLOOKUP(MATCH($E28,INDIRECT(ADDRESS(2,38+MATCH(G$1,'Master List'!$AM$1:$XDT$1,0),1,1,"Master List")&amp;":"&amp;ADDRESS(51,38+MATCH(G$1,'Master List'!$AM$1:$XDT$1,0),1,1),TRUE),0),'Master List'!$AE$1:$AF$51,2,FALSE)+IFERROR(VLOOKUP($E28,'Master List'!$AG:$AL,6,FALSE),0),1),0)),"")</f>
        <v>71</v>
      </c>
      <c r="H28">
        <f ca="1">IFERROR(MIN(100,ROUND(AVERAGE(SUMIFS(Data!$E:$E,Data!$B:$B,'10W Snapshot'!$E28,Data!$A:$A,'10W Snapshot'!H$1)/(COUNTIFS(Data!$B:$B,'10W Snapshot'!$E28,Data!$A:$A,'10W Snapshot'!H$1)*3),SQRT(AVERAGEIFS(Data!$D:$D,Data!$B:$B,'10W Snapshot'!$E28,Data!$A:$A,'10W Snapshot'!H$1)))*100*IFERROR(VLOOKUP(MATCH($E28,INDIRECT(ADDRESS(2,38+MATCH(H$1,'Master List'!$AM$1:$XDT$1,0),1,1,"Master List")&amp;":"&amp;ADDRESS(51,38+MATCH(H$1,'Master List'!$AM$1:$XDT$1,0),1,1),TRUE),0),'Master List'!$AE$1:$AF$51,2,FALSE)+IFERROR(VLOOKUP($E28,'Master List'!$AG:$AL,6,FALSE),0),1),0)),"")</f>
        <v>87</v>
      </c>
      <c r="I28" t="str">
        <f ca="1">IFERROR(MIN(100,ROUND(AVERAGE(SUMIFS(Data!$E:$E,Data!$B:$B,'10W Snapshot'!$E28,Data!$A:$A,'10W Snapshot'!I$1)/(COUNTIFS(Data!$B:$B,'10W Snapshot'!$E28,Data!$A:$A,'10W Snapshot'!I$1)*3),SQRT(AVERAGEIFS(Data!$D:$D,Data!$B:$B,'10W Snapshot'!$E28,Data!$A:$A,'10W Snapshot'!I$1)))*100*IFERROR(VLOOKUP(MATCH($E28,INDIRECT(ADDRESS(2,38+MATCH(I$1,'Master List'!$AM$1:$XDT$1,0),1,1,"Master List")&amp;":"&amp;ADDRESS(51,38+MATCH(I$1,'Master List'!$AM$1:$XDT$1,0),1,1),TRUE),0),'Master List'!$AE$1:$AF$51,2,FALSE)+IFERROR(VLOOKUP($E28,'Master List'!$AG:$AL,6,FALSE),0),1),0)),"")</f>
        <v/>
      </c>
      <c r="J28" t="str">
        <f ca="1">IFERROR(MIN(100,ROUND(AVERAGE(SUMIFS(Data!$E:$E,Data!$B:$B,'10W Snapshot'!$E28,Data!$A:$A,'10W Snapshot'!J$1)/(COUNTIFS(Data!$B:$B,'10W Snapshot'!$E28,Data!$A:$A,'10W Snapshot'!J$1)*3),SQRT(AVERAGEIFS(Data!$D:$D,Data!$B:$B,'10W Snapshot'!$E28,Data!$A:$A,'10W Snapshot'!J$1)))*100*IFERROR(VLOOKUP(MATCH($E28,INDIRECT(ADDRESS(2,38+MATCH(J$1,'Master List'!$AM$1:$XDT$1,0),1,1,"Master List")&amp;":"&amp;ADDRESS(51,38+MATCH(J$1,'Master List'!$AM$1:$XDT$1,0),1,1),TRUE),0),'Master List'!$AE$1:$AF$51,2,FALSE)+IFERROR(VLOOKUP($E28,'Master List'!$AG:$AL,6,FALSE),0),1),0)),"")</f>
        <v/>
      </c>
      <c r="K28">
        <f ca="1">IFERROR(MIN(100,ROUND(AVERAGE(SUMIFS(Data!$E:$E,Data!$B:$B,'10W Snapshot'!$E28,Data!$A:$A,'10W Snapshot'!K$1)/(COUNTIFS(Data!$B:$B,'10W Snapshot'!$E28,Data!$A:$A,'10W Snapshot'!K$1)*3),SQRT(AVERAGEIFS(Data!$D:$D,Data!$B:$B,'10W Snapshot'!$E28,Data!$A:$A,'10W Snapshot'!K$1)))*100*IFERROR(VLOOKUP(MATCH($E28,INDIRECT(ADDRESS(2,38+MATCH(K$1,'Master List'!$AM$1:$XDT$1,0),1,1,"Master List")&amp;":"&amp;ADDRESS(51,38+MATCH(K$1,'Master List'!$AM$1:$XDT$1,0),1,1),TRUE),0),'Master List'!$AE$1:$AF$51,2,FALSE)+IFERROR(VLOOKUP($E28,'Master List'!$AG:$AL,6,FALSE),0),1),0)),"")</f>
        <v>72</v>
      </c>
      <c r="L28">
        <f ca="1">IFERROR(MIN(100,ROUND(AVERAGE(SUMIFS(Data!$E:$E,Data!$B:$B,'10W Snapshot'!$E28,Data!$A:$A,'10W Snapshot'!L$1)/(COUNTIFS(Data!$B:$B,'10W Snapshot'!$E28,Data!$A:$A,'10W Snapshot'!L$1)*3),SQRT(AVERAGEIFS(Data!$D:$D,Data!$B:$B,'10W Snapshot'!$E28,Data!$A:$A,'10W Snapshot'!L$1)))*100*IFERROR(VLOOKUP(MATCH($E28,INDIRECT(ADDRESS(2,38+MATCH(L$1,'Master List'!$AM$1:$XDT$1,0),1,1,"Master List")&amp;":"&amp;ADDRESS(51,38+MATCH(L$1,'Master List'!$AM$1:$XDT$1,0),1,1),TRUE),0),'Master List'!$AE$1:$AF$51,2,FALSE)+IFERROR(VLOOKUP($E28,'Master List'!$AG:$AL,6,FALSE),0),1),0)),"")</f>
        <v>61</v>
      </c>
      <c r="M28" t="str">
        <f ca="1">IFERROR(MIN(100,ROUND(AVERAGE(SUMIFS(Data!$E:$E,Data!$B:$B,'10W Snapshot'!$E28,Data!$A:$A,'10W Snapshot'!M$1)/(COUNTIFS(Data!$B:$B,'10W Snapshot'!$E28,Data!$A:$A,'10W Snapshot'!M$1)*3),SQRT(AVERAGEIFS(Data!$D:$D,Data!$B:$B,'10W Snapshot'!$E28,Data!$A:$A,'10W Snapshot'!M$1)))*100*IFERROR(VLOOKUP(MATCH($E28,INDIRECT(ADDRESS(2,38+MATCH(M$1,'Master List'!$AM$1:$XDT$1,0),1,1,"Master List")&amp;":"&amp;ADDRESS(51,38+MATCH(M$1,'Master List'!$AM$1:$XDT$1,0),1,1),TRUE),0),'Master List'!$AE$1:$AF$51,2,FALSE)+IFERROR(VLOOKUP($E28,'Master List'!$AG:$AL,6,FALSE),0),1),0)),"")</f>
        <v/>
      </c>
      <c r="N28" t="str">
        <f ca="1">IFERROR(MIN(100,ROUND(AVERAGE(SUMIFS(Data!$E:$E,Data!$B:$B,'10W Snapshot'!$E28,Data!$A:$A,'10W Snapshot'!N$1)/(COUNTIFS(Data!$B:$B,'10W Snapshot'!$E28,Data!$A:$A,'10W Snapshot'!N$1)*3),SQRT(AVERAGEIFS(Data!$D:$D,Data!$B:$B,'10W Snapshot'!$E28,Data!$A:$A,'10W Snapshot'!N$1)))*100*IFERROR(VLOOKUP(MATCH($E28,INDIRECT(ADDRESS(2,38+MATCH(N$1,'Master List'!$AM$1:$XDT$1,0),1,1,"Master List")&amp;":"&amp;ADDRESS(51,38+MATCH(N$1,'Master List'!$AM$1:$XDT$1,0),1,1),TRUE),0),'Master List'!$AE$1:$AF$51,2,FALSE)+IFERROR(VLOOKUP($E28,'Master List'!$AG:$AL,6,FALSE),0),1),0)),"")</f>
        <v/>
      </c>
      <c r="O28">
        <f ca="1">IFERROR(MIN(100,ROUND(AVERAGE(SUMIFS(Data!$E:$E,Data!$B:$B,'10W Snapshot'!$E28,Data!$A:$A,'10W Snapshot'!O$1)/(COUNTIFS(Data!$B:$B,'10W Snapshot'!$E28,Data!$A:$A,'10W Snapshot'!O$1)*3),SQRT(AVERAGEIFS(Data!$D:$D,Data!$B:$B,'10W Snapshot'!$E28,Data!$A:$A,'10W Snapshot'!O$1)))*100*IFERROR(VLOOKUP(MATCH($E28,INDIRECT(ADDRESS(2,38+MATCH(O$1,'Master List'!$AM$1:$XDT$1,0),1,1,"Master List")&amp;":"&amp;ADDRESS(51,38+MATCH(O$1,'Master List'!$AM$1:$XDT$1,0),1,1),TRUE),0),'Master List'!$AE$1:$AF$51,2,FALSE)+IFERROR(VLOOKUP($E28,'Master List'!$AG:$AL,6,FALSE),0),1),0)),"")</f>
        <v>71</v>
      </c>
      <c r="P28" s="20">
        <f t="shared" ca="1" si="1"/>
        <v>75</v>
      </c>
      <c r="R28" s="515">
        <v>27</v>
      </c>
      <c r="S28" s="6">
        <f ca="1">COUNTIFS(Data!$E:$E,0,Data!$B:$B,'10W Snapshot'!$E28,Data!$A:$A,"&gt;="&amp;$F$1,Data!$A:$A,"&lt;="&amp;$O$1)</f>
        <v>1</v>
      </c>
      <c r="T28" s="6">
        <f ca="1">COUNTIFS(Data!$E:$E,1,Data!$B:$B,'10W Snapshot'!$E28,Data!$A:$A,"&gt;="&amp;$F$1,Data!$A:$A,"&lt;="&amp;$O$1)</f>
        <v>3</v>
      </c>
      <c r="U28" s="6">
        <f ca="1">COUNTIFS(Data!$E:$E,2,Data!$B:$B,'10W Snapshot'!$E28,Data!$A:$A,"&gt;="&amp;$F$1,Data!$A:$A,"&lt;="&amp;$O$1)</f>
        <v>8</v>
      </c>
      <c r="V28" s="6">
        <f ca="1">COUNTIFS(Data!$E:$E,3,Data!$B:$B,'10W Snapshot'!$E28,Data!$A:$A,"&gt;="&amp;$F$1,Data!$A:$A,"&lt;="&amp;$O$1)</f>
        <v>0</v>
      </c>
      <c r="W28">
        <f t="shared" ca="1" si="2"/>
        <v>19</v>
      </c>
      <c r="X28">
        <f t="shared" ca="1" si="3"/>
        <v>12</v>
      </c>
      <c r="Z28" s="20">
        <f t="shared" ca="1" si="4"/>
        <v>1.5833333333333333</v>
      </c>
    </row>
    <row r="29" spans="5:26">
      <c r="E29" s="6" t="str">
        <f ca="1">VLOOKUP(R29,'Master List'!$V:$W,2,FALSE)</f>
        <v>Ghostreconxx</v>
      </c>
      <c r="F29" t="str">
        <f ca="1">IFERROR(MIN(100,ROUND(AVERAGE(SUMIFS(Data!$E:$E,Data!$B:$B,'10W Snapshot'!$E29,Data!$A:$A,'10W Snapshot'!F$1)/(COUNTIFS(Data!$B:$B,'10W Snapshot'!$E29,Data!$A:$A,'10W Snapshot'!F$1)*3),SQRT(AVERAGEIFS(Data!$D:$D,Data!$B:$B,'10W Snapshot'!$E29,Data!$A:$A,'10W Snapshot'!F$1)))*100*IFERROR(VLOOKUP(MATCH($E29,INDIRECT(ADDRESS(2,38+MATCH(F$1,'Master List'!$AM$1:$XDT$1,0),1,1,"Master List")&amp;":"&amp;ADDRESS(51,38+MATCH(F$1,'Master List'!$AM$1:$XDT$1,0),1,1),TRUE),0),'Master List'!$AE$1:$AF$51,2,FALSE)+IFERROR(VLOOKUP($E29,'Master List'!$AG:$AL,6,FALSE),0),1),0)),"")</f>
        <v/>
      </c>
      <c r="G29" t="str">
        <f ca="1">IFERROR(MIN(100,ROUND(AVERAGE(SUMIFS(Data!$E:$E,Data!$B:$B,'10W Snapshot'!$E29,Data!$A:$A,'10W Snapshot'!G$1)/(COUNTIFS(Data!$B:$B,'10W Snapshot'!$E29,Data!$A:$A,'10W Snapshot'!G$1)*3),SQRT(AVERAGEIFS(Data!$D:$D,Data!$B:$B,'10W Snapshot'!$E29,Data!$A:$A,'10W Snapshot'!G$1)))*100*IFERROR(VLOOKUP(MATCH($E29,INDIRECT(ADDRESS(2,38+MATCH(G$1,'Master List'!$AM$1:$XDT$1,0),1,1,"Master List")&amp;":"&amp;ADDRESS(51,38+MATCH(G$1,'Master List'!$AM$1:$XDT$1,0),1,1),TRUE),0),'Master List'!$AE$1:$AF$51,2,FALSE)+IFERROR(VLOOKUP($E29,'Master List'!$AG:$AL,6,FALSE),0),1),0)),"")</f>
        <v/>
      </c>
      <c r="H29" t="str">
        <f ca="1">IFERROR(MIN(100,ROUND(AVERAGE(SUMIFS(Data!$E:$E,Data!$B:$B,'10W Snapshot'!$E29,Data!$A:$A,'10W Snapshot'!H$1)/(COUNTIFS(Data!$B:$B,'10W Snapshot'!$E29,Data!$A:$A,'10W Snapshot'!H$1)*3),SQRT(AVERAGEIFS(Data!$D:$D,Data!$B:$B,'10W Snapshot'!$E29,Data!$A:$A,'10W Snapshot'!H$1)))*100*IFERROR(VLOOKUP(MATCH($E29,INDIRECT(ADDRESS(2,38+MATCH(H$1,'Master List'!$AM$1:$XDT$1,0),1,1,"Master List")&amp;":"&amp;ADDRESS(51,38+MATCH(H$1,'Master List'!$AM$1:$XDT$1,0),1,1),TRUE),0),'Master List'!$AE$1:$AF$51,2,FALSE)+IFERROR(VLOOKUP($E29,'Master List'!$AG:$AL,6,FALSE),0),1),0)),"")</f>
        <v/>
      </c>
      <c r="I29" t="str">
        <f ca="1">IFERROR(MIN(100,ROUND(AVERAGE(SUMIFS(Data!$E:$E,Data!$B:$B,'10W Snapshot'!$E29,Data!$A:$A,'10W Snapshot'!I$1)/(COUNTIFS(Data!$B:$B,'10W Snapshot'!$E29,Data!$A:$A,'10W Snapshot'!I$1)*3),SQRT(AVERAGEIFS(Data!$D:$D,Data!$B:$B,'10W Snapshot'!$E29,Data!$A:$A,'10W Snapshot'!I$1)))*100*IFERROR(VLOOKUP(MATCH($E29,INDIRECT(ADDRESS(2,38+MATCH(I$1,'Master List'!$AM$1:$XDT$1,0),1,1,"Master List")&amp;":"&amp;ADDRESS(51,38+MATCH(I$1,'Master List'!$AM$1:$XDT$1,0),1,1),TRUE),0),'Master List'!$AE$1:$AF$51,2,FALSE)+IFERROR(VLOOKUP($E29,'Master List'!$AG:$AL,6,FALSE),0),1),0)),"")</f>
        <v/>
      </c>
      <c r="J29" t="str">
        <f ca="1">IFERROR(MIN(100,ROUND(AVERAGE(SUMIFS(Data!$E:$E,Data!$B:$B,'10W Snapshot'!$E29,Data!$A:$A,'10W Snapshot'!J$1)/(COUNTIFS(Data!$B:$B,'10W Snapshot'!$E29,Data!$A:$A,'10W Snapshot'!J$1)*3),SQRT(AVERAGEIFS(Data!$D:$D,Data!$B:$B,'10W Snapshot'!$E29,Data!$A:$A,'10W Snapshot'!J$1)))*100*IFERROR(VLOOKUP(MATCH($E29,INDIRECT(ADDRESS(2,38+MATCH(J$1,'Master List'!$AM$1:$XDT$1,0),1,1,"Master List")&amp;":"&amp;ADDRESS(51,38+MATCH(J$1,'Master List'!$AM$1:$XDT$1,0),1,1),TRUE),0),'Master List'!$AE$1:$AF$51,2,FALSE)+IFERROR(VLOOKUP($E29,'Master List'!$AG:$AL,6,FALSE),0),1),0)),"")</f>
        <v/>
      </c>
      <c r="K29">
        <f ca="1">IFERROR(MIN(100,ROUND(AVERAGE(SUMIFS(Data!$E:$E,Data!$B:$B,'10W Snapshot'!$E29,Data!$A:$A,'10W Snapshot'!K$1)/(COUNTIFS(Data!$B:$B,'10W Snapshot'!$E29,Data!$A:$A,'10W Snapshot'!K$1)*3),SQRT(AVERAGEIFS(Data!$D:$D,Data!$B:$B,'10W Snapshot'!$E29,Data!$A:$A,'10W Snapshot'!K$1)))*100*IFERROR(VLOOKUP(MATCH($E29,INDIRECT(ADDRESS(2,38+MATCH(K$1,'Master List'!$AM$1:$XDT$1,0),1,1,"Master List")&amp;":"&amp;ADDRESS(51,38+MATCH(K$1,'Master List'!$AM$1:$XDT$1,0),1,1),TRUE),0),'Master List'!$AE$1:$AF$51,2,FALSE)+IFERROR(VLOOKUP($E29,'Master List'!$AG:$AL,6,FALSE),0),1),0)),"")</f>
        <v>95</v>
      </c>
      <c r="L29">
        <f ca="1">IFERROR(MIN(100,ROUND(AVERAGE(SUMIFS(Data!$E:$E,Data!$B:$B,'10W Snapshot'!$E29,Data!$A:$A,'10W Snapshot'!L$1)/(COUNTIFS(Data!$B:$B,'10W Snapshot'!$E29,Data!$A:$A,'10W Snapshot'!L$1)*3),SQRT(AVERAGEIFS(Data!$D:$D,Data!$B:$B,'10W Snapshot'!$E29,Data!$A:$A,'10W Snapshot'!L$1)))*100*IFERROR(VLOOKUP(MATCH($E29,INDIRECT(ADDRESS(2,38+MATCH(L$1,'Master List'!$AM$1:$XDT$1,0),1,1,"Master List")&amp;":"&amp;ADDRESS(51,38+MATCH(L$1,'Master List'!$AM$1:$XDT$1,0),1,1),TRUE),0),'Master List'!$AE$1:$AF$51,2,FALSE)+IFERROR(VLOOKUP($E29,'Master List'!$AG:$AL,6,FALSE),0),1),0)),"")</f>
        <v>80</v>
      </c>
      <c r="M29">
        <f ca="1">IFERROR(MIN(100,ROUND(AVERAGE(SUMIFS(Data!$E:$E,Data!$B:$B,'10W Snapshot'!$E29,Data!$A:$A,'10W Snapshot'!M$1)/(COUNTIFS(Data!$B:$B,'10W Snapshot'!$E29,Data!$A:$A,'10W Snapshot'!M$1)*3),SQRT(AVERAGEIFS(Data!$D:$D,Data!$B:$B,'10W Snapshot'!$E29,Data!$A:$A,'10W Snapshot'!M$1)))*100*IFERROR(VLOOKUP(MATCH($E29,INDIRECT(ADDRESS(2,38+MATCH(M$1,'Master List'!$AM$1:$XDT$1,0),1,1,"Master List")&amp;":"&amp;ADDRESS(51,38+MATCH(M$1,'Master List'!$AM$1:$XDT$1,0),1,1),TRUE),0),'Master List'!$AE$1:$AF$51,2,FALSE)+IFERROR(VLOOKUP($E29,'Master List'!$AG:$AL,6,FALSE),0),1),0)),"")</f>
        <v>60</v>
      </c>
      <c r="N29" t="str">
        <f ca="1">IFERROR(MIN(100,ROUND(AVERAGE(SUMIFS(Data!$E:$E,Data!$B:$B,'10W Snapshot'!$E29,Data!$A:$A,'10W Snapshot'!N$1)/(COUNTIFS(Data!$B:$B,'10W Snapshot'!$E29,Data!$A:$A,'10W Snapshot'!N$1)*3),SQRT(AVERAGEIFS(Data!$D:$D,Data!$B:$B,'10W Snapshot'!$E29,Data!$A:$A,'10W Snapshot'!N$1)))*100*IFERROR(VLOOKUP(MATCH($E29,INDIRECT(ADDRESS(2,38+MATCH(N$1,'Master List'!$AM$1:$XDT$1,0),1,1,"Master List")&amp;":"&amp;ADDRESS(51,38+MATCH(N$1,'Master List'!$AM$1:$XDT$1,0),1,1),TRUE),0),'Master List'!$AE$1:$AF$51,2,FALSE)+IFERROR(VLOOKUP($E29,'Master List'!$AG:$AL,6,FALSE),0),1),0)),"")</f>
        <v/>
      </c>
      <c r="O29">
        <f ca="1">IFERROR(MIN(100,ROUND(AVERAGE(SUMIFS(Data!$E:$E,Data!$B:$B,'10W Snapshot'!$E29,Data!$A:$A,'10W Snapshot'!O$1)/(COUNTIFS(Data!$B:$B,'10W Snapshot'!$E29,Data!$A:$A,'10W Snapshot'!O$1)*3),SQRT(AVERAGEIFS(Data!$D:$D,Data!$B:$B,'10W Snapshot'!$E29,Data!$A:$A,'10W Snapshot'!O$1)))*100*IFERROR(VLOOKUP(MATCH($E29,INDIRECT(ADDRESS(2,38+MATCH(O$1,'Master List'!$AM$1:$XDT$1,0),1,1,"Master List")&amp;":"&amp;ADDRESS(51,38+MATCH(O$1,'Master List'!$AM$1:$XDT$1,0),1,1),TRUE),0),'Master List'!$AE$1:$AF$51,2,FALSE)+IFERROR(VLOOKUP($E29,'Master List'!$AG:$AL,6,FALSE),0),1),0)),"")</f>
        <v>64</v>
      </c>
      <c r="P29" s="20">
        <f t="shared" ca="1" si="1"/>
        <v>74.75</v>
      </c>
      <c r="R29" s="515">
        <v>28</v>
      </c>
      <c r="S29" s="6">
        <f ca="1">COUNTIFS(Data!$E:$E,0,Data!$B:$B,'10W Snapshot'!$E29,Data!$A:$A,"&gt;="&amp;$F$1,Data!$A:$A,"&lt;="&amp;$O$1)</f>
        <v>1</v>
      </c>
      <c r="T29" s="6">
        <f ca="1">COUNTIFS(Data!$E:$E,1,Data!$B:$B,'10W Snapshot'!$E29,Data!$A:$A,"&gt;="&amp;$F$1,Data!$A:$A,"&lt;="&amp;$O$1)</f>
        <v>2</v>
      </c>
      <c r="U29" s="6">
        <f ca="1">COUNTIFS(Data!$E:$E,2,Data!$B:$B,'10W Snapshot'!$E29,Data!$A:$A,"&gt;="&amp;$F$1,Data!$A:$A,"&lt;="&amp;$O$1)</f>
        <v>4</v>
      </c>
      <c r="V29" s="6">
        <f ca="1">COUNTIFS(Data!$E:$E,3,Data!$B:$B,'10W Snapshot'!$E29,Data!$A:$A,"&gt;="&amp;$F$1,Data!$A:$A,"&lt;="&amp;$O$1)</f>
        <v>1</v>
      </c>
      <c r="W29">
        <f t="shared" ca="1" si="2"/>
        <v>13</v>
      </c>
      <c r="X29">
        <f t="shared" ca="1" si="3"/>
        <v>8</v>
      </c>
      <c r="Z29" s="20">
        <f t="shared" ca="1" si="4"/>
        <v>1.625</v>
      </c>
    </row>
    <row r="30" spans="5:26">
      <c r="E30" s="6" t="str">
        <f ca="1">VLOOKUP(R30,'Master List'!$V:$W,2,FALSE)</f>
        <v>BTD24</v>
      </c>
      <c r="F30" t="str">
        <f ca="1">IFERROR(MIN(100,ROUND(AVERAGE(SUMIFS(Data!$E:$E,Data!$B:$B,'10W Snapshot'!$E30,Data!$A:$A,'10W Snapshot'!F$1)/(COUNTIFS(Data!$B:$B,'10W Snapshot'!$E30,Data!$A:$A,'10W Snapshot'!F$1)*3),SQRT(AVERAGEIFS(Data!$D:$D,Data!$B:$B,'10W Snapshot'!$E30,Data!$A:$A,'10W Snapshot'!F$1)))*100*IFERROR(VLOOKUP(MATCH($E30,INDIRECT(ADDRESS(2,38+MATCH(F$1,'Master List'!$AM$1:$XDT$1,0),1,1,"Master List")&amp;":"&amp;ADDRESS(51,38+MATCH(F$1,'Master List'!$AM$1:$XDT$1,0),1,1),TRUE),0),'Master List'!$AE$1:$AF$51,2,FALSE)+IFERROR(VLOOKUP($E30,'Master List'!$AG:$AL,6,FALSE),0),1),0)),"")</f>
        <v/>
      </c>
      <c r="G30" t="str">
        <f ca="1">IFERROR(MIN(100,ROUND(AVERAGE(SUMIFS(Data!$E:$E,Data!$B:$B,'10W Snapshot'!$E30,Data!$A:$A,'10W Snapshot'!G$1)/(COUNTIFS(Data!$B:$B,'10W Snapshot'!$E30,Data!$A:$A,'10W Snapshot'!G$1)*3),SQRT(AVERAGEIFS(Data!$D:$D,Data!$B:$B,'10W Snapshot'!$E30,Data!$A:$A,'10W Snapshot'!G$1)))*100*IFERROR(VLOOKUP(MATCH($E30,INDIRECT(ADDRESS(2,38+MATCH(G$1,'Master List'!$AM$1:$XDT$1,0),1,1,"Master List")&amp;":"&amp;ADDRESS(51,38+MATCH(G$1,'Master List'!$AM$1:$XDT$1,0),1,1),TRUE),0),'Master List'!$AE$1:$AF$51,2,FALSE)+IFERROR(VLOOKUP($E30,'Master List'!$AG:$AL,6,FALSE),0),1),0)),"")</f>
        <v/>
      </c>
      <c r="H30" t="str">
        <f ca="1">IFERROR(MIN(100,ROUND(AVERAGE(SUMIFS(Data!$E:$E,Data!$B:$B,'10W Snapshot'!$E30,Data!$A:$A,'10W Snapshot'!H$1)/(COUNTIFS(Data!$B:$B,'10W Snapshot'!$E30,Data!$A:$A,'10W Snapshot'!H$1)*3),SQRT(AVERAGEIFS(Data!$D:$D,Data!$B:$B,'10W Snapshot'!$E30,Data!$A:$A,'10W Snapshot'!H$1)))*100*IFERROR(VLOOKUP(MATCH($E30,INDIRECT(ADDRESS(2,38+MATCH(H$1,'Master List'!$AM$1:$XDT$1,0),1,1,"Master List")&amp;":"&amp;ADDRESS(51,38+MATCH(H$1,'Master List'!$AM$1:$XDT$1,0),1,1),TRUE),0),'Master List'!$AE$1:$AF$51,2,FALSE)+IFERROR(VLOOKUP($E30,'Master List'!$AG:$AL,6,FALSE),0),1),0)),"")</f>
        <v/>
      </c>
      <c r="I30" t="str">
        <f ca="1">IFERROR(MIN(100,ROUND(AVERAGE(SUMIFS(Data!$E:$E,Data!$B:$B,'10W Snapshot'!$E30,Data!$A:$A,'10W Snapshot'!I$1)/(COUNTIFS(Data!$B:$B,'10W Snapshot'!$E30,Data!$A:$A,'10W Snapshot'!I$1)*3),SQRT(AVERAGEIFS(Data!$D:$D,Data!$B:$B,'10W Snapshot'!$E30,Data!$A:$A,'10W Snapshot'!I$1)))*100*IFERROR(VLOOKUP(MATCH($E30,INDIRECT(ADDRESS(2,38+MATCH(I$1,'Master List'!$AM$1:$XDT$1,0),1,1,"Master List")&amp;":"&amp;ADDRESS(51,38+MATCH(I$1,'Master List'!$AM$1:$XDT$1,0),1,1),TRUE),0),'Master List'!$AE$1:$AF$51,2,FALSE)+IFERROR(VLOOKUP($E30,'Master List'!$AG:$AL,6,FALSE),0),1),0)),"")</f>
        <v/>
      </c>
      <c r="J30" t="str">
        <f ca="1">IFERROR(MIN(100,ROUND(AVERAGE(SUMIFS(Data!$E:$E,Data!$B:$B,'10W Snapshot'!$E30,Data!$A:$A,'10W Snapshot'!J$1)/(COUNTIFS(Data!$B:$B,'10W Snapshot'!$E30,Data!$A:$A,'10W Snapshot'!J$1)*3),SQRT(AVERAGEIFS(Data!$D:$D,Data!$B:$B,'10W Snapshot'!$E30,Data!$A:$A,'10W Snapshot'!J$1)))*100*IFERROR(VLOOKUP(MATCH($E30,INDIRECT(ADDRESS(2,38+MATCH(J$1,'Master List'!$AM$1:$XDT$1,0),1,1,"Master List")&amp;":"&amp;ADDRESS(51,38+MATCH(J$1,'Master List'!$AM$1:$XDT$1,0),1,1),TRUE),0),'Master List'!$AE$1:$AF$51,2,FALSE)+IFERROR(VLOOKUP($E30,'Master List'!$AG:$AL,6,FALSE),0),1),0)),"")</f>
        <v/>
      </c>
      <c r="K30" t="str">
        <f ca="1">IFERROR(MIN(100,ROUND(AVERAGE(SUMIFS(Data!$E:$E,Data!$B:$B,'10W Snapshot'!$E30,Data!$A:$A,'10W Snapshot'!K$1)/(COUNTIFS(Data!$B:$B,'10W Snapshot'!$E30,Data!$A:$A,'10W Snapshot'!K$1)*3),SQRT(AVERAGEIFS(Data!$D:$D,Data!$B:$B,'10W Snapshot'!$E30,Data!$A:$A,'10W Snapshot'!K$1)))*100*IFERROR(VLOOKUP(MATCH($E30,INDIRECT(ADDRESS(2,38+MATCH(K$1,'Master List'!$AM$1:$XDT$1,0),1,1,"Master List")&amp;":"&amp;ADDRESS(51,38+MATCH(K$1,'Master List'!$AM$1:$XDT$1,0),1,1),TRUE),0),'Master List'!$AE$1:$AF$51,2,FALSE)+IFERROR(VLOOKUP($E30,'Master List'!$AG:$AL,6,FALSE),0),1),0)),"")</f>
        <v/>
      </c>
      <c r="L30" t="str">
        <f ca="1">IFERROR(MIN(100,ROUND(AVERAGE(SUMIFS(Data!$E:$E,Data!$B:$B,'10W Snapshot'!$E30,Data!$A:$A,'10W Snapshot'!L$1)/(COUNTIFS(Data!$B:$B,'10W Snapshot'!$E30,Data!$A:$A,'10W Snapshot'!L$1)*3),SQRT(AVERAGEIFS(Data!$D:$D,Data!$B:$B,'10W Snapshot'!$E30,Data!$A:$A,'10W Snapshot'!L$1)))*100*IFERROR(VLOOKUP(MATCH($E30,INDIRECT(ADDRESS(2,38+MATCH(L$1,'Master List'!$AM$1:$XDT$1,0),1,1,"Master List")&amp;":"&amp;ADDRESS(51,38+MATCH(L$1,'Master List'!$AM$1:$XDT$1,0),1,1),TRUE),0),'Master List'!$AE$1:$AF$51,2,FALSE)+IFERROR(VLOOKUP($E30,'Master List'!$AG:$AL,6,FALSE),0),1),0)),"")</f>
        <v/>
      </c>
      <c r="M30">
        <f ca="1">IFERROR(MIN(100,ROUND(AVERAGE(SUMIFS(Data!$E:$E,Data!$B:$B,'10W Snapshot'!$E30,Data!$A:$A,'10W Snapshot'!M$1)/(COUNTIFS(Data!$B:$B,'10W Snapshot'!$E30,Data!$A:$A,'10W Snapshot'!M$1)*3),SQRT(AVERAGEIFS(Data!$D:$D,Data!$B:$B,'10W Snapshot'!$E30,Data!$A:$A,'10W Snapshot'!M$1)))*100*IFERROR(VLOOKUP(MATCH($E30,INDIRECT(ADDRESS(2,38+MATCH(M$1,'Master List'!$AM$1:$XDT$1,0),1,1,"Master List")&amp;":"&amp;ADDRESS(51,38+MATCH(M$1,'Master List'!$AM$1:$XDT$1,0),1,1),TRUE),0),'Master List'!$AE$1:$AF$51,2,FALSE)+IFERROR(VLOOKUP($E30,'Master List'!$AG:$AL,6,FALSE),0),1),0)),"")</f>
        <v>75</v>
      </c>
      <c r="N30">
        <f ca="1">IFERROR(MIN(100,ROUND(AVERAGE(SUMIFS(Data!$E:$E,Data!$B:$B,'10W Snapshot'!$E30,Data!$A:$A,'10W Snapshot'!N$1)/(COUNTIFS(Data!$B:$B,'10W Snapshot'!$E30,Data!$A:$A,'10W Snapshot'!N$1)*3),SQRT(AVERAGEIFS(Data!$D:$D,Data!$B:$B,'10W Snapshot'!$E30,Data!$A:$A,'10W Snapshot'!N$1)))*100*IFERROR(VLOOKUP(MATCH($E30,INDIRECT(ADDRESS(2,38+MATCH(N$1,'Master List'!$AM$1:$XDT$1,0),1,1,"Master List")&amp;":"&amp;ADDRESS(51,38+MATCH(N$1,'Master List'!$AM$1:$XDT$1,0),1,1),TRUE),0),'Master List'!$AE$1:$AF$51,2,FALSE)+IFERROR(VLOOKUP($E30,'Master List'!$AG:$AL,6,FALSE),0),1),0)),"")</f>
        <v>87</v>
      </c>
      <c r="O30">
        <f ca="1">IFERROR(MIN(100,ROUND(AVERAGE(SUMIFS(Data!$E:$E,Data!$B:$B,'10W Snapshot'!$E30,Data!$A:$A,'10W Snapshot'!O$1)/(COUNTIFS(Data!$B:$B,'10W Snapshot'!$E30,Data!$A:$A,'10W Snapshot'!O$1)*3),SQRT(AVERAGEIFS(Data!$D:$D,Data!$B:$B,'10W Snapshot'!$E30,Data!$A:$A,'10W Snapshot'!O$1)))*100*IFERROR(VLOOKUP(MATCH($E30,INDIRECT(ADDRESS(2,38+MATCH(O$1,'Master List'!$AM$1:$XDT$1,0),1,1,"Master List")&amp;":"&amp;ADDRESS(51,38+MATCH(O$1,'Master List'!$AM$1:$XDT$1,0),1,1),TRUE),0),'Master List'!$AE$1:$AF$51,2,FALSE)+IFERROR(VLOOKUP($E30,'Master List'!$AG:$AL,6,FALSE),0),1),0)),"")</f>
        <v>57</v>
      </c>
      <c r="P30" s="20">
        <f t="shared" ca="1" si="1"/>
        <v>73</v>
      </c>
      <c r="R30" s="515">
        <v>29</v>
      </c>
      <c r="S30" s="6">
        <f ca="1">COUNTIFS(Data!$E:$E,0,Data!$B:$B,'10W Snapshot'!$E30,Data!$A:$A,"&gt;="&amp;$F$1,Data!$A:$A,"&lt;="&amp;$O$1)</f>
        <v>1</v>
      </c>
      <c r="T30" s="6">
        <f ca="1">COUNTIFS(Data!$E:$E,1,Data!$B:$B,'10W Snapshot'!$E30,Data!$A:$A,"&gt;="&amp;$F$1,Data!$A:$A,"&lt;="&amp;$O$1)</f>
        <v>1</v>
      </c>
      <c r="U30" s="6">
        <f ca="1">COUNTIFS(Data!$E:$E,2,Data!$B:$B,'10W Snapshot'!$E30,Data!$A:$A,"&gt;="&amp;$F$1,Data!$A:$A,"&lt;="&amp;$O$1)</f>
        <v>3</v>
      </c>
      <c r="V30" s="6">
        <f ca="1">COUNTIFS(Data!$E:$E,3,Data!$B:$B,'10W Snapshot'!$E30,Data!$A:$A,"&gt;="&amp;$F$1,Data!$A:$A,"&lt;="&amp;$O$1)</f>
        <v>1</v>
      </c>
      <c r="W30">
        <f t="shared" ca="1" si="2"/>
        <v>10</v>
      </c>
      <c r="X30">
        <f t="shared" ca="1" si="3"/>
        <v>6</v>
      </c>
      <c r="Z30" s="20">
        <f t="shared" ca="1" si="4"/>
        <v>1.6666666666666667</v>
      </c>
    </row>
    <row r="31" spans="5:26">
      <c r="E31" s="6" t="str">
        <f ca="1">VLOOKUP(R31,'Master List'!$V:$W,2,FALSE)</f>
        <v>GFGHH</v>
      </c>
      <c r="F31">
        <f ca="1">IFERROR(MIN(100,ROUND(AVERAGE(SUMIFS(Data!$E:$E,Data!$B:$B,'10W Snapshot'!$E31,Data!$A:$A,'10W Snapshot'!F$1)/(COUNTIFS(Data!$B:$B,'10W Snapshot'!$E31,Data!$A:$A,'10W Snapshot'!F$1)*3),SQRT(AVERAGEIFS(Data!$D:$D,Data!$B:$B,'10W Snapshot'!$E31,Data!$A:$A,'10W Snapshot'!F$1)))*100*IFERROR(VLOOKUP(MATCH($E31,INDIRECT(ADDRESS(2,38+MATCH(F$1,'Master List'!$AM$1:$XDT$1,0),1,1,"Master List")&amp;":"&amp;ADDRESS(51,38+MATCH(F$1,'Master List'!$AM$1:$XDT$1,0),1,1),TRUE),0),'Master List'!$AE$1:$AF$51,2,FALSE)+IFERROR(VLOOKUP($E31,'Master List'!$AG:$AL,6,FALSE),0),1),0)),"")</f>
        <v>68</v>
      </c>
      <c r="G31">
        <f ca="1">IFERROR(MIN(100,ROUND(AVERAGE(SUMIFS(Data!$E:$E,Data!$B:$B,'10W Snapshot'!$E31,Data!$A:$A,'10W Snapshot'!G$1)/(COUNTIFS(Data!$B:$B,'10W Snapshot'!$E31,Data!$A:$A,'10W Snapshot'!G$1)*3),SQRT(AVERAGEIFS(Data!$D:$D,Data!$B:$B,'10W Snapshot'!$E31,Data!$A:$A,'10W Snapshot'!G$1)))*100*IFERROR(VLOOKUP(MATCH($E31,INDIRECT(ADDRESS(2,38+MATCH(G$1,'Master List'!$AM$1:$XDT$1,0),1,1,"Master List")&amp;":"&amp;ADDRESS(51,38+MATCH(G$1,'Master List'!$AM$1:$XDT$1,0),1,1),TRUE),0),'Master List'!$AE$1:$AF$51,2,FALSE)+IFERROR(VLOOKUP($E31,'Master List'!$AG:$AL,6,FALSE),0),1),0)),"")</f>
        <v>78</v>
      </c>
      <c r="H31">
        <f ca="1">IFERROR(MIN(100,ROUND(AVERAGE(SUMIFS(Data!$E:$E,Data!$B:$B,'10W Snapshot'!$E31,Data!$A:$A,'10W Snapshot'!H$1)/(COUNTIFS(Data!$B:$B,'10W Snapshot'!$E31,Data!$A:$A,'10W Snapshot'!H$1)*3),SQRT(AVERAGEIFS(Data!$D:$D,Data!$B:$B,'10W Snapshot'!$E31,Data!$A:$A,'10W Snapshot'!H$1)))*100*IFERROR(VLOOKUP(MATCH($E31,INDIRECT(ADDRESS(2,38+MATCH(H$1,'Master List'!$AM$1:$XDT$1,0),1,1,"Master List")&amp;":"&amp;ADDRESS(51,38+MATCH(H$1,'Master List'!$AM$1:$XDT$1,0),1,1),TRUE),0),'Master List'!$AE$1:$AF$51,2,FALSE)+IFERROR(VLOOKUP($E31,'Master List'!$AG:$AL,6,FALSE),0),1),0)),"")</f>
        <v>74</v>
      </c>
      <c r="I31">
        <f ca="1">IFERROR(MIN(100,ROUND(AVERAGE(SUMIFS(Data!$E:$E,Data!$B:$B,'10W Snapshot'!$E31,Data!$A:$A,'10W Snapshot'!I$1)/(COUNTIFS(Data!$B:$B,'10W Snapshot'!$E31,Data!$A:$A,'10W Snapshot'!I$1)*3),SQRT(AVERAGEIFS(Data!$D:$D,Data!$B:$B,'10W Snapshot'!$E31,Data!$A:$A,'10W Snapshot'!I$1)))*100*IFERROR(VLOOKUP(MATCH($E31,INDIRECT(ADDRESS(2,38+MATCH(I$1,'Master List'!$AM$1:$XDT$1,0),1,1,"Master List")&amp;":"&amp;ADDRESS(51,38+MATCH(I$1,'Master List'!$AM$1:$XDT$1,0),1,1),TRUE),0),'Master List'!$AE$1:$AF$51,2,FALSE)+IFERROR(VLOOKUP($E31,'Master List'!$AG:$AL,6,FALSE),0),1),0)),"")</f>
        <v>79</v>
      </c>
      <c r="J31">
        <f ca="1">IFERROR(MIN(100,ROUND(AVERAGE(SUMIFS(Data!$E:$E,Data!$B:$B,'10W Snapshot'!$E31,Data!$A:$A,'10W Snapshot'!J$1)/(COUNTIFS(Data!$B:$B,'10W Snapshot'!$E31,Data!$A:$A,'10W Snapshot'!J$1)*3),SQRT(AVERAGEIFS(Data!$D:$D,Data!$B:$B,'10W Snapshot'!$E31,Data!$A:$A,'10W Snapshot'!J$1)))*100*IFERROR(VLOOKUP(MATCH($E31,INDIRECT(ADDRESS(2,38+MATCH(J$1,'Master List'!$AM$1:$XDT$1,0),1,1,"Master List")&amp;":"&amp;ADDRESS(51,38+MATCH(J$1,'Master List'!$AM$1:$XDT$1,0),1,1),TRUE),0),'Master List'!$AE$1:$AF$51,2,FALSE)+IFERROR(VLOOKUP($E31,'Master List'!$AG:$AL,6,FALSE),0),1),0)),"")</f>
        <v>65</v>
      </c>
      <c r="K31">
        <f ca="1">IFERROR(MIN(100,ROUND(AVERAGE(SUMIFS(Data!$E:$E,Data!$B:$B,'10W Snapshot'!$E31,Data!$A:$A,'10W Snapshot'!K$1)/(COUNTIFS(Data!$B:$B,'10W Snapshot'!$E31,Data!$A:$A,'10W Snapshot'!K$1)*3),SQRT(AVERAGEIFS(Data!$D:$D,Data!$B:$B,'10W Snapshot'!$E31,Data!$A:$A,'10W Snapshot'!K$1)))*100*IFERROR(VLOOKUP(MATCH($E31,INDIRECT(ADDRESS(2,38+MATCH(K$1,'Master List'!$AM$1:$XDT$1,0),1,1,"Master List")&amp;":"&amp;ADDRESS(51,38+MATCH(K$1,'Master List'!$AM$1:$XDT$1,0),1,1),TRUE),0),'Master List'!$AE$1:$AF$51,2,FALSE)+IFERROR(VLOOKUP($E31,'Master List'!$AG:$AL,6,FALSE),0),1),0)),"")</f>
        <v>66</v>
      </c>
      <c r="L31">
        <f ca="1">IFERROR(MIN(100,ROUND(AVERAGE(SUMIFS(Data!$E:$E,Data!$B:$B,'10W Snapshot'!$E31,Data!$A:$A,'10W Snapshot'!L$1)/(COUNTIFS(Data!$B:$B,'10W Snapshot'!$E31,Data!$A:$A,'10W Snapshot'!L$1)*3),SQRT(AVERAGEIFS(Data!$D:$D,Data!$B:$B,'10W Snapshot'!$E31,Data!$A:$A,'10W Snapshot'!L$1)))*100*IFERROR(VLOOKUP(MATCH($E31,INDIRECT(ADDRESS(2,38+MATCH(L$1,'Master List'!$AM$1:$XDT$1,0),1,1,"Master List")&amp;":"&amp;ADDRESS(51,38+MATCH(L$1,'Master List'!$AM$1:$XDT$1,0),1,1),TRUE),0),'Master List'!$AE$1:$AF$51,2,FALSE)+IFERROR(VLOOKUP($E31,'Master List'!$AG:$AL,6,FALSE),0),1),0)),"")</f>
        <v>85</v>
      </c>
      <c r="M31">
        <f ca="1">IFERROR(MIN(100,ROUND(AVERAGE(SUMIFS(Data!$E:$E,Data!$B:$B,'10W Snapshot'!$E31,Data!$A:$A,'10W Snapshot'!M$1)/(COUNTIFS(Data!$B:$B,'10W Snapshot'!$E31,Data!$A:$A,'10W Snapshot'!M$1)*3),SQRT(AVERAGEIFS(Data!$D:$D,Data!$B:$B,'10W Snapshot'!$E31,Data!$A:$A,'10W Snapshot'!M$1)))*100*IFERROR(VLOOKUP(MATCH($E31,INDIRECT(ADDRESS(2,38+MATCH(M$1,'Master List'!$AM$1:$XDT$1,0),1,1,"Master List")&amp;":"&amp;ADDRESS(51,38+MATCH(M$1,'Master List'!$AM$1:$XDT$1,0),1,1),TRUE),0),'Master List'!$AE$1:$AF$51,2,FALSE)+IFERROR(VLOOKUP($E31,'Master List'!$AG:$AL,6,FALSE),0),1),0)),"")</f>
        <v>86</v>
      </c>
      <c r="N31">
        <f ca="1">IFERROR(MIN(100,ROUND(AVERAGE(SUMIFS(Data!$E:$E,Data!$B:$B,'10W Snapshot'!$E31,Data!$A:$A,'10W Snapshot'!N$1)/(COUNTIFS(Data!$B:$B,'10W Snapshot'!$E31,Data!$A:$A,'10W Snapshot'!N$1)*3),SQRT(AVERAGEIFS(Data!$D:$D,Data!$B:$B,'10W Snapshot'!$E31,Data!$A:$A,'10W Snapshot'!N$1)))*100*IFERROR(VLOOKUP(MATCH($E31,INDIRECT(ADDRESS(2,38+MATCH(N$1,'Master List'!$AM$1:$XDT$1,0),1,1,"Master List")&amp;":"&amp;ADDRESS(51,38+MATCH(N$1,'Master List'!$AM$1:$XDT$1,0),1,1),TRUE),0),'Master List'!$AE$1:$AF$51,2,FALSE)+IFERROR(VLOOKUP($E31,'Master List'!$AG:$AL,6,FALSE),0),1),0)),"")</f>
        <v>61</v>
      </c>
      <c r="O31">
        <f ca="1">IFERROR(MIN(100,ROUND(AVERAGE(SUMIFS(Data!$E:$E,Data!$B:$B,'10W Snapshot'!$E31,Data!$A:$A,'10W Snapshot'!O$1)/(COUNTIFS(Data!$B:$B,'10W Snapshot'!$E31,Data!$A:$A,'10W Snapshot'!O$1)*3),SQRT(AVERAGEIFS(Data!$D:$D,Data!$B:$B,'10W Snapshot'!$E31,Data!$A:$A,'10W Snapshot'!O$1)))*100*IFERROR(VLOOKUP(MATCH($E31,INDIRECT(ADDRESS(2,38+MATCH(O$1,'Master List'!$AM$1:$XDT$1,0),1,1,"Master List")&amp;":"&amp;ADDRESS(51,38+MATCH(O$1,'Master List'!$AM$1:$XDT$1,0),1,1),TRUE),0),'Master List'!$AE$1:$AF$51,2,FALSE)+IFERROR(VLOOKUP($E31,'Master List'!$AG:$AL,6,FALSE),0),1),0)),"")</f>
        <v>52</v>
      </c>
      <c r="P31" s="20">
        <f t="shared" ca="1" si="1"/>
        <v>71.400000000000006</v>
      </c>
      <c r="R31" s="515">
        <v>30</v>
      </c>
      <c r="S31" s="6">
        <f ca="1">COUNTIFS(Data!$E:$E,0,Data!$B:$B,'10W Snapshot'!$E31,Data!$A:$A,"&gt;="&amp;$F$1,Data!$A:$A,"&lt;="&amp;$O$1)</f>
        <v>2</v>
      </c>
      <c r="T31" s="6">
        <f ca="1">COUNTIFS(Data!$E:$E,1,Data!$B:$B,'10W Snapshot'!$E31,Data!$A:$A,"&gt;="&amp;$F$1,Data!$A:$A,"&lt;="&amp;$O$1)</f>
        <v>8</v>
      </c>
      <c r="U31" s="6">
        <f ca="1">COUNTIFS(Data!$E:$E,2,Data!$B:$B,'10W Snapshot'!$E31,Data!$A:$A,"&gt;="&amp;$F$1,Data!$A:$A,"&lt;="&amp;$O$1)</f>
        <v>9</v>
      </c>
      <c r="V31" s="6">
        <f ca="1">COUNTIFS(Data!$E:$E,3,Data!$B:$B,'10W Snapshot'!$E31,Data!$A:$A,"&gt;="&amp;$F$1,Data!$A:$A,"&lt;="&amp;$O$1)</f>
        <v>1</v>
      </c>
      <c r="W31">
        <f t="shared" ca="1" si="2"/>
        <v>29</v>
      </c>
      <c r="X31">
        <f t="shared" ca="1" si="3"/>
        <v>20</v>
      </c>
      <c r="Z31" s="20">
        <f t="shared" ca="1" si="4"/>
        <v>1.45</v>
      </c>
    </row>
    <row r="32" spans="5:26">
      <c r="E32" s="6" t="str">
        <f ca="1">VLOOKUP(R32,'Master List'!$V:$W,2,FALSE)</f>
        <v>PHENOM</v>
      </c>
      <c r="F32" t="str">
        <f ca="1">IFERROR(MIN(100,ROUND(AVERAGE(SUMIFS(Data!$E:$E,Data!$B:$B,'10W Snapshot'!$E32,Data!$A:$A,'10W Snapshot'!F$1)/(COUNTIFS(Data!$B:$B,'10W Snapshot'!$E32,Data!$A:$A,'10W Snapshot'!F$1)*3),SQRT(AVERAGEIFS(Data!$D:$D,Data!$B:$B,'10W Snapshot'!$E32,Data!$A:$A,'10W Snapshot'!F$1)))*100*IFERROR(VLOOKUP(MATCH($E32,INDIRECT(ADDRESS(2,38+MATCH(F$1,'Master List'!$AM$1:$XDT$1,0),1,1,"Master List")&amp;":"&amp;ADDRESS(51,38+MATCH(F$1,'Master List'!$AM$1:$XDT$1,0),1,1),TRUE),0),'Master List'!$AE$1:$AF$51,2,FALSE)+IFERROR(VLOOKUP($E32,'Master List'!$AG:$AL,6,FALSE),0),1),0)),"")</f>
        <v/>
      </c>
      <c r="G32" t="str">
        <f ca="1">IFERROR(MIN(100,ROUND(AVERAGE(SUMIFS(Data!$E:$E,Data!$B:$B,'10W Snapshot'!$E32,Data!$A:$A,'10W Snapshot'!G$1)/(COUNTIFS(Data!$B:$B,'10W Snapshot'!$E32,Data!$A:$A,'10W Snapshot'!G$1)*3),SQRT(AVERAGEIFS(Data!$D:$D,Data!$B:$B,'10W Snapshot'!$E32,Data!$A:$A,'10W Snapshot'!G$1)))*100*IFERROR(VLOOKUP(MATCH($E32,INDIRECT(ADDRESS(2,38+MATCH(G$1,'Master List'!$AM$1:$XDT$1,0),1,1,"Master List")&amp;":"&amp;ADDRESS(51,38+MATCH(G$1,'Master List'!$AM$1:$XDT$1,0),1,1),TRUE),0),'Master List'!$AE$1:$AF$51,2,FALSE)+IFERROR(VLOOKUP($E32,'Master List'!$AG:$AL,6,FALSE),0),1),0)),"")</f>
        <v/>
      </c>
      <c r="H32" t="str">
        <f ca="1">IFERROR(MIN(100,ROUND(AVERAGE(SUMIFS(Data!$E:$E,Data!$B:$B,'10W Snapshot'!$E32,Data!$A:$A,'10W Snapshot'!H$1)/(COUNTIFS(Data!$B:$B,'10W Snapshot'!$E32,Data!$A:$A,'10W Snapshot'!H$1)*3),SQRT(AVERAGEIFS(Data!$D:$D,Data!$B:$B,'10W Snapshot'!$E32,Data!$A:$A,'10W Snapshot'!H$1)))*100*IFERROR(VLOOKUP(MATCH($E32,INDIRECT(ADDRESS(2,38+MATCH(H$1,'Master List'!$AM$1:$XDT$1,0),1,1,"Master List")&amp;":"&amp;ADDRESS(51,38+MATCH(H$1,'Master List'!$AM$1:$XDT$1,0),1,1),TRUE),0),'Master List'!$AE$1:$AF$51,2,FALSE)+IFERROR(VLOOKUP($E32,'Master List'!$AG:$AL,6,FALSE),0),1),0)),"")</f>
        <v/>
      </c>
      <c r="I32" t="str">
        <f ca="1">IFERROR(MIN(100,ROUND(AVERAGE(SUMIFS(Data!$E:$E,Data!$B:$B,'10W Snapshot'!$E32,Data!$A:$A,'10W Snapshot'!I$1)/(COUNTIFS(Data!$B:$B,'10W Snapshot'!$E32,Data!$A:$A,'10W Snapshot'!I$1)*3),SQRT(AVERAGEIFS(Data!$D:$D,Data!$B:$B,'10W Snapshot'!$E32,Data!$A:$A,'10W Snapshot'!I$1)))*100*IFERROR(VLOOKUP(MATCH($E32,INDIRECT(ADDRESS(2,38+MATCH(I$1,'Master List'!$AM$1:$XDT$1,0),1,1,"Master List")&amp;":"&amp;ADDRESS(51,38+MATCH(I$1,'Master List'!$AM$1:$XDT$1,0),1,1),TRUE),0),'Master List'!$AE$1:$AF$51,2,FALSE)+IFERROR(VLOOKUP($E32,'Master List'!$AG:$AL,6,FALSE),0),1),0)),"")</f>
        <v/>
      </c>
      <c r="J32" t="str">
        <f ca="1">IFERROR(MIN(100,ROUND(AVERAGE(SUMIFS(Data!$E:$E,Data!$B:$B,'10W Snapshot'!$E32,Data!$A:$A,'10W Snapshot'!J$1)/(COUNTIFS(Data!$B:$B,'10W Snapshot'!$E32,Data!$A:$A,'10W Snapshot'!J$1)*3),SQRT(AVERAGEIFS(Data!$D:$D,Data!$B:$B,'10W Snapshot'!$E32,Data!$A:$A,'10W Snapshot'!J$1)))*100*IFERROR(VLOOKUP(MATCH($E32,INDIRECT(ADDRESS(2,38+MATCH(J$1,'Master List'!$AM$1:$XDT$1,0),1,1,"Master List")&amp;":"&amp;ADDRESS(51,38+MATCH(J$1,'Master List'!$AM$1:$XDT$1,0),1,1),TRUE),0),'Master List'!$AE$1:$AF$51,2,FALSE)+IFERROR(VLOOKUP($E32,'Master List'!$AG:$AL,6,FALSE),0),1),0)),"")</f>
        <v/>
      </c>
      <c r="K32" t="str">
        <f ca="1">IFERROR(MIN(100,ROUND(AVERAGE(SUMIFS(Data!$E:$E,Data!$B:$B,'10W Snapshot'!$E32,Data!$A:$A,'10W Snapshot'!K$1)/(COUNTIFS(Data!$B:$B,'10W Snapshot'!$E32,Data!$A:$A,'10W Snapshot'!K$1)*3),SQRT(AVERAGEIFS(Data!$D:$D,Data!$B:$B,'10W Snapshot'!$E32,Data!$A:$A,'10W Snapshot'!K$1)))*100*IFERROR(VLOOKUP(MATCH($E32,INDIRECT(ADDRESS(2,38+MATCH(K$1,'Master List'!$AM$1:$XDT$1,0),1,1,"Master List")&amp;":"&amp;ADDRESS(51,38+MATCH(K$1,'Master List'!$AM$1:$XDT$1,0),1,1),TRUE),0),'Master List'!$AE$1:$AF$51,2,FALSE)+IFERROR(VLOOKUP($E32,'Master List'!$AG:$AL,6,FALSE),0),1),0)),"")</f>
        <v/>
      </c>
      <c r="L32">
        <f ca="1">IFERROR(MIN(100,ROUND(AVERAGE(SUMIFS(Data!$E:$E,Data!$B:$B,'10W Snapshot'!$E32,Data!$A:$A,'10W Snapshot'!L$1)/(COUNTIFS(Data!$B:$B,'10W Snapshot'!$E32,Data!$A:$A,'10W Snapshot'!L$1)*3),SQRT(AVERAGEIFS(Data!$D:$D,Data!$B:$B,'10W Snapshot'!$E32,Data!$A:$A,'10W Snapshot'!L$1)))*100*IFERROR(VLOOKUP(MATCH($E32,INDIRECT(ADDRESS(2,38+MATCH(L$1,'Master List'!$AM$1:$XDT$1,0),1,1,"Master List")&amp;":"&amp;ADDRESS(51,38+MATCH(L$1,'Master List'!$AM$1:$XDT$1,0),1,1),TRUE),0),'Master List'!$AE$1:$AF$51,2,FALSE)+IFERROR(VLOOKUP($E32,'Master List'!$AG:$AL,6,FALSE),0),1),0)),"")</f>
        <v>89</v>
      </c>
      <c r="M32">
        <f ca="1">IFERROR(MIN(100,ROUND(AVERAGE(SUMIFS(Data!$E:$E,Data!$B:$B,'10W Snapshot'!$E32,Data!$A:$A,'10W Snapshot'!M$1)/(COUNTIFS(Data!$B:$B,'10W Snapshot'!$E32,Data!$A:$A,'10W Snapshot'!M$1)*3),SQRT(AVERAGEIFS(Data!$D:$D,Data!$B:$B,'10W Snapshot'!$E32,Data!$A:$A,'10W Snapshot'!M$1)))*100*IFERROR(VLOOKUP(MATCH($E32,INDIRECT(ADDRESS(2,38+MATCH(M$1,'Master List'!$AM$1:$XDT$1,0),1,1,"Master List")&amp;":"&amp;ADDRESS(51,38+MATCH(M$1,'Master List'!$AM$1:$XDT$1,0),1,1),TRUE),0),'Master List'!$AE$1:$AF$51,2,FALSE)+IFERROR(VLOOKUP($E32,'Master List'!$AG:$AL,6,FALSE),0),1),0)),"")</f>
        <v>60</v>
      </c>
      <c r="N32" t="str">
        <f ca="1">IFERROR(MIN(100,ROUND(AVERAGE(SUMIFS(Data!$E:$E,Data!$B:$B,'10W Snapshot'!$E32,Data!$A:$A,'10W Snapshot'!N$1)/(COUNTIFS(Data!$B:$B,'10W Snapshot'!$E32,Data!$A:$A,'10W Snapshot'!N$1)*3),SQRT(AVERAGEIFS(Data!$D:$D,Data!$B:$B,'10W Snapshot'!$E32,Data!$A:$A,'10W Snapshot'!N$1)))*100*IFERROR(VLOOKUP(MATCH($E32,INDIRECT(ADDRESS(2,38+MATCH(N$1,'Master List'!$AM$1:$XDT$1,0),1,1,"Master List")&amp;":"&amp;ADDRESS(51,38+MATCH(N$1,'Master List'!$AM$1:$XDT$1,0),1,1),TRUE),0),'Master List'!$AE$1:$AF$51,2,FALSE)+IFERROR(VLOOKUP($E32,'Master List'!$AG:$AL,6,FALSE),0),1),0)),"")</f>
        <v/>
      </c>
      <c r="O32">
        <f ca="1">IFERROR(MIN(100,ROUND(AVERAGE(SUMIFS(Data!$E:$E,Data!$B:$B,'10W Snapshot'!$E32,Data!$A:$A,'10W Snapshot'!O$1)/(COUNTIFS(Data!$B:$B,'10W Snapshot'!$E32,Data!$A:$A,'10W Snapshot'!O$1)*3),SQRT(AVERAGEIFS(Data!$D:$D,Data!$B:$B,'10W Snapshot'!$E32,Data!$A:$A,'10W Snapshot'!O$1)))*100*IFERROR(VLOOKUP(MATCH($E32,INDIRECT(ADDRESS(2,38+MATCH(O$1,'Master List'!$AM$1:$XDT$1,0),1,1,"Master List")&amp;":"&amp;ADDRESS(51,38+MATCH(O$1,'Master List'!$AM$1:$XDT$1,0),1,1),TRUE),0),'Master List'!$AE$1:$AF$51,2,FALSE)+IFERROR(VLOOKUP($E32,'Master List'!$AG:$AL,6,FALSE),0),1),0)),"")</f>
        <v>61</v>
      </c>
      <c r="P32" s="20">
        <f t="shared" ca="1" si="1"/>
        <v>70</v>
      </c>
      <c r="R32" s="515">
        <v>31</v>
      </c>
      <c r="S32" s="6">
        <f ca="1">COUNTIFS(Data!$E:$E,0,Data!$B:$B,'10W Snapshot'!$E32,Data!$A:$A,"&gt;="&amp;$F$1,Data!$A:$A,"&lt;="&amp;$O$1)</f>
        <v>2</v>
      </c>
      <c r="T32" s="6">
        <f ca="1">COUNTIFS(Data!$E:$E,1,Data!$B:$B,'10W Snapshot'!$E32,Data!$A:$A,"&gt;="&amp;$F$1,Data!$A:$A,"&lt;="&amp;$O$1)</f>
        <v>0</v>
      </c>
      <c r="U32" s="6">
        <f ca="1">COUNTIFS(Data!$E:$E,2,Data!$B:$B,'10W Snapshot'!$E32,Data!$A:$A,"&gt;="&amp;$F$1,Data!$A:$A,"&lt;="&amp;$O$1)</f>
        <v>4</v>
      </c>
      <c r="V32" s="6">
        <f ca="1">COUNTIFS(Data!$E:$E,3,Data!$B:$B,'10W Snapshot'!$E32,Data!$A:$A,"&gt;="&amp;$F$1,Data!$A:$A,"&lt;="&amp;$O$1)</f>
        <v>0</v>
      </c>
      <c r="W32">
        <f t="shared" ca="1" si="2"/>
        <v>8</v>
      </c>
      <c r="X32">
        <f t="shared" ca="1" si="3"/>
        <v>6</v>
      </c>
      <c r="Z32" s="20">
        <f t="shared" ca="1" si="4"/>
        <v>1.3333333333333333</v>
      </c>
    </row>
    <row r="33" spans="5:26">
      <c r="E33" s="6" t="str">
        <f ca="1">VLOOKUP(R33,'Master List'!$V:$W,2,FALSE)</f>
        <v>LordGoebba</v>
      </c>
      <c r="F33">
        <f ca="1">IFERROR(MIN(100,ROUND(AVERAGE(SUMIFS(Data!$E:$E,Data!$B:$B,'10W Snapshot'!$E33,Data!$A:$A,'10W Snapshot'!F$1)/(COUNTIFS(Data!$B:$B,'10W Snapshot'!$E33,Data!$A:$A,'10W Snapshot'!F$1)*3),SQRT(AVERAGEIFS(Data!$D:$D,Data!$B:$B,'10W Snapshot'!$E33,Data!$A:$A,'10W Snapshot'!F$1)))*100*IFERROR(VLOOKUP(MATCH($E33,INDIRECT(ADDRESS(2,38+MATCH(F$1,'Master List'!$AM$1:$XDT$1,0),1,1,"Master List")&amp;":"&amp;ADDRESS(51,38+MATCH(F$1,'Master List'!$AM$1:$XDT$1,0),1,1),TRUE),0),'Master List'!$AE$1:$AF$51,2,FALSE)+IFERROR(VLOOKUP($E33,'Master List'!$AG:$AL,6,FALSE),0),1),0)),"")</f>
        <v>73</v>
      </c>
      <c r="G33">
        <f ca="1">IFERROR(MIN(100,ROUND(AVERAGE(SUMIFS(Data!$E:$E,Data!$B:$B,'10W Snapshot'!$E33,Data!$A:$A,'10W Snapshot'!G$1)/(COUNTIFS(Data!$B:$B,'10W Snapshot'!$E33,Data!$A:$A,'10W Snapshot'!G$1)*3),SQRT(AVERAGEIFS(Data!$D:$D,Data!$B:$B,'10W Snapshot'!$E33,Data!$A:$A,'10W Snapshot'!G$1)))*100*IFERROR(VLOOKUP(MATCH($E33,INDIRECT(ADDRESS(2,38+MATCH(G$1,'Master List'!$AM$1:$XDT$1,0),1,1,"Master List")&amp;":"&amp;ADDRESS(51,38+MATCH(G$1,'Master List'!$AM$1:$XDT$1,0),1,1),TRUE),0),'Master List'!$AE$1:$AF$51,2,FALSE)+IFERROR(VLOOKUP($E33,'Master List'!$AG:$AL,6,FALSE),0),1),0)),"")</f>
        <v>48</v>
      </c>
      <c r="H33">
        <f ca="1">IFERROR(MIN(100,ROUND(AVERAGE(SUMIFS(Data!$E:$E,Data!$B:$B,'10W Snapshot'!$E33,Data!$A:$A,'10W Snapshot'!H$1)/(COUNTIFS(Data!$B:$B,'10W Snapshot'!$E33,Data!$A:$A,'10W Snapshot'!H$1)*3),SQRT(AVERAGEIFS(Data!$D:$D,Data!$B:$B,'10W Snapshot'!$E33,Data!$A:$A,'10W Snapshot'!H$1)))*100*IFERROR(VLOOKUP(MATCH($E33,INDIRECT(ADDRESS(2,38+MATCH(H$1,'Master List'!$AM$1:$XDT$1,0),1,1,"Master List")&amp;":"&amp;ADDRESS(51,38+MATCH(H$1,'Master List'!$AM$1:$XDT$1,0),1,1),TRUE),0),'Master List'!$AE$1:$AF$51,2,FALSE)+IFERROR(VLOOKUP($E33,'Master List'!$AG:$AL,6,FALSE),0),1),0)),"")</f>
        <v>48</v>
      </c>
      <c r="I33">
        <f ca="1">IFERROR(MIN(100,ROUND(AVERAGE(SUMIFS(Data!$E:$E,Data!$B:$B,'10W Snapshot'!$E33,Data!$A:$A,'10W Snapshot'!I$1)/(COUNTIFS(Data!$B:$B,'10W Snapshot'!$E33,Data!$A:$A,'10W Snapshot'!I$1)*3),SQRT(AVERAGEIFS(Data!$D:$D,Data!$B:$B,'10W Snapshot'!$E33,Data!$A:$A,'10W Snapshot'!I$1)))*100*IFERROR(VLOOKUP(MATCH($E33,INDIRECT(ADDRESS(2,38+MATCH(I$1,'Master List'!$AM$1:$XDT$1,0),1,1,"Master List")&amp;":"&amp;ADDRESS(51,38+MATCH(I$1,'Master List'!$AM$1:$XDT$1,0),1,1),TRUE),0),'Master List'!$AE$1:$AF$51,2,FALSE)+IFERROR(VLOOKUP($E33,'Master List'!$AG:$AL,6,FALSE),0),1),0)),"")</f>
        <v>54</v>
      </c>
      <c r="J33">
        <f ca="1">IFERROR(MIN(100,ROUND(AVERAGE(SUMIFS(Data!$E:$E,Data!$B:$B,'10W Snapshot'!$E33,Data!$A:$A,'10W Snapshot'!J$1)/(COUNTIFS(Data!$B:$B,'10W Snapshot'!$E33,Data!$A:$A,'10W Snapshot'!J$1)*3),SQRT(AVERAGEIFS(Data!$D:$D,Data!$B:$B,'10W Snapshot'!$E33,Data!$A:$A,'10W Snapshot'!J$1)))*100*IFERROR(VLOOKUP(MATCH($E33,INDIRECT(ADDRESS(2,38+MATCH(J$1,'Master List'!$AM$1:$XDT$1,0),1,1,"Master List")&amp;":"&amp;ADDRESS(51,38+MATCH(J$1,'Master List'!$AM$1:$XDT$1,0),1,1),TRUE),0),'Master List'!$AE$1:$AF$51,2,FALSE)+IFERROR(VLOOKUP($E33,'Master List'!$AG:$AL,6,FALSE),0),1),0)),"")</f>
        <v>69</v>
      </c>
      <c r="K33">
        <f ca="1">IFERROR(MIN(100,ROUND(AVERAGE(SUMIFS(Data!$E:$E,Data!$B:$B,'10W Snapshot'!$E33,Data!$A:$A,'10W Snapshot'!K$1)/(COUNTIFS(Data!$B:$B,'10W Snapshot'!$E33,Data!$A:$A,'10W Snapshot'!K$1)*3),SQRT(AVERAGEIFS(Data!$D:$D,Data!$B:$B,'10W Snapshot'!$E33,Data!$A:$A,'10W Snapshot'!K$1)))*100*IFERROR(VLOOKUP(MATCH($E33,INDIRECT(ADDRESS(2,38+MATCH(K$1,'Master List'!$AM$1:$XDT$1,0),1,1,"Master List")&amp;":"&amp;ADDRESS(51,38+MATCH(K$1,'Master List'!$AM$1:$XDT$1,0),1,1),TRUE),0),'Master List'!$AE$1:$AF$51,2,FALSE)+IFERROR(VLOOKUP($E33,'Master List'!$AG:$AL,6,FALSE),0),1),0)),"")</f>
        <v>88</v>
      </c>
      <c r="L33">
        <f ca="1">IFERROR(MIN(100,ROUND(AVERAGE(SUMIFS(Data!$E:$E,Data!$B:$B,'10W Snapshot'!$E33,Data!$A:$A,'10W Snapshot'!L$1)/(COUNTIFS(Data!$B:$B,'10W Snapshot'!$E33,Data!$A:$A,'10W Snapshot'!L$1)*3),SQRT(AVERAGEIFS(Data!$D:$D,Data!$B:$B,'10W Snapshot'!$E33,Data!$A:$A,'10W Snapshot'!L$1)))*100*IFERROR(VLOOKUP(MATCH($E33,INDIRECT(ADDRESS(2,38+MATCH(L$1,'Master List'!$AM$1:$XDT$1,0),1,1,"Master List")&amp;":"&amp;ADDRESS(51,38+MATCH(L$1,'Master List'!$AM$1:$XDT$1,0),1,1),TRUE),0),'Master List'!$AE$1:$AF$51,2,FALSE)+IFERROR(VLOOKUP($E33,'Master List'!$AG:$AL,6,FALSE),0),1),0)),"")</f>
        <v>91</v>
      </c>
      <c r="M33">
        <f ca="1">IFERROR(MIN(100,ROUND(AVERAGE(SUMIFS(Data!$E:$E,Data!$B:$B,'10W Snapshot'!$E33,Data!$A:$A,'10W Snapshot'!M$1)/(COUNTIFS(Data!$B:$B,'10W Snapshot'!$E33,Data!$A:$A,'10W Snapshot'!M$1)*3),SQRT(AVERAGEIFS(Data!$D:$D,Data!$B:$B,'10W Snapshot'!$E33,Data!$A:$A,'10W Snapshot'!M$1)))*100*IFERROR(VLOOKUP(MATCH($E33,INDIRECT(ADDRESS(2,38+MATCH(M$1,'Master List'!$AM$1:$XDT$1,0),1,1,"Master List")&amp;":"&amp;ADDRESS(51,38+MATCH(M$1,'Master List'!$AM$1:$XDT$1,0),1,1),TRUE),0),'Master List'!$AE$1:$AF$51,2,FALSE)+IFERROR(VLOOKUP($E33,'Master List'!$AG:$AL,6,FALSE),0),1),0)),"")</f>
        <v>50</v>
      </c>
      <c r="N33" t="str">
        <f ca="1">IFERROR(MIN(100,ROUND(AVERAGE(SUMIFS(Data!$E:$E,Data!$B:$B,'10W Snapshot'!$E33,Data!$A:$A,'10W Snapshot'!N$1)/(COUNTIFS(Data!$B:$B,'10W Snapshot'!$E33,Data!$A:$A,'10W Snapshot'!N$1)*3),SQRT(AVERAGEIFS(Data!$D:$D,Data!$B:$B,'10W Snapshot'!$E33,Data!$A:$A,'10W Snapshot'!N$1)))*100*IFERROR(VLOOKUP(MATCH($E33,INDIRECT(ADDRESS(2,38+MATCH(N$1,'Master List'!$AM$1:$XDT$1,0),1,1,"Master List")&amp;":"&amp;ADDRESS(51,38+MATCH(N$1,'Master List'!$AM$1:$XDT$1,0),1,1),TRUE),0),'Master List'!$AE$1:$AF$51,2,FALSE)+IFERROR(VLOOKUP($E33,'Master List'!$AG:$AL,6,FALSE),0),1),0)),"")</f>
        <v/>
      </c>
      <c r="O33">
        <f ca="1">IFERROR(MIN(100,ROUND(AVERAGE(SUMIFS(Data!$E:$E,Data!$B:$B,'10W Snapshot'!$E33,Data!$A:$A,'10W Snapshot'!O$1)/(COUNTIFS(Data!$B:$B,'10W Snapshot'!$E33,Data!$A:$A,'10W Snapshot'!O$1)*3),SQRT(AVERAGEIFS(Data!$D:$D,Data!$B:$B,'10W Snapshot'!$E33,Data!$A:$A,'10W Snapshot'!O$1)))*100*IFERROR(VLOOKUP(MATCH($E33,INDIRECT(ADDRESS(2,38+MATCH(O$1,'Master List'!$AM$1:$XDT$1,0),1,1,"Master List")&amp;":"&amp;ADDRESS(51,38+MATCH(O$1,'Master List'!$AM$1:$XDT$1,0),1,1),TRUE),0),'Master List'!$AE$1:$AF$51,2,FALSE)+IFERROR(VLOOKUP($E33,'Master List'!$AG:$AL,6,FALSE),0),1),0)),"")</f>
        <v>85</v>
      </c>
      <c r="P33" s="20">
        <f t="shared" ca="1" si="1"/>
        <v>67.333333333333329</v>
      </c>
      <c r="R33" s="515">
        <v>32</v>
      </c>
      <c r="S33" s="6">
        <f ca="1">COUNTIFS(Data!$E:$E,0,Data!$B:$B,'10W Snapshot'!$E33,Data!$A:$A,"&gt;="&amp;$F$1,Data!$A:$A,"&lt;="&amp;$O$1)</f>
        <v>4</v>
      </c>
      <c r="T33" s="6">
        <f ca="1">COUNTIFS(Data!$E:$E,1,Data!$B:$B,'10W Snapshot'!$E33,Data!$A:$A,"&gt;="&amp;$F$1,Data!$A:$A,"&lt;="&amp;$O$1)</f>
        <v>5</v>
      </c>
      <c r="U33" s="6">
        <f ca="1">COUNTIFS(Data!$E:$E,2,Data!$B:$B,'10W Snapshot'!$E33,Data!$A:$A,"&gt;="&amp;$F$1,Data!$A:$A,"&lt;="&amp;$O$1)</f>
        <v>6</v>
      </c>
      <c r="V33" s="6">
        <f ca="1">COUNTIFS(Data!$E:$E,3,Data!$B:$B,'10W Snapshot'!$E33,Data!$A:$A,"&gt;="&amp;$F$1,Data!$A:$A,"&lt;="&amp;$O$1)</f>
        <v>3</v>
      </c>
      <c r="W33">
        <f t="shared" ca="1" si="2"/>
        <v>26</v>
      </c>
      <c r="X33">
        <f t="shared" ca="1" si="3"/>
        <v>18</v>
      </c>
      <c r="Z33" s="20">
        <f t="shared" ca="1" si="4"/>
        <v>1.4444444444444444</v>
      </c>
    </row>
    <row r="34" spans="5:26">
      <c r="E34" s="6" t="str">
        <f ca="1">VLOOKUP(R34,'Master List'!$V:$W,2,FALSE)</f>
        <v>CUP</v>
      </c>
      <c r="F34">
        <f ca="1">IFERROR(MIN(100,ROUND(AVERAGE(SUMIFS(Data!$E:$E,Data!$B:$B,'10W Snapshot'!$E34,Data!$A:$A,'10W Snapshot'!F$1)/(COUNTIFS(Data!$B:$B,'10W Snapshot'!$E34,Data!$A:$A,'10W Snapshot'!F$1)*3),SQRT(AVERAGEIFS(Data!$D:$D,Data!$B:$B,'10W Snapshot'!$E34,Data!$A:$A,'10W Snapshot'!F$1)))*100*IFERROR(VLOOKUP(MATCH($E34,INDIRECT(ADDRESS(2,38+MATCH(F$1,'Master List'!$AM$1:$XDT$1,0),1,1,"Master List")&amp;":"&amp;ADDRESS(51,38+MATCH(F$1,'Master List'!$AM$1:$XDT$1,0),1,1),TRUE),0),'Master List'!$AE$1:$AF$51,2,FALSE)+IFERROR(VLOOKUP($E34,'Master List'!$AG:$AL,6,FALSE),0),1),0)),"")</f>
        <v>46</v>
      </c>
      <c r="G34">
        <f ca="1">IFERROR(MIN(100,ROUND(AVERAGE(SUMIFS(Data!$E:$E,Data!$B:$B,'10W Snapshot'!$E34,Data!$A:$A,'10W Snapshot'!G$1)/(COUNTIFS(Data!$B:$B,'10W Snapshot'!$E34,Data!$A:$A,'10W Snapshot'!G$1)*3),SQRT(AVERAGEIFS(Data!$D:$D,Data!$B:$B,'10W Snapshot'!$E34,Data!$A:$A,'10W Snapshot'!G$1)))*100*IFERROR(VLOOKUP(MATCH($E34,INDIRECT(ADDRESS(2,38+MATCH(G$1,'Master List'!$AM$1:$XDT$1,0),1,1,"Master List")&amp;":"&amp;ADDRESS(51,38+MATCH(G$1,'Master List'!$AM$1:$XDT$1,0),1,1),TRUE),0),'Master List'!$AE$1:$AF$51,2,FALSE)+IFERROR(VLOOKUP($E34,'Master List'!$AG:$AL,6,FALSE),0),1),0)),"")</f>
        <v>87</v>
      </c>
      <c r="H34">
        <f ca="1">IFERROR(MIN(100,ROUND(AVERAGE(SUMIFS(Data!$E:$E,Data!$B:$B,'10W Snapshot'!$E34,Data!$A:$A,'10W Snapshot'!H$1)/(COUNTIFS(Data!$B:$B,'10W Snapshot'!$E34,Data!$A:$A,'10W Snapshot'!H$1)*3),SQRT(AVERAGEIFS(Data!$D:$D,Data!$B:$B,'10W Snapshot'!$E34,Data!$A:$A,'10W Snapshot'!H$1)))*100*IFERROR(VLOOKUP(MATCH($E34,INDIRECT(ADDRESS(2,38+MATCH(H$1,'Master List'!$AM$1:$XDT$1,0),1,1,"Master List")&amp;":"&amp;ADDRESS(51,38+MATCH(H$1,'Master List'!$AM$1:$XDT$1,0),1,1),TRUE),0),'Master List'!$AE$1:$AF$51,2,FALSE)+IFERROR(VLOOKUP($E34,'Master List'!$AG:$AL,6,FALSE),0),1),0)),"")</f>
        <v>34</v>
      </c>
      <c r="I34">
        <f ca="1">IFERROR(MIN(100,ROUND(AVERAGE(SUMIFS(Data!$E:$E,Data!$B:$B,'10W Snapshot'!$E34,Data!$A:$A,'10W Snapshot'!I$1)/(COUNTIFS(Data!$B:$B,'10W Snapshot'!$E34,Data!$A:$A,'10W Snapshot'!I$1)*3),SQRT(AVERAGEIFS(Data!$D:$D,Data!$B:$B,'10W Snapshot'!$E34,Data!$A:$A,'10W Snapshot'!I$1)))*100*IFERROR(VLOOKUP(MATCH($E34,INDIRECT(ADDRESS(2,38+MATCH(I$1,'Master List'!$AM$1:$XDT$1,0),1,1,"Master List")&amp;":"&amp;ADDRESS(51,38+MATCH(I$1,'Master List'!$AM$1:$XDT$1,0),1,1),TRUE),0),'Master List'!$AE$1:$AF$51,2,FALSE)+IFERROR(VLOOKUP($E34,'Master List'!$AG:$AL,6,FALSE),0),1),0)),"")</f>
        <v>65</v>
      </c>
      <c r="J34">
        <f ca="1">IFERROR(MIN(100,ROUND(AVERAGE(SUMIFS(Data!$E:$E,Data!$B:$B,'10W Snapshot'!$E34,Data!$A:$A,'10W Snapshot'!J$1)/(COUNTIFS(Data!$B:$B,'10W Snapshot'!$E34,Data!$A:$A,'10W Snapshot'!J$1)*3),SQRT(AVERAGEIFS(Data!$D:$D,Data!$B:$B,'10W Snapshot'!$E34,Data!$A:$A,'10W Snapshot'!J$1)))*100*IFERROR(VLOOKUP(MATCH($E34,INDIRECT(ADDRESS(2,38+MATCH(J$1,'Master List'!$AM$1:$XDT$1,0),1,1,"Master List")&amp;":"&amp;ADDRESS(51,38+MATCH(J$1,'Master List'!$AM$1:$XDT$1,0),1,1),TRUE),0),'Master List'!$AE$1:$AF$51,2,FALSE)+IFERROR(VLOOKUP($E34,'Master List'!$AG:$AL,6,FALSE),0),1),0)),"")</f>
        <v>78</v>
      </c>
      <c r="K34">
        <f ca="1">IFERROR(MIN(100,ROUND(AVERAGE(SUMIFS(Data!$E:$E,Data!$B:$B,'10W Snapshot'!$E34,Data!$A:$A,'10W Snapshot'!K$1)/(COUNTIFS(Data!$B:$B,'10W Snapshot'!$E34,Data!$A:$A,'10W Snapshot'!K$1)*3),SQRT(AVERAGEIFS(Data!$D:$D,Data!$B:$B,'10W Snapshot'!$E34,Data!$A:$A,'10W Snapshot'!K$1)))*100*IFERROR(VLOOKUP(MATCH($E34,INDIRECT(ADDRESS(2,38+MATCH(K$1,'Master List'!$AM$1:$XDT$1,0),1,1,"Master List")&amp;":"&amp;ADDRESS(51,38+MATCH(K$1,'Master List'!$AM$1:$XDT$1,0),1,1),TRUE),0),'Master List'!$AE$1:$AF$51,2,FALSE)+IFERROR(VLOOKUP($E34,'Master List'!$AG:$AL,6,FALSE),0),1),0)),"")</f>
        <v>62</v>
      </c>
      <c r="L34">
        <f ca="1">IFERROR(MIN(100,ROUND(AVERAGE(SUMIFS(Data!$E:$E,Data!$B:$B,'10W Snapshot'!$E34,Data!$A:$A,'10W Snapshot'!L$1)/(COUNTIFS(Data!$B:$B,'10W Snapshot'!$E34,Data!$A:$A,'10W Snapshot'!L$1)*3),SQRT(AVERAGEIFS(Data!$D:$D,Data!$B:$B,'10W Snapshot'!$E34,Data!$A:$A,'10W Snapshot'!L$1)))*100*IFERROR(VLOOKUP(MATCH($E34,INDIRECT(ADDRESS(2,38+MATCH(L$1,'Master List'!$AM$1:$XDT$1,0),1,1,"Master List")&amp;":"&amp;ADDRESS(51,38+MATCH(L$1,'Master List'!$AM$1:$XDT$1,0),1,1),TRUE),0),'Master List'!$AE$1:$AF$51,2,FALSE)+IFERROR(VLOOKUP($E34,'Master List'!$AG:$AL,6,FALSE),0),1),0)),"")</f>
        <v>63</v>
      </c>
      <c r="M34">
        <f ca="1">IFERROR(MIN(100,ROUND(AVERAGE(SUMIFS(Data!$E:$E,Data!$B:$B,'10W Snapshot'!$E34,Data!$A:$A,'10W Snapshot'!M$1)/(COUNTIFS(Data!$B:$B,'10W Snapshot'!$E34,Data!$A:$A,'10W Snapshot'!M$1)*3),SQRT(AVERAGEIFS(Data!$D:$D,Data!$B:$B,'10W Snapshot'!$E34,Data!$A:$A,'10W Snapshot'!M$1)))*100*IFERROR(VLOOKUP(MATCH($E34,INDIRECT(ADDRESS(2,38+MATCH(M$1,'Master List'!$AM$1:$XDT$1,0),1,1,"Master List")&amp;":"&amp;ADDRESS(51,38+MATCH(M$1,'Master List'!$AM$1:$XDT$1,0),1,1),TRUE),0),'Master List'!$AE$1:$AF$51,2,FALSE)+IFERROR(VLOOKUP($E34,'Master List'!$AG:$AL,6,FALSE),0),1),0)),"")</f>
        <v>46</v>
      </c>
      <c r="N34" t="str">
        <f ca="1">IFERROR(MIN(100,ROUND(AVERAGE(SUMIFS(Data!$E:$E,Data!$B:$B,'10W Snapshot'!$E34,Data!$A:$A,'10W Snapshot'!N$1)/(COUNTIFS(Data!$B:$B,'10W Snapshot'!$E34,Data!$A:$A,'10W Snapshot'!N$1)*3),SQRT(AVERAGEIFS(Data!$D:$D,Data!$B:$B,'10W Snapshot'!$E34,Data!$A:$A,'10W Snapshot'!N$1)))*100*IFERROR(VLOOKUP(MATCH($E34,INDIRECT(ADDRESS(2,38+MATCH(N$1,'Master List'!$AM$1:$XDT$1,0),1,1,"Master List")&amp;":"&amp;ADDRESS(51,38+MATCH(N$1,'Master List'!$AM$1:$XDT$1,0),1,1),TRUE),0),'Master List'!$AE$1:$AF$51,2,FALSE)+IFERROR(VLOOKUP($E34,'Master List'!$AG:$AL,6,FALSE),0),1),0)),"")</f>
        <v/>
      </c>
      <c r="O34">
        <f ca="1">IFERROR(MIN(100,ROUND(AVERAGE(SUMIFS(Data!$E:$E,Data!$B:$B,'10W Snapshot'!$E34,Data!$A:$A,'10W Snapshot'!O$1)/(COUNTIFS(Data!$B:$B,'10W Snapshot'!$E34,Data!$A:$A,'10W Snapshot'!O$1)*3),SQRT(AVERAGEIFS(Data!$D:$D,Data!$B:$B,'10W Snapshot'!$E34,Data!$A:$A,'10W Snapshot'!O$1)))*100*IFERROR(VLOOKUP(MATCH($E34,INDIRECT(ADDRESS(2,38+MATCH(O$1,'Master List'!$AM$1:$XDT$1,0),1,1,"Master List")&amp;":"&amp;ADDRESS(51,38+MATCH(O$1,'Master List'!$AM$1:$XDT$1,0),1,1),TRUE),0),'Master List'!$AE$1:$AF$51,2,FALSE)+IFERROR(VLOOKUP($E34,'Master List'!$AG:$AL,6,FALSE),0),1),0)),"")</f>
        <v>48</v>
      </c>
      <c r="P34" s="20">
        <f t="shared" ca="1" si="1"/>
        <v>58.777777777777779</v>
      </c>
      <c r="R34" s="515">
        <v>33</v>
      </c>
      <c r="S34" s="6">
        <f ca="1">COUNTIFS(Data!$E:$E,0,Data!$B:$B,'10W Snapshot'!$E34,Data!$A:$A,"&gt;="&amp;$F$1,Data!$A:$A,"&lt;="&amp;$O$1)</f>
        <v>9</v>
      </c>
      <c r="T34" s="6">
        <f ca="1">COUNTIFS(Data!$E:$E,1,Data!$B:$B,'10W Snapshot'!$E34,Data!$A:$A,"&gt;="&amp;$F$1,Data!$A:$A,"&lt;="&amp;$O$1)</f>
        <v>3</v>
      </c>
      <c r="U34" s="6">
        <f ca="1">COUNTIFS(Data!$E:$E,2,Data!$B:$B,'10W Snapshot'!$E34,Data!$A:$A,"&gt;="&amp;$F$1,Data!$A:$A,"&lt;="&amp;$O$1)</f>
        <v>5</v>
      </c>
      <c r="V34" s="6">
        <f ca="1">COUNTIFS(Data!$E:$E,3,Data!$B:$B,'10W Snapshot'!$E34,Data!$A:$A,"&gt;="&amp;$F$1,Data!$A:$A,"&lt;="&amp;$O$1)</f>
        <v>1</v>
      </c>
      <c r="W34">
        <f t="shared" ca="1" si="2"/>
        <v>16</v>
      </c>
      <c r="X34">
        <f t="shared" ca="1" si="3"/>
        <v>18</v>
      </c>
      <c r="Z34" s="20">
        <f t="shared" ca="1" si="4"/>
        <v>0.88888888888888884</v>
      </c>
    </row>
    <row r="35" spans="5:26">
      <c r="E35" s="6" t="str">
        <f ca="1">VLOOKUP(R35,'Master List'!$V:$W,2,FALSE)</f>
        <v>ROBO</v>
      </c>
      <c r="F35">
        <f ca="1">IFERROR(MIN(100,ROUND(AVERAGE(SUMIFS(Data!$E:$E,Data!$B:$B,'10W Snapshot'!$E35,Data!$A:$A,'10W Snapshot'!F$1)/(COUNTIFS(Data!$B:$B,'10W Snapshot'!$E35,Data!$A:$A,'10W Snapshot'!F$1)*3),SQRT(AVERAGEIFS(Data!$D:$D,Data!$B:$B,'10W Snapshot'!$E35,Data!$A:$A,'10W Snapshot'!F$1)))*100*IFERROR(VLOOKUP(MATCH($E35,INDIRECT(ADDRESS(2,38+MATCH(F$1,'Master List'!$AM$1:$XDT$1,0),1,1,"Master List")&amp;":"&amp;ADDRESS(51,38+MATCH(F$1,'Master List'!$AM$1:$XDT$1,0),1,1),TRUE),0),'Master List'!$AE$1:$AF$51,2,FALSE)+IFERROR(VLOOKUP($E35,'Master List'!$AG:$AL,6,FALSE),0),1),0)),"")</f>
        <v>84</v>
      </c>
      <c r="G35">
        <f ca="1">IFERROR(MIN(100,ROUND(AVERAGE(SUMIFS(Data!$E:$E,Data!$B:$B,'10W Snapshot'!$E35,Data!$A:$A,'10W Snapshot'!G$1)/(COUNTIFS(Data!$B:$B,'10W Snapshot'!$E35,Data!$A:$A,'10W Snapshot'!G$1)*3),SQRT(AVERAGEIFS(Data!$D:$D,Data!$B:$B,'10W Snapshot'!$E35,Data!$A:$A,'10W Snapshot'!G$1)))*100*IFERROR(VLOOKUP(MATCH($E35,INDIRECT(ADDRESS(2,38+MATCH(G$1,'Master List'!$AM$1:$XDT$1,0),1,1,"Master List")&amp;":"&amp;ADDRESS(51,38+MATCH(G$1,'Master List'!$AM$1:$XDT$1,0),1,1),TRUE),0),'Master List'!$AE$1:$AF$51,2,FALSE)+IFERROR(VLOOKUP($E35,'Master List'!$AG:$AL,6,FALSE),0),1),0)),"")</f>
        <v>60</v>
      </c>
      <c r="H35">
        <f ca="1">IFERROR(MIN(100,ROUND(AVERAGE(SUMIFS(Data!$E:$E,Data!$B:$B,'10W Snapshot'!$E35,Data!$A:$A,'10W Snapshot'!H$1)/(COUNTIFS(Data!$B:$B,'10W Snapshot'!$E35,Data!$A:$A,'10W Snapshot'!H$1)*3),SQRT(AVERAGEIFS(Data!$D:$D,Data!$B:$B,'10W Snapshot'!$E35,Data!$A:$A,'10W Snapshot'!H$1)))*100*IFERROR(VLOOKUP(MATCH($E35,INDIRECT(ADDRESS(2,38+MATCH(H$1,'Master List'!$AM$1:$XDT$1,0),1,1,"Master List")&amp;":"&amp;ADDRESS(51,38+MATCH(H$1,'Master List'!$AM$1:$XDT$1,0),1,1),TRUE),0),'Master List'!$AE$1:$AF$51,2,FALSE)+IFERROR(VLOOKUP($E35,'Master List'!$AG:$AL,6,FALSE),0),1),0)),"")</f>
        <v>49</v>
      </c>
      <c r="I35" t="str">
        <f ca="1">IFERROR(MIN(100,ROUND(AVERAGE(SUMIFS(Data!$E:$E,Data!$B:$B,'10W Snapshot'!$E35,Data!$A:$A,'10W Snapshot'!I$1)/(COUNTIFS(Data!$B:$B,'10W Snapshot'!$E35,Data!$A:$A,'10W Snapshot'!I$1)*3),SQRT(AVERAGEIFS(Data!$D:$D,Data!$B:$B,'10W Snapshot'!$E35,Data!$A:$A,'10W Snapshot'!I$1)))*100*IFERROR(VLOOKUP(MATCH($E35,INDIRECT(ADDRESS(2,38+MATCH(I$1,'Master List'!$AM$1:$XDT$1,0),1,1,"Master List")&amp;":"&amp;ADDRESS(51,38+MATCH(I$1,'Master List'!$AM$1:$XDT$1,0),1,1),TRUE),0),'Master List'!$AE$1:$AF$51,2,FALSE)+IFERROR(VLOOKUP($E35,'Master List'!$AG:$AL,6,FALSE),0),1),0)),"")</f>
        <v/>
      </c>
      <c r="J35">
        <f ca="1">IFERROR(MIN(100,ROUND(AVERAGE(SUMIFS(Data!$E:$E,Data!$B:$B,'10W Snapshot'!$E35,Data!$A:$A,'10W Snapshot'!J$1)/(COUNTIFS(Data!$B:$B,'10W Snapshot'!$E35,Data!$A:$A,'10W Snapshot'!J$1)*3),SQRT(AVERAGEIFS(Data!$D:$D,Data!$B:$B,'10W Snapshot'!$E35,Data!$A:$A,'10W Snapshot'!J$1)))*100*IFERROR(VLOOKUP(MATCH($E35,INDIRECT(ADDRESS(2,38+MATCH(J$1,'Master List'!$AM$1:$XDT$1,0),1,1,"Master List")&amp;":"&amp;ADDRESS(51,38+MATCH(J$1,'Master List'!$AM$1:$XDT$1,0),1,1),TRUE),0),'Master List'!$AE$1:$AF$51,2,FALSE)+IFERROR(VLOOKUP($E35,'Master List'!$AG:$AL,6,FALSE),0),1),0)),"")</f>
        <v>48</v>
      </c>
      <c r="K35" t="str">
        <f ca="1">IFERROR(MIN(100,ROUND(AVERAGE(SUMIFS(Data!$E:$E,Data!$B:$B,'10W Snapshot'!$E35,Data!$A:$A,'10W Snapshot'!K$1)/(COUNTIFS(Data!$B:$B,'10W Snapshot'!$E35,Data!$A:$A,'10W Snapshot'!K$1)*3),SQRT(AVERAGEIFS(Data!$D:$D,Data!$B:$B,'10W Snapshot'!$E35,Data!$A:$A,'10W Snapshot'!K$1)))*100*IFERROR(VLOOKUP(MATCH($E35,INDIRECT(ADDRESS(2,38+MATCH(K$1,'Master List'!$AM$1:$XDT$1,0),1,1,"Master List")&amp;":"&amp;ADDRESS(51,38+MATCH(K$1,'Master List'!$AM$1:$XDT$1,0),1,1),TRUE),0),'Master List'!$AE$1:$AF$51,2,FALSE)+IFERROR(VLOOKUP($E35,'Master List'!$AG:$AL,6,FALSE),0),1),0)),"")</f>
        <v/>
      </c>
      <c r="L35" t="str">
        <f ca="1">IFERROR(MIN(100,ROUND(AVERAGE(SUMIFS(Data!$E:$E,Data!$B:$B,'10W Snapshot'!$E35,Data!$A:$A,'10W Snapshot'!L$1)/(COUNTIFS(Data!$B:$B,'10W Snapshot'!$E35,Data!$A:$A,'10W Snapshot'!L$1)*3),SQRT(AVERAGEIFS(Data!$D:$D,Data!$B:$B,'10W Snapshot'!$E35,Data!$A:$A,'10W Snapshot'!L$1)))*100*IFERROR(VLOOKUP(MATCH($E35,INDIRECT(ADDRESS(2,38+MATCH(L$1,'Master List'!$AM$1:$XDT$1,0),1,1,"Master List")&amp;":"&amp;ADDRESS(51,38+MATCH(L$1,'Master List'!$AM$1:$XDT$1,0),1,1),TRUE),0),'Master List'!$AE$1:$AF$51,2,FALSE)+IFERROR(VLOOKUP($E35,'Master List'!$AG:$AL,6,FALSE),0),1),0)),"")</f>
        <v/>
      </c>
      <c r="M35">
        <f ca="1">IFERROR(MIN(100,ROUND(AVERAGE(SUMIFS(Data!$E:$E,Data!$B:$B,'10W Snapshot'!$E35,Data!$A:$A,'10W Snapshot'!M$1)/(COUNTIFS(Data!$B:$B,'10W Snapshot'!$E35,Data!$A:$A,'10W Snapshot'!M$1)*3),SQRT(AVERAGEIFS(Data!$D:$D,Data!$B:$B,'10W Snapshot'!$E35,Data!$A:$A,'10W Snapshot'!M$1)))*100*IFERROR(VLOOKUP(MATCH($E35,INDIRECT(ADDRESS(2,38+MATCH(M$1,'Master List'!$AM$1:$XDT$1,0),1,1,"Master List")&amp;":"&amp;ADDRESS(51,38+MATCH(M$1,'Master List'!$AM$1:$XDT$1,0),1,1),TRUE),0),'Master List'!$AE$1:$AF$51,2,FALSE)+IFERROR(VLOOKUP($E35,'Master List'!$AG:$AL,6,FALSE),0),1),0)),"")</f>
        <v>61</v>
      </c>
      <c r="N35" t="str">
        <f ca="1">IFERROR(MIN(100,ROUND(AVERAGE(SUMIFS(Data!$E:$E,Data!$B:$B,'10W Snapshot'!$E35,Data!$A:$A,'10W Snapshot'!N$1)/(COUNTIFS(Data!$B:$B,'10W Snapshot'!$E35,Data!$A:$A,'10W Snapshot'!N$1)*3),SQRT(AVERAGEIFS(Data!$D:$D,Data!$B:$B,'10W Snapshot'!$E35,Data!$A:$A,'10W Snapshot'!N$1)))*100*IFERROR(VLOOKUP(MATCH($E35,INDIRECT(ADDRESS(2,38+MATCH(N$1,'Master List'!$AM$1:$XDT$1,0),1,1,"Master List")&amp;":"&amp;ADDRESS(51,38+MATCH(N$1,'Master List'!$AM$1:$XDT$1,0),1,1),TRUE),0),'Master List'!$AE$1:$AF$51,2,FALSE)+IFERROR(VLOOKUP($E35,'Master List'!$AG:$AL,6,FALSE),0),1),0)),"")</f>
        <v/>
      </c>
      <c r="O35">
        <f ca="1">IFERROR(MIN(100,ROUND(AVERAGE(SUMIFS(Data!$E:$E,Data!$B:$B,'10W Snapshot'!$E35,Data!$A:$A,'10W Snapshot'!O$1)/(COUNTIFS(Data!$B:$B,'10W Snapshot'!$E35,Data!$A:$A,'10W Snapshot'!O$1)*3),SQRT(AVERAGEIFS(Data!$D:$D,Data!$B:$B,'10W Snapshot'!$E35,Data!$A:$A,'10W Snapshot'!O$1)))*100*IFERROR(VLOOKUP(MATCH($E35,INDIRECT(ADDRESS(2,38+MATCH(O$1,'Master List'!$AM$1:$XDT$1,0),1,1,"Master List")&amp;":"&amp;ADDRESS(51,38+MATCH(O$1,'Master List'!$AM$1:$XDT$1,0),1,1),TRUE),0),'Master List'!$AE$1:$AF$51,2,FALSE)+IFERROR(VLOOKUP($E35,'Master List'!$AG:$AL,6,FALSE),0),1),0)),"")</f>
        <v>50</v>
      </c>
      <c r="P35" s="20">
        <f t="shared" ca="1" si="1"/>
        <v>58.666666666666664</v>
      </c>
      <c r="R35" s="515">
        <v>34</v>
      </c>
      <c r="S35" s="6">
        <f ca="1">COUNTIFS(Data!$E:$E,0,Data!$B:$B,'10W Snapshot'!$E35,Data!$A:$A,"&gt;="&amp;$F$1,Data!$A:$A,"&lt;="&amp;$O$1)</f>
        <v>5</v>
      </c>
      <c r="T35" s="6">
        <f ca="1">COUNTIFS(Data!$E:$E,1,Data!$B:$B,'10W Snapshot'!$E35,Data!$A:$A,"&gt;="&amp;$F$1,Data!$A:$A,"&lt;="&amp;$O$1)</f>
        <v>3</v>
      </c>
      <c r="U35" s="6">
        <f ca="1">COUNTIFS(Data!$E:$E,2,Data!$B:$B,'10W Snapshot'!$E35,Data!$A:$A,"&gt;="&amp;$F$1,Data!$A:$A,"&lt;="&amp;$O$1)</f>
        <v>4</v>
      </c>
      <c r="V35" s="6">
        <f ca="1">COUNTIFS(Data!$E:$E,3,Data!$B:$B,'10W Snapshot'!$E35,Data!$A:$A,"&gt;="&amp;$F$1,Data!$A:$A,"&lt;="&amp;$O$1)</f>
        <v>0</v>
      </c>
      <c r="W35">
        <f t="shared" ca="1" si="2"/>
        <v>11</v>
      </c>
      <c r="X35">
        <f t="shared" ca="1" si="3"/>
        <v>12</v>
      </c>
      <c r="Z35" s="20">
        <f t="shared" ca="1" si="4"/>
        <v>0.91666666666666663</v>
      </c>
    </row>
    <row r="36" spans="5:26">
      <c r="E36" s="6" t="str">
        <f ca="1">VLOOKUP(R36,'Master List'!$V:$W,2,FALSE)</f>
        <v>TEEGS1124</v>
      </c>
      <c r="F36" t="str">
        <f ca="1">IFERROR(MIN(100,ROUND(AVERAGE(SUMIFS(Data!$E:$E,Data!$B:$B,'10W Snapshot'!$E36,Data!$A:$A,'10W Snapshot'!F$1)/(COUNTIFS(Data!$B:$B,'10W Snapshot'!$E36,Data!$A:$A,'10W Snapshot'!F$1)*3),SQRT(AVERAGEIFS(Data!$D:$D,Data!$B:$B,'10W Snapshot'!$E36,Data!$A:$A,'10W Snapshot'!F$1)))*100*IFERROR(VLOOKUP(MATCH($E36,INDIRECT(ADDRESS(2,38+MATCH(F$1,'Master List'!$AM$1:$XDT$1,0),1,1,"Master List")&amp;":"&amp;ADDRESS(51,38+MATCH(F$1,'Master List'!$AM$1:$XDT$1,0),1,1),TRUE),0),'Master List'!$AE$1:$AF$51,2,FALSE)+IFERROR(VLOOKUP($E36,'Master List'!$AG:$AL,6,FALSE),0),1),0)),"")</f>
        <v/>
      </c>
      <c r="G36" t="str">
        <f ca="1">IFERROR(MIN(100,ROUND(AVERAGE(SUMIFS(Data!$E:$E,Data!$B:$B,'10W Snapshot'!$E36,Data!$A:$A,'10W Snapshot'!G$1)/(COUNTIFS(Data!$B:$B,'10W Snapshot'!$E36,Data!$A:$A,'10W Snapshot'!G$1)*3),SQRT(AVERAGEIFS(Data!$D:$D,Data!$B:$B,'10W Snapshot'!$E36,Data!$A:$A,'10W Snapshot'!G$1)))*100*IFERROR(VLOOKUP(MATCH($E36,INDIRECT(ADDRESS(2,38+MATCH(G$1,'Master List'!$AM$1:$XDT$1,0),1,1,"Master List")&amp;":"&amp;ADDRESS(51,38+MATCH(G$1,'Master List'!$AM$1:$XDT$1,0),1,1),TRUE),0),'Master List'!$AE$1:$AF$51,2,FALSE)+IFERROR(VLOOKUP($E36,'Master List'!$AG:$AL,6,FALSE),0),1),0)),"")</f>
        <v/>
      </c>
      <c r="H36" t="str">
        <f ca="1">IFERROR(MIN(100,ROUND(AVERAGE(SUMIFS(Data!$E:$E,Data!$B:$B,'10W Snapshot'!$E36,Data!$A:$A,'10W Snapshot'!H$1)/(COUNTIFS(Data!$B:$B,'10W Snapshot'!$E36,Data!$A:$A,'10W Snapshot'!H$1)*3),SQRT(AVERAGEIFS(Data!$D:$D,Data!$B:$B,'10W Snapshot'!$E36,Data!$A:$A,'10W Snapshot'!H$1)))*100*IFERROR(VLOOKUP(MATCH($E36,INDIRECT(ADDRESS(2,38+MATCH(H$1,'Master List'!$AM$1:$XDT$1,0),1,1,"Master List")&amp;":"&amp;ADDRESS(51,38+MATCH(H$1,'Master List'!$AM$1:$XDT$1,0),1,1),TRUE),0),'Master List'!$AE$1:$AF$51,2,FALSE)+IFERROR(VLOOKUP($E36,'Master List'!$AG:$AL,6,FALSE),0),1),0)),"")</f>
        <v/>
      </c>
      <c r="I36" t="str">
        <f ca="1">IFERROR(MIN(100,ROUND(AVERAGE(SUMIFS(Data!$E:$E,Data!$B:$B,'10W Snapshot'!$E36,Data!$A:$A,'10W Snapshot'!I$1)/(COUNTIFS(Data!$B:$B,'10W Snapshot'!$E36,Data!$A:$A,'10W Snapshot'!I$1)*3),SQRT(AVERAGEIFS(Data!$D:$D,Data!$B:$B,'10W Snapshot'!$E36,Data!$A:$A,'10W Snapshot'!I$1)))*100*IFERROR(VLOOKUP(MATCH($E36,INDIRECT(ADDRESS(2,38+MATCH(I$1,'Master List'!$AM$1:$XDT$1,0),1,1,"Master List")&amp;":"&amp;ADDRESS(51,38+MATCH(I$1,'Master List'!$AM$1:$XDT$1,0),1,1),TRUE),0),'Master List'!$AE$1:$AF$51,2,FALSE)+IFERROR(VLOOKUP($E36,'Master List'!$AG:$AL,6,FALSE),0),1),0)),"")</f>
        <v/>
      </c>
      <c r="J36" t="str">
        <f ca="1">IFERROR(MIN(100,ROUND(AVERAGE(SUMIFS(Data!$E:$E,Data!$B:$B,'10W Snapshot'!$E36,Data!$A:$A,'10W Snapshot'!J$1)/(COUNTIFS(Data!$B:$B,'10W Snapshot'!$E36,Data!$A:$A,'10W Snapshot'!J$1)*3),SQRT(AVERAGEIFS(Data!$D:$D,Data!$B:$B,'10W Snapshot'!$E36,Data!$A:$A,'10W Snapshot'!J$1)))*100*IFERROR(VLOOKUP(MATCH($E36,INDIRECT(ADDRESS(2,38+MATCH(J$1,'Master List'!$AM$1:$XDT$1,0),1,1,"Master List")&amp;":"&amp;ADDRESS(51,38+MATCH(J$1,'Master List'!$AM$1:$XDT$1,0),1,1),TRUE),0),'Master List'!$AE$1:$AF$51,2,FALSE)+IFERROR(VLOOKUP($E36,'Master List'!$AG:$AL,6,FALSE),0),1),0)),"")</f>
        <v/>
      </c>
      <c r="K36" t="str">
        <f ca="1">IFERROR(MIN(100,ROUND(AVERAGE(SUMIFS(Data!$E:$E,Data!$B:$B,'10W Snapshot'!$E36,Data!$A:$A,'10W Snapshot'!K$1)/(COUNTIFS(Data!$B:$B,'10W Snapshot'!$E36,Data!$A:$A,'10W Snapshot'!K$1)*3),SQRT(AVERAGEIFS(Data!$D:$D,Data!$B:$B,'10W Snapshot'!$E36,Data!$A:$A,'10W Snapshot'!K$1)))*100*IFERROR(VLOOKUP(MATCH($E36,INDIRECT(ADDRESS(2,38+MATCH(K$1,'Master List'!$AM$1:$XDT$1,0),1,1,"Master List")&amp;":"&amp;ADDRESS(51,38+MATCH(K$1,'Master List'!$AM$1:$XDT$1,0),1,1),TRUE),0),'Master List'!$AE$1:$AF$51,2,FALSE)+IFERROR(VLOOKUP($E36,'Master List'!$AG:$AL,6,FALSE),0),1),0)),"")</f>
        <v/>
      </c>
      <c r="L36">
        <f ca="1">IFERROR(MIN(100,ROUND(AVERAGE(SUMIFS(Data!$E:$E,Data!$B:$B,'10W Snapshot'!$E36,Data!$A:$A,'10W Snapshot'!L$1)/(COUNTIFS(Data!$B:$B,'10W Snapshot'!$E36,Data!$A:$A,'10W Snapshot'!L$1)*3),SQRT(AVERAGEIFS(Data!$D:$D,Data!$B:$B,'10W Snapshot'!$E36,Data!$A:$A,'10W Snapshot'!L$1)))*100*IFERROR(VLOOKUP(MATCH($E36,INDIRECT(ADDRESS(2,38+MATCH(L$1,'Master List'!$AM$1:$XDT$1,0),1,1,"Master List")&amp;":"&amp;ADDRESS(51,38+MATCH(L$1,'Master List'!$AM$1:$XDT$1,0),1,1),TRUE),0),'Master List'!$AE$1:$AF$51,2,FALSE)+IFERROR(VLOOKUP($E36,'Master List'!$AG:$AL,6,FALSE),0),1),0)),"")</f>
        <v>0</v>
      </c>
      <c r="M36">
        <f ca="1">IFERROR(MIN(100,ROUND(AVERAGE(SUMIFS(Data!$E:$E,Data!$B:$B,'10W Snapshot'!$E36,Data!$A:$A,'10W Snapshot'!M$1)/(COUNTIFS(Data!$B:$B,'10W Snapshot'!$E36,Data!$A:$A,'10W Snapshot'!M$1)*3),SQRT(AVERAGEIFS(Data!$D:$D,Data!$B:$B,'10W Snapshot'!$E36,Data!$A:$A,'10W Snapshot'!M$1)))*100*IFERROR(VLOOKUP(MATCH($E36,INDIRECT(ADDRESS(2,38+MATCH(M$1,'Master List'!$AM$1:$XDT$1,0),1,1,"Master List")&amp;":"&amp;ADDRESS(51,38+MATCH(M$1,'Master List'!$AM$1:$XDT$1,0),1,1),TRUE),0),'Master List'!$AE$1:$AF$51,2,FALSE)+IFERROR(VLOOKUP($E36,'Master List'!$AG:$AL,6,FALSE),0),1),0)),"")</f>
        <v>34</v>
      </c>
      <c r="N36" t="str">
        <f ca="1">IFERROR(MIN(100,ROUND(AVERAGE(SUMIFS(Data!$E:$E,Data!$B:$B,'10W Snapshot'!$E36,Data!$A:$A,'10W Snapshot'!N$1)/(COUNTIFS(Data!$B:$B,'10W Snapshot'!$E36,Data!$A:$A,'10W Snapshot'!N$1)*3),SQRT(AVERAGEIFS(Data!$D:$D,Data!$B:$B,'10W Snapshot'!$E36,Data!$A:$A,'10W Snapshot'!N$1)))*100*IFERROR(VLOOKUP(MATCH($E36,INDIRECT(ADDRESS(2,38+MATCH(N$1,'Master List'!$AM$1:$XDT$1,0),1,1,"Master List")&amp;":"&amp;ADDRESS(51,38+MATCH(N$1,'Master List'!$AM$1:$XDT$1,0),1,1),TRUE),0),'Master List'!$AE$1:$AF$51,2,FALSE)+IFERROR(VLOOKUP($E36,'Master List'!$AG:$AL,6,FALSE),0),1),0)),"")</f>
        <v/>
      </c>
      <c r="O36">
        <f ca="1">IFERROR(MIN(100,ROUND(AVERAGE(SUMIFS(Data!$E:$E,Data!$B:$B,'10W Snapshot'!$E36,Data!$A:$A,'10W Snapshot'!O$1)/(COUNTIFS(Data!$B:$B,'10W Snapshot'!$E36,Data!$A:$A,'10W Snapshot'!O$1)*3),SQRT(AVERAGEIFS(Data!$D:$D,Data!$B:$B,'10W Snapshot'!$E36,Data!$A:$A,'10W Snapshot'!O$1)))*100*IFERROR(VLOOKUP(MATCH($E36,INDIRECT(ADDRESS(2,38+MATCH(O$1,'Master List'!$AM$1:$XDT$1,0),1,1,"Master List")&amp;":"&amp;ADDRESS(51,38+MATCH(O$1,'Master List'!$AM$1:$XDT$1,0),1,1),TRUE),0),'Master List'!$AE$1:$AF$51,2,FALSE)+IFERROR(VLOOKUP($E36,'Master List'!$AG:$AL,6,FALSE),0),1),0)),"")</f>
        <v>62</v>
      </c>
      <c r="P36" s="20">
        <f t="shared" ca="1" si="1"/>
        <v>32</v>
      </c>
      <c r="R36" s="515">
        <v>35</v>
      </c>
      <c r="S36" s="6">
        <f ca="1">COUNTIFS(Data!$E:$E,0,Data!$B:$B,'10W Snapshot'!$E36,Data!$A:$A,"&gt;="&amp;$F$1,Data!$A:$A,"&lt;="&amp;$O$1)</f>
        <v>4</v>
      </c>
      <c r="T36" s="6">
        <f ca="1">COUNTIFS(Data!$E:$E,1,Data!$B:$B,'10W Snapshot'!$E36,Data!$A:$A,"&gt;="&amp;$F$1,Data!$A:$A,"&lt;="&amp;$O$1)</f>
        <v>2</v>
      </c>
      <c r="U36" s="6">
        <f ca="1">COUNTIFS(Data!$E:$E,2,Data!$B:$B,'10W Snapshot'!$E36,Data!$A:$A,"&gt;="&amp;$F$1,Data!$A:$A,"&lt;="&amp;$O$1)</f>
        <v>0</v>
      </c>
      <c r="V36" s="6">
        <f ca="1">COUNTIFS(Data!$E:$E,3,Data!$B:$B,'10W Snapshot'!$E36,Data!$A:$A,"&gt;="&amp;$F$1,Data!$A:$A,"&lt;="&amp;$O$1)</f>
        <v>0</v>
      </c>
      <c r="W36">
        <f t="shared" ca="1" si="2"/>
        <v>2</v>
      </c>
      <c r="X36">
        <f t="shared" ca="1" si="3"/>
        <v>6</v>
      </c>
      <c r="Z36" s="20">
        <f t="shared" ca="1" si="4"/>
        <v>0.33333333333333331</v>
      </c>
    </row>
    <row r="37" spans="5:26">
      <c r="E37" s="6">
        <f ca="1">VLOOKUP(R37,'Master List'!$V:$W,2,FALSE)</f>
        <v>0</v>
      </c>
      <c r="F37" t="str">
        <f ca="1">IFERROR(MIN(100,ROUND(AVERAGE(SUMIFS(Data!$E:$E,Data!$B:$B,'10W Snapshot'!$E37,Data!$A:$A,'10W Snapshot'!F$1)/(COUNTIFS(Data!$B:$B,'10W Snapshot'!$E37,Data!$A:$A,'10W Snapshot'!F$1)*3),SQRT(AVERAGEIFS(Data!$D:$D,Data!$B:$B,'10W Snapshot'!$E37,Data!$A:$A,'10W Snapshot'!F$1)))*100*IFERROR(VLOOKUP(MATCH($E37,INDIRECT(ADDRESS(2,38+MATCH(F$1,'Master List'!$AM$1:$XDT$1,0),1,1,"Master List")&amp;":"&amp;ADDRESS(51,38+MATCH(F$1,'Master List'!$AM$1:$XDT$1,0),1,1),TRUE),0),'Master List'!$AE$1:$AF$51,2,FALSE)+IFERROR(VLOOKUP($E37,'Master List'!$AG:$AL,6,FALSE),0),1),0)),"")</f>
        <v/>
      </c>
      <c r="G37" t="str">
        <f ca="1">IFERROR(MIN(100,ROUND(AVERAGE(SUMIFS(Data!$E:$E,Data!$B:$B,'10W Snapshot'!$E37,Data!$A:$A,'10W Snapshot'!G$1)/(COUNTIFS(Data!$B:$B,'10W Snapshot'!$E37,Data!$A:$A,'10W Snapshot'!G$1)*3),SQRT(AVERAGEIFS(Data!$D:$D,Data!$B:$B,'10W Snapshot'!$E37,Data!$A:$A,'10W Snapshot'!G$1)))*100*IFERROR(VLOOKUP(MATCH($E37,INDIRECT(ADDRESS(2,38+MATCH(G$1,'Master List'!$AM$1:$XDT$1,0),1,1,"Master List")&amp;":"&amp;ADDRESS(51,38+MATCH(G$1,'Master List'!$AM$1:$XDT$1,0),1,1),TRUE),0),'Master List'!$AE$1:$AF$51,2,FALSE)+IFERROR(VLOOKUP($E37,'Master List'!$AG:$AL,6,FALSE),0),1),0)),"")</f>
        <v/>
      </c>
      <c r="H37" t="str">
        <f ca="1">IFERROR(MIN(100,ROUND(AVERAGE(SUMIFS(Data!$E:$E,Data!$B:$B,'10W Snapshot'!$E37,Data!$A:$A,'10W Snapshot'!H$1)/(COUNTIFS(Data!$B:$B,'10W Snapshot'!$E37,Data!$A:$A,'10W Snapshot'!H$1)*3),SQRT(AVERAGEIFS(Data!$D:$D,Data!$B:$B,'10W Snapshot'!$E37,Data!$A:$A,'10W Snapshot'!H$1)))*100*IFERROR(VLOOKUP(MATCH($E37,INDIRECT(ADDRESS(2,38+MATCH(H$1,'Master List'!$AM$1:$XDT$1,0),1,1,"Master List")&amp;":"&amp;ADDRESS(51,38+MATCH(H$1,'Master List'!$AM$1:$XDT$1,0),1,1),TRUE),0),'Master List'!$AE$1:$AF$51,2,FALSE)+IFERROR(VLOOKUP($E37,'Master List'!$AG:$AL,6,FALSE),0),1),0)),"")</f>
        <v/>
      </c>
      <c r="I37" t="str">
        <f ca="1">IFERROR(MIN(100,ROUND(AVERAGE(SUMIFS(Data!$E:$E,Data!$B:$B,'10W Snapshot'!$E37,Data!$A:$A,'10W Snapshot'!I$1)/(COUNTIFS(Data!$B:$B,'10W Snapshot'!$E37,Data!$A:$A,'10W Snapshot'!I$1)*3),SQRT(AVERAGEIFS(Data!$D:$D,Data!$B:$B,'10W Snapshot'!$E37,Data!$A:$A,'10W Snapshot'!I$1)))*100*IFERROR(VLOOKUP(MATCH($E37,INDIRECT(ADDRESS(2,38+MATCH(I$1,'Master List'!$AM$1:$XDT$1,0),1,1,"Master List")&amp;":"&amp;ADDRESS(51,38+MATCH(I$1,'Master List'!$AM$1:$XDT$1,0),1,1),TRUE),0),'Master List'!$AE$1:$AF$51,2,FALSE)+IFERROR(VLOOKUP($E37,'Master List'!$AG:$AL,6,FALSE),0),1),0)),"")</f>
        <v/>
      </c>
      <c r="J37" t="str">
        <f ca="1">IFERROR(MIN(100,ROUND(AVERAGE(SUMIFS(Data!$E:$E,Data!$B:$B,'10W Snapshot'!$E37,Data!$A:$A,'10W Snapshot'!J$1)/(COUNTIFS(Data!$B:$B,'10W Snapshot'!$E37,Data!$A:$A,'10W Snapshot'!J$1)*3),SQRT(AVERAGEIFS(Data!$D:$D,Data!$B:$B,'10W Snapshot'!$E37,Data!$A:$A,'10W Snapshot'!J$1)))*100*IFERROR(VLOOKUP(MATCH($E37,INDIRECT(ADDRESS(2,38+MATCH(J$1,'Master List'!$AM$1:$XDT$1,0),1,1,"Master List")&amp;":"&amp;ADDRESS(51,38+MATCH(J$1,'Master List'!$AM$1:$XDT$1,0),1,1),TRUE),0),'Master List'!$AE$1:$AF$51,2,FALSE)+IFERROR(VLOOKUP($E37,'Master List'!$AG:$AL,6,FALSE),0),1),0)),"")</f>
        <v/>
      </c>
      <c r="K37" t="str">
        <f ca="1">IFERROR(MIN(100,ROUND(AVERAGE(SUMIFS(Data!$E:$E,Data!$B:$B,'10W Snapshot'!$E37,Data!$A:$A,'10W Snapshot'!K$1)/(COUNTIFS(Data!$B:$B,'10W Snapshot'!$E37,Data!$A:$A,'10W Snapshot'!K$1)*3),SQRT(AVERAGEIFS(Data!$D:$D,Data!$B:$B,'10W Snapshot'!$E37,Data!$A:$A,'10W Snapshot'!K$1)))*100*IFERROR(VLOOKUP(MATCH($E37,INDIRECT(ADDRESS(2,38+MATCH(K$1,'Master List'!$AM$1:$XDT$1,0),1,1,"Master List")&amp;":"&amp;ADDRESS(51,38+MATCH(K$1,'Master List'!$AM$1:$XDT$1,0),1,1),TRUE),0),'Master List'!$AE$1:$AF$51,2,FALSE)+IFERROR(VLOOKUP($E37,'Master List'!$AG:$AL,6,FALSE),0),1),0)),"")</f>
        <v/>
      </c>
      <c r="L37" t="str">
        <f ca="1">IFERROR(MIN(100,ROUND(AVERAGE(SUMIFS(Data!$E:$E,Data!$B:$B,'10W Snapshot'!$E37,Data!$A:$A,'10W Snapshot'!L$1)/(COUNTIFS(Data!$B:$B,'10W Snapshot'!$E37,Data!$A:$A,'10W Snapshot'!L$1)*3),SQRT(AVERAGEIFS(Data!$D:$D,Data!$B:$B,'10W Snapshot'!$E37,Data!$A:$A,'10W Snapshot'!L$1)))*100*IFERROR(VLOOKUP(MATCH($E37,INDIRECT(ADDRESS(2,38+MATCH(L$1,'Master List'!$AM$1:$XDT$1,0),1,1,"Master List")&amp;":"&amp;ADDRESS(51,38+MATCH(L$1,'Master List'!$AM$1:$XDT$1,0),1,1),TRUE),0),'Master List'!$AE$1:$AF$51,2,FALSE)+IFERROR(VLOOKUP($E37,'Master List'!$AG:$AL,6,FALSE),0),1),0)),"")</f>
        <v/>
      </c>
      <c r="M37" t="str">
        <f ca="1">IFERROR(MIN(100,ROUND(AVERAGE(SUMIFS(Data!$E:$E,Data!$B:$B,'10W Snapshot'!$E37,Data!$A:$A,'10W Snapshot'!M$1)/(COUNTIFS(Data!$B:$B,'10W Snapshot'!$E37,Data!$A:$A,'10W Snapshot'!M$1)*3),SQRT(AVERAGEIFS(Data!$D:$D,Data!$B:$B,'10W Snapshot'!$E37,Data!$A:$A,'10W Snapshot'!M$1)))*100*IFERROR(VLOOKUP(MATCH($E37,INDIRECT(ADDRESS(2,38+MATCH(M$1,'Master List'!$AM$1:$XDT$1,0),1,1,"Master List")&amp;":"&amp;ADDRESS(51,38+MATCH(M$1,'Master List'!$AM$1:$XDT$1,0),1,1),TRUE),0),'Master List'!$AE$1:$AF$51,2,FALSE)+IFERROR(VLOOKUP($E37,'Master List'!$AG:$AL,6,FALSE),0),1),0)),"")</f>
        <v/>
      </c>
      <c r="N37" t="str">
        <f ca="1">IFERROR(MIN(100,ROUND(AVERAGE(SUMIFS(Data!$E:$E,Data!$B:$B,'10W Snapshot'!$E37,Data!$A:$A,'10W Snapshot'!N$1)/(COUNTIFS(Data!$B:$B,'10W Snapshot'!$E37,Data!$A:$A,'10W Snapshot'!N$1)*3),SQRT(AVERAGEIFS(Data!$D:$D,Data!$B:$B,'10W Snapshot'!$E37,Data!$A:$A,'10W Snapshot'!N$1)))*100*IFERROR(VLOOKUP(MATCH($E37,INDIRECT(ADDRESS(2,38+MATCH(N$1,'Master List'!$AM$1:$XDT$1,0),1,1,"Master List")&amp;":"&amp;ADDRESS(51,38+MATCH(N$1,'Master List'!$AM$1:$XDT$1,0),1,1),TRUE),0),'Master List'!$AE$1:$AF$51,2,FALSE)+IFERROR(VLOOKUP($E37,'Master List'!$AG:$AL,6,FALSE),0),1),0)),"")</f>
        <v/>
      </c>
      <c r="O37" t="str">
        <f ca="1">IFERROR(MIN(100,ROUND(AVERAGE(SUMIFS(Data!$E:$E,Data!$B:$B,'10W Snapshot'!$E37,Data!$A:$A,'10W Snapshot'!O$1)/(COUNTIFS(Data!$B:$B,'10W Snapshot'!$E37,Data!$A:$A,'10W Snapshot'!O$1)*3),SQRT(AVERAGEIFS(Data!$D:$D,Data!$B:$B,'10W Snapshot'!$E37,Data!$A:$A,'10W Snapshot'!O$1)))*100*IFERROR(VLOOKUP(MATCH($E37,INDIRECT(ADDRESS(2,38+MATCH(O$1,'Master List'!$AM$1:$XDT$1,0),1,1,"Master List")&amp;":"&amp;ADDRESS(51,38+MATCH(O$1,'Master List'!$AM$1:$XDT$1,0),1,1),TRUE),0),'Master List'!$AE$1:$AF$51,2,FALSE)+IFERROR(VLOOKUP($E37,'Master List'!$AG:$AL,6,FALSE),0),1),0)),"")</f>
        <v/>
      </c>
      <c r="P37" s="20" t="str">
        <f t="shared" ca="1" si="1"/>
        <v/>
      </c>
      <c r="R37" s="515">
        <v>36</v>
      </c>
      <c r="S37" s="6">
        <f ca="1">COUNTIFS(Data!$E:$E,0,Data!$B:$B,'10W Snapshot'!$E37,Data!$A:$A,"&gt;="&amp;$F$1,Data!$A:$A,"&lt;="&amp;$O$1)</f>
        <v>0</v>
      </c>
      <c r="T37" s="6">
        <f ca="1">COUNTIFS(Data!$E:$E,1,Data!$B:$B,'10W Snapshot'!$E37,Data!$A:$A,"&gt;="&amp;$F$1,Data!$A:$A,"&lt;="&amp;$O$1)</f>
        <v>0</v>
      </c>
      <c r="U37" s="6">
        <f ca="1">COUNTIFS(Data!$E:$E,2,Data!$B:$B,'10W Snapshot'!$E37,Data!$A:$A,"&gt;="&amp;$F$1,Data!$A:$A,"&lt;="&amp;$O$1)</f>
        <v>0</v>
      </c>
      <c r="V37" s="6">
        <f ca="1">COUNTIFS(Data!$E:$E,3,Data!$B:$B,'10W Snapshot'!$E37,Data!$A:$A,"&gt;="&amp;$F$1,Data!$A:$A,"&lt;="&amp;$O$1)</f>
        <v>0</v>
      </c>
      <c r="W37">
        <f t="shared" ca="1" si="2"/>
        <v>0</v>
      </c>
      <c r="X37">
        <f t="shared" ca="1" si="3"/>
        <v>0</v>
      </c>
      <c r="Z37" s="20" t="e">
        <f t="shared" ca="1" si="4"/>
        <v>#DIV/0!</v>
      </c>
    </row>
    <row r="38" spans="5:26">
      <c r="E38" s="6">
        <f ca="1">VLOOKUP(R38,'Master List'!$V:$W,2,FALSE)</f>
        <v>0</v>
      </c>
      <c r="F38" t="str">
        <f ca="1">IFERROR(MIN(100,ROUND(AVERAGE(SUMIFS(Data!$E:$E,Data!$B:$B,'10W Snapshot'!$E38,Data!$A:$A,'10W Snapshot'!F$1)/(COUNTIFS(Data!$B:$B,'10W Snapshot'!$E38,Data!$A:$A,'10W Snapshot'!F$1)*3),SQRT(AVERAGEIFS(Data!$D:$D,Data!$B:$B,'10W Snapshot'!$E38,Data!$A:$A,'10W Snapshot'!F$1)))*100*IFERROR(VLOOKUP(MATCH($E38,INDIRECT(ADDRESS(2,38+MATCH(F$1,'Master List'!$AM$1:$XDT$1,0),1,1,"Master List")&amp;":"&amp;ADDRESS(51,38+MATCH(F$1,'Master List'!$AM$1:$XDT$1,0),1,1),TRUE),0),'Master List'!$AE$1:$AF$51,2,FALSE)+IFERROR(VLOOKUP($E38,'Master List'!$AG:$AL,6,FALSE),0),1),0)),"")</f>
        <v/>
      </c>
      <c r="G38" t="str">
        <f ca="1">IFERROR(MIN(100,ROUND(AVERAGE(SUMIFS(Data!$E:$E,Data!$B:$B,'10W Snapshot'!$E38,Data!$A:$A,'10W Snapshot'!G$1)/(COUNTIFS(Data!$B:$B,'10W Snapshot'!$E38,Data!$A:$A,'10W Snapshot'!G$1)*3),SQRT(AVERAGEIFS(Data!$D:$D,Data!$B:$B,'10W Snapshot'!$E38,Data!$A:$A,'10W Snapshot'!G$1)))*100*IFERROR(VLOOKUP(MATCH($E38,INDIRECT(ADDRESS(2,38+MATCH(G$1,'Master List'!$AM$1:$XDT$1,0),1,1,"Master List")&amp;":"&amp;ADDRESS(51,38+MATCH(G$1,'Master List'!$AM$1:$XDT$1,0),1,1),TRUE),0),'Master List'!$AE$1:$AF$51,2,FALSE)+IFERROR(VLOOKUP($E38,'Master List'!$AG:$AL,6,FALSE),0),1),0)),"")</f>
        <v/>
      </c>
      <c r="H38" t="str">
        <f ca="1">IFERROR(MIN(100,ROUND(AVERAGE(SUMIFS(Data!$E:$E,Data!$B:$B,'10W Snapshot'!$E38,Data!$A:$A,'10W Snapshot'!H$1)/(COUNTIFS(Data!$B:$B,'10W Snapshot'!$E38,Data!$A:$A,'10W Snapshot'!H$1)*3),SQRT(AVERAGEIFS(Data!$D:$D,Data!$B:$B,'10W Snapshot'!$E38,Data!$A:$A,'10W Snapshot'!H$1)))*100*IFERROR(VLOOKUP(MATCH($E38,INDIRECT(ADDRESS(2,38+MATCH(H$1,'Master List'!$AM$1:$XDT$1,0),1,1,"Master List")&amp;":"&amp;ADDRESS(51,38+MATCH(H$1,'Master List'!$AM$1:$XDT$1,0),1,1),TRUE),0),'Master List'!$AE$1:$AF$51,2,FALSE)+IFERROR(VLOOKUP($E38,'Master List'!$AG:$AL,6,FALSE),0),1),0)),"")</f>
        <v/>
      </c>
      <c r="I38" t="str">
        <f ca="1">IFERROR(MIN(100,ROUND(AVERAGE(SUMIFS(Data!$E:$E,Data!$B:$B,'10W Snapshot'!$E38,Data!$A:$A,'10W Snapshot'!I$1)/(COUNTIFS(Data!$B:$B,'10W Snapshot'!$E38,Data!$A:$A,'10W Snapshot'!I$1)*3),SQRT(AVERAGEIFS(Data!$D:$D,Data!$B:$B,'10W Snapshot'!$E38,Data!$A:$A,'10W Snapshot'!I$1)))*100*IFERROR(VLOOKUP(MATCH($E38,INDIRECT(ADDRESS(2,38+MATCH(I$1,'Master List'!$AM$1:$XDT$1,0),1,1,"Master List")&amp;":"&amp;ADDRESS(51,38+MATCH(I$1,'Master List'!$AM$1:$XDT$1,0),1,1),TRUE),0),'Master List'!$AE$1:$AF$51,2,FALSE)+IFERROR(VLOOKUP($E38,'Master List'!$AG:$AL,6,FALSE),0),1),0)),"")</f>
        <v/>
      </c>
      <c r="J38" t="str">
        <f ca="1">IFERROR(MIN(100,ROUND(AVERAGE(SUMIFS(Data!$E:$E,Data!$B:$B,'10W Snapshot'!$E38,Data!$A:$A,'10W Snapshot'!J$1)/(COUNTIFS(Data!$B:$B,'10W Snapshot'!$E38,Data!$A:$A,'10W Snapshot'!J$1)*3),SQRT(AVERAGEIFS(Data!$D:$D,Data!$B:$B,'10W Snapshot'!$E38,Data!$A:$A,'10W Snapshot'!J$1)))*100*IFERROR(VLOOKUP(MATCH($E38,INDIRECT(ADDRESS(2,38+MATCH(J$1,'Master List'!$AM$1:$XDT$1,0),1,1,"Master List")&amp;":"&amp;ADDRESS(51,38+MATCH(J$1,'Master List'!$AM$1:$XDT$1,0),1,1),TRUE),0),'Master List'!$AE$1:$AF$51,2,FALSE)+IFERROR(VLOOKUP($E38,'Master List'!$AG:$AL,6,FALSE),0),1),0)),"")</f>
        <v/>
      </c>
      <c r="K38" t="str">
        <f ca="1">IFERROR(MIN(100,ROUND(AVERAGE(SUMIFS(Data!$E:$E,Data!$B:$B,'10W Snapshot'!$E38,Data!$A:$A,'10W Snapshot'!K$1)/(COUNTIFS(Data!$B:$B,'10W Snapshot'!$E38,Data!$A:$A,'10W Snapshot'!K$1)*3),SQRT(AVERAGEIFS(Data!$D:$D,Data!$B:$B,'10W Snapshot'!$E38,Data!$A:$A,'10W Snapshot'!K$1)))*100*IFERROR(VLOOKUP(MATCH($E38,INDIRECT(ADDRESS(2,38+MATCH(K$1,'Master List'!$AM$1:$XDT$1,0),1,1,"Master List")&amp;":"&amp;ADDRESS(51,38+MATCH(K$1,'Master List'!$AM$1:$XDT$1,0),1,1),TRUE),0),'Master List'!$AE$1:$AF$51,2,FALSE)+IFERROR(VLOOKUP($E38,'Master List'!$AG:$AL,6,FALSE),0),1),0)),"")</f>
        <v/>
      </c>
      <c r="L38" t="str">
        <f ca="1">IFERROR(MIN(100,ROUND(AVERAGE(SUMIFS(Data!$E:$E,Data!$B:$B,'10W Snapshot'!$E38,Data!$A:$A,'10W Snapshot'!L$1)/(COUNTIFS(Data!$B:$B,'10W Snapshot'!$E38,Data!$A:$A,'10W Snapshot'!L$1)*3),SQRT(AVERAGEIFS(Data!$D:$D,Data!$B:$B,'10W Snapshot'!$E38,Data!$A:$A,'10W Snapshot'!L$1)))*100*IFERROR(VLOOKUP(MATCH($E38,INDIRECT(ADDRESS(2,38+MATCH(L$1,'Master List'!$AM$1:$XDT$1,0),1,1,"Master List")&amp;":"&amp;ADDRESS(51,38+MATCH(L$1,'Master List'!$AM$1:$XDT$1,0),1,1),TRUE),0),'Master List'!$AE$1:$AF$51,2,FALSE)+IFERROR(VLOOKUP($E38,'Master List'!$AG:$AL,6,FALSE),0),1),0)),"")</f>
        <v/>
      </c>
      <c r="M38" t="str">
        <f ca="1">IFERROR(MIN(100,ROUND(AVERAGE(SUMIFS(Data!$E:$E,Data!$B:$B,'10W Snapshot'!$E38,Data!$A:$A,'10W Snapshot'!M$1)/(COUNTIFS(Data!$B:$B,'10W Snapshot'!$E38,Data!$A:$A,'10W Snapshot'!M$1)*3),SQRT(AVERAGEIFS(Data!$D:$D,Data!$B:$B,'10W Snapshot'!$E38,Data!$A:$A,'10W Snapshot'!M$1)))*100*IFERROR(VLOOKUP(MATCH($E38,INDIRECT(ADDRESS(2,38+MATCH(M$1,'Master List'!$AM$1:$XDT$1,0),1,1,"Master List")&amp;":"&amp;ADDRESS(51,38+MATCH(M$1,'Master List'!$AM$1:$XDT$1,0),1,1),TRUE),0),'Master List'!$AE$1:$AF$51,2,FALSE)+IFERROR(VLOOKUP($E38,'Master List'!$AG:$AL,6,FALSE),0),1),0)),"")</f>
        <v/>
      </c>
      <c r="N38" t="str">
        <f ca="1">IFERROR(MIN(100,ROUND(AVERAGE(SUMIFS(Data!$E:$E,Data!$B:$B,'10W Snapshot'!$E38,Data!$A:$A,'10W Snapshot'!N$1)/(COUNTIFS(Data!$B:$B,'10W Snapshot'!$E38,Data!$A:$A,'10W Snapshot'!N$1)*3),SQRT(AVERAGEIFS(Data!$D:$D,Data!$B:$B,'10W Snapshot'!$E38,Data!$A:$A,'10W Snapshot'!N$1)))*100*IFERROR(VLOOKUP(MATCH($E38,INDIRECT(ADDRESS(2,38+MATCH(N$1,'Master List'!$AM$1:$XDT$1,0),1,1,"Master List")&amp;":"&amp;ADDRESS(51,38+MATCH(N$1,'Master List'!$AM$1:$XDT$1,0),1,1),TRUE),0),'Master List'!$AE$1:$AF$51,2,FALSE)+IFERROR(VLOOKUP($E38,'Master List'!$AG:$AL,6,FALSE),0),1),0)),"")</f>
        <v/>
      </c>
      <c r="O38" t="str">
        <f ca="1">IFERROR(MIN(100,ROUND(AVERAGE(SUMIFS(Data!$E:$E,Data!$B:$B,'10W Snapshot'!$E38,Data!$A:$A,'10W Snapshot'!O$1)/(COUNTIFS(Data!$B:$B,'10W Snapshot'!$E38,Data!$A:$A,'10W Snapshot'!O$1)*3),SQRT(AVERAGEIFS(Data!$D:$D,Data!$B:$B,'10W Snapshot'!$E38,Data!$A:$A,'10W Snapshot'!O$1)))*100*IFERROR(VLOOKUP(MATCH($E38,INDIRECT(ADDRESS(2,38+MATCH(O$1,'Master List'!$AM$1:$XDT$1,0),1,1,"Master List")&amp;":"&amp;ADDRESS(51,38+MATCH(O$1,'Master List'!$AM$1:$XDT$1,0),1,1),TRUE),0),'Master List'!$AE$1:$AF$51,2,FALSE)+IFERROR(VLOOKUP($E38,'Master List'!$AG:$AL,6,FALSE),0),1),0)),"")</f>
        <v/>
      </c>
      <c r="P38" s="20" t="str">
        <f t="shared" ca="1" si="1"/>
        <v/>
      </c>
      <c r="R38" s="515">
        <v>37</v>
      </c>
      <c r="S38" s="6">
        <f ca="1">COUNTIFS(Data!$E:$E,0,Data!$B:$B,'10W Snapshot'!$E38,Data!$A:$A,"&gt;="&amp;$F$1,Data!$A:$A,"&lt;="&amp;$O$1)</f>
        <v>0</v>
      </c>
      <c r="T38" s="6">
        <f ca="1">COUNTIFS(Data!$E:$E,1,Data!$B:$B,'10W Snapshot'!$E38,Data!$A:$A,"&gt;="&amp;$F$1,Data!$A:$A,"&lt;="&amp;$O$1)</f>
        <v>0</v>
      </c>
      <c r="U38" s="6">
        <f ca="1">COUNTIFS(Data!$E:$E,2,Data!$B:$B,'10W Snapshot'!$E38,Data!$A:$A,"&gt;="&amp;$F$1,Data!$A:$A,"&lt;="&amp;$O$1)</f>
        <v>0</v>
      </c>
      <c r="V38" s="6">
        <f ca="1">COUNTIFS(Data!$E:$E,3,Data!$B:$B,'10W Snapshot'!$E38,Data!$A:$A,"&gt;="&amp;$F$1,Data!$A:$A,"&lt;="&amp;$O$1)</f>
        <v>0</v>
      </c>
      <c r="W38">
        <f t="shared" ca="1" si="2"/>
        <v>0</v>
      </c>
      <c r="X38">
        <f t="shared" ca="1" si="3"/>
        <v>0</v>
      </c>
      <c r="Z38" s="20" t="e">
        <f t="shared" ca="1" si="4"/>
        <v>#DIV/0!</v>
      </c>
    </row>
    <row r="39" spans="5:26">
      <c r="E39" s="6">
        <f ca="1">VLOOKUP(R39,'Master List'!$V:$W,2,FALSE)</f>
        <v>0</v>
      </c>
      <c r="F39" t="str">
        <f ca="1">IFERROR(MIN(100,ROUND(AVERAGE(SUMIFS(Data!$E:$E,Data!$B:$B,'10W Snapshot'!$E39,Data!$A:$A,'10W Snapshot'!F$1)/(COUNTIFS(Data!$B:$B,'10W Snapshot'!$E39,Data!$A:$A,'10W Snapshot'!F$1)*3),SQRT(AVERAGEIFS(Data!$D:$D,Data!$B:$B,'10W Snapshot'!$E39,Data!$A:$A,'10W Snapshot'!F$1)))*100*IFERROR(VLOOKUP(MATCH($E39,INDIRECT(ADDRESS(2,38+MATCH(F$1,'Master List'!$AM$1:$XDT$1,0),1,1,"Master List")&amp;":"&amp;ADDRESS(51,38+MATCH(F$1,'Master List'!$AM$1:$XDT$1,0),1,1),TRUE),0),'Master List'!$AE$1:$AF$51,2,FALSE)+IFERROR(VLOOKUP($E39,'Master List'!$AG:$AL,6,FALSE),0),1),0)),"")</f>
        <v/>
      </c>
      <c r="G39" t="str">
        <f ca="1">IFERROR(MIN(100,ROUND(AVERAGE(SUMIFS(Data!$E:$E,Data!$B:$B,'10W Snapshot'!$E39,Data!$A:$A,'10W Snapshot'!G$1)/(COUNTIFS(Data!$B:$B,'10W Snapshot'!$E39,Data!$A:$A,'10W Snapshot'!G$1)*3),SQRT(AVERAGEIFS(Data!$D:$D,Data!$B:$B,'10W Snapshot'!$E39,Data!$A:$A,'10W Snapshot'!G$1)))*100*IFERROR(VLOOKUP(MATCH($E39,INDIRECT(ADDRESS(2,38+MATCH(G$1,'Master List'!$AM$1:$XDT$1,0),1,1,"Master List")&amp;":"&amp;ADDRESS(51,38+MATCH(G$1,'Master List'!$AM$1:$XDT$1,0),1,1),TRUE),0),'Master List'!$AE$1:$AF$51,2,FALSE)+IFERROR(VLOOKUP($E39,'Master List'!$AG:$AL,6,FALSE),0),1),0)),"")</f>
        <v/>
      </c>
      <c r="H39" t="str">
        <f ca="1">IFERROR(MIN(100,ROUND(AVERAGE(SUMIFS(Data!$E:$E,Data!$B:$B,'10W Snapshot'!$E39,Data!$A:$A,'10W Snapshot'!H$1)/(COUNTIFS(Data!$B:$B,'10W Snapshot'!$E39,Data!$A:$A,'10W Snapshot'!H$1)*3),SQRT(AVERAGEIFS(Data!$D:$D,Data!$B:$B,'10W Snapshot'!$E39,Data!$A:$A,'10W Snapshot'!H$1)))*100*IFERROR(VLOOKUP(MATCH($E39,INDIRECT(ADDRESS(2,38+MATCH(H$1,'Master List'!$AM$1:$XDT$1,0),1,1,"Master List")&amp;":"&amp;ADDRESS(51,38+MATCH(H$1,'Master List'!$AM$1:$XDT$1,0),1,1),TRUE),0),'Master List'!$AE$1:$AF$51,2,FALSE)+IFERROR(VLOOKUP($E39,'Master List'!$AG:$AL,6,FALSE),0),1),0)),"")</f>
        <v/>
      </c>
      <c r="I39" t="str">
        <f ca="1">IFERROR(MIN(100,ROUND(AVERAGE(SUMIFS(Data!$E:$E,Data!$B:$B,'10W Snapshot'!$E39,Data!$A:$A,'10W Snapshot'!I$1)/(COUNTIFS(Data!$B:$B,'10W Snapshot'!$E39,Data!$A:$A,'10W Snapshot'!I$1)*3),SQRT(AVERAGEIFS(Data!$D:$D,Data!$B:$B,'10W Snapshot'!$E39,Data!$A:$A,'10W Snapshot'!I$1)))*100*IFERROR(VLOOKUP(MATCH($E39,INDIRECT(ADDRESS(2,38+MATCH(I$1,'Master List'!$AM$1:$XDT$1,0),1,1,"Master List")&amp;":"&amp;ADDRESS(51,38+MATCH(I$1,'Master List'!$AM$1:$XDT$1,0),1,1),TRUE),0),'Master List'!$AE$1:$AF$51,2,FALSE)+IFERROR(VLOOKUP($E39,'Master List'!$AG:$AL,6,FALSE),0),1),0)),"")</f>
        <v/>
      </c>
      <c r="J39" t="str">
        <f ca="1">IFERROR(MIN(100,ROUND(AVERAGE(SUMIFS(Data!$E:$E,Data!$B:$B,'10W Snapshot'!$E39,Data!$A:$A,'10W Snapshot'!J$1)/(COUNTIFS(Data!$B:$B,'10W Snapshot'!$E39,Data!$A:$A,'10W Snapshot'!J$1)*3),SQRT(AVERAGEIFS(Data!$D:$D,Data!$B:$B,'10W Snapshot'!$E39,Data!$A:$A,'10W Snapshot'!J$1)))*100*IFERROR(VLOOKUP(MATCH($E39,INDIRECT(ADDRESS(2,38+MATCH(J$1,'Master List'!$AM$1:$XDT$1,0),1,1,"Master List")&amp;":"&amp;ADDRESS(51,38+MATCH(J$1,'Master List'!$AM$1:$XDT$1,0),1,1),TRUE),0),'Master List'!$AE$1:$AF$51,2,FALSE)+IFERROR(VLOOKUP($E39,'Master List'!$AG:$AL,6,FALSE),0),1),0)),"")</f>
        <v/>
      </c>
      <c r="K39" t="str">
        <f ca="1">IFERROR(MIN(100,ROUND(AVERAGE(SUMIFS(Data!$E:$E,Data!$B:$B,'10W Snapshot'!$E39,Data!$A:$A,'10W Snapshot'!K$1)/(COUNTIFS(Data!$B:$B,'10W Snapshot'!$E39,Data!$A:$A,'10W Snapshot'!K$1)*3),SQRT(AVERAGEIFS(Data!$D:$D,Data!$B:$B,'10W Snapshot'!$E39,Data!$A:$A,'10W Snapshot'!K$1)))*100*IFERROR(VLOOKUP(MATCH($E39,INDIRECT(ADDRESS(2,38+MATCH(K$1,'Master List'!$AM$1:$XDT$1,0),1,1,"Master List")&amp;":"&amp;ADDRESS(51,38+MATCH(K$1,'Master List'!$AM$1:$XDT$1,0),1,1),TRUE),0),'Master List'!$AE$1:$AF$51,2,FALSE)+IFERROR(VLOOKUP($E39,'Master List'!$AG:$AL,6,FALSE),0),1),0)),"")</f>
        <v/>
      </c>
      <c r="L39" t="str">
        <f ca="1">IFERROR(MIN(100,ROUND(AVERAGE(SUMIFS(Data!$E:$E,Data!$B:$B,'10W Snapshot'!$E39,Data!$A:$A,'10W Snapshot'!L$1)/(COUNTIFS(Data!$B:$B,'10W Snapshot'!$E39,Data!$A:$A,'10W Snapshot'!L$1)*3),SQRT(AVERAGEIFS(Data!$D:$D,Data!$B:$B,'10W Snapshot'!$E39,Data!$A:$A,'10W Snapshot'!L$1)))*100*IFERROR(VLOOKUP(MATCH($E39,INDIRECT(ADDRESS(2,38+MATCH(L$1,'Master List'!$AM$1:$XDT$1,0),1,1,"Master List")&amp;":"&amp;ADDRESS(51,38+MATCH(L$1,'Master List'!$AM$1:$XDT$1,0),1,1),TRUE),0),'Master List'!$AE$1:$AF$51,2,FALSE)+IFERROR(VLOOKUP($E39,'Master List'!$AG:$AL,6,FALSE),0),1),0)),"")</f>
        <v/>
      </c>
      <c r="M39" t="str">
        <f ca="1">IFERROR(MIN(100,ROUND(AVERAGE(SUMIFS(Data!$E:$E,Data!$B:$B,'10W Snapshot'!$E39,Data!$A:$A,'10W Snapshot'!M$1)/(COUNTIFS(Data!$B:$B,'10W Snapshot'!$E39,Data!$A:$A,'10W Snapshot'!M$1)*3),SQRT(AVERAGEIFS(Data!$D:$D,Data!$B:$B,'10W Snapshot'!$E39,Data!$A:$A,'10W Snapshot'!M$1)))*100*IFERROR(VLOOKUP(MATCH($E39,INDIRECT(ADDRESS(2,38+MATCH(M$1,'Master List'!$AM$1:$XDT$1,0),1,1,"Master List")&amp;":"&amp;ADDRESS(51,38+MATCH(M$1,'Master List'!$AM$1:$XDT$1,0),1,1),TRUE),0),'Master List'!$AE$1:$AF$51,2,FALSE)+IFERROR(VLOOKUP($E39,'Master List'!$AG:$AL,6,FALSE),0),1),0)),"")</f>
        <v/>
      </c>
      <c r="N39" t="str">
        <f ca="1">IFERROR(MIN(100,ROUND(AVERAGE(SUMIFS(Data!$E:$E,Data!$B:$B,'10W Snapshot'!$E39,Data!$A:$A,'10W Snapshot'!N$1)/(COUNTIFS(Data!$B:$B,'10W Snapshot'!$E39,Data!$A:$A,'10W Snapshot'!N$1)*3),SQRT(AVERAGEIFS(Data!$D:$D,Data!$B:$B,'10W Snapshot'!$E39,Data!$A:$A,'10W Snapshot'!N$1)))*100*IFERROR(VLOOKUP(MATCH($E39,INDIRECT(ADDRESS(2,38+MATCH(N$1,'Master List'!$AM$1:$XDT$1,0),1,1,"Master List")&amp;":"&amp;ADDRESS(51,38+MATCH(N$1,'Master List'!$AM$1:$XDT$1,0),1,1),TRUE),0),'Master List'!$AE$1:$AF$51,2,FALSE)+IFERROR(VLOOKUP($E39,'Master List'!$AG:$AL,6,FALSE),0),1),0)),"")</f>
        <v/>
      </c>
      <c r="O39" t="str">
        <f ca="1">IFERROR(MIN(100,ROUND(AVERAGE(SUMIFS(Data!$E:$E,Data!$B:$B,'10W Snapshot'!$E39,Data!$A:$A,'10W Snapshot'!O$1)/(COUNTIFS(Data!$B:$B,'10W Snapshot'!$E39,Data!$A:$A,'10W Snapshot'!O$1)*3),SQRT(AVERAGEIFS(Data!$D:$D,Data!$B:$B,'10W Snapshot'!$E39,Data!$A:$A,'10W Snapshot'!O$1)))*100*IFERROR(VLOOKUP(MATCH($E39,INDIRECT(ADDRESS(2,38+MATCH(O$1,'Master List'!$AM$1:$XDT$1,0),1,1,"Master List")&amp;":"&amp;ADDRESS(51,38+MATCH(O$1,'Master List'!$AM$1:$XDT$1,0),1,1),TRUE),0),'Master List'!$AE$1:$AF$51,2,FALSE)+IFERROR(VLOOKUP($E39,'Master List'!$AG:$AL,6,FALSE),0),1),0)),"")</f>
        <v/>
      </c>
      <c r="P39" s="20" t="str">
        <f t="shared" ca="1" si="1"/>
        <v/>
      </c>
      <c r="R39" s="515">
        <v>38</v>
      </c>
      <c r="S39" s="6">
        <f ca="1">COUNTIFS(Data!$E:$E,0,Data!$B:$B,'10W Snapshot'!$E39,Data!$A:$A,"&gt;="&amp;$F$1,Data!$A:$A,"&lt;="&amp;$O$1)</f>
        <v>0</v>
      </c>
      <c r="T39" s="6">
        <f ca="1">COUNTIFS(Data!$E:$E,1,Data!$B:$B,'10W Snapshot'!$E39,Data!$A:$A,"&gt;="&amp;$F$1,Data!$A:$A,"&lt;="&amp;$O$1)</f>
        <v>0</v>
      </c>
      <c r="U39" s="6">
        <f ca="1">COUNTIFS(Data!$E:$E,2,Data!$B:$B,'10W Snapshot'!$E39,Data!$A:$A,"&gt;="&amp;$F$1,Data!$A:$A,"&lt;="&amp;$O$1)</f>
        <v>0</v>
      </c>
      <c r="V39" s="6">
        <f ca="1">COUNTIFS(Data!$E:$E,3,Data!$B:$B,'10W Snapshot'!$E39,Data!$A:$A,"&gt;="&amp;$F$1,Data!$A:$A,"&lt;="&amp;$O$1)</f>
        <v>0</v>
      </c>
      <c r="W39">
        <f t="shared" ca="1" si="2"/>
        <v>0</v>
      </c>
      <c r="X39">
        <f t="shared" ca="1" si="3"/>
        <v>0</v>
      </c>
      <c r="Z39" s="20" t="e">
        <f t="shared" ca="1" si="4"/>
        <v>#DIV/0!</v>
      </c>
    </row>
    <row r="40" spans="5:26">
      <c r="E40" s="6">
        <f ca="1">VLOOKUP(R40,'Master List'!$V:$W,2,FALSE)</f>
        <v>0</v>
      </c>
      <c r="F40" t="str">
        <f ca="1">IFERROR(MIN(100,ROUND(AVERAGE(SUMIFS(Data!$E:$E,Data!$B:$B,'10W Snapshot'!$E40,Data!$A:$A,'10W Snapshot'!F$1)/(COUNTIFS(Data!$B:$B,'10W Snapshot'!$E40,Data!$A:$A,'10W Snapshot'!F$1)*3),SQRT(AVERAGEIFS(Data!$D:$D,Data!$B:$B,'10W Snapshot'!$E40,Data!$A:$A,'10W Snapshot'!F$1)))*100*IFERROR(VLOOKUP(MATCH($E40,INDIRECT(ADDRESS(2,38+MATCH(F$1,'Master List'!$AM$1:$XDT$1,0),1,1,"Master List")&amp;":"&amp;ADDRESS(51,38+MATCH(F$1,'Master List'!$AM$1:$XDT$1,0),1,1),TRUE),0),'Master List'!$AE$1:$AF$51,2,FALSE)+IFERROR(VLOOKUP($E40,'Master List'!$AG:$AL,6,FALSE),0),1),0)),"")</f>
        <v/>
      </c>
      <c r="G40" t="str">
        <f ca="1">IFERROR(MIN(100,ROUND(AVERAGE(SUMIFS(Data!$E:$E,Data!$B:$B,'10W Snapshot'!$E40,Data!$A:$A,'10W Snapshot'!G$1)/(COUNTIFS(Data!$B:$B,'10W Snapshot'!$E40,Data!$A:$A,'10W Snapshot'!G$1)*3),SQRT(AVERAGEIFS(Data!$D:$D,Data!$B:$B,'10W Snapshot'!$E40,Data!$A:$A,'10W Snapshot'!G$1)))*100*IFERROR(VLOOKUP(MATCH($E40,INDIRECT(ADDRESS(2,38+MATCH(G$1,'Master List'!$AM$1:$XDT$1,0),1,1,"Master List")&amp;":"&amp;ADDRESS(51,38+MATCH(G$1,'Master List'!$AM$1:$XDT$1,0),1,1),TRUE),0),'Master List'!$AE$1:$AF$51,2,FALSE)+IFERROR(VLOOKUP($E40,'Master List'!$AG:$AL,6,FALSE),0),1),0)),"")</f>
        <v/>
      </c>
      <c r="H40" t="str">
        <f ca="1">IFERROR(MIN(100,ROUND(AVERAGE(SUMIFS(Data!$E:$E,Data!$B:$B,'10W Snapshot'!$E40,Data!$A:$A,'10W Snapshot'!H$1)/(COUNTIFS(Data!$B:$B,'10W Snapshot'!$E40,Data!$A:$A,'10W Snapshot'!H$1)*3),SQRT(AVERAGEIFS(Data!$D:$D,Data!$B:$B,'10W Snapshot'!$E40,Data!$A:$A,'10W Snapshot'!H$1)))*100*IFERROR(VLOOKUP(MATCH($E40,INDIRECT(ADDRESS(2,38+MATCH(H$1,'Master List'!$AM$1:$XDT$1,0),1,1,"Master List")&amp;":"&amp;ADDRESS(51,38+MATCH(H$1,'Master List'!$AM$1:$XDT$1,0),1,1),TRUE),0),'Master List'!$AE$1:$AF$51,2,FALSE)+IFERROR(VLOOKUP($E40,'Master List'!$AG:$AL,6,FALSE),0),1),0)),"")</f>
        <v/>
      </c>
      <c r="I40" t="str">
        <f ca="1">IFERROR(MIN(100,ROUND(AVERAGE(SUMIFS(Data!$E:$E,Data!$B:$B,'10W Snapshot'!$E40,Data!$A:$A,'10W Snapshot'!I$1)/(COUNTIFS(Data!$B:$B,'10W Snapshot'!$E40,Data!$A:$A,'10W Snapshot'!I$1)*3),SQRT(AVERAGEIFS(Data!$D:$D,Data!$B:$B,'10W Snapshot'!$E40,Data!$A:$A,'10W Snapshot'!I$1)))*100*IFERROR(VLOOKUP(MATCH($E40,INDIRECT(ADDRESS(2,38+MATCH(I$1,'Master List'!$AM$1:$XDT$1,0),1,1,"Master List")&amp;":"&amp;ADDRESS(51,38+MATCH(I$1,'Master List'!$AM$1:$XDT$1,0),1,1),TRUE),0),'Master List'!$AE$1:$AF$51,2,FALSE)+IFERROR(VLOOKUP($E40,'Master List'!$AG:$AL,6,FALSE),0),1),0)),"")</f>
        <v/>
      </c>
      <c r="J40" t="str">
        <f ca="1">IFERROR(MIN(100,ROUND(AVERAGE(SUMIFS(Data!$E:$E,Data!$B:$B,'10W Snapshot'!$E40,Data!$A:$A,'10W Snapshot'!J$1)/(COUNTIFS(Data!$B:$B,'10W Snapshot'!$E40,Data!$A:$A,'10W Snapshot'!J$1)*3),SQRT(AVERAGEIFS(Data!$D:$D,Data!$B:$B,'10W Snapshot'!$E40,Data!$A:$A,'10W Snapshot'!J$1)))*100*IFERROR(VLOOKUP(MATCH($E40,INDIRECT(ADDRESS(2,38+MATCH(J$1,'Master List'!$AM$1:$XDT$1,0),1,1,"Master List")&amp;":"&amp;ADDRESS(51,38+MATCH(J$1,'Master List'!$AM$1:$XDT$1,0),1,1),TRUE),0),'Master List'!$AE$1:$AF$51,2,FALSE)+IFERROR(VLOOKUP($E40,'Master List'!$AG:$AL,6,FALSE),0),1),0)),"")</f>
        <v/>
      </c>
      <c r="K40" t="str">
        <f ca="1">IFERROR(MIN(100,ROUND(AVERAGE(SUMIFS(Data!$E:$E,Data!$B:$B,'10W Snapshot'!$E40,Data!$A:$A,'10W Snapshot'!K$1)/(COUNTIFS(Data!$B:$B,'10W Snapshot'!$E40,Data!$A:$A,'10W Snapshot'!K$1)*3),SQRT(AVERAGEIFS(Data!$D:$D,Data!$B:$B,'10W Snapshot'!$E40,Data!$A:$A,'10W Snapshot'!K$1)))*100*IFERROR(VLOOKUP(MATCH($E40,INDIRECT(ADDRESS(2,38+MATCH(K$1,'Master List'!$AM$1:$XDT$1,0),1,1,"Master List")&amp;":"&amp;ADDRESS(51,38+MATCH(K$1,'Master List'!$AM$1:$XDT$1,0),1,1),TRUE),0),'Master List'!$AE$1:$AF$51,2,FALSE)+IFERROR(VLOOKUP($E40,'Master List'!$AG:$AL,6,FALSE),0),1),0)),"")</f>
        <v/>
      </c>
      <c r="L40" t="str">
        <f ca="1">IFERROR(MIN(100,ROUND(AVERAGE(SUMIFS(Data!$E:$E,Data!$B:$B,'10W Snapshot'!$E40,Data!$A:$A,'10W Snapshot'!L$1)/(COUNTIFS(Data!$B:$B,'10W Snapshot'!$E40,Data!$A:$A,'10W Snapshot'!L$1)*3),SQRT(AVERAGEIFS(Data!$D:$D,Data!$B:$B,'10W Snapshot'!$E40,Data!$A:$A,'10W Snapshot'!L$1)))*100*IFERROR(VLOOKUP(MATCH($E40,INDIRECT(ADDRESS(2,38+MATCH(L$1,'Master List'!$AM$1:$XDT$1,0),1,1,"Master List")&amp;":"&amp;ADDRESS(51,38+MATCH(L$1,'Master List'!$AM$1:$XDT$1,0),1,1),TRUE),0),'Master List'!$AE$1:$AF$51,2,FALSE)+IFERROR(VLOOKUP($E40,'Master List'!$AG:$AL,6,FALSE),0),1),0)),"")</f>
        <v/>
      </c>
      <c r="M40" t="str">
        <f ca="1">IFERROR(MIN(100,ROUND(AVERAGE(SUMIFS(Data!$E:$E,Data!$B:$B,'10W Snapshot'!$E40,Data!$A:$A,'10W Snapshot'!M$1)/(COUNTIFS(Data!$B:$B,'10W Snapshot'!$E40,Data!$A:$A,'10W Snapshot'!M$1)*3),SQRT(AVERAGEIFS(Data!$D:$D,Data!$B:$B,'10W Snapshot'!$E40,Data!$A:$A,'10W Snapshot'!M$1)))*100*IFERROR(VLOOKUP(MATCH($E40,INDIRECT(ADDRESS(2,38+MATCH(M$1,'Master List'!$AM$1:$XDT$1,0),1,1,"Master List")&amp;":"&amp;ADDRESS(51,38+MATCH(M$1,'Master List'!$AM$1:$XDT$1,0),1,1),TRUE),0),'Master List'!$AE$1:$AF$51,2,FALSE)+IFERROR(VLOOKUP($E40,'Master List'!$AG:$AL,6,FALSE),0),1),0)),"")</f>
        <v/>
      </c>
      <c r="N40" t="str">
        <f ca="1">IFERROR(MIN(100,ROUND(AVERAGE(SUMIFS(Data!$E:$E,Data!$B:$B,'10W Snapshot'!$E40,Data!$A:$A,'10W Snapshot'!N$1)/(COUNTIFS(Data!$B:$B,'10W Snapshot'!$E40,Data!$A:$A,'10W Snapshot'!N$1)*3),SQRT(AVERAGEIFS(Data!$D:$D,Data!$B:$B,'10W Snapshot'!$E40,Data!$A:$A,'10W Snapshot'!N$1)))*100*IFERROR(VLOOKUP(MATCH($E40,INDIRECT(ADDRESS(2,38+MATCH(N$1,'Master List'!$AM$1:$XDT$1,0),1,1,"Master List")&amp;":"&amp;ADDRESS(51,38+MATCH(N$1,'Master List'!$AM$1:$XDT$1,0),1,1),TRUE),0),'Master List'!$AE$1:$AF$51,2,FALSE)+IFERROR(VLOOKUP($E40,'Master List'!$AG:$AL,6,FALSE),0),1),0)),"")</f>
        <v/>
      </c>
      <c r="O40" t="str">
        <f ca="1">IFERROR(MIN(100,ROUND(AVERAGE(SUMIFS(Data!$E:$E,Data!$B:$B,'10W Snapshot'!$E40,Data!$A:$A,'10W Snapshot'!O$1)/(COUNTIFS(Data!$B:$B,'10W Snapshot'!$E40,Data!$A:$A,'10W Snapshot'!O$1)*3),SQRT(AVERAGEIFS(Data!$D:$D,Data!$B:$B,'10W Snapshot'!$E40,Data!$A:$A,'10W Snapshot'!O$1)))*100*IFERROR(VLOOKUP(MATCH($E40,INDIRECT(ADDRESS(2,38+MATCH(O$1,'Master List'!$AM$1:$XDT$1,0),1,1,"Master List")&amp;":"&amp;ADDRESS(51,38+MATCH(O$1,'Master List'!$AM$1:$XDT$1,0),1,1),TRUE),0),'Master List'!$AE$1:$AF$51,2,FALSE)+IFERROR(VLOOKUP($E40,'Master List'!$AG:$AL,6,FALSE),0),1),0)),"")</f>
        <v/>
      </c>
      <c r="P40" s="20" t="str">
        <f t="shared" ca="1" si="1"/>
        <v/>
      </c>
      <c r="R40" s="515">
        <v>39</v>
      </c>
      <c r="S40" s="6">
        <f ca="1">COUNTIFS(Data!$E:$E,0,Data!$B:$B,'10W Snapshot'!$E40,Data!$A:$A,"&gt;="&amp;$F$1,Data!$A:$A,"&lt;="&amp;$O$1)</f>
        <v>0</v>
      </c>
      <c r="T40" s="6">
        <f ca="1">COUNTIFS(Data!$E:$E,1,Data!$B:$B,'10W Snapshot'!$E40,Data!$A:$A,"&gt;="&amp;$F$1,Data!$A:$A,"&lt;="&amp;$O$1)</f>
        <v>0</v>
      </c>
      <c r="U40" s="6">
        <f ca="1">COUNTIFS(Data!$E:$E,2,Data!$B:$B,'10W Snapshot'!$E40,Data!$A:$A,"&gt;="&amp;$F$1,Data!$A:$A,"&lt;="&amp;$O$1)</f>
        <v>0</v>
      </c>
      <c r="V40" s="6">
        <f ca="1">COUNTIFS(Data!$E:$E,3,Data!$B:$B,'10W Snapshot'!$E40,Data!$A:$A,"&gt;="&amp;$F$1,Data!$A:$A,"&lt;="&amp;$O$1)</f>
        <v>0</v>
      </c>
      <c r="W40">
        <f t="shared" ca="1" si="2"/>
        <v>0</v>
      </c>
      <c r="X40">
        <f t="shared" ca="1" si="3"/>
        <v>0</v>
      </c>
      <c r="Z40" s="20" t="e">
        <f t="shared" ca="1" si="4"/>
        <v>#DIV/0!</v>
      </c>
    </row>
    <row r="41" spans="5:26">
      <c r="E41" s="6">
        <f ca="1">VLOOKUP(R41,'Master List'!$V:$W,2,FALSE)</f>
        <v>0</v>
      </c>
      <c r="F41" t="str">
        <f ca="1">IFERROR(MIN(100,ROUND(AVERAGE(SUMIFS(Data!$E:$E,Data!$B:$B,'10W Snapshot'!$E41,Data!$A:$A,'10W Snapshot'!F$1)/(COUNTIFS(Data!$B:$B,'10W Snapshot'!$E41,Data!$A:$A,'10W Snapshot'!F$1)*3),SQRT(AVERAGEIFS(Data!$D:$D,Data!$B:$B,'10W Snapshot'!$E41,Data!$A:$A,'10W Snapshot'!F$1)))*100*IFERROR(VLOOKUP(MATCH($E41,INDIRECT(ADDRESS(2,38+MATCH(F$1,'Master List'!$AM$1:$XDT$1,0),1,1,"Master List")&amp;":"&amp;ADDRESS(51,38+MATCH(F$1,'Master List'!$AM$1:$XDT$1,0),1,1),TRUE),0),'Master List'!$AE$1:$AF$51,2,FALSE)+IFERROR(VLOOKUP($E41,'Master List'!$AG:$AL,6,FALSE),0),1),0)),"")</f>
        <v/>
      </c>
      <c r="G41" t="str">
        <f ca="1">IFERROR(MIN(100,ROUND(AVERAGE(SUMIFS(Data!$E:$E,Data!$B:$B,'10W Snapshot'!$E41,Data!$A:$A,'10W Snapshot'!G$1)/(COUNTIFS(Data!$B:$B,'10W Snapshot'!$E41,Data!$A:$A,'10W Snapshot'!G$1)*3),SQRT(AVERAGEIFS(Data!$D:$D,Data!$B:$B,'10W Snapshot'!$E41,Data!$A:$A,'10W Snapshot'!G$1)))*100*IFERROR(VLOOKUP(MATCH($E41,INDIRECT(ADDRESS(2,38+MATCH(G$1,'Master List'!$AM$1:$XDT$1,0),1,1,"Master List")&amp;":"&amp;ADDRESS(51,38+MATCH(G$1,'Master List'!$AM$1:$XDT$1,0),1,1),TRUE),0),'Master List'!$AE$1:$AF$51,2,FALSE)+IFERROR(VLOOKUP($E41,'Master List'!$AG:$AL,6,FALSE),0),1),0)),"")</f>
        <v/>
      </c>
      <c r="H41" t="str">
        <f ca="1">IFERROR(MIN(100,ROUND(AVERAGE(SUMIFS(Data!$E:$E,Data!$B:$B,'10W Snapshot'!$E41,Data!$A:$A,'10W Snapshot'!H$1)/(COUNTIFS(Data!$B:$B,'10W Snapshot'!$E41,Data!$A:$A,'10W Snapshot'!H$1)*3),SQRT(AVERAGEIFS(Data!$D:$D,Data!$B:$B,'10W Snapshot'!$E41,Data!$A:$A,'10W Snapshot'!H$1)))*100*IFERROR(VLOOKUP(MATCH($E41,INDIRECT(ADDRESS(2,38+MATCH(H$1,'Master List'!$AM$1:$XDT$1,0),1,1,"Master List")&amp;":"&amp;ADDRESS(51,38+MATCH(H$1,'Master List'!$AM$1:$XDT$1,0),1,1),TRUE),0),'Master List'!$AE$1:$AF$51,2,FALSE)+IFERROR(VLOOKUP($E41,'Master List'!$AG:$AL,6,FALSE),0),1),0)),"")</f>
        <v/>
      </c>
      <c r="I41" t="str">
        <f ca="1">IFERROR(MIN(100,ROUND(AVERAGE(SUMIFS(Data!$E:$E,Data!$B:$B,'10W Snapshot'!$E41,Data!$A:$A,'10W Snapshot'!I$1)/(COUNTIFS(Data!$B:$B,'10W Snapshot'!$E41,Data!$A:$A,'10W Snapshot'!I$1)*3),SQRT(AVERAGEIFS(Data!$D:$D,Data!$B:$B,'10W Snapshot'!$E41,Data!$A:$A,'10W Snapshot'!I$1)))*100*IFERROR(VLOOKUP(MATCH($E41,INDIRECT(ADDRESS(2,38+MATCH(I$1,'Master List'!$AM$1:$XDT$1,0),1,1,"Master List")&amp;":"&amp;ADDRESS(51,38+MATCH(I$1,'Master List'!$AM$1:$XDT$1,0),1,1),TRUE),0),'Master List'!$AE$1:$AF$51,2,FALSE)+IFERROR(VLOOKUP($E41,'Master List'!$AG:$AL,6,FALSE),0),1),0)),"")</f>
        <v/>
      </c>
      <c r="J41" t="str">
        <f ca="1">IFERROR(MIN(100,ROUND(AVERAGE(SUMIFS(Data!$E:$E,Data!$B:$B,'10W Snapshot'!$E41,Data!$A:$A,'10W Snapshot'!J$1)/(COUNTIFS(Data!$B:$B,'10W Snapshot'!$E41,Data!$A:$A,'10W Snapshot'!J$1)*3),SQRT(AVERAGEIFS(Data!$D:$D,Data!$B:$B,'10W Snapshot'!$E41,Data!$A:$A,'10W Snapshot'!J$1)))*100*IFERROR(VLOOKUP(MATCH($E41,INDIRECT(ADDRESS(2,38+MATCH(J$1,'Master List'!$AM$1:$XDT$1,0),1,1,"Master List")&amp;":"&amp;ADDRESS(51,38+MATCH(J$1,'Master List'!$AM$1:$XDT$1,0),1,1),TRUE),0),'Master List'!$AE$1:$AF$51,2,FALSE)+IFERROR(VLOOKUP($E41,'Master List'!$AG:$AL,6,FALSE),0),1),0)),"")</f>
        <v/>
      </c>
      <c r="K41" t="str">
        <f ca="1">IFERROR(MIN(100,ROUND(AVERAGE(SUMIFS(Data!$E:$E,Data!$B:$B,'10W Snapshot'!$E41,Data!$A:$A,'10W Snapshot'!K$1)/(COUNTIFS(Data!$B:$B,'10W Snapshot'!$E41,Data!$A:$A,'10W Snapshot'!K$1)*3),SQRT(AVERAGEIFS(Data!$D:$D,Data!$B:$B,'10W Snapshot'!$E41,Data!$A:$A,'10W Snapshot'!K$1)))*100*IFERROR(VLOOKUP(MATCH($E41,INDIRECT(ADDRESS(2,38+MATCH(K$1,'Master List'!$AM$1:$XDT$1,0),1,1,"Master List")&amp;":"&amp;ADDRESS(51,38+MATCH(K$1,'Master List'!$AM$1:$XDT$1,0),1,1),TRUE),0),'Master List'!$AE$1:$AF$51,2,FALSE)+IFERROR(VLOOKUP($E41,'Master List'!$AG:$AL,6,FALSE),0),1),0)),"")</f>
        <v/>
      </c>
      <c r="L41" t="str">
        <f ca="1">IFERROR(MIN(100,ROUND(AVERAGE(SUMIFS(Data!$E:$E,Data!$B:$B,'10W Snapshot'!$E41,Data!$A:$A,'10W Snapshot'!L$1)/(COUNTIFS(Data!$B:$B,'10W Snapshot'!$E41,Data!$A:$A,'10W Snapshot'!L$1)*3),SQRT(AVERAGEIFS(Data!$D:$D,Data!$B:$B,'10W Snapshot'!$E41,Data!$A:$A,'10W Snapshot'!L$1)))*100*IFERROR(VLOOKUP(MATCH($E41,INDIRECT(ADDRESS(2,38+MATCH(L$1,'Master List'!$AM$1:$XDT$1,0),1,1,"Master List")&amp;":"&amp;ADDRESS(51,38+MATCH(L$1,'Master List'!$AM$1:$XDT$1,0),1,1),TRUE),0),'Master List'!$AE$1:$AF$51,2,FALSE)+IFERROR(VLOOKUP($E41,'Master List'!$AG:$AL,6,FALSE),0),1),0)),"")</f>
        <v/>
      </c>
      <c r="M41" t="str">
        <f ca="1">IFERROR(MIN(100,ROUND(AVERAGE(SUMIFS(Data!$E:$E,Data!$B:$B,'10W Snapshot'!$E41,Data!$A:$A,'10W Snapshot'!M$1)/(COUNTIFS(Data!$B:$B,'10W Snapshot'!$E41,Data!$A:$A,'10W Snapshot'!M$1)*3),SQRT(AVERAGEIFS(Data!$D:$D,Data!$B:$B,'10W Snapshot'!$E41,Data!$A:$A,'10W Snapshot'!M$1)))*100*IFERROR(VLOOKUP(MATCH($E41,INDIRECT(ADDRESS(2,38+MATCH(M$1,'Master List'!$AM$1:$XDT$1,0),1,1,"Master List")&amp;":"&amp;ADDRESS(51,38+MATCH(M$1,'Master List'!$AM$1:$XDT$1,0),1,1),TRUE),0),'Master List'!$AE$1:$AF$51,2,FALSE)+IFERROR(VLOOKUP($E41,'Master List'!$AG:$AL,6,FALSE),0),1),0)),"")</f>
        <v/>
      </c>
      <c r="N41" t="str">
        <f ca="1">IFERROR(MIN(100,ROUND(AVERAGE(SUMIFS(Data!$E:$E,Data!$B:$B,'10W Snapshot'!$E41,Data!$A:$A,'10W Snapshot'!N$1)/(COUNTIFS(Data!$B:$B,'10W Snapshot'!$E41,Data!$A:$A,'10W Snapshot'!N$1)*3),SQRT(AVERAGEIFS(Data!$D:$D,Data!$B:$B,'10W Snapshot'!$E41,Data!$A:$A,'10W Snapshot'!N$1)))*100*IFERROR(VLOOKUP(MATCH($E41,INDIRECT(ADDRESS(2,38+MATCH(N$1,'Master List'!$AM$1:$XDT$1,0),1,1,"Master List")&amp;":"&amp;ADDRESS(51,38+MATCH(N$1,'Master List'!$AM$1:$XDT$1,0),1,1),TRUE),0),'Master List'!$AE$1:$AF$51,2,FALSE)+IFERROR(VLOOKUP($E41,'Master List'!$AG:$AL,6,FALSE),0),1),0)),"")</f>
        <v/>
      </c>
      <c r="O41" t="str">
        <f ca="1">IFERROR(MIN(100,ROUND(AVERAGE(SUMIFS(Data!$E:$E,Data!$B:$B,'10W Snapshot'!$E41,Data!$A:$A,'10W Snapshot'!O$1)/(COUNTIFS(Data!$B:$B,'10W Snapshot'!$E41,Data!$A:$A,'10W Snapshot'!O$1)*3),SQRT(AVERAGEIFS(Data!$D:$D,Data!$B:$B,'10W Snapshot'!$E41,Data!$A:$A,'10W Snapshot'!O$1)))*100*IFERROR(VLOOKUP(MATCH($E41,INDIRECT(ADDRESS(2,38+MATCH(O$1,'Master List'!$AM$1:$XDT$1,0),1,1,"Master List")&amp;":"&amp;ADDRESS(51,38+MATCH(O$1,'Master List'!$AM$1:$XDT$1,0),1,1),TRUE),0),'Master List'!$AE$1:$AF$51,2,FALSE)+IFERROR(VLOOKUP($E41,'Master List'!$AG:$AL,6,FALSE),0),1),0)),"")</f>
        <v/>
      </c>
      <c r="P41" s="20" t="str">
        <f t="shared" ca="1" si="1"/>
        <v/>
      </c>
      <c r="R41" s="515">
        <v>40</v>
      </c>
      <c r="S41" s="6">
        <f ca="1">COUNTIFS(Data!$E:$E,0,Data!$B:$B,'10W Snapshot'!$E41,Data!$A:$A,"&gt;="&amp;$F$1,Data!$A:$A,"&lt;="&amp;$O$1)</f>
        <v>0</v>
      </c>
      <c r="T41" s="6">
        <f ca="1">COUNTIFS(Data!$E:$E,1,Data!$B:$B,'10W Snapshot'!$E41,Data!$A:$A,"&gt;="&amp;$F$1,Data!$A:$A,"&lt;="&amp;$O$1)</f>
        <v>0</v>
      </c>
      <c r="U41" s="6">
        <f ca="1">COUNTIFS(Data!$E:$E,2,Data!$B:$B,'10W Snapshot'!$E41,Data!$A:$A,"&gt;="&amp;$F$1,Data!$A:$A,"&lt;="&amp;$O$1)</f>
        <v>0</v>
      </c>
      <c r="V41" s="6">
        <f ca="1">COUNTIFS(Data!$E:$E,3,Data!$B:$B,'10W Snapshot'!$E41,Data!$A:$A,"&gt;="&amp;$F$1,Data!$A:$A,"&lt;="&amp;$O$1)</f>
        <v>0</v>
      </c>
      <c r="W41">
        <f t="shared" ca="1" si="2"/>
        <v>0</v>
      </c>
      <c r="X41">
        <f t="shared" ca="1" si="3"/>
        <v>0</v>
      </c>
      <c r="Z41" s="20" t="e">
        <f t="shared" ca="1" si="4"/>
        <v>#DIV/0!</v>
      </c>
    </row>
    <row r="42" spans="5:26">
      <c r="E42" s="6">
        <f ca="1">VLOOKUP(R42,'Master List'!$V:$W,2,FALSE)</f>
        <v>0</v>
      </c>
      <c r="F42" t="str">
        <f ca="1">IFERROR(MIN(100,ROUND(AVERAGE(SUMIFS(Data!$E:$E,Data!$B:$B,'10W Snapshot'!$E42,Data!$A:$A,'10W Snapshot'!F$1)/(COUNTIFS(Data!$B:$B,'10W Snapshot'!$E42,Data!$A:$A,'10W Snapshot'!F$1)*3),SQRT(AVERAGEIFS(Data!$D:$D,Data!$B:$B,'10W Snapshot'!$E42,Data!$A:$A,'10W Snapshot'!F$1)))*100*IFERROR(VLOOKUP(MATCH($E42,INDIRECT(ADDRESS(2,38+MATCH(F$1,'Master List'!$AM$1:$XDT$1,0),1,1,"Master List")&amp;":"&amp;ADDRESS(51,38+MATCH(F$1,'Master List'!$AM$1:$XDT$1,0),1,1),TRUE),0),'Master List'!$AE$1:$AF$51,2,FALSE)+IFERROR(VLOOKUP($E42,'Master List'!$AG:$AL,6,FALSE),0),1),0)),"")</f>
        <v/>
      </c>
      <c r="G42" t="str">
        <f ca="1">IFERROR(MIN(100,ROUND(AVERAGE(SUMIFS(Data!$E:$E,Data!$B:$B,'10W Snapshot'!$E42,Data!$A:$A,'10W Snapshot'!G$1)/(COUNTIFS(Data!$B:$B,'10W Snapshot'!$E42,Data!$A:$A,'10W Snapshot'!G$1)*3),SQRT(AVERAGEIFS(Data!$D:$D,Data!$B:$B,'10W Snapshot'!$E42,Data!$A:$A,'10W Snapshot'!G$1)))*100*IFERROR(VLOOKUP(MATCH($E42,INDIRECT(ADDRESS(2,38+MATCH(G$1,'Master List'!$AM$1:$XDT$1,0),1,1,"Master List")&amp;":"&amp;ADDRESS(51,38+MATCH(G$1,'Master List'!$AM$1:$XDT$1,0),1,1),TRUE),0),'Master List'!$AE$1:$AF$51,2,FALSE)+IFERROR(VLOOKUP($E42,'Master List'!$AG:$AL,6,FALSE),0),1),0)),"")</f>
        <v/>
      </c>
      <c r="H42" t="str">
        <f ca="1">IFERROR(MIN(100,ROUND(AVERAGE(SUMIFS(Data!$E:$E,Data!$B:$B,'10W Snapshot'!$E42,Data!$A:$A,'10W Snapshot'!H$1)/(COUNTIFS(Data!$B:$B,'10W Snapshot'!$E42,Data!$A:$A,'10W Snapshot'!H$1)*3),SQRT(AVERAGEIFS(Data!$D:$D,Data!$B:$B,'10W Snapshot'!$E42,Data!$A:$A,'10W Snapshot'!H$1)))*100*IFERROR(VLOOKUP(MATCH($E42,INDIRECT(ADDRESS(2,38+MATCH(H$1,'Master List'!$AM$1:$XDT$1,0),1,1,"Master List")&amp;":"&amp;ADDRESS(51,38+MATCH(H$1,'Master List'!$AM$1:$XDT$1,0),1,1),TRUE),0),'Master List'!$AE$1:$AF$51,2,FALSE)+IFERROR(VLOOKUP($E42,'Master List'!$AG:$AL,6,FALSE),0),1),0)),"")</f>
        <v/>
      </c>
      <c r="I42" t="str">
        <f ca="1">IFERROR(MIN(100,ROUND(AVERAGE(SUMIFS(Data!$E:$E,Data!$B:$B,'10W Snapshot'!$E42,Data!$A:$A,'10W Snapshot'!I$1)/(COUNTIFS(Data!$B:$B,'10W Snapshot'!$E42,Data!$A:$A,'10W Snapshot'!I$1)*3),SQRT(AVERAGEIFS(Data!$D:$D,Data!$B:$B,'10W Snapshot'!$E42,Data!$A:$A,'10W Snapshot'!I$1)))*100*IFERROR(VLOOKUP(MATCH($E42,INDIRECT(ADDRESS(2,38+MATCH(I$1,'Master List'!$AM$1:$XDT$1,0),1,1,"Master List")&amp;":"&amp;ADDRESS(51,38+MATCH(I$1,'Master List'!$AM$1:$XDT$1,0),1,1),TRUE),0),'Master List'!$AE$1:$AF$51,2,FALSE)+IFERROR(VLOOKUP($E42,'Master List'!$AG:$AL,6,FALSE),0),1),0)),"")</f>
        <v/>
      </c>
      <c r="J42" t="str">
        <f ca="1">IFERROR(MIN(100,ROUND(AVERAGE(SUMIFS(Data!$E:$E,Data!$B:$B,'10W Snapshot'!$E42,Data!$A:$A,'10W Snapshot'!J$1)/(COUNTIFS(Data!$B:$B,'10W Snapshot'!$E42,Data!$A:$A,'10W Snapshot'!J$1)*3),SQRT(AVERAGEIFS(Data!$D:$D,Data!$B:$B,'10W Snapshot'!$E42,Data!$A:$A,'10W Snapshot'!J$1)))*100*IFERROR(VLOOKUP(MATCH($E42,INDIRECT(ADDRESS(2,38+MATCH(J$1,'Master List'!$AM$1:$XDT$1,0),1,1,"Master List")&amp;":"&amp;ADDRESS(51,38+MATCH(J$1,'Master List'!$AM$1:$XDT$1,0),1,1),TRUE),0),'Master List'!$AE$1:$AF$51,2,FALSE)+IFERROR(VLOOKUP($E42,'Master List'!$AG:$AL,6,FALSE),0),1),0)),"")</f>
        <v/>
      </c>
      <c r="K42" t="str">
        <f ca="1">IFERROR(MIN(100,ROUND(AVERAGE(SUMIFS(Data!$E:$E,Data!$B:$B,'10W Snapshot'!$E42,Data!$A:$A,'10W Snapshot'!K$1)/(COUNTIFS(Data!$B:$B,'10W Snapshot'!$E42,Data!$A:$A,'10W Snapshot'!K$1)*3),SQRT(AVERAGEIFS(Data!$D:$D,Data!$B:$B,'10W Snapshot'!$E42,Data!$A:$A,'10W Snapshot'!K$1)))*100*IFERROR(VLOOKUP(MATCH($E42,INDIRECT(ADDRESS(2,38+MATCH(K$1,'Master List'!$AM$1:$XDT$1,0),1,1,"Master List")&amp;":"&amp;ADDRESS(51,38+MATCH(K$1,'Master List'!$AM$1:$XDT$1,0),1,1),TRUE),0),'Master List'!$AE$1:$AF$51,2,FALSE)+IFERROR(VLOOKUP($E42,'Master List'!$AG:$AL,6,FALSE),0),1),0)),"")</f>
        <v/>
      </c>
      <c r="L42" t="str">
        <f ca="1">IFERROR(MIN(100,ROUND(AVERAGE(SUMIFS(Data!$E:$E,Data!$B:$B,'10W Snapshot'!$E42,Data!$A:$A,'10W Snapshot'!L$1)/(COUNTIFS(Data!$B:$B,'10W Snapshot'!$E42,Data!$A:$A,'10W Snapshot'!L$1)*3),SQRT(AVERAGEIFS(Data!$D:$D,Data!$B:$B,'10W Snapshot'!$E42,Data!$A:$A,'10W Snapshot'!L$1)))*100*IFERROR(VLOOKUP(MATCH($E42,INDIRECT(ADDRESS(2,38+MATCH(L$1,'Master List'!$AM$1:$XDT$1,0),1,1,"Master List")&amp;":"&amp;ADDRESS(51,38+MATCH(L$1,'Master List'!$AM$1:$XDT$1,0),1,1),TRUE),0),'Master List'!$AE$1:$AF$51,2,FALSE)+IFERROR(VLOOKUP($E42,'Master List'!$AG:$AL,6,FALSE),0),1),0)),"")</f>
        <v/>
      </c>
      <c r="M42" t="str">
        <f ca="1">IFERROR(MIN(100,ROUND(AVERAGE(SUMIFS(Data!$E:$E,Data!$B:$B,'10W Snapshot'!$E42,Data!$A:$A,'10W Snapshot'!M$1)/(COUNTIFS(Data!$B:$B,'10W Snapshot'!$E42,Data!$A:$A,'10W Snapshot'!M$1)*3),SQRT(AVERAGEIFS(Data!$D:$D,Data!$B:$B,'10W Snapshot'!$E42,Data!$A:$A,'10W Snapshot'!M$1)))*100*IFERROR(VLOOKUP(MATCH($E42,INDIRECT(ADDRESS(2,38+MATCH(M$1,'Master List'!$AM$1:$XDT$1,0),1,1,"Master List")&amp;":"&amp;ADDRESS(51,38+MATCH(M$1,'Master List'!$AM$1:$XDT$1,0),1,1),TRUE),0),'Master List'!$AE$1:$AF$51,2,FALSE)+IFERROR(VLOOKUP($E42,'Master List'!$AG:$AL,6,FALSE),0),1),0)),"")</f>
        <v/>
      </c>
      <c r="N42" t="str">
        <f ca="1">IFERROR(MIN(100,ROUND(AVERAGE(SUMIFS(Data!$E:$E,Data!$B:$B,'10W Snapshot'!$E42,Data!$A:$A,'10W Snapshot'!N$1)/(COUNTIFS(Data!$B:$B,'10W Snapshot'!$E42,Data!$A:$A,'10W Snapshot'!N$1)*3),SQRT(AVERAGEIFS(Data!$D:$D,Data!$B:$B,'10W Snapshot'!$E42,Data!$A:$A,'10W Snapshot'!N$1)))*100*IFERROR(VLOOKUP(MATCH($E42,INDIRECT(ADDRESS(2,38+MATCH(N$1,'Master List'!$AM$1:$XDT$1,0),1,1,"Master List")&amp;":"&amp;ADDRESS(51,38+MATCH(N$1,'Master List'!$AM$1:$XDT$1,0),1,1),TRUE),0),'Master List'!$AE$1:$AF$51,2,FALSE)+IFERROR(VLOOKUP($E42,'Master List'!$AG:$AL,6,FALSE),0),1),0)),"")</f>
        <v/>
      </c>
      <c r="O42" t="str">
        <f ca="1">IFERROR(MIN(100,ROUND(AVERAGE(SUMIFS(Data!$E:$E,Data!$B:$B,'10W Snapshot'!$E42,Data!$A:$A,'10W Snapshot'!O$1)/(COUNTIFS(Data!$B:$B,'10W Snapshot'!$E42,Data!$A:$A,'10W Snapshot'!O$1)*3),SQRT(AVERAGEIFS(Data!$D:$D,Data!$B:$B,'10W Snapshot'!$E42,Data!$A:$A,'10W Snapshot'!O$1)))*100*IFERROR(VLOOKUP(MATCH($E42,INDIRECT(ADDRESS(2,38+MATCH(O$1,'Master List'!$AM$1:$XDT$1,0),1,1,"Master List")&amp;":"&amp;ADDRESS(51,38+MATCH(O$1,'Master List'!$AM$1:$XDT$1,0),1,1),TRUE),0),'Master List'!$AE$1:$AF$51,2,FALSE)+IFERROR(VLOOKUP($E42,'Master List'!$AG:$AL,6,FALSE),0),1),0)),"")</f>
        <v/>
      </c>
      <c r="P42" s="20" t="str">
        <f t="shared" ca="1" si="1"/>
        <v/>
      </c>
      <c r="R42" s="515">
        <v>41</v>
      </c>
      <c r="S42" s="6">
        <f ca="1">COUNTIFS(Data!$E:$E,0,Data!$B:$B,'10W Snapshot'!$E42,Data!$A:$A,"&gt;="&amp;$F$1,Data!$A:$A,"&lt;="&amp;$O$1)</f>
        <v>0</v>
      </c>
      <c r="T42" s="6">
        <f ca="1">COUNTIFS(Data!$E:$E,1,Data!$B:$B,'10W Snapshot'!$E42,Data!$A:$A,"&gt;="&amp;$F$1,Data!$A:$A,"&lt;="&amp;$O$1)</f>
        <v>0</v>
      </c>
      <c r="U42" s="6">
        <f ca="1">COUNTIFS(Data!$E:$E,2,Data!$B:$B,'10W Snapshot'!$E42,Data!$A:$A,"&gt;="&amp;$F$1,Data!$A:$A,"&lt;="&amp;$O$1)</f>
        <v>0</v>
      </c>
      <c r="V42" s="6">
        <f ca="1">COUNTIFS(Data!$E:$E,3,Data!$B:$B,'10W Snapshot'!$E42,Data!$A:$A,"&gt;="&amp;$F$1,Data!$A:$A,"&lt;="&amp;$O$1)</f>
        <v>0</v>
      </c>
      <c r="W42">
        <f t="shared" ca="1" si="2"/>
        <v>0</v>
      </c>
      <c r="X42">
        <f t="shared" ca="1" si="3"/>
        <v>0</v>
      </c>
      <c r="Z42" s="20" t="e">
        <f t="shared" ca="1" si="4"/>
        <v>#DIV/0!</v>
      </c>
    </row>
    <row r="43" spans="5:26">
      <c r="E43" s="6">
        <f ca="1">VLOOKUP(R43,'Master List'!$V:$W,2,FALSE)</f>
        <v>0</v>
      </c>
      <c r="F43" t="str">
        <f ca="1">IFERROR(MIN(100,ROUND(AVERAGE(SUMIFS(Data!$E:$E,Data!$B:$B,'10W Snapshot'!$E43,Data!$A:$A,'10W Snapshot'!F$1)/(COUNTIFS(Data!$B:$B,'10W Snapshot'!$E43,Data!$A:$A,'10W Snapshot'!F$1)*3),SQRT(AVERAGEIFS(Data!$D:$D,Data!$B:$B,'10W Snapshot'!$E43,Data!$A:$A,'10W Snapshot'!F$1)))*100*IFERROR(VLOOKUP(MATCH($E43,INDIRECT(ADDRESS(2,38+MATCH(F$1,'Master List'!$AM$1:$XDT$1,0),1,1,"Master List")&amp;":"&amp;ADDRESS(51,38+MATCH(F$1,'Master List'!$AM$1:$XDT$1,0),1,1),TRUE),0),'Master List'!$AE$1:$AF$51,2,FALSE)+IFERROR(VLOOKUP($E43,'Master List'!$AG:$AL,6,FALSE),0),1),0)),"")</f>
        <v/>
      </c>
      <c r="G43" t="str">
        <f ca="1">IFERROR(MIN(100,ROUND(AVERAGE(SUMIFS(Data!$E:$E,Data!$B:$B,'10W Snapshot'!$E43,Data!$A:$A,'10W Snapshot'!G$1)/(COUNTIFS(Data!$B:$B,'10W Snapshot'!$E43,Data!$A:$A,'10W Snapshot'!G$1)*3),SQRT(AVERAGEIFS(Data!$D:$D,Data!$B:$B,'10W Snapshot'!$E43,Data!$A:$A,'10W Snapshot'!G$1)))*100*IFERROR(VLOOKUP(MATCH($E43,INDIRECT(ADDRESS(2,38+MATCH(G$1,'Master List'!$AM$1:$XDT$1,0),1,1,"Master List")&amp;":"&amp;ADDRESS(51,38+MATCH(G$1,'Master List'!$AM$1:$XDT$1,0),1,1),TRUE),0),'Master List'!$AE$1:$AF$51,2,FALSE)+IFERROR(VLOOKUP($E43,'Master List'!$AG:$AL,6,FALSE),0),1),0)),"")</f>
        <v/>
      </c>
      <c r="H43" t="str">
        <f ca="1">IFERROR(MIN(100,ROUND(AVERAGE(SUMIFS(Data!$E:$E,Data!$B:$B,'10W Snapshot'!$E43,Data!$A:$A,'10W Snapshot'!H$1)/(COUNTIFS(Data!$B:$B,'10W Snapshot'!$E43,Data!$A:$A,'10W Snapshot'!H$1)*3),SQRT(AVERAGEIFS(Data!$D:$D,Data!$B:$B,'10W Snapshot'!$E43,Data!$A:$A,'10W Snapshot'!H$1)))*100*IFERROR(VLOOKUP(MATCH($E43,INDIRECT(ADDRESS(2,38+MATCH(H$1,'Master List'!$AM$1:$XDT$1,0),1,1,"Master List")&amp;":"&amp;ADDRESS(51,38+MATCH(H$1,'Master List'!$AM$1:$XDT$1,0),1,1),TRUE),0),'Master List'!$AE$1:$AF$51,2,FALSE)+IFERROR(VLOOKUP($E43,'Master List'!$AG:$AL,6,FALSE),0),1),0)),"")</f>
        <v/>
      </c>
      <c r="I43" t="str">
        <f ca="1">IFERROR(MIN(100,ROUND(AVERAGE(SUMIFS(Data!$E:$E,Data!$B:$B,'10W Snapshot'!$E43,Data!$A:$A,'10W Snapshot'!I$1)/(COUNTIFS(Data!$B:$B,'10W Snapshot'!$E43,Data!$A:$A,'10W Snapshot'!I$1)*3),SQRT(AVERAGEIFS(Data!$D:$D,Data!$B:$B,'10W Snapshot'!$E43,Data!$A:$A,'10W Snapshot'!I$1)))*100*IFERROR(VLOOKUP(MATCH($E43,INDIRECT(ADDRESS(2,38+MATCH(I$1,'Master List'!$AM$1:$XDT$1,0),1,1,"Master List")&amp;":"&amp;ADDRESS(51,38+MATCH(I$1,'Master List'!$AM$1:$XDT$1,0),1,1),TRUE),0),'Master List'!$AE$1:$AF$51,2,FALSE)+IFERROR(VLOOKUP($E43,'Master List'!$AG:$AL,6,FALSE),0),1),0)),"")</f>
        <v/>
      </c>
      <c r="J43" t="str">
        <f ca="1">IFERROR(MIN(100,ROUND(AVERAGE(SUMIFS(Data!$E:$E,Data!$B:$B,'10W Snapshot'!$E43,Data!$A:$A,'10W Snapshot'!J$1)/(COUNTIFS(Data!$B:$B,'10W Snapshot'!$E43,Data!$A:$A,'10W Snapshot'!J$1)*3),SQRT(AVERAGEIFS(Data!$D:$D,Data!$B:$B,'10W Snapshot'!$E43,Data!$A:$A,'10W Snapshot'!J$1)))*100*IFERROR(VLOOKUP(MATCH($E43,INDIRECT(ADDRESS(2,38+MATCH(J$1,'Master List'!$AM$1:$XDT$1,0),1,1,"Master List")&amp;":"&amp;ADDRESS(51,38+MATCH(J$1,'Master List'!$AM$1:$XDT$1,0),1,1),TRUE),0),'Master List'!$AE$1:$AF$51,2,FALSE)+IFERROR(VLOOKUP($E43,'Master List'!$AG:$AL,6,FALSE),0),1),0)),"")</f>
        <v/>
      </c>
      <c r="K43" t="str">
        <f ca="1">IFERROR(MIN(100,ROUND(AVERAGE(SUMIFS(Data!$E:$E,Data!$B:$B,'10W Snapshot'!$E43,Data!$A:$A,'10W Snapshot'!K$1)/(COUNTIFS(Data!$B:$B,'10W Snapshot'!$E43,Data!$A:$A,'10W Snapshot'!K$1)*3),SQRT(AVERAGEIFS(Data!$D:$D,Data!$B:$B,'10W Snapshot'!$E43,Data!$A:$A,'10W Snapshot'!K$1)))*100*IFERROR(VLOOKUP(MATCH($E43,INDIRECT(ADDRESS(2,38+MATCH(K$1,'Master List'!$AM$1:$XDT$1,0),1,1,"Master List")&amp;":"&amp;ADDRESS(51,38+MATCH(K$1,'Master List'!$AM$1:$XDT$1,0),1,1),TRUE),0),'Master List'!$AE$1:$AF$51,2,FALSE)+IFERROR(VLOOKUP($E43,'Master List'!$AG:$AL,6,FALSE),0),1),0)),"")</f>
        <v/>
      </c>
      <c r="L43" t="str">
        <f ca="1">IFERROR(MIN(100,ROUND(AVERAGE(SUMIFS(Data!$E:$E,Data!$B:$B,'10W Snapshot'!$E43,Data!$A:$A,'10W Snapshot'!L$1)/(COUNTIFS(Data!$B:$B,'10W Snapshot'!$E43,Data!$A:$A,'10W Snapshot'!L$1)*3),SQRT(AVERAGEIFS(Data!$D:$D,Data!$B:$B,'10W Snapshot'!$E43,Data!$A:$A,'10W Snapshot'!L$1)))*100*IFERROR(VLOOKUP(MATCH($E43,INDIRECT(ADDRESS(2,38+MATCH(L$1,'Master List'!$AM$1:$XDT$1,0),1,1,"Master List")&amp;":"&amp;ADDRESS(51,38+MATCH(L$1,'Master List'!$AM$1:$XDT$1,0),1,1),TRUE),0),'Master List'!$AE$1:$AF$51,2,FALSE)+IFERROR(VLOOKUP($E43,'Master List'!$AG:$AL,6,FALSE),0),1),0)),"")</f>
        <v/>
      </c>
      <c r="M43" t="str">
        <f ca="1">IFERROR(MIN(100,ROUND(AVERAGE(SUMIFS(Data!$E:$E,Data!$B:$B,'10W Snapshot'!$E43,Data!$A:$A,'10W Snapshot'!M$1)/(COUNTIFS(Data!$B:$B,'10W Snapshot'!$E43,Data!$A:$A,'10W Snapshot'!M$1)*3),SQRT(AVERAGEIFS(Data!$D:$D,Data!$B:$B,'10W Snapshot'!$E43,Data!$A:$A,'10W Snapshot'!M$1)))*100*IFERROR(VLOOKUP(MATCH($E43,INDIRECT(ADDRESS(2,38+MATCH(M$1,'Master List'!$AM$1:$XDT$1,0),1,1,"Master List")&amp;":"&amp;ADDRESS(51,38+MATCH(M$1,'Master List'!$AM$1:$XDT$1,0),1,1),TRUE),0),'Master List'!$AE$1:$AF$51,2,FALSE)+IFERROR(VLOOKUP($E43,'Master List'!$AG:$AL,6,FALSE),0),1),0)),"")</f>
        <v/>
      </c>
      <c r="N43" t="str">
        <f ca="1">IFERROR(MIN(100,ROUND(AVERAGE(SUMIFS(Data!$E:$E,Data!$B:$B,'10W Snapshot'!$E43,Data!$A:$A,'10W Snapshot'!N$1)/(COUNTIFS(Data!$B:$B,'10W Snapshot'!$E43,Data!$A:$A,'10W Snapshot'!N$1)*3),SQRT(AVERAGEIFS(Data!$D:$D,Data!$B:$B,'10W Snapshot'!$E43,Data!$A:$A,'10W Snapshot'!N$1)))*100*IFERROR(VLOOKUP(MATCH($E43,INDIRECT(ADDRESS(2,38+MATCH(N$1,'Master List'!$AM$1:$XDT$1,0),1,1,"Master List")&amp;":"&amp;ADDRESS(51,38+MATCH(N$1,'Master List'!$AM$1:$XDT$1,0),1,1),TRUE),0),'Master List'!$AE$1:$AF$51,2,FALSE)+IFERROR(VLOOKUP($E43,'Master List'!$AG:$AL,6,FALSE),0),1),0)),"")</f>
        <v/>
      </c>
      <c r="O43" t="str">
        <f ca="1">IFERROR(MIN(100,ROUND(AVERAGE(SUMIFS(Data!$E:$E,Data!$B:$B,'10W Snapshot'!$E43,Data!$A:$A,'10W Snapshot'!O$1)/(COUNTIFS(Data!$B:$B,'10W Snapshot'!$E43,Data!$A:$A,'10W Snapshot'!O$1)*3),SQRT(AVERAGEIFS(Data!$D:$D,Data!$B:$B,'10W Snapshot'!$E43,Data!$A:$A,'10W Snapshot'!O$1)))*100*IFERROR(VLOOKUP(MATCH($E43,INDIRECT(ADDRESS(2,38+MATCH(O$1,'Master List'!$AM$1:$XDT$1,0),1,1,"Master List")&amp;":"&amp;ADDRESS(51,38+MATCH(O$1,'Master List'!$AM$1:$XDT$1,0),1,1),TRUE),0),'Master List'!$AE$1:$AF$51,2,FALSE)+IFERROR(VLOOKUP($E43,'Master List'!$AG:$AL,6,FALSE),0),1),0)),"")</f>
        <v/>
      </c>
      <c r="P43" s="20" t="str">
        <f t="shared" ca="1" si="1"/>
        <v/>
      </c>
      <c r="R43" s="515">
        <v>42</v>
      </c>
      <c r="S43" s="6">
        <f ca="1">COUNTIFS(Data!$E:$E,0,Data!$B:$B,'10W Snapshot'!$E43,Data!$A:$A,"&gt;="&amp;$F$1,Data!$A:$A,"&lt;="&amp;$O$1)</f>
        <v>0</v>
      </c>
      <c r="T43" s="6">
        <f ca="1">COUNTIFS(Data!$E:$E,1,Data!$B:$B,'10W Snapshot'!$E43,Data!$A:$A,"&gt;="&amp;$F$1,Data!$A:$A,"&lt;="&amp;$O$1)</f>
        <v>0</v>
      </c>
      <c r="U43" s="6">
        <f ca="1">COUNTIFS(Data!$E:$E,2,Data!$B:$B,'10W Snapshot'!$E43,Data!$A:$A,"&gt;="&amp;$F$1,Data!$A:$A,"&lt;="&amp;$O$1)</f>
        <v>0</v>
      </c>
      <c r="V43" s="6">
        <f ca="1">COUNTIFS(Data!$E:$E,3,Data!$B:$B,'10W Snapshot'!$E43,Data!$A:$A,"&gt;="&amp;$F$1,Data!$A:$A,"&lt;="&amp;$O$1)</f>
        <v>0</v>
      </c>
      <c r="W43">
        <f t="shared" ca="1" si="2"/>
        <v>0</v>
      </c>
      <c r="X43">
        <f t="shared" ca="1" si="3"/>
        <v>0</v>
      </c>
      <c r="Z43" s="20" t="e">
        <f t="shared" ca="1" si="4"/>
        <v>#DIV/0!</v>
      </c>
    </row>
    <row r="44" spans="5:26">
      <c r="E44" s="6">
        <f ca="1">VLOOKUP(R44,'Master List'!$V:$W,2,FALSE)</f>
        <v>0</v>
      </c>
      <c r="F44" t="str">
        <f ca="1">IFERROR(MIN(100,ROUND(AVERAGE(SUMIFS(Data!$E:$E,Data!$B:$B,'10W Snapshot'!$E44,Data!$A:$A,'10W Snapshot'!F$1)/(COUNTIFS(Data!$B:$B,'10W Snapshot'!$E44,Data!$A:$A,'10W Snapshot'!F$1)*3),SQRT(AVERAGEIFS(Data!$D:$D,Data!$B:$B,'10W Snapshot'!$E44,Data!$A:$A,'10W Snapshot'!F$1)))*100*IFERROR(VLOOKUP(MATCH($E44,INDIRECT(ADDRESS(2,38+MATCH(F$1,'Master List'!$AM$1:$XDT$1,0),1,1,"Master List")&amp;":"&amp;ADDRESS(51,38+MATCH(F$1,'Master List'!$AM$1:$XDT$1,0),1,1),TRUE),0),'Master List'!$AE$1:$AF$51,2,FALSE)+IFERROR(VLOOKUP($E44,'Master List'!$AG:$AL,6,FALSE),0),1),0)),"")</f>
        <v/>
      </c>
      <c r="G44" t="str">
        <f ca="1">IFERROR(MIN(100,ROUND(AVERAGE(SUMIFS(Data!$E:$E,Data!$B:$B,'10W Snapshot'!$E44,Data!$A:$A,'10W Snapshot'!G$1)/(COUNTIFS(Data!$B:$B,'10W Snapshot'!$E44,Data!$A:$A,'10W Snapshot'!G$1)*3),SQRT(AVERAGEIFS(Data!$D:$D,Data!$B:$B,'10W Snapshot'!$E44,Data!$A:$A,'10W Snapshot'!G$1)))*100*IFERROR(VLOOKUP(MATCH($E44,INDIRECT(ADDRESS(2,38+MATCH(G$1,'Master List'!$AM$1:$XDT$1,0),1,1,"Master List")&amp;":"&amp;ADDRESS(51,38+MATCH(G$1,'Master List'!$AM$1:$XDT$1,0),1,1),TRUE),0),'Master List'!$AE$1:$AF$51,2,FALSE)+IFERROR(VLOOKUP($E44,'Master List'!$AG:$AL,6,FALSE),0),1),0)),"")</f>
        <v/>
      </c>
      <c r="H44" t="str">
        <f ca="1">IFERROR(MIN(100,ROUND(AVERAGE(SUMIFS(Data!$E:$E,Data!$B:$B,'10W Snapshot'!$E44,Data!$A:$A,'10W Snapshot'!H$1)/(COUNTIFS(Data!$B:$B,'10W Snapshot'!$E44,Data!$A:$A,'10W Snapshot'!H$1)*3),SQRT(AVERAGEIFS(Data!$D:$D,Data!$B:$B,'10W Snapshot'!$E44,Data!$A:$A,'10W Snapshot'!H$1)))*100*IFERROR(VLOOKUP(MATCH($E44,INDIRECT(ADDRESS(2,38+MATCH(H$1,'Master List'!$AM$1:$XDT$1,0),1,1,"Master List")&amp;":"&amp;ADDRESS(51,38+MATCH(H$1,'Master List'!$AM$1:$XDT$1,0),1,1),TRUE),0),'Master List'!$AE$1:$AF$51,2,FALSE)+IFERROR(VLOOKUP($E44,'Master List'!$AG:$AL,6,FALSE),0),1),0)),"")</f>
        <v/>
      </c>
      <c r="I44" t="str">
        <f ca="1">IFERROR(MIN(100,ROUND(AVERAGE(SUMIFS(Data!$E:$E,Data!$B:$B,'10W Snapshot'!$E44,Data!$A:$A,'10W Snapshot'!I$1)/(COUNTIFS(Data!$B:$B,'10W Snapshot'!$E44,Data!$A:$A,'10W Snapshot'!I$1)*3),SQRT(AVERAGEIFS(Data!$D:$D,Data!$B:$B,'10W Snapshot'!$E44,Data!$A:$A,'10W Snapshot'!I$1)))*100*IFERROR(VLOOKUP(MATCH($E44,INDIRECT(ADDRESS(2,38+MATCH(I$1,'Master List'!$AM$1:$XDT$1,0),1,1,"Master List")&amp;":"&amp;ADDRESS(51,38+MATCH(I$1,'Master List'!$AM$1:$XDT$1,0),1,1),TRUE),0),'Master List'!$AE$1:$AF$51,2,FALSE)+IFERROR(VLOOKUP($E44,'Master List'!$AG:$AL,6,FALSE),0),1),0)),"")</f>
        <v/>
      </c>
      <c r="J44" t="str">
        <f ca="1">IFERROR(MIN(100,ROUND(AVERAGE(SUMIFS(Data!$E:$E,Data!$B:$B,'10W Snapshot'!$E44,Data!$A:$A,'10W Snapshot'!J$1)/(COUNTIFS(Data!$B:$B,'10W Snapshot'!$E44,Data!$A:$A,'10W Snapshot'!J$1)*3),SQRT(AVERAGEIFS(Data!$D:$D,Data!$B:$B,'10W Snapshot'!$E44,Data!$A:$A,'10W Snapshot'!J$1)))*100*IFERROR(VLOOKUP(MATCH($E44,INDIRECT(ADDRESS(2,38+MATCH(J$1,'Master List'!$AM$1:$XDT$1,0),1,1,"Master List")&amp;":"&amp;ADDRESS(51,38+MATCH(J$1,'Master List'!$AM$1:$XDT$1,0),1,1),TRUE),0),'Master List'!$AE$1:$AF$51,2,FALSE)+IFERROR(VLOOKUP($E44,'Master List'!$AG:$AL,6,FALSE),0),1),0)),"")</f>
        <v/>
      </c>
      <c r="K44" t="str">
        <f ca="1">IFERROR(MIN(100,ROUND(AVERAGE(SUMIFS(Data!$E:$E,Data!$B:$B,'10W Snapshot'!$E44,Data!$A:$A,'10W Snapshot'!K$1)/(COUNTIFS(Data!$B:$B,'10W Snapshot'!$E44,Data!$A:$A,'10W Snapshot'!K$1)*3),SQRT(AVERAGEIFS(Data!$D:$D,Data!$B:$B,'10W Snapshot'!$E44,Data!$A:$A,'10W Snapshot'!K$1)))*100*IFERROR(VLOOKUP(MATCH($E44,INDIRECT(ADDRESS(2,38+MATCH(K$1,'Master List'!$AM$1:$XDT$1,0),1,1,"Master List")&amp;":"&amp;ADDRESS(51,38+MATCH(K$1,'Master List'!$AM$1:$XDT$1,0),1,1),TRUE),0),'Master List'!$AE$1:$AF$51,2,FALSE)+IFERROR(VLOOKUP($E44,'Master List'!$AG:$AL,6,FALSE),0),1),0)),"")</f>
        <v/>
      </c>
      <c r="L44" t="str">
        <f ca="1">IFERROR(MIN(100,ROUND(AVERAGE(SUMIFS(Data!$E:$E,Data!$B:$B,'10W Snapshot'!$E44,Data!$A:$A,'10W Snapshot'!L$1)/(COUNTIFS(Data!$B:$B,'10W Snapshot'!$E44,Data!$A:$A,'10W Snapshot'!L$1)*3),SQRT(AVERAGEIFS(Data!$D:$D,Data!$B:$B,'10W Snapshot'!$E44,Data!$A:$A,'10W Snapshot'!L$1)))*100*IFERROR(VLOOKUP(MATCH($E44,INDIRECT(ADDRESS(2,38+MATCH(L$1,'Master List'!$AM$1:$XDT$1,0),1,1,"Master List")&amp;":"&amp;ADDRESS(51,38+MATCH(L$1,'Master List'!$AM$1:$XDT$1,0),1,1),TRUE),0),'Master List'!$AE$1:$AF$51,2,FALSE)+IFERROR(VLOOKUP($E44,'Master List'!$AG:$AL,6,FALSE),0),1),0)),"")</f>
        <v/>
      </c>
      <c r="M44" t="str">
        <f ca="1">IFERROR(MIN(100,ROUND(AVERAGE(SUMIFS(Data!$E:$E,Data!$B:$B,'10W Snapshot'!$E44,Data!$A:$A,'10W Snapshot'!M$1)/(COUNTIFS(Data!$B:$B,'10W Snapshot'!$E44,Data!$A:$A,'10W Snapshot'!M$1)*3),SQRT(AVERAGEIFS(Data!$D:$D,Data!$B:$B,'10W Snapshot'!$E44,Data!$A:$A,'10W Snapshot'!M$1)))*100*IFERROR(VLOOKUP(MATCH($E44,INDIRECT(ADDRESS(2,38+MATCH(M$1,'Master List'!$AM$1:$XDT$1,0),1,1,"Master List")&amp;":"&amp;ADDRESS(51,38+MATCH(M$1,'Master List'!$AM$1:$XDT$1,0),1,1),TRUE),0),'Master List'!$AE$1:$AF$51,2,FALSE)+IFERROR(VLOOKUP($E44,'Master List'!$AG:$AL,6,FALSE),0),1),0)),"")</f>
        <v/>
      </c>
      <c r="N44" t="str">
        <f ca="1">IFERROR(MIN(100,ROUND(AVERAGE(SUMIFS(Data!$E:$E,Data!$B:$B,'10W Snapshot'!$E44,Data!$A:$A,'10W Snapshot'!N$1)/(COUNTIFS(Data!$B:$B,'10W Snapshot'!$E44,Data!$A:$A,'10W Snapshot'!N$1)*3),SQRT(AVERAGEIFS(Data!$D:$D,Data!$B:$B,'10W Snapshot'!$E44,Data!$A:$A,'10W Snapshot'!N$1)))*100*IFERROR(VLOOKUP(MATCH($E44,INDIRECT(ADDRESS(2,38+MATCH(N$1,'Master List'!$AM$1:$XDT$1,0),1,1,"Master List")&amp;":"&amp;ADDRESS(51,38+MATCH(N$1,'Master List'!$AM$1:$XDT$1,0),1,1),TRUE),0),'Master List'!$AE$1:$AF$51,2,FALSE)+IFERROR(VLOOKUP($E44,'Master List'!$AG:$AL,6,FALSE),0),1),0)),"")</f>
        <v/>
      </c>
      <c r="O44" t="str">
        <f ca="1">IFERROR(MIN(100,ROUND(AVERAGE(SUMIFS(Data!$E:$E,Data!$B:$B,'10W Snapshot'!$E44,Data!$A:$A,'10W Snapshot'!O$1)/(COUNTIFS(Data!$B:$B,'10W Snapshot'!$E44,Data!$A:$A,'10W Snapshot'!O$1)*3),SQRT(AVERAGEIFS(Data!$D:$D,Data!$B:$B,'10W Snapshot'!$E44,Data!$A:$A,'10W Snapshot'!O$1)))*100*IFERROR(VLOOKUP(MATCH($E44,INDIRECT(ADDRESS(2,38+MATCH(O$1,'Master List'!$AM$1:$XDT$1,0),1,1,"Master List")&amp;":"&amp;ADDRESS(51,38+MATCH(O$1,'Master List'!$AM$1:$XDT$1,0),1,1),TRUE),0),'Master List'!$AE$1:$AF$51,2,FALSE)+IFERROR(VLOOKUP($E44,'Master List'!$AG:$AL,6,FALSE),0),1),0)),"")</f>
        <v/>
      </c>
      <c r="P44" s="20" t="str">
        <f t="shared" ca="1" si="1"/>
        <v/>
      </c>
      <c r="R44" s="515">
        <v>43</v>
      </c>
      <c r="S44" s="6">
        <f ca="1">COUNTIFS(Data!$E:$E,0,Data!$B:$B,'10W Snapshot'!$E44,Data!$A:$A,"&gt;="&amp;$F$1,Data!$A:$A,"&lt;="&amp;$O$1)</f>
        <v>0</v>
      </c>
      <c r="T44" s="6">
        <f ca="1">COUNTIFS(Data!$E:$E,1,Data!$B:$B,'10W Snapshot'!$E44,Data!$A:$A,"&gt;="&amp;$F$1,Data!$A:$A,"&lt;="&amp;$O$1)</f>
        <v>0</v>
      </c>
      <c r="U44" s="6">
        <f ca="1">COUNTIFS(Data!$E:$E,2,Data!$B:$B,'10W Snapshot'!$E44,Data!$A:$A,"&gt;="&amp;$F$1,Data!$A:$A,"&lt;="&amp;$O$1)</f>
        <v>0</v>
      </c>
      <c r="V44" s="6">
        <f ca="1">COUNTIFS(Data!$E:$E,3,Data!$B:$B,'10W Snapshot'!$E44,Data!$A:$A,"&gt;="&amp;$F$1,Data!$A:$A,"&lt;="&amp;$O$1)</f>
        <v>0</v>
      </c>
      <c r="W44">
        <f t="shared" ca="1" si="2"/>
        <v>0</v>
      </c>
      <c r="X44">
        <f t="shared" ca="1" si="3"/>
        <v>0</v>
      </c>
      <c r="Z44" s="20" t="e">
        <f t="shared" ca="1" si="4"/>
        <v>#DIV/0!</v>
      </c>
    </row>
    <row r="45" spans="5:26">
      <c r="E45" s="6">
        <f ca="1">VLOOKUP(R45,'Master List'!$V:$W,2,FALSE)</f>
        <v>0</v>
      </c>
      <c r="F45" t="str">
        <f ca="1">IFERROR(MIN(100,ROUND(AVERAGE(SUMIFS(Data!$E:$E,Data!$B:$B,'10W Snapshot'!$E45,Data!$A:$A,'10W Snapshot'!F$1)/(COUNTIFS(Data!$B:$B,'10W Snapshot'!$E45,Data!$A:$A,'10W Snapshot'!F$1)*3),SQRT(AVERAGEIFS(Data!$D:$D,Data!$B:$B,'10W Snapshot'!$E45,Data!$A:$A,'10W Snapshot'!F$1)))*100*IFERROR(VLOOKUP(MATCH($E45,INDIRECT(ADDRESS(2,38+MATCH(F$1,'Master List'!$AM$1:$XDT$1,0),1,1,"Master List")&amp;":"&amp;ADDRESS(51,38+MATCH(F$1,'Master List'!$AM$1:$XDT$1,0),1,1),TRUE),0),'Master List'!$AE$1:$AF$51,2,FALSE)+IFERROR(VLOOKUP($E45,'Master List'!$AG:$AL,6,FALSE),0),1),0)),"")</f>
        <v/>
      </c>
      <c r="G45" t="str">
        <f ca="1">IFERROR(MIN(100,ROUND(AVERAGE(SUMIFS(Data!$E:$E,Data!$B:$B,'10W Snapshot'!$E45,Data!$A:$A,'10W Snapshot'!G$1)/(COUNTIFS(Data!$B:$B,'10W Snapshot'!$E45,Data!$A:$A,'10W Snapshot'!G$1)*3),SQRT(AVERAGEIFS(Data!$D:$D,Data!$B:$B,'10W Snapshot'!$E45,Data!$A:$A,'10W Snapshot'!G$1)))*100*IFERROR(VLOOKUP(MATCH($E45,INDIRECT(ADDRESS(2,38+MATCH(G$1,'Master List'!$AM$1:$XDT$1,0),1,1,"Master List")&amp;":"&amp;ADDRESS(51,38+MATCH(G$1,'Master List'!$AM$1:$XDT$1,0),1,1),TRUE),0),'Master List'!$AE$1:$AF$51,2,FALSE)+IFERROR(VLOOKUP($E45,'Master List'!$AG:$AL,6,FALSE),0),1),0)),"")</f>
        <v/>
      </c>
      <c r="H45" t="str">
        <f ca="1">IFERROR(MIN(100,ROUND(AVERAGE(SUMIFS(Data!$E:$E,Data!$B:$B,'10W Snapshot'!$E45,Data!$A:$A,'10W Snapshot'!H$1)/(COUNTIFS(Data!$B:$B,'10W Snapshot'!$E45,Data!$A:$A,'10W Snapshot'!H$1)*3),SQRT(AVERAGEIFS(Data!$D:$D,Data!$B:$B,'10W Snapshot'!$E45,Data!$A:$A,'10W Snapshot'!H$1)))*100*IFERROR(VLOOKUP(MATCH($E45,INDIRECT(ADDRESS(2,38+MATCH(H$1,'Master List'!$AM$1:$XDT$1,0),1,1,"Master List")&amp;":"&amp;ADDRESS(51,38+MATCH(H$1,'Master List'!$AM$1:$XDT$1,0),1,1),TRUE),0),'Master List'!$AE$1:$AF$51,2,FALSE)+IFERROR(VLOOKUP($E45,'Master List'!$AG:$AL,6,FALSE),0),1),0)),"")</f>
        <v/>
      </c>
      <c r="I45" t="str">
        <f ca="1">IFERROR(MIN(100,ROUND(AVERAGE(SUMIFS(Data!$E:$E,Data!$B:$B,'10W Snapshot'!$E45,Data!$A:$A,'10W Snapshot'!I$1)/(COUNTIFS(Data!$B:$B,'10W Snapshot'!$E45,Data!$A:$A,'10W Snapshot'!I$1)*3),SQRT(AVERAGEIFS(Data!$D:$D,Data!$B:$B,'10W Snapshot'!$E45,Data!$A:$A,'10W Snapshot'!I$1)))*100*IFERROR(VLOOKUP(MATCH($E45,INDIRECT(ADDRESS(2,38+MATCH(I$1,'Master List'!$AM$1:$XDT$1,0),1,1,"Master List")&amp;":"&amp;ADDRESS(51,38+MATCH(I$1,'Master List'!$AM$1:$XDT$1,0),1,1),TRUE),0),'Master List'!$AE$1:$AF$51,2,FALSE)+IFERROR(VLOOKUP($E45,'Master List'!$AG:$AL,6,FALSE),0),1),0)),"")</f>
        <v/>
      </c>
      <c r="J45" t="str">
        <f ca="1">IFERROR(MIN(100,ROUND(AVERAGE(SUMIFS(Data!$E:$E,Data!$B:$B,'10W Snapshot'!$E45,Data!$A:$A,'10W Snapshot'!J$1)/(COUNTIFS(Data!$B:$B,'10W Snapshot'!$E45,Data!$A:$A,'10W Snapshot'!J$1)*3),SQRT(AVERAGEIFS(Data!$D:$D,Data!$B:$B,'10W Snapshot'!$E45,Data!$A:$A,'10W Snapshot'!J$1)))*100*IFERROR(VLOOKUP(MATCH($E45,INDIRECT(ADDRESS(2,38+MATCH(J$1,'Master List'!$AM$1:$XDT$1,0),1,1,"Master List")&amp;":"&amp;ADDRESS(51,38+MATCH(J$1,'Master List'!$AM$1:$XDT$1,0),1,1),TRUE),0),'Master List'!$AE$1:$AF$51,2,FALSE)+IFERROR(VLOOKUP($E45,'Master List'!$AG:$AL,6,FALSE),0),1),0)),"")</f>
        <v/>
      </c>
      <c r="K45" t="str">
        <f ca="1">IFERROR(MIN(100,ROUND(AVERAGE(SUMIFS(Data!$E:$E,Data!$B:$B,'10W Snapshot'!$E45,Data!$A:$A,'10W Snapshot'!K$1)/(COUNTIFS(Data!$B:$B,'10W Snapshot'!$E45,Data!$A:$A,'10W Snapshot'!K$1)*3),SQRT(AVERAGEIFS(Data!$D:$D,Data!$B:$B,'10W Snapshot'!$E45,Data!$A:$A,'10W Snapshot'!K$1)))*100*IFERROR(VLOOKUP(MATCH($E45,INDIRECT(ADDRESS(2,38+MATCH(K$1,'Master List'!$AM$1:$XDT$1,0),1,1,"Master List")&amp;":"&amp;ADDRESS(51,38+MATCH(K$1,'Master List'!$AM$1:$XDT$1,0),1,1),TRUE),0),'Master List'!$AE$1:$AF$51,2,FALSE)+IFERROR(VLOOKUP($E45,'Master List'!$AG:$AL,6,FALSE),0),1),0)),"")</f>
        <v/>
      </c>
      <c r="L45" t="str">
        <f ca="1">IFERROR(MIN(100,ROUND(AVERAGE(SUMIFS(Data!$E:$E,Data!$B:$B,'10W Snapshot'!$E45,Data!$A:$A,'10W Snapshot'!L$1)/(COUNTIFS(Data!$B:$B,'10W Snapshot'!$E45,Data!$A:$A,'10W Snapshot'!L$1)*3),SQRT(AVERAGEIFS(Data!$D:$D,Data!$B:$B,'10W Snapshot'!$E45,Data!$A:$A,'10W Snapshot'!L$1)))*100*IFERROR(VLOOKUP(MATCH($E45,INDIRECT(ADDRESS(2,38+MATCH(L$1,'Master List'!$AM$1:$XDT$1,0),1,1,"Master List")&amp;":"&amp;ADDRESS(51,38+MATCH(L$1,'Master List'!$AM$1:$XDT$1,0),1,1),TRUE),0),'Master List'!$AE$1:$AF$51,2,FALSE)+IFERROR(VLOOKUP($E45,'Master List'!$AG:$AL,6,FALSE),0),1),0)),"")</f>
        <v/>
      </c>
      <c r="M45" t="str">
        <f ca="1">IFERROR(MIN(100,ROUND(AVERAGE(SUMIFS(Data!$E:$E,Data!$B:$B,'10W Snapshot'!$E45,Data!$A:$A,'10W Snapshot'!M$1)/(COUNTIFS(Data!$B:$B,'10W Snapshot'!$E45,Data!$A:$A,'10W Snapshot'!M$1)*3),SQRT(AVERAGEIFS(Data!$D:$D,Data!$B:$B,'10W Snapshot'!$E45,Data!$A:$A,'10W Snapshot'!M$1)))*100*IFERROR(VLOOKUP(MATCH($E45,INDIRECT(ADDRESS(2,38+MATCH(M$1,'Master List'!$AM$1:$XDT$1,0),1,1,"Master List")&amp;":"&amp;ADDRESS(51,38+MATCH(M$1,'Master List'!$AM$1:$XDT$1,0),1,1),TRUE),0),'Master List'!$AE$1:$AF$51,2,FALSE)+IFERROR(VLOOKUP($E45,'Master List'!$AG:$AL,6,FALSE),0),1),0)),"")</f>
        <v/>
      </c>
      <c r="N45" t="str">
        <f ca="1">IFERROR(MIN(100,ROUND(AVERAGE(SUMIFS(Data!$E:$E,Data!$B:$B,'10W Snapshot'!$E45,Data!$A:$A,'10W Snapshot'!N$1)/(COUNTIFS(Data!$B:$B,'10W Snapshot'!$E45,Data!$A:$A,'10W Snapshot'!N$1)*3),SQRT(AVERAGEIFS(Data!$D:$D,Data!$B:$B,'10W Snapshot'!$E45,Data!$A:$A,'10W Snapshot'!N$1)))*100*IFERROR(VLOOKUP(MATCH($E45,INDIRECT(ADDRESS(2,38+MATCH(N$1,'Master List'!$AM$1:$XDT$1,0),1,1,"Master List")&amp;":"&amp;ADDRESS(51,38+MATCH(N$1,'Master List'!$AM$1:$XDT$1,0),1,1),TRUE),0),'Master List'!$AE$1:$AF$51,2,FALSE)+IFERROR(VLOOKUP($E45,'Master List'!$AG:$AL,6,FALSE),0),1),0)),"")</f>
        <v/>
      </c>
      <c r="O45" t="str">
        <f ca="1">IFERROR(MIN(100,ROUND(AVERAGE(SUMIFS(Data!$E:$E,Data!$B:$B,'10W Snapshot'!$E45,Data!$A:$A,'10W Snapshot'!O$1)/(COUNTIFS(Data!$B:$B,'10W Snapshot'!$E45,Data!$A:$A,'10W Snapshot'!O$1)*3),SQRT(AVERAGEIFS(Data!$D:$D,Data!$B:$B,'10W Snapshot'!$E45,Data!$A:$A,'10W Snapshot'!O$1)))*100*IFERROR(VLOOKUP(MATCH($E45,INDIRECT(ADDRESS(2,38+MATCH(O$1,'Master List'!$AM$1:$XDT$1,0),1,1,"Master List")&amp;":"&amp;ADDRESS(51,38+MATCH(O$1,'Master List'!$AM$1:$XDT$1,0),1,1),TRUE),0),'Master List'!$AE$1:$AF$51,2,FALSE)+IFERROR(VLOOKUP($E45,'Master List'!$AG:$AL,6,FALSE),0),1),0)),"")</f>
        <v/>
      </c>
      <c r="P45" s="20" t="str">
        <f t="shared" ca="1" si="1"/>
        <v/>
      </c>
      <c r="R45" s="515">
        <v>44</v>
      </c>
      <c r="S45" s="6">
        <f ca="1">COUNTIFS(Data!$E:$E,0,Data!$B:$B,'10W Snapshot'!$E45,Data!$A:$A,"&gt;="&amp;$F$1,Data!$A:$A,"&lt;="&amp;$O$1)</f>
        <v>0</v>
      </c>
      <c r="T45" s="6">
        <f ca="1">COUNTIFS(Data!$E:$E,1,Data!$B:$B,'10W Snapshot'!$E45,Data!$A:$A,"&gt;="&amp;$F$1,Data!$A:$A,"&lt;="&amp;$O$1)</f>
        <v>0</v>
      </c>
      <c r="U45" s="6">
        <f ca="1">COUNTIFS(Data!$E:$E,2,Data!$B:$B,'10W Snapshot'!$E45,Data!$A:$A,"&gt;="&amp;$F$1,Data!$A:$A,"&lt;="&amp;$O$1)</f>
        <v>0</v>
      </c>
      <c r="V45" s="6">
        <f ca="1">COUNTIFS(Data!$E:$E,3,Data!$B:$B,'10W Snapshot'!$E45,Data!$A:$A,"&gt;="&amp;$F$1,Data!$A:$A,"&lt;="&amp;$O$1)</f>
        <v>0</v>
      </c>
      <c r="W45">
        <f t="shared" ca="1" si="2"/>
        <v>0</v>
      </c>
      <c r="X45">
        <f t="shared" ca="1" si="3"/>
        <v>0</v>
      </c>
      <c r="Z45" s="20" t="e">
        <f t="shared" ca="1" si="4"/>
        <v>#DIV/0!</v>
      </c>
    </row>
    <row r="46" spans="5:26">
      <c r="E46" s="6">
        <f ca="1">VLOOKUP(R46,'Master List'!$V:$W,2,FALSE)</f>
        <v>0</v>
      </c>
      <c r="F46" t="str">
        <f ca="1">IFERROR(MIN(100,ROUND(AVERAGE(SUMIFS(Data!$E:$E,Data!$B:$B,'10W Snapshot'!$E46,Data!$A:$A,'10W Snapshot'!F$1)/(COUNTIFS(Data!$B:$B,'10W Snapshot'!$E46,Data!$A:$A,'10W Snapshot'!F$1)*3),SQRT(AVERAGEIFS(Data!$D:$D,Data!$B:$B,'10W Snapshot'!$E46,Data!$A:$A,'10W Snapshot'!F$1)))*100*IFERROR(VLOOKUP(MATCH($E46,INDIRECT(ADDRESS(2,38+MATCH(F$1,'Master List'!$AM$1:$XDT$1,0),1,1,"Master List")&amp;":"&amp;ADDRESS(51,38+MATCH(F$1,'Master List'!$AM$1:$XDT$1,0),1,1),TRUE),0),'Master List'!$AE$1:$AF$51,2,FALSE)+IFERROR(VLOOKUP($E46,'Master List'!$AG:$AL,6,FALSE),0),1),0)),"")</f>
        <v/>
      </c>
      <c r="G46" t="str">
        <f ca="1">IFERROR(MIN(100,ROUND(AVERAGE(SUMIFS(Data!$E:$E,Data!$B:$B,'10W Snapshot'!$E46,Data!$A:$A,'10W Snapshot'!G$1)/(COUNTIFS(Data!$B:$B,'10W Snapshot'!$E46,Data!$A:$A,'10W Snapshot'!G$1)*3),SQRT(AVERAGEIFS(Data!$D:$D,Data!$B:$B,'10W Snapshot'!$E46,Data!$A:$A,'10W Snapshot'!G$1)))*100*IFERROR(VLOOKUP(MATCH($E46,INDIRECT(ADDRESS(2,38+MATCH(G$1,'Master List'!$AM$1:$XDT$1,0),1,1,"Master List")&amp;":"&amp;ADDRESS(51,38+MATCH(G$1,'Master List'!$AM$1:$XDT$1,0),1,1),TRUE),0),'Master List'!$AE$1:$AF$51,2,FALSE)+IFERROR(VLOOKUP($E46,'Master List'!$AG:$AL,6,FALSE),0),1),0)),"")</f>
        <v/>
      </c>
      <c r="H46" t="str">
        <f ca="1">IFERROR(MIN(100,ROUND(AVERAGE(SUMIFS(Data!$E:$E,Data!$B:$B,'10W Snapshot'!$E46,Data!$A:$A,'10W Snapshot'!H$1)/(COUNTIFS(Data!$B:$B,'10W Snapshot'!$E46,Data!$A:$A,'10W Snapshot'!H$1)*3),SQRT(AVERAGEIFS(Data!$D:$D,Data!$B:$B,'10W Snapshot'!$E46,Data!$A:$A,'10W Snapshot'!H$1)))*100*IFERROR(VLOOKUP(MATCH($E46,INDIRECT(ADDRESS(2,38+MATCH(H$1,'Master List'!$AM$1:$XDT$1,0),1,1,"Master List")&amp;":"&amp;ADDRESS(51,38+MATCH(H$1,'Master List'!$AM$1:$XDT$1,0),1,1),TRUE),0),'Master List'!$AE$1:$AF$51,2,FALSE)+IFERROR(VLOOKUP($E46,'Master List'!$AG:$AL,6,FALSE),0),1),0)),"")</f>
        <v/>
      </c>
      <c r="I46" t="str">
        <f ca="1">IFERROR(MIN(100,ROUND(AVERAGE(SUMIFS(Data!$E:$E,Data!$B:$B,'10W Snapshot'!$E46,Data!$A:$A,'10W Snapshot'!I$1)/(COUNTIFS(Data!$B:$B,'10W Snapshot'!$E46,Data!$A:$A,'10W Snapshot'!I$1)*3),SQRT(AVERAGEIFS(Data!$D:$D,Data!$B:$B,'10W Snapshot'!$E46,Data!$A:$A,'10W Snapshot'!I$1)))*100*IFERROR(VLOOKUP(MATCH($E46,INDIRECT(ADDRESS(2,38+MATCH(I$1,'Master List'!$AM$1:$XDT$1,0),1,1,"Master List")&amp;":"&amp;ADDRESS(51,38+MATCH(I$1,'Master List'!$AM$1:$XDT$1,0),1,1),TRUE),0),'Master List'!$AE$1:$AF$51,2,FALSE)+IFERROR(VLOOKUP($E46,'Master List'!$AG:$AL,6,FALSE),0),1),0)),"")</f>
        <v/>
      </c>
      <c r="J46" t="str">
        <f ca="1">IFERROR(MIN(100,ROUND(AVERAGE(SUMIFS(Data!$E:$E,Data!$B:$B,'10W Snapshot'!$E46,Data!$A:$A,'10W Snapshot'!J$1)/(COUNTIFS(Data!$B:$B,'10W Snapshot'!$E46,Data!$A:$A,'10W Snapshot'!J$1)*3),SQRT(AVERAGEIFS(Data!$D:$D,Data!$B:$B,'10W Snapshot'!$E46,Data!$A:$A,'10W Snapshot'!J$1)))*100*IFERROR(VLOOKUP(MATCH($E46,INDIRECT(ADDRESS(2,38+MATCH(J$1,'Master List'!$AM$1:$XDT$1,0),1,1,"Master List")&amp;":"&amp;ADDRESS(51,38+MATCH(J$1,'Master List'!$AM$1:$XDT$1,0),1,1),TRUE),0),'Master List'!$AE$1:$AF$51,2,FALSE)+IFERROR(VLOOKUP($E46,'Master List'!$AG:$AL,6,FALSE),0),1),0)),"")</f>
        <v/>
      </c>
      <c r="K46" t="str">
        <f ca="1">IFERROR(MIN(100,ROUND(AVERAGE(SUMIFS(Data!$E:$E,Data!$B:$B,'10W Snapshot'!$E46,Data!$A:$A,'10W Snapshot'!K$1)/(COUNTIFS(Data!$B:$B,'10W Snapshot'!$E46,Data!$A:$A,'10W Snapshot'!K$1)*3),SQRT(AVERAGEIFS(Data!$D:$D,Data!$B:$B,'10W Snapshot'!$E46,Data!$A:$A,'10W Snapshot'!K$1)))*100*IFERROR(VLOOKUP(MATCH($E46,INDIRECT(ADDRESS(2,38+MATCH(K$1,'Master List'!$AM$1:$XDT$1,0),1,1,"Master List")&amp;":"&amp;ADDRESS(51,38+MATCH(K$1,'Master List'!$AM$1:$XDT$1,0),1,1),TRUE),0),'Master List'!$AE$1:$AF$51,2,FALSE)+IFERROR(VLOOKUP($E46,'Master List'!$AG:$AL,6,FALSE),0),1),0)),"")</f>
        <v/>
      </c>
      <c r="L46" t="str">
        <f ca="1">IFERROR(MIN(100,ROUND(AVERAGE(SUMIFS(Data!$E:$E,Data!$B:$B,'10W Snapshot'!$E46,Data!$A:$A,'10W Snapshot'!L$1)/(COUNTIFS(Data!$B:$B,'10W Snapshot'!$E46,Data!$A:$A,'10W Snapshot'!L$1)*3),SQRT(AVERAGEIFS(Data!$D:$D,Data!$B:$B,'10W Snapshot'!$E46,Data!$A:$A,'10W Snapshot'!L$1)))*100*IFERROR(VLOOKUP(MATCH($E46,INDIRECT(ADDRESS(2,38+MATCH(L$1,'Master List'!$AM$1:$XDT$1,0),1,1,"Master List")&amp;":"&amp;ADDRESS(51,38+MATCH(L$1,'Master List'!$AM$1:$XDT$1,0),1,1),TRUE),0),'Master List'!$AE$1:$AF$51,2,FALSE)+IFERROR(VLOOKUP($E46,'Master List'!$AG:$AL,6,FALSE),0),1),0)),"")</f>
        <v/>
      </c>
      <c r="M46" t="str">
        <f ca="1">IFERROR(MIN(100,ROUND(AVERAGE(SUMIFS(Data!$E:$E,Data!$B:$B,'10W Snapshot'!$E46,Data!$A:$A,'10W Snapshot'!M$1)/(COUNTIFS(Data!$B:$B,'10W Snapshot'!$E46,Data!$A:$A,'10W Snapshot'!M$1)*3),SQRT(AVERAGEIFS(Data!$D:$D,Data!$B:$B,'10W Snapshot'!$E46,Data!$A:$A,'10W Snapshot'!M$1)))*100*IFERROR(VLOOKUP(MATCH($E46,INDIRECT(ADDRESS(2,38+MATCH(M$1,'Master List'!$AM$1:$XDT$1,0),1,1,"Master List")&amp;":"&amp;ADDRESS(51,38+MATCH(M$1,'Master List'!$AM$1:$XDT$1,0),1,1),TRUE),0),'Master List'!$AE$1:$AF$51,2,FALSE)+IFERROR(VLOOKUP($E46,'Master List'!$AG:$AL,6,FALSE),0),1),0)),"")</f>
        <v/>
      </c>
      <c r="N46" t="str">
        <f ca="1">IFERROR(MIN(100,ROUND(AVERAGE(SUMIFS(Data!$E:$E,Data!$B:$B,'10W Snapshot'!$E46,Data!$A:$A,'10W Snapshot'!N$1)/(COUNTIFS(Data!$B:$B,'10W Snapshot'!$E46,Data!$A:$A,'10W Snapshot'!N$1)*3),SQRT(AVERAGEIFS(Data!$D:$D,Data!$B:$B,'10W Snapshot'!$E46,Data!$A:$A,'10W Snapshot'!N$1)))*100*IFERROR(VLOOKUP(MATCH($E46,INDIRECT(ADDRESS(2,38+MATCH(N$1,'Master List'!$AM$1:$XDT$1,0),1,1,"Master List")&amp;":"&amp;ADDRESS(51,38+MATCH(N$1,'Master List'!$AM$1:$XDT$1,0),1,1),TRUE),0),'Master List'!$AE$1:$AF$51,2,FALSE)+IFERROR(VLOOKUP($E46,'Master List'!$AG:$AL,6,FALSE),0),1),0)),"")</f>
        <v/>
      </c>
      <c r="O46" t="str">
        <f ca="1">IFERROR(MIN(100,ROUND(AVERAGE(SUMIFS(Data!$E:$E,Data!$B:$B,'10W Snapshot'!$E46,Data!$A:$A,'10W Snapshot'!O$1)/(COUNTIFS(Data!$B:$B,'10W Snapshot'!$E46,Data!$A:$A,'10W Snapshot'!O$1)*3),SQRT(AVERAGEIFS(Data!$D:$D,Data!$B:$B,'10W Snapshot'!$E46,Data!$A:$A,'10W Snapshot'!O$1)))*100*IFERROR(VLOOKUP(MATCH($E46,INDIRECT(ADDRESS(2,38+MATCH(O$1,'Master List'!$AM$1:$XDT$1,0),1,1,"Master List")&amp;":"&amp;ADDRESS(51,38+MATCH(O$1,'Master List'!$AM$1:$XDT$1,0),1,1),TRUE),0),'Master List'!$AE$1:$AF$51,2,FALSE)+IFERROR(VLOOKUP($E46,'Master List'!$AG:$AL,6,FALSE),0),1),0)),"")</f>
        <v/>
      </c>
      <c r="P46" s="20" t="str">
        <f t="shared" ca="1" si="1"/>
        <v/>
      </c>
      <c r="R46" s="515">
        <v>45</v>
      </c>
      <c r="S46" s="6">
        <f ca="1">COUNTIFS(Data!$E:$E,0,Data!$B:$B,'10W Snapshot'!$E46,Data!$A:$A,"&gt;="&amp;$F$1,Data!$A:$A,"&lt;="&amp;$O$1)</f>
        <v>0</v>
      </c>
      <c r="T46" s="6">
        <f ca="1">COUNTIFS(Data!$E:$E,1,Data!$B:$B,'10W Snapshot'!$E46,Data!$A:$A,"&gt;="&amp;$F$1,Data!$A:$A,"&lt;="&amp;$O$1)</f>
        <v>0</v>
      </c>
      <c r="U46" s="6">
        <f ca="1">COUNTIFS(Data!$E:$E,2,Data!$B:$B,'10W Snapshot'!$E46,Data!$A:$A,"&gt;="&amp;$F$1,Data!$A:$A,"&lt;="&amp;$O$1)</f>
        <v>0</v>
      </c>
      <c r="V46" s="6">
        <f ca="1">COUNTIFS(Data!$E:$E,3,Data!$B:$B,'10W Snapshot'!$E46,Data!$A:$A,"&gt;="&amp;$F$1,Data!$A:$A,"&lt;="&amp;$O$1)</f>
        <v>0</v>
      </c>
      <c r="W46">
        <f t="shared" ca="1" si="2"/>
        <v>0</v>
      </c>
      <c r="X46">
        <f t="shared" ca="1" si="3"/>
        <v>0</v>
      </c>
      <c r="Z46" s="20" t="e">
        <f t="shared" ca="1" si="4"/>
        <v>#DIV/0!</v>
      </c>
    </row>
    <row r="47" spans="5:26">
      <c r="E47" s="6">
        <f ca="1">VLOOKUP(R47,'Master List'!$V:$W,2,FALSE)</f>
        <v>0</v>
      </c>
      <c r="F47" s="6" t="str">
        <f ca="1">IFERROR(MIN(100,ROUND(AVERAGE(SUMIFS(Data!$E:$E,Data!$B:$B,'10W Snapshot'!$E47,Data!$A:$A,'10W Snapshot'!F$1)/(COUNTIFS(Data!$B:$B,'10W Snapshot'!$E47,Data!$A:$A,'10W Snapshot'!F$1)*3),SQRT(AVERAGEIFS(Data!$D:$D,Data!$B:$B,'10W Snapshot'!$E47,Data!$A:$A,'10W Snapshot'!F$1)))*100*IFERROR(VLOOKUP(MATCH($E47,INDIRECT(ADDRESS(2,38+MATCH(F$1,'Master List'!$AM$1:$XDT$1,0),1,1,"Master List")&amp;":"&amp;ADDRESS(51,38+MATCH(F$1,'Master List'!$AM$1:$XDT$1,0),1,1),TRUE),0),'Master List'!$AE$1:$AF$51,2,FALSE)+IFERROR(VLOOKUP($E47,'Master List'!$AG:$AL,6,FALSE),0),1),0)),"")</f>
        <v/>
      </c>
      <c r="G47" s="6" t="str">
        <f ca="1">IFERROR(MIN(100,ROUND(AVERAGE(SUMIFS(Data!$E:$E,Data!$B:$B,'10W Snapshot'!$E47,Data!$A:$A,'10W Snapshot'!G$1)/(COUNTIFS(Data!$B:$B,'10W Snapshot'!$E47,Data!$A:$A,'10W Snapshot'!G$1)*3),SQRT(AVERAGEIFS(Data!$D:$D,Data!$B:$B,'10W Snapshot'!$E47,Data!$A:$A,'10W Snapshot'!G$1)))*100*IFERROR(VLOOKUP(MATCH($E47,INDIRECT(ADDRESS(2,38+MATCH(G$1,'Master List'!$AM$1:$XDT$1,0),1,1,"Master List")&amp;":"&amp;ADDRESS(51,38+MATCH(G$1,'Master List'!$AM$1:$XDT$1,0),1,1),TRUE),0),'Master List'!$AE$1:$AF$51,2,FALSE)+IFERROR(VLOOKUP($E47,'Master List'!$AG:$AL,6,FALSE),0),1),0)),"")</f>
        <v/>
      </c>
      <c r="H47" s="6" t="str">
        <f ca="1">IFERROR(MIN(100,ROUND(AVERAGE(SUMIFS(Data!$E:$E,Data!$B:$B,'10W Snapshot'!$E47,Data!$A:$A,'10W Snapshot'!H$1)/(COUNTIFS(Data!$B:$B,'10W Snapshot'!$E47,Data!$A:$A,'10W Snapshot'!H$1)*3),SQRT(AVERAGEIFS(Data!$D:$D,Data!$B:$B,'10W Snapshot'!$E47,Data!$A:$A,'10W Snapshot'!H$1)))*100*IFERROR(VLOOKUP(MATCH($E47,INDIRECT(ADDRESS(2,38+MATCH(H$1,'Master List'!$AM$1:$XDT$1,0),1,1,"Master List")&amp;":"&amp;ADDRESS(51,38+MATCH(H$1,'Master List'!$AM$1:$XDT$1,0),1,1),TRUE),0),'Master List'!$AE$1:$AF$51,2,FALSE)+IFERROR(VLOOKUP($E47,'Master List'!$AG:$AL,6,FALSE),0),1),0)),"")</f>
        <v/>
      </c>
      <c r="I47" s="6" t="str">
        <f ca="1">IFERROR(MIN(100,ROUND(AVERAGE(SUMIFS(Data!$E:$E,Data!$B:$B,'10W Snapshot'!$E47,Data!$A:$A,'10W Snapshot'!I$1)/(COUNTIFS(Data!$B:$B,'10W Snapshot'!$E47,Data!$A:$A,'10W Snapshot'!I$1)*3),SQRT(AVERAGEIFS(Data!$D:$D,Data!$B:$B,'10W Snapshot'!$E47,Data!$A:$A,'10W Snapshot'!I$1)))*100*IFERROR(VLOOKUP(MATCH($E47,INDIRECT(ADDRESS(2,38+MATCH(I$1,'Master List'!$AM$1:$XDT$1,0),1,1,"Master List")&amp;":"&amp;ADDRESS(51,38+MATCH(I$1,'Master List'!$AM$1:$XDT$1,0),1,1),TRUE),0),'Master List'!$AE$1:$AF$51,2,FALSE)+IFERROR(VLOOKUP($E47,'Master List'!$AG:$AL,6,FALSE),0),1),0)),"")</f>
        <v/>
      </c>
      <c r="J47" s="6" t="str">
        <f ca="1">IFERROR(MIN(100,ROUND(AVERAGE(SUMIFS(Data!$E:$E,Data!$B:$B,'10W Snapshot'!$E47,Data!$A:$A,'10W Snapshot'!J$1)/(COUNTIFS(Data!$B:$B,'10W Snapshot'!$E47,Data!$A:$A,'10W Snapshot'!J$1)*3),SQRT(AVERAGEIFS(Data!$D:$D,Data!$B:$B,'10W Snapshot'!$E47,Data!$A:$A,'10W Snapshot'!J$1)))*100*IFERROR(VLOOKUP(MATCH($E47,INDIRECT(ADDRESS(2,38+MATCH(J$1,'Master List'!$AM$1:$XDT$1,0),1,1,"Master List")&amp;":"&amp;ADDRESS(51,38+MATCH(J$1,'Master List'!$AM$1:$XDT$1,0),1,1),TRUE),0),'Master List'!$AE$1:$AF$51,2,FALSE)+IFERROR(VLOOKUP($E47,'Master List'!$AG:$AL,6,FALSE),0),1),0)),"")</f>
        <v/>
      </c>
      <c r="K47" t="str">
        <f ca="1">IFERROR(MIN(100,ROUND(AVERAGE(SUMIFS(Data!$E:$E,Data!$B:$B,'10W Snapshot'!$E47,Data!$A:$A,'10W Snapshot'!K$1)/(COUNTIFS(Data!$B:$B,'10W Snapshot'!$E47,Data!$A:$A,'10W Snapshot'!K$1)*3),SQRT(AVERAGEIFS(Data!$D:$D,Data!$B:$B,'10W Snapshot'!$E47,Data!$A:$A,'10W Snapshot'!K$1)))*100*IFERROR(VLOOKUP(MATCH($E47,INDIRECT(ADDRESS(2,38+MATCH(K$1,'Master List'!$AM$1:$XDT$1,0),1,1,"Master List")&amp;":"&amp;ADDRESS(51,38+MATCH(K$1,'Master List'!$AM$1:$XDT$1,0),1,1),TRUE),0),'Master List'!$AE$1:$AF$51,2,FALSE)+IFERROR(VLOOKUP($E47,'Master List'!$AG:$AL,6,FALSE),0),1),0)),"")</f>
        <v/>
      </c>
      <c r="L47" t="str">
        <f ca="1">IFERROR(MIN(100,ROUND(AVERAGE(SUMIFS(Data!$E:$E,Data!$B:$B,'10W Snapshot'!$E47,Data!$A:$A,'10W Snapshot'!L$1)/(COUNTIFS(Data!$B:$B,'10W Snapshot'!$E47,Data!$A:$A,'10W Snapshot'!L$1)*3),SQRT(AVERAGEIFS(Data!$D:$D,Data!$B:$B,'10W Snapshot'!$E47,Data!$A:$A,'10W Snapshot'!L$1)))*100*IFERROR(VLOOKUP(MATCH($E47,INDIRECT(ADDRESS(2,38+MATCH(L$1,'Master List'!$AM$1:$XDT$1,0),1,1,"Master List")&amp;":"&amp;ADDRESS(51,38+MATCH(L$1,'Master List'!$AM$1:$XDT$1,0),1,1),TRUE),0),'Master List'!$AE$1:$AF$51,2,FALSE)+IFERROR(VLOOKUP($E47,'Master List'!$AG:$AL,6,FALSE),0),1),0)),"")</f>
        <v/>
      </c>
      <c r="M47" t="str">
        <f ca="1">IFERROR(MIN(100,ROUND(AVERAGE(SUMIFS(Data!$E:$E,Data!$B:$B,'10W Snapshot'!$E47,Data!$A:$A,'10W Snapshot'!M$1)/(COUNTIFS(Data!$B:$B,'10W Snapshot'!$E47,Data!$A:$A,'10W Snapshot'!M$1)*3),SQRT(AVERAGEIFS(Data!$D:$D,Data!$B:$B,'10W Snapshot'!$E47,Data!$A:$A,'10W Snapshot'!M$1)))*100*IFERROR(VLOOKUP(MATCH($E47,INDIRECT(ADDRESS(2,38+MATCH(M$1,'Master List'!$AM$1:$XDT$1,0),1,1,"Master List")&amp;":"&amp;ADDRESS(51,38+MATCH(M$1,'Master List'!$AM$1:$XDT$1,0),1,1),TRUE),0),'Master List'!$AE$1:$AF$51,2,FALSE)+IFERROR(VLOOKUP($E47,'Master List'!$AG:$AL,6,FALSE),0),1),0)),"")</f>
        <v/>
      </c>
      <c r="N47" t="str">
        <f ca="1">IFERROR(MIN(100,ROUND(AVERAGE(SUMIFS(Data!$E:$E,Data!$B:$B,'10W Snapshot'!$E47,Data!$A:$A,'10W Snapshot'!N$1)/(COUNTIFS(Data!$B:$B,'10W Snapshot'!$E47,Data!$A:$A,'10W Snapshot'!N$1)*3),SQRT(AVERAGEIFS(Data!$D:$D,Data!$B:$B,'10W Snapshot'!$E47,Data!$A:$A,'10W Snapshot'!N$1)))*100*IFERROR(VLOOKUP(MATCH($E47,INDIRECT(ADDRESS(2,38+MATCH(N$1,'Master List'!$AM$1:$XDT$1,0),1,1,"Master List")&amp;":"&amp;ADDRESS(51,38+MATCH(N$1,'Master List'!$AM$1:$XDT$1,0),1,1),TRUE),0),'Master List'!$AE$1:$AF$51,2,FALSE)+IFERROR(VLOOKUP($E47,'Master List'!$AG:$AL,6,FALSE),0),1),0)),"")</f>
        <v/>
      </c>
      <c r="O47" t="str">
        <f ca="1">IFERROR(MIN(100,ROUND(AVERAGE(SUMIFS(Data!$E:$E,Data!$B:$B,'10W Snapshot'!$E47,Data!$A:$A,'10W Snapshot'!O$1)/(COUNTIFS(Data!$B:$B,'10W Snapshot'!$E47,Data!$A:$A,'10W Snapshot'!O$1)*3),SQRT(AVERAGEIFS(Data!$D:$D,Data!$B:$B,'10W Snapshot'!$E47,Data!$A:$A,'10W Snapshot'!O$1)))*100*IFERROR(VLOOKUP(MATCH($E47,INDIRECT(ADDRESS(2,38+MATCH(O$1,'Master List'!$AM$1:$XDT$1,0),1,1,"Master List")&amp;":"&amp;ADDRESS(51,38+MATCH(O$1,'Master List'!$AM$1:$XDT$1,0),1,1),TRUE),0),'Master List'!$AE$1:$AF$51,2,FALSE)+IFERROR(VLOOKUP($E47,'Master List'!$AG:$AL,6,FALSE),0),1),0)),"")</f>
        <v/>
      </c>
      <c r="P47" s="20" t="str">
        <f t="shared" ca="1" si="1"/>
        <v/>
      </c>
      <c r="R47" s="515">
        <v>46</v>
      </c>
      <c r="S47" s="6">
        <f ca="1">COUNTIFS(Data!$E:$E,0,Data!$B:$B,'10W Snapshot'!$E47,Data!$A:$A,"&gt;="&amp;$F$1,Data!$A:$A,"&lt;="&amp;$O$1)</f>
        <v>0</v>
      </c>
      <c r="T47" s="6">
        <f ca="1">COUNTIFS(Data!$E:$E,1,Data!$B:$B,'10W Snapshot'!$E47,Data!$A:$A,"&gt;="&amp;$F$1,Data!$A:$A,"&lt;="&amp;$O$1)</f>
        <v>0</v>
      </c>
      <c r="U47" s="6">
        <f ca="1">COUNTIFS(Data!$E:$E,2,Data!$B:$B,'10W Snapshot'!$E47,Data!$A:$A,"&gt;="&amp;$F$1,Data!$A:$A,"&lt;="&amp;$O$1)</f>
        <v>0</v>
      </c>
      <c r="V47" s="6">
        <f ca="1">COUNTIFS(Data!$E:$E,3,Data!$B:$B,'10W Snapshot'!$E47,Data!$A:$A,"&gt;="&amp;$F$1,Data!$A:$A,"&lt;="&amp;$O$1)</f>
        <v>0</v>
      </c>
      <c r="W47">
        <f t="shared" ca="1" si="2"/>
        <v>0</v>
      </c>
      <c r="X47">
        <f t="shared" ca="1" si="3"/>
        <v>0</v>
      </c>
      <c r="Z47" s="20" t="e">
        <f t="shared" ca="1" si="4"/>
        <v>#DIV/0!</v>
      </c>
    </row>
    <row r="48" spans="5:26">
      <c r="E48" s="6">
        <f ca="1">VLOOKUP(R48,'Master List'!$V:$W,2,FALSE)</f>
        <v>0</v>
      </c>
      <c r="F48" s="6" t="str">
        <f ca="1">IFERROR(MIN(100,ROUND(AVERAGE(SUMIFS(Data!$E:$E,Data!$B:$B,'10W Snapshot'!$E48,Data!$A:$A,'10W Snapshot'!F$1)/(COUNTIFS(Data!$B:$B,'10W Snapshot'!$E48,Data!$A:$A,'10W Snapshot'!F$1)*3),SQRT(AVERAGEIFS(Data!$D:$D,Data!$B:$B,'10W Snapshot'!$E48,Data!$A:$A,'10W Snapshot'!F$1)))*100*IFERROR(VLOOKUP(MATCH($E48,INDIRECT(ADDRESS(2,38+MATCH(F$1,'Master List'!$AM$1:$XDT$1,0),1,1,"Master List")&amp;":"&amp;ADDRESS(51,38+MATCH(F$1,'Master List'!$AM$1:$XDT$1,0),1,1),TRUE),0),'Master List'!$AE$1:$AF$51,2,FALSE)+IFERROR(VLOOKUP($E48,'Master List'!$AG:$AL,6,FALSE),0),1),0)),"")</f>
        <v/>
      </c>
      <c r="G48" s="6" t="str">
        <f ca="1">IFERROR(MIN(100,ROUND(AVERAGE(SUMIFS(Data!$E:$E,Data!$B:$B,'10W Snapshot'!$E48,Data!$A:$A,'10W Snapshot'!G$1)/(COUNTIFS(Data!$B:$B,'10W Snapshot'!$E48,Data!$A:$A,'10W Snapshot'!G$1)*3),SQRT(AVERAGEIFS(Data!$D:$D,Data!$B:$B,'10W Snapshot'!$E48,Data!$A:$A,'10W Snapshot'!G$1)))*100*IFERROR(VLOOKUP(MATCH($E48,INDIRECT(ADDRESS(2,38+MATCH(G$1,'Master List'!$AM$1:$XDT$1,0),1,1,"Master List")&amp;":"&amp;ADDRESS(51,38+MATCH(G$1,'Master List'!$AM$1:$XDT$1,0),1,1),TRUE),0),'Master List'!$AE$1:$AF$51,2,FALSE)+IFERROR(VLOOKUP($E48,'Master List'!$AG:$AL,6,FALSE),0),1),0)),"")</f>
        <v/>
      </c>
      <c r="H48" s="6" t="str">
        <f ca="1">IFERROR(MIN(100,ROUND(AVERAGE(SUMIFS(Data!$E:$E,Data!$B:$B,'10W Snapshot'!$E48,Data!$A:$A,'10W Snapshot'!H$1)/(COUNTIFS(Data!$B:$B,'10W Snapshot'!$E48,Data!$A:$A,'10W Snapshot'!H$1)*3),SQRT(AVERAGEIFS(Data!$D:$D,Data!$B:$B,'10W Snapshot'!$E48,Data!$A:$A,'10W Snapshot'!H$1)))*100*IFERROR(VLOOKUP(MATCH($E48,INDIRECT(ADDRESS(2,38+MATCH(H$1,'Master List'!$AM$1:$XDT$1,0),1,1,"Master List")&amp;":"&amp;ADDRESS(51,38+MATCH(H$1,'Master List'!$AM$1:$XDT$1,0),1,1),TRUE),0),'Master List'!$AE$1:$AF$51,2,FALSE)+IFERROR(VLOOKUP($E48,'Master List'!$AG:$AL,6,FALSE),0),1),0)),"")</f>
        <v/>
      </c>
      <c r="I48" s="6" t="str">
        <f ca="1">IFERROR(MIN(100,ROUND(AVERAGE(SUMIFS(Data!$E:$E,Data!$B:$B,'10W Snapshot'!$E48,Data!$A:$A,'10W Snapshot'!I$1)/(COUNTIFS(Data!$B:$B,'10W Snapshot'!$E48,Data!$A:$A,'10W Snapshot'!I$1)*3),SQRT(AVERAGEIFS(Data!$D:$D,Data!$B:$B,'10W Snapshot'!$E48,Data!$A:$A,'10W Snapshot'!I$1)))*100*IFERROR(VLOOKUP(MATCH($E48,INDIRECT(ADDRESS(2,38+MATCH(I$1,'Master List'!$AM$1:$XDT$1,0),1,1,"Master List")&amp;":"&amp;ADDRESS(51,38+MATCH(I$1,'Master List'!$AM$1:$XDT$1,0),1,1),TRUE),0),'Master List'!$AE$1:$AF$51,2,FALSE)+IFERROR(VLOOKUP($E48,'Master List'!$AG:$AL,6,FALSE),0),1),0)),"")</f>
        <v/>
      </c>
      <c r="J48" s="6" t="str">
        <f ca="1">IFERROR(MIN(100,ROUND(AVERAGE(SUMIFS(Data!$E:$E,Data!$B:$B,'10W Snapshot'!$E48,Data!$A:$A,'10W Snapshot'!J$1)/(COUNTIFS(Data!$B:$B,'10W Snapshot'!$E48,Data!$A:$A,'10W Snapshot'!J$1)*3),SQRT(AVERAGEIFS(Data!$D:$D,Data!$B:$B,'10W Snapshot'!$E48,Data!$A:$A,'10W Snapshot'!J$1)))*100*IFERROR(VLOOKUP(MATCH($E48,INDIRECT(ADDRESS(2,38+MATCH(J$1,'Master List'!$AM$1:$XDT$1,0),1,1,"Master List")&amp;":"&amp;ADDRESS(51,38+MATCH(J$1,'Master List'!$AM$1:$XDT$1,0),1,1),TRUE),0),'Master List'!$AE$1:$AF$51,2,FALSE)+IFERROR(VLOOKUP($E48,'Master List'!$AG:$AL,6,FALSE),0),1),0)),"")</f>
        <v/>
      </c>
      <c r="K48" t="str">
        <f ca="1">IFERROR(MIN(100,ROUND(AVERAGE(SUMIFS(Data!$E:$E,Data!$B:$B,'10W Snapshot'!$E48,Data!$A:$A,'10W Snapshot'!K$1)/(COUNTIFS(Data!$B:$B,'10W Snapshot'!$E48,Data!$A:$A,'10W Snapshot'!K$1)*3),SQRT(AVERAGEIFS(Data!$D:$D,Data!$B:$B,'10W Snapshot'!$E48,Data!$A:$A,'10W Snapshot'!K$1)))*100*IFERROR(VLOOKUP(MATCH($E48,INDIRECT(ADDRESS(2,38+MATCH(K$1,'Master List'!$AM$1:$XDT$1,0),1,1,"Master List")&amp;":"&amp;ADDRESS(51,38+MATCH(K$1,'Master List'!$AM$1:$XDT$1,0),1,1),TRUE),0),'Master List'!$AE$1:$AF$51,2,FALSE)+IFERROR(VLOOKUP($E48,'Master List'!$AG:$AL,6,FALSE),0),1),0)),"")</f>
        <v/>
      </c>
      <c r="L48" t="str">
        <f ca="1">IFERROR(MIN(100,ROUND(AVERAGE(SUMIFS(Data!$E:$E,Data!$B:$B,'10W Snapshot'!$E48,Data!$A:$A,'10W Snapshot'!L$1)/(COUNTIFS(Data!$B:$B,'10W Snapshot'!$E48,Data!$A:$A,'10W Snapshot'!L$1)*3),SQRT(AVERAGEIFS(Data!$D:$D,Data!$B:$B,'10W Snapshot'!$E48,Data!$A:$A,'10W Snapshot'!L$1)))*100*IFERROR(VLOOKUP(MATCH($E48,INDIRECT(ADDRESS(2,38+MATCH(L$1,'Master List'!$AM$1:$XDT$1,0),1,1,"Master List")&amp;":"&amp;ADDRESS(51,38+MATCH(L$1,'Master List'!$AM$1:$XDT$1,0),1,1),TRUE),0),'Master List'!$AE$1:$AF$51,2,FALSE)+IFERROR(VLOOKUP($E48,'Master List'!$AG:$AL,6,FALSE),0),1),0)),"")</f>
        <v/>
      </c>
      <c r="M48" t="str">
        <f ca="1">IFERROR(MIN(100,ROUND(AVERAGE(SUMIFS(Data!$E:$E,Data!$B:$B,'10W Snapshot'!$E48,Data!$A:$A,'10W Snapshot'!M$1)/(COUNTIFS(Data!$B:$B,'10W Snapshot'!$E48,Data!$A:$A,'10W Snapshot'!M$1)*3),SQRT(AVERAGEIFS(Data!$D:$D,Data!$B:$B,'10W Snapshot'!$E48,Data!$A:$A,'10W Snapshot'!M$1)))*100*IFERROR(VLOOKUP(MATCH($E48,INDIRECT(ADDRESS(2,38+MATCH(M$1,'Master List'!$AM$1:$XDT$1,0),1,1,"Master List")&amp;":"&amp;ADDRESS(51,38+MATCH(M$1,'Master List'!$AM$1:$XDT$1,0),1,1),TRUE),0),'Master List'!$AE$1:$AF$51,2,FALSE)+IFERROR(VLOOKUP($E48,'Master List'!$AG:$AL,6,FALSE),0),1),0)),"")</f>
        <v/>
      </c>
      <c r="N48" t="str">
        <f ca="1">IFERROR(MIN(100,ROUND(AVERAGE(SUMIFS(Data!$E:$E,Data!$B:$B,'10W Snapshot'!$E48,Data!$A:$A,'10W Snapshot'!N$1)/(COUNTIFS(Data!$B:$B,'10W Snapshot'!$E48,Data!$A:$A,'10W Snapshot'!N$1)*3),SQRT(AVERAGEIFS(Data!$D:$D,Data!$B:$B,'10W Snapshot'!$E48,Data!$A:$A,'10W Snapshot'!N$1)))*100*IFERROR(VLOOKUP(MATCH($E48,INDIRECT(ADDRESS(2,38+MATCH(N$1,'Master List'!$AM$1:$XDT$1,0),1,1,"Master List")&amp;":"&amp;ADDRESS(51,38+MATCH(N$1,'Master List'!$AM$1:$XDT$1,0),1,1),TRUE),0),'Master List'!$AE$1:$AF$51,2,FALSE)+IFERROR(VLOOKUP($E48,'Master List'!$AG:$AL,6,FALSE),0),1),0)),"")</f>
        <v/>
      </c>
      <c r="O48" t="str">
        <f ca="1">IFERROR(MIN(100,ROUND(AVERAGE(SUMIFS(Data!$E:$E,Data!$B:$B,'10W Snapshot'!$E48,Data!$A:$A,'10W Snapshot'!O$1)/(COUNTIFS(Data!$B:$B,'10W Snapshot'!$E48,Data!$A:$A,'10W Snapshot'!O$1)*3),SQRT(AVERAGEIFS(Data!$D:$D,Data!$B:$B,'10W Snapshot'!$E48,Data!$A:$A,'10W Snapshot'!O$1)))*100*IFERROR(VLOOKUP(MATCH($E48,INDIRECT(ADDRESS(2,38+MATCH(O$1,'Master List'!$AM$1:$XDT$1,0),1,1,"Master List")&amp;":"&amp;ADDRESS(51,38+MATCH(O$1,'Master List'!$AM$1:$XDT$1,0),1,1),TRUE),0),'Master List'!$AE$1:$AF$51,2,FALSE)+IFERROR(VLOOKUP($E48,'Master List'!$AG:$AL,6,FALSE),0),1),0)),"")</f>
        <v/>
      </c>
      <c r="P48" s="20" t="str">
        <f t="shared" ca="1" si="1"/>
        <v/>
      </c>
      <c r="R48" s="515">
        <v>47</v>
      </c>
      <c r="S48" s="6">
        <f ca="1">COUNTIFS(Data!$E:$E,0,Data!$B:$B,'10W Snapshot'!$E48,Data!$A:$A,"&gt;="&amp;$F$1,Data!$A:$A,"&lt;="&amp;$O$1)</f>
        <v>0</v>
      </c>
      <c r="T48" s="6">
        <f ca="1">COUNTIFS(Data!$E:$E,1,Data!$B:$B,'10W Snapshot'!$E48,Data!$A:$A,"&gt;="&amp;$F$1,Data!$A:$A,"&lt;="&amp;$O$1)</f>
        <v>0</v>
      </c>
      <c r="U48" s="6">
        <f ca="1">COUNTIFS(Data!$E:$E,2,Data!$B:$B,'10W Snapshot'!$E48,Data!$A:$A,"&gt;="&amp;$F$1,Data!$A:$A,"&lt;="&amp;$O$1)</f>
        <v>0</v>
      </c>
      <c r="V48" s="6">
        <f ca="1">COUNTIFS(Data!$E:$E,3,Data!$B:$B,'10W Snapshot'!$E48,Data!$A:$A,"&gt;="&amp;$F$1,Data!$A:$A,"&lt;="&amp;$O$1)</f>
        <v>0</v>
      </c>
      <c r="W48">
        <f t="shared" ca="1" si="2"/>
        <v>0</v>
      </c>
      <c r="X48">
        <f t="shared" ca="1" si="3"/>
        <v>0</v>
      </c>
      <c r="Z48" s="20" t="e">
        <f t="shared" ca="1" si="4"/>
        <v>#DIV/0!</v>
      </c>
    </row>
    <row r="49" spans="5:26">
      <c r="E49" s="6">
        <f ca="1">VLOOKUP(R49,'Master List'!$V:$W,2,FALSE)</f>
        <v>0</v>
      </c>
      <c r="F49" s="6" t="str">
        <f ca="1">IFERROR(MIN(100,ROUND(AVERAGE(SUMIFS(Data!$E:$E,Data!$B:$B,'10W Snapshot'!$E49,Data!$A:$A,'10W Snapshot'!F$1)/(COUNTIFS(Data!$B:$B,'10W Snapshot'!$E49,Data!$A:$A,'10W Snapshot'!F$1)*3),SQRT(AVERAGEIFS(Data!$D:$D,Data!$B:$B,'10W Snapshot'!$E49,Data!$A:$A,'10W Snapshot'!F$1)))*100*IFERROR(VLOOKUP(MATCH($E49,INDIRECT(ADDRESS(2,38+MATCH(F$1,'Master List'!$AM$1:$XDT$1,0),1,1,"Master List")&amp;":"&amp;ADDRESS(51,38+MATCH(F$1,'Master List'!$AM$1:$XDT$1,0),1,1),TRUE),0),'Master List'!$AE$1:$AF$51,2,FALSE)+IFERROR(VLOOKUP($E49,'Master List'!$AG:$AL,6,FALSE),0),1),0)),"")</f>
        <v/>
      </c>
      <c r="G49" s="6" t="str">
        <f ca="1">IFERROR(MIN(100,ROUND(AVERAGE(SUMIFS(Data!$E:$E,Data!$B:$B,'10W Snapshot'!$E49,Data!$A:$A,'10W Snapshot'!G$1)/(COUNTIFS(Data!$B:$B,'10W Snapshot'!$E49,Data!$A:$A,'10W Snapshot'!G$1)*3),SQRT(AVERAGEIFS(Data!$D:$D,Data!$B:$B,'10W Snapshot'!$E49,Data!$A:$A,'10W Snapshot'!G$1)))*100*IFERROR(VLOOKUP(MATCH($E49,INDIRECT(ADDRESS(2,38+MATCH(G$1,'Master List'!$AM$1:$XDT$1,0),1,1,"Master List")&amp;":"&amp;ADDRESS(51,38+MATCH(G$1,'Master List'!$AM$1:$XDT$1,0),1,1),TRUE),0),'Master List'!$AE$1:$AF$51,2,FALSE)+IFERROR(VLOOKUP($E49,'Master List'!$AG:$AL,6,FALSE),0),1),0)),"")</f>
        <v/>
      </c>
      <c r="H49" s="6" t="str">
        <f ca="1">IFERROR(MIN(100,ROUND(AVERAGE(SUMIFS(Data!$E:$E,Data!$B:$B,'10W Snapshot'!$E49,Data!$A:$A,'10W Snapshot'!H$1)/(COUNTIFS(Data!$B:$B,'10W Snapshot'!$E49,Data!$A:$A,'10W Snapshot'!H$1)*3),SQRT(AVERAGEIFS(Data!$D:$D,Data!$B:$B,'10W Snapshot'!$E49,Data!$A:$A,'10W Snapshot'!H$1)))*100*IFERROR(VLOOKUP(MATCH($E49,INDIRECT(ADDRESS(2,38+MATCH(H$1,'Master List'!$AM$1:$XDT$1,0),1,1,"Master List")&amp;":"&amp;ADDRESS(51,38+MATCH(H$1,'Master List'!$AM$1:$XDT$1,0),1,1),TRUE),0),'Master List'!$AE$1:$AF$51,2,FALSE)+IFERROR(VLOOKUP($E49,'Master List'!$AG:$AL,6,FALSE),0),1),0)),"")</f>
        <v/>
      </c>
      <c r="I49" s="6" t="str">
        <f ca="1">IFERROR(MIN(100,ROUND(AVERAGE(SUMIFS(Data!$E:$E,Data!$B:$B,'10W Snapshot'!$E49,Data!$A:$A,'10W Snapshot'!I$1)/(COUNTIFS(Data!$B:$B,'10W Snapshot'!$E49,Data!$A:$A,'10W Snapshot'!I$1)*3),SQRT(AVERAGEIFS(Data!$D:$D,Data!$B:$B,'10W Snapshot'!$E49,Data!$A:$A,'10W Snapshot'!I$1)))*100*IFERROR(VLOOKUP(MATCH($E49,INDIRECT(ADDRESS(2,38+MATCH(I$1,'Master List'!$AM$1:$XDT$1,0),1,1,"Master List")&amp;":"&amp;ADDRESS(51,38+MATCH(I$1,'Master List'!$AM$1:$XDT$1,0),1,1),TRUE),0),'Master List'!$AE$1:$AF$51,2,FALSE)+IFERROR(VLOOKUP($E49,'Master List'!$AG:$AL,6,FALSE),0),1),0)),"")</f>
        <v/>
      </c>
      <c r="J49" s="6" t="str">
        <f ca="1">IFERROR(MIN(100,ROUND(AVERAGE(SUMIFS(Data!$E:$E,Data!$B:$B,'10W Snapshot'!$E49,Data!$A:$A,'10W Snapshot'!J$1)/(COUNTIFS(Data!$B:$B,'10W Snapshot'!$E49,Data!$A:$A,'10W Snapshot'!J$1)*3),SQRT(AVERAGEIFS(Data!$D:$D,Data!$B:$B,'10W Snapshot'!$E49,Data!$A:$A,'10W Snapshot'!J$1)))*100*IFERROR(VLOOKUP(MATCH($E49,INDIRECT(ADDRESS(2,38+MATCH(J$1,'Master List'!$AM$1:$XDT$1,0),1,1,"Master List")&amp;":"&amp;ADDRESS(51,38+MATCH(J$1,'Master List'!$AM$1:$XDT$1,0),1,1),TRUE),0),'Master List'!$AE$1:$AF$51,2,FALSE)+IFERROR(VLOOKUP($E49,'Master List'!$AG:$AL,6,FALSE),0),1),0)),"")</f>
        <v/>
      </c>
      <c r="K49" t="str">
        <f ca="1">IFERROR(MIN(100,ROUND(AVERAGE(SUMIFS(Data!$E:$E,Data!$B:$B,'10W Snapshot'!$E49,Data!$A:$A,'10W Snapshot'!K$1)/(COUNTIFS(Data!$B:$B,'10W Snapshot'!$E49,Data!$A:$A,'10W Snapshot'!K$1)*3),SQRT(AVERAGEIFS(Data!$D:$D,Data!$B:$B,'10W Snapshot'!$E49,Data!$A:$A,'10W Snapshot'!K$1)))*100*IFERROR(VLOOKUP(MATCH($E49,INDIRECT(ADDRESS(2,38+MATCH(K$1,'Master List'!$AM$1:$XDT$1,0),1,1,"Master List")&amp;":"&amp;ADDRESS(51,38+MATCH(K$1,'Master List'!$AM$1:$XDT$1,0),1,1),TRUE),0),'Master List'!$AE$1:$AF$51,2,FALSE)+IFERROR(VLOOKUP($E49,'Master List'!$AG:$AL,6,FALSE),0),1),0)),"")</f>
        <v/>
      </c>
      <c r="L49" t="str">
        <f ca="1">IFERROR(MIN(100,ROUND(AVERAGE(SUMIFS(Data!$E:$E,Data!$B:$B,'10W Snapshot'!$E49,Data!$A:$A,'10W Snapshot'!L$1)/(COUNTIFS(Data!$B:$B,'10W Snapshot'!$E49,Data!$A:$A,'10W Snapshot'!L$1)*3),SQRT(AVERAGEIFS(Data!$D:$D,Data!$B:$B,'10W Snapshot'!$E49,Data!$A:$A,'10W Snapshot'!L$1)))*100*IFERROR(VLOOKUP(MATCH($E49,INDIRECT(ADDRESS(2,38+MATCH(L$1,'Master List'!$AM$1:$XDT$1,0),1,1,"Master List")&amp;":"&amp;ADDRESS(51,38+MATCH(L$1,'Master List'!$AM$1:$XDT$1,0),1,1),TRUE),0),'Master List'!$AE$1:$AF$51,2,FALSE)+IFERROR(VLOOKUP($E49,'Master List'!$AG:$AL,6,FALSE),0),1),0)),"")</f>
        <v/>
      </c>
      <c r="M49" t="str">
        <f ca="1">IFERROR(MIN(100,ROUND(AVERAGE(SUMIFS(Data!$E:$E,Data!$B:$B,'10W Snapshot'!$E49,Data!$A:$A,'10W Snapshot'!M$1)/(COUNTIFS(Data!$B:$B,'10W Snapshot'!$E49,Data!$A:$A,'10W Snapshot'!M$1)*3),SQRT(AVERAGEIFS(Data!$D:$D,Data!$B:$B,'10W Snapshot'!$E49,Data!$A:$A,'10W Snapshot'!M$1)))*100*IFERROR(VLOOKUP(MATCH($E49,INDIRECT(ADDRESS(2,38+MATCH(M$1,'Master List'!$AM$1:$XDT$1,0),1,1,"Master List")&amp;":"&amp;ADDRESS(51,38+MATCH(M$1,'Master List'!$AM$1:$XDT$1,0),1,1),TRUE),0),'Master List'!$AE$1:$AF$51,2,FALSE)+IFERROR(VLOOKUP($E49,'Master List'!$AG:$AL,6,FALSE),0),1),0)),"")</f>
        <v/>
      </c>
      <c r="N49" t="str">
        <f ca="1">IFERROR(MIN(100,ROUND(AVERAGE(SUMIFS(Data!$E:$E,Data!$B:$B,'10W Snapshot'!$E49,Data!$A:$A,'10W Snapshot'!N$1)/(COUNTIFS(Data!$B:$B,'10W Snapshot'!$E49,Data!$A:$A,'10W Snapshot'!N$1)*3),SQRT(AVERAGEIFS(Data!$D:$D,Data!$B:$B,'10W Snapshot'!$E49,Data!$A:$A,'10W Snapshot'!N$1)))*100*IFERROR(VLOOKUP(MATCH($E49,INDIRECT(ADDRESS(2,38+MATCH(N$1,'Master List'!$AM$1:$XDT$1,0),1,1,"Master List")&amp;":"&amp;ADDRESS(51,38+MATCH(N$1,'Master List'!$AM$1:$XDT$1,0),1,1),TRUE),0),'Master List'!$AE$1:$AF$51,2,FALSE)+IFERROR(VLOOKUP($E49,'Master List'!$AG:$AL,6,FALSE),0),1),0)),"")</f>
        <v/>
      </c>
      <c r="O49" t="str">
        <f ca="1">IFERROR(MIN(100,ROUND(AVERAGE(SUMIFS(Data!$E:$E,Data!$B:$B,'10W Snapshot'!$E49,Data!$A:$A,'10W Snapshot'!O$1)/(COUNTIFS(Data!$B:$B,'10W Snapshot'!$E49,Data!$A:$A,'10W Snapshot'!O$1)*3),SQRT(AVERAGEIFS(Data!$D:$D,Data!$B:$B,'10W Snapshot'!$E49,Data!$A:$A,'10W Snapshot'!O$1)))*100*IFERROR(VLOOKUP(MATCH($E49,INDIRECT(ADDRESS(2,38+MATCH(O$1,'Master List'!$AM$1:$XDT$1,0),1,1,"Master List")&amp;":"&amp;ADDRESS(51,38+MATCH(O$1,'Master List'!$AM$1:$XDT$1,0),1,1),TRUE),0),'Master List'!$AE$1:$AF$51,2,FALSE)+IFERROR(VLOOKUP($E49,'Master List'!$AG:$AL,6,FALSE),0),1),0)),"")</f>
        <v/>
      </c>
      <c r="P49" s="20" t="str">
        <f t="shared" ca="1" si="1"/>
        <v/>
      </c>
      <c r="R49" s="515">
        <v>48</v>
      </c>
      <c r="S49" s="6">
        <f ca="1">COUNTIFS(Data!$E:$E,0,Data!$B:$B,'10W Snapshot'!$E49,Data!$A:$A,"&gt;="&amp;$F$1,Data!$A:$A,"&lt;="&amp;$O$1)</f>
        <v>0</v>
      </c>
      <c r="T49" s="6">
        <f ca="1">COUNTIFS(Data!$E:$E,1,Data!$B:$B,'10W Snapshot'!$E49,Data!$A:$A,"&gt;="&amp;$F$1,Data!$A:$A,"&lt;="&amp;$O$1)</f>
        <v>0</v>
      </c>
      <c r="U49" s="6">
        <f ca="1">COUNTIFS(Data!$E:$E,2,Data!$B:$B,'10W Snapshot'!$E49,Data!$A:$A,"&gt;="&amp;$F$1,Data!$A:$A,"&lt;="&amp;$O$1)</f>
        <v>0</v>
      </c>
      <c r="V49" s="6">
        <f ca="1">COUNTIFS(Data!$E:$E,3,Data!$B:$B,'10W Snapshot'!$E49,Data!$A:$A,"&gt;="&amp;$F$1,Data!$A:$A,"&lt;="&amp;$O$1)</f>
        <v>0</v>
      </c>
      <c r="W49">
        <f t="shared" ca="1" si="2"/>
        <v>0</v>
      </c>
      <c r="X49">
        <f t="shared" ca="1" si="3"/>
        <v>0</v>
      </c>
      <c r="Z49" s="20" t="e">
        <f t="shared" ca="1" si="4"/>
        <v>#DIV/0!</v>
      </c>
    </row>
    <row r="50" spans="5:26">
      <c r="E50" s="6">
        <f ca="1">VLOOKUP(R50,'Master List'!$V:$W,2,FALSE)</f>
        <v>0</v>
      </c>
      <c r="F50" s="6" t="str">
        <f ca="1">IFERROR(MIN(100,ROUND(AVERAGE(SUMIFS(Data!$E:$E,Data!$B:$B,'10W Snapshot'!$E50,Data!$A:$A,'10W Snapshot'!F$1)/(COUNTIFS(Data!$B:$B,'10W Snapshot'!$E50,Data!$A:$A,'10W Snapshot'!F$1)*3),SQRT(AVERAGEIFS(Data!$D:$D,Data!$B:$B,'10W Snapshot'!$E50,Data!$A:$A,'10W Snapshot'!F$1)))*100*IFERROR(VLOOKUP(MATCH($E50,INDIRECT(ADDRESS(2,38+MATCH(F$1,'Master List'!$AM$1:$XDT$1,0),1,1,"Master List")&amp;":"&amp;ADDRESS(51,38+MATCH(F$1,'Master List'!$AM$1:$XDT$1,0),1,1),TRUE),0),'Master List'!$AE$1:$AF$51,2,FALSE)+IFERROR(VLOOKUP($E50,'Master List'!$AG:$AL,6,FALSE),0),1),0)),"")</f>
        <v/>
      </c>
      <c r="G50" s="6" t="str">
        <f ca="1">IFERROR(MIN(100,ROUND(AVERAGE(SUMIFS(Data!$E:$E,Data!$B:$B,'10W Snapshot'!$E50,Data!$A:$A,'10W Snapshot'!G$1)/(COUNTIFS(Data!$B:$B,'10W Snapshot'!$E50,Data!$A:$A,'10W Snapshot'!G$1)*3),SQRT(AVERAGEIFS(Data!$D:$D,Data!$B:$B,'10W Snapshot'!$E50,Data!$A:$A,'10W Snapshot'!G$1)))*100*IFERROR(VLOOKUP(MATCH($E50,INDIRECT(ADDRESS(2,38+MATCH(G$1,'Master List'!$AM$1:$XDT$1,0),1,1,"Master List")&amp;":"&amp;ADDRESS(51,38+MATCH(G$1,'Master List'!$AM$1:$XDT$1,0),1,1),TRUE),0),'Master List'!$AE$1:$AF$51,2,FALSE)+IFERROR(VLOOKUP($E50,'Master List'!$AG:$AL,6,FALSE),0),1),0)),"")</f>
        <v/>
      </c>
      <c r="H50" s="6" t="str">
        <f ca="1">IFERROR(MIN(100,ROUND(AVERAGE(SUMIFS(Data!$E:$E,Data!$B:$B,'10W Snapshot'!$E50,Data!$A:$A,'10W Snapshot'!H$1)/(COUNTIFS(Data!$B:$B,'10W Snapshot'!$E50,Data!$A:$A,'10W Snapshot'!H$1)*3),SQRT(AVERAGEIFS(Data!$D:$D,Data!$B:$B,'10W Snapshot'!$E50,Data!$A:$A,'10W Snapshot'!H$1)))*100*IFERROR(VLOOKUP(MATCH($E50,INDIRECT(ADDRESS(2,38+MATCH(H$1,'Master List'!$AM$1:$XDT$1,0),1,1,"Master List")&amp;":"&amp;ADDRESS(51,38+MATCH(H$1,'Master List'!$AM$1:$XDT$1,0),1,1),TRUE),0),'Master List'!$AE$1:$AF$51,2,FALSE)+IFERROR(VLOOKUP($E50,'Master List'!$AG:$AL,6,FALSE),0),1),0)),"")</f>
        <v/>
      </c>
      <c r="I50" s="6" t="str">
        <f ca="1">IFERROR(MIN(100,ROUND(AVERAGE(SUMIFS(Data!$E:$E,Data!$B:$B,'10W Snapshot'!$E50,Data!$A:$A,'10W Snapshot'!I$1)/(COUNTIFS(Data!$B:$B,'10W Snapshot'!$E50,Data!$A:$A,'10W Snapshot'!I$1)*3),SQRT(AVERAGEIFS(Data!$D:$D,Data!$B:$B,'10W Snapshot'!$E50,Data!$A:$A,'10W Snapshot'!I$1)))*100*IFERROR(VLOOKUP(MATCH($E50,INDIRECT(ADDRESS(2,38+MATCH(I$1,'Master List'!$AM$1:$XDT$1,0),1,1,"Master List")&amp;":"&amp;ADDRESS(51,38+MATCH(I$1,'Master List'!$AM$1:$XDT$1,0),1,1),TRUE),0),'Master List'!$AE$1:$AF$51,2,FALSE)+IFERROR(VLOOKUP($E50,'Master List'!$AG:$AL,6,FALSE),0),1),0)),"")</f>
        <v/>
      </c>
      <c r="J50" s="6" t="str">
        <f ca="1">IFERROR(MIN(100,ROUND(AVERAGE(SUMIFS(Data!$E:$E,Data!$B:$B,'10W Snapshot'!$E50,Data!$A:$A,'10W Snapshot'!J$1)/(COUNTIFS(Data!$B:$B,'10W Snapshot'!$E50,Data!$A:$A,'10W Snapshot'!J$1)*3),SQRT(AVERAGEIFS(Data!$D:$D,Data!$B:$B,'10W Snapshot'!$E50,Data!$A:$A,'10W Snapshot'!J$1)))*100*IFERROR(VLOOKUP(MATCH($E50,INDIRECT(ADDRESS(2,38+MATCH(J$1,'Master List'!$AM$1:$XDT$1,0),1,1,"Master List")&amp;":"&amp;ADDRESS(51,38+MATCH(J$1,'Master List'!$AM$1:$XDT$1,0),1,1),TRUE),0),'Master List'!$AE$1:$AF$51,2,FALSE)+IFERROR(VLOOKUP($E50,'Master List'!$AG:$AL,6,FALSE),0),1),0)),"")</f>
        <v/>
      </c>
      <c r="K50" t="str">
        <f ca="1">IFERROR(MIN(100,ROUND(AVERAGE(SUMIFS(Data!$E:$E,Data!$B:$B,'10W Snapshot'!$E50,Data!$A:$A,'10W Snapshot'!K$1)/(COUNTIFS(Data!$B:$B,'10W Snapshot'!$E50,Data!$A:$A,'10W Snapshot'!K$1)*3),SQRT(AVERAGEIFS(Data!$D:$D,Data!$B:$B,'10W Snapshot'!$E50,Data!$A:$A,'10W Snapshot'!K$1)))*100*IFERROR(VLOOKUP(MATCH($E50,INDIRECT(ADDRESS(2,38+MATCH(K$1,'Master List'!$AM$1:$XDT$1,0),1,1,"Master List")&amp;":"&amp;ADDRESS(51,38+MATCH(K$1,'Master List'!$AM$1:$XDT$1,0),1,1),TRUE),0),'Master List'!$AE$1:$AF$51,2,FALSE)+IFERROR(VLOOKUP($E50,'Master List'!$AG:$AL,6,FALSE),0),1),0)),"")</f>
        <v/>
      </c>
      <c r="L50" t="str">
        <f ca="1">IFERROR(MIN(100,ROUND(AVERAGE(SUMIFS(Data!$E:$E,Data!$B:$B,'10W Snapshot'!$E50,Data!$A:$A,'10W Snapshot'!L$1)/(COUNTIFS(Data!$B:$B,'10W Snapshot'!$E50,Data!$A:$A,'10W Snapshot'!L$1)*3),SQRT(AVERAGEIFS(Data!$D:$D,Data!$B:$B,'10W Snapshot'!$E50,Data!$A:$A,'10W Snapshot'!L$1)))*100*IFERROR(VLOOKUP(MATCH($E50,INDIRECT(ADDRESS(2,38+MATCH(L$1,'Master List'!$AM$1:$XDT$1,0),1,1,"Master List")&amp;":"&amp;ADDRESS(51,38+MATCH(L$1,'Master List'!$AM$1:$XDT$1,0),1,1),TRUE),0),'Master List'!$AE$1:$AF$51,2,FALSE)+IFERROR(VLOOKUP($E50,'Master List'!$AG:$AL,6,FALSE),0),1),0)),"")</f>
        <v/>
      </c>
      <c r="M50" t="str">
        <f ca="1">IFERROR(MIN(100,ROUND(AVERAGE(SUMIFS(Data!$E:$E,Data!$B:$B,'10W Snapshot'!$E50,Data!$A:$A,'10W Snapshot'!M$1)/(COUNTIFS(Data!$B:$B,'10W Snapshot'!$E50,Data!$A:$A,'10W Snapshot'!M$1)*3),SQRT(AVERAGEIFS(Data!$D:$D,Data!$B:$B,'10W Snapshot'!$E50,Data!$A:$A,'10W Snapshot'!M$1)))*100*IFERROR(VLOOKUP(MATCH($E50,INDIRECT(ADDRESS(2,38+MATCH(M$1,'Master List'!$AM$1:$XDT$1,0),1,1,"Master List")&amp;":"&amp;ADDRESS(51,38+MATCH(M$1,'Master List'!$AM$1:$XDT$1,0),1,1),TRUE),0),'Master List'!$AE$1:$AF$51,2,FALSE)+IFERROR(VLOOKUP($E50,'Master List'!$AG:$AL,6,FALSE),0),1),0)),"")</f>
        <v/>
      </c>
      <c r="N50" t="str">
        <f ca="1">IFERROR(MIN(100,ROUND(AVERAGE(SUMIFS(Data!$E:$E,Data!$B:$B,'10W Snapshot'!$E50,Data!$A:$A,'10W Snapshot'!N$1)/(COUNTIFS(Data!$B:$B,'10W Snapshot'!$E50,Data!$A:$A,'10W Snapshot'!N$1)*3),SQRT(AVERAGEIFS(Data!$D:$D,Data!$B:$B,'10W Snapshot'!$E50,Data!$A:$A,'10W Snapshot'!N$1)))*100*IFERROR(VLOOKUP(MATCH($E50,INDIRECT(ADDRESS(2,38+MATCH(N$1,'Master List'!$AM$1:$XDT$1,0),1,1,"Master List")&amp;":"&amp;ADDRESS(51,38+MATCH(N$1,'Master List'!$AM$1:$XDT$1,0),1,1),TRUE),0),'Master List'!$AE$1:$AF$51,2,FALSE)+IFERROR(VLOOKUP($E50,'Master List'!$AG:$AL,6,FALSE),0),1),0)),"")</f>
        <v/>
      </c>
      <c r="O50" t="str">
        <f ca="1">IFERROR(MIN(100,ROUND(AVERAGE(SUMIFS(Data!$E:$E,Data!$B:$B,'10W Snapshot'!$E50,Data!$A:$A,'10W Snapshot'!O$1)/(COUNTIFS(Data!$B:$B,'10W Snapshot'!$E50,Data!$A:$A,'10W Snapshot'!O$1)*3),SQRT(AVERAGEIFS(Data!$D:$D,Data!$B:$B,'10W Snapshot'!$E50,Data!$A:$A,'10W Snapshot'!O$1)))*100*IFERROR(VLOOKUP(MATCH($E50,INDIRECT(ADDRESS(2,38+MATCH(O$1,'Master List'!$AM$1:$XDT$1,0),1,1,"Master List")&amp;":"&amp;ADDRESS(51,38+MATCH(O$1,'Master List'!$AM$1:$XDT$1,0),1,1),TRUE),0),'Master List'!$AE$1:$AF$51,2,FALSE)+IFERROR(VLOOKUP($E50,'Master List'!$AG:$AL,6,FALSE),0),1),0)),"")</f>
        <v/>
      </c>
      <c r="P50" s="20" t="str">
        <f t="shared" ca="1" si="1"/>
        <v/>
      </c>
      <c r="R50" s="515">
        <v>49</v>
      </c>
      <c r="S50" s="6">
        <f ca="1">COUNTIFS(Data!$E:$E,0,Data!$B:$B,'10W Snapshot'!$E50,Data!$A:$A,"&gt;="&amp;$F$1,Data!$A:$A,"&lt;="&amp;$O$1)</f>
        <v>0</v>
      </c>
      <c r="T50" s="6">
        <f ca="1">COUNTIFS(Data!$E:$E,1,Data!$B:$B,'10W Snapshot'!$E50,Data!$A:$A,"&gt;="&amp;$F$1,Data!$A:$A,"&lt;="&amp;$O$1)</f>
        <v>0</v>
      </c>
      <c r="U50" s="6">
        <f ca="1">COUNTIFS(Data!$E:$E,2,Data!$B:$B,'10W Snapshot'!$E50,Data!$A:$A,"&gt;="&amp;$F$1,Data!$A:$A,"&lt;="&amp;$O$1)</f>
        <v>0</v>
      </c>
      <c r="V50" s="6">
        <f ca="1">COUNTIFS(Data!$E:$E,3,Data!$B:$B,'10W Snapshot'!$E50,Data!$A:$A,"&gt;="&amp;$F$1,Data!$A:$A,"&lt;="&amp;$O$1)</f>
        <v>0</v>
      </c>
      <c r="W50">
        <f t="shared" ca="1" si="2"/>
        <v>0</v>
      </c>
      <c r="X50">
        <f t="shared" ca="1" si="3"/>
        <v>0</v>
      </c>
      <c r="Z50" s="20" t="e">
        <f t="shared" ca="1" si="4"/>
        <v>#DIV/0!</v>
      </c>
    </row>
    <row r="51" spans="5:26">
      <c r="E51" s="6">
        <f ca="1">VLOOKUP(R51,'Master List'!$V:$W,2,FALSE)</f>
        <v>0</v>
      </c>
      <c r="F51" s="6" t="str">
        <f ca="1">IFERROR(MIN(100,ROUND(AVERAGE(SUMIFS(Data!$E:$E,Data!$B:$B,'10W Snapshot'!$E51,Data!$A:$A,'10W Snapshot'!F$1)/(COUNTIFS(Data!$B:$B,'10W Snapshot'!$E51,Data!$A:$A,'10W Snapshot'!F$1)*3),SQRT(AVERAGEIFS(Data!$D:$D,Data!$B:$B,'10W Snapshot'!$E51,Data!$A:$A,'10W Snapshot'!F$1)))*100*IFERROR(VLOOKUP(MATCH($E51,INDIRECT(ADDRESS(2,38+MATCH(F$1,'Master List'!$AM$1:$XDT$1,0),1,1,"Master List")&amp;":"&amp;ADDRESS(51,38+MATCH(F$1,'Master List'!$AM$1:$XDT$1,0),1,1),TRUE),0),'Master List'!$AE$1:$AF$51,2,FALSE)+IFERROR(VLOOKUP($E51,'Master List'!$AG:$AL,6,FALSE),0),1),0)),"")</f>
        <v/>
      </c>
      <c r="G51" s="6" t="str">
        <f ca="1">IFERROR(MIN(100,ROUND(AVERAGE(SUMIFS(Data!$E:$E,Data!$B:$B,'10W Snapshot'!$E51,Data!$A:$A,'10W Snapshot'!G$1)/(COUNTIFS(Data!$B:$B,'10W Snapshot'!$E51,Data!$A:$A,'10W Snapshot'!G$1)*3),SQRT(AVERAGEIFS(Data!$D:$D,Data!$B:$B,'10W Snapshot'!$E51,Data!$A:$A,'10W Snapshot'!G$1)))*100*IFERROR(VLOOKUP(MATCH($E51,INDIRECT(ADDRESS(2,38+MATCH(G$1,'Master List'!$AM$1:$XDT$1,0),1,1,"Master List")&amp;":"&amp;ADDRESS(51,38+MATCH(G$1,'Master List'!$AM$1:$XDT$1,0),1,1),TRUE),0),'Master List'!$AE$1:$AF$51,2,FALSE)+IFERROR(VLOOKUP($E51,'Master List'!$AG:$AL,6,FALSE),0),1),0)),"")</f>
        <v/>
      </c>
      <c r="H51" s="6" t="str">
        <f ca="1">IFERROR(MIN(100,ROUND(AVERAGE(SUMIFS(Data!$E:$E,Data!$B:$B,'10W Snapshot'!$E51,Data!$A:$A,'10W Snapshot'!H$1)/(COUNTIFS(Data!$B:$B,'10W Snapshot'!$E51,Data!$A:$A,'10W Snapshot'!H$1)*3),SQRT(AVERAGEIFS(Data!$D:$D,Data!$B:$B,'10W Snapshot'!$E51,Data!$A:$A,'10W Snapshot'!H$1)))*100*IFERROR(VLOOKUP(MATCH($E51,INDIRECT(ADDRESS(2,38+MATCH(H$1,'Master List'!$AM$1:$XDT$1,0),1,1,"Master List")&amp;":"&amp;ADDRESS(51,38+MATCH(H$1,'Master List'!$AM$1:$XDT$1,0),1,1),TRUE),0),'Master List'!$AE$1:$AF$51,2,FALSE)+IFERROR(VLOOKUP($E51,'Master List'!$AG:$AL,6,FALSE),0),1),0)),"")</f>
        <v/>
      </c>
      <c r="I51" s="6" t="str">
        <f ca="1">IFERROR(MIN(100,ROUND(AVERAGE(SUMIFS(Data!$E:$E,Data!$B:$B,'10W Snapshot'!$E51,Data!$A:$A,'10W Snapshot'!I$1)/(COUNTIFS(Data!$B:$B,'10W Snapshot'!$E51,Data!$A:$A,'10W Snapshot'!I$1)*3),SQRT(AVERAGEIFS(Data!$D:$D,Data!$B:$B,'10W Snapshot'!$E51,Data!$A:$A,'10W Snapshot'!I$1)))*100*IFERROR(VLOOKUP(MATCH($E51,INDIRECT(ADDRESS(2,38+MATCH(I$1,'Master List'!$AM$1:$XDT$1,0),1,1,"Master List")&amp;":"&amp;ADDRESS(51,38+MATCH(I$1,'Master List'!$AM$1:$XDT$1,0),1,1),TRUE),0),'Master List'!$AE$1:$AF$51,2,FALSE)+IFERROR(VLOOKUP($E51,'Master List'!$AG:$AL,6,FALSE),0),1),0)),"")</f>
        <v/>
      </c>
      <c r="J51" s="6" t="str">
        <f ca="1">IFERROR(MIN(100,ROUND(AVERAGE(SUMIFS(Data!$E:$E,Data!$B:$B,'10W Snapshot'!$E51,Data!$A:$A,'10W Snapshot'!J$1)/(COUNTIFS(Data!$B:$B,'10W Snapshot'!$E51,Data!$A:$A,'10W Snapshot'!J$1)*3),SQRT(AVERAGEIFS(Data!$D:$D,Data!$B:$B,'10W Snapshot'!$E51,Data!$A:$A,'10W Snapshot'!J$1)))*100*IFERROR(VLOOKUP(MATCH($E51,INDIRECT(ADDRESS(2,38+MATCH(J$1,'Master List'!$AM$1:$XDT$1,0),1,1,"Master List")&amp;":"&amp;ADDRESS(51,38+MATCH(J$1,'Master List'!$AM$1:$XDT$1,0),1,1),TRUE),0),'Master List'!$AE$1:$AF$51,2,FALSE)+IFERROR(VLOOKUP($E51,'Master List'!$AG:$AL,6,FALSE),0),1),0)),"")</f>
        <v/>
      </c>
      <c r="K51" t="str">
        <f ca="1">IFERROR(MIN(100,ROUND(AVERAGE(SUMIFS(Data!$E:$E,Data!$B:$B,'10W Snapshot'!$E51,Data!$A:$A,'10W Snapshot'!K$1)/(COUNTIFS(Data!$B:$B,'10W Snapshot'!$E51,Data!$A:$A,'10W Snapshot'!K$1)*3),SQRT(AVERAGEIFS(Data!$D:$D,Data!$B:$B,'10W Snapshot'!$E51,Data!$A:$A,'10W Snapshot'!K$1)))*100*IFERROR(VLOOKUP(MATCH($E51,INDIRECT(ADDRESS(2,38+MATCH(K$1,'Master List'!$AM$1:$XDT$1,0),1,1,"Master List")&amp;":"&amp;ADDRESS(51,38+MATCH(K$1,'Master List'!$AM$1:$XDT$1,0),1,1),TRUE),0),'Master List'!$AE$1:$AF$51,2,FALSE)+IFERROR(VLOOKUP($E51,'Master List'!$AG:$AL,6,FALSE),0),1),0)),"")</f>
        <v/>
      </c>
      <c r="L51" t="str">
        <f ca="1">IFERROR(MIN(100,ROUND(AVERAGE(SUMIFS(Data!$E:$E,Data!$B:$B,'10W Snapshot'!$E51,Data!$A:$A,'10W Snapshot'!L$1)/(COUNTIFS(Data!$B:$B,'10W Snapshot'!$E51,Data!$A:$A,'10W Snapshot'!L$1)*3),SQRT(AVERAGEIFS(Data!$D:$D,Data!$B:$B,'10W Snapshot'!$E51,Data!$A:$A,'10W Snapshot'!L$1)))*100*IFERROR(VLOOKUP(MATCH($E51,INDIRECT(ADDRESS(2,38+MATCH(L$1,'Master List'!$AM$1:$XDT$1,0),1,1,"Master List")&amp;":"&amp;ADDRESS(51,38+MATCH(L$1,'Master List'!$AM$1:$XDT$1,0),1,1),TRUE),0),'Master List'!$AE$1:$AF$51,2,FALSE)+IFERROR(VLOOKUP($E51,'Master List'!$AG:$AL,6,FALSE),0),1),0)),"")</f>
        <v/>
      </c>
      <c r="M51" t="str">
        <f ca="1">IFERROR(MIN(100,ROUND(AVERAGE(SUMIFS(Data!$E:$E,Data!$B:$B,'10W Snapshot'!$E51,Data!$A:$A,'10W Snapshot'!M$1)/(COUNTIFS(Data!$B:$B,'10W Snapshot'!$E51,Data!$A:$A,'10W Snapshot'!M$1)*3),SQRT(AVERAGEIFS(Data!$D:$D,Data!$B:$B,'10W Snapshot'!$E51,Data!$A:$A,'10W Snapshot'!M$1)))*100*IFERROR(VLOOKUP(MATCH($E51,INDIRECT(ADDRESS(2,38+MATCH(M$1,'Master List'!$AM$1:$XDT$1,0),1,1,"Master List")&amp;":"&amp;ADDRESS(51,38+MATCH(M$1,'Master List'!$AM$1:$XDT$1,0),1,1),TRUE),0),'Master List'!$AE$1:$AF$51,2,FALSE)+IFERROR(VLOOKUP($E51,'Master List'!$AG:$AL,6,FALSE),0),1),0)),"")</f>
        <v/>
      </c>
      <c r="N51" t="str">
        <f ca="1">IFERROR(MIN(100,ROUND(AVERAGE(SUMIFS(Data!$E:$E,Data!$B:$B,'10W Snapshot'!$E51,Data!$A:$A,'10W Snapshot'!N$1)/(COUNTIFS(Data!$B:$B,'10W Snapshot'!$E51,Data!$A:$A,'10W Snapshot'!N$1)*3),SQRT(AVERAGEIFS(Data!$D:$D,Data!$B:$B,'10W Snapshot'!$E51,Data!$A:$A,'10W Snapshot'!N$1)))*100*IFERROR(VLOOKUP(MATCH($E51,INDIRECT(ADDRESS(2,38+MATCH(N$1,'Master List'!$AM$1:$XDT$1,0),1,1,"Master List")&amp;":"&amp;ADDRESS(51,38+MATCH(N$1,'Master List'!$AM$1:$XDT$1,0),1,1),TRUE),0),'Master List'!$AE$1:$AF$51,2,FALSE)+IFERROR(VLOOKUP($E51,'Master List'!$AG:$AL,6,FALSE),0),1),0)),"")</f>
        <v/>
      </c>
      <c r="O51" t="str">
        <f ca="1">IFERROR(MIN(100,ROUND(AVERAGE(SUMIFS(Data!$E:$E,Data!$B:$B,'10W Snapshot'!$E51,Data!$A:$A,'10W Snapshot'!O$1)/(COUNTIFS(Data!$B:$B,'10W Snapshot'!$E51,Data!$A:$A,'10W Snapshot'!O$1)*3),SQRT(AVERAGEIFS(Data!$D:$D,Data!$B:$B,'10W Snapshot'!$E51,Data!$A:$A,'10W Snapshot'!O$1)))*100*IFERROR(VLOOKUP(MATCH($E51,INDIRECT(ADDRESS(2,38+MATCH(O$1,'Master List'!$AM$1:$XDT$1,0),1,1,"Master List")&amp;":"&amp;ADDRESS(51,38+MATCH(O$1,'Master List'!$AM$1:$XDT$1,0),1,1),TRUE),0),'Master List'!$AE$1:$AF$51,2,FALSE)+IFERROR(VLOOKUP($E51,'Master List'!$AG:$AL,6,FALSE),0),1),0)),"")</f>
        <v/>
      </c>
      <c r="P51" s="20" t="str">
        <f t="shared" ca="1" si="1"/>
        <v/>
      </c>
      <c r="R51" s="515">
        <v>50</v>
      </c>
      <c r="S51" s="6">
        <f ca="1">COUNTIFS(Data!$E:$E,0,Data!$B:$B,'10W Snapshot'!$E51,Data!$A:$A,"&gt;="&amp;$F$1,Data!$A:$A,"&lt;="&amp;$O$1)</f>
        <v>0</v>
      </c>
      <c r="T51" s="6">
        <f ca="1">COUNTIFS(Data!$E:$E,1,Data!$B:$B,'10W Snapshot'!$E51,Data!$A:$A,"&gt;="&amp;$F$1,Data!$A:$A,"&lt;="&amp;$O$1)</f>
        <v>0</v>
      </c>
      <c r="U51" s="6">
        <f ca="1">COUNTIFS(Data!$E:$E,2,Data!$B:$B,'10W Snapshot'!$E51,Data!$A:$A,"&gt;="&amp;$F$1,Data!$A:$A,"&lt;="&amp;$O$1)</f>
        <v>0</v>
      </c>
      <c r="V51" s="6">
        <f ca="1">COUNTIFS(Data!$E:$E,3,Data!$B:$B,'10W Snapshot'!$E51,Data!$A:$A,"&gt;="&amp;$F$1,Data!$A:$A,"&lt;="&amp;$O$1)</f>
        <v>0</v>
      </c>
      <c r="W51">
        <f t="shared" ca="1" si="2"/>
        <v>0</v>
      </c>
      <c r="X51">
        <f t="shared" ca="1" si="3"/>
        <v>0</v>
      </c>
      <c r="Z51" s="20" t="e">
        <f t="shared" ca="1" si="4"/>
        <v>#DIV/0!</v>
      </c>
    </row>
    <row r="52" spans="5:26" hidden="1">
      <c r="E52" s="6"/>
      <c r="F52" s="6"/>
      <c r="G52" s="6"/>
      <c r="H52" s="6"/>
      <c r="I52" s="6"/>
      <c r="J52" s="6"/>
      <c r="S52">
        <f ca="1">SUM(S2:S51)</f>
        <v>42</v>
      </c>
      <c r="T52">
        <f t="shared" ref="T52:V52" ca="1" si="5">SUM(T2:T51)</f>
        <v>122</v>
      </c>
      <c r="U52">
        <f t="shared" ca="1" si="5"/>
        <v>261</v>
      </c>
      <c r="V52">
        <f t="shared" ca="1" si="5"/>
        <v>129</v>
      </c>
      <c r="W52">
        <f ca="1">SUM(S52:V52)</f>
        <v>554</v>
      </c>
    </row>
    <row r="53" spans="5:26">
      <c r="E53" s="6"/>
      <c r="F53" s="6"/>
      <c r="G53" s="6"/>
      <c r="H53" s="6"/>
      <c r="I53" s="6"/>
      <c r="J53" s="6"/>
      <c r="S53" s="2">
        <f ca="1">S52/$W$52</f>
        <v>7.5812274368231042E-2</v>
      </c>
      <c r="T53" s="2">
        <f t="shared" ref="T53:V53" ca="1" si="6">T52/$W$52</f>
        <v>0.22021660649819494</v>
      </c>
      <c r="U53" s="2">
        <f t="shared" ca="1" si="6"/>
        <v>0.4711191335740072</v>
      </c>
      <c r="V53" s="2">
        <f t="shared" ca="1" si="6"/>
        <v>0.23285198555956679</v>
      </c>
    </row>
  </sheetData>
  <dataConsolidate/>
  <mergeCells count="2">
    <mergeCell ref="A2:D8"/>
    <mergeCell ref="A9:D12"/>
  </mergeCells>
  <conditionalFormatting sqref="P2:P51">
    <cfRule type="colorScale" priority="12">
      <colorScale>
        <cfvo type="num" val="50"/>
        <cfvo type="num" val="60"/>
        <cfvo type="num" val="90"/>
        <color rgb="FFF8696B"/>
        <color rgb="FFFFEB84"/>
        <color rgb="FF63BE7B"/>
      </colorScale>
    </cfRule>
  </conditionalFormatting>
  <conditionalFormatting sqref="S1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{A387F1EA-0AAB-4790-BD34-68E08E0870BC}</x14:id>
        </ext>
      </extLst>
    </cfRule>
  </conditionalFormatting>
  <conditionalFormatting sqref="V1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{48A9ACD0-3CB3-4D11-A49F-9F4157F8CBD4}</x14:id>
        </ext>
      </extLst>
    </cfRule>
  </conditionalFormatting>
  <conditionalFormatting sqref="T1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{C2B97FA5-276C-42AB-8A29-2D5E933D59C9}</x14:id>
        </ext>
      </extLst>
    </cfRule>
  </conditionalFormatting>
  <conditionalFormatting sqref="S1">
    <cfRule type="dataBar" priority="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{08696316-5A24-4343-BA86-FEAE5F79C546}</x14:id>
        </ext>
      </extLst>
    </cfRule>
  </conditionalFormatting>
  <conditionalFormatting sqref="Z2:Z51">
    <cfRule type="colorScale" priority="6">
      <colorScale>
        <cfvo type="min"/>
        <cfvo type="num" val="1"/>
        <cfvo type="max"/>
        <color rgb="FFFF0000"/>
        <color rgb="FFFCFCFF"/>
        <color theme="8"/>
      </colorScale>
    </cfRule>
  </conditionalFormatting>
  <conditionalFormatting sqref="S2:S51">
    <cfRule type="dataBar" priority="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{3CBF22EE-F286-4F1E-9497-EE526889EA9E}</x14:id>
        </ext>
      </extLst>
    </cfRule>
  </conditionalFormatting>
  <conditionalFormatting sqref="T2:T51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{869EF0CC-C43D-49C1-8549-30438C04DB8F}</x14:id>
        </ext>
      </extLst>
    </cfRule>
  </conditionalFormatting>
  <conditionalFormatting sqref="U2:U5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{5038E4BF-32F9-4D3F-AD68-F46582FCD8C0}</x14:id>
        </ext>
      </extLst>
    </cfRule>
  </conditionalFormatting>
  <conditionalFormatting sqref="V2:V51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{B25991DF-2F2B-4B89-A241-C16F3401F852}</x14:id>
        </ext>
      </extLst>
    </cfRule>
  </conditionalFormatting>
  <conditionalFormatting sqref="F2:O51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87F1EA-0AAB-4790-BD34-68E08E0870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S1</xm:sqref>
        </x14:conditionalFormatting>
        <x14:conditionalFormatting xmlns:xm="http://schemas.microsoft.com/office/excel/2006/main">
          <x14:cfRule type="dataBar" id="{48A9ACD0-3CB3-4D11-A49F-9F4157F8CBD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V1</xm:sqref>
        </x14:conditionalFormatting>
        <x14:conditionalFormatting xmlns:xm="http://schemas.microsoft.com/office/excel/2006/main">
          <x14:cfRule type="dataBar" id="{C2B97FA5-276C-42AB-8A29-2D5E933D59C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T1</xm:sqref>
        </x14:conditionalFormatting>
        <x14:conditionalFormatting xmlns:xm="http://schemas.microsoft.com/office/excel/2006/main">
          <x14:cfRule type="dataBar" id="{08696316-5A24-4343-BA86-FEAE5F79C54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S1</xm:sqref>
        </x14:conditionalFormatting>
        <x14:conditionalFormatting xmlns:xm="http://schemas.microsoft.com/office/excel/2006/main">
          <x14:cfRule type="dataBar" id="{3CBF22EE-F286-4F1E-9497-EE526889EA9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S2:S51</xm:sqref>
        </x14:conditionalFormatting>
        <x14:conditionalFormatting xmlns:xm="http://schemas.microsoft.com/office/excel/2006/main">
          <x14:cfRule type="dataBar" id="{869EF0CC-C43D-49C1-8549-30438C04DB8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T2:T51</xm:sqref>
        </x14:conditionalFormatting>
        <x14:conditionalFormatting xmlns:xm="http://schemas.microsoft.com/office/excel/2006/main">
          <x14:cfRule type="dataBar" id="{5038E4BF-32F9-4D3F-AD68-F46582FCD8C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U2:U51</xm:sqref>
        </x14:conditionalFormatting>
        <x14:conditionalFormatting xmlns:xm="http://schemas.microsoft.com/office/excel/2006/main">
          <x14:cfRule type="dataBar" id="{B25991DF-2F2B-4B89-A241-C16F3401F85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V2:V51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="Enter a NUMBER from 5 to X, where X is the last war on the &quot;War List&quot; sheet." prompt="Type a NUMBER from 5 to X where X is the most recent war. ">
          <x14:formula1>
            <xm:f>5</xm:f>
          </x14:formula1>
          <x14:formula2>
            <xm:f>COUNTA('War List'!A:A)-1</xm:f>
          </x14:formula2>
          <xm:sqref>O1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1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6.85546875" style="1" bestFit="1" customWidth="1"/>
    <col min="2" max="5" width="16.140625" bestFit="1" customWidth="1"/>
    <col min="6" max="6" width="10.140625" bestFit="1" customWidth="1"/>
    <col min="7" max="7" width="12.28515625" bestFit="1" customWidth="1"/>
    <col min="8" max="8" width="2" style="52" bestFit="1" customWidth="1"/>
    <col min="9" max="10" width="5.5703125" bestFit="1" customWidth="1"/>
    <col min="11" max="11" width="5.85546875" bestFit="1" customWidth="1"/>
    <col min="12" max="12" width="5.5703125" bestFit="1" customWidth="1"/>
    <col min="13" max="13" width="5.85546875" bestFit="1" customWidth="1"/>
  </cols>
  <sheetData>
    <row r="1" spans="1:13">
      <c r="B1" t="s">
        <v>101</v>
      </c>
      <c r="C1" t="s">
        <v>102</v>
      </c>
      <c r="D1" t="s">
        <v>103</v>
      </c>
      <c r="E1" t="s">
        <v>104</v>
      </c>
      <c r="F1" s="67" t="s">
        <v>42</v>
      </c>
      <c r="G1" t="s">
        <v>34</v>
      </c>
      <c r="I1" s="38" t="s">
        <v>297</v>
      </c>
      <c r="J1" s="60" t="s">
        <v>298</v>
      </c>
      <c r="K1" s="64" t="s">
        <v>299</v>
      </c>
      <c r="L1" s="103" t="s">
        <v>300</v>
      </c>
      <c r="M1" t="s">
        <v>301</v>
      </c>
    </row>
    <row r="2" spans="1:13">
      <c r="A2" s="6" t="s">
        <v>354</v>
      </c>
      <c r="B2">
        <f>COUNTIFS(Data!$B:$B,'Star Count'!$A2,Data!$E:$E,0)</f>
        <v>25</v>
      </c>
      <c r="C2">
        <f>COUNTIFS(Data!$B:$B,'Star Count'!$A2,Data!$E:$E,1)</f>
        <v>27</v>
      </c>
      <c r="D2">
        <f>COUNTIFS(Data!$B:$B,'Star Count'!$A2,Data!$E:$E,2)</f>
        <v>52</v>
      </c>
      <c r="E2">
        <f>COUNTIFS(Data!$B:$B,'Star Count'!$A2,Data!$E:$E,3)</f>
        <v>14</v>
      </c>
      <c r="F2" s="67">
        <f>(C2*1)+(D2*2)+(E2*3)</f>
        <v>173</v>
      </c>
      <c r="G2">
        <f>B2+C2+D2+E2</f>
        <v>118</v>
      </c>
      <c r="H2" s="52">
        <f>IF(M2&lt;1,1,0)</f>
        <v>0</v>
      </c>
      <c r="I2" s="2">
        <f>B2/G2</f>
        <v>0.21186440677966101</v>
      </c>
      <c r="J2" s="2">
        <f>C2/G2</f>
        <v>0.2288135593220339</v>
      </c>
      <c r="K2" s="2">
        <f>D2/G2</f>
        <v>0.44067796610169491</v>
      </c>
      <c r="L2" s="2">
        <f>E2/G2</f>
        <v>0.11864406779661017</v>
      </c>
      <c r="M2" s="20">
        <f>F2/G2</f>
        <v>1.4661016949152543</v>
      </c>
    </row>
    <row r="3" spans="1:13">
      <c r="A3" s="6" t="s">
        <v>559</v>
      </c>
      <c r="B3">
        <f>COUNTIFS(Data!B:B,'Star Count'!A3,Data!E:E,0)</f>
        <v>4</v>
      </c>
      <c r="C3">
        <f>COUNTIFS(Data!$B:$B,'Star Count'!$A3,Data!$E:$E,1)</f>
        <v>8</v>
      </c>
      <c r="D3">
        <f>COUNTIFS(Data!$B:$B,'Star Count'!$A3,Data!$E:$E,2)</f>
        <v>31</v>
      </c>
      <c r="E3">
        <f>COUNTIFS(Data!$B:$B,'Star Count'!$A3,Data!$E:$E,3)</f>
        <v>5</v>
      </c>
      <c r="F3" s="67">
        <f>(C3*1)+(D3*2)+(E3*3)</f>
        <v>85</v>
      </c>
      <c r="G3">
        <f t="shared" ref="G3:G51" si="0">B3+C3+D3+E3</f>
        <v>48</v>
      </c>
      <c r="H3" s="52">
        <f t="shared" ref="H3:H51" si="1">IF(M3&lt;1,1,0)</f>
        <v>0</v>
      </c>
      <c r="I3" s="2">
        <f t="shared" ref="I3:I51" si="2">B3/G3</f>
        <v>8.3333333333333329E-2</v>
      </c>
      <c r="J3" s="2">
        <f t="shared" ref="J3:J51" si="3">C3/G3</f>
        <v>0.16666666666666666</v>
      </c>
      <c r="K3" s="2">
        <f t="shared" ref="K3:K51" si="4">D3/G3</f>
        <v>0.64583333333333337</v>
      </c>
      <c r="L3" s="2">
        <f t="shared" ref="L3:L51" si="5">E3/G3</f>
        <v>0.10416666666666667</v>
      </c>
      <c r="M3" s="20">
        <f t="shared" ref="M3:M51" si="6">F3/G3</f>
        <v>1.7708333333333333</v>
      </c>
    </row>
    <row r="4" spans="1:13">
      <c r="A4" s="6" t="s">
        <v>330</v>
      </c>
      <c r="B4">
        <f>COUNTIFS(Data!B:B,'Star Count'!A4,Data!E:E,0)</f>
        <v>32</v>
      </c>
      <c r="C4">
        <f>COUNTIFS(Data!$B:$B,'Star Count'!$A4,Data!$E:$E,1)</f>
        <v>35</v>
      </c>
      <c r="D4">
        <f>COUNTIFS(Data!$B:$B,'Star Count'!$A4,Data!$E:$E,2)</f>
        <v>74</v>
      </c>
      <c r="E4">
        <f>COUNTIFS(Data!$B:$B,'Star Count'!$A4,Data!$E:$E,3)</f>
        <v>81</v>
      </c>
      <c r="F4" s="67">
        <f t="shared" ref="F4:F51" si="7">(C4*1)+(D4*2)+(E4*3)</f>
        <v>426</v>
      </c>
      <c r="G4">
        <f t="shared" si="0"/>
        <v>222</v>
      </c>
      <c r="H4" s="52">
        <f t="shared" si="1"/>
        <v>0</v>
      </c>
      <c r="I4" s="2">
        <f t="shared" si="2"/>
        <v>0.14414414414414414</v>
      </c>
      <c r="J4" s="2">
        <f t="shared" si="3"/>
        <v>0.15765765765765766</v>
      </c>
      <c r="K4" s="2">
        <f t="shared" si="4"/>
        <v>0.33333333333333331</v>
      </c>
      <c r="L4" s="2">
        <f t="shared" si="5"/>
        <v>0.36486486486486486</v>
      </c>
      <c r="M4" s="20">
        <f t="shared" si="6"/>
        <v>1.9189189189189189</v>
      </c>
    </row>
    <row r="5" spans="1:13">
      <c r="A5" s="6" t="s">
        <v>488</v>
      </c>
      <c r="B5">
        <f>COUNTIFS(Data!B:B,'Star Count'!A5,Data!E:E,0)</f>
        <v>11</v>
      </c>
      <c r="C5">
        <f>COUNTIFS(Data!$B:$B,'Star Count'!$A5,Data!$E:$E,1)</f>
        <v>16</v>
      </c>
      <c r="D5">
        <f>COUNTIFS(Data!$B:$B,'Star Count'!$A5,Data!$E:$E,2)</f>
        <v>23</v>
      </c>
      <c r="E5">
        <f>COUNTIFS(Data!$B:$B,'Star Count'!$A5,Data!$E:$E,3)</f>
        <v>2</v>
      </c>
      <c r="F5" s="67">
        <f t="shared" si="7"/>
        <v>68</v>
      </c>
      <c r="G5">
        <f t="shared" si="0"/>
        <v>52</v>
      </c>
      <c r="H5" s="52">
        <f t="shared" si="1"/>
        <v>0</v>
      </c>
      <c r="I5" s="2">
        <f t="shared" si="2"/>
        <v>0.21153846153846154</v>
      </c>
      <c r="J5" s="2">
        <f t="shared" si="3"/>
        <v>0.30769230769230771</v>
      </c>
      <c r="K5" s="2">
        <f t="shared" si="4"/>
        <v>0.44230769230769229</v>
      </c>
      <c r="L5" s="2">
        <f t="shared" si="5"/>
        <v>3.8461538461538464E-2</v>
      </c>
      <c r="M5" s="20">
        <f t="shared" si="6"/>
        <v>1.3076923076923077</v>
      </c>
    </row>
    <row r="6" spans="1:13">
      <c r="A6" s="6" t="s">
        <v>390</v>
      </c>
      <c r="B6">
        <f>COUNTIFS(Data!B:B,'Star Count'!A6,Data!E:E,0)</f>
        <v>23</v>
      </c>
      <c r="C6">
        <f>COUNTIFS(Data!$B:$B,'Star Count'!$A6,Data!$E:$E,1)</f>
        <v>33</v>
      </c>
      <c r="D6">
        <f>COUNTIFS(Data!$B:$B,'Star Count'!$A6,Data!$E:$E,2)</f>
        <v>85</v>
      </c>
      <c r="E6">
        <f>COUNTIFS(Data!$B:$B,'Star Count'!$A6,Data!$E:$E,3)</f>
        <v>81</v>
      </c>
      <c r="F6" s="67">
        <f t="shared" si="7"/>
        <v>446</v>
      </c>
      <c r="G6">
        <f t="shared" si="0"/>
        <v>222</v>
      </c>
      <c r="H6" s="52">
        <f t="shared" si="1"/>
        <v>0</v>
      </c>
      <c r="I6" s="2">
        <f t="shared" si="2"/>
        <v>0.1036036036036036</v>
      </c>
      <c r="J6" s="2">
        <f t="shared" si="3"/>
        <v>0.14864864864864866</v>
      </c>
      <c r="K6" s="2">
        <f t="shared" si="4"/>
        <v>0.38288288288288286</v>
      </c>
      <c r="L6" s="2">
        <f t="shared" si="5"/>
        <v>0.36486486486486486</v>
      </c>
      <c r="M6" s="20">
        <f t="shared" si="6"/>
        <v>2.0090090090090089</v>
      </c>
    </row>
    <row r="7" spans="1:13">
      <c r="A7" s="6" t="s">
        <v>332</v>
      </c>
      <c r="B7">
        <f>COUNTIFS(Data!B:B,'Star Count'!A7,Data!E:E,0)</f>
        <v>39</v>
      </c>
      <c r="C7">
        <f>COUNTIFS(Data!$B:$B,'Star Count'!$A7,Data!$E:$E,1)</f>
        <v>27</v>
      </c>
      <c r="D7">
        <f>COUNTIFS(Data!$B:$B,'Star Count'!$A7,Data!$E:$E,2)</f>
        <v>71</v>
      </c>
      <c r="E7">
        <f>COUNTIFS(Data!$B:$B,'Star Count'!$A7,Data!$E:$E,3)</f>
        <v>27</v>
      </c>
      <c r="F7" s="67">
        <f t="shared" si="7"/>
        <v>250</v>
      </c>
      <c r="G7">
        <f t="shared" si="0"/>
        <v>164</v>
      </c>
      <c r="H7" s="52">
        <f t="shared" si="1"/>
        <v>0</v>
      </c>
      <c r="I7" s="2">
        <f t="shared" si="2"/>
        <v>0.23780487804878048</v>
      </c>
      <c r="J7" s="2">
        <f t="shared" si="3"/>
        <v>0.16463414634146342</v>
      </c>
      <c r="K7" s="2">
        <f t="shared" si="4"/>
        <v>0.43292682926829268</v>
      </c>
      <c r="L7" s="2">
        <f t="shared" si="5"/>
        <v>0.16463414634146342</v>
      </c>
      <c r="M7" s="20">
        <f t="shared" si="6"/>
        <v>1.524390243902439</v>
      </c>
    </row>
    <row r="8" spans="1:13">
      <c r="A8" s="6" t="s">
        <v>343</v>
      </c>
      <c r="B8">
        <f>COUNTIFS(Data!B:B,'Star Count'!A8,Data!E:E,0)</f>
        <v>34</v>
      </c>
      <c r="C8">
        <f>COUNTIFS(Data!$B:$B,'Star Count'!$A8,Data!$E:$E,1)</f>
        <v>28</v>
      </c>
      <c r="D8">
        <f>COUNTIFS(Data!$B:$B,'Star Count'!$A8,Data!$E:$E,2)</f>
        <v>70</v>
      </c>
      <c r="E8">
        <f>COUNTIFS(Data!$B:$B,'Star Count'!$A8,Data!$E:$E,3)</f>
        <v>42</v>
      </c>
      <c r="F8" s="67">
        <f t="shared" si="7"/>
        <v>294</v>
      </c>
      <c r="G8">
        <f t="shared" si="0"/>
        <v>174</v>
      </c>
      <c r="H8" s="52">
        <f t="shared" si="1"/>
        <v>0</v>
      </c>
      <c r="I8" s="2">
        <f t="shared" si="2"/>
        <v>0.19540229885057472</v>
      </c>
      <c r="J8" s="2">
        <f t="shared" si="3"/>
        <v>0.16091954022988506</v>
      </c>
      <c r="K8" s="2">
        <f t="shared" si="4"/>
        <v>0.40229885057471265</v>
      </c>
      <c r="L8" s="2">
        <f t="shared" si="5"/>
        <v>0.2413793103448276</v>
      </c>
      <c r="M8" s="20">
        <f t="shared" si="6"/>
        <v>1.6896551724137931</v>
      </c>
    </row>
    <row r="9" spans="1:13">
      <c r="A9" s="6" t="s">
        <v>379</v>
      </c>
      <c r="B9">
        <f>COUNTIFS(Data!B:B,'Star Count'!A9,Data!E:E,0)</f>
        <v>21</v>
      </c>
      <c r="C9">
        <f>COUNTIFS(Data!$B:$B,'Star Count'!$A9,Data!$E:$E,1)</f>
        <v>19</v>
      </c>
      <c r="D9">
        <f>COUNTIFS(Data!$B:$B,'Star Count'!$A9,Data!$E:$E,2)</f>
        <v>53</v>
      </c>
      <c r="E9">
        <f>COUNTIFS(Data!$B:$B,'Star Count'!$A9,Data!$E:$E,3)</f>
        <v>19</v>
      </c>
      <c r="F9" s="67">
        <f t="shared" si="7"/>
        <v>182</v>
      </c>
      <c r="G9">
        <f t="shared" si="0"/>
        <v>112</v>
      </c>
      <c r="H9" s="52">
        <f t="shared" si="1"/>
        <v>0</v>
      </c>
      <c r="I9" s="2">
        <f t="shared" si="2"/>
        <v>0.1875</v>
      </c>
      <c r="J9" s="2">
        <f t="shared" si="3"/>
        <v>0.16964285714285715</v>
      </c>
      <c r="K9" s="2">
        <f t="shared" si="4"/>
        <v>0.4732142857142857</v>
      </c>
      <c r="L9" s="2">
        <f t="shared" si="5"/>
        <v>0.16964285714285715</v>
      </c>
      <c r="M9" s="20">
        <f t="shared" si="6"/>
        <v>1.625</v>
      </c>
    </row>
    <row r="10" spans="1:13">
      <c r="A10" s="6" t="s">
        <v>10</v>
      </c>
      <c r="B10">
        <f>COUNTIFS(Data!B:B,'Star Count'!A10,Data!E:E,0)</f>
        <v>10</v>
      </c>
      <c r="C10">
        <f>COUNTIFS(Data!$B:$B,'Star Count'!$A10,Data!$E:$E,1)</f>
        <v>38</v>
      </c>
      <c r="D10">
        <f>COUNTIFS(Data!$B:$B,'Star Count'!$A10,Data!$E:$E,2)</f>
        <v>116</v>
      </c>
      <c r="E10">
        <f>COUNTIFS(Data!$B:$B,'Star Count'!$A10,Data!$E:$E,3)</f>
        <v>68</v>
      </c>
      <c r="F10" s="67">
        <f t="shared" si="7"/>
        <v>474</v>
      </c>
      <c r="G10">
        <f t="shared" si="0"/>
        <v>232</v>
      </c>
      <c r="H10" s="52">
        <f t="shared" si="1"/>
        <v>0</v>
      </c>
      <c r="I10" s="2">
        <f t="shared" si="2"/>
        <v>4.3103448275862072E-2</v>
      </c>
      <c r="J10" s="2">
        <f t="shared" si="3"/>
        <v>0.16379310344827586</v>
      </c>
      <c r="K10" s="2">
        <f t="shared" si="4"/>
        <v>0.5</v>
      </c>
      <c r="L10" s="2">
        <f t="shared" si="5"/>
        <v>0.29310344827586204</v>
      </c>
      <c r="M10" s="20">
        <f t="shared" si="6"/>
        <v>2.0431034482758621</v>
      </c>
    </row>
    <row r="11" spans="1:13">
      <c r="A11" s="6" t="s">
        <v>452</v>
      </c>
      <c r="B11">
        <f>COUNTIFS(Data!B:B,'Star Count'!A11,Data!E:E,0)</f>
        <v>7</v>
      </c>
      <c r="C11">
        <f>COUNTIFS(Data!$B:$B,'Star Count'!$A11,Data!$E:$E,1)</f>
        <v>23</v>
      </c>
      <c r="D11">
        <f>COUNTIFS(Data!$B:$B,'Star Count'!$A11,Data!$E:$E,2)</f>
        <v>59</v>
      </c>
      <c r="E11">
        <f>COUNTIFS(Data!$B:$B,'Star Count'!$A11,Data!$E:$E,3)</f>
        <v>17</v>
      </c>
      <c r="F11" s="67">
        <f t="shared" si="7"/>
        <v>192</v>
      </c>
      <c r="G11">
        <f t="shared" si="0"/>
        <v>106</v>
      </c>
      <c r="H11" s="52">
        <f t="shared" si="1"/>
        <v>0</v>
      </c>
      <c r="I11" s="2">
        <f t="shared" si="2"/>
        <v>6.6037735849056603E-2</v>
      </c>
      <c r="J11" s="2">
        <f t="shared" si="3"/>
        <v>0.21698113207547171</v>
      </c>
      <c r="K11" s="2">
        <f t="shared" si="4"/>
        <v>0.55660377358490565</v>
      </c>
      <c r="L11" s="2">
        <f t="shared" si="5"/>
        <v>0.16037735849056603</v>
      </c>
      <c r="M11" s="20">
        <f t="shared" si="6"/>
        <v>1.8113207547169812</v>
      </c>
    </row>
    <row r="12" spans="1:13">
      <c r="A12" s="6" t="s">
        <v>538</v>
      </c>
      <c r="B12">
        <f>COUNTIFS(Data!B:B,'Star Count'!A12,Data!E:E,0)</f>
        <v>1</v>
      </c>
      <c r="C12">
        <f>COUNTIFS(Data!$B:$B,'Star Count'!$A12,Data!$E:$E,1)</f>
        <v>5</v>
      </c>
      <c r="D12">
        <f>COUNTIFS(Data!$B:$B,'Star Count'!$A12,Data!$E:$E,2)</f>
        <v>34</v>
      </c>
      <c r="E12">
        <f>COUNTIFS(Data!$B:$B,'Star Count'!$A12,Data!$E:$E,3)</f>
        <v>12</v>
      </c>
      <c r="F12" s="67">
        <f t="shared" si="7"/>
        <v>109</v>
      </c>
      <c r="G12">
        <f t="shared" si="0"/>
        <v>52</v>
      </c>
      <c r="H12" s="52">
        <f t="shared" si="1"/>
        <v>0</v>
      </c>
      <c r="I12" s="2">
        <f t="shared" si="2"/>
        <v>1.9230769230769232E-2</v>
      </c>
      <c r="J12" s="2">
        <f t="shared" si="3"/>
        <v>9.6153846153846159E-2</v>
      </c>
      <c r="K12" s="2">
        <f t="shared" si="4"/>
        <v>0.65384615384615385</v>
      </c>
      <c r="L12" s="2">
        <f t="shared" si="5"/>
        <v>0.23076923076923078</v>
      </c>
      <c r="M12" s="20">
        <f t="shared" si="6"/>
        <v>2.0961538461538463</v>
      </c>
    </row>
    <row r="13" spans="1:13">
      <c r="A13" s="6" t="s">
        <v>508</v>
      </c>
      <c r="B13">
        <f>COUNTIFS(Data!B:B,'Star Count'!A13,Data!E:E,0)</f>
        <v>9</v>
      </c>
      <c r="C13">
        <f>COUNTIFS(Data!$B:$B,'Star Count'!$A13,Data!$E:$E,1)</f>
        <v>20</v>
      </c>
      <c r="D13">
        <f>COUNTIFS(Data!$B:$B,'Star Count'!$A13,Data!$E:$E,2)</f>
        <v>41</v>
      </c>
      <c r="E13">
        <f>COUNTIFS(Data!$B:$B,'Star Count'!$A13,Data!$E:$E,3)</f>
        <v>12</v>
      </c>
      <c r="F13" s="67">
        <f t="shared" si="7"/>
        <v>138</v>
      </c>
      <c r="G13">
        <f t="shared" si="0"/>
        <v>82</v>
      </c>
      <c r="H13" s="52">
        <f t="shared" si="1"/>
        <v>0</v>
      </c>
      <c r="I13" s="2">
        <f t="shared" si="2"/>
        <v>0.10975609756097561</v>
      </c>
      <c r="J13" s="2">
        <f t="shared" si="3"/>
        <v>0.24390243902439024</v>
      </c>
      <c r="K13" s="2">
        <f t="shared" si="4"/>
        <v>0.5</v>
      </c>
      <c r="L13" s="2">
        <f t="shared" si="5"/>
        <v>0.14634146341463414</v>
      </c>
      <c r="M13" s="20">
        <f t="shared" si="6"/>
        <v>1.6829268292682926</v>
      </c>
    </row>
    <row r="14" spans="1:13">
      <c r="A14" s="6" t="s">
        <v>120</v>
      </c>
      <c r="B14">
        <f>COUNTIFS(Data!B:B,'Star Count'!A14,Data!E:E,0)</f>
        <v>8</v>
      </c>
      <c r="C14">
        <f>COUNTIFS(Data!$B:$B,'Star Count'!$A14,Data!$E:$E,1)</f>
        <v>18</v>
      </c>
      <c r="D14">
        <f>COUNTIFS(Data!$B:$B,'Star Count'!$A14,Data!$E:$E,2)</f>
        <v>95</v>
      </c>
      <c r="E14">
        <f>COUNTIFS(Data!$B:$B,'Star Count'!$A14,Data!$E:$E,3)</f>
        <v>67</v>
      </c>
      <c r="F14" s="67">
        <f t="shared" si="7"/>
        <v>409</v>
      </c>
      <c r="G14">
        <f t="shared" si="0"/>
        <v>188</v>
      </c>
      <c r="H14" s="52">
        <f t="shared" si="1"/>
        <v>0</v>
      </c>
      <c r="I14" s="2">
        <f t="shared" si="2"/>
        <v>4.2553191489361701E-2</v>
      </c>
      <c r="J14" s="2">
        <f t="shared" si="3"/>
        <v>9.5744680851063829E-2</v>
      </c>
      <c r="K14" s="2">
        <f t="shared" si="4"/>
        <v>0.50531914893617025</v>
      </c>
      <c r="L14" s="2">
        <f t="shared" si="5"/>
        <v>0.35638297872340424</v>
      </c>
      <c r="M14" s="20">
        <f t="shared" si="6"/>
        <v>2.1755319148936172</v>
      </c>
    </row>
    <row r="15" spans="1:13">
      <c r="A15" s="6" t="s">
        <v>333</v>
      </c>
      <c r="B15">
        <f>COUNTIFS(Data!B:B,'Star Count'!A15,Data!E:E,0)</f>
        <v>16</v>
      </c>
      <c r="C15">
        <f>COUNTIFS(Data!$B:$B,'Star Count'!$A15,Data!$E:$E,1)</f>
        <v>40</v>
      </c>
      <c r="D15">
        <f>COUNTIFS(Data!$B:$B,'Star Count'!$A15,Data!$E:$E,2)</f>
        <v>50</v>
      </c>
      <c r="E15">
        <f>COUNTIFS(Data!$B:$B,'Star Count'!$A15,Data!$E:$E,3)</f>
        <v>22</v>
      </c>
      <c r="F15" s="67">
        <f t="shared" si="7"/>
        <v>206</v>
      </c>
      <c r="G15">
        <f t="shared" si="0"/>
        <v>128</v>
      </c>
      <c r="H15" s="52">
        <f t="shared" si="1"/>
        <v>0</v>
      </c>
      <c r="I15" s="2">
        <f t="shared" si="2"/>
        <v>0.125</v>
      </c>
      <c r="J15" s="2">
        <f t="shared" si="3"/>
        <v>0.3125</v>
      </c>
      <c r="K15" s="2">
        <f t="shared" si="4"/>
        <v>0.390625</v>
      </c>
      <c r="L15" s="2">
        <f t="shared" si="5"/>
        <v>0.171875</v>
      </c>
      <c r="M15" s="20">
        <f t="shared" si="6"/>
        <v>1.609375</v>
      </c>
    </row>
    <row r="16" spans="1:13">
      <c r="A16" s="6" t="s">
        <v>489</v>
      </c>
      <c r="B16">
        <f>COUNTIFS(Data!B:B,'Star Count'!A16,Data!E:E,0)</f>
        <v>21</v>
      </c>
      <c r="C16">
        <f>COUNTIFS(Data!$B:$B,'Star Count'!$A16,Data!$E:$E,1)</f>
        <v>54</v>
      </c>
      <c r="D16">
        <f>COUNTIFS(Data!$B:$B,'Star Count'!$A16,Data!$E:$E,2)</f>
        <v>66</v>
      </c>
      <c r="E16">
        <f>COUNTIFS(Data!$B:$B,'Star Count'!$A16,Data!$E:$E,3)</f>
        <v>73</v>
      </c>
      <c r="F16" s="67">
        <f t="shared" si="7"/>
        <v>405</v>
      </c>
      <c r="G16">
        <f t="shared" si="0"/>
        <v>214</v>
      </c>
      <c r="H16" s="52">
        <f t="shared" si="1"/>
        <v>0</v>
      </c>
      <c r="I16" s="2">
        <f t="shared" si="2"/>
        <v>9.8130841121495324E-2</v>
      </c>
      <c r="J16" s="2">
        <f t="shared" si="3"/>
        <v>0.25233644859813081</v>
      </c>
      <c r="K16" s="2">
        <f t="shared" si="4"/>
        <v>0.30841121495327101</v>
      </c>
      <c r="L16" s="2">
        <f t="shared" si="5"/>
        <v>0.34112149532710279</v>
      </c>
      <c r="M16" s="20">
        <f t="shared" si="6"/>
        <v>1.8925233644859814</v>
      </c>
    </row>
    <row r="17" spans="1:13">
      <c r="A17" s="6" t="s">
        <v>511</v>
      </c>
      <c r="B17">
        <f>COUNTIFS(Data!B:B,'Star Count'!A17,Data!E:E,0)</f>
        <v>8</v>
      </c>
      <c r="C17">
        <f>COUNTIFS(Data!$B:$B,'Star Count'!$A17,Data!$E:$E,1)</f>
        <v>14</v>
      </c>
      <c r="D17">
        <f>COUNTIFS(Data!$B:$B,'Star Count'!$A17,Data!$E:$E,2)</f>
        <v>56</v>
      </c>
      <c r="E17">
        <f>COUNTIFS(Data!$B:$B,'Star Count'!$A17,Data!$E:$E,3)</f>
        <v>4</v>
      </c>
      <c r="F17" s="67">
        <f t="shared" si="7"/>
        <v>138</v>
      </c>
      <c r="G17">
        <f t="shared" si="0"/>
        <v>82</v>
      </c>
      <c r="H17" s="52">
        <f t="shared" si="1"/>
        <v>0</v>
      </c>
      <c r="I17" s="2">
        <f t="shared" si="2"/>
        <v>9.7560975609756101E-2</v>
      </c>
      <c r="J17" s="2">
        <f t="shared" si="3"/>
        <v>0.17073170731707318</v>
      </c>
      <c r="K17" s="2">
        <f t="shared" si="4"/>
        <v>0.68292682926829273</v>
      </c>
      <c r="L17" s="2">
        <f t="shared" si="5"/>
        <v>4.878048780487805E-2</v>
      </c>
      <c r="M17" s="20">
        <f t="shared" si="6"/>
        <v>1.6829268292682926</v>
      </c>
    </row>
    <row r="18" spans="1:13">
      <c r="A18" s="6" t="s">
        <v>335</v>
      </c>
      <c r="B18">
        <f>COUNTIFS(Data!B:B,'Star Count'!A18,Data!E:E,0)</f>
        <v>7</v>
      </c>
      <c r="C18">
        <f>COUNTIFS(Data!$B:$B,'Star Count'!$A18,Data!$E:$E,1)</f>
        <v>26</v>
      </c>
      <c r="D18">
        <f>COUNTIFS(Data!$B:$B,'Star Count'!$A18,Data!$E:$E,2)</f>
        <v>78</v>
      </c>
      <c r="E18">
        <f>COUNTIFS(Data!$B:$B,'Star Count'!$A18,Data!$E:$E,3)</f>
        <v>39</v>
      </c>
      <c r="F18" s="67">
        <f t="shared" si="7"/>
        <v>299</v>
      </c>
      <c r="G18">
        <f t="shared" si="0"/>
        <v>150</v>
      </c>
      <c r="H18" s="52">
        <f t="shared" si="1"/>
        <v>0</v>
      </c>
      <c r="I18" s="2">
        <f t="shared" si="2"/>
        <v>4.6666666666666669E-2</v>
      </c>
      <c r="J18" s="2">
        <f t="shared" si="3"/>
        <v>0.17333333333333334</v>
      </c>
      <c r="K18" s="2">
        <f t="shared" si="4"/>
        <v>0.52</v>
      </c>
      <c r="L18" s="2">
        <f t="shared" si="5"/>
        <v>0.26</v>
      </c>
      <c r="M18" s="20">
        <f t="shared" si="6"/>
        <v>1.9933333333333334</v>
      </c>
    </row>
    <row r="19" spans="1:13">
      <c r="A19" s="6" t="s">
        <v>14</v>
      </c>
      <c r="B19">
        <f>COUNTIFS(Data!B:B,'Star Count'!A19,Data!E:E,0)</f>
        <v>18</v>
      </c>
      <c r="C19">
        <f>COUNTIFS(Data!$B:$B,'Star Count'!$A19,Data!$E:$E,1)</f>
        <v>41</v>
      </c>
      <c r="D19">
        <f>COUNTIFS(Data!$B:$B,'Star Count'!$A19,Data!$E:$E,2)</f>
        <v>93</v>
      </c>
      <c r="E19">
        <f>COUNTIFS(Data!$B:$B,'Star Count'!$A19,Data!$E:$E,3)</f>
        <v>68</v>
      </c>
      <c r="F19" s="67">
        <f t="shared" si="7"/>
        <v>431</v>
      </c>
      <c r="G19">
        <f t="shared" si="0"/>
        <v>220</v>
      </c>
      <c r="H19" s="52">
        <f t="shared" si="1"/>
        <v>0</v>
      </c>
      <c r="I19" s="2">
        <f t="shared" si="2"/>
        <v>8.1818181818181818E-2</v>
      </c>
      <c r="J19" s="2">
        <f t="shared" si="3"/>
        <v>0.18636363636363637</v>
      </c>
      <c r="K19" s="2">
        <f t="shared" si="4"/>
        <v>0.42272727272727273</v>
      </c>
      <c r="L19" s="2">
        <f t="shared" si="5"/>
        <v>0.30909090909090908</v>
      </c>
      <c r="M19" s="20">
        <f t="shared" si="6"/>
        <v>1.959090909090909</v>
      </c>
    </row>
    <row r="20" spans="1:13">
      <c r="A20" s="6" t="s">
        <v>201</v>
      </c>
      <c r="B20">
        <f>COUNTIFS(Data!B:B,'Star Count'!A20,Data!E:E,0)</f>
        <v>20</v>
      </c>
      <c r="C20">
        <f>COUNTIFS(Data!$B:$B,'Star Count'!$A20,Data!$E:$E,1)</f>
        <v>41</v>
      </c>
      <c r="D20">
        <f>COUNTIFS(Data!$B:$B,'Star Count'!$A20,Data!$E:$E,2)</f>
        <v>54</v>
      </c>
      <c r="E20">
        <f>COUNTIFS(Data!$B:$B,'Star Count'!$A20,Data!$E:$E,3)</f>
        <v>51</v>
      </c>
      <c r="F20" s="67">
        <f t="shared" si="7"/>
        <v>302</v>
      </c>
      <c r="G20">
        <f t="shared" si="0"/>
        <v>166</v>
      </c>
      <c r="H20" s="52">
        <f t="shared" si="1"/>
        <v>0</v>
      </c>
      <c r="I20" s="2">
        <f t="shared" si="2"/>
        <v>0.12048192771084337</v>
      </c>
      <c r="J20" s="2">
        <f t="shared" si="3"/>
        <v>0.24698795180722891</v>
      </c>
      <c r="K20" s="2">
        <f t="shared" si="4"/>
        <v>0.3253012048192771</v>
      </c>
      <c r="L20" s="2">
        <f t="shared" si="5"/>
        <v>0.30722891566265059</v>
      </c>
      <c r="M20" s="20">
        <f t="shared" si="6"/>
        <v>1.8192771084337349</v>
      </c>
    </row>
    <row r="21" spans="1:13">
      <c r="A21" s="6" t="s">
        <v>405</v>
      </c>
      <c r="B21">
        <f>COUNTIFS(Data!B:B,'Star Count'!A21,Data!E:E,0)</f>
        <v>9</v>
      </c>
      <c r="C21">
        <f>COUNTIFS(Data!$B:$B,'Star Count'!$A21,Data!$E:$E,1)</f>
        <v>22</v>
      </c>
      <c r="D21">
        <f>COUNTIFS(Data!$B:$B,'Star Count'!$A21,Data!$E:$E,2)</f>
        <v>19</v>
      </c>
      <c r="E21">
        <f>COUNTIFS(Data!$B:$B,'Star Count'!$A21,Data!$E:$E,3)</f>
        <v>48</v>
      </c>
      <c r="F21" s="67">
        <f t="shared" si="7"/>
        <v>204</v>
      </c>
      <c r="G21">
        <f t="shared" si="0"/>
        <v>98</v>
      </c>
      <c r="H21" s="52">
        <f t="shared" si="1"/>
        <v>0</v>
      </c>
      <c r="I21" s="2">
        <f t="shared" si="2"/>
        <v>9.1836734693877556E-2</v>
      </c>
      <c r="J21" s="2">
        <f t="shared" si="3"/>
        <v>0.22448979591836735</v>
      </c>
      <c r="K21" s="2">
        <f t="shared" si="4"/>
        <v>0.19387755102040816</v>
      </c>
      <c r="L21" s="2">
        <f t="shared" si="5"/>
        <v>0.48979591836734693</v>
      </c>
      <c r="M21" s="20">
        <f t="shared" si="6"/>
        <v>2.0816326530612246</v>
      </c>
    </row>
    <row r="22" spans="1:13">
      <c r="A22" s="6" t="s">
        <v>534</v>
      </c>
      <c r="B22">
        <f>COUNTIFS(Data!B:B,'Star Count'!A22,Data!E:E,0)</f>
        <v>8</v>
      </c>
      <c r="C22">
        <f>COUNTIFS(Data!$B:$B,'Star Count'!$A22,Data!$E:$E,1)</f>
        <v>12</v>
      </c>
      <c r="D22">
        <f>COUNTIFS(Data!$B:$B,'Star Count'!$A22,Data!$E:$E,2)</f>
        <v>19</v>
      </c>
      <c r="E22">
        <f>COUNTIFS(Data!$B:$B,'Star Count'!$A22,Data!$E:$E,3)</f>
        <v>25</v>
      </c>
      <c r="F22" s="67">
        <f t="shared" si="7"/>
        <v>125</v>
      </c>
      <c r="G22">
        <f t="shared" si="0"/>
        <v>64</v>
      </c>
      <c r="H22" s="52">
        <f t="shared" si="1"/>
        <v>0</v>
      </c>
      <c r="I22" s="2">
        <f t="shared" si="2"/>
        <v>0.125</v>
      </c>
      <c r="J22" s="2">
        <f t="shared" si="3"/>
        <v>0.1875</v>
      </c>
      <c r="K22" s="2">
        <f t="shared" si="4"/>
        <v>0.296875</v>
      </c>
      <c r="L22" s="2">
        <f t="shared" si="5"/>
        <v>0.390625</v>
      </c>
      <c r="M22" s="20">
        <f t="shared" si="6"/>
        <v>1.953125</v>
      </c>
    </row>
    <row r="23" spans="1:13">
      <c r="A23" s="6" t="s">
        <v>414</v>
      </c>
      <c r="B23">
        <f>COUNTIFS(Data!B:B,'Star Count'!A23,Data!E:E,0)</f>
        <v>5</v>
      </c>
      <c r="C23">
        <f>COUNTIFS(Data!$B:$B,'Star Count'!$A23,Data!$E:$E,1)</f>
        <v>25</v>
      </c>
      <c r="D23">
        <f>COUNTIFS(Data!$B:$B,'Star Count'!$A23,Data!$E:$E,2)</f>
        <v>73</v>
      </c>
      <c r="E23">
        <f>COUNTIFS(Data!$B:$B,'Star Count'!$A23,Data!$E:$E,3)</f>
        <v>11</v>
      </c>
      <c r="F23" s="67">
        <f t="shared" si="7"/>
        <v>204</v>
      </c>
      <c r="G23">
        <f t="shared" si="0"/>
        <v>114</v>
      </c>
      <c r="H23" s="52">
        <f t="shared" si="1"/>
        <v>0</v>
      </c>
      <c r="I23" s="2">
        <f t="shared" si="2"/>
        <v>4.3859649122807015E-2</v>
      </c>
      <c r="J23" s="2">
        <f t="shared" si="3"/>
        <v>0.21929824561403508</v>
      </c>
      <c r="K23" s="2">
        <f t="shared" si="4"/>
        <v>0.64035087719298245</v>
      </c>
      <c r="L23" s="2">
        <f t="shared" si="5"/>
        <v>9.6491228070175433E-2</v>
      </c>
      <c r="M23" s="20">
        <f t="shared" si="6"/>
        <v>1.7894736842105263</v>
      </c>
    </row>
    <row r="24" spans="1:13">
      <c r="A24" s="6" t="s">
        <v>481</v>
      </c>
      <c r="B24">
        <f>COUNTIFS(Data!B:B,'Star Count'!A24,Data!E:E,0)</f>
        <v>4</v>
      </c>
      <c r="C24">
        <f>COUNTIFS(Data!$B:$B,'Star Count'!$A24,Data!$E:$E,1)</f>
        <v>28</v>
      </c>
      <c r="D24">
        <f>COUNTIFS(Data!$B:$B,'Star Count'!$A24,Data!$E:$E,2)</f>
        <v>22</v>
      </c>
      <c r="E24">
        <f>COUNTIFS(Data!$B:$B,'Star Count'!$A24,Data!$E:$E,3)</f>
        <v>38</v>
      </c>
      <c r="F24" s="67">
        <f t="shared" si="7"/>
        <v>186</v>
      </c>
      <c r="G24">
        <f t="shared" si="0"/>
        <v>92</v>
      </c>
      <c r="H24" s="52">
        <f t="shared" si="1"/>
        <v>0</v>
      </c>
      <c r="I24" s="2">
        <f t="shared" si="2"/>
        <v>4.3478260869565216E-2</v>
      </c>
      <c r="J24" s="2">
        <f t="shared" si="3"/>
        <v>0.30434782608695654</v>
      </c>
      <c r="K24" s="2">
        <f t="shared" si="4"/>
        <v>0.2391304347826087</v>
      </c>
      <c r="L24" s="2">
        <f t="shared" si="5"/>
        <v>0.41304347826086957</v>
      </c>
      <c r="M24" s="20">
        <f t="shared" si="6"/>
        <v>2.0217391304347827</v>
      </c>
    </row>
    <row r="25" spans="1:13">
      <c r="A25" s="6" t="s">
        <v>323</v>
      </c>
      <c r="B25">
        <f>COUNTIFS(Data!B:B,'Star Count'!A25,Data!E:E,0)</f>
        <v>29</v>
      </c>
      <c r="C25">
        <f>COUNTIFS(Data!$B:$B,'Star Count'!$A25,Data!$E:$E,1)</f>
        <v>48</v>
      </c>
      <c r="D25">
        <f>COUNTIFS(Data!$B:$B,'Star Count'!$A25,Data!$E:$E,2)</f>
        <v>81</v>
      </c>
      <c r="E25">
        <f>COUNTIFS(Data!$B:$B,'Star Count'!$A25,Data!$E:$E,3)</f>
        <v>58</v>
      </c>
      <c r="F25" s="67">
        <f t="shared" si="7"/>
        <v>384</v>
      </c>
      <c r="G25">
        <f t="shared" si="0"/>
        <v>216</v>
      </c>
      <c r="H25" s="52">
        <f t="shared" si="1"/>
        <v>0</v>
      </c>
      <c r="I25" s="2">
        <f t="shared" si="2"/>
        <v>0.13425925925925927</v>
      </c>
      <c r="J25" s="2">
        <f t="shared" si="3"/>
        <v>0.22222222222222221</v>
      </c>
      <c r="K25" s="2">
        <f t="shared" si="4"/>
        <v>0.375</v>
      </c>
      <c r="L25" s="2">
        <f t="shared" si="5"/>
        <v>0.26851851851851855</v>
      </c>
      <c r="M25" s="20">
        <f t="shared" si="6"/>
        <v>1.7777777777777777</v>
      </c>
    </row>
    <row r="26" spans="1:13">
      <c r="A26" s="6" t="s">
        <v>310</v>
      </c>
      <c r="B26">
        <f>COUNTIFS(Data!B:B,'Star Count'!A26,Data!E:E,0)</f>
        <v>18</v>
      </c>
      <c r="C26">
        <f>COUNTIFS(Data!$B:$B,'Star Count'!$A26,Data!$E:$E,1)</f>
        <v>18</v>
      </c>
      <c r="D26">
        <f>COUNTIFS(Data!$B:$B,'Star Count'!$A26,Data!$E:$E,2)</f>
        <v>46</v>
      </c>
      <c r="E26">
        <f>COUNTIFS(Data!$B:$B,'Star Count'!$A26,Data!$E:$E,3)</f>
        <v>60</v>
      </c>
      <c r="F26" s="67">
        <f t="shared" si="7"/>
        <v>290</v>
      </c>
      <c r="G26">
        <f t="shared" si="0"/>
        <v>142</v>
      </c>
      <c r="H26" s="52">
        <f t="shared" si="1"/>
        <v>0</v>
      </c>
      <c r="I26" s="2">
        <f t="shared" si="2"/>
        <v>0.12676056338028169</v>
      </c>
      <c r="J26" s="2">
        <f t="shared" si="3"/>
        <v>0.12676056338028169</v>
      </c>
      <c r="K26" s="2">
        <f t="shared" si="4"/>
        <v>0.323943661971831</v>
      </c>
      <c r="L26" s="2">
        <f t="shared" si="5"/>
        <v>0.42253521126760563</v>
      </c>
      <c r="M26" s="20">
        <f t="shared" si="6"/>
        <v>2.0422535211267605</v>
      </c>
    </row>
    <row r="27" spans="1:13">
      <c r="A27" s="6" t="s">
        <v>20</v>
      </c>
      <c r="B27">
        <f>COUNTIFS(Data!B:B,'Star Count'!A27,Data!E:E,0)</f>
        <v>42</v>
      </c>
      <c r="C27">
        <f>COUNTIFS(Data!$B:$B,'Star Count'!$A27,Data!$E:$E,1)</f>
        <v>54</v>
      </c>
      <c r="D27">
        <f>COUNTIFS(Data!$B:$B,'Star Count'!$A27,Data!$E:$E,2)</f>
        <v>50</v>
      </c>
      <c r="E27">
        <f>COUNTIFS(Data!$B:$B,'Star Count'!$A27,Data!$E:$E,3)</f>
        <v>88</v>
      </c>
      <c r="F27" s="67">
        <f t="shared" si="7"/>
        <v>418</v>
      </c>
      <c r="G27">
        <f t="shared" si="0"/>
        <v>234</v>
      </c>
      <c r="H27" s="52">
        <f t="shared" si="1"/>
        <v>0</v>
      </c>
      <c r="I27" s="2">
        <f t="shared" si="2"/>
        <v>0.17948717948717949</v>
      </c>
      <c r="J27" s="2">
        <f t="shared" si="3"/>
        <v>0.23076923076923078</v>
      </c>
      <c r="K27" s="2">
        <f t="shared" si="4"/>
        <v>0.21367521367521367</v>
      </c>
      <c r="L27" s="2">
        <f t="shared" si="5"/>
        <v>0.37606837606837606</v>
      </c>
      <c r="M27" s="20">
        <f t="shared" si="6"/>
        <v>1.7863247863247864</v>
      </c>
    </row>
    <row r="28" spans="1:13">
      <c r="A28" s="6" t="s">
        <v>240</v>
      </c>
      <c r="B28">
        <f>COUNTIFS(Data!B:B,'Star Count'!A28,Data!E:E,0)</f>
        <v>16</v>
      </c>
      <c r="C28">
        <f>COUNTIFS(Data!$B:$B,'Star Count'!$A28,Data!$E:$E,1)</f>
        <v>46</v>
      </c>
      <c r="D28">
        <f>COUNTIFS(Data!$B:$B,'Star Count'!$A28,Data!$E:$E,2)</f>
        <v>93</v>
      </c>
      <c r="E28">
        <f>COUNTIFS(Data!$B:$B,'Star Count'!$A28,Data!$E:$E,3)</f>
        <v>77</v>
      </c>
      <c r="F28" s="67">
        <f t="shared" si="7"/>
        <v>463</v>
      </c>
      <c r="G28">
        <f t="shared" si="0"/>
        <v>232</v>
      </c>
      <c r="H28" s="52">
        <f t="shared" si="1"/>
        <v>0</v>
      </c>
      <c r="I28" s="2">
        <f t="shared" si="2"/>
        <v>6.8965517241379309E-2</v>
      </c>
      <c r="J28" s="2">
        <f t="shared" si="3"/>
        <v>0.19827586206896552</v>
      </c>
      <c r="K28" s="2">
        <f t="shared" si="4"/>
        <v>0.40086206896551724</v>
      </c>
      <c r="L28" s="2">
        <f t="shared" si="5"/>
        <v>0.33189655172413796</v>
      </c>
      <c r="M28" s="20">
        <f t="shared" si="6"/>
        <v>1.9956896551724137</v>
      </c>
    </row>
    <row r="29" spans="1:13">
      <c r="A29" s="6" t="s">
        <v>290</v>
      </c>
      <c r="B29">
        <f>COUNTIFS(Data!B:B,'Star Count'!A29,Data!E:E,0)</f>
        <v>24</v>
      </c>
      <c r="C29">
        <f>COUNTIFS(Data!$B:$B,'Star Count'!$A29,Data!$E:$E,1)</f>
        <v>58</v>
      </c>
      <c r="D29">
        <f>COUNTIFS(Data!$B:$B,'Star Count'!$A29,Data!$E:$E,2)</f>
        <v>50</v>
      </c>
      <c r="E29">
        <f>COUNTIFS(Data!$B:$B,'Star Count'!$A29,Data!$E:$E,3)</f>
        <v>44</v>
      </c>
      <c r="F29" s="67">
        <f t="shared" si="7"/>
        <v>290</v>
      </c>
      <c r="G29">
        <f t="shared" si="0"/>
        <v>176</v>
      </c>
      <c r="H29" s="52">
        <f t="shared" si="1"/>
        <v>0</v>
      </c>
      <c r="I29" s="2">
        <f t="shared" si="2"/>
        <v>0.13636363636363635</v>
      </c>
      <c r="J29" s="2">
        <f t="shared" si="3"/>
        <v>0.32954545454545453</v>
      </c>
      <c r="K29" s="2">
        <f t="shared" si="4"/>
        <v>0.28409090909090912</v>
      </c>
      <c r="L29" s="2">
        <f t="shared" si="5"/>
        <v>0.25</v>
      </c>
      <c r="M29" s="20">
        <f t="shared" si="6"/>
        <v>1.6477272727272727</v>
      </c>
    </row>
    <row r="30" spans="1:13">
      <c r="A30" s="6" t="s">
        <v>274</v>
      </c>
      <c r="B30">
        <f>COUNTIFS(Data!B:B,'Star Count'!A30,Data!E:E,0)</f>
        <v>11</v>
      </c>
      <c r="C30">
        <f>COUNTIFS(Data!$B:$B,'Star Count'!$A30,Data!$E:$E,1)</f>
        <v>27</v>
      </c>
      <c r="D30">
        <f>COUNTIFS(Data!$B:$B,'Star Count'!$A30,Data!$E:$E,2)</f>
        <v>52</v>
      </c>
      <c r="E30">
        <f>COUNTIFS(Data!$B:$B,'Star Count'!$A30,Data!$E:$E,3)</f>
        <v>88</v>
      </c>
      <c r="F30" s="67">
        <f t="shared" si="7"/>
        <v>395</v>
      </c>
      <c r="G30">
        <f t="shared" si="0"/>
        <v>178</v>
      </c>
      <c r="H30" s="52">
        <f t="shared" si="1"/>
        <v>0</v>
      </c>
      <c r="I30" s="2">
        <f t="shared" si="2"/>
        <v>6.1797752808988762E-2</v>
      </c>
      <c r="J30" s="2">
        <f t="shared" si="3"/>
        <v>0.15168539325842698</v>
      </c>
      <c r="K30" s="2">
        <f t="shared" si="4"/>
        <v>0.29213483146067415</v>
      </c>
      <c r="L30" s="2">
        <f t="shared" si="5"/>
        <v>0.4943820224719101</v>
      </c>
      <c r="M30" s="20">
        <f t="shared" si="6"/>
        <v>2.2191011235955056</v>
      </c>
    </row>
    <row r="31" spans="1:13">
      <c r="A31" s="6" t="s">
        <v>580</v>
      </c>
      <c r="B31">
        <f>COUNTIFS(Data!B:B,'Star Count'!A31,Data!E:E,0)</f>
        <v>4</v>
      </c>
      <c r="C31">
        <f>COUNTIFS(Data!$B:$B,'Star Count'!$A31,Data!$E:$E,1)</f>
        <v>10</v>
      </c>
      <c r="D31">
        <f>COUNTIFS(Data!$B:$B,'Star Count'!$A31,Data!$E:$E,2)</f>
        <v>21</v>
      </c>
      <c r="E31">
        <f>COUNTIFS(Data!$B:$B,'Star Count'!$A31,Data!$E:$E,3)</f>
        <v>9</v>
      </c>
      <c r="F31" s="67">
        <f t="shared" si="7"/>
        <v>79</v>
      </c>
      <c r="G31">
        <f t="shared" si="0"/>
        <v>44</v>
      </c>
      <c r="H31" s="52">
        <f t="shared" si="1"/>
        <v>0</v>
      </c>
      <c r="I31" s="2">
        <f t="shared" si="2"/>
        <v>9.0909090909090912E-2</v>
      </c>
      <c r="J31" s="2">
        <f t="shared" si="3"/>
        <v>0.22727272727272727</v>
      </c>
      <c r="K31" s="2">
        <f t="shared" si="4"/>
        <v>0.47727272727272729</v>
      </c>
      <c r="L31" s="2">
        <f t="shared" si="5"/>
        <v>0.20454545454545456</v>
      </c>
      <c r="M31" s="20">
        <f t="shared" si="6"/>
        <v>1.7954545454545454</v>
      </c>
    </row>
    <row r="32" spans="1:13">
      <c r="A32" s="6" t="s">
        <v>342</v>
      </c>
      <c r="B32">
        <f>COUNTIFS(Data!B:B,'Star Count'!A32,Data!E:E,0)</f>
        <v>10</v>
      </c>
      <c r="C32">
        <f>COUNTIFS(Data!$B:$B,'Star Count'!$A32,Data!$E:$E,1)</f>
        <v>32</v>
      </c>
      <c r="D32">
        <f>COUNTIFS(Data!$B:$B,'Star Count'!$A32,Data!$E:$E,2)</f>
        <v>67</v>
      </c>
      <c r="E32">
        <f>COUNTIFS(Data!$B:$B,'Star Count'!$A32,Data!$E:$E,3)</f>
        <v>39</v>
      </c>
      <c r="F32" s="67">
        <f t="shared" si="7"/>
        <v>283</v>
      </c>
      <c r="G32">
        <f t="shared" si="0"/>
        <v>148</v>
      </c>
      <c r="H32" s="52">
        <f t="shared" si="1"/>
        <v>0</v>
      </c>
      <c r="I32" s="2">
        <f t="shared" si="2"/>
        <v>6.7567567567567571E-2</v>
      </c>
      <c r="J32" s="2">
        <f t="shared" si="3"/>
        <v>0.21621621621621623</v>
      </c>
      <c r="K32" s="2">
        <f t="shared" si="4"/>
        <v>0.45270270270270269</v>
      </c>
      <c r="L32" s="2">
        <f t="shared" si="5"/>
        <v>0.26351351351351349</v>
      </c>
      <c r="M32" s="20">
        <f t="shared" si="6"/>
        <v>1.9121621621621621</v>
      </c>
    </row>
    <row r="33" spans="1:13">
      <c r="A33" s="6" t="s">
        <v>526</v>
      </c>
      <c r="B33">
        <f>COUNTIFS(Data!B:B,'Star Count'!A33,Data!E:E,0)</f>
        <v>2</v>
      </c>
      <c r="C33">
        <f>COUNTIFS(Data!$B:$B,'Star Count'!$A33,Data!$E:$E,1)</f>
        <v>21</v>
      </c>
      <c r="D33">
        <f>COUNTIFS(Data!$B:$B,'Star Count'!$A33,Data!$E:$E,2)</f>
        <v>20</v>
      </c>
      <c r="E33">
        <f>COUNTIFS(Data!$B:$B,'Star Count'!$A33,Data!$E:$E,3)</f>
        <v>19</v>
      </c>
      <c r="F33" s="67">
        <f t="shared" si="7"/>
        <v>118</v>
      </c>
      <c r="G33">
        <f t="shared" si="0"/>
        <v>62</v>
      </c>
      <c r="H33" s="52">
        <f t="shared" si="1"/>
        <v>0</v>
      </c>
      <c r="I33" s="2">
        <f t="shared" si="2"/>
        <v>3.2258064516129031E-2</v>
      </c>
      <c r="J33" s="2">
        <f t="shared" si="3"/>
        <v>0.33870967741935482</v>
      </c>
      <c r="K33" s="2">
        <f t="shared" si="4"/>
        <v>0.32258064516129031</v>
      </c>
      <c r="L33" s="2">
        <f t="shared" si="5"/>
        <v>0.30645161290322581</v>
      </c>
      <c r="M33" s="20">
        <f t="shared" si="6"/>
        <v>1.903225806451613</v>
      </c>
    </row>
    <row r="34" spans="1:13">
      <c r="A34" s="6" t="s">
        <v>311</v>
      </c>
      <c r="B34">
        <f>COUNTIFS(Data!B:B,'Star Count'!A34,Data!E:E,0)</f>
        <v>10</v>
      </c>
      <c r="C34">
        <f>COUNTIFS(Data!$B:$B,'Star Count'!$A34,Data!$E:$E,1)</f>
        <v>25</v>
      </c>
      <c r="D34">
        <f>COUNTIFS(Data!$B:$B,'Star Count'!$A34,Data!$E:$E,2)</f>
        <v>57</v>
      </c>
      <c r="E34">
        <f>COUNTIFS(Data!$B:$B,'Star Count'!$A34,Data!$E:$E,3)</f>
        <v>68</v>
      </c>
      <c r="F34" s="67">
        <f t="shared" si="7"/>
        <v>343</v>
      </c>
      <c r="G34">
        <f t="shared" si="0"/>
        <v>160</v>
      </c>
      <c r="H34" s="52">
        <f t="shared" si="1"/>
        <v>0</v>
      </c>
      <c r="I34" s="2">
        <f t="shared" si="2"/>
        <v>6.25E-2</v>
      </c>
      <c r="J34" s="2">
        <f t="shared" si="3"/>
        <v>0.15625</v>
      </c>
      <c r="K34" s="2">
        <f t="shared" si="4"/>
        <v>0.35625000000000001</v>
      </c>
      <c r="L34" s="2">
        <f t="shared" si="5"/>
        <v>0.42499999999999999</v>
      </c>
      <c r="M34" s="20">
        <f t="shared" si="6"/>
        <v>2.1437499999999998</v>
      </c>
    </row>
    <row r="35" spans="1:13">
      <c r="A35" s="6" t="s">
        <v>356</v>
      </c>
      <c r="B35">
        <f>COUNTIFS(Data!B:B,'Star Count'!A35,Data!E:E,0)</f>
        <v>7</v>
      </c>
      <c r="C35">
        <f>COUNTIFS(Data!$B:$B,'Star Count'!$A35,Data!$E:$E,1)</f>
        <v>24</v>
      </c>
      <c r="D35">
        <f>COUNTIFS(Data!$B:$B,'Star Count'!$A35,Data!$E:$E,2)</f>
        <v>31</v>
      </c>
      <c r="E35">
        <f>COUNTIFS(Data!$B:$B,'Star Count'!$A35,Data!$E:$E,3)</f>
        <v>16</v>
      </c>
      <c r="F35" s="67">
        <f t="shared" si="7"/>
        <v>134</v>
      </c>
      <c r="G35">
        <f t="shared" si="0"/>
        <v>78</v>
      </c>
      <c r="H35" s="52">
        <f t="shared" si="1"/>
        <v>0</v>
      </c>
      <c r="I35" s="2">
        <f t="shared" si="2"/>
        <v>8.9743589743589744E-2</v>
      </c>
      <c r="J35" s="2">
        <f t="shared" si="3"/>
        <v>0.30769230769230771</v>
      </c>
      <c r="K35" s="2">
        <f t="shared" si="4"/>
        <v>0.39743589743589741</v>
      </c>
      <c r="L35" s="2">
        <f t="shared" si="5"/>
        <v>0.20512820512820512</v>
      </c>
      <c r="M35" s="20">
        <f t="shared" si="6"/>
        <v>1.7179487179487178</v>
      </c>
    </row>
    <row r="36" spans="1:13">
      <c r="A36" s="6" t="s">
        <v>394</v>
      </c>
      <c r="B36">
        <f>COUNTIFS(Data!B:B,'Star Count'!A36,Data!E:E,0)</f>
        <v>1</v>
      </c>
      <c r="C36">
        <f>COUNTIFS(Data!$B:$B,'Star Count'!$A36,Data!$E:$E,1)</f>
        <v>21</v>
      </c>
      <c r="D36">
        <f>COUNTIFS(Data!$B:$B,'Star Count'!$A36,Data!$E:$E,2)</f>
        <v>68</v>
      </c>
      <c r="E36">
        <f>COUNTIFS(Data!$B:$B,'Star Count'!$A36,Data!$E:$E,3)</f>
        <v>50</v>
      </c>
      <c r="F36" s="67">
        <f t="shared" si="7"/>
        <v>307</v>
      </c>
      <c r="G36">
        <f t="shared" si="0"/>
        <v>140</v>
      </c>
      <c r="H36" s="52">
        <f t="shared" si="1"/>
        <v>0</v>
      </c>
      <c r="I36" s="2">
        <f t="shared" si="2"/>
        <v>7.1428571428571426E-3</v>
      </c>
      <c r="J36" s="2">
        <f t="shared" si="3"/>
        <v>0.15</v>
      </c>
      <c r="K36" s="2">
        <f t="shared" si="4"/>
        <v>0.48571428571428571</v>
      </c>
      <c r="L36" s="2">
        <f t="shared" si="5"/>
        <v>0.35714285714285715</v>
      </c>
      <c r="M36" s="20">
        <f t="shared" si="6"/>
        <v>2.1928571428571431</v>
      </c>
    </row>
    <row r="37" spans="1:13">
      <c r="A37" s="6" t="s">
        <v>561</v>
      </c>
      <c r="B37">
        <f>COUNTIFS(Data!B:B,'Star Count'!A37,Data!E:E,0)</f>
        <v>0</v>
      </c>
      <c r="C37">
        <f>COUNTIFS(Data!$B:$B,'Star Count'!$A37,Data!$E:$E,1)</f>
        <v>6</v>
      </c>
      <c r="D37">
        <f>COUNTIFS(Data!$B:$B,'Star Count'!$A37,Data!$E:$E,2)</f>
        <v>31</v>
      </c>
      <c r="E37">
        <f>COUNTIFS(Data!$B:$B,'Star Count'!$A37,Data!$E:$E,3)</f>
        <v>25</v>
      </c>
      <c r="F37" s="67">
        <f t="shared" si="7"/>
        <v>143</v>
      </c>
      <c r="G37">
        <f t="shared" si="0"/>
        <v>62</v>
      </c>
      <c r="H37" s="52">
        <f t="shared" si="1"/>
        <v>0</v>
      </c>
      <c r="I37" s="2">
        <f t="shared" si="2"/>
        <v>0</v>
      </c>
      <c r="J37" s="2">
        <f t="shared" si="3"/>
        <v>9.6774193548387094E-2</v>
      </c>
      <c r="K37" s="2">
        <f t="shared" si="4"/>
        <v>0.5</v>
      </c>
      <c r="L37" s="2">
        <f t="shared" si="5"/>
        <v>0.40322580645161288</v>
      </c>
      <c r="M37" s="20">
        <f t="shared" si="6"/>
        <v>2.306451612903226</v>
      </c>
    </row>
    <row r="38" spans="1:13">
      <c r="A38" s="6" t="s">
        <v>256</v>
      </c>
      <c r="B38">
        <f>COUNTIFS(Data!B:B,'Star Count'!A38,Data!E:E,0)</f>
        <v>17</v>
      </c>
      <c r="C38">
        <f>COUNTIFS(Data!$B:$B,'Star Count'!$A38,Data!$E:$E,1)</f>
        <v>14</v>
      </c>
      <c r="D38">
        <f>COUNTIFS(Data!$B:$B,'Star Count'!$A38,Data!$E:$E,2)</f>
        <v>20</v>
      </c>
      <c r="E38">
        <f>COUNTIFS(Data!$B:$B,'Star Count'!$A38,Data!$E:$E,3)</f>
        <v>47</v>
      </c>
      <c r="F38" s="67">
        <f t="shared" si="7"/>
        <v>195</v>
      </c>
      <c r="G38">
        <f t="shared" si="0"/>
        <v>98</v>
      </c>
      <c r="H38" s="52">
        <f t="shared" si="1"/>
        <v>0</v>
      </c>
      <c r="I38" s="2">
        <f t="shared" si="2"/>
        <v>0.17346938775510204</v>
      </c>
      <c r="J38" s="2">
        <f t="shared" si="3"/>
        <v>0.14285714285714285</v>
      </c>
      <c r="K38" s="2">
        <f t="shared" si="4"/>
        <v>0.20408163265306123</v>
      </c>
      <c r="L38" s="2">
        <f t="shared" si="5"/>
        <v>0.47959183673469385</v>
      </c>
      <c r="M38" s="20">
        <f t="shared" si="6"/>
        <v>1.989795918367347</v>
      </c>
    </row>
    <row r="39" spans="1:13">
      <c r="A39" s="6" t="s">
        <v>243</v>
      </c>
      <c r="B39">
        <f>COUNTIFS(Data!B:B,'Star Count'!A39,Data!E:E,0)</f>
        <v>35</v>
      </c>
      <c r="C39">
        <f>COUNTIFS(Data!$B:$B,'Star Count'!$A39,Data!$E:$E,1)</f>
        <v>53</v>
      </c>
      <c r="D39">
        <f>COUNTIFS(Data!$B:$B,'Star Count'!$A39,Data!$E:$E,2)</f>
        <v>33</v>
      </c>
      <c r="E39">
        <f>COUNTIFS(Data!$B:$B,'Star Count'!$A39,Data!$E:$E,3)</f>
        <v>91</v>
      </c>
      <c r="F39" s="67">
        <f t="shared" si="7"/>
        <v>392</v>
      </c>
      <c r="G39">
        <f t="shared" si="0"/>
        <v>212</v>
      </c>
      <c r="H39" s="52">
        <f t="shared" si="1"/>
        <v>0</v>
      </c>
      <c r="I39" s="2">
        <f t="shared" si="2"/>
        <v>0.1650943396226415</v>
      </c>
      <c r="J39" s="2">
        <f t="shared" si="3"/>
        <v>0.25</v>
      </c>
      <c r="K39" s="2">
        <f t="shared" si="4"/>
        <v>0.15566037735849056</v>
      </c>
      <c r="L39" s="2">
        <f t="shared" si="5"/>
        <v>0.42924528301886794</v>
      </c>
      <c r="M39" s="20">
        <f t="shared" si="6"/>
        <v>1.8490566037735849</v>
      </c>
    </row>
    <row r="40" spans="1:13">
      <c r="A40" s="6" t="s">
        <v>285</v>
      </c>
      <c r="B40">
        <f>COUNTIFS(Data!B:B,'Star Count'!A40,Data!E:E,0)</f>
        <v>5</v>
      </c>
      <c r="C40">
        <f>COUNTIFS(Data!$B:$B,'Star Count'!$A40,Data!$E:$E,1)</f>
        <v>25</v>
      </c>
      <c r="D40">
        <f>COUNTIFS(Data!$B:$B,'Star Count'!$A40,Data!$E:$E,2)</f>
        <v>72</v>
      </c>
      <c r="E40">
        <f>COUNTIFS(Data!$B:$B,'Star Count'!$A40,Data!$E:$E,3)</f>
        <v>62</v>
      </c>
      <c r="F40" s="67">
        <f t="shared" si="7"/>
        <v>355</v>
      </c>
      <c r="G40">
        <f t="shared" si="0"/>
        <v>164</v>
      </c>
      <c r="H40" s="52">
        <f t="shared" si="1"/>
        <v>0</v>
      </c>
      <c r="I40" s="2">
        <f t="shared" si="2"/>
        <v>3.048780487804878E-2</v>
      </c>
      <c r="J40" s="2">
        <f t="shared" si="3"/>
        <v>0.1524390243902439</v>
      </c>
      <c r="K40" s="2">
        <f t="shared" si="4"/>
        <v>0.43902439024390244</v>
      </c>
      <c r="L40" s="2">
        <f t="shared" si="5"/>
        <v>0.37804878048780488</v>
      </c>
      <c r="M40" s="20">
        <f t="shared" si="6"/>
        <v>2.1646341463414633</v>
      </c>
    </row>
    <row r="41" spans="1:13">
      <c r="A41" s="6" t="s">
        <v>275</v>
      </c>
      <c r="B41">
        <f>COUNTIFS(Data!B:B,'Star Count'!A41,Data!E:E,0)</f>
        <v>4</v>
      </c>
      <c r="C41">
        <f>COUNTIFS(Data!$B:$B,'Star Count'!$A41,Data!$E:$E,1)</f>
        <v>23</v>
      </c>
      <c r="D41">
        <f>COUNTIFS(Data!$B:$B,'Star Count'!$A41,Data!$E:$E,2)</f>
        <v>69</v>
      </c>
      <c r="E41">
        <f>COUNTIFS(Data!$B:$B,'Star Count'!$A41,Data!$E:$E,3)</f>
        <v>80</v>
      </c>
      <c r="F41" s="67">
        <f t="shared" si="7"/>
        <v>401</v>
      </c>
      <c r="G41">
        <f t="shared" si="0"/>
        <v>176</v>
      </c>
      <c r="H41" s="52">
        <f t="shared" si="1"/>
        <v>0</v>
      </c>
      <c r="I41" s="2">
        <f t="shared" si="2"/>
        <v>2.2727272727272728E-2</v>
      </c>
      <c r="J41" s="2">
        <f t="shared" si="3"/>
        <v>0.13068181818181818</v>
      </c>
      <c r="K41" s="2">
        <f t="shared" si="4"/>
        <v>0.39204545454545453</v>
      </c>
      <c r="L41" s="2">
        <f t="shared" si="5"/>
        <v>0.45454545454545453</v>
      </c>
      <c r="M41" s="20">
        <f t="shared" si="6"/>
        <v>2.2784090909090908</v>
      </c>
    </row>
    <row r="42" spans="1:13">
      <c r="A42" s="6" t="s">
        <v>21</v>
      </c>
      <c r="B42">
        <f>COUNTIFS(Data!B:B,'Star Count'!A42,Data!E:E,0)</f>
        <v>21</v>
      </c>
      <c r="C42">
        <f>COUNTIFS(Data!$B:$B,'Star Count'!$A42,Data!$E:$E,1)</f>
        <v>27</v>
      </c>
      <c r="D42">
        <f>COUNTIFS(Data!$B:$B,'Star Count'!$A42,Data!$E:$E,2)</f>
        <v>56</v>
      </c>
      <c r="E42">
        <f>COUNTIFS(Data!$B:$B,'Star Count'!$A42,Data!$E:$E,3)</f>
        <v>42</v>
      </c>
      <c r="F42" s="67">
        <f t="shared" si="7"/>
        <v>265</v>
      </c>
      <c r="G42">
        <f t="shared" si="0"/>
        <v>146</v>
      </c>
      <c r="H42" s="52">
        <f t="shared" si="1"/>
        <v>0</v>
      </c>
      <c r="I42" s="2">
        <f t="shared" si="2"/>
        <v>0.14383561643835616</v>
      </c>
      <c r="J42" s="2">
        <f t="shared" si="3"/>
        <v>0.18493150684931506</v>
      </c>
      <c r="K42" s="2">
        <f t="shared" si="4"/>
        <v>0.38356164383561642</v>
      </c>
      <c r="L42" s="2">
        <f t="shared" si="5"/>
        <v>0.28767123287671231</v>
      </c>
      <c r="M42" s="20">
        <f t="shared" si="6"/>
        <v>1.8150684931506849</v>
      </c>
    </row>
    <row r="43" spans="1:13">
      <c r="A43" s="6" t="s">
        <v>370</v>
      </c>
      <c r="B43">
        <f>COUNTIFS(Data!B:B,'Star Count'!A43,Data!E:E,0)</f>
        <v>0</v>
      </c>
      <c r="C43">
        <f>COUNTIFS(Data!$B:$B,'Star Count'!$A43,Data!$E:$E,1)</f>
        <v>9</v>
      </c>
      <c r="D43">
        <f>COUNTIFS(Data!$B:$B,'Star Count'!$A43,Data!$E:$E,2)</f>
        <v>17</v>
      </c>
      <c r="E43">
        <f>COUNTIFS(Data!$B:$B,'Star Count'!$A43,Data!$E:$E,3)</f>
        <v>14</v>
      </c>
      <c r="F43" s="67">
        <f t="shared" si="7"/>
        <v>85</v>
      </c>
      <c r="G43">
        <f t="shared" si="0"/>
        <v>40</v>
      </c>
      <c r="H43" s="52">
        <f t="shared" si="1"/>
        <v>0</v>
      </c>
      <c r="I43" s="2">
        <f t="shared" si="2"/>
        <v>0</v>
      </c>
      <c r="J43" s="2">
        <f t="shared" si="3"/>
        <v>0.22500000000000001</v>
      </c>
      <c r="K43" s="2">
        <f t="shared" si="4"/>
        <v>0.42499999999999999</v>
      </c>
      <c r="L43" s="2">
        <f t="shared" si="5"/>
        <v>0.35</v>
      </c>
      <c r="M43" s="20">
        <f t="shared" si="6"/>
        <v>2.125</v>
      </c>
    </row>
    <row r="44" spans="1:13">
      <c r="A44" s="6" t="s">
        <v>376</v>
      </c>
      <c r="B44">
        <f>COUNTIFS(Data!B:B,'Star Count'!A44,Data!E:E,0)</f>
        <v>8</v>
      </c>
      <c r="C44">
        <f>COUNTIFS(Data!$B:$B,'Star Count'!$A44,Data!$E:$E,1)</f>
        <v>23</v>
      </c>
      <c r="D44">
        <f>COUNTIFS(Data!$B:$B,'Star Count'!$A44,Data!$E:$E,2)</f>
        <v>36</v>
      </c>
      <c r="E44">
        <f>COUNTIFS(Data!$B:$B,'Star Count'!$A44,Data!$E:$E,3)</f>
        <v>47</v>
      </c>
      <c r="F44" s="67">
        <f t="shared" si="7"/>
        <v>236</v>
      </c>
      <c r="G44">
        <f t="shared" si="0"/>
        <v>114</v>
      </c>
      <c r="H44" s="52">
        <f t="shared" si="1"/>
        <v>0</v>
      </c>
      <c r="I44" s="2">
        <f t="shared" si="2"/>
        <v>7.0175438596491224E-2</v>
      </c>
      <c r="J44" s="2">
        <f t="shared" si="3"/>
        <v>0.20175438596491227</v>
      </c>
      <c r="K44" s="2">
        <f t="shared" si="4"/>
        <v>0.31578947368421051</v>
      </c>
      <c r="L44" s="2">
        <f t="shared" si="5"/>
        <v>0.41228070175438597</v>
      </c>
      <c r="M44" s="20">
        <f t="shared" si="6"/>
        <v>2.0701754385964914</v>
      </c>
    </row>
    <row r="45" spans="1:13">
      <c r="A45" s="6" t="s">
        <v>602</v>
      </c>
      <c r="B45">
        <f>COUNTIFS(Data!B:B,'Star Count'!A45,Data!E:E,0)</f>
        <v>0</v>
      </c>
      <c r="C45">
        <f>COUNTIFS(Data!$B:$B,'Star Count'!$A45,Data!$E:$E,1)</f>
        <v>9</v>
      </c>
      <c r="D45">
        <f>COUNTIFS(Data!$B:$B,'Star Count'!$A45,Data!$E:$E,2)</f>
        <v>14</v>
      </c>
      <c r="E45">
        <f>COUNTIFS(Data!$B:$B,'Star Count'!$A45,Data!$E:$E,3)</f>
        <v>17</v>
      </c>
      <c r="F45" s="67">
        <f t="shared" si="7"/>
        <v>88</v>
      </c>
      <c r="G45">
        <f t="shared" si="0"/>
        <v>40</v>
      </c>
      <c r="H45" s="52">
        <f t="shared" si="1"/>
        <v>0</v>
      </c>
      <c r="I45" s="2">
        <f t="shared" si="2"/>
        <v>0</v>
      </c>
      <c r="J45" s="2">
        <f t="shared" si="3"/>
        <v>0.22500000000000001</v>
      </c>
      <c r="K45" s="2">
        <f t="shared" si="4"/>
        <v>0.35</v>
      </c>
      <c r="L45" s="2">
        <f t="shared" si="5"/>
        <v>0.42499999999999999</v>
      </c>
      <c r="M45" s="20">
        <f t="shared" si="6"/>
        <v>2.2000000000000002</v>
      </c>
    </row>
    <row r="46" spans="1:13">
      <c r="A46" s="6" t="s">
        <v>535</v>
      </c>
      <c r="B46">
        <f>COUNTIFS(Data!B:B,'Star Count'!A46,Data!E:E,0)</f>
        <v>1</v>
      </c>
      <c r="C46">
        <f>COUNTIFS(Data!$B:$B,'Star Count'!$A46,Data!$E:$E,1)</f>
        <v>9</v>
      </c>
      <c r="D46">
        <f>COUNTIFS(Data!$B:$B,'Star Count'!$A46,Data!$E:$E,2)</f>
        <v>25</v>
      </c>
      <c r="E46">
        <f>COUNTIFS(Data!$B:$B,'Star Count'!$A46,Data!$E:$E,3)</f>
        <v>37</v>
      </c>
      <c r="F46" s="67">
        <f t="shared" si="7"/>
        <v>170</v>
      </c>
      <c r="G46">
        <f t="shared" si="0"/>
        <v>72</v>
      </c>
      <c r="H46" s="52">
        <f t="shared" si="1"/>
        <v>0</v>
      </c>
      <c r="I46" s="2">
        <f t="shared" si="2"/>
        <v>1.3888888888888888E-2</v>
      </c>
      <c r="J46" s="2">
        <f t="shared" si="3"/>
        <v>0.125</v>
      </c>
      <c r="K46" s="2">
        <f t="shared" si="4"/>
        <v>0.34722222222222221</v>
      </c>
      <c r="L46" s="2">
        <f t="shared" si="5"/>
        <v>0.51388888888888884</v>
      </c>
      <c r="M46" s="20">
        <f t="shared" si="6"/>
        <v>2.3611111111111112</v>
      </c>
    </row>
    <row r="47" spans="1:13">
      <c r="A47" s="6"/>
      <c r="B47">
        <f>COUNTIFS(Data!B:B,'Star Count'!A47,Data!E:E,0)</f>
        <v>0</v>
      </c>
      <c r="C47">
        <f>COUNTIFS(Data!$B:$B,'Star Count'!$A47,Data!$E:$E,1)</f>
        <v>0</v>
      </c>
      <c r="D47">
        <f>COUNTIFS(Data!$B:$B,'Star Count'!$A47,Data!$E:$E,2)</f>
        <v>0</v>
      </c>
      <c r="E47">
        <f>COUNTIFS(Data!$B:$B,'Star Count'!$A47,Data!$E:$E,3)</f>
        <v>0</v>
      </c>
      <c r="F47" s="67">
        <f t="shared" si="7"/>
        <v>0</v>
      </c>
      <c r="G47">
        <f t="shared" si="0"/>
        <v>0</v>
      </c>
      <c r="H47" s="52" t="e">
        <f t="shared" si="1"/>
        <v>#DIV/0!</v>
      </c>
      <c r="I47" s="2" t="e">
        <f t="shared" si="2"/>
        <v>#DIV/0!</v>
      </c>
      <c r="J47" s="2" t="e">
        <f t="shared" si="3"/>
        <v>#DIV/0!</v>
      </c>
      <c r="K47" s="2" t="e">
        <f t="shared" si="4"/>
        <v>#DIV/0!</v>
      </c>
      <c r="L47" s="2" t="e">
        <f t="shared" si="5"/>
        <v>#DIV/0!</v>
      </c>
      <c r="M47" s="20" t="e">
        <f t="shared" si="6"/>
        <v>#DIV/0!</v>
      </c>
    </row>
    <row r="48" spans="1:13">
      <c r="A48" s="6"/>
      <c r="B48">
        <f>COUNTIFS(Data!B:B,'Star Count'!A48,Data!E:E,0)</f>
        <v>0</v>
      </c>
      <c r="C48">
        <f>COUNTIFS(Data!$B:$B,'Star Count'!$A48,Data!$E:$E,1)</f>
        <v>0</v>
      </c>
      <c r="D48">
        <f>COUNTIFS(Data!$B:$B,'Star Count'!$A48,Data!$E:$E,2)</f>
        <v>0</v>
      </c>
      <c r="E48">
        <f>COUNTIFS(Data!$B:$B,'Star Count'!$A48,Data!$E:$E,3)</f>
        <v>0</v>
      </c>
      <c r="F48" s="67">
        <f t="shared" si="7"/>
        <v>0</v>
      </c>
      <c r="G48">
        <f t="shared" si="0"/>
        <v>0</v>
      </c>
      <c r="H48" s="52" t="e">
        <f t="shared" si="1"/>
        <v>#DIV/0!</v>
      </c>
      <c r="I48" s="2" t="e">
        <f t="shared" si="2"/>
        <v>#DIV/0!</v>
      </c>
      <c r="J48" s="2" t="e">
        <f t="shared" si="3"/>
        <v>#DIV/0!</v>
      </c>
      <c r="K48" s="2" t="e">
        <f t="shared" si="4"/>
        <v>#DIV/0!</v>
      </c>
      <c r="L48" s="2" t="e">
        <f t="shared" si="5"/>
        <v>#DIV/0!</v>
      </c>
      <c r="M48" s="20" t="e">
        <f t="shared" si="6"/>
        <v>#DIV/0!</v>
      </c>
    </row>
    <row r="49" spans="1:13">
      <c r="A49" s="6"/>
      <c r="B49">
        <f>COUNTIFS(Data!B:B,'Star Count'!A49,Data!E:E,0)</f>
        <v>0</v>
      </c>
      <c r="C49">
        <f>COUNTIFS(Data!$B:$B,'Star Count'!$A49,Data!$E:$E,1)</f>
        <v>0</v>
      </c>
      <c r="D49">
        <f>COUNTIFS(Data!$B:$B,'Star Count'!$A49,Data!$E:$E,2)</f>
        <v>0</v>
      </c>
      <c r="E49">
        <f>COUNTIFS(Data!$B:$B,'Star Count'!$A49,Data!$E:$E,3)</f>
        <v>0</v>
      </c>
      <c r="F49" s="67">
        <f t="shared" si="7"/>
        <v>0</v>
      </c>
      <c r="G49">
        <f t="shared" si="0"/>
        <v>0</v>
      </c>
      <c r="H49" s="52" t="e">
        <f t="shared" si="1"/>
        <v>#DIV/0!</v>
      </c>
      <c r="I49" s="2" t="e">
        <f t="shared" si="2"/>
        <v>#DIV/0!</v>
      </c>
      <c r="J49" s="2" t="e">
        <f t="shared" si="3"/>
        <v>#DIV/0!</v>
      </c>
      <c r="K49" s="2" t="e">
        <f t="shared" si="4"/>
        <v>#DIV/0!</v>
      </c>
      <c r="L49" s="2" t="e">
        <f t="shared" si="5"/>
        <v>#DIV/0!</v>
      </c>
      <c r="M49" s="20" t="e">
        <f t="shared" si="6"/>
        <v>#DIV/0!</v>
      </c>
    </row>
    <row r="50" spans="1:13">
      <c r="A50" s="6"/>
      <c r="B50">
        <f>COUNTIFS(Data!B:B,'Star Count'!A50,Data!E:E,0)</f>
        <v>0</v>
      </c>
      <c r="C50">
        <f>COUNTIFS(Data!$B:$B,'Star Count'!$A50,Data!$E:$E,1)</f>
        <v>0</v>
      </c>
      <c r="D50">
        <f>COUNTIFS(Data!$B:$B,'Star Count'!$A50,Data!$E:$E,2)</f>
        <v>0</v>
      </c>
      <c r="E50">
        <f>COUNTIFS(Data!$B:$B,'Star Count'!$A50,Data!$E:$E,3)</f>
        <v>0</v>
      </c>
      <c r="F50" s="67">
        <f t="shared" si="7"/>
        <v>0</v>
      </c>
      <c r="G50">
        <f t="shared" si="0"/>
        <v>0</v>
      </c>
      <c r="H50" s="52" t="e">
        <f t="shared" si="1"/>
        <v>#DIV/0!</v>
      </c>
      <c r="I50" s="2" t="e">
        <f t="shared" si="2"/>
        <v>#DIV/0!</v>
      </c>
      <c r="J50" s="2" t="e">
        <f t="shared" si="3"/>
        <v>#DIV/0!</v>
      </c>
      <c r="K50" s="2" t="e">
        <f t="shared" si="4"/>
        <v>#DIV/0!</v>
      </c>
      <c r="L50" s="2" t="e">
        <f t="shared" si="5"/>
        <v>#DIV/0!</v>
      </c>
      <c r="M50" s="20" t="e">
        <f t="shared" si="6"/>
        <v>#DIV/0!</v>
      </c>
    </row>
    <row r="51" spans="1:13">
      <c r="A51" s="6"/>
      <c r="B51">
        <f>COUNTIFS(Data!B:B,'Star Count'!A51,Data!E:E,0)</f>
        <v>0</v>
      </c>
      <c r="C51">
        <f>COUNTIFS(Data!$B:$B,'Star Count'!$A51,Data!$E:$E,1)</f>
        <v>0</v>
      </c>
      <c r="D51">
        <f>COUNTIFS(Data!$B:$B,'Star Count'!$A51,Data!$E:$E,2)</f>
        <v>0</v>
      </c>
      <c r="E51">
        <f>COUNTIFS(Data!$B:$B,'Star Count'!$A51,Data!$E:$E,3)</f>
        <v>0</v>
      </c>
      <c r="F51" s="67">
        <f t="shared" si="7"/>
        <v>0</v>
      </c>
      <c r="G51">
        <f t="shared" si="0"/>
        <v>0</v>
      </c>
      <c r="H51" s="52" t="e">
        <f t="shared" si="1"/>
        <v>#DIV/0!</v>
      </c>
      <c r="I51" s="2" t="e">
        <f t="shared" si="2"/>
        <v>#DIV/0!</v>
      </c>
      <c r="J51" s="2" t="e">
        <f t="shared" si="3"/>
        <v>#DIV/0!</v>
      </c>
      <c r="K51" s="2" t="e">
        <f t="shared" si="4"/>
        <v>#DIV/0!</v>
      </c>
      <c r="L51" s="2" t="e">
        <f t="shared" si="5"/>
        <v>#DIV/0!</v>
      </c>
      <c r="M51" s="20" t="e">
        <f t="shared" si="6"/>
        <v>#DIV/0!</v>
      </c>
    </row>
  </sheetData>
  <sortState ref="A1:B752">
    <sortCondition ref="B1:B752"/>
  </sortState>
  <conditionalFormatting sqref="B1:B1048576 C2:E51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{5CDAE931-09CC-4A89-AFA2-64D95F1DE87A}</x14:id>
        </ext>
      </extLst>
    </cfRule>
  </conditionalFormatting>
  <conditionalFormatting sqref="E1:E1048576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{2FB8F26D-C4A8-40DE-8447-7390C92E4C8B}</x14:id>
        </ext>
      </extLst>
    </cfRule>
  </conditionalFormatting>
  <conditionalFormatting sqref="C1:C1048576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{07892BB9-75C1-4C89-8CF5-E2015350E79B}</x14:id>
        </ext>
      </extLst>
    </cfRule>
  </conditionalFormatting>
  <conditionalFormatting sqref="B1:B1048576">
    <cfRule type="dataBar" priority="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{B5C181DF-84C6-4A19-B3D9-EC372EE2C109}</x14:id>
        </ext>
      </extLst>
    </cfRule>
  </conditionalFormatting>
  <conditionalFormatting sqref="L1:L10485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:K104857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:J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:I104857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:M51">
    <cfRule type="colorScale" priority="2">
      <colorScale>
        <cfvo type="min"/>
        <cfvo type="num" val="1.1000000000000001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DAE931-09CC-4A89-AFA2-64D95F1DE8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B1:B1048576 C2:E51</xm:sqref>
        </x14:conditionalFormatting>
        <x14:conditionalFormatting xmlns:xm="http://schemas.microsoft.com/office/excel/2006/main">
          <x14:cfRule type="dataBar" id="{2FB8F26D-C4A8-40DE-8447-7390C92E4C8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E1:E1048576</xm:sqref>
        </x14:conditionalFormatting>
        <x14:conditionalFormatting xmlns:xm="http://schemas.microsoft.com/office/excel/2006/main">
          <x14:cfRule type="dataBar" id="{07892BB9-75C1-4C89-8CF5-E2015350E79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C1:C1048576</xm:sqref>
        </x14:conditionalFormatting>
        <x14:conditionalFormatting xmlns:xm="http://schemas.microsoft.com/office/excel/2006/main">
          <x14:cfRule type="dataBar" id="{B5C181DF-84C6-4A19-B3D9-EC372EE2C10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B1:B1048576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S11013"/>
  <sheetViews>
    <sheetView zoomScaleNormal="100" workbookViewId="0">
      <pane ySplit="1" topLeftCell="A10976" activePane="bottomLeft" state="frozen"/>
      <selection activeCell="CB440" sqref="CB440"/>
      <selection pane="bottomLeft" activeCell="E11008" sqref="E11008"/>
    </sheetView>
  </sheetViews>
  <sheetFormatPr defaultRowHeight="15"/>
  <cols>
    <col min="1" max="1" width="6.85546875" bestFit="1" customWidth="1"/>
    <col min="2" max="2" width="19.5703125" style="1" bestFit="1" customWidth="1"/>
    <col min="3" max="3" width="8.85546875" bestFit="1" customWidth="1"/>
    <col min="4" max="4" width="11.28515625" style="39" customWidth="1"/>
    <col min="5" max="5" width="7.5703125" style="39" bestFit="1" customWidth="1"/>
    <col min="6" max="6" width="14.7109375" style="39" bestFit="1" customWidth="1"/>
  </cols>
  <sheetData>
    <row r="1" spans="1:6">
      <c r="A1" s="22" t="s">
        <v>46</v>
      </c>
      <c r="B1" s="22" t="s">
        <v>0</v>
      </c>
      <c r="C1" s="22" t="s">
        <v>47</v>
      </c>
      <c r="D1" s="22" t="s">
        <v>48</v>
      </c>
      <c r="E1" s="22" t="s">
        <v>36</v>
      </c>
      <c r="F1" s="22" t="s">
        <v>50</v>
      </c>
    </row>
    <row r="2" spans="1:6">
      <c r="A2">
        <v>1</v>
      </c>
      <c r="B2" s="28" t="s">
        <v>12</v>
      </c>
      <c r="C2">
        <v>2</v>
      </c>
      <c r="D2" s="39">
        <v>0</v>
      </c>
      <c r="E2" s="40">
        <v>0</v>
      </c>
      <c r="F2" s="39" t="s">
        <v>52</v>
      </c>
    </row>
    <row r="3" spans="1:6">
      <c r="A3">
        <v>1</v>
      </c>
      <c r="B3" s="1" t="s">
        <v>28</v>
      </c>
      <c r="C3">
        <v>2</v>
      </c>
      <c r="D3" s="39">
        <v>0</v>
      </c>
      <c r="E3" s="39">
        <v>0</v>
      </c>
      <c r="F3" s="39" t="s">
        <v>52</v>
      </c>
    </row>
    <row r="4" spans="1:6">
      <c r="A4">
        <v>1</v>
      </c>
      <c r="B4" s="1" t="s">
        <v>17</v>
      </c>
      <c r="C4">
        <v>2</v>
      </c>
      <c r="D4" s="39">
        <v>0</v>
      </c>
      <c r="E4" s="39">
        <v>0</v>
      </c>
      <c r="F4" s="39" t="s">
        <v>52</v>
      </c>
    </row>
    <row r="5" spans="1:6">
      <c r="A5">
        <v>1</v>
      </c>
      <c r="B5" s="1" t="s">
        <v>20</v>
      </c>
      <c r="C5">
        <v>2</v>
      </c>
      <c r="D5" s="39">
        <v>0.06</v>
      </c>
      <c r="E5" s="39">
        <v>0</v>
      </c>
      <c r="F5" s="39" t="s">
        <v>51</v>
      </c>
    </row>
    <row r="6" spans="1:6">
      <c r="A6">
        <v>1</v>
      </c>
      <c r="B6" s="1" t="s">
        <v>32</v>
      </c>
      <c r="C6">
        <v>1</v>
      </c>
      <c r="D6" s="39">
        <v>0.16</v>
      </c>
      <c r="E6" s="39">
        <v>0</v>
      </c>
      <c r="F6" s="39" t="s">
        <v>51</v>
      </c>
    </row>
    <row r="7" spans="1:6">
      <c r="A7">
        <v>1</v>
      </c>
      <c r="B7" s="1" t="s">
        <v>29</v>
      </c>
      <c r="C7">
        <v>2</v>
      </c>
      <c r="D7" s="39">
        <v>0.2</v>
      </c>
      <c r="E7" s="39">
        <v>0</v>
      </c>
      <c r="F7" s="39" t="s">
        <v>51</v>
      </c>
    </row>
    <row r="8" spans="1:6">
      <c r="A8">
        <v>1</v>
      </c>
      <c r="B8" s="1" t="s">
        <v>19</v>
      </c>
      <c r="C8">
        <v>2</v>
      </c>
      <c r="D8" s="39">
        <v>0.24</v>
      </c>
      <c r="E8" s="39">
        <v>0</v>
      </c>
      <c r="F8" s="39" t="s">
        <v>51</v>
      </c>
    </row>
    <row r="9" spans="1:6">
      <c r="A9">
        <v>1</v>
      </c>
      <c r="B9" s="1" t="s">
        <v>2</v>
      </c>
      <c r="C9">
        <v>2</v>
      </c>
      <c r="D9" s="39">
        <v>0.24</v>
      </c>
      <c r="E9" s="39">
        <v>0</v>
      </c>
      <c r="F9" s="39" t="s">
        <v>51</v>
      </c>
    </row>
    <row r="10" spans="1:6">
      <c r="A10">
        <v>1</v>
      </c>
      <c r="B10" s="1" t="s">
        <v>25</v>
      </c>
      <c r="C10">
        <v>1</v>
      </c>
      <c r="D10" s="39">
        <v>0.24</v>
      </c>
      <c r="E10" s="39">
        <v>0</v>
      </c>
      <c r="F10" s="39" t="s">
        <v>51</v>
      </c>
    </row>
    <row r="11" spans="1:6">
      <c r="A11">
        <v>1</v>
      </c>
      <c r="B11" s="1" t="s">
        <v>21</v>
      </c>
      <c r="C11">
        <v>2</v>
      </c>
      <c r="D11" s="39">
        <v>0.25</v>
      </c>
      <c r="E11" s="39">
        <v>0</v>
      </c>
      <c r="F11" s="39" t="s">
        <v>51</v>
      </c>
    </row>
    <row r="12" spans="1:6">
      <c r="A12">
        <v>1</v>
      </c>
      <c r="B12" s="1" t="s">
        <v>2</v>
      </c>
      <c r="C12">
        <v>1</v>
      </c>
      <c r="D12" s="39">
        <v>0.26</v>
      </c>
      <c r="E12" s="39">
        <v>1</v>
      </c>
      <c r="F12" s="39" t="s">
        <v>51</v>
      </c>
    </row>
    <row r="13" spans="1:6">
      <c r="A13">
        <v>1</v>
      </c>
      <c r="B13" s="1" t="s">
        <v>29</v>
      </c>
      <c r="C13">
        <v>1</v>
      </c>
      <c r="D13" s="39">
        <v>0.32</v>
      </c>
      <c r="E13" s="39">
        <v>0</v>
      </c>
      <c r="F13" s="39" t="s">
        <v>51</v>
      </c>
    </row>
    <row r="14" spans="1:6">
      <c r="A14">
        <v>1</v>
      </c>
      <c r="B14" s="1" t="s">
        <v>27</v>
      </c>
      <c r="C14">
        <v>1</v>
      </c>
      <c r="D14" s="39">
        <v>0.32</v>
      </c>
      <c r="E14" s="39">
        <v>0</v>
      </c>
      <c r="F14" s="39" t="s">
        <v>51</v>
      </c>
    </row>
    <row r="15" spans="1:6">
      <c r="A15">
        <v>1</v>
      </c>
      <c r="B15" s="1" t="s">
        <v>16</v>
      </c>
      <c r="C15">
        <v>2</v>
      </c>
      <c r="D15" s="39">
        <v>0.32</v>
      </c>
      <c r="E15" s="39">
        <v>0</v>
      </c>
      <c r="F15" s="39" t="s">
        <v>51</v>
      </c>
    </row>
    <row r="16" spans="1:6">
      <c r="A16">
        <v>1</v>
      </c>
      <c r="B16" s="1" t="s">
        <v>22</v>
      </c>
      <c r="C16">
        <v>1</v>
      </c>
      <c r="D16" s="39">
        <v>0.33</v>
      </c>
      <c r="E16" s="39">
        <v>0</v>
      </c>
      <c r="F16" s="39" t="s">
        <v>51</v>
      </c>
    </row>
    <row r="17" spans="1:6">
      <c r="A17">
        <v>1</v>
      </c>
      <c r="B17" s="1" t="s">
        <v>23</v>
      </c>
      <c r="C17">
        <v>1</v>
      </c>
      <c r="D17" s="39">
        <v>0.36</v>
      </c>
      <c r="E17" s="39">
        <v>0</v>
      </c>
      <c r="F17" s="39" t="s">
        <v>51</v>
      </c>
    </row>
    <row r="18" spans="1:6">
      <c r="A18">
        <v>1</v>
      </c>
      <c r="B18" s="1" t="s">
        <v>30</v>
      </c>
      <c r="C18">
        <v>1</v>
      </c>
      <c r="D18" s="39">
        <v>0.37</v>
      </c>
      <c r="E18" s="39">
        <v>0</v>
      </c>
      <c r="F18" s="39" t="s">
        <v>51</v>
      </c>
    </row>
    <row r="19" spans="1:6">
      <c r="A19">
        <v>1</v>
      </c>
      <c r="B19" s="1" t="s">
        <v>1</v>
      </c>
      <c r="C19">
        <v>2</v>
      </c>
      <c r="D19" s="39">
        <v>0.39</v>
      </c>
      <c r="E19" s="39">
        <v>0</v>
      </c>
      <c r="F19" s="39" t="s">
        <v>51</v>
      </c>
    </row>
    <row r="20" spans="1:6">
      <c r="A20">
        <v>1</v>
      </c>
      <c r="B20" s="1" t="s">
        <v>22</v>
      </c>
      <c r="C20">
        <v>2</v>
      </c>
      <c r="D20" s="39">
        <v>0.39</v>
      </c>
      <c r="E20" s="39">
        <v>0</v>
      </c>
      <c r="F20" s="39" t="s">
        <v>51</v>
      </c>
    </row>
    <row r="21" spans="1:6">
      <c r="A21">
        <v>1</v>
      </c>
      <c r="B21" s="1" t="s">
        <v>3</v>
      </c>
      <c r="C21">
        <v>2</v>
      </c>
      <c r="D21" s="39">
        <v>0.42</v>
      </c>
      <c r="E21" s="39">
        <v>0</v>
      </c>
      <c r="F21" s="39" t="s">
        <v>51</v>
      </c>
    </row>
    <row r="22" spans="1:6">
      <c r="A22">
        <v>1</v>
      </c>
      <c r="B22" s="1" t="s">
        <v>27</v>
      </c>
      <c r="C22">
        <v>2</v>
      </c>
      <c r="D22" s="39">
        <v>0.42</v>
      </c>
      <c r="E22" s="39">
        <v>0</v>
      </c>
      <c r="F22" s="39" t="s">
        <v>51</v>
      </c>
    </row>
    <row r="23" spans="1:6">
      <c r="A23">
        <v>1</v>
      </c>
      <c r="B23" s="1" t="s">
        <v>234</v>
      </c>
      <c r="C23">
        <v>2</v>
      </c>
      <c r="D23" s="39">
        <v>0.43</v>
      </c>
      <c r="E23" s="39">
        <v>0</v>
      </c>
      <c r="F23" s="39" t="s">
        <v>51</v>
      </c>
    </row>
    <row r="24" spans="1:6">
      <c r="A24">
        <v>1</v>
      </c>
      <c r="B24" s="1" t="s">
        <v>23</v>
      </c>
      <c r="C24">
        <v>2</v>
      </c>
      <c r="D24" s="39">
        <v>0.44</v>
      </c>
      <c r="E24" s="39">
        <v>0</v>
      </c>
      <c r="F24" s="39" t="s">
        <v>51</v>
      </c>
    </row>
    <row r="25" spans="1:6">
      <c r="A25">
        <v>1</v>
      </c>
      <c r="B25" s="1" t="s">
        <v>14</v>
      </c>
      <c r="C25">
        <v>1</v>
      </c>
      <c r="D25" s="39">
        <v>0.44</v>
      </c>
      <c r="E25" s="39">
        <v>0</v>
      </c>
      <c r="F25" s="39" t="s">
        <v>51</v>
      </c>
    </row>
    <row r="26" spans="1:6">
      <c r="A26">
        <v>1</v>
      </c>
      <c r="B26" s="1" t="s">
        <v>7</v>
      </c>
      <c r="C26">
        <v>2</v>
      </c>
      <c r="D26" s="39">
        <v>0.44</v>
      </c>
      <c r="E26" s="39">
        <v>1</v>
      </c>
      <c r="F26" s="39" t="s">
        <v>51</v>
      </c>
    </row>
    <row r="27" spans="1:6">
      <c r="A27">
        <v>1</v>
      </c>
      <c r="B27" s="1" t="s">
        <v>32</v>
      </c>
      <c r="C27">
        <v>2</v>
      </c>
      <c r="D27" s="39">
        <v>0.45</v>
      </c>
      <c r="E27" s="39">
        <v>1</v>
      </c>
      <c r="F27" s="39" t="s">
        <v>51</v>
      </c>
    </row>
    <row r="28" spans="1:6">
      <c r="A28">
        <v>1</v>
      </c>
      <c r="B28" s="1" t="s">
        <v>26</v>
      </c>
      <c r="C28">
        <v>1</v>
      </c>
      <c r="D28" s="39">
        <v>0.47</v>
      </c>
      <c r="E28" s="39">
        <v>0</v>
      </c>
      <c r="F28" s="39" t="s">
        <v>51</v>
      </c>
    </row>
    <row r="29" spans="1:6">
      <c r="A29">
        <v>1</v>
      </c>
      <c r="B29" s="1" t="s">
        <v>15</v>
      </c>
      <c r="C29">
        <v>2</v>
      </c>
      <c r="D29" s="39">
        <v>0.49</v>
      </c>
      <c r="E29" s="39">
        <v>0</v>
      </c>
      <c r="F29" s="39" t="s">
        <v>51</v>
      </c>
    </row>
    <row r="30" spans="1:6">
      <c r="A30">
        <v>1</v>
      </c>
      <c r="B30" s="1" t="s">
        <v>14</v>
      </c>
      <c r="C30">
        <v>2</v>
      </c>
      <c r="D30" s="39">
        <v>0.49</v>
      </c>
      <c r="E30" s="39">
        <v>0</v>
      </c>
      <c r="F30" s="39" t="s">
        <v>51</v>
      </c>
    </row>
    <row r="31" spans="1:6">
      <c r="A31">
        <v>1</v>
      </c>
      <c r="B31" s="1" t="s">
        <v>8</v>
      </c>
      <c r="C31">
        <v>2</v>
      </c>
      <c r="D31" s="39">
        <v>0.52</v>
      </c>
      <c r="E31" s="39">
        <v>1</v>
      </c>
      <c r="F31" s="39" t="s">
        <v>51</v>
      </c>
    </row>
    <row r="32" spans="1:6">
      <c r="A32">
        <v>1</v>
      </c>
      <c r="B32" s="1" t="s">
        <v>16</v>
      </c>
      <c r="C32">
        <v>1</v>
      </c>
      <c r="D32" s="39">
        <v>0.52</v>
      </c>
      <c r="E32" s="39">
        <v>1</v>
      </c>
      <c r="F32" s="39" t="s">
        <v>51</v>
      </c>
    </row>
    <row r="33" spans="1:6">
      <c r="A33">
        <v>1</v>
      </c>
      <c r="B33" s="1" t="s">
        <v>1</v>
      </c>
      <c r="C33">
        <v>1</v>
      </c>
      <c r="D33" s="39">
        <v>0.53</v>
      </c>
      <c r="E33" s="39">
        <v>1</v>
      </c>
      <c r="F33" s="39" t="s">
        <v>51</v>
      </c>
    </row>
    <row r="34" spans="1:6">
      <c r="A34">
        <v>1</v>
      </c>
      <c r="B34" s="1" t="s">
        <v>234</v>
      </c>
      <c r="C34">
        <v>1</v>
      </c>
      <c r="D34" s="39">
        <v>0.55000000000000004</v>
      </c>
      <c r="E34" s="39">
        <v>1</v>
      </c>
      <c r="F34" s="39" t="s">
        <v>51</v>
      </c>
    </row>
    <row r="35" spans="1:6">
      <c r="A35">
        <v>1</v>
      </c>
      <c r="B35" s="1" t="s">
        <v>450</v>
      </c>
      <c r="C35">
        <v>2</v>
      </c>
      <c r="D35" s="39">
        <v>0.56999999999999995</v>
      </c>
      <c r="E35" s="39">
        <v>1</v>
      </c>
      <c r="F35" s="39" t="s">
        <v>51</v>
      </c>
    </row>
    <row r="36" spans="1:6">
      <c r="A36">
        <v>1</v>
      </c>
      <c r="B36" s="1" t="s">
        <v>19</v>
      </c>
      <c r="C36">
        <v>1</v>
      </c>
      <c r="D36" s="39">
        <v>0.57999999999999996</v>
      </c>
      <c r="E36" s="39">
        <v>2</v>
      </c>
      <c r="F36" s="39" t="s">
        <v>51</v>
      </c>
    </row>
    <row r="37" spans="1:6">
      <c r="A37">
        <v>1</v>
      </c>
      <c r="B37" s="1" t="s">
        <v>31</v>
      </c>
      <c r="C37">
        <v>1</v>
      </c>
      <c r="D37" s="39">
        <v>0.6</v>
      </c>
      <c r="E37" s="39">
        <v>2</v>
      </c>
      <c r="F37" s="39" t="s">
        <v>51</v>
      </c>
    </row>
    <row r="38" spans="1:6">
      <c r="A38">
        <v>1</v>
      </c>
      <c r="B38" s="1" t="s">
        <v>25</v>
      </c>
      <c r="C38">
        <v>2</v>
      </c>
      <c r="D38" s="39">
        <v>0.6</v>
      </c>
      <c r="E38" s="39">
        <v>1</v>
      </c>
      <c r="F38" s="39" t="s">
        <v>51</v>
      </c>
    </row>
    <row r="39" spans="1:6">
      <c r="A39">
        <v>1</v>
      </c>
      <c r="B39" s="1" t="s">
        <v>31</v>
      </c>
      <c r="C39">
        <v>2</v>
      </c>
      <c r="D39" s="39">
        <v>0.62</v>
      </c>
      <c r="E39" s="39">
        <v>1</v>
      </c>
      <c r="F39" s="39" t="s">
        <v>51</v>
      </c>
    </row>
    <row r="40" spans="1:6">
      <c r="A40">
        <v>1</v>
      </c>
      <c r="B40" s="1" t="s">
        <v>28</v>
      </c>
      <c r="C40">
        <v>1</v>
      </c>
      <c r="D40" s="39">
        <v>0.63</v>
      </c>
      <c r="E40" s="39">
        <v>1</v>
      </c>
      <c r="F40" s="39" t="s">
        <v>51</v>
      </c>
    </row>
    <row r="41" spans="1:6">
      <c r="A41">
        <v>1</v>
      </c>
      <c r="B41" s="1" t="s">
        <v>489</v>
      </c>
      <c r="C41">
        <v>1</v>
      </c>
      <c r="D41" s="39">
        <v>0.64</v>
      </c>
      <c r="E41" s="39">
        <v>1</v>
      </c>
      <c r="F41" s="39" t="s">
        <v>51</v>
      </c>
    </row>
    <row r="42" spans="1:6">
      <c r="A42">
        <v>1</v>
      </c>
      <c r="B42" s="1" t="s">
        <v>9</v>
      </c>
      <c r="C42">
        <v>1</v>
      </c>
      <c r="D42" s="39">
        <v>0.64</v>
      </c>
      <c r="E42" s="39">
        <v>2</v>
      </c>
      <c r="F42" s="39" t="s">
        <v>51</v>
      </c>
    </row>
    <row r="43" spans="1:6">
      <c r="A43">
        <v>1</v>
      </c>
      <c r="B43" s="1" t="s">
        <v>4</v>
      </c>
      <c r="C43">
        <v>2</v>
      </c>
      <c r="D43" s="39">
        <v>0.67</v>
      </c>
      <c r="E43" s="39">
        <v>2</v>
      </c>
      <c r="F43" s="39" t="s">
        <v>51</v>
      </c>
    </row>
    <row r="44" spans="1:6">
      <c r="A44">
        <v>1</v>
      </c>
      <c r="B44" s="1" t="s">
        <v>10</v>
      </c>
      <c r="C44">
        <v>2</v>
      </c>
      <c r="D44" s="39">
        <v>0.68</v>
      </c>
      <c r="E44" s="39">
        <v>2</v>
      </c>
      <c r="F44" s="39" t="s">
        <v>51</v>
      </c>
    </row>
    <row r="45" spans="1:6">
      <c r="A45">
        <v>1</v>
      </c>
      <c r="B45" s="1" t="s">
        <v>15</v>
      </c>
      <c r="C45">
        <v>1</v>
      </c>
      <c r="D45" s="39">
        <v>0.7</v>
      </c>
      <c r="E45" s="39">
        <v>2</v>
      </c>
      <c r="F45" s="39" t="s">
        <v>51</v>
      </c>
    </row>
    <row r="46" spans="1:6">
      <c r="A46">
        <v>1</v>
      </c>
      <c r="B46" s="275" t="s">
        <v>450</v>
      </c>
      <c r="C46">
        <v>1</v>
      </c>
      <c r="D46" s="39">
        <v>0.7</v>
      </c>
      <c r="E46" s="39">
        <v>2</v>
      </c>
      <c r="F46" s="39" t="s">
        <v>51</v>
      </c>
    </row>
    <row r="47" spans="1:6">
      <c r="A47">
        <v>1</v>
      </c>
      <c r="B47" s="1" t="s">
        <v>24</v>
      </c>
      <c r="C47">
        <v>2</v>
      </c>
      <c r="D47" s="39">
        <v>0.7</v>
      </c>
      <c r="E47" s="39">
        <v>1</v>
      </c>
      <c r="F47" s="39" t="s">
        <v>51</v>
      </c>
    </row>
    <row r="48" spans="1:6">
      <c r="A48">
        <v>1</v>
      </c>
      <c r="B48" s="1" t="s">
        <v>10</v>
      </c>
      <c r="C48">
        <v>1</v>
      </c>
      <c r="D48" s="39">
        <v>0.71</v>
      </c>
      <c r="E48" s="39">
        <v>2</v>
      </c>
      <c r="F48" s="39" t="s">
        <v>51</v>
      </c>
    </row>
    <row r="49" spans="1:6">
      <c r="A49">
        <v>1</v>
      </c>
      <c r="B49" s="1" t="s">
        <v>489</v>
      </c>
      <c r="C49">
        <v>2</v>
      </c>
      <c r="D49" s="39">
        <v>0.73</v>
      </c>
      <c r="E49" s="39">
        <v>1</v>
      </c>
      <c r="F49" s="39" t="s">
        <v>51</v>
      </c>
    </row>
    <row r="50" spans="1:6">
      <c r="A50">
        <v>1</v>
      </c>
      <c r="B50" s="1" t="s">
        <v>26</v>
      </c>
      <c r="C50">
        <v>2</v>
      </c>
      <c r="D50" s="39">
        <v>0.73</v>
      </c>
      <c r="E50" s="39">
        <v>2</v>
      </c>
      <c r="F50" s="39" t="s">
        <v>51</v>
      </c>
    </row>
    <row r="51" spans="1:6">
      <c r="A51">
        <v>1</v>
      </c>
      <c r="B51" s="1" t="s">
        <v>9</v>
      </c>
      <c r="C51">
        <v>2</v>
      </c>
      <c r="D51" s="39">
        <v>0.79</v>
      </c>
      <c r="E51" s="39">
        <v>2</v>
      </c>
      <c r="F51" s="39" t="s">
        <v>51</v>
      </c>
    </row>
    <row r="52" spans="1:6">
      <c r="A52">
        <v>1</v>
      </c>
      <c r="B52" s="1" t="s">
        <v>18</v>
      </c>
      <c r="C52">
        <v>1</v>
      </c>
      <c r="D52" s="39">
        <v>0.81</v>
      </c>
      <c r="E52" s="39">
        <v>2</v>
      </c>
      <c r="F52" s="39" t="s">
        <v>51</v>
      </c>
    </row>
    <row r="53" spans="1:6">
      <c r="A53">
        <v>1</v>
      </c>
      <c r="B53" s="1" t="s">
        <v>3</v>
      </c>
      <c r="C53">
        <v>1</v>
      </c>
      <c r="D53" s="39">
        <v>0.84</v>
      </c>
      <c r="E53" s="39">
        <v>2</v>
      </c>
      <c r="F53" s="39" t="s">
        <v>51</v>
      </c>
    </row>
    <row r="54" spans="1:6">
      <c r="A54">
        <v>1</v>
      </c>
      <c r="B54" s="1" t="s">
        <v>20</v>
      </c>
      <c r="C54">
        <v>1</v>
      </c>
      <c r="D54" s="39">
        <v>0.88</v>
      </c>
      <c r="E54" s="39">
        <v>2</v>
      </c>
      <c r="F54" s="39" t="s">
        <v>51</v>
      </c>
    </row>
    <row r="55" spans="1:6">
      <c r="A55">
        <v>1</v>
      </c>
      <c r="B55" s="1" t="s">
        <v>30</v>
      </c>
      <c r="C55">
        <v>2</v>
      </c>
      <c r="D55" s="39">
        <v>1</v>
      </c>
      <c r="E55" s="39">
        <v>3</v>
      </c>
      <c r="F55" s="39" t="s">
        <v>51</v>
      </c>
    </row>
    <row r="56" spans="1:6">
      <c r="A56">
        <v>1</v>
      </c>
      <c r="B56" s="1" t="s">
        <v>4</v>
      </c>
      <c r="C56">
        <v>1</v>
      </c>
      <c r="D56" s="39">
        <v>1</v>
      </c>
      <c r="E56" s="39">
        <v>3</v>
      </c>
      <c r="F56" s="39" t="s">
        <v>51</v>
      </c>
    </row>
    <row r="57" spans="1:6">
      <c r="A57">
        <v>1</v>
      </c>
      <c r="B57" s="28" t="s">
        <v>12</v>
      </c>
      <c r="C57">
        <v>1</v>
      </c>
      <c r="D57" s="447">
        <v>1</v>
      </c>
      <c r="E57" s="41">
        <v>3</v>
      </c>
      <c r="F57" s="39" t="s">
        <v>51</v>
      </c>
    </row>
    <row r="58" spans="1:6">
      <c r="A58">
        <v>1</v>
      </c>
      <c r="B58" s="28" t="s">
        <v>11</v>
      </c>
      <c r="C58">
        <v>1</v>
      </c>
      <c r="D58" s="447">
        <v>1</v>
      </c>
      <c r="E58" s="41">
        <v>3</v>
      </c>
      <c r="F58" s="39" t="s">
        <v>51</v>
      </c>
    </row>
    <row r="59" spans="1:6">
      <c r="A59">
        <v>1</v>
      </c>
      <c r="B59" s="28" t="s">
        <v>11</v>
      </c>
      <c r="C59">
        <v>2</v>
      </c>
      <c r="D59" s="447">
        <v>1</v>
      </c>
      <c r="E59" s="41">
        <v>3</v>
      </c>
      <c r="F59" s="39" t="s">
        <v>51</v>
      </c>
    </row>
    <row r="60" spans="1:6">
      <c r="A60">
        <v>1</v>
      </c>
      <c r="B60" s="1" t="s">
        <v>6</v>
      </c>
      <c r="C60">
        <v>1</v>
      </c>
      <c r="D60" s="39">
        <v>1</v>
      </c>
      <c r="E60" s="39">
        <v>3</v>
      </c>
      <c r="F60" s="39" t="s">
        <v>51</v>
      </c>
    </row>
    <row r="61" spans="1:6">
      <c r="A61">
        <v>1</v>
      </c>
      <c r="B61" s="1" t="s">
        <v>6</v>
      </c>
      <c r="C61">
        <v>2</v>
      </c>
      <c r="D61" s="39">
        <v>1</v>
      </c>
      <c r="E61" s="39">
        <v>3</v>
      </c>
      <c r="F61" s="39" t="s">
        <v>51</v>
      </c>
    </row>
    <row r="62" spans="1:6">
      <c r="A62">
        <v>1</v>
      </c>
      <c r="B62" s="1" t="s">
        <v>21</v>
      </c>
      <c r="C62">
        <v>1</v>
      </c>
      <c r="D62" s="39">
        <v>1</v>
      </c>
      <c r="E62" s="39">
        <v>3</v>
      </c>
      <c r="F62" s="39" t="s">
        <v>51</v>
      </c>
    </row>
    <row r="63" spans="1:6">
      <c r="A63">
        <v>1</v>
      </c>
      <c r="B63" s="1" t="s">
        <v>18</v>
      </c>
      <c r="C63">
        <v>2</v>
      </c>
      <c r="D63" s="39">
        <v>1</v>
      </c>
      <c r="E63" s="39">
        <v>3</v>
      </c>
      <c r="F63" s="39" t="s">
        <v>51</v>
      </c>
    </row>
    <row r="64" spans="1:6">
      <c r="A64">
        <v>1</v>
      </c>
      <c r="B64" s="1" t="s">
        <v>8</v>
      </c>
      <c r="C64">
        <v>1</v>
      </c>
      <c r="D64" s="39">
        <v>1</v>
      </c>
      <c r="E64" s="39">
        <v>3</v>
      </c>
      <c r="F64" s="39" t="s">
        <v>51</v>
      </c>
    </row>
    <row r="65" spans="1:6">
      <c r="A65">
        <v>1</v>
      </c>
      <c r="B65" s="1" t="s">
        <v>17</v>
      </c>
      <c r="C65">
        <v>1</v>
      </c>
      <c r="D65" s="39">
        <v>1</v>
      </c>
      <c r="E65" s="39">
        <v>3</v>
      </c>
      <c r="F65" s="39" t="s">
        <v>51</v>
      </c>
    </row>
    <row r="66" spans="1:6">
      <c r="A66">
        <v>1</v>
      </c>
      <c r="B66" s="1" t="s">
        <v>13</v>
      </c>
      <c r="C66">
        <v>1</v>
      </c>
      <c r="D66" s="39">
        <v>1</v>
      </c>
      <c r="E66" s="39">
        <v>3</v>
      </c>
      <c r="F66" s="39" t="s">
        <v>51</v>
      </c>
    </row>
    <row r="67" spans="1:6">
      <c r="A67">
        <v>1</v>
      </c>
      <c r="B67" s="1" t="s">
        <v>13</v>
      </c>
      <c r="C67">
        <v>2</v>
      </c>
      <c r="D67" s="39">
        <v>1</v>
      </c>
      <c r="E67" s="39">
        <v>3</v>
      </c>
      <c r="F67" s="39" t="s">
        <v>51</v>
      </c>
    </row>
    <row r="68" spans="1:6">
      <c r="A68">
        <v>1</v>
      </c>
      <c r="B68" s="1" t="s">
        <v>7</v>
      </c>
      <c r="C68">
        <v>1</v>
      </c>
      <c r="D68" s="39">
        <v>1</v>
      </c>
      <c r="E68" s="39">
        <v>3</v>
      </c>
      <c r="F68" s="39" t="s">
        <v>51</v>
      </c>
    </row>
    <row r="69" spans="1:6">
      <c r="A69">
        <v>1</v>
      </c>
      <c r="B69" s="1" t="s">
        <v>24</v>
      </c>
      <c r="C69">
        <v>1</v>
      </c>
      <c r="D69" s="39">
        <v>1</v>
      </c>
      <c r="E69" s="39">
        <v>3</v>
      </c>
      <c r="F69" s="39" t="s">
        <v>51</v>
      </c>
    </row>
    <row r="70" spans="1:6">
      <c r="A70">
        <v>2</v>
      </c>
      <c r="B70" s="1" t="s">
        <v>39</v>
      </c>
      <c r="C70">
        <v>1</v>
      </c>
      <c r="D70" s="39">
        <v>0</v>
      </c>
      <c r="E70" s="39">
        <v>0</v>
      </c>
      <c r="F70" s="39" t="s">
        <v>52</v>
      </c>
    </row>
    <row r="71" spans="1:6">
      <c r="A71">
        <v>2</v>
      </c>
      <c r="B71" s="1" t="s">
        <v>39</v>
      </c>
      <c r="C71">
        <v>2</v>
      </c>
      <c r="D71" s="39">
        <v>0</v>
      </c>
      <c r="E71" s="39">
        <v>0</v>
      </c>
      <c r="F71" s="39" t="s">
        <v>52</v>
      </c>
    </row>
    <row r="72" spans="1:6">
      <c r="A72">
        <v>2</v>
      </c>
      <c r="B72" s="1" t="s">
        <v>26</v>
      </c>
      <c r="C72">
        <v>1</v>
      </c>
      <c r="D72" s="39">
        <v>0</v>
      </c>
      <c r="E72" s="39">
        <v>0</v>
      </c>
      <c r="F72" s="39" t="s">
        <v>52</v>
      </c>
    </row>
    <row r="73" spans="1:6">
      <c r="A73">
        <v>2</v>
      </c>
      <c r="B73" s="1" t="s">
        <v>26</v>
      </c>
      <c r="C73">
        <v>2</v>
      </c>
      <c r="D73" s="39">
        <v>0</v>
      </c>
      <c r="E73" s="39">
        <v>0</v>
      </c>
      <c r="F73" s="39" t="s">
        <v>52</v>
      </c>
    </row>
    <row r="74" spans="1:6">
      <c r="A74">
        <v>2</v>
      </c>
      <c r="B74" s="28" t="s">
        <v>12</v>
      </c>
      <c r="C74">
        <v>2</v>
      </c>
      <c r="D74" s="39">
        <v>0</v>
      </c>
      <c r="E74" s="40">
        <v>0</v>
      </c>
      <c r="F74" s="39" t="s">
        <v>52</v>
      </c>
    </row>
    <row r="75" spans="1:6">
      <c r="A75">
        <v>2</v>
      </c>
      <c r="B75" s="1" t="s">
        <v>41</v>
      </c>
      <c r="C75">
        <v>1</v>
      </c>
      <c r="D75" s="39">
        <v>0</v>
      </c>
      <c r="E75" s="39">
        <v>0</v>
      </c>
      <c r="F75" s="39" t="s">
        <v>52</v>
      </c>
    </row>
    <row r="76" spans="1:6">
      <c r="A76">
        <v>2</v>
      </c>
      <c r="B76" s="1" t="s">
        <v>41</v>
      </c>
      <c r="C76">
        <v>2</v>
      </c>
      <c r="D76" s="39">
        <v>0</v>
      </c>
      <c r="E76" s="39">
        <v>0</v>
      </c>
      <c r="F76" s="39" t="s">
        <v>52</v>
      </c>
    </row>
    <row r="77" spans="1:6">
      <c r="A77">
        <v>2</v>
      </c>
      <c r="B77" s="1" t="s">
        <v>37</v>
      </c>
      <c r="C77">
        <v>2</v>
      </c>
      <c r="D77" s="39">
        <v>0</v>
      </c>
      <c r="E77" s="39">
        <v>0</v>
      </c>
      <c r="F77" s="39" t="s">
        <v>52</v>
      </c>
    </row>
    <row r="78" spans="1:6">
      <c r="A78">
        <v>2</v>
      </c>
      <c r="B78" s="1" t="s">
        <v>22</v>
      </c>
      <c r="C78">
        <v>2</v>
      </c>
      <c r="D78" s="39">
        <v>0</v>
      </c>
      <c r="E78" s="39">
        <v>0</v>
      </c>
      <c r="F78" s="39" t="s">
        <v>52</v>
      </c>
    </row>
    <row r="79" spans="1:6">
      <c r="A79">
        <v>2</v>
      </c>
      <c r="B79" s="1" t="s">
        <v>17</v>
      </c>
      <c r="C79">
        <v>1</v>
      </c>
      <c r="D79" s="39">
        <v>0</v>
      </c>
      <c r="E79" s="39">
        <v>0</v>
      </c>
      <c r="F79" s="39" t="s">
        <v>52</v>
      </c>
    </row>
    <row r="80" spans="1:6">
      <c r="A80">
        <v>2</v>
      </c>
      <c r="B80" s="1" t="s">
        <v>17</v>
      </c>
      <c r="C80">
        <v>2</v>
      </c>
      <c r="D80" s="39">
        <v>0</v>
      </c>
      <c r="E80" s="39">
        <v>0</v>
      </c>
      <c r="F80" s="39" t="s">
        <v>52</v>
      </c>
    </row>
    <row r="81" spans="1:6">
      <c r="A81">
        <v>2</v>
      </c>
      <c r="B81" s="1" t="s">
        <v>22</v>
      </c>
      <c r="C81">
        <v>1</v>
      </c>
      <c r="D81" s="39">
        <v>0.08</v>
      </c>
      <c r="E81" s="39">
        <v>0</v>
      </c>
      <c r="F81" s="39" t="s">
        <v>51</v>
      </c>
    </row>
    <row r="82" spans="1:6">
      <c r="A82">
        <v>2</v>
      </c>
      <c r="B82" s="1" t="s">
        <v>31</v>
      </c>
      <c r="C82">
        <v>2</v>
      </c>
      <c r="D82" s="39">
        <v>0.24</v>
      </c>
      <c r="E82" s="39">
        <v>1</v>
      </c>
      <c r="F82" s="39" t="s">
        <v>51</v>
      </c>
    </row>
    <row r="83" spans="1:6">
      <c r="A83">
        <v>2</v>
      </c>
      <c r="B83" s="1" t="s">
        <v>19</v>
      </c>
      <c r="C83">
        <v>1</v>
      </c>
      <c r="D83" s="39">
        <v>0.28999999999999998</v>
      </c>
      <c r="E83" s="39">
        <v>1</v>
      </c>
      <c r="F83" s="39" t="s">
        <v>51</v>
      </c>
    </row>
    <row r="84" spans="1:6">
      <c r="A84">
        <v>2</v>
      </c>
      <c r="B84" s="1" t="s">
        <v>32</v>
      </c>
      <c r="C84">
        <v>1</v>
      </c>
      <c r="D84" s="39">
        <v>0.28999999999999998</v>
      </c>
      <c r="E84" s="39">
        <v>0</v>
      </c>
      <c r="F84" s="39" t="s">
        <v>51</v>
      </c>
    </row>
    <row r="85" spans="1:6">
      <c r="A85">
        <v>2</v>
      </c>
      <c r="B85" s="1" t="s">
        <v>40</v>
      </c>
      <c r="C85">
        <v>1</v>
      </c>
      <c r="D85" s="39">
        <v>0.31</v>
      </c>
      <c r="E85" s="39">
        <v>0</v>
      </c>
      <c r="F85" s="39" t="s">
        <v>51</v>
      </c>
    </row>
    <row r="86" spans="1:6">
      <c r="A86">
        <v>2</v>
      </c>
      <c r="B86" s="1" t="s">
        <v>14</v>
      </c>
      <c r="C86">
        <v>1</v>
      </c>
      <c r="D86" s="39">
        <v>0.32</v>
      </c>
      <c r="E86" s="39">
        <v>0</v>
      </c>
      <c r="F86" s="39" t="s">
        <v>51</v>
      </c>
    </row>
    <row r="87" spans="1:6">
      <c r="A87">
        <v>2</v>
      </c>
      <c r="B87" s="1" t="s">
        <v>3</v>
      </c>
      <c r="C87">
        <v>1</v>
      </c>
      <c r="D87" s="39">
        <v>0.34</v>
      </c>
      <c r="E87" s="39">
        <v>1</v>
      </c>
      <c r="F87" s="39" t="s">
        <v>51</v>
      </c>
    </row>
    <row r="88" spans="1:6">
      <c r="A88">
        <v>2</v>
      </c>
      <c r="B88" s="1" t="s">
        <v>18</v>
      </c>
      <c r="C88">
        <v>2</v>
      </c>
      <c r="D88" s="39">
        <v>0.34</v>
      </c>
      <c r="E88" s="39">
        <v>1</v>
      </c>
      <c r="F88" s="39" t="s">
        <v>51</v>
      </c>
    </row>
    <row r="89" spans="1:6">
      <c r="A89">
        <v>2</v>
      </c>
      <c r="B89" s="1" t="s">
        <v>20</v>
      </c>
      <c r="C89">
        <v>2</v>
      </c>
      <c r="D89" s="39">
        <v>0.4</v>
      </c>
      <c r="E89" s="39">
        <v>0</v>
      </c>
      <c r="F89" s="39" t="s">
        <v>51</v>
      </c>
    </row>
    <row r="90" spans="1:6">
      <c r="A90">
        <v>2</v>
      </c>
      <c r="B90" s="1" t="s">
        <v>2</v>
      </c>
      <c r="C90">
        <v>2</v>
      </c>
      <c r="D90" s="39">
        <v>0.41</v>
      </c>
      <c r="E90" s="39">
        <v>1</v>
      </c>
      <c r="F90" s="39" t="s">
        <v>51</v>
      </c>
    </row>
    <row r="91" spans="1:6">
      <c r="A91">
        <v>2</v>
      </c>
      <c r="B91" s="1" t="s">
        <v>6</v>
      </c>
      <c r="C91">
        <v>1</v>
      </c>
      <c r="D91" s="39">
        <v>0.42</v>
      </c>
      <c r="E91" s="39">
        <v>1</v>
      </c>
      <c r="F91" s="39" t="s">
        <v>51</v>
      </c>
    </row>
    <row r="92" spans="1:6">
      <c r="A92">
        <v>2</v>
      </c>
      <c r="B92" s="1" t="s">
        <v>29</v>
      </c>
      <c r="C92">
        <v>2</v>
      </c>
      <c r="D92" s="39">
        <v>0.43</v>
      </c>
      <c r="E92" s="39">
        <v>1</v>
      </c>
      <c r="F92" s="39" t="s">
        <v>51</v>
      </c>
    </row>
    <row r="93" spans="1:6">
      <c r="A93">
        <v>2</v>
      </c>
      <c r="B93" s="1" t="s">
        <v>21</v>
      </c>
      <c r="C93">
        <v>1</v>
      </c>
      <c r="D93" s="39">
        <v>0.43</v>
      </c>
      <c r="E93" s="39">
        <v>0</v>
      </c>
      <c r="F93" s="39" t="s">
        <v>51</v>
      </c>
    </row>
    <row r="94" spans="1:6">
      <c r="A94">
        <v>2</v>
      </c>
      <c r="B94" s="28" t="s">
        <v>12</v>
      </c>
      <c r="C94">
        <v>1</v>
      </c>
      <c r="D94" s="45">
        <v>0.45</v>
      </c>
      <c r="E94" s="41">
        <v>1</v>
      </c>
      <c r="F94" s="39" t="s">
        <v>51</v>
      </c>
    </row>
    <row r="95" spans="1:6">
      <c r="A95">
        <v>2</v>
      </c>
      <c r="B95" s="1" t="s">
        <v>9</v>
      </c>
      <c r="C95">
        <v>1</v>
      </c>
      <c r="D95" s="39">
        <v>0.45</v>
      </c>
      <c r="E95" s="39">
        <v>0</v>
      </c>
      <c r="F95" s="39" t="s">
        <v>51</v>
      </c>
    </row>
    <row r="96" spans="1:6">
      <c r="A96">
        <v>2</v>
      </c>
      <c r="B96" s="1" t="s">
        <v>40</v>
      </c>
      <c r="C96">
        <v>2</v>
      </c>
      <c r="D96" s="39">
        <v>0.46</v>
      </c>
      <c r="E96" s="39">
        <v>0</v>
      </c>
      <c r="F96" s="39" t="s">
        <v>51</v>
      </c>
    </row>
    <row r="97" spans="1:6">
      <c r="A97">
        <v>2</v>
      </c>
      <c r="B97" s="1" t="s">
        <v>30</v>
      </c>
      <c r="C97">
        <v>2</v>
      </c>
      <c r="D97" s="39">
        <v>0.5</v>
      </c>
      <c r="E97" s="39">
        <v>1</v>
      </c>
      <c r="F97" s="39" t="s">
        <v>51</v>
      </c>
    </row>
    <row r="98" spans="1:6">
      <c r="A98">
        <v>2</v>
      </c>
      <c r="B98" s="1" t="s">
        <v>1</v>
      </c>
      <c r="C98">
        <v>2</v>
      </c>
      <c r="D98" s="39">
        <v>0.5</v>
      </c>
      <c r="E98" s="39">
        <v>1</v>
      </c>
      <c r="F98" s="39" t="s">
        <v>51</v>
      </c>
    </row>
    <row r="99" spans="1:6">
      <c r="A99">
        <v>2</v>
      </c>
      <c r="B99" s="275" t="s">
        <v>450</v>
      </c>
      <c r="C99">
        <v>2</v>
      </c>
      <c r="D99" s="39">
        <v>0.52</v>
      </c>
      <c r="E99" s="39">
        <v>2</v>
      </c>
      <c r="F99" s="39" t="s">
        <v>51</v>
      </c>
    </row>
    <row r="100" spans="1:6">
      <c r="A100">
        <v>2</v>
      </c>
      <c r="B100" s="1" t="s">
        <v>25</v>
      </c>
      <c r="C100">
        <v>1</v>
      </c>
      <c r="D100" s="39">
        <v>0.52</v>
      </c>
      <c r="E100" s="39">
        <v>1</v>
      </c>
      <c r="F100" s="39" t="s">
        <v>51</v>
      </c>
    </row>
    <row r="101" spans="1:6">
      <c r="A101">
        <v>2</v>
      </c>
      <c r="B101" s="1" t="s">
        <v>25</v>
      </c>
      <c r="C101">
        <v>2</v>
      </c>
      <c r="D101" s="39">
        <v>0.53</v>
      </c>
      <c r="E101" s="39">
        <v>1</v>
      </c>
      <c r="F101" s="39" t="s">
        <v>51</v>
      </c>
    </row>
    <row r="102" spans="1:6">
      <c r="A102">
        <v>2</v>
      </c>
      <c r="B102" s="1" t="s">
        <v>24</v>
      </c>
      <c r="C102">
        <v>2</v>
      </c>
      <c r="D102" s="39">
        <v>0.55000000000000004</v>
      </c>
      <c r="E102" s="39">
        <v>2</v>
      </c>
      <c r="F102" s="39" t="s">
        <v>51</v>
      </c>
    </row>
    <row r="103" spans="1:6">
      <c r="A103">
        <v>2</v>
      </c>
      <c r="B103" s="1" t="s">
        <v>32</v>
      </c>
      <c r="C103">
        <v>2</v>
      </c>
      <c r="D103" s="39">
        <v>0.56000000000000005</v>
      </c>
      <c r="E103" s="39">
        <v>1</v>
      </c>
      <c r="F103" s="39" t="s">
        <v>51</v>
      </c>
    </row>
    <row r="104" spans="1:6">
      <c r="A104">
        <v>2</v>
      </c>
      <c r="B104" s="1" t="s">
        <v>18</v>
      </c>
      <c r="C104">
        <v>1</v>
      </c>
      <c r="D104" s="39">
        <v>0.56999999999999995</v>
      </c>
      <c r="E104" s="39">
        <v>2</v>
      </c>
      <c r="F104" s="39" t="s">
        <v>51</v>
      </c>
    </row>
    <row r="105" spans="1:6">
      <c r="A105">
        <v>2</v>
      </c>
      <c r="B105" s="1" t="s">
        <v>2</v>
      </c>
      <c r="C105">
        <v>1</v>
      </c>
      <c r="D105" s="39">
        <v>0.56999999999999995</v>
      </c>
      <c r="E105" s="39">
        <v>1</v>
      </c>
      <c r="F105" s="39" t="s">
        <v>51</v>
      </c>
    </row>
    <row r="106" spans="1:6">
      <c r="A106">
        <v>2</v>
      </c>
      <c r="B106" s="1" t="s">
        <v>4</v>
      </c>
      <c r="C106">
        <v>2</v>
      </c>
      <c r="D106" s="39">
        <v>0.69</v>
      </c>
      <c r="E106" s="39">
        <v>1</v>
      </c>
      <c r="F106" s="39" t="s">
        <v>51</v>
      </c>
    </row>
    <row r="107" spans="1:6">
      <c r="A107">
        <v>2</v>
      </c>
      <c r="B107" s="1" t="s">
        <v>23</v>
      </c>
      <c r="C107">
        <v>2</v>
      </c>
      <c r="D107" s="39">
        <v>0.72</v>
      </c>
      <c r="E107" s="39">
        <v>2</v>
      </c>
      <c r="F107" s="39" t="s">
        <v>51</v>
      </c>
    </row>
    <row r="108" spans="1:6">
      <c r="A108">
        <v>2</v>
      </c>
      <c r="B108" s="1" t="s">
        <v>19</v>
      </c>
      <c r="C108">
        <v>2</v>
      </c>
      <c r="D108" s="39">
        <v>0.72</v>
      </c>
      <c r="E108" s="39">
        <v>1</v>
      </c>
      <c r="F108" s="39" t="s">
        <v>51</v>
      </c>
    </row>
    <row r="109" spans="1:6">
      <c r="A109">
        <v>2</v>
      </c>
      <c r="B109" s="1" t="s">
        <v>24</v>
      </c>
      <c r="C109">
        <v>1</v>
      </c>
      <c r="D109" s="39">
        <v>0.72</v>
      </c>
      <c r="E109" s="39">
        <v>2</v>
      </c>
      <c r="F109" s="39" t="s">
        <v>51</v>
      </c>
    </row>
    <row r="110" spans="1:6">
      <c r="A110">
        <v>2</v>
      </c>
      <c r="B110" s="1" t="s">
        <v>10</v>
      </c>
      <c r="C110">
        <v>1</v>
      </c>
      <c r="D110" s="39">
        <v>0.73</v>
      </c>
      <c r="E110" s="39">
        <v>2</v>
      </c>
      <c r="F110" s="39" t="s">
        <v>51</v>
      </c>
    </row>
    <row r="111" spans="1:6">
      <c r="A111">
        <v>2</v>
      </c>
      <c r="B111" s="1" t="s">
        <v>30</v>
      </c>
      <c r="C111">
        <v>1</v>
      </c>
      <c r="D111" s="39">
        <v>0.73</v>
      </c>
      <c r="E111" s="39">
        <v>1</v>
      </c>
      <c r="F111" s="39" t="s">
        <v>51</v>
      </c>
    </row>
    <row r="112" spans="1:6">
      <c r="A112">
        <v>2</v>
      </c>
      <c r="B112" s="1" t="s">
        <v>234</v>
      </c>
      <c r="C112">
        <v>2</v>
      </c>
      <c r="D112" s="39">
        <v>0.75</v>
      </c>
      <c r="E112" s="39">
        <v>2</v>
      </c>
      <c r="F112" s="39" t="s">
        <v>51</v>
      </c>
    </row>
    <row r="113" spans="1:6">
      <c r="A113">
        <v>2</v>
      </c>
      <c r="B113" s="1" t="s">
        <v>9</v>
      </c>
      <c r="C113">
        <v>2</v>
      </c>
      <c r="D113" s="39">
        <v>0.75</v>
      </c>
      <c r="E113" s="39">
        <v>1</v>
      </c>
      <c r="F113" s="39" t="s">
        <v>51</v>
      </c>
    </row>
    <row r="114" spans="1:6">
      <c r="A114">
        <v>2</v>
      </c>
      <c r="B114" s="1" t="s">
        <v>38</v>
      </c>
      <c r="C114">
        <v>2</v>
      </c>
      <c r="D114" s="39">
        <v>0.77</v>
      </c>
      <c r="E114" s="39">
        <v>2</v>
      </c>
      <c r="F114" s="39" t="s">
        <v>51</v>
      </c>
    </row>
    <row r="115" spans="1:6">
      <c r="A115">
        <v>2</v>
      </c>
      <c r="B115" s="1" t="s">
        <v>15</v>
      </c>
      <c r="C115">
        <v>2</v>
      </c>
      <c r="D115" s="39">
        <v>0.85</v>
      </c>
      <c r="E115" s="39">
        <v>2</v>
      </c>
      <c r="F115" s="39" t="s">
        <v>51</v>
      </c>
    </row>
    <row r="116" spans="1:6">
      <c r="A116">
        <v>2</v>
      </c>
      <c r="B116" s="1" t="s">
        <v>21</v>
      </c>
      <c r="C116">
        <v>2</v>
      </c>
      <c r="D116" s="39">
        <v>0.88</v>
      </c>
      <c r="E116" s="39">
        <v>2</v>
      </c>
      <c r="F116" s="39" t="s">
        <v>51</v>
      </c>
    </row>
    <row r="117" spans="1:6">
      <c r="A117">
        <v>2</v>
      </c>
      <c r="B117" s="1" t="s">
        <v>6</v>
      </c>
      <c r="C117">
        <v>2</v>
      </c>
      <c r="D117" s="39">
        <v>0.92</v>
      </c>
      <c r="E117" s="39">
        <v>2</v>
      </c>
      <c r="F117" s="39" t="s">
        <v>51</v>
      </c>
    </row>
    <row r="118" spans="1:6">
      <c r="A118">
        <v>2</v>
      </c>
      <c r="B118" s="1" t="s">
        <v>16</v>
      </c>
      <c r="C118">
        <v>2</v>
      </c>
      <c r="D118" s="39">
        <v>0.93</v>
      </c>
      <c r="E118" s="39">
        <v>1</v>
      </c>
      <c r="F118" s="39" t="s">
        <v>51</v>
      </c>
    </row>
    <row r="119" spans="1:6">
      <c r="A119">
        <v>2</v>
      </c>
      <c r="B119" s="275" t="s">
        <v>450</v>
      </c>
      <c r="C119">
        <v>1</v>
      </c>
      <c r="D119" s="39">
        <v>0.94</v>
      </c>
      <c r="E119" s="39">
        <v>2</v>
      </c>
      <c r="F119" s="39" t="s">
        <v>51</v>
      </c>
    </row>
    <row r="120" spans="1:6">
      <c r="A120">
        <v>2</v>
      </c>
      <c r="B120" s="1" t="s">
        <v>8</v>
      </c>
      <c r="C120">
        <v>1</v>
      </c>
      <c r="D120" s="39">
        <v>0.96</v>
      </c>
      <c r="E120" s="39">
        <v>2</v>
      </c>
      <c r="F120" s="39" t="s">
        <v>51</v>
      </c>
    </row>
    <row r="121" spans="1:6">
      <c r="A121">
        <v>2</v>
      </c>
      <c r="B121" s="1" t="s">
        <v>3</v>
      </c>
      <c r="C121">
        <v>2</v>
      </c>
      <c r="D121" s="39">
        <v>1</v>
      </c>
      <c r="E121" s="39">
        <v>3</v>
      </c>
      <c r="F121" s="39" t="s">
        <v>51</v>
      </c>
    </row>
    <row r="122" spans="1:6">
      <c r="A122">
        <v>2</v>
      </c>
      <c r="B122" s="1" t="s">
        <v>38</v>
      </c>
      <c r="C122">
        <v>1</v>
      </c>
      <c r="D122" s="39">
        <v>1</v>
      </c>
      <c r="E122" s="39">
        <v>3</v>
      </c>
      <c r="F122" s="39" t="s">
        <v>51</v>
      </c>
    </row>
    <row r="123" spans="1:6">
      <c r="A123">
        <v>2</v>
      </c>
      <c r="B123" s="1" t="s">
        <v>10</v>
      </c>
      <c r="C123">
        <v>2</v>
      </c>
      <c r="D123" s="39">
        <v>1</v>
      </c>
      <c r="E123" s="39">
        <v>3</v>
      </c>
      <c r="F123" s="39" t="s">
        <v>51</v>
      </c>
    </row>
    <row r="124" spans="1:6">
      <c r="A124">
        <v>2</v>
      </c>
      <c r="B124" s="1" t="s">
        <v>1</v>
      </c>
      <c r="C124">
        <v>1</v>
      </c>
      <c r="D124" s="39">
        <v>1</v>
      </c>
      <c r="E124" s="39">
        <v>3</v>
      </c>
      <c r="F124" s="39" t="s">
        <v>51</v>
      </c>
    </row>
    <row r="125" spans="1:6">
      <c r="A125">
        <v>2</v>
      </c>
      <c r="B125" s="1" t="s">
        <v>489</v>
      </c>
      <c r="C125">
        <v>1</v>
      </c>
      <c r="D125" s="39">
        <v>1</v>
      </c>
      <c r="E125" s="39">
        <v>3</v>
      </c>
      <c r="F125" s="39" t="s">
        <v>51</v>
      </c>
    </row>
    <row r="126" spans="1:6">
      <c r="A126">
        <v>2</v>
      </c>
      <c r="B126" s="1" t="s">
        <v>489</v>
      </c>
      <c r="C126">
        <v>2</v>
      </c>
      <c r="D126" s="39">
        <v>1</v>
      </c>
      <c r="E126" s="39">
        <v>3</v>
      </c>
      <c r="F126" s="39" t="s">
        <v>51</v>
      </c>
    </row>
    <row r="127" spans="1:6">
      <c r="A127">
        <v>2</v>
      </c>
      <c r="B127" s="1" t="s">
        <v>15</v>
      </c>
      <c r="C127">
        <v>1</v>
      </c>
      <c r="D127" s="39">
        <v>1</v>
      </c>
      <c r="E127" s="39">
        <v>3</v>
      </c>
      <c r="F127" s="39" t="s">
        <v>51</v>
      </c>
    </row>
    <row r="128" spans="1:6">
      <c r="A128">
        <v>2</v>
      </c>
      <c r="B128" s="1" t="s">
        <v>4</v>
      </c>
      <c r="C128">
        <v>1</v>
      </c>
      <c r="D128" s="39">
        <v>1</v>
      </c>
      <c r="E128" s="39">
        <v>3</v>
      </c>
      <c r="F128" s="39" t="s">
        <v>51</v>
      </c>
    </row>
    <row r="129" spans="1:6">
      <c r="A129">
        <v>2</v>
      </c>
      <c r="B129" s="1" t="s">
        <v>29</v>
      </c>
      <c r="C129">
        <v>1</v>
      </c>
      <c r="D129" s="39">
        <v>1</v>
      </c>
      <c r="E129" s="39">
        <v>3</v>
      </c>
      <c r="F129" s="39" t="s">
        <v>51</v>
      </c>
    </row>
    <row r="130" spans="1:6">
      <c r="A130">
        <v>2</v>
      </c>
      <c r="B130" s="1" t="s">
        <v>23</v>
      </c>
      <c r="C130">
        <v>1</v>
      </c>
      <c r="D130" s="39">
        <v>1</v>
      </c>
      <c r="E130" s="39">
        <v>3</v>
      </c>
      <c r="F130" s="39" t="s">
        <v>51</v>
      </c>
    </row>
    <row r="131" spans="1:6">
      <c r="A131">
        <v>2</v>
      </c>
      <c r="B131" s="1" t="s">
        <v>20</v>
      </c>
      <c r="C131">
        <v>1</v>
      </c>
      <c r="D131" s="39">
        <v>1</v>
      </c>
      <c r="E131" s="39">
        <v>3</v>
      </c>
      <c r="F131" s="39" t="s">
        <v>51</v>
      </c>
    </row>
    <row r="132" spans="1:6">
      <c r="A132">
        <v>2</v>
      </c>
      <c r="B132" s="1" t="s">
        <v>27</v>
      </c>
      <c r="C132">
        <v>1</v>
      </c>
      <c r="D132" s="39">
        <v>1</v>
      </c>
      <c r="E132" s="39">
        <v>3</v>
      </c>
      <c r="F132" s="39" t="s">
        <v>51</v>
      </c>
    </row>
    <row r="133" spans="1:6">
      <c r="A133">
        <v>2</v>
      </c>
      <c r="B133" s="1" t="s">
        <v>27</v>
      </c>
      <c r="C133">
        <v>2</v>
      </c>
      <c r="D133" s="39">
        <v>1</v>
      </c>
      <c r="E133" s="39">
        <v>3</v>
      </c>
      <c r="F133" s="39" t="s">
        <v>51</v>
      </c>
    </row>
    <row r="134" spans="1:6">
      <c r="A134">
        <v>2</v>
      </c>
      <c r="B134" s="1" t="s">
        <v>31</v>
      </c>
      <c r="C134">
        <v>1</v>
      </c>
      <c r="D134" s="39">
        <v>1</v>
      </c>
      <c r="E134" s="39">
        <v>3</v>
      </c>
      <c r="F134" s="39" t="s">
        <v>51</v>
      </c>
    </row>
    <row r="135" spans="1:6">
      <c r="A135">
        <v>2</v>
      </c>
      <c r="B135" s="1" t="s">
        <v>234</v>
      </c>
      <c r="C135">
        <v>1</v>
      </c>
      <c r="D135" s="39">
        <v>1</v>
      </c>
      <c r="E135" s="39">
        <v>3</v>
      </c>
      <c r="F135" s="39" t="s">
        <v>51</v>
      </c>
    </row>
    <row r="136" spans="1:6">
      <c r="A136">
        <v>2</v>
      </c>
      <c r="B136" s="1" t="s">
        <v>37</v>
      </c>
      <c r="C136">
        <v>1</v>
      </c>
      <c r="D136" s="39">
        <v>1</v>
      </c>
      <c r="E136" s="39">
        <v>3</v>
      </c>
      <c r="F136" s="39" t="s">
        <v>51</v>
      </c>
    </row>
    <row r="137" spans="1:6">
      <c r="A137">
        <v>2</v>
      </c>
      <c r="B137" s="1" t="s">
        <v>8</v>
      </c>
      <c r="C137">
        <v>2</v>
      </c>
      <c r="D137" s="39">
        <v>1</v>
      </c>
      <c r="E137" s="39">
        <v>3</v>
      </c>
      <c r="F137" s="39" t="s">
        <v>51</v>
      </c>
    </row>
    <row r="138" spans="1:6">
      <c r="A138">
        <v>2</v>
      </c>
      <c r="B138" s="1" t="s">
        <v>14</v>
      </c>
      <c r="C138">
        <v>2</v>
      </c>
      <c r="D138" s="39">
        <v>1</v>
      </c>
      <c r="E138" s="39">
        <v>3</v>
      </c>
      <c r="F138" s="39" t="s">
        <v>51</v>
      </c>
    </row>
    <row r="139" spans="1:6">
      <c r="A139">
        <v>2</v>
      </c>
      <c r="B139" s="1" t="s">
        <v>13</v>
      </c>
      <c r="C139">
        <v>1</v>
      </c>
      <c r="D139" s="39">
        <v>1</v>
      </c>
      <c r="E139" s="39">
        <v>3</v>
      </c>
      <c r="F139" s="39" t="s">
        <v>51</v>
      </c>
    </row>
    <row r="140" spans="1:6">
      <c r="A140">
        <v>2</v>
      </c>
      <c r="B140" s="1" t="s">
        <v>13</v>
      </c>
      <c r="C140">
        <v>2</v>
      </c>
      <c r="D140" s="39">
        <v>1</v>
      </c>
      <c r="E140" s="39">
        <v>3</v>
      </c>
      <c r="F140" s="39" t="s">
        <v>51</v>
      </c>
    </row>
    <row r="141" spans="1:6">
      <c r="A141">
        <v>2</v>
      </c>
      <c r="B141" s="1" t="s">
        <v>7</v>
      </c>
      <c r="C141">
        <v>1</v>
      </c>
      <c r="D141" s="39">
        <v>1</v>
      </c>
      <c r="E141" s="39">
        <v>3</v>
      </c>
      <c r="F141" s="39" t="s">
        <v>51</v>
      </c>
    </row>
    <row r="142" spans="1:6">
      <c r="A142">
        <v>2</v>
      </c>
      <c r="B142" s="1" t="s">
        <v>7</v>
      </c>
      <c r="C142">
        <v>2</v>
      </c>
      <c r="D142" s="39">
        <v>1</v>
      </c>
      <c r="E142" s="39">
        <v>3</v>
      </c>
      <c r="F142" s="39" t="s">
        <v>51</v>
      </c>
    </row>
    <row r="143" spans="1:6">
      <c r="A143">
        <v>2</v>
      </c>
      <c r="B143" s="1" t="s">
        <v>16</v>
      </c>
      <c r="C143">
        <v>1</v>
      </c>
      <c r="D143" s="39">
        <v>1</v>
      </c>
      <c r="E143" s="39">
        <v>3</v>
      </c>
      <c r="F143" s="39" t="s">
        <v>51</v>
      </c>
    </row>
    <row r="144" spans="1:6">
      <c r="A144">
        <v>3</v>
      </c>
      <c r="B144" s="1" t="s">
        <v>3</v>
      </c>
      <c r="C144">
        <v>2</v>
      </c>
      <c r="D144" s="39">
        <v>0</v>
      </c>
      <c r="E144" s="39">
        <v>0</v>
      </c>
      <c r="F144" s="39" t="s">
        <v>52</v>
      </c>
    </row>
    <row r="145" spans="1:6">
      <c r="A145">
        <v>3</v>
      </c>
      <c r="B145" s="1" t="s">
        <v>17</v>
      </c>
      <c r="C145">
        <v>2</v>
      </c>
      <c r="D145" s="39">
        <v>0</v>
      </c>
      <c r="E145" s="39">
        <v>0</v>
      </c>
      <c r="F145" s="39" t="s">
        <v>52</v>
      </c>
    </row>
    <row r="146" spans="1:6">
      <c r="A146">
        <v>3</v>
      </c>
      <c r="B146" s="1" t="s">
        <v>22</v>
      </c>
      <c r="C146">
        <v>2</v>
      </c>
      <c r="D146" s="39">
        <v>0</v>
      </c>
      <c r="E146" s="39">
        <v>0</v>
      </c>
      <c r="F146" s="39" t="s">
        <v>52</v>
      </c>
    </row>
    <row r="147" spans="1:6">
      <c r="A147">
        <v>3</v>
      </c>
      <c r="B147" s="1" t="s">
        <v>26</v>
      </c>
      <c r="C147">
        <v>2</v>
      </c>
      <c r="D147" s="39">
        <v>0</v>
      </c>
      <c r="E147" s="39">
        <v>0</v>
      </c>
      <c r="F147" s="39" t="s">
        <v>52</v>
      </c>
    </row>
    <row r="148" spans="1:6">
      <c r="A148">
        <v>3</v>
      </c>
      <c r="B148" s="1" t="s">
        <v>20</v>
      </c>
      <c r="C148">
        <v>2</v>
      </c>
      <c r="D148" s="39">
        <v>0.11</v>
      </c>
      <c r="E148" s="39">
        <v>0</v>
      </c>
      <c r="F148" s="39" t="s">
        <v>51</v>
      </c>
    </row>
    <row r="149" spans="1:6">
      <c r="A149">
        <v>3</v>
      </c>
      <c r="B149" s="1" t="s">
        <v>23</v>
      </c>
      <c r="C149">
        <v>1</v>
      </c>
      <c r="D149" s="39">
        <v>0.11</v>
      </c>
      <c r="E149" s="39">
        <v>0</v>
      </c>
      <c r="F149" s="39" t="s">
        <v>51</v>
      </c>
    </row>
    <row r="150" spans="1:6">
      <c r="A150">
        <v>3</v>
      </c>
      <c r="B150" s="1" t="s">
        <v>19</v>
      </c>
      <c r="C150">
        <v>2</v>
      </c>
      <c r="D150" s="39">
        <v>0.15</v>
      </c>
      <c r="E150" s="39">
        <v>1</v>
      </c>
      <c r="F150" s="39" t="s">
        <v>51</v>
      </c>
    </row>
    <row r="151" spans="1:6">
      <c r="A151">
        <v>3</v>
      </c>
      <c r="B151" s="1" t="s">
        <v>44</v>
      </c>
      <c r="C151">
        <v>1</v>
      </c>
      <c r="D151" s="39">
        <v>0.23</v>
      </c>
      <c r="E151" s="39">
        <v>0</v>
      </c>
      <c r="F151" s="39" t="s">
        <v>51</v>
      </c>
    </row>
    <row r="152" spans="1:6">
      <c r="A152">
        <v>3</v>
      </c>
      <c r="B152" s="1" t="s">
        <v>6</v>
      </c>
      <c r="C152">
        <v>1</v>
      </c>
      <c r="D152" s="39">
        <v>0.28000000000000003</v>
      </c>
      <c r="E152" s="39">
        <v>0</v>
      </c>
      <c r="F152" s="39" t="s">
        <v>51</v>
      </c>
    </row>
    <row r="153" spans="1:6">
      <c r="A153">
        <v>3</v>
      </c>
      <c r="B153" s="1" t="s">
        <v>24</v>
      </c>
      <c r="C153">
        <v>1</v>
      </c>
      <c r="D153" s="39">
        <v>0.28000000000000003</v>
      </c>
      <c r="E153" s="39">
        <v>0</v>
      </c>
      <c r="F153" s="39" t="s">
        <v>51</v>
      </c>
    </row>
    <row r="154" spans="1:6">
      <c r="A154">
        <v>3</v>
      </c>
      <c r="B154" s="1" t="s">
        <v>19</v>
      </c>
      <c r="C154">
        <v>1</v>
      </c>
      <c r="D154" s="39">
        <v>0.34</v>
      </c>
      <c r="E154" s="39">
        <v>1</v>
      </c>
      <c r="F154" s="39" t="s">
        <v>51</v>
      </c>
    </row>
    <row r="155" spans="1:6">
      <c r="A155">
        <v>3</v>
      </c>
      <c r="B155" s="1" t="s">
        <v>27</v>
      </c>
      <c r="C155">
        <v>2</v>
      </c>
      <c r="D155" s="39">
        <v>0.34</v>
      </c>
      <c r="E155" s="39">
        <v>0</v>
      </c>
      <c r="F155" s="39" t="s">
        <v>51</v>
      </c>
    </row>
    <row r="156" spans="1:6">
      <c r="A156">
        <v>3</v>
      </c>
      <c r="B156" s="1" t="s">
        <v>44</v>
      </c>
      <c r="C156">
        <v>2</v>
      </c>
      <c r="D156" s="39">
        <v>0.39</v>
      </c>
      <c r="E156" s="39">
        <v>0</v>
      </c>
      <c r="F156" s="39" t="s">
        <v>51</v>
      </c>
    </row>
    <row r="157" spans="1:6">
      <c r="A157">
        <v>3</v>
      </c>
      <c r="B157" s="1" t="s">
        <v>31</v>
      </c>
      <c r="C157">
        <v>1</v>
      </c>
      <c r="D157" s="39">
        <v>0.39</v>
      </c>
      <c r="E157" s="39">
        <v>1</v>
      </c>
      <c r="F157" s="39" t="s">
        <v>51</v>
      </c>
    </row>
    <row r="158" spans="1:6">
      <c r="A158">
        <v>3</v>
      </c>
      <c r="B158" s="1" t="s">
        <v>14</v>
      </c>
      <c r="C158">
        <v>2</v>
      </c>
      <c r="D158" s="39">
        <v>0.4</v>
      </c>
      <c r="E158" s="39">
        <v>0</v>
      </c>
      <c r="F158" s="39" t="s">
        <v>51</v>
      </c>
    </row>
    <row r="159" spans="1:6">
      <c r="A159">
        <v>3</v>
      </c>
      <c r="B159" s="1" t="s">
        <v>2</v>
      </c>
      <c r="C159">
        <v>1</v>
      </c>
      <c r="D159" s="39">
        <v>0.43</v>
      </c>
      <c r="E159" s="39">
        <v>0</v>
      </c>
      <c r="F159" s="39" t="s">
        <v>51</v>
      </c>
    </row>
    <row r="160" spans="1:6">
      <c r="A160">
        <v>3</v>
      </c>
      <c r="B160" s="1" t="s">
        <v>489</v>
      </c>
      <c r="C160">
        <v>2</v>
      </c>
      <c r="D160" s="39">
        <v>0.44</v>
      </c>
      <c r="E160" s="39">
        <v>1</v>
      </c>
      <c r="F160" s="39" t="s">
        <v>51</v>
      </c>
    </row>
    <row r="161" spans="1:6">
      <c r="A161">
        <v>3</v>
      </c>
      <c r="B161" s="1" t="s">
        <v>20</v>
      </c>
      <c r="C161">
        <v>1</v>
      </c>
      <c r="D161" s="39">
        <v>0.44</v>
      </c>
      <c r="E161" s="39">
        <v>0</v>
      </c>
      <c r="F161" s="39" t="s">
        <v>51</v>
      </c>
    </row>
    <row r="162" spans="1:6">
      <c r="A162">
        <v>3</v>
      </c>
      <c r="B162" s="1" t="s">
        <v>21</v>
      </c>
      <c r="C162">
        <v>1</v>
      </c>
      <c r="D162" s="39">
        <v>0.44</v>
      </c>
      <c r="E162" s="39">
        <v>1</v>
      </c>
      <c r="F162" s="39" t="s">
        <v>51</v>
      </c>
    </row>
    <row r="163" spans="1:6">
      <c r="A163">
        <v>3</v>
      </c>
      <c r="B163" s="1" t="s">
        <v>29</v>
      </c>
      <c r="C163">
        <v>2</v>
      </c>
      <c r="D163" s="39">
        <v>0.44</v>
      </c>
      <c r="E163" s="39">
        <v>1</v>
      </c>
      <c r="F163" s="39" t="s">
        <v>51</v>
      </c>
    </row>
    <row r="164" spans="1:6">
      <c r="A164">
        <v>3</v>
      </c>
      <c r="B164" s="1" t="s">
        <v>31</v>
      </c>
      <c r="C164">
        <v>2</v>
      </c>
      <c r="D164" s="39">
        <v>0.45</v>
      </c>
      <c r="E164" s="39">
        <v>0</v>
      </c>
      <c r="F164" s="39" t="s">
        <v>51</v>
      </c>
    </row>
    <row r="165" spans="1:6">
      <c r="A165">
        <v>3</v>
      </c>
      <c r="B165" s="1" t="s">
        <v>9</v>
      </c>
      <c r="C165">
        <v>1</v>
      </c>
      <c r="D165" s="39">
        <v>0.46</v>
      </c>
      <c r="E165" s="39">
        <v>0</v>
      </c>
      <c r="F165" s="39" t="s">
        <v>51</v>
      </c>
    </row>
    <row r="166" spans="1:6">
      <c r="A166">
        <v>3</v>
      </c>
      <c r="B166" s="1" t="s">
        <v>8</v>
      </c>
      <c r="C166">
        <v>1</v>
      </c>
      <c r="D166" s="39">
        <v>0.46</v>
      </c>
      <c r="E166" s="39">
        <v>0</v>
      </c>
      <c r="F166" s="39" t="s">
        <v>51</v>
      </c>
    </row>
    <row r="167" spans="1:6">
      <c r="A167">
        <v>3</v>
      </c>
      <c r="B167" s="1" t="s">
        <v>22</v>
      </c>
      <c r="C167">
        <v>1</v>
      </c>
      <c r="D167" s="39">
        <v>0.48</v>
      </c>
      <c r="E167" s="39">
        <v>1</v>
      </c>
      <c r="F167" s="39" t="s">
        <v>51</v>
      </c>
    </row>
    <row r="168" spans="1:6">
      <c r="A168">
        <v>3</v>
      </c>
      <c r="B168" s="1" t="s">
        <v>1</v>
      </c>
      <c r="C168">
        <v>2</v>
      </c>
      <c r="D168" s="39">
        <v>0.5</v>
      </c>
      <c r="E168" s="39">
        <v>2</v>
      </c>
      <c r="F168" s="39" t="s">
        <v>51</v>
      </c>
    </row>
    <row r="169" spans="1:6">
      <c r="A169">
        <v>3</v>
      </c>
      <c r="B169" s="275" t="s">
        <v>450</v>
      </c>
      <c r="C169">
        <v>1</v>
      </c>
      <c r="D169" s="39">
        <v>0.5</v>
      </c>
      <c r="E169" s="39">
        <v>2</v>
      </c>
      <c r="F169" s="39" t="s">
        <v>51</v>
      </c>
    </row>
    <row r="170" spans="1:6">
      <c r="A170">
        <v>3</v>
      </c>
      <c r="B170" s="1" t="s">
        <v>234</v>
      </c>
      <c r="C170">
        <v>1</v>
      </c>
      <c r="D170" s="39">
        <v>0.5</v>
      </c>
      <c r="E170" s="39">
        <v>1</v>
      </c>
      <c r="F170" s="39" t="s">
        <v>51</v>
      </c>
    </row>
    <row r="171" spans="1:6">
      <c r="A171">
        <v>3</v>
      </c>
      <c r="B171" s="1" t="s">
        <v>18</v>
      </c>
      <c r="C171">
        <v>2</v>
      </c>
      <c r="D171" s="39">
        <v>0.51</v>
      </c>
      <c r="E171" s="39">
        <v>1</v>
      </c>
      <c r="F171" s="39" t="s">
        <v>51</v>
      </c>
    </row>
    <row r="172" spans="1:6">
      <c r="A172">
        <v>3</v>
      </c>
      <c r="B172" s="1" t="s">
        <v>76</v>
      </c>
      <c r="C172">
        <v>2</v>
      </c>
      <c r="D172" s="39">
        <v>0.53</v>
      </c>
      <c r="E172" s="39">
        <v>1</v>
      </c>
      <c r="F172" s="39" t="s">
        <v>51</v>
      </c>
    </row>
    <row r="173" spans="1:6">
      <c r="A173">
        <v>3</v>
      </c>
      <c r="B173" s="1" t="s">
        <v>2</v>
      </c>
      <c r="C173">
        <v>2</v>
      </c>
      <c r="D173" s="39">
        <v>0.53</v>
      </c>
      <c r="E173" s="39">
        <v>2</v>
      </c>
      <c r="F173" s="39" t="s">
        <v>51</v>
      </c>
    </row>
    <row r="174" spans="1:6">
      <c r="A174">
        <v>3</v>
      </c>
      <c r="B174" s="1" t="s">
        <v>25</v>
      </c>
      <c r="C174">
        <v>1</v>
      </c>
      <c r="D174" s="39">
        <v>0.53</v>
      </c>
      <c r="E174" s="39">
        <v>2</v>
      </c>
      <c r="F174" s="39" t="s">
        <v>51</v>
      </c>
    </row>
    <row r="175" spans="1:6">
      <c r="A175">
        <v>3</v>
      </c>
      <c r="B175" s="1" t="s">
        <v>77</v>
      </c>
      <c r="C175">
        <v>2</v>
      </c>
      <c r="D175" s="39">
        <v>0.54</v>
      </c>
      <c r="E175" s="39">
        <v>2</v>
      </c>
      <c r="F175" s="39" t="s">
        <v>51</v>
      </c>
    </row>
    <row r="176" spans="1:6">
      <c r="A176">
        <v>3</v>
      </c>
      <c r="B176" s="1" t="s">
        <v>1</v>
      </c>
      <c r="C176">
        <v>1</v>
      </c>
      <c r="D176" s="39">
        <v>0.56999999999999995</v>
      </c>
      <c r="E176" s="39">
        <v>2</v>
      </c>
      <c r="F176" s="39" t="s">
        <v>51</v>
      </c>
    </row>
    <row r="177" spans="1:6">
      <c r="A177">
        <v>3</v>
      </c>
      <c r="B177" s="1" t="s">
        <v>15</v>
      </c>
      <c r="C177">
        <v>1</v>
      </c>
      <c r="D177" s="39">
        <v>0.56999999999999995</v>
      </c>
      <c r="E177" s="39">
        <v>2</v>
      </c>
      <c r="F177" s="39" t="s">
        <v>51</v>
      </c>
    </row>
    <row r="178" spans="1:6">
      <c r="A178">
        <v>3</v>
      </c>
      <c r="B178" s="1" t="s">
        <v>77</v>
      </c>
      <c r="C178">
        <v>1</v>
      </c>
      <c r="D178" s="39">
        <v>0.57999999999999996</v>
      </c>
      <c r="E178" s="39">
        <v>2</v>
      </c>
      <c r="F178" s="39" t="s">
        <v>51</v>
      </c>
    </row>
    <row r="179" spans="1:6">
      <c r="A179">
        <v>3</v>
      </c>
      <c r="B179" s="1" t="s">
        <v>26</v>
      </c>
      <c r="C179">
        <v>1</v>
      </c>
      <c r="D179" s="39">
        <v>0.57999999999999996</v>
      </c>
      <c r="E179" s="39">
        <v>1</v>
      </c>
      <c r="F179" s="39" t="s">
        <v>51</v>
      </c>
    </row>
    <row r="180" spans="1:6">
      <c r="A180">
        <v>3</v>
      </c>
      <c r="B180" s="1" t="s">
        <v>489</v>
      </c>
      <c r="C180">
        <v>1</v>
      </c>
      <c r="D180" s="39">
        <v>0.59</v>
      </c>
      <c r="E180" s="39">
        <v>1</v>
      </c>
      <c r="F180" s="39" t="s">
        <v>51</v>
      </c>
    </row>
    <row r="181" spans="1:6">
      <c r="A181">
        <v>3</v>
      </c>
      <c r="B181" s="1" t="s">
        <v>23</v>
      </c>
      <c r="C181">
        <v>2</v>
      </c>
      <c r="D181" s="39">
        <v>0.59</v>
      </c>
      <c r="E181" s="39">
        <v>1</v>
      </c>
      <c r="F181" s="39" t="s">
        <v>51</v>
      </c>
    </row>
    <row r="182" spans="1:6">
      <c r="A182">
        <v>3</v>
      </c>
      <c r="B182" s="1" t="s">
        <v>25</v>
      </c>
      <c r="C182">
        <v>2</v>
      </c>
      <c r="D182" s="39">
        <v>0.62</v>
      </c>
      <c r="E182" s="39">
        <v>1</v>
      </c>
      <c r="F182" s="39" t="s">
        <v>51</v>
      </c>
    </row>
    <row r="183" spans="1:6">
      <c r="A183">
        <v>3</v>
      </c>
      <c r="B183" s="1" t="s">
        <v>9</v>
      </c>
      <c r="C183">
        <v>2</v>
      </c>
      <c r="D183" s="39">
        <v>0.65</v>
      </c>
      <c r="E183" s="39">
        <v>1</v>
      </c>
      <c r="F183" s="39" t="s">
        <v>51</v>
      </c>
    </row>
    <row r="184" spans="1:6">
      <c r="A184">
        <v>3</v>
      </c>
      <c r="B184" s="1" t="s">
        <v>3</v>
      </c>
      <c r="C184">
        <v>1</v>
      </c>
      <c r="D184" s="39">
        <v>0.67</v>
      </c>
      <c r="E184" s="39">
        <v>2</v>
      </c>
      <c r="F184" s="39" t="s">
        <v>51</v>
      </c>
    </row>
    <row r="185" spans="1:6">
      <c r="A185">
        <v>3</v>
      </c>
      <c r="B185" s="1" t="s">
        <v>13</v>
      </c>
      <c r="C185">
        <v>1</v>
      </c>
      <c r="D185" s="39">
        <v>0.67</v>
      </c>
      <c r="E185" s="39">
        <v>1</v>
      </c>
      <c r="F185" s="39" t="s">
        <v>51</v>
      </c>
    </row>
    <row r="186" spans="1:6">
      <c r="A186">
        <v>3</v>
      </c>
      <c r="B186" s="1" t="s">
        <v>234</v>
      </c>
      <c r="C186">
        <v>2</v>
      </c>
      <c r="D186" s="39">
        <v>0.67</v>
      </c>
      <c r="E186" s="39">
        <v>1</v>
      </c>
      <c r="F186" s="39" t="s">
        <v>51</v>
      </c>
    </row>
    <row r="187" spans="1:6">
      <c r="A187">
        <v>3</v>
      </c>
      <c r="B187" s="1" t="s">
        <v>8</v>
      </c>
      <c r="C187">
        <v>2</v>
      </c>
      <c r="D187" s="39">
        <v>0.69</v>
      </c>
      <c r="E187" s="39">
        <v>1</v>
      </c>
      <c r="F187" s="39" t="s">
        <v>51</v>
      </c>
    </row>
    <row r="188" spans="1:6">
      <c r="A188">
        <v>3</v>
      </c>
      <c r="B188" s="1" t="s">
        <v>21</v>
      </c>
      <c r="C188">
        <v>2</v>
      </c>
      <c r="D188" s="39">
        <v>0.7</v>
      </c>
      <c r="E188" s="39">
        <v>1</v>
      </c>
      <c r="F188" s="39" t="s">
        <v>51</v>
      </c>
    </row>
    <row r="189" spans="1:6">
      <c r="A189">
        <v>3</v>
      </c>
      <c r="B189" s="1" t="s">
        <v>10</v>
      </c>
      <c r="C189">
        <v>1</v>
      </c>
      <c r="D189" s="39">
        <v>0.72</v>
      </c>
      <c r="E189" s="39">
        <v>2</v>
      </c>
      <c r="F189" s="39" t="s">
        <v>51</v>
      </c>
    </row>
    <row r="190" spans="1:6">
      <c r="A190">
        <v>3</v>
      </c>
      <c r="B190" s="1" t="s">
        <v>10</v>
      </c>
      <c r="C190">
        <v>2</v>
      </c>
      <c r="D190" s="39">
        <v>0.74</v>
      </c>
      <c r="E190" s="39">
        <v>2</v>
      </c>
      <c r="F190" s="39" t="s">
        <v>51</v>
      </c>
    </row>
    <row r="191" spans="1:6">
      <c r="A191">
        <v>3</v>
      </c>
      <c r="B191" s="1" t="s">
        <v>17</v>
      </c>
      <c r="C191">
        <v>1</v>
      </c>
      <c r="D191" s="39">
        <v>0.75</v>
      </c>
      <c r="E191" s="39">
        <v>1</v>
      </c>
      <c r="F191" s="39" t="s">
        <v>51</v>
      </c>
    </row>
    <row r="192" spans="1:6">
      <c r="A192">
        <v>3</v>
      </c>
      <c r="B192" s="1" t="s">
        <v>78</v>
      </c>
      <c r="C192">
        <v>2</v>
      </c>
      <c r="D192" s="39">
        <v>0.76</v>
      </c>
      <c r="E192" s="39">
        <v>2</v>
      </c>
      <c r="F192" s="39" t="s">
        <v>51</v>
      </c>
    </row>
    <row r="193" spans="1:19">
      <c r="A193">
        <v>3</v>
      </c>
      <c r="B193" s="1" t="s">
        <v>16</v>
      </c>
      <c r="C193">
        <v>1</v>
      </c>
      <c r="D193" s="39">
        <v>0.79</v>
      </c>
      <c r="E193" s="39">
        <v>1</v>
      </c>
      <c r="F193" s="39" t="s">
        <v>51</v>
      </c>
    </row>
    <row r="194" spans="1:19">
      <c r="A194">
        <v>3</v>
      </c>
      <c r="B194" s="1" t="s">
        <v>13</v>
      </c>
      <c r="C194">
        <v>2</v>
      </c>
      <c r="D194" s="39">
        <v>0.8</v>
      </c>
      <c r="E194" s="39">
        <v>1</v>
      </c>
      <c r="F194" s="39" t="s">
        <v>51</v>
      </c>
    </row>
    <row r="195" spans="1:19">
      <c r="A195">
        <v>3</v>
      </c>
      <c r="B195" s="1" t="s">
        <v>16</v>
      </c>
      <c r="C195">
        <v>2</v>
      </c>
      <c r="D195" s="39">
        <v>0.85</v>
      </c>
      <c r="E195" s="39">
        <v>2</v>
      </c>
      <c r="F195" s="39" t="s">
        <v>51</v>
      </c>
    </row>
    <row r="196" spans="1:19">
      <c r="A196">
        <v>3</v>
      </c>
      <c r="B196" s="1" t="s">
        <v>37</v>
      </c>
      <c r="C196">
        <v>1</v>
      </c>
      <c r="D196" s="39">
        <v>0.86</v>
      </c>
      <c r="E196" s="39">
        <v>2</v>
      </c>
      <c r="F196" s="39" t="s">
        <v>51</v>
      </c>
    </row>
    <row r="197" spans="1:19">
      <c r="A197">
        <v>3</v>
      </c>
      <c r="B197" s="1" t="s">
        <v>78</v>
      </c>
      <c r="C197">
        <v>1</v>
      </c>
      <c r="D197" s="39">
        <v>0.87</v>
      </c>
      <c r="E197" s="39">
        <v>2</v>
      </c>
      <c r="F197" s="39" t="s">
        <v>51</v>
      </c>
    </row>
    <row r="198" spans="1:19">
      <c r="A198">
        <v>3</v>
      </c>
      <c r="B198" s="1" t="s">
        <v>4</v>
      </c>
      <c r="C198">
        <v>1</v>
      </c>
      <c r="D198" s="39">
        <v>0.88</v>
      </c>
      <c r="E198" s="39">
        <v>2</v>
      </c>
      <c r="F198" s="39" t="s">
        <v>51</v>
      </c>
      <c r="L198" s="1"/>
      <c r="M198" s="1"/>
      <c r="N198" s="1"/>
      <c r="O198" s="1"/>
      <c r="P198" s="1"/>
      <c r="Q198" s="1"/>
      <c r="R198" s="1"/>
      <c r="S198" s="1"/>
    </row>
    <row r="199" spans="1:19">
      <c r="A199">
        <v>3</v>
      </c>
      <c r="B199" s="1" t="s">
        <v>14</v>
      </c>
      <c r="C199">
        <v>1</v>
      </c>
      <c r="D199" s="39">
        <v>0.9</v>
      </c>
      <c r="E199" s="39">
        <v>2</v>
      </c>
      <c r="F199" s="39" t="s">
        <v>51</v>
      </c>
      <c r="L199" s="1"/>
    </row>
    <row r="200" spans="1:19">
      <c r="A200">
        <v>3</v>
      </c>
      <c r="B200" s="1" t="s">
        <v>24</v>
      </c>
      <c r="C200">
        <v>2</v>
      </c>
      <c r="D200" s="39">
        <v>0.9</v>
      </c>
      <c r="E200" s="39">
        <v>2</v>
      </c>
      <c r="F200" s="39" t="s">
        <v>51</v>
      </c>
    </row>
    <row r="201" spans="1:19">
      <c r="A201">
        <v>3</v>
      </c>
      <c r="B201" s="1" t="s">
        <v>18</v>
      </c>
      <c r="C201">
        <v>1</v>
      </c>
      <c r="D201" s="39">
        <v>0.98</v>
      </c>
      <c r="E201" s="39">
        <v>2</v>
      </c>
      <c r="F201" s="39" t="s">
        <v>51</v>
      </c>
    </row>
    <row r="202" spans="1:19">
      <c r="A202">
        <v>3</v>
      </c>
      <c r="B202" s="1" t="s">
        <v>37</v>
      </c>
      <c r="C202">
        <v>2</v>
      </c>
      <c r="D202" s="39">
        <v>1</v>
      </c>
      <c r="E202" s="39">
        <v>3</v>
      </c>
      <c r="F202" s="39" t="s">
        <v>51</v>
      </c>
    </row>
    <row r="203" spans="1:19">
      <c r="A203">
        <v>3</v>
      </c>
      <c r="B203" s="1" t="s">
        <v>76</v>
      </c>
      <c r="C203">
        <v>1</v>
      </c>
      <c r="D203" s="39">
        <v>1</v>
      </c>
      <c r="E203" s="39">
        <v>3</v>
      </c>
      <c r="F203" s="39" t="s">
        <v>51</v>
      </c>
      <c r="L203" s="1"/>
    </row>
    <row r="204" spans="1:19">
      <c r="A204">
        <v>3</v>
      </c>
      <c r="B204" s="275" t="s">
        <v>450</v>
      </c>
      <c r="C204">
        <v>2</v>
      </c>
      <c r="D204" s="39">
        <v>1</v>
      </c>
      <c r="E204" s="39">
        <v>3</v>
      </c>
      <c r="F204" s="39" t="s">
        <v>51</v>
      </c>
      <c r="L204" s="1"/>
    </row>
    <row r="205" spans="1:19">
      <c r="A205">
        <v>3</v>
      </c>
      <c r="B205" s="1" t="s">
        <v>4</v>
      </c>
      <c r="C205">
        <v>2</v>
      </c>
      <c r="D205" s="39">
        <v>1</v>
      </c>
      <c r="E205" s="39">
        <v>3</v>
      </c>
      <c r="F205" s="39" t="s">
        <v>51</v>
      </c>
      <c r="L205" s="1"/>
    </row>
    <row r="206" spans="1:19">
      <c r="A206">
        <v>3</v>
      </c>
      <c r="B206" s="1" t="s">
        <v>6</v>
      </c>
      <c r="C206">
        <v>2</v>
      </c>
      <c r="D206" s="39">
        <v>1</v>
      </c>
      <c r="E206" s="39">
        <v>3</v>
      </c>
      <c r="F206" s="39" t="s">
        <v>51</v>
      </c>
      <c r="L206" s="1"/>
    </row>
    <row r="207" spans="1:19">
      <c r="A207">
        <v>3</v>
      </c>
      <c r="B207" s="1" t="s">
        <v>7</v>
      </c>
      <c r="C207">
        <v>1</v>
      </c>
      <c r="D207" s="39">
        <v>1</v>
      </c>
      <c r="E207" s="39">
        <v>3</v>
      </c>
      <c r="F207" s="39" t="s">
        <v>51</v>
      </c>
      <c r="L207" s="1"/>
    </row>
    <row r="208" spans="1:19">
      <c r="A208">
        <v>3</v>
      </c>
      <c r="B208" s="1" t="s">
        <v>7</v>
      </c>
      <c r="C208">
        <v>2</v>
      </c>
      <c r="D208" s="39">
        <v>1</v>
      </c>
      <c r="E208" s="39">
        <v>3</v>
      </c>
      <c r="F208" s="39" t="s">
        <v>51</v>
      </c>
      <c r="L208" s="1"/>
    </row>
    <row r="209" spans="1:12">
      <c r="A209">
        <v>3</v>
      </c>
      <c r="B209" s="1" t="s">
        <v>15</v>
      </c>
      <c r="C209">
        <v>2</v>
      </c>
      <c r="D209" s="39">
        <v>1</v>
      </c>
      <c r="E209" s="39">
        <v>3</v>
      </c>
      <c r="F209" s="39" t="s">
        <v>51</v>
      </c>
      <c r="L209" s="1"/>
    </row>
    <row r="210" spans="1:12">
      <c r="A210">
        <v>3</v>
      </c>
      <c r="B210" s="1" t="s">
        <v>38</v>
      </c>
      <c r="C210">
        <v>1</v>
      </c>
      <c r="D210" s="39">
        <v>1</v>
      </c>
      <c r="E210" s="39">
        <v>3</v>
      </c>
      <c r="F210" s="39" t="s">
        <v>51</v>
      </c>
      <c r="L210" s="1"/>
    </row>
    <row r="211" spans="1:12">
      <c r="A211">
        <v>3</v>
      </c>
      <c r="B211" s="1" t="s">
        <v>38</v>
      </c>
      <c r="C211">
        <v>2</v>
      </c>
      <c r="D211" s="39">
        <v>1</v>
      </c>
      <c r="E211" s="39">
        <v>3</v>
      </c>
      <c r="F211" s="39" t="s">
        <v>51</v>
      </c>
      <c r="L211" s="1"/>
    </row>
    <row r="212" spans="1:12">
      <c r="A212">
        <v>3</v>
      </c>
      <c r="B212" s="1" t="s">
        <v>27</v>
      </c>
      <c r="C212">
        <v>1</v>
      </c>
      <c r="D212" s="39">
        <v>1</v>
      </c>
      <c r="E212" s="39">
        <v>3</v>
      </c>
      <c r="F212" s="39" t="s">
        <v>51</v>
      </c>
      <c r="K212" s="1"/>
      <c r="L212" s="1"/>
    </row>
    <row r="213" spans="1:12">
      <c r="A213">
        <v>3</v>
      </c>
      <c r="B213" s="1" t="s">
        <v>29</v>
      </c>
      <c r="C213">
        <v>1</v>
      </c>
      <c r="D213" s="39">
        <v>1</v>
      </c>
      <c r="E213" s="39">
        <v>3</v>
      </c>
      <c r="F213" s="39" t="s">
        <v>51</v>
      </c>
      <c r="K213" s="1"/>
      <c r="L213" s="1"/>
    </row>
    <row r="214" spans="1:12">
      <c r="A214">
        <v>4</v>
      </c>
      <c r="B214" s="1" t="s">
        <v>31</v>
      </c>
      <c r="C214">
        <v>2</v>
      </c>
      <c r="D214" s="39">
        <v>0</v>
      </c>
      <c r="E214" s="39">
        <v>0</v>
      </c>
      <c r="F214" s="39" t="s">
        <v>52</v>
      </c>
      <c r="K214" s="1"/>
      <c r="L214" s="1"/>
    </row>
    <row r="215" spans="1:12">
      <c r="A215">
        <v>4</v>
      </c>
      <c r="B215" s="1" t="s">
        <v>17</v>
      </c>
      <c r="C215">
        <v>1</v>
      </c>
      <c r="D215" s="39">
        <v>0</v>
      </c>
      <c r="E215" s="39">
        <v>0</v>
      </c>
      <c r="F215" s="39" t="s">
        <v>52</v>
      </c>
      <c r="K215" s="1"/>
      <c r="L215" s="1"/>
    </row>
    <row r="216" spans="1:12">
      <c r="A216">
        <v>4</v>
      </c>
      <c r="B216" s="1" t="s">
        <v>17</v>
      </c>
      <c r="C216">
        <v>2</v>
      </c>
      <c r="D216" s="39">
        <v>0</v>
      </c>
      <c r="E216" s="39">
        <v>0</v>
      </c>
      <c r="F216" s="39" t="s">
        <v>52</v>
      </c>
      <c r="K216" s="1"/>
      <c r="L216" s="1"/>
    </row>
    <row r="217" spans="1:12">
      <c r="A217">
        <v>4</v>
      </c>
      <c r="B217" s="1" t="s">
        <v>37</v>
      </c>
      <c r="C217">
        <v>1</v>
      </c>
      <c r="D217" s="39">
        <v>0</v>
      </c>
      <c r="E217" s="39">
        <v>0</v>
      </c>
      <c r="F217" s="39" t="s">
        <v>52</v>
      </c>
      <c r="K217" s="1"/>
      <c r="L217" s="1"/>
    </row>
    <row r="218" spans="1:12">
      <c r="A218">
        <v>4</v>
      </c>
      <c r="B218" s="1" t="s">
        <v>37</v>
      </c>
      <c r="C218">
        <v>2</v>
      </c>
      <c r="D218" s="39">
        <v>0</v>
      </c>
      <c r="E218" s="39">
        <v>0</v>
      </c>
      <c r="F218" s="39" t="s">
        <v>52</v>
      </c>
      <c r="K218" s="1"/>
      <c r="L218" s="1"/>
    </row>
    <row r="219" spans="1:12">
      <c r="A219">
        <v>4</v>
      </c>
      <c r="B219" s="1" t="s">
        <v>26</v>
      </c>
      <c r="C219">
        <v>2</v>
      </c>
      <c r="D219" s="39">
        <v>0</v>
      </c>
      <c r="E219" s="39">
        <v>0</v>
      </c>
      <c r="F219" s="39" t="s">
        <v>52</v>
      </c>
      <c r="K219" s="1"/>
      <c r="L219" s="1"/>
    </row>
    <row r="220" spans="1:12">
      <c r="A220">
        <v>4</v>
      </c>
      <c r="B220" s="1" t="s">
        <v>43</v>
      </c>
      <c r="C220">
        <v>1</v>
      </c>
      <c r="D220" s="39">
        <v>0</v>
      </c>
      <c r="E220" s="39">
        <v>0</v>
      </c>
      <c r="F220" s="39" t="s">
        <v>52</v>
      </c>
      <c r="K220" s="1"/>
      <c r="L220" s="1"/>
    </row>
    <row r="221" spans="1:12">
      <c r="A221">
        <v>4</v>
      </c>
      <c r="B221" s="1" t="s">
        <v>43</v>
      </c>
      <c r="C221">
        <v>2</v>
      </c>
      <c r="D221" s="39">
        <v>0</v>
      </c>
      <c r="E221" s="39">
        <v>0</v>
      </c>
      <c r="F221" s="39" t="s">
        <v>52</v>
      </c>
      <c r="K221" s="1"/>
      <c r="L221" s="1"/>
    </row>
    <row r="222" spans="1:12">
      <c r="A222">
        <v>4</v>
      </c>
      <c r="B222" s="1" t="s">
        <v>30</v>
      </c>
      <c r="C222">
        <v>1</v>
      </c>
      <c r="D222" s="39">
        <v>0.03</v>
      </c>
      <c r="E222" s="39">
        <v>0</v>
      </c>
      <c r="F222" s="39" t="s">
        <v>51</v>
      </c>
      <c r="K222" s="1"/>
      <c r="L222" s="1"/>
    </row>
    <row r="223" spans="1:12">
      <c r="A223">
        <v>4</v>
      </c>
      <c r="B223" s="1" t="s">
        <v>41</v>
      </c>
      <c r="C223">
        <v>2</v>
      </c>
      <c r="D223" s="39">
        <v>0.15</v>
      </c>
      <c r="E223" s="39">
        <v>0</v>
      </c>
      <c r="F223" s="39" t="s">
        <v>51</v>
      </c>
      <c r="K223" s="1"/>
      <c r="L223" s="1"/>
    </row>
    <row r="224" spans="1:12">
      <c r="A224">
        <v>4</v>
      </c>
      <c r="B224" s="1" t="s">
        <v>44</v>
      </c>
      <c r="C224">
        <v>2</v>
      </c>
      <c r="D224" s="39">
        <v>0.15</v>
      </c>
      <c r="E224" s="39">
        <v>0</v>
      </c>
      <c r="F224" s="39" t="s">
        <v>51</v>
      </c>
      <c r="K224" s="1"/>
      <c r="L224" s="1"/>
    </row>
    <row r="225" spans="1:12">
      <c r="A225">
        <v>4</v>
      </c>
      <c r="B225" s="1" t="s">
        <v>79</v>
      </c>
      <c r="C225">
        <v>2</v>
      </c>
      <c r="D225" s="39">
        <v>0.18</v>
      </c>
      <c r="E225" s="39">
        <v>0</v>
      </c>
      <c r="F225" s="39" t="s">
        <v>51</v>
      </c>
      <c r="K225" s="1"/>
      <c r="L225" s="1"/>
    </row>
    <row r="226" spans="1:12">
      <c r="A226">
        <v>4</v>
      </c>
      <c r="B226" s="1" t="s">
        <v>41</v>
      </c>
      <c r="C226">
        <v>1</v>
      </c>
      <c r="D226" s="39">
        <v>0.19</v>
      </c>
      <c r="E226" s="39">
        <v>0</v>
      </c>
      <c r="F226" s="39" t="s">
        <v>51</v>
      </c>
      <c r="K226" s="1"/>
      <c r="L226" s="1"/>
    </row>
    <row r="227" spans="1:12">
      <c r="A227">
        <v>4</v>
      </c>
      <c r="B227" s="1" t="s">
        <v>40</v>
      </c>
      <c r="C227">
        <v>2</v>
      </c>
      <c r="D227" s="39">
        <v>0.2</v>
      </c>
      <c r="E227" s="39">
        <v>0</v>
      </c>
      <c r="F227" s="39" t="s">
        <v>51</v>
      </c>
      <c r="K227" s="1"/>
      <c r="L227" s="1"/>
    </row>
    <row r="228" spans="1:12">
      <c r="A228">
        <v>4</v>
      </c>
      <c r="B228" s="1" t="s">
        <v>2</v>
      </c>
      <c r="C228">
        <v>1</v>
      </c>
      <c r="D228" s="39">
        <v>0.23</v>
      </c>
      <c r="E228" s="39">
        <v>0</v>
      </c>
      <c r="F228" s="39" t="s">
        <v>51</v>
      </c>
      <c r="K228" s="1"/>
      <c r="L228" s="1"/>
    </row>
    <row r="229" spans="1:12">
      <c r="A229">
        <v>4</v>
      </c>
      <c r="B229" s="1" t="s">
        <v>32</v>
      </c>
      <c r="C229">
        <v>1</v>
      </c>
      <c r="D229" s="39">
        <v>0.24</v>
      </c>
      <c r="E229" s="39">
        <v>0</v>
      </c>
      <c r="F229" s="39" t="s">
        <v>51</v>
      </c>
      <c r="K229" s="1"/>
      <c r="L229" s="1"/>
    </row>
    <row r="230" spans="1:12">
      <c r="A230">
        <v>4</v>
      </c>
      <c r="B230" s="1" t="s">
        <v>23</v>
      </c>
      <c r="C230">
        <v>1</v>
      </c>
      <c r="D230" s="39">
        <v>0.25</v>
      </c>
      <c r="E230" s="39">
        <v>0</v>
      </c>
      <c r="F230" s="39" t="s">
        <v>51</v>
      </c>
      <c r="K230" s="1"/>
      <c r="L230" s="1"/>
    </row>
    <row r="231" spans="1:12">
      <c r="A231">
        <v>4</v>
      </c>
      <c r="B231" s="1" t="s">
        <v>26</v>
      </c>
      <c r="C231">
        <v>1</v>
      </c>
      <c r="D231" s="39">
        <v>0.25</v>
      </c>
      <c r="E231" s="39">
        <v>0</v>
      </c>
      <c r="F231" s="39" t="s">
        <v>51</v>
      </c>
      <c r="K231" s="1"/>
      <c r="L231" s="1"/>
    </row>
    <row r="232" spans="1:12">
      <c r="A232">
        <v>4</v>
      </c>
      <c r="B232" s="1" t="s">
        <v>76</v>
      </c>
      <c r="C232">
        <v>2</v>
      </c>
      <c r="D232" s="39">
        <v>0.33</v>
      </c>
      <c r="E232" s="39">
        <v>1</v>
      </c>
      <c r="F232" s="39" t="s">
        <v>51</v>
      </c>
      <c r="K232" s="1"/>
      <c r="L232" s="1"/>
    </row>
    <row r="233" spans="1:12">
      <c r="A233">
        <v>4</v>
      </c>
      <c r="B233" s="1" t="s">
        <v>20</v>
      </c>
      <c r="C233">
        <v>2</v>
      </c>
      <c r="D233" s="39">
        <v>0.35</v>
      </c>
      <c r="E233" s="39">
        <v>0</v>
      </c>
      <c r="F233" s="39" t="s">
        <v>51</v>
      </c>
      <c r="K233" s="1"/>
      <c r="L233" s="1"/>
    </row>
    <row r="234" spans="1:12">
      <c r="A234">
        <v>4</v>
      </c>
      <c r="B234" s="1" t="s">
        <v>20</v>
      </c>
      <c r="C234">
        <v>1</v>
      </c>
      <c r="D234" s="39">
        <v>0.36</v>
      </c>
      <c r="E234" s="39">
        <v>0</v>
      </c>
      <c r="F234" s="39" t="s">
        <v>51</v>
      </c>
      <c r="K234" s="1"/>
      <c r="L234" s="1"/>
    </row>
    <row r="235" spans="1:12">
      <c r="A235">
        <v>4</v>
      </c>
      <c r="B235" s="1" t="s">
        <v>18</v>
      </c>
      <c r="C235">
        <v>2</v>
      </c>
      <c r="D235" s="39">
        <v>0.4</v>
      </c>
      <c r="E235" s="39">
        <v>0</v>
      </c>
      <c r="F235" s="39" t="s">
        <v>51</v>
      </c>
      <c r="K235" s="1"/>
      <c r="L235" s="1"/>
    </row>
    <row r="236" spans="1:12">
      <c r="A236">
        <v>4</v>
      </c>
      <c r="B236" s="275" t="s">
        <v>450</v>
      </c>
      <c r="C236">
        <v>1</v>
      </c>
      <c r="D236" s="39">
        <v>0.42</v>
      </c>
      <c r="E236" s="39">
        <v>0</v>
      </c>
      <c r="F236" s="39" t="s">
        <v>51</v>
      </c>
      <c r="K236" s="1"/>
      <c r="L236" s="1"/>
    </row>
    <row r="237" spans="1:12">
      <c r="A237">
        <v>4</v>
      </c>
      <c r="B237" s="1" t="s">
        <v>489</v>
      </c>
      <c r="C237">
        <v>2</v>
      </c>
      <c r="D237" s="39">
        <v>0.43</v>
      </c>
      <c r="E237" s="39">
        <v>1</v>
      </c>
      <c r="F237" s="39" t="s">
        <v>51</v>
      </c>
      <c r="K237" s="1"/>
      <c r="L237" s="1"/>
    </row>
    <row r="238" spans="1:12">
      <c r="A238">
        <v>4</v>
      </c>
      <c r="B238" s="1" t="s">
        <v>29</v>
      </c>
      <c r="C238">
        <v>2</v>
      </c>
      <c r="D238" s="39">
        <v>0.43</v>
      </c>
      <c r="E238" s="39">
        <v>0</v>
      </c>
      <c r="F238" s="39" t="s">
        <v>51</v>
      </c>
      <c r="K238" s="1"/>
      <c r="L238" s="1"/>
    </row>
    <row r="239" spans="1:12">
      <c r="A239">
        <v>4</v>
      </c>
      <c r="B239" s="1" t="s">
        <v>79</v>
      </c>
      <c r="C239">
        <v>1</v>
      </c>
      <c r="D239" s="39">
        <v>0.43</v>
      </c>
      <c r="E239" s="39">
        <v>0</v>
      </c>
      <c r="F239" s="39" t="s">
        <v>51</v>
      </c>
      <c r="K239" s="1"/>
      <c r="L239" s="1"/>
    </row>
    <row r="240" spans="1:12">
      <c r="A240">
        <v>4</v>
      </c>
      <c r="B240" s="1" t="s">
        <v>27</v>
      </c>
      <c r="C240">
        <v>1</v>
      </c>
      <c r="D240" s="39">
        <v>0.44</v>
      </c>
      <c r="E240" s="39">
        <v>0</v>
      </c>
      <c r="F240" s="39" t="s">
        <v>51</v>
      </c>
      <c r="K240" s="1"/>
      <c r="L240" s="1"/>
    </row>
    <row r="241" spans="1:12">
      <c r="A241">
        <v>4</v>
      </c>
      <c r="B241" s="1" t="s">
        <v>22</v>
      </c>
      <c r="C241">
        <v>1</v>
      </c>
      <c r="D241" s="39">
        <v>0.44</v>
      </c>
      <c r="E241" s="39">
        <v>0</v>
      </c>
      <c r="F241" s="39" t="s">
        <v>51</v>
      </c>
      <c r="K241" s="1"/>
      <c r="L241" s="1"/>
    </row>
    <row r="242" spans="1:12">
      <c r="A242">
        <v>4</v>
      </c>
      <c r="B242" s="1" t="s">
        <v>81</v>
      </c>
      <c r="C242">
        <v>1</v>
      </c>
      <c r="D242" s="39">
        <v>0.45</v>
      </c>
      <c r="E242" s="39">
        <v>0</v>
      </c>
      <c r="F242" s="39" t="s">
        <v>51</v>
      </c>
      <c r="K242" s="1"/>
      <c r="L242" s="1"/>
    </row>
    <row r="243" spans="1:12">
      <c r="A243">
        <v>4</v>
      </c>
      <c r="B243" s="1" t="s">
        <v>14</v>
      </c>
      <c r="C243">
        <v>2</v>
      </c>
      <c r="D243" s="39">
        <v>0.46</v>
      </c>
      <c r="E243" s="39">
        <v>0</v>
      </c>
      <c r="F243" s="39" t="s">
        <v>51</v>
      </c>
    </row>
    <row r="244" spans="1:12">
      <c r="A244">
        <v>4</v>
      </c>
      <c r="B244" s="1" t="s">
        <v>25</v>
      </c>
      <c r="C244">
        <v>1</v>
      </c>
      <c r="D244" s="39">
        <v>0.46</v>
      </c>
      <c r="E244" s="39">
        <v>0</v>
      </c>
      <c r="F244" s="39" t="s">
        <v>51</v>
      </c>
    </row>
    <row r="245" spans="1:12">
      <c r="A245">
        <v>4</v>
      </c>
      <c r="B245" s="1" t="s">
        <v>2</v>
      </c>
      <c r="C245">
        <v>2</v>
      </c>
      <c r="D245" s="39">
        <v>0.47</v>
      </c>
      <c r="E245" s="39">
        <v>0</v>
      </c>
      <c r="F245" s="39" t="s">
        <v>51</v>
      </c>
    </row>
    <row r="246" spans="1:12">
      <c r="A246">
        <v>4</v>
      </c>
      <c r="B246" s="1" t="s">
        <v>29</v>
      </c>
      <c r="C246">
        <v>1</v>
      </c>
      <c r="D246" s="39">
        <v>0.48</v>
      </c>
      <c r="E246" s="39">
        <v>0</v>
      </c>
      <c r="F246" s="39" t="s">
        <v>51</v>
      </c>
    </row>
    <row r="247" spans="1:12">
      <c r="A247">
        <v>4</v>
      </c>
      <c r="B247" s="1" t="s">
        <v>40</v>
      </c>
      <c r="C247">
        <v>1</v>
      </c>
      <c r="D247" s="39">
        <v>0.48</v>
      </c>
      <c r="E247" s="39">
        <v>0</v>
      </c>
      <c r="F247" s="39" t="s">
        <v>51</v>
      </c>
    </row>
    <row r="248" spans="1:12">
      <c r="A248">
        <v>4</v>
      </c>
      <c r="B248" s="1" t="s">
        <v>81</v>
      </c>
      <c r="C248">
        <v>2</v>
      </c>
      <c r="D248" s="39">
        <v>0.49</v>
      </c>
      <c r="E248" s="39">
        <v>0</v>
      </c>
      <c r="F248" s="39" t="s">
        <v>51</v>
      </c>
    </row>
    <row r="249" spans="1:12">
      <c r="A249">
        <v>4</v>
      </c>
      <c r="B249" s="1" t="s">
        <v>30</v>
      </c>
      <c r="C249">
        <v>2</v>
      </c>
      <c r="D249" s="39">
        <v>0.5</v>
      </c>
      <c r="E249" s="39">
        <v>1</v>
      </c>
      <c r="F249" s="39" t="s">
        <v>51</v>
      </c>
    </row>
    <row r="250" spans="1:12">
      <c r="A250">
        <v>4</v>
      </c>
      <c r="B250" s="1" t="s">
        <v>80</v>
      </c>
      <c r="C250">
        <v>1</v>
      </c>
      <c r="D250" s="39">
        <v>0.5</v>
      </c>
      <c r="E250" s="39">
        <v>1</v>
      </c>
      <c r="F250" s="39" t="s">
        <v>51</v>
      </c>
    </row>
    <row r="251" spans="1:12">
      <c r="A251">
        <v>4</v>
      </c>
      <c r="B251" s="1" t="s">
        <v>21</v>
      </c>
      <c r="C251">
        <v>2</v>
      </c>
      <c r="D251" s="39">
        <v>0.52</v>
      </c>
      <c r="E251" s="39">
        <v>1</v>
      </c>
      <c r="F251" s="39" t="s">
        <v>51</v>
      </c>
    </row>
    <row r="252" spans="1:12">
      <c r="A252">
        <v>4</v>
      </c>
      <c r="B252" s="1" t="s">
        <v>78</v>
      </c>
      <c r="C252">
        <v>1</v>
      </c>
      <c r="D252" s="39">
        <v>0.53</v>
      </c>
      <c r="E252" s="39">
        <v>1</v>
      </c>
      <c r="F252" s="39" t="s">
        <v>51</v>
      </c>
    </row>
    <row r="253" spans="1:12">
      <c r="A253">
        <v>4</v>
      </c>
      <c r="B253" s="1" t="s">
        <v>21</v>
      </c>
      <c r="C253">
        <v>1</v>
      </c>
      <c r="D253" s="39">
        <v>0.55000000000000004</v>
      </c>
      <c r="E253" s="39">
        <v>1</v>
      </c>
      <c r="F253" s="39" t="s">
        <v>51</v>
      </c>
    </row>
    <row r="254" spans="1:12">
      <c r="A254">
        <v>4</v>
      </c>
      <c r="B254" s="1" t="s">
        <v>80</v>
      </c>
      <c r="C254">
        <v>2</v>
      </c>
      <c r="D254" s="39">
        <v>0.55000000000000004</v>
      </c>
      <c r="E254" s="39">
        <v>1</v>
      </c>
      <c r="F254" s="39" t="s">
        <v>51</v>
      </c>
    </row>
    <row r="255" spans="1:12">
      <c r="A255">
        <v>4</v>
      </c>
      <c r="B255" s="1" t="s">
        <v>24</v>
      </c>
      <c r="C255">
        <v>2</v>
      </c>
      <c r="D255" s="39">
        <v>0.56000000000000005</v>
      </c>
      <c r="E255" s="39">
        <v>1</v>
      </c>
      <c r="F255" s="39" t="s">
        <v>51</v>
      </c>
    </row>
    <row r="256" spans="1:12">
      <c r="A256">
        <v>4</v>
      </c>
      <c r="B256" s="1" t="s">
        <v>9</v>
      </c>
      <c r="C256">
        <v>2</v>
      </c>
      <c r="D256" s="39">
        <v>0.56999999999999995</v>
      </c>
      <c r="E256" s="39">
        <v>1</v>
      </c>
      <c r="F256" s="39" t="s">
        <v>51</v>
      </c>
    </row>
    <row r="257" spans="1:6">
      <c r="A257">
        <v>4</v>
      </c>
      <c r="B257" s="1" t="s">
        <v>15</v>
      </c>
      <c r="C257">
        <v>1</v>
      </c>
      <c r="D257" s="39">
        <v>0.57999999999999996</v>
      </c>
      <c r="E257" s="39">
        <v>2</v>
      </c>
      <c r="F257" s="39" t="s">
        <v>51</v>
      </c>
    </row>
    <row r="258" spans="1:6">
      <c r="A258">
        <v>4</v>
      </c>
      <c r="B258" s="1" t="s">
        <v>234</v>
      </c>
      <c r="C258">
        <v>1</v>
      </c>
      <c r="D258" s="39">
        <v>0.57999999999999996</v>
      </c>
      <c r="E258" s="39">
        <v>1</v>
      </c>
      <c r="F258" s="39" t="s">
        <v>51</v>
      </c>
    </row>
    <row r="259" spans="1:6">
      <c r="A259">
        <v>4</v>
      </c>
      <c r="B259" s="1" t="s">
        <v>77</v>
      </c>
      <c r="C259">
        <v>1</v>
      </c>
      <c r="D259" s="39">
        <v>0.6</v>
      </c>
      <c r="E259" s="39">
        <v>2</v>
      </c>
      <c r="F259" s="39" t="s">
        <v>51</v>
      </c>
    </row>
    <row r="260" spans="1:6">
      <c r="A260">
        <v>4</v>
      </c>
      <c r="B260" s="1" t="s">
        <v>44</v>
      </c>
      <c r="C260">
        <v>1</v>
      </c>
      <c r="D260" s="39">
        <v>0.61</v>
      </c>
      <c r="E260" s="39">
        <v>1</v>
      </c>
      <c r="F260" s="39" t="s">
        <v>51</v>
      </c>
    </row>
    <row r="261" spans="1:6">
      <c r="A261">
        <v>4</v>
      </c>
      <c r="B261" s="1" t="s">
        <v>15</v>
      </c>
      <c r="C261">
        <v>2</v>
      </c>
      <c r="D261" s="39">
        <v>0.62</v>
      </c>
      <c r="E261" s="39">
        <v>1</v>
      </c>
      <c r="F261" s="39" t="s">
        <v>51</v>
      </c>
    </row>
    <row r="262" spans="1:6">
      <c r="A262">
        <v>4</v>
      </c>
      <c r="B262" s="1" t="s">
        <v>77</v>
      </c>
      <c r="C262">
        <v>2</v>
      </c>
      <c r="D262" s="39">
        <v>0.62</v>
      </c>
      <c r="E262" s="39">
        <v>2</v>
      </c>
      <c r="F262" s="39" t="s">
        <v>51</v>
      </c>
    </row>
    <row r="263" spans="1:6">
      <c r="A263">
        <v>4</v>
      </c>
      <c r="B263" s="1" t="s">
        <v>76</v>
      </c>
      <c r="C263">
        <v>1</v>
      </c>
      <c r="D263" s="39">
        <v>0.63</v>
      </c>
      <c r="E263" s="39">
        <v>1</v>
      </c>
      <c r="F263" s="39" t="s">
        <v>51</v>
      </c>
    </row>
    <row r="264" spans="1:6">
      <c r="A264">
        <v>4</v>
      </c>
      <c r="B264" s="1" t="s">
        <v>8</v>
      </c>
      <c r="C264">
        <v>1</v>
      </c>
      <c r="D264" s="39">
        <v>0.65</v>
      </c>
      <c r="E264" s="39">
        <v>2</v>
      </c>
      <c r="F264" s="39" t="s">
        <v>51</v>
      </c>
    </row>
    <row r="265" spans="1:6">
      <c r="A265">
        <v>4</v>
      </c>
      <c r="B265" s="1" t="s">
        <v>8</v>
      </c>
      <c r="C265">
        <v>2</v>
      </c>
      <c r="D265" s="39">
        <v>0.66</v>
      </c>
      <c r="E265" s="39">
        <v>2</v>
      </c>
      <c r="F265" s="39" t="s">
        <v>51</v>
      </c>
    </row>
    <row r="266" spans="1:6">
      <c r="A266">
        <v>4</v>
      </c>
      <c r="B266" s="1" t="s">
        <v>78</v>
      </c>
      <c r="C266">
        <v>2</v>
      </c>
      <c r="D266" s="39">
        <v>0.67</v>
      </c>
      <c r="E266" s="39">
        <v>2</v>
      </c>
      <c r="F266" s="39" t="s">
        <v>51</v>
      </c>
    </row>
    <row r="267" spans="1:6">
      <c r="A267">
        <v>4</v>
      </c>
      <c r="B267" s="1" t="s">
        <v>24</v>
      </c>
      <c r="C267">
        <v>1</v>
      </c>
      <c r="D267" s="39">
        <v>0.71</v>
      </c>
      <c r="E267" s="39">
        <v>1</v>
      </c>
      <c r="F267" s="39" t="s">
        <v>51</v>
      </c>
    </row>
    <row r="268" spans="1:6">
      <c r="A268">
        <v>4</v>
      </c>
      <c r="B268" s="1" t="s">
        <v>1</v>
      </c>
      <c r="C268">
        <v>2</v>
      </c>
      <c r="D268" s="39">
        <v>0.71</v>
      </c>
      <c r="E268" s="39">
        <v>2</v>
      </c>
      <c r="F268" s="39" t="s">
        <v>51</v>
      </c>
    </row>
    <row r="269" spans="1:6">
      <c r="A269">
        <v>4</v>
      </c>
      <c r="B269" s="1" t="s">
        <v>25</v>
      </c>
      <c r="C269">
        <v>2</v>
      </c>
      <c r="D269" s="39">
        <v>0.71</v>
      </c>
      <c r="E269" s="39">
        <v>2</v>
      </c>
      <c r="F269" s="39" t="s">
        <v>51</v>
      </c>
    </row>
    <row r="270" spans="1:6">
      <c r="A270">
        <v>4</v>
      </c>
      <c r="B270" s="1" t="s">
        <v>4</v>
      </c>
      <c r="C270">
        <v>2</v>
      </c>
      <c r="D270" s="39">
        <v>0.72</v>
      </c>
      <c r="E270" s="39">
        <v>2</v>
      </c>
      <c r="F270" s="39" t="s">
        <v>51</v>
      </c>
    </row>
    <row r="271" spans="1:6">
      <c r="A271">
        <v>4</v>
      </c>
      <c r="B271" s="1" t="s">
        <v>23</v>
      </c>
      <c r="C271">
        <v>2</v>
      </c>
      <c r="D271" s="39">
        <v>0.72</v>
      </c>
      <c r="E271" s="39">
        <v>1</v>
      </c>
      <c r="F271" s="39" t="s">
        <v>51</v>
      </c>
    </row>
    <row r="272" spans="1:6">
      <c r="A272">
        <v>4</v>
      </c>
      <c r="B272" s="1" t="s">
        <v>489</v>
      </c>
      <c r="C272">
        <v>1</v>
      </c>
      <c r="D272" s="39">
        <v>0.75</v>
      </c>
      <c r="E272" s="39">
        <v>2</v>
      </c>
      <c r="F272" s="39" t="s">
        <v>51</v>
      </c>
    </row>
    <row r="273" spans="1:6">
      <c r="A273">
        <v>4</v>
      </c>
      <c r="B273" s="1" t="s">
        <v>4</v>
      </c>
      <c r="C273">
        <v>1</v>
      </c>
      <c r="D273" s="39">
        <v>0.76</v>
      </c>
      <c r="E273" s="39">
        <v>2</v>
      </c>
      <c r="F273" s="39" t="s">
        <v>51</v>
      </c>
    </row>
    <row r="274" spans="1:6">
      <c r="A274">
        <v>4</v>
      </c>
      <c r="B274" s="1" t="s">
        <v>13</v>
      </c>
      <c r="C274">
        <v>2</v>
      </c>
      <c r="D274" s="39">
        <v>0.8</v>
      </c>
      <c r="E274" s="39">
        <v>1</v>
      </c>
      <c r="F274" s="39" t="s">
        <v>51</v>
      </c>
    </row>
    <row r="275" spans="1:6">
      <c r="A275">
        <v>4</v>
      </c>
      <c r="B275" s="1" t="s">
        <v>6</v>
      </c>
      <c r="C275">
        <v>1</v>
      </c>
      <c r="D275" s="39">
        <v>0.8</v>
      </c>
      <c r="E275" s="39">
        <v>1</v>
      </c>
      <c r="F275" s="39" t="s">
        <v>51</v>
      </c>
    </row>
    <row r="276" spans="1:6">
      <c r="A276">
        <v>4</v>
      </c>
      <c r="B276" s="275" t="s">
        <v>450</v>
      </c>
      <c r="C276">
        <v>2</v>
      </c>
      <c r="D276" s="39">
        <v>0.81</v>
      </c>
      <c r="E276" s="39">
        <v>2</v>
      </c>
      <c r="F276" s="39" t="s">
        <v>51</v>
      </c>
    </row>
    <row r="277" spans="1:6">
      <c r="A277">
        <v>4</v>
      </c>
      <c r="B277" s="1" t="s">
        <v>13</v>
      </c>
      <c r="C277">
        <v>1</v>
      </c>
      <c r="D277" s="39">
        <v>0.83</v>
      </c>
      <c r="E277" s="39">
        <v>1</v>
      </c>
      <c r="F277" s="39" t="s">
        <v>51</v>
      </c>
    </row>
    <row r="278" spans="1:6">
      <c r="A278">
        <v>4</v>
      </c>
      <c r="B278" s="1" t="s">
        <v>7</v>
      </c>
      <c r="C278">
        <v>1</v>
      </c>
      <c r="D278" s="39">
        <v>0.89</v>
      </c>
      <c r="E278" s="39">
        <v>2</v>
      </c>
      <c r="F278" s="39" t="s">
        <v>51</v>
      </c>
    </row>
    <row r="279" spans="1:6">
      <c r="A279">
        <v>4</v>
      </c>
      <c r="B279" s="1" t="s">
        <v>234</v>
      </c>
      <c r="C279">
        <v>2</v>
      </c>
      <c r="D279" s="39">
        <v>0.92</v>
      </c>
      <c r="E279" s="39">
        <v>2</v>
      </c>
      <c r="F279" s="39" t="s">
        <v>51</v>
      </c>
    </row>
    <row r="280" spans="1:6">
      <c r="A280">
        <v>4</v>
      </c>
      <c r="B280" s="1" t="s">
        <v>7</v>
      </c>
      <c r="C280">
        <v>2</v>
      </c>
      <c r="D280" s="39">
        <v>1</v>
      </c>
      <c r="E280" s="39">
        <v>3</v>
      </c>
      <c r="F280" s="39" t="s">
        <v>51</v>
      </c>
    </row>
    <row r="281" spans="1:6">
      <c r="A281">
        <v>4</v>
      </c>
      <c r="B281" s="1" t="s">
        <v>6</v>
      </c>
      <c r="C281">
        <v>2</v>
      </c>
      <c r="D281" s="39">
        <v>1</v>
      </c>
      <c r="E281" s="39">
        <v>3</v>
      </c>
      <c r="F281" s="39" t="s">
        <v>51</v>
      </c>
    </row>
    <row r="282" spans="1:6">
      <c r="A282">
        <v>4</v>
      </c>
      <c r="B282" s="1" t="s">
        <v>10</v>
      </c>
      <c r="C282">
        <v>1</v>
      </c>
      <c r="D282" s="39">
        <v>1</v>
      </c>
      <c r="E282" s="39">
        <v>3</v>
      </c>
      <c r="F282" s="39" t="s">
        <v>51</v>
      </c>
    </row>
    <row r="283" spans="1:6">
      <c r="A283">
        <v>4</v>
      </c>
      <c r="B283" s="1" t="s">
        <v>10</v>
      </c>
      <c r="C283">
        <v>2</v>
      </c>
      <c r="D283" s="39">
        <v>1</v>
      </c>
      <c r="E283" s="39">
        <v>3</v>
      </c>
      <c r="F283" s="39" t="s">
        <v>51</v>
      </c>
    </row>
    <row r="284" spans="1:6">
      <c r="A284">
        <v>4</v>
      </c>
      <c r="B284" s="1" t="s">
        <v>18</v>
      </c>
      <c r="C284">
        <v>1</v>
      </c>
      <c r="D284" s="39">
        <v>1</v>
      </c>
      <c r="E284" s="39">
        <v>3</v>
      </c>
      <c r="F284" s="39" t="s">
        <v>51</v>
      </c>
    </row>
    <row r="285" spans="1:6">
      <c r="A285">
        <v>4</v>
      </c>
      <c r="B285" s="1" t="s">
        <v>31</v>
      </c>
      <c r="C285">
        <v>1</v>
      </c>
      <c r="D285" s="39">
        <v>1</v>
      </c>
      <c r="E285" s="39">
        <v>3</v>
      </c>
      <c r="F285" s="39" t="s">
        <v>51</v>
      </c>
    </row>
    <row r="286" spans="1:6">
      <c r="A286">
        <v>4</v>
      </c>
      <c r="B286" s="1" t="s">
        <v>3</v>
      </c>
      <c r="C286">
        <v>1</v>
      </c>
      <c r="D286" s="39">
        <v>1</v>
      </c>
      <c r="E286" s="39">
        <v>3</v>
      </c>
      <c r="F286" s="39" t="s">
        <v>51</v>
      </c>
    </row>
    <row r="287" spans="1:6">
      <c r="A287">
        <v>4</v>
      </c>
      <c r="B287" s="1" t="s">
        <v>3</v>
      </c>
      <c r="C287">
        <v>2</v>
      </c>
      <c r="D287" s="39">
        <v>1</v>
      </c>
      <c r="E287" s="39">
        <v>3</v>
      </c>
      <c r="F287" s="39" t="s">
        <v>51</v>
      </c>
    </row>
    <row r="288" spans="1:6">
      <c r="A288">
        <v>4</v>
      </c>
      <c r="B288" s="1" t="s">
        <v>27</v>
      </c>
      <c r="C288">
        <v>2</v>
      </c>
      <c r="D288" s="39">
        <v>1</v>
      </c>
      <c r="E288" s="39">
        <v>3</v>
      </c>
      <c r="F288" s="39" t="s">
        <v>51</v>
      </c>
    </row>
    <row r="289" spans="1:6">
      <c r="A289">
        <v>4</v>
      </c>
      <c r="B289" s="1" t="s">
        <v>1</v>
      </c>
      <c r="C289">
        <v>1</v>
      </c>
      <c r="D289" s="39">
        <v>1</v>
      </c>
      <c r="E289" s="39">
        <v>3</v>
      </c>
      <c r="F289" s="39" t="s">
        <v>51</v>
      </c>
    </row>
    <row r="290" spans="1:6">
      <c r="A290">
        <v>4</v>
      </c>
      <c r="B290" s="1" t="s">
        <v>9</v>
      </c>
      <c r="C290">
        <v>1</v>
      </c>
      <c r="D290" s="39">
        <v>1</v>
      </c>
      <c r="E290" s="39">
        <v>3</v>
      </c>
      <c r="F290" s="39" t="s">
        <v>51</v>
      </c>
    </row>
    <row r="291" spans="1:6">
      <c r="A291">
        <v>4</v>
      </c>
      <c r="B291" s="1" t="s">
        <v>16</v>
      </c>
      <c r="C291">
        <v>1</v>
      </c>
      <c r="D291" s="39">
        <v>1</v>
      </c>
      <c r="E291" s="39">
        <v>3</v>
      </c>
      <c r="F291" s="39" t="s">
        <v>51</v>
      </c>
    </row>
    <row r="292" spans="1:6">
      <c r="A292">
        <v>4</v>
      </c>
      <c r="B292" s="1" t="s">
        <v>16</v>
      </c>
      <c r="C292">
        <v>2</v>
      </c>
      <c r="D292" s="39">
        <v>1</v>
      </c>
      <c r="E292" s="39">
        <v>3</v>
      </c>
      <c r="F292" s="39" t="s">
        <v>51</v>
      </c>
    </row>
    <row r="293" spans="1:6">
      <c r="A293">
        <v>4</v>
      </c>
      <c r="B293" s="1" t="s">
        <v>38</v>
      </c>
      <c r="C293">
        <v>1</v>
      </c>
      <c r="D293" s="39">
        <v>1</v>
      </c>
      <c r="E293" s="39">
        <v>3</v>
      </c>
      <c r="F293" s="39" t="s">
        <v>51</v>
      </c>
    </row>
    <row r="294" spans="1:6">
      <c r="A294">
        <v>4</v>
      </c>
      <c r="B294" s="1" t="s">
        <v>38</v>
      </c>
      <c r="C294">
        <v>2</v>
      </c>
      <c r="D294" s="39">
        <v>1</v>
      </c>
      <c r="E294" s="39">
        <v>3</v>
      </c>
      <c r="F294" s="39" t="s">
        <v>51</v>
      </c>
    </row>
    <row r="295" spans="1:6">
      <c r="A295">
        <v>4</v>
      </c>
      <c r="B295" s="1" t="s">
        <v>19</v>
      </c>
      <c r="C295">
        <v>1</v>
      </c>
      <c r="D295" s="39">
        <v>1</v>
      </c>
      <c r="E295" s="39">
        <v>3</v>
      </c>
      <c r="F295" s="39" t="s">
        <v>51</v>
      </c>
    </row>
    <row r="296" spans="1:6">
      <c r="A296">
        <v>4</v>
      </c>
      <c r="B296" s="1" t="s">
        <v>19</v>
      </c>
      <c r="C296">
        <v>2</v>
      </c>
      <c r="D296" s="39">
        <v>1</v>
      </c>
      <c r="E296" s="39">
        <v>3</v>
      </c>
      <c r="F296" s="39" t="s">
        <v>51</v>
      </c>
    </row>
    <row r="297" spans="1:6">
      <c r="A297">
        <v>4</v>
      </c>
      <c r="B297" s="1" t="s">
        <v>14</v>
      </c>
      <c r="C297">
        <v>1</v>
      </c>
      <c r="D297" s="39">
        <v>1</v>
      </c>
      <c r="E297" s="39">
        <v>3</v>
      </c>
      <c r="F297" s="39" t="s">
        <v>51</v>
      </c>
    </row>
    <row r="298" spans="1:6">
      <c r="A298">
        <v>4</v>
      </c>
      <c r="B298" s="1" t="s">
        <v>32</v>
      </c>
      <c r="C298">
        <v>2</v>
      </c>
      <c r="D298" s="39">
        <v>1</v>
      </c>
      <c r="E298" s="39">
        <v>3</v>
      </c>
      <c r="F298" s="39" t="s">
        <v>51</v>
      </c>
    </row>
    <row r="299" spans="1:6">
      <c r="A299">
        <v>4</v>
      </c>
      <c r="B299" s="1" t="s">
        <v>28</v>
      </c>
      <c r="C299">
        <v>1</v>
      </c>
      <c r="D299" s="39">
        <v>1</v>
      </c>
      <c r="E299" s="39">
        <v>3</v>
      </c>
      <c r="F299" s="39" t="s">
        <v>51</v>
      </c>
    </row>
    <row r="300" spans="1:6">
      <c r="A300">
        <v>4</v>
      </c>
      <c r="B300" s="1" t="s">
        <v>28</v>
      </c>
      <c r="C300">
        <v>2</v>
      </c>
      <c r="D300" s="39">
        <v>1</v>
      </c>
      <c r="E300" s="39">
        <v>3</v>
      </c>
      <c r="F300" s="39" t="s">
        <v>51</v>
      </c>
    </row>
    <row r="301" spans="1:6">
      <c r="A301">
        <v>4</v>
      </c>
      <c r="B301" s="1" t="s">
        <v>22</v>
      </c>
      <c r="C301">
        <v>2</v>
      </c>
      <c r="D301" s="39">
        <v>1</v>
      </c>
      <c r="E301" s="39">
        <v>3</v>
      </c>
      <c r="F301" s="39" t="s">
        <v>51</v>
      </c>
    </row>
    <row r="302" spans="1:6">
      <c r="A302">
        <v>4</v>
      </c>
      <c r="B302" s="1" t="s">
        <v>45</v>
      </c>
      <c r="C302">
        <v>1</v>
      </c>
      <c r="D302" s="39">
        <v>1</v>
      </c>
      <c r="E302" s="39">
        <v>3</v>
      </c>
      <c r="F302" s="39" t="s">
        <v>51</v>
      </c>
    </row>
    <row r="303" spans="1:6">
      <c r="A303">
        <v>4</v>
      </c>
      <c r="B303" s="1" t="s">
        <v>45</v>
      </c>
      <c r="C303">
        <v>2</v>
      </c>
      <c r="D303" s="39">
        <v>1</v>
      </c>
      <c r="E303" s="39">
        <v>3</v>
      </c>
      <c r="F303" s="39" t="s">
        <v>51</v>
      </c>
    </row>
    <row r="304" spans="1:6">
      <c r="A304">
        <v>5</v>
      </c>
      <c r="B304" s="1" t="s">
        <v>37</v>
      </c>
      <c r="C304">
        <v>2</v>
      </c>
      <c r="D304" s="39">
        <v>0</v>
      </c>
      <c r="E304" s="39">
        <v>0</v>
      </c>
      <c r="F304" s="39" t="s">
        <v>52</v>
      </c>
    </row>
    <row r="305" spans="1:6">
      <c r="A305">
        <v>5</v>
      </c>
      <c r="B305" s="1" t="s">
        <v>3</v>
      </c>
      <c r="C305">
        <v>2</v>
      </c>
      <c r="D305" s="39">
        <v>0</v>
      </c>
      <c r="E305" s="39">
        <v>0</v>
      </c>
      <c r="F305" s="39" t="s">
        <v>52</v>
      </c>
    </row>
    <row r="306" spans="1:6">
      <c r="A306">
        <v>5</v>
      </c>
      <c r="B306" s="1" t="s">
        <v>43</v>
      </c>
      <c r="C306">
        <v>1</v>
      </c>
      <c r="D306" s="39">
        <v>0</v>
      </c>
      <c r="E306" s="39">
        <v>0</v>
      </c>
      <c r="F306" s="39" t="s">
        <v>52</v>
      </c>
    </row>
    <row r="307" spans="1:6">
      <c r="A307">
        <v>5</v>
      </c>
      <c r="B307" s="1" t="s">
        <v>43</v>
      </c>
      <c r="C307">
        <v>2</v>
      </c>
      <c r="D307" s="39">
        <v>0</v>
      </c>
      <c r="E307" s="39">
        <v>0</v>
      </c>
      <c r="F307" s="39" t="s">
        <v>52</v>
      </c>
    </row>
    <row r="308" spans="1:6">
      <c r="A308">
        <v>5</v>
      </c>
      <c r="B308" s="1" t="s">
        <v>21</v>
      </c>
      <c r="C308">
        <v>2</v>
      </c>
      <c r="D308" s="39">
        <v>0</v>
      </c>
      <c r="E308" s="39">
        <v>0</v>
      </c>
      <c r="F308" s="39" t="s">
        <v>52</v>
      </c>
    </row>
    <row r="309" spans="1:6">
      <c r="A309">
        <v>5</v>
      </c>
      <c r="B309" s="1" t="s">
        <v>26</v>
      </c>
      <c r="C309">
        <v>1</v>
      </c>
      <c r="D309" s="39">
        <v>0</v>
      </c>
      <c r="E309" s="39">
        <v>0</v>
      </c>
      <c r="F309" s="39" t="s">
        <v>52</v>
      </c>
    </row>
    <row r="310" spans="1:6">
      <c r="A310">
        <v>5</v>
      </c>
      <c r="B310" s="1" t="s">
        <v>26</v>
      </c>
      <c r="C310">
        <v>2</v>
      </c>
      <c r="D310" s="39">
        <v>0</v>
      </c>
      <c r="E310" s="39">
        <v>0</v>
      </c>
      <c r="F310" s="39" t="s">
        <v>52</v>
      </c>
    </row>
    <row r="311" spans="1:6">
      <c r="A311">
        <v>5</v>
      </c>
      <c r="B311" s="1" t="s">
        <v>29</v>
      </c>
      <c r="C311">
        <v>2</v>
      </c>
      <c r="D311" s="39">
        <v>0</v>
      </c>
      <c r="E311" s="39">
        <v>0</v>
      </c>
      <c r="F311" s="39" t="s">
        <v>52</v>
      </c>
    </row>
    <row r="312" spans="1:6">
      <c r="A312">
        <v>5</v>
      </c>
      <c r="B312" s="1" t="s">
        <v>22</v>
      </c>
      <c r="C312">
        <v>2</v>
      </c>
      <c r="D312" s="39">
        <v>0.13</v>
      </c>
      <c r="E312" s="39">
        <v>0</v>
      </c>
      <c r="F312" s="39" t="s">
        <v>51</v>
      </c>
    </row>
    <row r="313" spans="1:6">
      <c r="A313">
        <v>5</v>
      </c>
      <c r="B313" s="1" t="s">
        <v>24</v>
      </c>
      <c r="C313">
        <v>2</v>
      </c>
      <c r="D313" s="39">
        <v>0.2</v>
      </c>
      <c r="E313" s="39">
        <v>0</v>
      </c>
      <c r="F313" s="39" t="s">
        <v>51</v>
      </c>
    </row>
    <row r="314" spans="1:6">
      <c r="A314">
        <v>5</v>
      </c>
      <c r="B314" s="1" t="s">
        <v>28</v>
      </c>
      <c r="C314">
        <v>2</v>
      </c>
      <c r="D314" s="39">
        <v>0.2</v>
      </c>
      <c r="E314" s="39">
        <v>0</v>
      </c>
      <c r="F314" s="39" t="s">
        <v>51</v>
      </c>
    </row>
    <row r="315" spans="1:6">
      <c r="A315">
        <v>5</v>
      </c>
      <c r="B315" s="1" t="s">
        <v>19</v>
      </c>
      <c r="C315">
        <v>1</v>
      </c>
      <c r="D315" s="39">
        <v>0.23</v>
      </c>
      <c r="E315" s="39">
        <v>0</v>
      </c>
      <c r="F315" s="39" t="s">
        <v>51</v>
      </c>
    </row>
    <row r="316" spans="1:6">
      <c r="A316">
        <v>5</v>
      </c>
      <c r="B316" s="1" t="s">
        <v>24</v>
      </c>
      <c r="C316">
        <v>1</v>
      </c>
      <c r="D316" s="39">
        <v>0.24</v>
      </c>
      <c r="E316" s="39">
        <v>0</v>
      </c>
      <c r="F316" s="39" t="s">
        <v>51</v>
      </c>
    </row>
    <row r="317" spans="1:6">
      <c r="A317">
        <v>5</v>
      </c>
      <c r="B317" s="1" t="s">
        <v>21</v>
      </c>
      <c r="C317">
        <v>1</v>
      </c>
      <c r="D317" s="39">
        <v>0.27</v>
      </c>
      <c r="E317" s="39">
        <v>0</v>
      </c>
      <c r="F317" s="39" t="s">
        <v>51</v>
      </c>
    </row>
    <row r="318" spans="1:6">
      <c r="A318">
        <v>5</v>
      </c>
      <c r="B318" s="1" t="s">
        <v>19</v>
      </c>
      <c r="C318">
        <v>2</v>
      </c>
      <c r="D318" s="39">
        <v>0.28000000000000003</v>
      </c>
      <c r="E318" s="39">
        <v>0</v>
      </c>
      <c r="F318" s="39" t="s">
        <v>51</v>
      </c>
    </row>
    <row r="319" spans="1:6">
      <c r="A319">
        <v>5</v>
      </c>
      <c r="B319" s="1" t="s">
        <v>234</v>
      </c>
      <c r="C319">
        <v>2</v>
      </c>
      <c r="D319" s="39">
        <v>0.3</v>
      </c>
      <c r="E319" s="39">
        <v>0</v>
      </c>
      <c r="F319" s="39" t="s">
        <v>51</v>
      </c>
    </row>
    <row r="320" spans="1:6">
      <c r="A320">
        <v>5</v>
      </c>
      <c r="B320" s="1" t="s">
        <v>44</v>
      </c>
      <c r="C320">
        <v>2</v>
      </c>
      <c r="D320" s="39">
        <v>0.3</v>
      </c>
      <c r="E320" s="39">
        <v>0</v>
      </c>
      <c r="F320" s="39" t="s">
        <v>51</v>
      </c>
    </row>
    <row r="321" spans="1:6">
      <c r="A321">
        <v>5</v>
      </c>
      <c r="B321" s="1" t="s">
        <v>76</v>
      </c>
      <c r="C321">
        <v>1</v>
      </c>
      <c r="D321" s="39">
        <v>0.34</v>
      </c>
      <c r="E321" s="39">
        <v>1</v>
      </c>
      <c r="F321" s="39" t="s">
        <v>51</v>
      </c>
    </row>
    <row r="322" spans="1:6">
      <c r="A322">
        <v>5</v>
      </c>
      <c r="B322" s="1" t="s">
        <v>40</v>
      </c>
      <c r="C322">
        <v>1</v>
      </c>
      <c r="D322" s="39">
        <v>0.35</v>
      </c>
      <c r="E322" s="39">
        <v>0</v>
      </c>
      <c r="F322" s="39" t="s">
        <v>51</v>
      </c>
    </row>
    <row r="323" spans="1:6">
      <c r="A323">
        <v>5</v>
      </c>
      <c r="B323" s="1" t="s">
        <v>29</v>
      </c>
      <c r="C323">
        <v>1</v>
      </c>
      <c r="D323" s="39">
        <v>0.35</v>
      </c>
      <c r="E323" s="39">
        <v>0</v>
      </c>
      <c r="F323" s="39" t="s">
        <v>51</v>
      </c>
    </row>
    <row r="324" spans="1:6">
      <c r="A324">
        <v>5</v>
      </c>
      <c r="B324" s="1" t="s">
        <v>8</v>
      </c>
      <c r="C324">
        <v>2</v>
      </c>
      <c r="D324" s="39">
        <v>0.37</v>
      </c>
      <c r="E324" s="39">
        <v>0</v>
      </c>
      <c r="F324" s="39" t="s">
        <v>51</v>
      </c>
    </row>
    <row r="325" spans="1:6">
      <c r="A325">
        <v>5</v>
      </c>
      <c r="B325" s="1" t="s">
        <v>15</v>
      </c>
      <c r="C325">
        <v>1</v>
      </c>
      <c r="D325" s="39">
        <v>0.37</v>
      </c>
      <c r="E325" s="39">
        <v>1</v>
      </c>
      <c r="F325" s="39" t="s">
        <v>51</v>
      </c>
    </row>
    <row r="326" spans="1:6">
      <c r="A326">
        <v>5</v>
      </c>
      <c r="B326" s="1" t="s">
        <v>22</v>
      </c>
      <c r="C326">
        <v>1</v>
      </c>
      <c r="D326" s="39">
        <v>0.37</v>
      </c>
      <c r="E326" s="39">
        <v>0</v>
      </c>
      <c r="F326" s="39" t="s">
        <v>51</v>
      </c>
    </row>
    <row r="327" spans="1:6">
      <c r="A327">
        <v>5</v>
      </c>
      <c r="B327" s="1" t="s">
        <v>80</v>
      </c>
      <c r="C327">
        <v>2</v>
      </c>
      <c r="D327" s="39">
        <v>0.38</v>
      </c>
      <c r="E327" s="39">
        <v>0</v>
      </c>
      <c r="F327" s="39" t="s">
        <v>83</v>
      </c>
    </row>
    <row r="328" spans="1:6">
      <c r="A328">
        <v>5</v>
      </c>
      <c r="B328" s="1" t="s">
        <v>2</v>
      </c>
      <c r="C328">
        <v>1</v>
      </c>
      <c r="D328" s="39">
        <v>0.39</v>
      </c>
      <c r="E328" s="39">
        <v>0</v>
      </c>
      <c r="F328" s="39" t="s">
        <v>51</v>
      </c>
    </row>
    <row r="329" spans="1:6">
      <c r="A329">
        <v>5</v>
      </c>
      <c r="B329" s="1" t="s">
        <v>8</v>
      </c>
      <c r="C329">
        <v>1</v>
      </c>
      <c r="D329" s="39">
        <v>0.4</v>
      </c>
      <c r="E329" s="39">
        <v>1</v>
      </c>
      <c r="F329" s="39" t="s">
        <v>51</v>
      </c>
    </row>
    <row r="330" spans="1:6">
      <c r="A330">
        <v>5</v>
      </c>
      <c r="B330" s="1" t="s">
        <v>27</v>
      </c>
      <c r="C330">
        <v>2</v>
      </c>
      <c r="D330" s="39">
        <v>0.4</v>
      </c>
      <c r="E330" s="39">
        <v>0</v>
      </c>
      <c r="F330" s="39" t="s">
        <v>51</v>
      </c>
    </row>
    <row r="331" spans="1:6">
      <c r="A331">
        <v>5</v>
      </c>
      <c r="B331" s="1" t="s">
        <v>81</v>
      </c>
      <c r="C331">
        <v>1</v>
      </c>
      <c r="D331" s="39">
        <v>0.44</v>
      </c>
      <c r="E331" s="39">
        <v>0</v>
      </c>
      <c r="F331" s="39" t="s">
        <v>51</v>
      </c>
    </row>
    <row r="332" spans="1:6">
      <c r="A332">
        <v>5</v>
      </c>
      <c r="B332" s="1" t="s">
        <v>44</v>
      </c>
      <c r="C332">
        <v>1</v>
      </c>
      <c r="D332" s="39">
        <v>0.47</v>
      </c>
      <c r="E332" s="39">
        <v>0</v>
      </c>
      <c r="F332" s="39" t="s">
        <v>51</v>
      </c>
    </row>
    <row r="333" spans="1:6">
      <c r="A333">
        <v>5</v>
      </c>
      <c r="B333" s="1" t="s">
        <v>2</v>
      </c>
      <c r="C333">
        <v>2</v>
      </c>
      <c r="D333" s="39">
        <v>0.48</v>
      </c>
      <c r="E333" s="39">
        <v>1</v>
      </c>
      <c r="F333" s="39" t="s">
        <v>51</v>
      </c>
    </row>
    <row r="334" spans="1:6">
      <c r="A334">
        <v>5</v>
      </c>
      <c r="B334" s="1" t="s">
        <v>489</v>
      </c>
      <c r="C334">
        <v>1</v>
      </c>
      <c r="D334" s="39">
        <v>0.48</v>
      </c>
      <c r="E334" s="39">
        <v>0</v>
      </c>
      <c r="F334" s="39" t="s">
        <v>51</v>
      </c>
    </row>
    <row r="335" spans="1:6">
      <c r="A335">
        <v>5</v>
      </c>
      <c r="B335" s="1" t="s">
        <v>40</v>
      </c>
      <c r="C335">
        <v>2</v>
      </c>
      <c r="D335" s="39">
        <v>0.48</v>
      </c>
      <c r="E335" s="39">
        <v>0</v>
      </c>
      <c r="F335" s="39" t="s">
        <v>51</v>
      </c>
    </row>
    <row r="336" spans="1:6">
      <c r="A336">
        <v>5</v>
      </c>
      <c r="B336" s="1" t="s">
        <v>79</v>
      </c>
      <c r="C336">
        <v>2</v>
      </c>
      <c r="D336" s="39">
        <v>0.49</v>
      </c>
      <c r="E336" s="39">
        <v>0</v>
      </c>
      <c r="F336" s="39" t="s">
        <v>51</v>
      </c>
    </row>
    <row r="337" spans="1:6">
      <c r="A337">
        <v>5</v>
      </c>
      <c r="B337" s="1" t="s">
        <v>81</v>
      </c>
      <c r="C337">
        <v>2</v>
      </c>
      <c r="D337" s="39">
        <v>0.49</v>
      </c>
      <c r="E337" s="39">
        <v>0</v>
      </c>
      <c r="F337" s="39" t="s">
        <v>51</v>
      </c>
    </row>
    <row r="338" spans="1:6">
      <c r="A338">
        <v>5</v>
      </c>
      <c r="B338" s="1" t="s">
        <v>28</v>
      </c>
      <c r="C338">
        <v>1</v>
      </c>
      <c r="D338" s="39">
        <v>0.49</v>
      </c>
      <c r="E338" s="39">
        <v>0</v>
      </c>
      <c r="F338" s="39" t="s">
        <v>51</v>
      </c>
    </row>
    <row r="339" spans="1:6">
      <c r="A339">
        <v>5</v>
      </c>
      <c r="B339" s="1" t="s">
        <v>78</v>
      </c>
      <c r="C339">
        <v>2</v>
      </c>
      <c r="D339" s="39">
        <v>0.53</v>
      </c>
      <c r="E339" s="39">
        <v>2</v>
      </c>
      <c r="F339" s="39" t="s">
        <v>51</v>
      </c>
    </row>
    <row r="340" spans="1:6">
      <c r="A340">
        <v>5</v>
      </c>
      <c r="B340" s="275" t="s">
        <v>450</v>
      </c>
      <c r="C340">
        <v>2</v>
      </c>
      <c r="D340" s="39">
        <v>0.54</v>
      </c>
      <c r="E340" s="39">
        <v>2</v>
      </c>
      <c r="F340" s="39" t="s">
        <v>51</v>
      </c>
    </row>
    <row r="341" spans="1:6">
      <c r="A341">
        <v>5</v>
      </c>
      <c r="B341" s="1" t="s">
        <v>18</v>
      </c>
      <c r="C341">
        <v>2</v>
      </c>
      <c r="D341" s="39">
        <v>0.56999999999999995</v>
      </c>
      <c r="E341" s="39">
        <v>1</v>
      </c>
      <c r="F341" s="39" t="s">
        <v>51</v>
      </c>
    </row>
    <row r="342" spans="1:6">
      <c r="A342">
        <v>5</v>
      </c>
      <c r="B342" s="1" t="s">
        <v>79</v>
      </c>
      <c r="C342">
        <v>1</v>
      </c>
      <c r="D342" s="39">
        <v>0.6</v>
      </c>
      <c r="E342" s="39">
        <v>2</v>
      </c>
      <c r="F342" s="39" t="s">
        <v>51</v>
      </c>
    </row>
    <row r="343" spans="1:6">
      <c r="A343">
        <v>5</v>
      </c>
      <c r="B343" s="1" t="s">
        <v>16</v>
      </c>
      <c r="C343">
        <v>2</v>
      </c>
      <c r="D343" s="39">
        <v>0.6</v>
      </c>
      <c r="E343" s="39">
        <v>1</v>
      </c>
      <c r="F343" s="39" t="s">
        <v>51</v>
      </c>
    </row>
    <row r="344" spans="1:6">
      <c r="A344">
        <v>5</v>
      </c>
      <c r="B344" s="1" t="s">
        <v>23</v>
      </c>
      <c r="C344">
        <v>1</v>
      </c>
      <c r="D344" s="39">
        <v>0.6</v>
      </c>
      <c r="E344" s="39">
        <v>1</v>
      </c>
      <c r="F344" s="39" t="s">
        <v>51</v>
      </c>
    </row>
    <row r="345" spans="1:6">
      <c r="A345">
        <v>5</v>
      </c>
      <c r="B345" s="275" t="s">
        <v>450</v>
      </c>
      <c r="C345">
        <v>1</v>
      </c>
      <c r="D345" s="39">
        <v>0.61</v>
      </c>
      <c r="E345" s="39">
        <v>2</v>
      </c>
      <c r="F345" s="39" t="s">
        <v>51</v>
      </c>
    </row>
    <row r="346" spans="1:6">
      <c r="A346">
        <v>5</v>
      </c>
      <c r="B346" s="1" t="s">
        <v>31</v>
      </c>
      <c r="C346">
        <v>1</v>
      </c>
      <c r="D346" s="39">
        <v>0.61</v>
      </c>
      <c r="E346" s="39">
        <v>2</v>
      </c>
      <c r="F346" s="39" t="s">
        <v>51</v>
      </c>
    </row>
    <row r="347" spans="1:6">
      <c r="A347">
        <v>5</v>
      </c>
      <c r="B347" s="1" t="s">
        <v>1</v>
      </c>
      <c r="C347">
        <v>2</v>
      </c>
      <c r="D347" s="39">
        <v>0.62</v>
      </c>
      <c r="E347" s="39">
        <v>2</v>
      </c>
      <c r="F347" s="39" t="s">
        <v>51</v>
      </c>
    </row>
    <row r="348" spans="1:6">
      <c r="A348">
        <v>5</v>
      </c>
      <c r="B348" s="1" t="s">
        <v>13</v>
      </c>
      <c r="C348">
        <v>2</v>
      </c>
      <c r="D348" s="39">
        <v>0.62</v>
      </c>
      <c r="E348" s="39">
        <v>1</v>
      </c>
      <c r="F348" s="39" t="s">
        <v>51</v>
      </c>
    </row>
    <row r="349" spans="1:6">
      <c r="A349">
        <v>5</v>
      </c>
      <c r="B349" s="1" t="s">
        <v>14</v>
      </c>
      <c r="C349">
        <v>1</v>
      </c>
      <c r="D349" s="39">
        <v>0.62</v>
      </c>
      <c r="E349" s="39">
        <v>1</v>
      </c>
      <c r="F349" s="39" t="s">
        <v>51</v>
      </c>
    </row>
    <row r="350" spans="1:6">
      <c r="A350">
        <v>5</v>
      </c>
      <c r="B350" s="1" t="s">
        <v>20</v>
      </c>
      <c r="C350">
        <v>1</v>
      </c>
      <c r="D350" s="39">
        <v>0.62</v>
      </c>
      <c r="E350" s="39">
        <v>1</v>
      </c>
      <c r="F350" s="39" t="s">
        <v>51</v>
      </c>
    </row>
    <row r="351" spans="1:6">
      <c r="A351">
        <v>5</v>
      </c>
      <c r="B351" s="1" t="s">
        <v>234</v>
      </c>
      <c r="C351">
        <v>1</v>
      </c>
      <c r="D351" s="39">
        <v>0.64</v>
      </c>
      <c r="E351" s="39">
        <v>1</v>
      </c>
      <c r="F351" s="39" t="s">
        <v>51</v>
      </c>
    </row>
    <row r="352" spans="1:6">
      <c r="A352">
        <v>5</v>
      </c>
      <c r="B352" s="1" t="s">
        <v>6</v>
      </c>
      <c r="C352">
        <v>1</v>
      </c>
      <c r="D352" s="39">
        <v>0.65</v>
      </c>
      <c r="E352" s="39">
        <v>1</v>
      </c>
      <c r="F352" s="39" t="s">
        <v>51</v>
      </c>
    </row>
    <row r="353" spans="1:6">
      <c r="A353">
        <v>5</v>
      </c>
      <c r="B353" s="1" t="s">
        <v>3</v>
      </c>
      <c r="C353">
        <v>1</v>
      </c>
      <c r="D353" s="39">
        <v>0.67</v>
      </c>
      <c r="E353" s="39">
        <v>2</v>
      </c>
      <c r="F353" s="39" t="s">
        <v>51</v>
      </c>
    </row>
    <row r="354" spans="1:6">
      <c r="A354">
        <v>5</v>
      </c>
      <c r="B354" s="1" t="s">
        <v>6</v>
      </c>
      <c r="C354">
        <v>2</v>
      </c>
      <c r="D354" s="39">
        <v>0.67</v>
      </c>
      <c r="E354" s="39">
        <v>2</v>
      </c>
      <c r="F354" s="39" t="s">
        <v>51</v>
      </c>
    </row>
    <row r="355" spans="1:6">
      <c r="A355">
        <v>5</v>
      </c>
      <c r="B355" s="1" t="s">
        <v>78</v>
      </c>
      <c r="C355">
        <v>1</v>
      </c>
      <c r="D355" s="39">
        <v>0.69</v>
      </c>
      <c r="E355" s="39">
        <v>2</v>
      </c>
      <c r="F355" s="39" t="s">
        <v>51</v>
      </c>
    </row>
    <row r="356" spans="1:6">
      <c r="A356">
        <v>5</v>
      </c>
      <c r="B356" s="1" t="s">
        <v>76</v>
      </c>
      <c r="C356">
        <v>2</v>
      </c>
      <c r="D356" s="39">
        <v>0.7</v>
      </c>
      <c r="E356" s="39">
        <v>2</v>
      </c>
      <c r="F356" s="39" t="s">
        <v>51</v>
      </c>
    </row>
    <row r="357" spans="1:6">
      <c r="A357">
        <v>5</v>
      </c>
      <c r="B357" s="1" t="s">
        <v>23</v>
      </c>
      <c r="C357">
        <v>2</v>
      </c>
      <c r="D357" s="39">
        <v>0.71</v>
      </c>
      <c r="E357" s="39">
        <v>2</v>
      </c>
      <c r="F357" s="39" t="s">
        <v>51</v>
      </c>
    </row>
    <row r="358" spans="1:6">
      <c r="A358">
        <v>5</v>
      </c>
      <c r="B358" s="1" t="s">
        <v>31</v>
      </c>
      <c r="C358">
        <v>2</v>
      </c>
      <c r="D358" s="39">
        <v>0.72</v>
      </c>
      <c r="E358" s="39">
        <v>2</v>
      </c>
      <c r="F358" s="39" t="s">
        <v>51</v>
      </c>
    </row>
    <row r="359" spans="1:6">
      <c r="A359">
        <v>5</v>
      </c>
      <c r="B359" s="1" t="s">
        <v>489</v>
      </c>
      <c r="C359">
        <v>2</v>
      </c>
      <c r="D359" s="39">
        <v>0.73</v>
      </c>
      <c r="E359" s="39">
        <v>2</v>
      </c>
      <c r="F359" s="39" t="s">
        <v>51</v>
      </c>
    </row>
    <row r="360" spans="1:6">
      <c r="A360">
        <v>5</v>
      </c>
      <c r="B360" s="1" t="s">
        <v>14</v>
      </c>
      <c r="C360">
        <v>2</v>
      </c>
      <c r="D360" s="39">
        <v>0.75</v>
      </c>
      <c r="E360" s="39">
        <v>2</v>
      </c>
      <c r="F360" s="39" t="s">
        <v>51</v>
      </c>
    </row>
    <row r="361" spans="1:6">
      <c r="A361">
        <v>5</v>
      </c>
      <c r="B361" s="1" t="s">
        <v>27</v>
      </c>
      <c r="C361">
        <v>1</v>
      </c>
      <c r="D361" s="39">
        <v>0.75</v>
      </c>
      <c r="E361" s="39">
        <v>1</v>
      </c>
      <c r="F361" s="39" t="s">
        <v>51</v>
      </c>
    </row>
    <row r="362" spans="1:6">
      <c r="A362">
        <v>5</v>
      </c>
      <c r="B362" s="1" t="s">
        <v>1</v>
      </c>
      <c r="C362">
        <v>1</v>
      </c>
      <c r="D362" s="39">
        <v>0.77</v>
      </c>
      <c r="E362" s="39">
        <v>2</v>
      </c>
      <c r="F362" s="39" t="s">
        <v>51</v>
      </c>
    </row>
    <row r="363" spans="1:6">
      <c r="A363">
        <v>5</v>
      </c>
      <c r="B363" s="1" t="s">
        <v>45</v>
      </c>
      <c r="C363">
        <v>2</v>
      </c>
      <c r="D363" s="39">
        <v>0.8</v>
      </c>
      <c r="E363" s="39">
        <v>2</v>
      </c>
      <c r="F363" s="39" t="s">
        <v>51</v>
      </c>
    </row>
    <row r="364" spans="1:6">
      <c r="A364">
        <v>5</v>
      </c>
      <c r="B364" s="1" t="s">
        <v>4</v>
      </c>
      <c r="C364">
        <v>2</v>
      </c>
      <c r="D364" s="39">
        <v>0.82</v>
      </c>
      <c r="E364" s="39">
        <v>2</v>
      </c>
      <c r="F364" s="39" t="s">
        <v>51</v>
      </c>
    </row>
    <row r="365" spans="1:6">
      <c r="A365">
        <v>5</v>
      </c>
      <c r="B365" s="1" t="s">
        <v>25</v>
      </c>
      <c r="C365">
        <v>1</v>
      </c>
      <c r="D365" s="39">
        <v>0.83</v>
      </c>
      <c r="E365" s="39">
        <v>1</v>
      </c>
      <c r="F365" s="39" t="s">
        <v>51</v>
      </c>
    </row>
    <row r="366" spans="1:6">
      <c r="A366">
        <v>5</v>
      </c>
      <c r="B366" s="1" t="s">
        <v>77</v>
      </c>
      <c r="C366">
        <v>2</v>
      </c>
      <c r="D366" s="39">
        <v>0.86</v>
      </c>
      <c r="E366" s="39">
        <v>2</v>
      </c>
      <c r="F366" s="39" t="s">
        <v>51</v>
      </c>
    </row>
    <row r="367" spans="1:6">
      <c r="A367">
        <v>5</v>
      </c>
      <c r="B367" s="1" t="s">
        <v>10</v>
      </c>
      <c r="C367">
        <v>1</v>
      </c>
      <c r="D367" s="39">
        <v>0.87</v>
      </c>
      <c r="E367" s="39">
        <v>1</v>
      </c>
      <c r="F367" s="39" t="s">
        <v>51</v>
      </c>
    </row>
    <row r="368" spans="1:6">
      <c r="A368">
        <v>5</v>
      </c>
      <c r="B368" s="1" t="s">
        <v>9</v>
      </c>
      <c r="C368">
        <v>1</v>
      </c>
      <c r="D368" s="39">
        <v>0.88</v>
      </c>
      <c r="E368" s="39">
        <v>1</v>
      </c>
      <c r="F368" s="39" t="s">
        <v>51</v>
      </c>
    </row>
    <row r="369" spans="1:6">
      <c r="A369">
        <v>5</v>
      </c>
      <c r="B369" s="1" t="s">
        <v>77</v>
      </c>
      <c r="C369">
        <v>1</v>
      </c>
      <c r="D369" s="39">
        <v>0.89</v>
      </c>
      <c r="E369" s="39">
        <v>2</v>
      </c>
      <c r="F369" s="39" t="s">
        <v>51</v>
      </c>
    </row>
    <row r="370" spans="1:6">
      <c r="A370">
        <v>5</v>
      </c>
      <c r="B370" s="1" t="s">
        <v>20</v>
      </c>
      <c r="C370">
        <v>2</v>
      </c>
      <c r="D370" s="39">
        <v>0.93</v>
      </c>
      <c r="E370" s="39">
        <v>2</v>
      </c>
      <c r="F370" s="39" t="s">
        <v>51</v>
      </c>
    </row>
    <row r="371" spans="1:6">
      <c r="A371">
        <v>5</v>
      </c>
      <c r="B371" s="1" t="s">
        <v>9</v>
      </c>
      <c r="C371">
        <v>2</v>
      </c>
      <c r="D371" s="39">
        <v>0.94</v>
      </c>
      <c r="E371" s="39">
        <v>2</v>
      </c>
      <c r="F371" s="39" t="s">
        <v>51</v>
      </c>
    </row>
    <row r="372" spans="1:6">
      <c r="A372">
        <v>5</v>
      </c>
      <c r="B372" s="1" t="s">
        <v>37</v>
      </c>
      <c r="C372">
        <v>1</v>
      </c>
      <c r="D372" s="39">
        <v>1</v>
      </c>
      <c r="E372" s="39">
        <v>3</v>
      </c>
      <c r="F372" s="39" t="s">
        <v>51</v>
      </c>
    </row>
    <row r="373" spans="1:6">
      <c r="A373">
        <v>5</v>
      </c>
      <c r="B373" s="1" t="s">
        <v>80</v>
      </c>
      <c r="C373">
        <v>1</v>
      </c>
      <c r="D373" s="39">
        <v>1</v>
      </c>
      <c r="E373" s="39">
        <v>3</v>
      </c>
      <c r="F373" s="39" t="s">
        <v>51</v>
      </c>
    </row>
    <row r="374" spans="1:6">
      <c r="A374">
        <v>5</v>
      </c>
      <c r="B374" s="1" t="s">
        <v>4</v>
      </c>
      <c r="C374">
        <v>1</v>
      </c>
      <c r="D374" s="39">
        <v>1</v>
      </c>
      <c r="E374" s="39">
        <v>3</v>
      </c>
      <c r="F374" s="39" t="s">
        <v>51</v>
      </c>
    </row>
    <row r="375" spans="1:6">
      <c r="A375">
        <v>5</v>
      </c>
      <c r="B375" s="1" t="s">
        <v>7</v>
      </c>
      <c r="C375">
        <v>1</v>
      </c>
      <c r="D375" s="39">
        <v>1</v>
      </c>
      <c r="E375" s="39">
        <v>3</v>
      </c>
      <c r="F375" s="39" t="s">
        <v>51</v>
      </c>
    </row>
    <row r="376" spans="1:6">
      <c r="A376">
        <v>5</v>
      </c>
      <c r="B376" s="1" t="s">
        <v>7</v>
      </c>
      <c r="C376">
        <v>2</v>
      </c>
      <c r="D376" s="39">
        <v>1</v>
      </c>
      <c r="E376" s="39">
        <v>3</v>
      </c>
      <c r="F376" s="39" t="s">
        <v>51</v>
      </c>
    </row>
    <row r="377" spans="1:6">
      <c r="A377">
        <v>5</v>
      </c>
      <c r="B377" s="1" t="s">
        <v>15</v>
      </c>
      <c r="C377">
        <v>2</v>
      </c>
      <c r="D377" s="39">
        <v>1</v>
      </c>
      <c r="E377" s="39">
        <v>3</v>
      </c>
      <c r="F377" s="39" t="s">
        <v>51</v>
      </c>
    </row>
    <row r="378" spans="1:6">
      <c r="A378">
        <v>5</v>
      </c>
      <c r="B378" s="1" t="s">
        <v>10</v>
      </c>
      <c r="C378">
        <v>2</v>
      </c>
      <c r="D378" s="39">
        <v>1</v>
      </c>
      <c r="E378" s="39">
        <v>3</v>
      </c>
      <c r="F378" s="39" t="s">
        <v>51</v>
      </c>
    </row>
    <row r="379" spans="1:6">
      <c r="A379">
        <v>5</v>
      </c>
      <c r="B379" s="1" t="s">
        <v>13</v>
      </c>
      <c r="C379">
        <v>1</v>
      </c>
      <c r="D379" s="39">
        <v>1</v>
      </c>
      <c r="E379" s="39">
        <v>3</v>
      </c>
      <c r="F379" s="39" t="s">
        <v>51</v>
      </c>
    </row>
    <row r="380" spans="1:6">
      <c r="A380">
        <v>5</v>
      </c>
      <c r="B380" s="1" t="s">
        <v>45</v>
      </c>
      <c r="C380">
        <v>1</v>
      </c>
      <c r="D380" s="39">
        <v>1</v>
      </c>
      <c r="E380" s="39">
        <v>3</v>
      </c>
      <c r="F380" s="39" t="s">
        <v>51</v>
      </c>
    </row>
    <row r="381" spans="1:6">
      <c r="A381">
        <v>5</v>
      </c>
      <c r="B381" s="1" t="s">
        <v>16</v>
      </c>
      <c r="C381">
        <v>1</v>
      </c>
      <c r="D381" s="39">
        <v>1</v>
      </c>
      <c r="E381" s="39">
        <v>3</v>
      </c>
      <c r="F381" s="39" t="s">
        <v>51</v>
      </c>
    </row>
    <row r="382" spans="1:6">
      <c r="A382">
        <v>5</v>
      </c>
      <c r="B382" s="1" t="s">
        <v>18</v>
      </c>
      <c r="C382">
        <v>1</v>
      </c>
      <c r="D382" s="39">
        <v>1</v>
      </c>
      <c r="E382" s="39">
        <v>3</v>
      </c>
      <c r="F382" s="39" t="s">
        <v>51</v>
      </c>
    </row>
    <row r="383" spans="1:6">
      <c r="A383">
        <v>5</v>
      </c>
      <c r="B383" s="1" t="s">
        <v>25</v>
      </c>
      <c r="C383">
        <v>2</v>
      </c>
      <c r="D383" s="39">
        <v>1</v>
      </c>
      <c r="E383" s="39">
        <v>3</v>
      </c>
      <c r="F383" s="39" t="s">
        <v>51</v>
      </c>
    </row>
    <row r="384" spans="1:6">
      <c r="A384">
        <v>6</v>
      </c>
      <c r="B384" s="1" t="s">
        <v>76</v>
      </c>
      <c r="C384">
        <v>2</v>
      </c>
      <c r="D384" s="39">
        <v>0</v>
      </c>
      <c r="E384" s="39">
        <v>0</v>
      </c>
      <c r="F384" s="39" t="s">
        <v>52</v>
      </c>
    </row>
    <row r="385" spans="1:6">
      <c r="A385">
        <v>6</v>
      </c>
      <c r="B385" s="1" t="s">
        <v>4</v>
      </c>
      <c r="C385">
        <v>1</v>
      </c>
      <c r="D385" s="39">
        <v>0</v>
      </c>
      <c r="E385" s="39">
        <v>0</v>
      </c>
      <c r="F385" s="39" t="s">
        <v>51</v>
      </c>
    </row>
    <row r="386" spans="1:6">
      <c r="A386">
        <v>6</v>
      </c>
      <c r="B386" s="1" t="s">
        <v>4</v>
      </c>
      <c r="C386">
        <v>2</v>
      </c>
      <c r="D386" s="39">
        <v>0</v>
      </c>
      <c r="E386" s="39">
        <v>0</v>
      </c>
      <c r="F386" s="39" t="s">
        <v>51</v>
      </c>
    </row>
    <row r="387" spans="1:6">
      <c r="A387">
        <v>6</v>
      </c>
      <c r="B387" s="1" t="s">
        <v>43</v>
      </c>
      <c r="C387">
        <v>2</v>
      </c>
      <c r="D387" s="39">
        <v>0</v>
      </c>
      <c r="E387" s="39">
        <v>0</v>
      </c>
      <c r="F387" s="39" t="s">
        <v>52</v>
      </c>
    </row>
    <row r="388" spans="1:6">
      <c r="A388">
        <v>6</v>
      </c>
      <c r="B388" s="1" t="s">
        <v>234</v>
      </c>
      <c r="C388">
        <v>2</v>
      </c>
      <c r="D388" s="39">
        <v>0</v>
      </c>
      <c r="E388" s="39">
        <v>0</v>
      </c>
      <c r="F388" s="39" t="s">
        <v>52</v>
      </c>
    </row>
    <row r="389" spans="1:6">
      <c r="A389">
        <v>6</v>
      </c>
      <c r="B389" s="1" t="s">
        <v>22</v>
      </c>
      <c r="C389">
        <v>2</v>
      </c>
      <c r="D389" s="39">
        <v>0</v>
      </c>
      <c r="E389" s="39">
        <v>0</v>
      </c>
      <c r="F389" s="39" t="s">
        <v>52</v>
      </c>
    </row>
    <row r="390" spans="1:6">
      <c r="A390">
        <v>6</v>
      </c>
      <c r="B390" s="1" t="s">
        <v>21</v>
      </c>
      <c r="C390">
        <v>2</v>
      </c>
      <c r="D390" s="39">
        <v>0</v>
      </c>
      <c r="E390" s="39">
        <v>0</v>
      </c>
      <c r="F390" s="39" t="s">
        <v>52</v>
      </c>
    </row>
    <row r="391" spans="1:6">
      <c r="A391">
        <v>6</v>
      </c>
      <c r="B391" s="1" t="s">
        <v>27</v>
      </c>
      <c r="C391">
        <v>2</v>
      </c>
      <c r="D391" s="39">
        <v>0</v>
      </c>
      <c r="E391" s="39">
        <v>0</v>
      </c>
      <c r="F391" s="39" t="s">
        <v>52</v>
      </c>
    </row>
    <row r="392" spans="1:6">
      <c r="A392">
        <v>6</v>
      </c>
      <c r="B392" s="1" t="s">
        <v>40</v>
      </c>
      <c r="C392">
        <v>2</v>
      </c>
      <c r="D392" s="39">
        <v>0</v>
      </c>
      <c r="E392" s="39">
        <v>0</v>
      </c>
      <c r="F392" s="39" t="s">
        <v>52</v>
      </c>
    </row>
    <row r="393" spans="1:6">
      <c r="A393">
        <v>6</v>
      </c>
      <c r="B393" s="1" t="s">
        <v>26</v>
      </c>
      <c r="C393">
        <v>2</v>
      </c>
      <c r="D393" s="39">
        <v>0</v>
      </c>
      <c r="E393" s="39">
        <v>0</v>
      </c>
      <c r="F393" s="39" t="s">
        <v>52</v>
      </c>
    </row>
    <row r="394" spans="1:6">
      <c r="A394">
        <v>6</v>
      </c>
      <c r="B394" s="1" t="s">
        <v>30</v>
      </c>
      <c r="C394">
        <v>2</v>
      </c>
      <c r="D394" s="39">
        <v>0</v>
      </c>
      <c r="E394" s="39">
        <v>0</v>
      </c>
      <c r="F394" s="39" t="s">
        <v>52</v>
      </c>
    </row>
    <row r="395" spans="1:6">
      <c r="A395">
        <v>6</v>
      </c>
      <c r="B395" s="1" t="s">
        <v>28</v>
      </c>
      <c r="C395">
        <v>1</v>
      </c>
      <c r="D395" s="39">
        <v>0.05</v>
      </c>
      <c r="E395" s="39">
        <v>0</v>
      </c>
      <c r="F395" s="39" t="s">
        <v>51</v>
      </c>
    </row>
    <row r="396" spans="1:6">
      <c r="A396">
        <v>6</v>
      </c>
      <c r="B396" s="1" t="s">
        <v>39</v>
      </c>
      <c r="C396">
        <v>1</v>
      </c>
      <c r="D396" s="39">
        <v>0.08</v>
      </c>
      <c r="E396" s="39">
        <v>0</v>
      </c>
      <c r="F396" s="39" t="s">
        <v>51</v>
      </c>
    </row>
    <row r="397" spans="1:6">
      <c r="A397">
        <v>6</v>
      </c>
      <c r="B397" s="1" t="s">
        <v>30</v>
      </c>
      <c r="C397">
        <v>1</v>
      </c>
      <c r="D397" s="39">
        <v>0.09</v>
      </c>
      <c r="E397" s="39">
        <v>0</v>
      </c>
      <c r="F397" s="39" t="s">
        <v>51</v>
      </c>
    </row>
    <row r="398" spans="1:6">
      <c r="A398">
        <v>6</v>
      </c>
      <c r="B398" s="1" t="s">
        <v>39</v>
      </c>
      <c r="C398">
        <v>2</v>
      </c>
      <c r="D398" s="39">
        <v>0.12</v>
      </c>
      <c r="E398" s="39">
        <v>0</v>
      </c>
      <c r="F398" s="39" t="s">
        <v>51</v>
      </c>
    </row>
    <row r="399" spans="1:6">
      <c r="A399">
        <v>6</v>
      </c>
      <c r="B399" s="1" t="s">
        <v>29</v>
      </c>
      <c r="C399">
        <v>1</v>
      </c>
      <c r="D399" s="39">
        <v>0.14000000000000001</v>
      </c>
      <c r="E399" s="39">
        <v>0</v>
      </c>
      <c r="F399" s="39" t="s">
        <v>51</v>
      </c>
    </row>
    <row r="400" spans="1:6">
      <c r="A400">
        <v>6</v>
      </c>
      <c r="B400" s="1" t="s">
        <v>12</v>
      </c>
      <c r="C400">
        <v>2</v>
      </c>
      <c r="D400" s="39">
        <v>0.15</v>
      </c>
      <c r="E400" s="39">
        <v>0</v>
      </c>
      <c r="F400" s="39" t="s">
        <v>51</v>
      </c>
    </row>
    <row r="401" spans="1:6">
      <c r="A401">
        <v>6</v>
      </c>
      <c r="B401" s="1" t="s">
        <v>81</v>
      </c>
      <c r="C401">
        <v>1</v>
      </c>
      <c r="D401" s="39">
        <v>0.17</v>
      </c>
      <c r="E401" s="39">
        <v>0</v>
      </c>
      <c r="F401" s="39" t="s">
        <v>51</v>
      </c>
    </row>
    <row r="402" spans="1:6">
      <c r="A402">
        <v>6</v>
      </c>
      <c r="B402" s="1" t="s">
        <v>19</v>
      </c>
      <c r="C402">
        <v>1</v>
      </c>
      <c r="D402" s="39">
        <v>0.17</v>
      </c>
      <c r="E402" s="39">
        <v>0</v>
      </c>
      <c r="F402" s="39" t="s">
        <v>51</v>
      </c>
    </row>
    <row r="403" spans="1:6">
      <c r="A403">
        <v>6</v>
      </c>
      <c r="B403" s="1" t="s">
        <v>44</v>
      </c>
      <c r="C403">
        <v>1</v>
      </c>
      <c r="D403" s="39">
        <v>0.17</v>
      </c>
      <c r="E403" s="39">
        <v>1</v>
      </c>
      <c r="F403" s="39" t="s">
        <v>51</v>
      </c>
    </row>
    <row r="404" spans="1:6">
      <c r="A404">
        <v>6</v>
      </c>
      <c r="B404" s="1" t="s">
        <v>18</v>
      </c>
      <c r="C404">
        <v>1</v>
      </c>
      <c r="D404" s="39">
        <v>0.28000000000000003</v>
      </c>
      <c r="E404" s="39">
        <v>0</v>
      </c>
      <c r="F404" s="39" t="s">
        <v>51</v>
      </c>
    </row>
    <row r="405" spans="1:6">
      <c r="A405">
        <v>6</v>
      </c>
      <c r="B405" s="275" t="s">
        <v>450</v>
      </c>
      <c r="C405">
        <v>2</v>
      </c>
      <c r="D405" s="39">
        <v>0.28999999999999998</v>
      </c>
      <c r="E405" s="39">
        <v>1</v>
      </c>
      <c r="F405" s="39" t="s">
        <v>51</v>
      </c>
    </row>
    <row r="406" spans="1:6">
      <c r="A406">
        <v>6</v>
      </c>
      <c r="B406" s="1" t="s">
        <v>28</v>
      </c>
      <c r="C406">
        <v>2</v>
      </c>
      <c r="D406" s="39">
        <v>0.3</v>
      </c>
      <c r="E406" s="39">
        <v>0</v>
      </c>
      <c r="F406" s="39" t="s">
        <v>51</v>
      </c>
    </row>
    <row r="407" spans="1:6">
      <c r="A407">
        <v>6</v>
      </c>
      <c r="B407" s="1" t="s">
        <v>80</v>
      </c>
      <c r="C407">
        <v>1</v>
      </c>
      <c r="D407" s="39">
        <v>0.33</v>
      </c>
      <c r="E407" s="39">
        <v>0</v>
      </c>
      <c r="F407" s="39" t="s">
        <v>51</v>
      </c>
    </row>
    <row r="408" spans="1:6">
      <c r="A408">
        <v>6</v>
      </c>
      <c r="B408" s="1" t="s">
        <v>77</v>
      </c>
      <c r="C408">
        <v>1</v>
      </c>
      <c r="D408" s="39">
        <v>0.33</v>
      </c>
      <c r="E408" s="39">
        <v>0</v>
      </c>
      <c r="F408" s="39" t="s">
        <v>51</v>
      </c>
    </row>
    <row r="409" spans="1:6">
      <c r="A409">
        <v>6</v>
      </c>
      <c r="B409" s="1" t="s">
        <v>25</v>
      </c>
      <c r="C409">
        <v>1</v>
      </c>
      <c r="D409" s="39">
        <v>0.33</v>
      </c>
      <c r="E409" s="39">
        <v>0</v>
      </c>
      <c r="F409" s="39" t="s">
        <v>51</v>
      </c>
    </row>
    <row r="410" spans="1:6">
      <c r="A410">
        <v>6</v>
      </c>
      <c r="B410" s="1" t="s">
        <v>43</v>
      </c>
      <c r="C410">
        <v>1</v>
      </c>
      <c r="D410" s="39">
        <v>0.34</v>
      </c>
      <c r="E410" s="39">
        <v>0</v>
      </c>
      <c r="F410" s="39" t="s">
        <v>51</v>
      </c>
    </row>
    <row r="411" spans="1:6">
      <c r="A411">
        <v>6</v>
      </c>
      <c r="B411" s="1" t="s">
        <v>15</v>
      </c>
      <c r="C411">
        <v>2</v>
      </c>
      <c r="D411" s="39">
        <v>0.34</v>
      </c>
      <c r="E411" s="39">
        <v>1</v>
      </c>
      <c r="F411" s="39" t="s">
        <v>51</v>
      </c>
    </row>
    <row r="412" spans="1:6">
      <c r="A412">
        <v>6</v>
      </c>
      <c r="B412" s="1" t="s">
        <v>44</v>
      </c>
      <c r="C412">
        <v>2</v>
      </c>
      <c r="D412" s="39">
        <v>0.34</v>
      </c>
      <c r="E412" s="39">
        <v>0</v>
      </c>
      <c r="F412" s="39" t="s">
        <v>51</v>
      </c>
    </row>
    <row r="413" spans="1:6">
      <c r="A413">
        <v>6</v>
      </c>
      <c r="B413" s="1" t="s">
        <v>23</v>
      </c>
      <c r="C413">
        <v>2</v>
      </c>
      <c r="D413" s="39">
        <v>0.38</v>
      </c>
      <c r="E413" s="39">
        <v>1</v>
      </c>
      <c r="F413" s="39" t="s">
        <v>51</v>
      </c>
    </row>
    <row r="414" spans="1:6">
      <c r="A414">
        <v>6</v>
      </c>
      <c r="B414" s="1" t="s">
        <v>78</v>
      </c>
      <c r="C414">
        <v>1</v>
      </c>
      <c r="D414" s="39">
        <v>0.42</v>
      </c>
      <c r="E414" s="39">
        <v>0</v>
      </c>
      <c r="F414" s="39" t="s">
        <v>51</v>
      </c>
    </row>
    <row r="415" spans="1:6">
      <c r="A415">
        <v>6</v>
      </c>
      <c r="B415" s="275" t="s">
        <v>450</v>
      </c>
      <c r="C415">
        <v>1</v>
      </c>
      <c r="D415" s="39">
        <v>0.43</v>
      </c>
      <c r="E415" s="39">
        <v>0</v>
      </c>
      <c r="F415" s="39" t="s">
        <v>83</v>
      </c>
    </row>
    <row r="416" spans="1:6">
      <c r="A416">
        <v>6</v>
      </c>
      <c r="B416" s="1" t="s">
        <v>22</v>
      </c>
      <c r="C416">
        <v>1</v>
      </c>
      <c r="D416" s="39">
        <v>0.43</v>
      </c>
      <c r="E416" s="39">
        <v>1</v>
      </c>
      <c r="F416" s="39" t="s">
        <v>51</v>
      </c>
    </row>
    <row r="417" spans="1:6">
      <c r="A417">
        <v>6</v>
      </c>
      <c r="B417" s="1" t="s">
        <v>31</v>
      </c>
      <c r="C417">
        <v>1</v>
      </c>
      <c r="D417" s="39">
        <v>0.43</v>
      </c>
      <c r="E417" s="39">
        <v>0</v>
      </c>
      <c r="F417" s="39" t="s">
        <v>51</v>
      </c>
    </row>
    <row r="418" spans="1:6">
      <c r="A418">
        <v>6</v>
      </c>
      <c r="B418" s="1" t="s">
        <v>8</v>
      </c>
      <c r="C418">
        <v>1</v>
      </c>
      <c r="D418" s="39">
        <v>0.44</v>
      </c>
      <c r="E418" s="39">
        <v>1</v>
      </c>
      <c r="F418" s="39" t="s">
        <v>51</v>
      </c>
    </row>
    <row r="419" spans="1:6">
      <c r="A419">
        <v>6</v>
      </c>
      <c r="B419" s="1" t="s">
        <v>29</v>
      </c>
      <c r="C419">
        <v>2</v>
      </c>
      <c r="D419" s="39">
        <v>0.45</v>
      </c>
      <c r="E419" s="39">
        <v>1</v>
      </c>
      <c r="F419" s="39" t="s">
        <v>51</v>
      </c>
    </row>
    <row r="420" spans="1:6">
      <c r="A420">
        <v>6</v>
      </c>
      <c r="B420" s="1" t="s">
        <v>10</v>
      </c>
      <c r="C420">
        <v>1</v>
      </c>
      <c r="D420" s="39">
        <v>0.46</v>
      </c>
      <c r="E420" s="39">
        <v>0</v>
      </c>
      <c r="F420" s="39" t="s">
        <v>51</v>
      </c>
    </row>
    <row r="421" spans="1:6">
      <c r="A421">
        <v>6</v>
      </c>
      <c r="B421" s="1" t="s">
        <v>79</v>
      </c>
      <c r="C421">
        <v>2</v>
      </c>
      <c r="D421" s="39">
        <v>0.48</v>
      </c>
      <c r="E421" s="39">
        <v>0</v>
      </c>
      <c r="F421" s="39" t="s">
        <v>51</v>
      </c>
    </row>
    <row r="422" spans="1:6">
      <c r="A422">
        <v>6</v>
      </c>
      <c r="B422" s="1" t="s">
        <v>3</v>
      </c>
      <c r="C422">
        <v>1</v>
      </c>
      <c r="D422" s="39">
        <v>0.48</v>
      </c>
      <c r="E422" s="39">
        <v>1</v>
      </c>
      <c r="F422" s="39" t="s">
        <v>51</v>
      </c>
    </row>
    <row r="423" spans="1:6">
      <c r="A423">
        <v>6</v>
      </c>
      <c r="B423" s="1" t="s">
        <v>6</v>
      </c>
      <c r="C423">
        <v>1</v>
      </c>
      <c r="D423" s="39">
        <v>0.5</v>
      </c>
      <c r="E423" s="39">
        <v>1</v>
      </c>
      <c r="F423" s="39" t="s">
        <v>51</v>
      </c>
    </row>
    <row r="424" spans="1:6">
      <c r="A424">
        <v>6</v>
      </c>
      <c r="B424" s="1" t="s">
        <v>6</v>
      </c>
      <c r="C424">
        <v>2</v>
      </c>
      <c r="D424" s="39">
        <v>0.5</v>
      </c>
      <c r="E424" s="39">
        <v>2</v>
      </c>
      <c r="F424" s="39" t="s">
        <v>51</v>
      </c>
    </row>
    <row r="425" spans="1:6">
      <c r="A425">
        <v>6</v>
      </c>
      <c r="B425" s="1" t="s">
        <v>45</v>
      </c>
      <c r="C425">
        <v>1</v>
      </c>
      <c r="D425" s="39">
        <v>0.5</v>
      </c>
      <c r="E425" s="39">
        <v>1</v>
      </c>
      <c r="F425" s="39" t="s">
        <v>51</v>
      </c>
    </row>
    <row r="426" spans="1:6">
      <c r="A426">
        <v>6</v>
      </c>
      <c r="B426" s="1" t="s">
        <v>489</v>
      </c>
      <c r="C426">
        <v>1</v>
      </c>
      <c r="D426" s="39">
        <v>0.51</v>
      </c>
      <c r="E426" s="39">
        <v>2</v>
      </c>
      <c r="F426" s="39" t="s">
        <v>51</v>
      </c>
    </row>
    <row r="427" spans="1:6">
      <c r="A427">
        <v>6</v>
      </c>
      <c r="B427" s="1" t="s">
        <v>2</v>
      </c>
      <c r="C427">
        <v>1</v>
      </c>
      <c r="D427" s="39">
        <v>0.52</v>
      </c>
      <c r="E427" s="39">
        <v>1</v>
      </c>
      <c r="F427" s="39" t="s">
        <v>51</v>
      </c>
    </row>
    <row r="428" spans="1:6">
      <c r="A428">
        <v>6</v>
      </c>
      <c r="B428" s="1" t="s">
        <v>13</v>
      </c>
      <c r="C428">
        <v>1</v>
      </c>
      <c r="D428" s="39">
        <v>0.53</v>
      </c>
      <c r="E428" s="39">
        <v>1</v>
      </c>
      <c r="F428" s="39" t="s">
        <v>51</v>
      </c>
    </row>
    <row r="429" spans="1:6">
      <c r="A429">
        <v>6</v>
      </c>
      <c r="B429" s="1" t="s">
        <v>20</v>
      </c>
      <c r="C429">
        <v>2</v>
      </c>
      <c r="D429" s="39">
        <v>0.54</v>
      </c>
      <c r="E429" s="39">
        <v>2</v>
      </c>
      <c r="F429" s="39" t="s">
        <v>51</v>
      </c>
    </row>
    <row r="430" spans="1:6">
      <c r="A430">
        <v>6</v>
      </c>
      <c r="B430" s="1" t="s">
        <v>1</v>
      </c>
      <c r="C430">
        <v>2</v>
      </c>
      <c r="D430" s="39">
        <v>0.55000000000000004</v>
      </c>
      <c r="E430" s="39">
        <v>2</v>
      </c>
      <c r="F430" s="39" t="s">
        <v>51</v>
      </c>
    </row>
    <row r="431" spans="1:6">
      <c r="A431">
        <v>6</v>
      </c>
      <c r="B431" s="1" t="s">
        <v>23</v>
      </c>
      <c r="C431">
        <v>1</v>
      </c>
      <c r="D431" s="39">
        <v>0.56000000000000005</v>
      </c>
      <c r="E431" s="39">
        <v>2</v>
      </c>
      <c r="F431" s="39" t="s">
        <v>51</v>
      </c>
    </row>
    <row r="432" spans="1:6">
      <c r="A432">
        <v>6</v>
      </c>
      <c r="B432" s="1" t="s">
        <v>1</v>
      </c>
      <c r="C432">
        <v>1</v>
      </c>
      <c r="D432" s="39">
        <v>0.56999999999999995</v>
      </c>
      <c r="E432" s="39">
        <v>2</v>
      </c>
      <c r="F432" s="39" t="s">
        <v>51</v>
      </c>
    </row>
    <row r="433" spans="1:6">
      <c r="A433">
        <v>6</v>
      </c>
      <c r="B433" s="1" t="s">
        <v>8</v>
      </c>
      <c r="C433">
        <v>2</v>
      </c>
      <c r="D433" s="39">
        <v>0.56999999999999995</v>
      </c>
      <c r="E433" s="39">
        <v>2</v>
      </c>
      <c r="F433" s="39" t="s">
        <v>51</v>
      </c>
    </row>
    <row r="434" spans="1:6">
      <c r="A434">
        <v>6</v>
      </c>
      <c r="B434" s="1" t="s">
        <v>38</v>
      </c>
      <c r="C434">
        <v>1</v>
      </c>
      <c r="D434" s="39">
        <v>0.57999999999999996</v>
      </c>
      <c r="E434" s="39">
        <v>1</v>
      </c>
      <c r="F434" s="39" t="s">
        <v>51</v>
      </c>
    </row>
    <row r="435" spans="1:6">
      <c r="A435">
        <v>6</v>
      </c>
      <c r="B435" s="1" t="s">
        <v>38</v>
      </c>
      <c r="C435">
        <v>2</v>
      </c>
      <c r="D435" s="39">
        <v>0.57999999999999996</v>
      </c>
      <c r="E435" s="39">
        <v>2</v>
      </c>
      <c r="F435" s="39" t="s">
        <v>51</v>
      </c>
    </row>
    <row r="436" spans="1:6">
      <c r="A436">
        <v>6</v>
      </c>
      <c r="B436" s="1" t="s">
        <v>40</v>
      </c>
      <c r="C436">
        <v>1</v>
      </c>
      <c r="D436" s="39">
        <v>0.57999999999999996</v>
      </c>
      <c r="E436" s="39">
        <v>2</v>
      </c>
      <c r="F436" s="39" t="s">
        <v>51</v>
      </c>
    </row>
    <row r="437" spans="1:6">
      <c r="A437">
        <v>6</v>
      </c>
      <c r="B437" s="1" t="s">
        <v>26</v>
      </c>
      <c r="C437">
        <v>1</v>
      </c>
      <c r="D437" s="39">
        <v>0.57999999999999996</v>
      </c>
      <c r="E437" s="39">
        <v>2</v>
      </c>
      <c r="F437" s="39" t="s">
        <v>51</v>
      </c>
    </row>
    <row r="438" spans="1:6">
      <c r="A438">
        <v>6</v>
      </c>
      <c r="B438" s="1" t="s">
        <v>2</v>
      </c>
      <c r="C438">
        <v>2</v>
      </c>
      <c r="D438" s="39">
        <v>0.59</v>
      </c>
      <c r="E438" s="39">
        <v>2</v>
      </c>
      <c r="F438" s="39" t="s">
        <v>51</v>
      </c>
    </row>
    <row r="439" spans="1:6">
      <c r="A439">
        <v>6</v>
      </c>
      <c r="B439" s="1" t="s">
        <v>78</v>
      </c>
      <c r="C439">
        <v>2</v>
      </c>
      <c r="D439" s="39">
        <v>0.59</v>
      </c>
      <c r="E439" s="39">
        <v>2</v>
      </c>
      <c r="F439" s="39" t="s">
        <v>51</v>
      </c>
    </row>
    <row r="440" spans="1:6">
      <c r="A440">
        <v>6</v>
      </c>
      <c r="B440" s="1" t="s">
        <v>81</v>
      </c>
      <c r="C440">
        <v>2</v>
      </c>
      <c r="D440" s="39">
        <v>0.6</v>
      </c>
      <c r="E440" s="39">
        <v>2</v>
      </c>
      <c r="F440" s="39" t="s">
        <v>51</v>
      </c>
    </row>
    <row r="441" spans="1:6">
      <c r="A441">
        <v>6</v>
      </c>
      <c r="B441" s="1" t="s">
        <v>3</v>
      </c>
      <c r="C441">
        <v>2</v>
      </c>
      <c r="D441" s="39">
        <v>0.62</v>
      </c>
      <c r="E441" s="39">
        <v>2</v>
      </c>
      <c r="F441" s="39" t="s">
        <v>51</v>
      </c>
    </row>
    <row r="442" spans="1:6">
      <c r="A442">
        <v>6</v>
      </c>
      <c r="B442" s="1" t="s">
        <v>77</v>
      </c>
      <c r="C442">
        <v>2</v>
      </c>
      <c r="D442" s="39">
        <v>0.62</v>
      </c>
      <c r="E442" s="39">
        <v>2</v>
      </c>
      <c r="F442" s="39" t="s">
        <v>51</v>
      </c>
    </row>
    <row r="443" spans="1:6">
      <c r="A443">
        <v>6</v>
      </c>
      <c r="B443" s="1" t="s">
        <v>37</v>
      </c>
      <c r="C443">
        <v>1</v>
      </c>
      <c r="D443" s="39">
        <v>0.63</v>
      </c>
      <c r="E443" s="39">
        <v>2</v>
      </c>
      <c r="F443" s="39" t="s">
        <v>51</v>
      </c>
    </row>
    <row r="444" spans="1:6">
      <c r="A444">
        <v>6</v>
      </c>
      <c r="B444" s="1" t="s">
        <v>37</v>
      </c>
      <c r="C444">
        <v>2</v>
      </c>
      <c r="D444" s="39">
        <v>0.63</v>
      </c>
      <c r="E444" s="39">
        <v>1</v>
      </c>
      <c r="F444" s="39" t="s">
        <v>51</v>
      </c>
    </row>
    <row r="445" spans="1:6">
      <c r="A445">
        <v>6</v>
      </c>
      <c r="B445" s="1" t="s">
        <v>80</v>
      </c>
      <c r="C445">
        <v>2</v>
      </c>
      <c r="D445" s="39">
        <v>0.67</v>
      </c>
      <c r="E445" s="39">
        <v>2</v>
      </c>
      <c r="F445" s="39" t="s">
        <v>51</v>
      </c>
    </row>
    <row r="446" spans="1:6">
      <c r="A446">
        <v>6</v>
      </c>
      <c r="B446" s="1" t="s">
        <v>27</v>
      </c>
      <c r="C446">
        <v>1</v>
      </c>
      <c r="D446" s="39">
        <v>0.68</v>
      </c>
      <c r="E446" s="39">
        <v>1</v>
      </c>
      <c r="F446" s="39" t="s">
        <v>51</v>
      </c>
    </row>
    <row r="447" spans="1:6">
      <c r="A447">
        <v>6</v>
      </c>
      <c r="B447" s="1" t="s">
        <v>16</v>
      </c>
      <c r="C447">
        <v>2</v>
      </c>
      <c r="D447" s="39">
        <v>0.69</v>
      </c>
      <c r="E447" s="39">
        <v>2</v>
      </c>
      <c r="F447" s="39" t="s">
        <v>51</v>
      </c>
    </row>
    <row r="448" spans="1:6">
      <c r="A448">
        <v>6</v>
      </c>
      <c r="B448" s="1" t="s">
        <v>76</v>
      </c>
      <c r="C448">
        <v>1</v>
      </c>
      <c r="D448" s="39">
        <v>0.71</v>
      </c>
      <c r="E448" s="39">
        <v>2</v>
      </c>
      <c r="F448" s="39" t="s">
        <v>51</v>
      </c>
    </row>
    <row r="449" spans="1:6">
      <c r="A449">
        <v>6</v>
      </c>
      <c r="B449" s="1" t="s">
        <v>489</v>
      </c>
      <c r="C449">
        <v>2</v>
      </c>
      <c r="D449" s="39">
        <v>0.71</v>
      </c>
      <c r="E449" s="39">
        <v>2</v>
      </c>
      <c r="F449" s="39" t="s">
        <v>51</v>
      </c>
    </row>
    <row r="450" spans="1:6">
      <c r="A450">
        <v>6</v>
      </c>
      <c r="B450" s="1" t="s">
        <v>45</v>
      </c>
      <c r="C450">
        <v>2</v>
      </c>
      <c r="D450" s="39">
        <v>0.73</v>
      </c>
      <c r="E450" s="39">
        <v>2</v>
      </c>
      <c r="F450" s="39" t="s">
        <v>51</v>
      </c>
    </row>
    <row r="451" spans="1:6">
      <c r="A451">
        <v>6</v>
      </c>
      <c r="B451" s="1" t="s">
        <v>11</v>
      </c>
      <c r="C451">
        <v>1</v>
      </c>
      <c r="D451" s="39">
        <v>0.74</v>
      </c>
      <c r="E451" s="39">
        <v>1</v>
      </c>
      <c r="F451" s="39" t="s">
        <v>51</v>
      </c>
    </row>
    <row r="452" spans="1:6">
      <c r="A452">
        <v>6</v>
      </c>
      <c r="B452" s="1" t="s">
        <v>15</v>
      </c>
      <c r="C452">
        <v>1</v>
      </c>
      <c r="D452" s="39">
        <v>0.78</v>
      </c>
      <c r="E452" s="39">
        <v>2</v>
      </c>
      <c r="F452" s="39" t="s">
        <v>51</v>
      </c>
    </row>
    <row r="453" spans="1:6">
      <c r="A453">
        <v>6</v>
      </c>
      <c r="B453" s="1" t="s">
        <v>9</v>
      </c>
      <c r="C453">
        <v>2</v>
      </c>
      <c r="D453" s="39">
        <v>0.83</v>
      </c>
      <c r="E453" s="39">
        <v>2</v>
      </c>
      <c r="F453" s="39" t="s">
        <v>51</v>
      </c>
    </row>
    <row r="454" spans="1:6">
      <c r="A454">
        <v>6</v>
      </c>
      <c r="B454" s="1" t="s">
        <v>7</v>
      </c>
      <c r="C454">
        <v>2</v>
      </c>
      <c r="D454" s="39">
        <v>0.85</v>
      </c>
      <c r="E454" s="39">
        <v>2</v>
      </c>
      <c r="F454" s="39" t="s">
        <v>51</v>
      </c>
    </row>
    <row r="455" spans="1:6">
      <c r="A455">
        <v>6</v>
      </c>
      <c r="B455" s="1" t="s">
        <v>19</v>
      </c>
      <c r="C455">
        <v>2</v>
      </c>
      <c r="D455" s="39">
        <v>0.85</v>
      </c>
      <c r="E455" s="39">
        <v>2</v>
      </c>
      <c r="F455" s="39" t="s">
        <v>51</v>
      </c>
    </row>
    <row r="456" spans="1:6">
      <c r="A456">
        <v>6</v>
      </c>
      <c r="B456" s="1" t="s">
        <v>16</v>
      </c>
      <c r="C456">
        <v>1</v>
      </c>
      <c r="D456" s="39">
        <v>0.88</v>
      </c>
      <c r="E456" s="39">
        <v>1</v>
      </c>
      <c r="F456" s="39" t="s">
        <v>51</v>
      </c>
    </row>
    <row r="457" spans="1:6">
      <c r="A457">
        <v>6</v>
      </c>
      <c r="B457" s="1" t="s">
        <v>234</v>
      </c>
      <c r="C457">
        <v>1</v>
      </c>
      <c r="D457" s="39">
        <v>0.95</v>
      </c>
      <c r="E457" s="39">
        <v>2</v>
      </c>
      <c r="F457" s="39" t="s">
        <v>51</v>
      </c>
    </row>
    <row r="458" spans="1:6">
      <c r="A458">
        <v>6</v>
      </c>
      <c r="B458" s="1" t="s">
        <v>79</v>
      </c>
      <c r="C458">
        <v>1</v>
      </c>
      <c r="D458" s="39">
        <v>1</v>
      </c>
      <c r="E458" s="39">
        <v>3</v>
      </c>
      <c r="F458" s="39" t="s">
        <v>51</v>
      </c>
    </row>
    <row r="459" spans="1:6">
      <c r="A459">
        <v>6</v>
      </c>
      <c r="B459" s="1" t="s">
        <v>9</v>
      </c>
      <c r="C459">
        <v>1</v>
      </c>
      <c r="D459" s="39">
        <v>1</v>
      </c>
      <c r="E459" s="39">
        <v>3</v>
      </c>
      <c r="F459" s="39" t="s">
        <v>51</v>
      </c>
    </row>
    <row r="460" spans="1:6">
      <c r="A460">
        <v>6</v>
      </c>
      <c r="B460" s="1" t="s">
        <v>7</v>
      </c>
      <c r="C460">
        <v>1</v>
      </c>
      <c r="D460" s="39">
        <v>1</v>
      </c>
      <c r="E460" s="39">
        <v>3</v>
      </c>
      <c r="F460" s="39" t="s">
        <v>51</v>
      </c>
    </row>
    <row r="461" spans="1:6">
      <c r="A461">
        <v>6</v>
      </c>
      <c r="B461" s="1" t="s">
        <v>10</v>
      </c>
      <c r="C461">
        <v>2</v>
      </c>
      <c r="D461" s="39">
        <v>1</v>
      </c>
      <c r="E461" s="39">
        <v>3</v>
      </c>
      <c r="F461" s="39" t="s">
        <v>51</v>
      </c>
    </row>
    <row r="462" spans="1:6">
      <c r="A462">
        <v>6</v>
      </c>
      <c r="B462" s="1" t="s">
        <v>13</v>
      </c>
      <c r="C462">
        <v>2</v>
      </c>
      <c r="D462" s="39">
        <v>1</v>
      </c>
      <c r="E462" s="39">
        <v>3</v>
      </c>
      <c r="F462" s="39" t="s">
        <v>51</v>
      </c>
    </row>
    <row r="463" spans="1:6">
      <c r="A463">
        <v>6</v>
      </c>
      <c r="B463" s="1" t="s">
        <v>11</v>
      </c>
      <c r="C463">
        <v>2</v>
      </c>
      <c r="D463" s="39">
        <v>1</v>
      </c>
      <c r="E463" s="39">
        <v>3</v>
      </c>
      <c r="F463" s="39" t="s">
        <v>51</v>
      </c>
    </row>
    <row r="464" spans="1:6">
      <c r="A464">
        <v>6</v>
      </c>
      <c r="B464" s="1" t="s">
        <v>12</v>
      </c>
      <c r="C464">
        <v>1</v>
      </c>
      <c r="D464" s="39">
        <v>1</v>
      </c>
      <c r="E464" s="39">
        <v>3</v>
      </c>
      <c r="F464" s="39" t="s">
        <v>51</v>
      </c>
    </row>
    <row r="465" spans="1:6">
      <c r="A465">
        <v>6</v>
      </c>
      <c r="B465" s="1" t="s">
        <v>14</v>
      </c>
      <c r="C465">
        <v>1</v>
      </c>
      <c r="D465" s="39">
        <v>1</v>
      </c>
      <c r="E465" s="39">
        <v>3</v>
      </c>
      <c r="F465" s="39" t="s">
        <v>51</v>
      </c>
    </row>
    <row r="466" spans="1:6">
      <c r="A466">
        <v>6</v>
      </c>
      <c r="B466" s="1" t="s">
        <v>14</v>
      </c>
      <c r="C466">
        <v>2</v>
      </c>
      <c r="D466" s="39">
        <v>1</v>
      </c>
      <c r="E466" s="39">
        <v>3</v>
      </c>
      <c r="F466" s="39" t="s">
        <v>51</v>
      </c>
    </row>
    <row r="467" spans="1:6">
      <c r="A467">
        <v>6</v>
      </c>
      <c r="B467" s="1" t="s">
        <v>85</v>
      </c>
      <c r="C467">
        <v>1</v>
      </c>
      <c r="D467" s="39">
        <v>1</v>
      </c>
      <c r="E467" s="39">
        <v>3</v>
      </c>
      <c r="F467" s="39" t="s">
        <v>51</v>
      </c>
    </row>
    <row r="468" spans="1:6">
      <c r="A468">
        <v>6</v>
      </c>
      <c r="B468" s="1" t="s">
        <v>85</v>
      </c>
      <c r="C468">
        <v>2</v>
      </c>
      <c r="D468" s="39">
        <v>1</v>
      </c>
      <c r="E468" s="39">
        <v>3</v>
      </c>
      <c r="F468" s="39" t="s">
        <v>51</v>
      </c>
    </row>
    <row r="469" spans="1:6">
      <c r="A469">
        <v>6</v>
      </c>
      <c r="B469" s="1" t="s">
        <v>18</v>
      </c>
      <c r="C469">
        <v>2</v>
      </c>
      <c r="D469" s="39">
        <v>1</v>
      </c>
      <c r="E469" s="39">
        <v>3</v>
      </c>
      <c r="F469" s="39" t="s">
        <v>51</v>
      </c>
    </row>
    <row r="470" spans="1:6">
      <c r="A470">
        <v>6</v>
      </c>
      <c r="B470" s="1" t="s">
        <v>20</v>
      </c>
      <c r="C470">
        <v>1</v>
      </c>
      <c r="D470" s="39">
        <v>1</v>
      </c>
      <c r="E470" s="39">
        <v>3</v>
      </c>
      <c r="F470" s="39" t="s">
        <v>51</v>
      </c>
    </row>
    <row r="471" spans="1:6">
      <c r="A471">
        <v>6</v>
      </c>
      <c r="B471" s="1" t="s">
        <v>21</v>
      </c>
      <c r="C471">
        <v>1</v>
      </c>
      <c r="D471" s="39">
        <v>1</v>
      </c>
      <c r="E471" s="39">
        <v>3</v>
      </c>
      <c r="F471" s="39" t="s">
        <v>51</v>
      </c>
    </row>
    <row r="472" spans="1:6">
      <c r="A472">
        <v>6</v>
      </c>
      <c r="B472" s="1" t="s">
        <v>25</v>
      </c>
      <c r="C472">
        <v>2</v>
      </c>
      <c r="D472" s="39">
        <v>1</v>
      </c>
      <c r="E472" s="39">
        <v>3</v>
      </c>
      <c r="F472" s="39" t="s">
        <v>51</v>
      </c>
    </row>
    <row r="473" spans="1:6">
      <c r="A473">
        <v>6</v>
      </c>
      <c r="B473" s="1" t="s">
        <v>31</v>
      </c>
      <c r="C473">
        <v>2</v>
      </c>
      <c r="D473" s="39">
        <v>1</v>
      </c>
      <c r="E473" s="39">
        <v>3</v>
      </c>
      <c r="F473" s="39" t="s">
        <v>51</v>
      </c>
    </row>
    <row r="474" spans="1:6">
      <c r="A474">
        <v>7</v>
      </c>
      <c r="B474" s="1" t="s">
        <v>76</v>
      </c>
      <c r="C474">
        <v>2</v>
      </c>
      <c r="D474" s="42">
        <v>0</v>
      </c>
      <c r="E474" s="42">
        <v>0</v>
      </c>
      <c r="F474" s="42" t="s">
        <v>52</v>
      </c>
    </row>
    <row r="475" spans="1:6">
      <c r="A475">
        <v>7</v>
      </c>
      <c r="B475" s="1" t="s">
        <v>38</v>
      </c>
      <c r="C475">
        <v>1</v>
      </c>
      <c r="D475" s="39">
        <v>0</v>
      </c>
      <c r="E475" s="39">
        <v>0</v>
      </c>
      <c r="F475" s="39" t="s">
        <v>52</v>
      </c>
    </row>
    <row r="476" spans="1:6">
      <c r="A476">
        <v>7</v>
      </c>
      <c r="B476" s="1" t="s">
        <v>38</v>
      </c>
      <c r="C476">
        <v>2</v>
      </c>
      <c r="D476" s="39">
        <v>0</v>
      </c>
      <c r="E476" s="39">
        <v>0</v>
      </c>
      <c r="F476" s="39" t="s">
        <v>52</v>
      </c>
    </row>
    <row r="477" spans="1:6">
      <c r="A477">
        <v>7</v>
      </c>
      <c r="B477" s="1" t="s">
        <v>30</v>
      </c>
      <c r="C477">
        <v>1</v>
      </c>
      <c r="D477" s="39">
        <v>0</v>
      </c>
      <c r="E477" s="39">
        <v>0</v>
      </c>
      <c r="F477" s="39" t="s">
        <v>52</v>
      </c>
    </row>
    <row r="478" spans="1:6">
      <c r="A478">
        <v>7</v>
      </c>
      <c r="B478" s="1" t="s">
        <v>30</v>
      </c>
      <c r="C478">
        <v>2</v>
      </c>
      <c r="D478" s="39">
        <v>0</v>
      </c>
      <c r="E478" s="39">
        <v>0</v>
      </c>
      <c r="F478" s="39" t="s">
        <v>52</v>
      </c>
    </row>
    <row r="479" spans="1:6">
      <c r="A479">
        <v>7</v>
      </c>
      <c r="B479" s="1" t="s">
        <v>29</v>
      </c>
      <c r="C479">
        <v>2</v>
      </c>
      <c r="D479" s="42">
        <v>0</v>
      </c>
      <c r="E479" s="42">
        <v>0</v>
      </c>
      <c r="F479" s="42" t="s">
        <v>52</v>
      </c>
    </row>
    <row r="480" spans="1:6">
      <c r="A480">
        <v>7</v>
      </c>
      <c r="B480" s="1" t="s">
        <v>39</v>
      </c>
      <c r="C480">
        <v>1</v>
      </c>
      <c r="D480" s="39">
        <v>0.02</v>
      </c>
      <c r="E480" s="39">
        <v>1</v>
      </c>
      <c r="F480" s="39" t="s">
        <v>51</v>
      </c>
    </row>
    <row r="481" spans="1:6">
      <c r="A481">
        <v>7</v>
      </c>
      <c r="B481" s="1" t="s">
        <v>95</v>
      </c>
      <c r="C481">
        <v>1</v>
      </c>
      <c r="D481" s="39">
        <v>0.02</v>
      </c>
      <c r="E481" s="39">
        <v>1</v>
      </c>
      <c r="F481" s="39" t="s">
        <v>51</v>
      </c>
    </row>
    <row r="482" spans="1:6">
      <c r="A482">
        <v>7</v>
      </c>
      <c r="B482" s="1" t="s">
        <v>6</v>
      </c>
      <c r="C482">
        <v>2</v>
      </c>
      <c r="D482" s="39">
        <v>0.04</v>
      </c>
      <c r="E482" s="39">
        <v>1</v>
      </c>
      <c r="F482" s="39" t="s">
        <v>51</v>
      </c>
    </row>
    <row r="483" spans="1:6">
      <c r="A483">
        <v>7</v>
      </c>
      <c r="B483" s="1" t="s">
        <v>40</v>
      </c>
      <c r="C483">
        <v>1</v>
      </c>
      <c r="D483" s="39">
        <v>0.05</v>
      </c>
      <c r="E483" s="39">
        <v>1</v>
      </c>
      <c r="F483" s="39" t="s">
        <v>51</v>
      </c>
    </row>
    <row r="484" spans="1:6">
      <c r="A484">
        <v>7</v>
      </c>
      <c r="B484" s="1" t="s">
        <v>77</v>
      </c>
      <c r="C484">
        <v>2</v>
      </c>
      <c r="D484" s="39">
        <v>0.22</v>
      </c>
      <c r="E484" s="39">
        <v>0</v>
      </c>
      <c r="F484" s="39" t="s">
        <v>51</v>
      </c>
    </row>
    <row r="485" spans="1:6">
      <c r="A485">
        <v>7</v>
      </c>
      <c r="B485" s="1" t="s">
        <v>15</v>
      </c>
      <c r="C485">
        <v>2</v>
      </c>
      <c r="D485" s="39">
        <v>0.24</v>
      </c>
      <c r="E485" s="39">
        <v>1</v>
      </c>
      <c r="F485" s="39" t="s">
        <v>51</v>
      </c>
    </row>
    <row r="486" spans="1:6">
      <c r="A486">
        <v>7</v>
      </c>
      <c r="B486" s="1" t="s">
        <v>24</v>
      </c>
      <c r="C486">
        <v>1</v>
      </c>
      <c r="D486" s="39">
        <v>0.25</v>
      </c>
      <c r="E486" s="39">
        <v>1</v>
      </c>
      <c r="F486" s="39" t="s">
        <v>51</v>
      </c>
    </row>
    <row r="487" spans="1:6">
      <c r="A487">
        <v>7</v>
      </c>
      <c r="B487" s="1" t="s">
        <v>19</v>
      </c>
      <c r="C487">
        <v>1</v>
      </c>
      <c r="D487" s="39">
        <v>0.28999999999999998</v>
      </c>
      <c r="E487" s="39">
        <v>1</v>
      </c>
      <c r="F487" s="39" t="s">
        <v>51</v>
      </c>
    </row>
    <row r="488" spans="1:6">
      <c r="A488">
        <v>7</v>
      </c>
      <c r="B488" s="1" t="s">
        <v>3</v>
      </c>
      <c r="C488">
        <v>1</v>
      </c>
      <c r="D488" s="39">
        <v>0.3</v>
      </c>
      <c r="E488" s="39">
        <v>1</v>
      </c>
      <c r="F488" s="39" t="s">
        <v>51</v>
      </c>
    </row>
    <row r="489" spans="1:6">
      <c r="A489">
        <v>7</v>
      </c>
      <c r="B489" s="1" t="s">
        <v>20</v>
      </c>
      <c r="C489">
        <v>2</v>
      </c>
      <c r="D489" s="39">
        <v>0.3</v>
      </c>
      <c r="E489" s="39">
        <v>0</v>
      </c>
      <c r="F489" s="39" t="s">
        <v>51</v>
      </c>
    </row>
    <row r="490" spans="1:6">
      <c r="A490">
        <v>7</v>
      </c>
      <c r="B490" s="1" t="s">
        <v>2</v>
      </c>
      <c r="C490">
        <v>2</v>
      </c>
      <c r="D490" s="39">
        <v>0.34</v>
      </c>
      <c r="E490" s="39">
        <v>1</v>
      </c>
      <c r="F490" s="39" t="s">
        <v>51</v>
      </c>
    </row>
    <row r="491" spans="1:6">
      <c r="A491">
        <v>7</v>
      </c>
      <c r="B491" s="1" t="s">
        <v>19</v>
      </c>
      <c r="C491">
        <v>2</v>
      </c>
      <c r="D491" s="39">
        <v>0.35</v>
      </c>
      <c r="E491" s="39">
        <v>0</v>
      </c>
      <c r="F491" s="39" t="s">
        <v>51</v>
      </c>
    </row>
    <row r="492" spans="1:6">
      <c r="A492">
        <v>7</v>
      </c>
      <c r="B492" s="1" t="s">
        <v>45</v>
      </c>
      <c r="C492">
        <v>1</v>
      </c>
      <c r="D492" s="39">
        <v>0.37</v>
      </c>
      <c r="E492" s="39">
        <v>1</v>
      </c>
      <c r="F492" s="39" t="s">
        <v>51</v>
      </c>
    </row>
    <row r="493" spans="1:6">
      <c r="A493">
        <v>7</v>
      </c>
      <c r="B493" s="1" t="s">
        <v>13</v>
      </c>
      <c r="C493">
        <v>1</v>
      </c>
      <c r="D493" s="39">
        <v>0.38</v>
      </c>
      <c r="E493" s="39">
        <v>1</v>
      </c>
      <c r="F493" s="39" t="s">
        <v>51</v>
      </c>
    </row>
    <row r="494" spans="1:6">
      <c r="A494">
        <v>7</v>
      </c>
      <c r="B494" s="1" t="s">
        <v>25</v>
      </c>
      <c r="C494">
        <v>2</v>
      </c>
      <c r="D494" s="39">
        <v>0.39</v>
      </c>
      <c r="E494" s="39">
        <v>1</v>
      </c>
      <c r="F494" s="39" t="s">
        <v>51</v>
      </c>
    </row>
    <row r="495" spans="1:6">
      <c r="A495">
        <v>7</v>
      </c>
      <c r="B495" s="1" t="s">
        <v>29</v>
      </c>
      <c r="C495">
        <v>1</v>
      </c>
      <c r="D495" s="39">
        <v>0.4</v>
      </c>
      <c r="E495" s="39">
        <v>0</v>
      </c>
      <c r="F495" s="39" t="s">
        <v>51</v>
      </c>
    </row>
    <row r="496" spans="1:6">
      <c r="A496">
        <v>7</v>
      </c>
      <c r="B496" s="1" t="s">
        <v>2</v>
      </c>
      <c r="C496">
        <v>1</v>
      </c>
      <c r="D496" s="39">
        <v>0.41</v>
      </c>
      <c r="E496" s="39">
        <v>1</v>
      </c>
      <c r="F496" s="39" t="s">
        <v>51</v>
      </c>
    </row>
    <row r="497" spans="1:6">
      <c r="A497">
        <v>7</v>
      </c>
      <c r="B497" s="1" t="s">
        <v>80</v>
      </c>
      <c r="C497">
        <v>1</v>
      </c>
      <c r="D497" s="39">
        <v>0.44</v>
      </c>
      <c r="E497" s="39">
        <v>0</v>
      </c>
      <c r="F497" s="39" t="s">
        <v>51</v>
      </c>
    </row>
    <row r="498" spans="1:6">
      <c r="A498">
        <v>7</v>
      </c>
      <c r="B498" s="1" t="s">
        <v>39</v>
      </c>
      <c r="C498">
        <v>2</v>
      </c>
      <c r="D498" s="39">
        <v>0.44</v>
      </c>
      <c r="E498" s="39">
        <v>0</v>
      </c>
      <c r="F498" s="39" t="s">
        <v>51</v>
      </c>
    </row>
    <row r="499" spans="1:6">
      <c r="A499">
        <v>7</v>
      </c>
      <c r="B499" s="1" t="s">
        <v>37</v>
      </c>
      <c r="C499">
        <v>2</v>
      </c>
      <c r="D499" s="39">
        <v>0.45</v>
      </c>
      <c r="E499" s="39">
        <v>0</v>
      </c>
      <c r="F499" s="39" t="s">
        <v>51</v>
      </c>
    </row>
    <row r="500" spans="1:6">
      <c r="A500">
        <v>7</v>
      </c>
      <c r="B500" s="1" t="s">
        <v>7</v>
      </c>
      <c r="C500">
        <v>1</v>
      </c>
      <c r="D500" s="39">
        <v>0.45</v>
      </c>
      <c r="E500" s="39">
        <v>1</v>
      </c>
      <c r="F500" s="39" t="s">
        <v>51</v>
      </c>
    </row>
    <row r="501" spans="1:6">
      <c r="A501">
        <v>7</v>
      </c>
      <c r="B501" s="1" t="s">
        <v>13</v>
      </c>
      <c r="C501">
        <v>2</v>
      </c>
      <c r="D501" s="39">
        <v>0.46</v>
      </c>
      <c r="E501" s="39">
        <v>1</v>
      </c>
      <c r="F501" s="39" t="s">
        <v>51</v>
      </c>
    </row>
    <row r="502" spans="1:6">
      <c r="A502">
        <v>7</v>
      </c>
      <c r="B502" s="1" t="s">
        <v>11</v>
      </c>
      <c r="C502">
        <v>1</v>
      </c>
      <c r="D502" s="39">
        <v>0.46</v>
      </c>
      <c r="E502" s="39">
        <v>1</v>
      </c>
      <c r="F502" s="39" t="s">
        <v>51</v>
      </c>
    </row>
    <row r="503" spans="1:6">
      <c r="A503">
        <v>7</v>
      </c>
      <c r="B503" s="1" t="s">
        <v>18</v>
      </c>
      <c r="C503">
        <v>1</v>
      </c>
      <c r="D503" s="39">
        <v>0.46</v>
      </c>
      <c r="E503" s="39">
        <v>0</v>
      </c>
      <c r="F503" s="39" t="s">
        <v>51</v>
      </c>
    </row>
    <row r="504" spans="1:6">
      <c r="A504">
        <v>7</v>
      </c>
      <c r="B504" s="1" t="s">
        <v>1</v>
      </c>
      <c r="C504">
        <v>2</v>
      </c>
      <c r="D504" s="39">
        <v>0.47</v>
      </c>
      <c r="E504" s="39">
        <v>1</v>
      </c>
      <c r="F504" s="39" t="s">
        <v>51</v>
      </c>
    </row>
    <row r="505" spans="1:6">
      <c r="A505">
        <v>7</v>
      </c>
      <c r="B505" s="1" t="s">
        <v>4</v>
      </c>
      <c r="C505">
        <v>1</v>
      </c>
      <c r="D505" s="39">
        <v>0.48</v>
      </c>
      <c r="E505" s="39">
        <v>1</v>
      </c>
      <c r="F505" s="39" t="s">
        <v>51</v>
      </c>
    </row>
    <row r="506" spans="1:6">
      <c r="A506">
        <v>7</v>
      </c>
      <c r="B506" s="1" t="s">
        <v>14</v>
      </c>
      <c r="C506">
        <v>1</v>
      </c>
      <c r="D506" s="39">
        <v>0.48</v>
      </c>
      <c r="E506" s="39">
        <v>0</v>
      </c>
      <c r="F506" s="39" t="s">
        <v>51</v>
      </c>
    </row>
    <row r="507" spans="1:6">
      <c r="A507">
        <v>7</v>
      </c>
      <c r="B507" s="1" t="s">
        <v>80</v>
      </c>
      <c r="C507">
        <v>2</v>
      </c>
      <c r="D507" s="39">
        <v>0.49</v>
      </c>
      <c r="E507" s="39">
        <v>1</v>
      </c>
      <c r="F507" s="39" t="s">
        <v>51</v>
      </c>
    </row>
    <row r="508" spans="1:6">
      <c r="A508">
        <v>7</v>
      </c>
      <c r="B508" s="1" t="s">
        <v>76</v>
      </c>
      <c r="C508">
        <v>1</v>
      </c>
      <c r="D508" s="39">
        <v>0.5</v>
      </c>
      <c r="E508" s="39">
        <v>2</v>
      </c>
      <c r="F508" s="39" t="s">
        <v>51</v>
      </c>
    </row>
    <row r="509" spans="1:6">
      <c r="A509">
        <v>7</v>
      </c>
      <c r="B509" s="1" t="s">
        <v>77</v>
      </c>
      <c r="C509">
        <v>1</v>
      </c>
      <c r="D509" s="39">
        <v>0.5</v>
      </c>
      <c r="E509" s="39">
        <v>2</v>
      </c>
      <c r="F509" s="39" t="s">
        <v>51</v>
      </c>
    </row>
    <row r="510" spans="1:6">
      <c r="A510">
        <v>7</v>
      </c>
      <c r="B510" s="1" t="s">
        <v>16</v>
      </c>
      <c r="C510">
        <v>1</v>
      </c>
      <c r="D510" s="39">
        <v>0.5</v>
      </c>
      <c r="E510" s="39">
        <v>1</v>
      </c>
      <c r="F510" s="39" t="s">
        <v>51</v>
      </c>
    </row>
    <row r="511" spans="1:6">
      <c r="A511">
        <v>7</v>
      </c>
      <c r="B511" s="1" t="s">
        <v>95</v>
      </c>
      <c r="C511">
        <v>2</v>
      </c>
      <c r="D511" s="39">
        <v>0.53</v>
      </c>
      <c r="E511" s="39">
        <v>2</v>
      </c>
      <c r="F511" s="39" t="s">
        <v>51</v>
      </c>
    </row>
    <row r="512" spans="1:6">
      <c r="A512">
        <v>7</v>
      </c>
      <c r="B512" s="1" t="s">
        <v>23</v>
      </c>
      <c r="C512">
        <v>1</v>
      </c>
      <c r="D512" s="39">
        <v>0.54</v>
      </c>
      <c r="E512" s="39">
        <v>2</v>
      </c>
      <c r="F512" s="39" t="s">
        <v>51</v>
      </c>
    </row>
    <row r="513" spans="1:6">
      <c r="A513">
        <v>7</v>
      </c>
      <c r="B513" s="1" t="s">
        <v>79</v>
      </c>
      <c r="C513">
        <v>1</v>
      </c>
      <c r="D513" s="39">
        <v>0.55000000000000004</v>
      </c>
      <c r="E513" s="39">
        <v>2</v>
      </c>
      <c r="F513" s="39" t="s">
        <v>51</v>
      </c>
    </row>
    <row r="514" spans="1:6">
      <c r="A514">
        <v>7</v>
      </c>
      <c r="B514" s="1" t="s">
        <v>78</v>
      </c>
      <c r="C514">
        <v>1</v>
      </c>
      <c r="D514" s="39">
        <v>0.55000000000000004</v>
      </c>
      <c r="E514" s="39">
        <v>2</v>
      </c>
      <c r="F514" s="39" t="s">
        <v>51</v>
      </c>
    </row>
    <row r="515" spans="1:6">
      <c r="A515">
        <v>7</v>
      </c>
      <c r="B515" s="1" t="s">
        <v>40</v>
      </c>
      <c r="C515">
        <v>2</v>
      </c>
      <c r="D515" s="39">
        <v>0.55000000000000004</v>
      </c>
      <c r="E515" s="39">
        <v>2</v>
      </c>
      <c r="F515" s="39" t="s">
        <v>51</v>
      </c>
    </row>
    <row r="516" spans="1:6">
      <c r="A516">
        <v>7</v>
      </c>
      <c r="B516" s="1" t="s">
        <v>43</v>
      </c>
      <c r="C516">
        <v>1</v>
      </c>
      <c r="D516" s="39">
        <v>0.56000000000000005</v>
      </c>
      <c r="E516" s="39">
        <v>2</v>
      </c>
      <c r="F516" s="39" t="s">
        <v>51</v>
      </c>
    </row>
    <row r="517" spans="1:6">
      <c r="A517">
        <v>7</v>
      </c>
      <c r="B517" s="1" t="s">
        <v>15</v>
      </c>
      <c r="C517">
        <v>1</v>
      </c>
      <c r="D517" s="39">
        <v>0.57999999999999996</v>
      </c>
      <c r="E517" s="39">
        <v>2</v>
      </c>
      <c r="F517" s="39" t="s">
        <v>51</v>
      </c>
    </row>
    <row r="518" spans="1:6">
      <c r="A518">
        <v>7</v>
      </c>
      <c r="B518" s="1" t="s">
        <v>25</v>
      </c>
      <c r="C518">
        <v>1</v>
      </c>
      <c r="D518" s="39">
        <v>0.57999999999999996</v>
      </c>
      <c r="E518" s="39">
        <v>2</v>
      </c>
      <c r="F518" s="39" t="s">
        <v>51</v>
      </c>
    </row>
    <row r="519" spans="1:6">
      <c r="A519">
        <v>7</v>
      </c>
      <c r="B519" s="1" t="s">
        <v>32</v>
      </c>
      <c r="C519">
        <v>2</v>
      </c>
      <c r="D519" s="39">
        <v>0.57999999999999996</v>
      </c>
      <c r="E519" s="39">
        <v>1</v>
      </c>
      <c r="F519" s="39" t="s">
        <v>51</v>
      </c>
    </row>
    <row r="520" spans="1:6">
      <c r="A520">
        <v>7</v>
      </c>
      <c r="B520" s="1" t="s">
        <v>79</v>
      </c>
      <c r="C520">
        <v>2</v>
      </c>
      <c r="D520" s="39">
        <v>0.6</v>
      </c>
      <c r="E520" s="39">
        <v>2</v>
      </c>
      <c r="F520" s="39" t="s">
        <v>51</v>
      </c>
    </row>
    <row r="521" spans="1:6">
      <c r="A521">
        <v>7</v>
      </c>
      <c r="B521" s="1" t="s">
        <v>18</v>
      </c>
      <c r="C521">
        <v>2</v>
      </c>
      <c r="D521" s="39">
        <v>0.6</v>
      </c>
      <c r="E521" s="39">
        <v>2</v>
      </c>
      <c r="F521" s="39" t="s">
        <v>51</v>
      </c>
    </row>
    <row r="522" spans="1:6">
      <c r="A522">
        <v>7</v>
      </c>
      <c r="B522" s="1" t="s">
        <v>11</v>
      </c>
      <c r="C522">
        <v>2</v>
      </c>
      <c r="D522" s="39">
        <v>0.61</v>
      </c>
      <c r="E522" s="39">
        <v>2</v>
      </c>
      <c r="F522" s="39" t="s">
        <v>51</v>
      </c>
    </row>
    <row r="523" spans="1:6">
      <c r="A523">
        <v>7</v>
      </c>
      <c r="B523" s="1" t="s">
        <v>37</v>
      </c>
      <c r="C523">
        <v>1</v>
      </c>
      <c r="D523" s="39">
        <v>0.62</v>
      </c>
      <c r="E523" s="39">
        <v>2</v>
      </c>
      <c r="F523" s="39" t="s">
        <v>51</v>
      </c>
    </row>
    <row r="524" spans="1:6">
      <c r="A524">
        <v>7</v>
      </c>
      <c r="B524" s="1" t="s">
        <v>234</v>
      </c>
      <c r="C524">
        <v>1</v>
      </c>
      <c r="D524" s="39">
        <v>0.62</v>
      </c>
      <c r="E524" s="39">
        <v>2</v>
      </c>
      <c r="F524" s="39" t="s">
        <v>51</v>
      </c>
    </row>
    <row r="525" spans="1:6">
      <c r="A525">
        <v>7</v>
      </c>
      <c r="B525" s="275" t="s">
        <v>450</v>
      </c>
      <c r="C525">
        <v>2</v>
      </c>
      <c r="D525" s="39">
        <v>0.65</v>
      </c>
      <c r="E525" s="39">
        <v>2</v>
      </c>
      <c r="F525" s="39" t="s">
        <v>51</v>
      </c>
    </row>
    <row r="526" spans="1:6">
      <c r="A526">
        <v>7</v>
      </c>
      <c r="B526" s="1" t="s">
        <v>85</v>
      </c>
      <c r="C526">
        <v>2</v>
      </c>
      <c r="D526" s="39">
        <v>0.65</v>
      </c>
      <c r="E526" s="39">
        <v>1</v>
      </c>
      <c r="F526" s="39" t="s">
        <v>51</v>
      </c>
    </row>
    <row r="527" spans="1:6">
      <c r="A527">
        <v>7</v>
      </c>
      <c r="B527" s="1" t="s">
        <v>44</v>
      </c>
      <c r="C527">
        <v>2</v>
      </c>
      <c r="D527" s="39">
        <v>0.65</v>
      </c>
      <c r="E527" s="39">
        <v>2</v>
      </c>
      <c r="F527" s="39" t="s">
        <v>51</v>
      </c>
    </row>
    <row r="528" spans="1:6">
      <c r="A528">
        <v>7</v>
      </c>
      <c r="B528" s="1" t="s">
        <v>43</v>
      </c>
      <c r="C528">
        <v>2</v>
      </c>
      <c r="D528" s="39">
        <v>0.66</v>
      </c>
      <c r="E528" s="39">
        <v>2</v>
      </c>
      <c r="F528" s="39" t="s">
        <v>51</v>
      </c>
    </row>
    <row r="529" spans="1:6">
      <c r="A529">
        <v>7</v>
      </c>
      <c r="B529" s="1" t="s">
        <v>14</v>
      </c>
      <c r="C529">
        <v>2</v>
      </c>
      <c r="D529" s="39">
        <v>0.66</v>
      </c>
      <c r="E529" s="39">
        <v>1</v>
      </c>
      <c r="F529" s="39" t="s">
        <v>51</v>
      </c>
    </row>
    <row r="530" spans="1:6">
      <c r="A530">
        <v>7</v>
      </c>
      <c r="B530" s="1" t="s">
        <v>32</v>
      </c>
      <c r="C530">
        <v>1</v>
      </c>
      <c r="D530" s="39">
        <v>0.66</v>
      </c>
      <c r="E530" s="39">
        <v>2</v>
      </c>
      <c r="F530" s="39" t="s">
        <v>51</v>
      </c>
    </row>
    <row r="531" spans="1:6">
      <c r="A531">
        <v>7</v>
      </c>
      <c r="B531" s="1" t="s">
        <v>24</v>
      </c>
      <c r="C531">
        <v>2</v>
      </c>
      <c r="D531" s="39">
        <v>0.67</v>
      </c>
      <c r="E531" s="39">
        <v>2</v>
      </c>
      <c r="F531" s="39" t="s">
        <v>51</v>
      </c>
    </row>
    <row r="532" spans="1:6">
      <c r="A532">
        <v>7</v>
      </c>
      <c r="B532" s="1" t="s">
        <v>78</v>
      </c>
      <c r="C532">
        <v>2</v>
      </c>
      <c r="D532" s="39">
        <v>0.68</v>
      </c>
      <c r="E532" s="39">
        <v>2</v>
      </c>
      <c r="F532" s="39" t="s">
        <v>51</v>
      </c>
    </row>
    <row r="533" spans="1:6">
      <c r="A533">
        <v>7</v>
      </c>
      <c r="B533" s="1" t="s">
        <v>6</v>
      </c>
      <c r="C533">
        <v>1</v>
      </c>
      <c r="D533" s="39">
        <v>0.68</v>
      </c>
      <c r="E533" s="39">
        <v>2</v>
      </c>
      <c r="F533" s="39" t="s">
        <v>51</v>
      </c>
    </row>
    <row r="534" spans="1:6">
      <c r="A534">
        <v>7</v>
      </c>
      <c r="B534" s="1" t="s">
        <v>31</v>
      </c>
      <c r="C534">
        <v>2</v>
      </c>
      <c r="D534" s="39">
        <v>0.7</v>
      </c>
      <c r="E534" s="39">
        <v>1</v>
      </c>
      <c r="F534" s="39" t="s">
        <v>51</v>
      </c>
    </row>
    <row r="535" spans="1:6">
      <c r="A535">
        <v>7</v>
      </c>
      <c r="B535" s="1" t="s">
        <v>23</v>
      </c>
      <c r="C535">
        <v>2</v>
      </c>
      <c r="D535" s="39">
        <v>0.71</v>
      </c>
      <c r="E535" s="39">
        <v>1</v>
      </c>
      <c r="F535" s="39" t="s">
        <v>51</v>
      </c>
    </row>
    <row r="536" spans="1:6">
      <c r="A536">
        <v>7</v>
      </c>
      <c r="B536" s="1" t="s">
        <v>4</v>
      </c>
      <c r="C536">
        <v>2</v>
      </c>
      <c r="D536" s="39">
        <v>0.72</v>
      </c>
      <c r="E536" s="39">
        <v>2</v>
      </c>
      <c r="F536" s="39" t="s">
        <v>51</v>
      </c>
    </row>
    <row r="537" spans="1:6">
      <c r="A537">
        <v>7</v>
      </c>
      <c r="B537" s="1" t="s">
        <v>27</v>
      </c>
      <c r="C537">
        <v>1</v>
      </c>
      <c r="D537" s="39">
        <v>0.72</v>
      </c>
      <c r="E537" s="39">
        <v>2</v>
      </c>
      <c r="F537" s="39" t="s">
        <v>51</v>
      </c>
    </row>
    <row r="538" spans="1:6">
      <c r="A538">
        <v>7</v>
      </c>
      <c r="B538" s="1" t="s">
        <v>10</v>
      </c>
      <c r="C538">
        <v>2</v>
      </c>
      <c r="D538" s="39">
        <v>0.77</v>
      </c>
      <c r="E538" s="39">
        <v>2</v>
      </c>
      <c r="F538" s="39" t="s">
        <v>51</v>
      </c>
    </row>
    <row r="539" spans="1:6">
      <c r="A539">
        <v>7</v>
      </c>
      <c r="B539" s="1" t="s">
        <v>7</v>
      </c>
      <c r="C539">
        <v>2</v>
      </c>
      <c r="D539" s="39">
        <v>0.78</v>
      </c>
      <c r="E539" s="39">
        <v>2</v>
      </c>
      <c r="F539" s="39" t="s">
        <v>51</v>
      </c>
    </row>
    <row r="540" spans="1:6">
      <c r="A540">
        <v>7</v>
      </c>
      <c r="B540" s="1" t="s">
        <v>44</v>
      </c>
      <c r="C540">
        <v>1</v>
      </c>
      <c r="D540" s="39">
        <v>0.81</v>
      </c>
      <c r="E540" s="39">
        <v>2</v>
      </c>
      <c r="F540" s="39" t="s">
        <v>51</v>
      </c>
    </row>
    <row r="541" spans="1:6">
      <c r="A541">
        <v>7</v>
      </c>
      <c r="B541" s="1" t="s">
        <v>9</v>
      </c>
      <c r="C541">
        <v>2</v>
      </c>
      <c r="D541" s="39">
        <v>0.88</v>
      </c>
      <c r="E541" s="39">
        <v>2</v>
      </c>
      <c r="F541" s="39" t="s">
        <v>51</v>
      </c>
    </row>
    <row r="542" spans="1:6">
      <c r="A542">
        <v>7</v>
      </c>
      <c r="B542" s="1" t="s">
        <v>16</v>
      </c>
      <c r="C542">
        <v>2</v>
      </c>
      <c r="D542" s="39">
        <v>0.9</v>
      </c>
      <c r="E542" s="39">
        <v>2</v>
      </c>
      <c r="F542" s="39" t="s">
        <v>51</v>
      </c>
    </row>
    <row r="543" spans="1:6">
      <c r="A543">
        <v>7</v>
      </c>
      <c r="B543" s="1" t="s">
        <v>45</v>
      </c>
      <c r="C543">
        <v>2</v>
      </c>
      <c r="D543" s="39">
        <v>0.93</v>
      </c>
      <c r="E543" s="39">
        <v>2</v>
      </c>
      <c r="F543" s="39" t="s">
        <v>51</v>
      </c>
    </row>
    <row r="544" spans="1:6">
      <c r="A544">
        <v>7</v>
      </c>
      <c r="B544" s="1" t="s">
        <v>1</v>
      </c>
      <c r="C544">
        <v>1</v>
      </c>
      <c r="D544" s="39">
        <v>1</v>
      </c>
      <c r="E544" s="39">
        <v>3</v>
      </c>
      <c r="F544" s="39" t="s">
        <v>51</v>
      </c>
    </row>
    <row r="545" spans="1:6">
      <c r="A545">
        <v>7</v>
      </c>
      <c r="B545" s="1" t="s">
        <v>3</v>
      </c>
      <c r="C545">
        <v>2</v>
      </c>
      <c r="D545" s="39">
        <v>1</v>
      </c>
      <c r="E545" s="39">
        <v>3</v>
      </c>
      <c r="F545" s="39" t="s">
        <v>51</v>
      </c>
    </row>
    <row r="546" spans="1:6">
      <c r="A546">
        <v>7</v>
      </c>
      <c r="B546" s="275" t="s">
        <v>450</v>
      </c>
      <c r="C546">
        <v>1</v>
      </c>
      <c r="D546" s="39">
        <v>1</v>
      </c>
      <c r="E546" s="39">
        <v>3</v>
      </c>
      <c r="F546" s="39" t="s">
        <v>51</v>
      </c>
    </row>
    <row r="547" spans="1:6">
      <c r="A547">
        <v>7</v>
      </c>
      <c r="B547" s="1" t="s">
        <v>9</v>
      </c>
      <c r="C547">
        <v>1</v>
      </c>
      <c r="D547" s="39">
        <v>1</v>
      </c>
      <c r="E547" s="39">
        <v>3</v>
      </c>
      <c r="F547" s="39" t="s">
        <v>51</v>
      </c>
    </row>
    <row r="548" spans="1:6">
      <c r="A548">
        <v>7</v>
      </c>
      <c r="B548" s="1" t="s">
        <v>8</v>
      </c>
      <c r="C548">
        <v>1</v>
      </c>
      <c r="D548" s="39">
        <v>1</v>
      </c>
      <c r="E548" s="39">
        <v>3</v>
      </c>
      <c r="F548" s="39" t="s">
        <v>51</v>
      </c>
    </row>
    <row r="549" spans="1:6">
      <c r="A549">
        <v>7</v>
      </c>
      <c r="B549" s="1" t="s">
        <v>8</v>
      </c>
      <c r="C549">
        <v>2</v>
      </c>
      <c r="D549" s="39">
        <v>1</v>
      </c>
      <c r="E549" s="39">
        <v>3</v>
      </c>
      <c r="F549" s="39" t="s">
        <v>51</v>
      </c>
    </row>
    <row r="550" spans="1:6">
      <c r="A550">
        <v>7</v>
      </c>
      <c r="B550" s="1" t="s">
        <v>10</v>
      </c>
      <c r="C550">
        <v>1</v>
      </c>
      <c r="D550" s="39">
        <v>1</v>
      </c>
      <c r="E550" s="39">
        <v>3</v>
      </c>
      <c r="F550" s="39" t="s">
        <v>51</v>
      </c>
    </row>
    <row r="551" spans="1:6">
      <c r="A551">
        <v>7</v>
      </c>
      <c r="B551" s="1" t="s">
        <v>489</v>
      </c>
      <c r="C551">
        <v>1</v>
      </c>
      <c r="D551" s="39">
        <v>1</v>
      </c>
      <c r="E551" s="39">
        <v>3</v>
      </c>
      <c r="F551" s="39" t="s">
        <v>51</v>
      </c>
    </row>
    <row r="552" spans="1:6">
      <c r="A552">
        <v>7</v>
      </c>
      <c r="B552" s="1" t="s">
        <v>489</v>
      </c>
      <c r="C552">
        <v>2</v>
      </c>
      <c r="D552" s="39">
        <v>1</v>
      </c>
      <c r="E552" s="39">
        <v>3</v>
      </c>
      <c r="F552" s="39" t="s">
        <v>51</v>
      </c>
    </row>
    <row r="553" spans="1:6">
      <c r="A553">
        <v>7</v>
      </c>
      <c r="B553" s="1" t="s">
        <v>234</v>
      </c>
      <c r="C553">
        <v>2</v>
      </c>
      <c r="D553" s="39">
        <v>1</v>
      </c>
      <c r="E553" s="39">
        <v>3</v>
      </c>
      <c r="F553" s="39" t="s">
        <v>51</v>
      </c>
    </row>
    <row r="554" spans="1:6">
      <c r="A554">
        <v>7</v>
      </c>
      <c r="B554" s="1" t="s">
        <v>81</v>
      </c>
      <c r="C554">
        <v>1</v>
      </c>
      <c r="D554" s="39">
        <v>1</v>
      </c>
      <c r="E554" s="39">
        <v>3</v>
      </c>
      <c r="F554" s="39" t="s">
        <v>51</v>
      </c>
    </row>
    <row r="555" spans="1:6">
      <c r="A555">
        <v>7</v>
      </c>
      <c r="B555" s="1" t="s">
        <v>81</v>
      </c>
      <c r="C555">
        <v>2</v>
      </c>
      <c r="D555" s="39">
        <v>1</v>
      </c>
      <c r="E555" s="39">
        <v>3</v>
      </c>
      <c r="F555" s="39" t="s">
        <v>51</v>
      </c>
    </row>
    <row r="556" spans="1:6">
      <c r="A556">
        <v>7</v>
      </c>
      <c r="B556" s="1" t="s">
        <v>85</v>
      </c>
      <c r="C556">
        <v>1</v>
      </c>
      <c r="D556" s="39">
        <v>1</v>
      </c>
      <c r="E556" s="39">
        <v>3</v>
      </c>
      <c r="F556" s="39" t="s">
        <v>51</v>
      </c>
    </row>
    <row r="557" spans="1:6">
      <c r="A557">
        <v>7</v>
      </c>
      <c r="B557" s="1" t="s">
        <v>20</v>
      </c>
      <c r="C557">
        <v>1</v>
      </c>
      <c r="D557" s="39">
        <v>1</v>
      </c>
      <c r="E557" s="39">
        <v>3</v>
      </c>
      <c r="F557" s="39" t="s">
        <v>51</v>
      </c>
    </row>
    <row r="558" spans="1:6">
      <c r="A558">
        <v>7</v>
      </c>
      <c r="B558" s="1" t="s">
        <v>21</v>
      </c>
      <c r="C558">
        <v>1</v>
      </c>
      <c r="D558" s="39">
        <v>1</v>
      </c>
      <c r="E558" s="39">
        <v>3</v>
      </c>
      <c r="F558" s="39" t="s">
        <v>51</v>
      </c>
    </row>
    <row r="559" spans="1:6">
      <c r="A559" s="6">
        <v>7</v>
      </c>
      <c r="B559" s="28" t="s">
        <v>21</v>
      </c>
      <c r="C559" s="6">
        <v>2</v>
      </c>
      <c r="D559" s="42">
        <v>1</v>
      </c>
      <c r="E559" s="42">
        <v>3</v>
      </c>
      <c r="F559" s="42" t="s">
        <v>51</v>
      </c>
    </row>
    <row r="560" spans="1:6">
      <c r="A560">
        <v>7</v>
      </c>
      <c r="B560" s="1" t="s">
        <v>27</v>
      </c>
      <c r="C560">
        <v>2</v>
      </c>
      <c r="D560" s="39">
        <v>1</v>
      </c>
      <c r="E560" s="39">
        <v>3</v>
      </c>
      <c r="F560" s="39" t="s">
        <v>51</v>
      </c>
    </row>
    <row r="561" spans="1:6">
      <c r="A561">
        <v>7</v>
      </c>
      <c r="B561" s="1" t="s">
        <v>28</v>
      </c>
      <c r="C561">
        <v>1</v>
      </c>
      <c r="D561" s="39">
        <v>1</v>
      </c>
      <c r="E561" s="39">
        <v>3</v>
      </c>
      <c r="F561" s="39" t="s">
        <v>51</v>
      </c>
    </row>
    <row r="562" spans="1:6">
      <c r="A562">
        <v>7</v>
      </c>
      <c r="B562" s="1" t="s">
        <v>28</v>
      </c>
      <c r="C562">
        <v>2</v>
      </c>
      <c r="D562" s="39">
        <v>1</v>
      </c>
      <c r="E562" s="39">
        <v>3</v>
      </c>
      <c r="F562" s="39" t="s">
        <v>51</v>
      </c>
    </row>
    <row r="563" spans="1:6">
      <c r="A563">
        <v>7</v>
      </c>
      <c r="B563" s="1" t="s">
        <v>31</v>
      </c>
      <c r="C563">
        <v>1</v>
      </c>
      <c r="D563" s="39">
        <v>1</v>
      </c>
      <c r="E563" s="39">
        <v>3</v>
      </c>
      <c r="F563" s="39" t="s">
        <v>51</v>
      </c>
    </row>
    <row r="564" spans="1:6">
      <c r="A564">
        <v>8</v>
      </c>
      <c r="B564" s="1" t="s">
        <v>3</v>
      </c>
      <c r="C564">
        <v>2</v>
      </c>
      <c r="D564" s="43">
        <v>0</v>
      </c>
      <c r="E564" s="43">
        <v>0</v>
      </c>
      <c r="F564" s="43" t="s">
        <v>52</v>
      </c>
    </row>
    <row r="565" spans="1:6">
      <c r="A565">
        <v>8</v>
      </c>
      <c r="B565" s="1" t="s">
        <v>27</v>
      </c>
      <c r="C565">
        <v>2</v>
      </c>
      <c r="D565" s="43">
        <v>0</v>
      </c>
      <c r="E565" s="43">
        <v>0</v>
      </c>
      <c r="F565" s="43" t="s">
        <v>52</v>
      </c>
    </row>
    <row r="566" spans="1:6">
      <c r="A566">
        <v>8</v>
      </c>
      <c r="B566" s="1" t="s">
        <v>44</v>
      </c>
      <c r="C566">
        <v>2</v>
      </c>
      <c r="D566" s="43">
        <v>0</v>
      </c>
      <c r="E566" s="43">
        <v>0</v>
      </c>
      <c r="F566" s="43" t="s">
        <v>52</v>
      </c>
    </row>
    <row r="567" spans="1:6">
      <c r="A567">
        <v>8</v>
      </c>
      <c r="B567" s="1" t="s">
        <v>31</v>
      </c>
      <c r="C567">
        <v>1</v>
      </c>
      <c r="D567" s="43">
        <v>0</v>
      </c>
      <c r="E567" s="43">
        <v>0</v>
      </c>
      <c r="F567" s="43" t="s">
        <v>52</v>
      </c>
    </row>
    <row r="568" spans="1:6">
      <c r="A568">
        <v>8</v>
      </c>
      <c r="B568" s="1" t="s">
        <v>31</v>
      </c>
      <c r="C568">
        <v>2</v>
      </c>
      <c r="D568" s="43">
        <v>0</v>
      </c>
      <c r="E568" s="43">
        <v>0</v>
      </c>
      <c r="F568" s="43" t="s">
        <v>52</v>
      </c>
    </row>
    <row r="569" spans="1:6">
      <c r="A569">
        <v>8</v>
      </c>
      <c r="B569" s="1" t="s">
        <v>39</v>
      </c>
      <c r="C569">
        <v>2</v>
      </c>
      <c r="D569" s="39">
        <v>0.02</v>
      </c>
      <c r="E569" s="39">
        <v>1</v>
      </c>
      <c r="F569" s="39" t="s">
        <v>51</v>
      </c>
    </row>
    <row r="570" spans="1:6">
      <c r="A570">
        <v>8</v>
      </c>
      <c r="B570" s="1" t="s">
        <v>24</v>
      </c>
      <c r="C570">
        <v>1</v>
      </c>
      <c r="D570" s="39">
        <v>0.12</v>
      </c>
      <c r="E570" s="39">
        <v>0</v>
      </c>
      <c r="F570" s="39" t="s">
        <v>51</v>
      </c>
    </row>
    <row r="571" spans="1:6">
      <c r="A571">
        <v>8</v>
      </c>
      <c r="B571" s="1" t="s">
        <v>43</v>
      </c>
      <c r="C571">
        <v>1</v>
      </c>
      <c r="D571" s="39">
        <v>0.15</v>
      </c>
      <c r="E571" s="39">
        <v>1</v>
      </c>
      <c r="F571" s="39" t="s">
        <v>51</v>
      </c>
    </row>
    <row r="572" spans="1:6">
      <c r="A572">
        <v>8</v>
      </c>
      <c r="B572" s="1" t="s">
        <v>23</v>
      </c>
      <c r="C572">
        <v>2</v>
      </c>
      <c r="D572" s="39">
        <v>0.2</v>
      </c>
      <c r="E572" s="39">
        <v>0</v>
      </c>
      <c r="F572" s="39" t="s">
        <v>51</v>
      </c>
    </row>
    <row r="573" spans="1:6">
      <c r="A573">
        <v>8</v>
      </c>
      <c r="B573" s="1" t="s">
        <v>32</v>
      </c>
      <c r="C573">
        <v>2</v>
      </c>
      <c r="D573" s="39">
        <v>0.24</v>
      </c>
      <c r="E573" s="39">
        <v>0</v>
      </c>
      <c r="F573" s="39" t="s">
        <v>51</v>
      </c>
    </row>
    <row r="574" spans="1:6">
      <c r="A574">
        <v>8</v>
      </c>
      <c r="B574" s="1" t="s">
        <v>11</v>
      </c>
      <c r="C574">
        <v>1</v>
      </c>
      <c r="D574" s="39">
        <v>0.25</v>
      </c>
      <c r="E574" s="39">
        <v>0</v>
      </c>
      <c r="F574" s="39" t="s">
        <v>51</v>
      </c>
    </row>
    <row r="575" spans="1:6">
      <c r="A575">
        <v>8</v>
      </c>
      <c r="B575" s="1" t="s">
        <v>27</v>
      </c>
      <c r="C575">
        <v>1</v>
      </c>
      <c r="D575" s="39">
        <v>0.25</v>
      </c>
      <c r="E575" s="39">
        <v>0</v>
      </c>
      <c r="F575" s="39" t="s">
        <v>51</v>
      </c>
    </row>
    <row r="576" spans="1:6">
      <c r="A576">
        <v>8</v>
      </c>
      <c r="B576" s="1" t="s">
        <v>16</v>
      </c>
      <c r="C576">
        <v>1</v>
      </c>
      <c r="D576" s="39">
        <v>0.26</v>
      </c>
      <c r="E576" s="39">
        <v>0</v>
      </c>
      <c r="F576" s="39" t="s">
        <v>51</v>
      </c>
    </row>
    <row r="577" spans="1:6">
      <c r="A577">
        <v>8</v>
      </c>
      <c r="B577" s="1" t="s">
        <v>6</v>
      </c>
      <c r="C577">
        <v>1</v>
      </c>
      <c r="D577" s="39">
        <v>0.28000000000000003</v>
      </c>
      <c r="E577" s="39">
        <v>1</v>
      </c>
      <c r="F577" s="39" t="s">
        <v>51</v>
      </c>
    </row>
    <row r="578" spans="1:6">
      <c r="A578">
        <v>8</v>
      </c>
      <c r="B578" s="1" t="s">
        <v>39</v>
      </c>
      <c r="C578">
        <v>1</v>
      </c>
      <c r="D578" s="39">
        <v>0.3</v>
      </c>
      <c r="E578" s="39">
        <v>1</v>
      </c>
      <c r="F578" s="39" t="s">
        <v>51</v>
      </c>
    </row>
    <row r="579" spans="1:6">
      <c r="A579">
        <v>8</v>
      </c>
      <c r="B579" s="1" t="s">
        <v>40</v>
      </c>
      <c r="C579">
        <v>2</v>
      </c>
      <c r="D579" s="42">
        <v>0.31</v>
      </c>
      <c r="E579" s="42">
        <v>0</v>
      </c>
      <c r="F579" s="42" t="s">
        <v>51</v>
      </c>
    </row>
    <row r="580" spans="1:6">
      <c r="A580">
        <v>8</v>
      </c>
      <c r="B580" s="1" t="s">
        <v>32</v>
      </c>
      <c r="C580">
        <v>1</v>
      </c>
      <c r="D580" s="39">
        <v>0.31</v>
      </c>
      <c r="E580" s="39">
        <v>0</v>
      </c>
      <c r="F580" s="39" t="s">
        <v>51</v>
      </c>
    </row>
    <row r="581" spans="1:6">
      <c r="A581">
        <v>8</v>
      </c>
      <c r="B581" s="1" t="s">
        <v>2</v>
      </c>
      <c r="C581">
        <v>1</v>
      </c>
      <c r="D581" s="39">
        <v>0.33</v>
      </c>
      <c r="E581" s="39">
        <v>0</v>
      </c>
      <c r="F581" s="39" t="s">
        <v>51</v>
      </c>
    </row>
    <row r="582" spans="1:6">
      <c r="A582">
        <v>8</v>
      </c>
      <c r="B582" s="1" t="s">
        <v>24</v>
      </c>
      <c r="C582">
        <v>2</v>
      </c>
      <c r="D582" s="39">
        <v>0.34</v>
      </c>
      <c r="E582" s="39">
        <v>1</v>
      </c>
      <c r="F582" s="39" t="s">
        <v>51</v>
      </c>
    </row>
    <row r="583" spans="1:6">
      <c r="A583">
        <v>8</v>
      </c>
      <c r="B583" s="1" t="s">
        <v>85</v>
      </c>
      <c r="C583">
        <v>1</v>
      </c>
      <c r="D583" s="39">
        <v>0.36</v>
      </c>
      <c r="E583" s="39">
        <v>0</v>
      </c>
      <c r="F583" s="39" t="s">
        <v>51</v>
      </c>
    </row>
    <row r="584" spans="1:6">
      <c r="A584">
        <v>8</v>
      </c>
      <c r="B584" s="1" t="s">
        <v>19</v>
      </c>
      <c r="C584">
        <v>1</v>
      </c>
      <c r="D584" s="39">
        <v>0.36</v>
      </c>
      <c r="E584" s="39">
        <v>0</v>
      </c>
      <c r="F584" s="39" t="s">
        <v>51</v>
      </c>
    </row>
    <row r="585" spans="1:6">
      <c r="A585">
        <v>8</v>
      </c>
      <c r="B585" s="1" t="s">
        <v>43</v>
      </c>
      <c r="C585">
        <v>2</v>
      </c>
      <c r="D585" s="39">
        <v>0.37</v>
      </c>
      <c r="E585" s="39">
        <v>0</v>
      </c>
      <c r="F585" s="39" t="s">
        <v>51</v>
      </c>
    </row>
    <row r="586" spans="1:6">
      <c r="A586">
        <v>8</v>
      </c>
      <c r="B586" s="1" t="s">
        <v>234</v>
      </c>
      <c r="C586">
        <v>2</v>
      </c>
      <c r="D586" s="39">
        <v>0.38</v>
      </c>
      <c r="E586" s="39">
        <v>0</v>
      </c>
      <c r="F586" s="39" t="s">
        <v>51</v>
      </c>
    </row>
    <row r="587" spans="1:6">
      <c r="A587">
        <v>8</v>
      </c>
      <c r="B587" s="1" t="s">
        <v>81</v>
      </c>
      <c r="C587">
        <v>2</v>
      </c>
      <c r="D587" s="39">
        <v>0.39</v>
      </c>
      <c r="E587" s="39">
        <v>0</v>
      </c>
      <c r="F587" s="39" t="s">
        <v>51</v>
      </c>
    </row>
    <row r="588" spans="1:6">
      <c r="A588">
        <v>8</v>
      </c>
      <c r="B588" s="1" t="s">
        <v>23</v>
      </c>
      <c r="C588">
        <v>1</v>
      </c>
      <c r="D588" s="39">
        <v>0.39</v>
      </c>
      <c r="E588" s="39">
        <v>0</v>
      </c>
      <c r="F588" s="39" t="s">
        <v>51</v>
      </c>
    </row>
    <row r="589" spans="1:6">
      <c r="A589">
        <v>8</v>
      </c>
      <c r="B589" s="1" t="s">
        <v>19</v>
      </c>
      <c r="C589">
        <v>2</v>
      </c>
      <c r="D589" s="39">
        <v>0.41</v>
      </c>
      <c r="E589" s="39">
        <v>0</v>
      </c>
      <c r="F589" s="39" t="s">
        <v>51</v>
      </c>
    </row>
    <row r="590" spans="1:6">
      <c r="A590">
        <v>8</v>
      </c>
      <c r="B590" s="1" t="s">
        <v>18</v>
      </c>
      <c r="C590">
        <v>1</v>
      </c>
      <c r="D590" s="39">
        <v>0.42</v>
      </c>
      <c r="E590" s="39">
        <v>0</v>
      </c>
      <c r="F590" s="39" t="s">
        <v>51</v>
      </c>
    </row>
    <row r="591" spans="1:6">
      <c r="A591">
        <v>8</v>
      </c>
      <c r="B591" s="1" t="s">
        <v>80</v>
      </c>
      <c r="C591">
        <v>2</v>
      </c>
      <c r="D591" s="39">
        <v>0.43</v>
      </c>
      <c r="E591" s="39">
        <v>1</v>
      </c>
      <c r="F591" s="39" t="s">
        <v>51</v>
      </c>
    </row>
    <row r="592" spans="1:6">
      <c r="A592">
        <v>8</v>
      </c>
      <c r="B592" s="1" t="s">
        <v>77</v>
      </c>
      <c r="C592">
        <v>2</v>
      </c>
      <c r="D592" s="39">
        <v>0.44</v>
      </c>
      <c r="E592" s="39">
        <v>0</v>
      </c>
      <c r="F592" s="39" t="s">
        <v>51</v>
      </c>
    </row>
    <row r="593" spans="1:6">
      <c r="A593">
        <v>8</v>
      </c>
      <c r="B593" s="1" t="s">
        <v>44</v>
      </c>
      <c r="C593">
        <v>1</v>
      </c>
      <c r="D593" s="39">
        <v>0.44</v>
      </c>
      <c r="E593" s="39">
        <v>0</v>
      </c>
      <c r="F593" s="39" t="s">
        <v>51</v>
      </c>
    </row>
    <row r="594" spans="1:6">
      <c r="A594">
        <v>8</v>
      </c>
      <c r="B594" s="1" t="s">
        <v>12</v>
      </c>
      <c r="C594">
        <v>1</v>
      </c>
      <c r="D594" s="39">
        <v>0.44</v>
      </c>
      <c r="E594" s="39">
        <v>0</v>
      </c>
      <c r="F594" s="39" t="s">
        <v>51</v>
      </c>
    </row>
    <row r="595" spans="1:6">
      <c r="A595">
        <v>8</v>
      </c>
      <c r="B595" s="1" t="s">
        <v>37</v>
      </c>
      <c r="C595">
        <v>1</v>
      </c>
      <c r="D595" s="39">
        <v>0.46</v>
      </c>
      <c r="E595" s="39">
        <v>0</v>
      </c>
      <c r="F595" s="39" t="s">
        <v>51</v>
      </c>
    </row>
    <row r="596" spans="1:6">
      <c r="A596">
        <v>8</v>
      </c>
      <c r="B596" s="1" t="s">
        <v>21</v>
      </c>
      <c r="C596">
        <v>1</v>
      </c>
      <c r="D596" s="39">
        <v>0.47</v>
      </c>
      <c r="E596" s="39">
        <v>1</v>
      </c>
      <c r="F596" s="39" t="s">
        <v>51</v>
      </c>
    </row>
    <row r="597" spans="1:6">
      <c r="A597">
        <v>8</v>
      </c>
      <c r="B597" s="1" t="s">
        <v>25</v>
      </c>
      <c r="C597">
        <v>1</v>
      </c>
      <c r="D597" s="39">
        <v>0.47</v>
      </c>
      <c r="E597" s="39">
        <v>0</v>
      </c>
      <c r="F597" s="39" t="s">
        <v>51</v>
      </c>
    </row>
    <row r="598" spans="1:6">
      <c r="A598">
        <v>8</v>
      </c>
      <c r="B598" s="1" t="s">
        <v>29</v>
      </c>
      <c r="C598">
        <v>2</v>
      </c>
      <c r="D598" s="39">
        <v>0.47</v>
      </c>
      <c r="E598" s="39">
        <v>1</v>
      </c>
      <c r="F598" s="39" t="s">
        <v>51</v>
      </c>
    </row>
    <row r="599" spans="1:6">
      <c r="A599">
        <v>8</v>
      </c>
      <c r="B599" s="1" t="s">
        <v>3</v>
      </c>
      <c r="C599">
        <v>1</v>
      </c>
      <c r="D599" s="39">
        <v>0.48</v>
      </c>
      <c r="E599" s="39">
        <v>1</v>
      </c>
      <c r="F599" s="39" t="s">
        <v>51</v>
      </c>
    </row>
    <row r="600" spans="1:6">
      <c r="A600">
        <v>8</v>
      </c>
      <c r="B600" s="1" t="s">
        <v>15</v>
      </c>
      <c r="C600">
        <v>1</v>
      </c>
      <c r="D600" s="39">
        <v>0.49</v>
      </c>
      <c r="E600" s="39">
        <v>0</v>
      </c>
      <c r="F600" s="39" t="s">
        <v>51</v>
      </c>
    </row>
    <row r="601" spans="1:6">
      <c r="A601">
        <v>8</v>
      </c>
      <c r="B601" s="1" t="s">
        <v>25</v>
      </c>
      <c r="C601" s="6">
        <v>2</v>
      </c>
      <c r="D601" s="39">
        <v>0.49</v>
      </c>
      <c r="E601" s="39">
        <v>0</v>
      </c>
      <c r="F601" s="39" t="s">
        <v>51</v>
      </c>
    </row>
    <row r="602" spans="1:6">
      <c r="A602">
        <v>8</v>
      </c>
      <c r="B602" s="1" t="s">
        <v>9</v>
      </c>
      <c r="C602">
        <v>2</v>
      </c>
      <c r="D602" s="39">
        <v>0.52</v>
      </c>
      <c r="E602" s="39">
        <v>1</v>
      </c>
      <c r="F602" s="39" t="s">
        <v>51</v>
      </c>
    </row>
    <row r="603" spans="1:6">
      <c r="A603">
        <v>8</v>
      </c>
      <c r="B603" s="1" t="s">
        <v>40</v>
      </c>
      <c r="C603">
        <v>1</v>
      </c>
      <c r="D603" s="39">
        <v>0.52</v>
      </c>
      <c r="E603" s="39">
        <v>1</v>
      </c>
      <c r="F603" s="39" t="s">
        <v>51</v>
      </c>
    </row>
    <row r="604" spans="1:6">
      <c r="A604">
        <v>8</v>
      </c>
      <c r="B604" s="275" t="s">
        <v>450</v>
      </c>
      <c r="C604">
        <v>1</v>
      </c>
      <c r="D604" s="39">
        <v>0.53</v>
      </c>
      <c r="E604" s="39">
        <v>1</v>
      </c>
      <c r="F604" s="39" t="s">
        <v>51</v>
      </c>
    </row>
    <row r="605" spans="1:6">
      <c r="A605">
        <v>8</v>
      </c>
      <c r="B605" s="1" t="s">
        <v>15</v>
      </c>
      <c r="C605">
        <v>2</v>
      </c>
      <c r="D605" s="39">
        <v>0.54</v>
      </c>
      <c r="E605" s="39">
        <v>2</v>
      </c>
      <c r="F605" s="39" t="s">
        <v>51</v>
      </c>
    </row>
    <row r="606" spans="1:6">
      <c r="A606">
        <v>8</v>
      </c>
      <c r="B606" s="1" t="s">
        <v>11</v>
      </c>
      <c r="C606">
        <v>2</v>
      </c>
      <c r="D606" s="39">
        <v>0.56000000000000005</v>
      </c>
      <c r="E606" s="39">
        <v>1</v>
      </c>
      <c r="F606" s="39" t="s">
        <v>51</v>
      </c>
    </row>
    <row r="607" spans="1:6">
      <c r="A607">
        <v>8</v>
      </c>
      <c r="B607" s="1" t="s">
        <v>234</v>
      </c>
      <c r="C607">
        <v>1</v>
      </c>
      <c r="D607" s="39">
        <v>0.56000000000000005</v>
      </c>
      <c r="E607" s="39">
        <v>1</v>
      </c>
      <c r="F607" s="39" t="s">
        <v>51</v>
      </c>
    </row>
    <row r="608" spans="1:6">
      <c r="A608">
        <v>8</v>
      </c>
      <c r="B608" s="1" t="s">
        <v>29</v>
      </c>
      <c r="C608">
        <v>1</v>
      </c>
      <c r="D608" s="39">
        <v>0.56000000000000005</v>
      </c>
      <c r="E608" s="39">
        <v>2</v>
      </c>
      <c r="F608" s="39" t="s">
        <v>51</v>
      </c>
    </row>
    <row r="609" spans="1:6">
      <c r="A609">
        <v>8</v>
      </c>
      <c r="B609" s="1" t="s">
        <v>76</v>
      </c>
      <c r="C609">
        <v>2</v>
      </c>
      <c r="D609" s="39">
        <v>0.56999999999999995</v>
      </c>
      <c r="E609" s="39">
        <v>1</v>
      </c>
      <c r="F609" s="39" t="s">
        <v>51</v>
      </c>
    </row>
    <row r="610" spans="1:6">
      <c r="A610">
        <v>8</v>
      </c>
      <c r="B610" s="1" t="s">
        <v>22</v>
      </c>
      <c r="C610">
        <v>2</v>
      </c>
      <c r="D610" s="39">
        <v>0.59</v>
      </c>
      <c r="E610" s="39">
        <v>1</v>
      </c>
      <c r="F610" s="39" t="s">
        <v>51</v>
      </c>
    </row>
    <row r="611" spans="1:6">
      <c r="A611">
        <v>8</v>
      </c>
      <c r="B611" s="1" t="s">
        <v>18</v>
      </c>
      <c r="C611">
        <v>2</v>
      </c>
      <c r="D611" s="39">
        <v>0.6</v>
      </c>
      <c r="E611" s="39">
        <v>1</v>
      </c>
      <c r="F611" s="39" t="s">
        <v>51</v>
      </c>
    </row>
    <row r="612" spans="1:6">
      <c r="A612">
        <v>8</v>
      </c>
      <c r="B612" s="1" t="s">
        <v>45</v>
      </c>
      <c r="C612">
        <v>2</v>
      </c>
      <c r="D612" s="39">
        <v>0.61</v>
      </c>
      <c r="E612" s="39">
        <v>2</v>
      </c>
      <c r="F612" s="39" t="s">
        <v>51</v>
      </c>
    </row>
    <row r="613" spans="1:6">
      <c r="A613">
        <v>8</v>
      </c>
      <c r="B613" s="1" t="s">
        <v>37</v>
      </c>
      <c r="C613">
        <v>2</v>
      </c>
      <c r="D613" s="39">
        <v>0.62</v>
      </c>
      <c r="E613" s="39">
        <v>2</v>
      </c>
      <c r="F613" s="39" t="s">
        <v>51</v>
      </c>
    </row>
    <row r="614" spans="1:6">
      <c r="A614">
        <v>8</v>
      </c>
      <c r="B614" s="1" t="s">
        <v>77</v>
      </c>
      <c r="C614">
        <v>1</v>
      </c>
      <c r="D614" s="39">
        <v>0.62</v>
      </c>
      <c r="E614" s="39">
        <v>1</v>
      </c>
      <c r="F614" s="39" t="s">
        <v>51</v>
      </c>
    </row>
    <row r="615" spans="1:6">
      <c r="A615">
        <v>8</v>
      </c>
      <c r="B615" s="1" t="s">
        <v>81</v>
      </c>
      <c r="C615">
        <v>1</v>
      </c>
      <c r="D615" s="39">
        <v>0.62</v>
      </c>
      <c r="E615" s="39">
        <v>1</v>
      </c>
      <c r="F615" s="39" t="s">
        <v>51</v>
      </c>
    </row>
    <row r="616" spans="1:6">
      <c r="A616">
        <v>8</v>
      </c>
      <c r="B616" s="1" t="s">
        <v>28</v>
      </c>
      <c r="C616">
        <v>1</v>
      </c>
      <c r="D616" s="42">
        <v>0.62</v>
      </c>
      <c r="E616" s="42">
        <v>2</v>
      </c>
      <c r="F616" s="42" t="s">
        <v>51</v>
      </c>
    </row>
    <row r="617" spans="1:6">
      <c r="A617">
        <v>8</v>
      </c>
      <c r="B617" s="1" t="s">
        <v>22</v>
      </c>
      <c r="C617">
        <v>1</v>
      </c>
      <c r="D617" s="39">
        <v>0.62</v>
      </c>
      <c r="E617" s="39">
        <v>1</v>
      </c>
      <c r="F617" s="39" t="s">
        <v>51</v>
      </c>
    </row>
    <row r="618" spans="1:6">
      <c r="A618">
        <v>8</v>
      </c>
      <c r="B618" s="1" t="s">
        <v>78</v>
      </c>
      <c r="C618">
        <v>2</v>
      </c>
      <c r="D618" s="39">
        <v>0.64</v>
      </c>
      <c r="E618" s="39">
        <v>2</v>
      </c>
      <c r="F618" s="39" t="s">
        <v>51</v>
      </c>
    </row>
    <row r="619" spans="1:6">
      <c r="A619">
        <v>8</v>
      </c>
      <c r="B619" s="1" t="s">
        <v>489</v>
      </c>
      <c r="C619">
        <v>1</v>
      </c>
      <c r="D619" s="39">
        <v>0.66</v>
      </c>
      <c r="E619" s="39">
        <v>2</v>
      </c>
      <c r="F619" s="39" t="s">
        <v>51</v>
      </c>
    </row>
    <row r="620" spans="1:6">
      <c r="A620">
        <v>8</v>
      </c>
      <c r="B620" s="1" t="s">
        <v>45</v>
      </c>
      <c r="C620">
        <v>1</v>
      </c>
      <c r="D620" s="39">
        <v>0.66</v>
      </c>
      <c r="E620" s="39">
        <v>2</v>
      </c>
      <c r="F620" s="39" t="s">
        <v>51</v>
      </c>
    </row>
    <row r="621" spans="1:6">
      <c r="A621">
        <v>8</v>
      </c>
      <c r="B621" s="1" t="s">
        <v>78</v>
      </c>
      <c r="C621">
        <v>1</v>
      </c>
      <c r="D621" s="39">
        <v>0.7</v>
      </c>
      <c r="E621" s="39">
        <v>1</v>
      </c>
      <c r="F621" s="39" t="s">
        <v>51</v>
      </c>
    </row>
    <row r="622" spans="1:6">
      <c r="A622">
        <v>8</v>
      </c>
      <c r="B622" s="1" t="s">
        <v>9</v>
      </c>
      <c r="C622">
        <v>1</v>
      </c>
      <c r="D622" s="39">
        <v>0.7</v>
      </c>
      <c r="E622" s="39">
        <v>1</v>
      </c>
      <c r="F622" s="39" t="s">
        <v>51</v>
      </c>
    </row>
    <row r="623" spans="1:6">
      <c r="A623">
        <v>8</v>
      </c>
      <c r="B623" s="275" t="s">
        <v>450</v>
      </c>
      <c r="C623">
        <v>2</v>
      </c>
      <c r="D623" s="39">
        <v>0.73</v>
      </c>
      <c r="E623" s="39">
        <v>2</v>
      </c>
      <c r="F623" s="39" t="s">
        <v>51</v>
      </c>
    </row>
    <row r="624" spans="1:6">
      <c r="A624">
        <v>8</v>
      </c>
      <c r="B624" s="1" t="s">
        <v>12</v>
      </c>
      <c r="C624">
        <v>2</v>
      </c>
      <c r="D624" s="39">
        <v>0.73</v>
      </c>
      <c r="E624" s="39">
        <v>2</v>
      </c>
      <c r="F624" s="39" t="s">
        <v>51</v>
      </c>
    </row>
    <row r="625" spans="1:6">
      <c r="A625">
        <v>8</v>
      </c>
      <c r="B625" s="1" t="s">
        <v>10</v>
      </c>
      <c r="C625">
        <v>2</v>
      </c>
      <c r="D625" s="39">
        <v>0.74</v>
      </c>
      <c r="E625" s="39">
        <v>1</v>
      </c>
      <c r="F625" s="39" t="s">
        <v>51</v>
      </c>
    </row>
    <row r="626" spans="1:6">
      <c r="A626">
        <v>8</v>
      </c>
      <c r="B626" s="1" t="s">
        <v>20</v>
      </c>
      <c r="C626">
        <v>2</v>
      </c>
      <c r="D626" s="39">
        <v>0.74</v>
      </c>
      <c r="E626" s="39">
        <v>1</v>
      </c>
      <c r="F626" s="39" t="s">
        <v>51</v>
      </c>
    </row>
    <row r="627" spans="1:6">
      <c r="A627">
        <v>8</v>
      </c>
      <c r="B627" s="1" t="s">
        <v>1</v>
      </c>
      <c r="C627">
        <v>1</v>
      </c>
      <c r="D627" s="39">
        <v>0.75</v>
      </c>
      <c r="E627" s="39">
        <v>2</v>
      </c>
      <c r="F627" s="39" t="s">
        <v>51</v>
      </c>
    </row>
    <row r="628" spans="1:6">
      <c r="A628">
        <v>8</v>
      </c>
      <c r="B628" s="28" t="s">
        <v>21</v>
      </c>
      <c r="C628">
        <v>2</v>
      </c>
      <c r="D628" s="39">
        <v>0.77</v>
      </c>
      <c r="E628" s="39">
        <v>2</v>
      </c>
      <c r="F628" s="39" t="s">
        <v>51</v>
      </c>
    </row>
    <row r="629" spans="1:6">
      <c r="A629">
        <v>8</v>
      </c>
      <c r="B629" s="1" t="s">
        <v>28</v>
      </c>
      <c r="C629">
        <v>2</v>
      </c>
      <c r="D629" s="42">
        <v>0.77</v>
      </c>
      <c r="E629" s="42">
        <v>2</v>
      </c>
      <c r="F629" s="42" t="s">
        <v>51</v>
      </c>
    </row>
    <row r="630" spans="1:6">
      <c r="A630">
        <v>8</v>
      </c>
      <c r="B630" s="1" t="s">
        <v>8</v>
      </c>
      <c r="C630">
        <v>2</v>
      </c>
      <c r="D630" s="39">
        <v>0.81</v>
      </c>
      <c r="E630" s="39">
        <v>2</v>
      </c>
      <c r="F630" s="39" t="s">
        <v>51</v>
      </c>
    </row>
    <row r="631" spans="1:6">
      <c r="A631">
        <v>8</v>
      </c>
      <c r="B631" s="1" t="s">
        <v>1</v>
      </c>
      <c r="C631" s="6">
        <v>2</v>
      </c>
      <c r="D631" s="39">
        <v>0.84</v>
      </c>
      <c r="E631" s="39">
        <v>2</v>
      </c>
      <c r="F631" s="39" t="s">
        <v>51</v>
      </c>
    </row>
    <row r="632" spans="1:6">
      <c r="A632">
        <v>8</v>
      </c>
      <c r="B632" s="1" t="s">
        <v>76</v>
      </c>
      <c r="C632">
        <v>1</v>
      </c>
      <c r="D632" s="39">
        <v>0.84</v>
      </c>
      <c r="E632" s="39">
        <v>2</v>
      </c>
      <c r="F632" s="39" t="s">
        <v>51</v>
      </c>
    </row>
    <row r="633" spans="1:6">
      <c r="A633">
        <v>8</v>
      </c>
      <c r="B633" s="1" t="s">
        <v>85</v>
      </c>
      <c r="C633">
        <v>2</v>
      </c>
      <c r="D633" s="39">
        <v>0.84</v>
      </c>
      <c r="E633" s="39">
        <v>2</v>
      </c>
      <c r="F633" s="39" t="s">
        <v>51</v>
      </c>
    </row>
    <row r="634" spans="1:6">
      <c r="A634">
        <v>8</v>
      </c>
      <c r="B634" s="1" t="s">
        <v>95</v>
      </c>
      <c r="C634">
        <v>1</v>
      </c>
      <c r="D634" s="39">
        <v>0.85</v>
      </c>
      <c r="E634" s="39">
        <v>1</v>
      </c>
      <c r="F634" s="39" t="s">
        <v>51</v>
      </c>
    </row>
    <row r="635" spans="1:6">
      <c r="A635">
        <v>8</v>
      </c>
      <c r="B635" s="1" t="s">
        <v>14</v>
      </c>
      <c r="C635">
        <v>1</v>
      </c>
      <c r="D635" s="39">
        <v>0.86</v>
      </c>
      <c r="E635" s="39">
        <v>2</v>
      </c>
      <c r="F635" s="39" t="s">
        <v>51</v>
      </c>
    </row>
    <row r="636" spans="1:6">
      <c r="A636">
        <v>8</v>
      </c>
      <c r="B636" s="1" t="s">
        <v>16</v>
      </c>
      <c r="C636">
        <v>2</v>
      </c>
      <c r="D636" s="39">
        <v>0.9</v>
      </c>
      <c r="E636" s="39">
        <v>1</v>
      </c>
      <c r="F636" s="39" t="s">
        <v>51</v>
      </c>
    </row>
    <row r="637" spans="1:6">
      <c r="A637">
        <v>8</v>
      </c>
      <c r="B637" s="1" t="s">
        <v>7</v>
      </c>
      <c r="C637">
        <v>1</v>
      </c>
      <c r="D637" s="39">
        <v>0.94</v>
      </c>
      <c r="E637" s="39">
        <v>2</v>
      </c>
      <c r="F637" s="39" t="s">
        <v>51</v>
      </c>
    </row>
    <row r="638" spans="1:6">
      <c r="A638">
        <v>8</v>
      </c>
      <c r="B638" s="1" t="s">
        <v>95</v>
      </c>
      <c r="C638">
        <v>2</v>
      </c>
      <c r="D638" s="39">
        <v>0.95</v>
      </c>
      <c r="E638" s="39">
        <v>2</v>
      </c>
      <c r="F638" s="39" t="s">
        <v>51</v>
      </c>
    </row>
    <row r="639" spans="1:6">
      <c r="A639">
        <v>8</v>
      </c>
      <c r="B639" s="1" t="s">
        <v>2</v>
      </c>
      <c r="C639">
        <v>2</v>
      </c>
      <c r="D639" s="39">
        <v>0.97</v>
      </c>
      <c r="E639" s="39">
        <v>2</v>
      </c>
      <c r="F639" s="39" t="s">
        <v>51</v>
      </c>
    </row>
    <row r="640" spans="1:6">
      <c r="A640">
        <v>8</v>
      </c>
      <c r="B640" s="1" t="s">
        <v>79</v>
      </c>
      <c r="C640">
        <v>1</v>
      </c>
      <c r="D640" s="39">
        <v>1</v>
      </c>
      <c r="E640" s="39">
        <v>3</v>
      </c>
      <c r="F640" s="39" t="s">
        <v>51</v>
      </c>
    </row>
    <row r="641" spans="1:6">
      <c r="A641">
        <v>8</v>
      </c>
      <c r="B641" s="1" t="s">
        <v>79</v>
      </c>
      <c r="C641">
        <v>2</v>
      </c>
      <c r="D641" s="39">
        <v>1</v>
      </c>
      <c r="E641" s="39">
        <v>3</v>
      </c>
      <c r="F641" s="39" t="s">
        <v>51</v>
      </c>
    </row>
    <row r="642" spans="1:6">
      <c r="A642">
        <v>8</v>
      </c>
      <c r="B642" s="1" t="s">
        <v>80</v>
      </c>
      <c r="C642">
        <v>1</v>
      </c>
      <c r="D642" s="39">
        <v>1</v>
      </c>
      <c r="E642" s="39">
        <v>3</v>
      </c>
      <c r="F642" s="39" t="s">
        <v>51</v>
      </c>
    </row>
    <row r="643" spans="1:6">
      <c r="A643">
        <v>8</v>
      </c>
      <c r="B643" s="1" t="s">
        <v>4</v>
      </c>
      <c r="C643">
        <v>1</v>
      </c>
      <c r="D643" s="39">
        <v>1</v>
      </c>
      <c r="E643" s="39">
        <v>3</v>
      </c>
      <c r="F643" s="39" t="s">
        <v>51</v>
      </c>
    </row>
    <row r="644" spans="1:6">
      <c r="A644">
        <v>8</v>
      </c>
      <c r="B644" s="1" t="s">
        <v>4</v>
      </c>
      <c r="C644">
        <v>2</v>
      </c>
      <c r="D644" s="39">
        <v>1</v>
      </c>
      <c r="E644" s="39">
        <v>3</v>
      </c>
      <c r="F644" s="39" t="s">
        <v>51</v>
      </c>
    </row>
    <row r="645" spans="1:6">
      <c r="A645">
        <v>8</v>
      </c>
      <c r="B645" s="1" t="s">
        <v>6</v>
      </c>
      <c r="C645">
        <v>2</v>
      </c>
      <c r="D645" s="39">
        <v>1</v>
      </c>
      <c r="E645" s="39">
        <v>3</v>
      </c>
      <c r="F645" s="39" t="s">
        <v>51</v>
      </c>
    </row>
    <row r="646" spans="1:6">
      <c r="A646">
        <v>8</v>
      </c>
      <c r="B646" s="1" t="s">
        <v>7</v>
      </c>
      <c r="C646">
        <v>2</v>
      </c>
      <c r="D646" s="39">
        <v>1</v>
      </c>
      <c r="E646" s="39">
        <v>3</v>
      </c>
      <c r="F646" s="39" t="s">
        <v>51</v>
      </c>
    </row>
    <row r="647" spans="1:6">
      <c r="A647">
        <v>8</v>
      </c>
      <c r="B647" s="1" t="s">
        <v>8</v>
      </c>
      <c r="C647">
        <v>1</v>
      </c>
      <c r="D647" s="39">
        <v>1</v>
      </c>
      <c r="E647" s="39">
        <v>3</v>
      </c>
      <c r="F647" s="39" t="s">
        <v>51</v>
      </c>
    </row>
    <row r="648" spans="1:6">
      <c r="A648">
        <v>8</v>
      </c>
      <c r="B648" s="1" t="s">
        <v>10</v>
      </c>
      <c r="C648">
        <v>1</v>
      </c>
      <c r="D648" s="39">
        <v>1</v>
      </c>
      <c r="E648" s="39">
        <v>3</v>
      </c>
      <c r="F648" s="39" t="s">
        <v>51</v>
      </c>
    </row>
    <row r="649" spans="1:6">
      <c r="A649">
        <v>8</v>
      </c>
      <c r="B649" s="1" t="s">
        <v>489</v>
      </c>
      <c r="C649">
        <v>2</v>
      </c>
      <c r="D649" s="39">
        <v>1</v>
      </c>
      <c r="E649" s="39">
        <v>3</v>
      </c>
      <c r="F649" s="39" t="s">
        <v>51</v>
      </c>
    </row>
    <row r="650" spans="1:6">
      <c r="A650">
        <v>8</v>
      </c>
      <c r="B650" s="1" t="s">
        <v>13</v>
      </c>
      <c r="C650">
        <v>1</v>
      </c>
      <c r="D650" s="39">
        <v>1</v>
      </c>
      <c r="E650" s="39">
        <v>3</v>
      </c>
      <c r="F650" s="39" t="s">
        <v>51</v>
      </c>
    </row>
    <row r="651" spans="1:6">
      <c r="A651">
        <v>8</v>
      </c>
      <c r="B651" s="1" t="s">
        <v>13</v>
      </c>
      <c r="C651" s="6">
        <v>2</v>
      </c>
      <c r="D651" s="39">
        <v>1</v>
      </c>
      <c r="E651" s="39">
        <v>3</v>
      </c>
      <c r="F651" s="39" t="s">
        <v>51</v>
      </c>
    </row>
    <row r="652" spans="1:6">
      <c r="A652">
        <v>8</v>
      </c>
      <c r="B652" s="1" t="s">
        <v>14</v>
      </c>
      <c r="C652">
        <v>2</v>
      </c>
      <c r="D652" s="39">
        <v>1</v>
      </c>
      <c r="E652" s="39">
        <v>3</v>
      </c>
      <c r="F652" s="39" t="s">
        <v>51</v>
      </c>
    </row>
    <row r="653" spans="1:6">
      <c r="A653">
        <v>8</v>
      </c>
      <c r="B653" s="1" t="s">
        <v>20</v>
      </c>
      <c r="C653">
        <v>1</v>
      </c>
      <c r="D653" s="39">
        <v>1</v>
      </c>
      <c r="E653" s="39">
        <v>3</v>
      </c>
      <c r="F653" s="39" t="s">
        <v>51</v>
      </c>
    </row>
    <row r="654" spans="1:6">
      <c r="A654">
        <v>9</v>
      </c>
      <c r="B654" s="1" t="s">
        <v>76</v>
      </c>
      <c r="C654">
        <v>2</v>
      </c>
      <c r="D654" s="43">
        <v>0</v>
      </c>
      <c r="E654" s="43">
        <v>0</v>
      </c>
      <c r="F654" s="43" t="s">
        <v>52</v>
      </c>
    </row>
    <row r="655" spans="1:6">
      <c r="A655">
        <v>9</v>
      </c>
      <c r="B655" s="1" t="s">
        <v>9</v>
      </c>
      <c r="C655">
        <v>2</v>
      </c>
      <c r="D655" s="43">
        <v>0</v>
      </c>
      <c r="E655" s="43">
        <v>0</v>
      </c>
      <c r="F655" s="43" t="s">
        <v>52</v>
      </c>
    </row>
    <row r="656" spans="1:6">
      <c r="A656">
        <v>9</v>
      </c>
      <c r="B656" s="1" t="s">
        <v>78</v>
      </c>
      <c r="C656">
        <v>2</v>
      </c>
      <c r="D656" s="43">
        <v>0</v>
      </c>
      <c r="E656" s="43">
        <v>0</v>
      </c>
      <c r="F656" s="43" t="s">
        <v>52</v>
      </c>
    </row>
    <row r="657" spans="1:6">
      <c r="A657">
        <v>9</v>
      </c>
      <c r="B657" s="1" t="s">
        <v>22</v>
      </c>
      <c r="C657">
        <v>1</v>
      </c>
      <c r="D657" s="43">
        <v>0</v>
      </c>
      <c r="E657" s="43">
        <v>0</v>
      </c>
      <c r="F657" s="43" t="s">
        <v>52</v>
      </c>
    </row>
    <row r="658" spans="1:6">
      <c r="A658">
        <v>9</v>
      </c>
      <c r="B658" s="1" t="s">
        <v>22</v>
      </c>
      <c r="C658">
        <v>2</v>
      </c>
      <c r="D658" s="43">
        <v>0</v>
      </c>
      <c r="E658" s="43">
        <v>0</v>
      </c>
      <c r="F658" s="43" t="s">
        <v>52</v>
      </c>
    </row>
    <row r="659" spans="1:6">
      <c r="A659">
        <v>9</v>
      </c>
      <c r="B659" s="1" t="s">
        <v>40</v>
      </c>
      <c r="C659">
        <v>2</v>
      </c>
      <c r="D659" s="43">
        <v>0</v>
      </c>
      <c r="E659" s="43">
        <v>0</v>
      </c>
      <c r="F659" s="43" t="s">
        <v>52</v>
      </c>
    </row>
    <row r="660" spans="1:6">
      <c r="A660">
        <v>9</v>
      </c>
      <c r="B660" s="1" t="s">
        <v>29</v>
      </c>
      <c r="C660">
        <v>2</v>
      </c>
      <c r="D660" s="43">
        <v>0</v>
      </c>
      <c r="E660" s="43">
        <v>0</v>
      </c>
      <c r="F660" s="43" t="s">
        <v>52</v>
      </c>
    </row>
    <row r="661" spans="1:6">
      <c r="A661">
        <v>9</v>
      </c>
      <c r="B661" s="1" t="s">
        <v>41</v>
      </c>
      <c r="C661">
        <v>2</v>
      </c>
      <c r="D661" s="43">
        <v>0</v>
      </c>
      <c r="E661" s="43">
        <v>0</v>
      </c>
      <c r="F661" s="43" t="s">
        <v>52</v>
      </c>
    </row>
    <row r="662" spans="1:6">
      <c r="A662">
        <v>9</v>
      </c>
      <c r="B662" s="1" t="s">
        <v>40</v>
      </c>
      <c r="C662">
        <v>1</v>
      </c>
      <c r="D662" s="39">
        <v>0.08</v>
      </c>
      <c r="E662" s="39">
        <v>1</v>
      </c>
      <c r="F662" s="39" t="s">
        <v>51</v>
      </c>
    </row>
    <row r="663" spans="1:6">
      <c r="A663">
        <v>9</v>
      </c>
      <c r="B663" s="1" t="s">
        <v>44</v>
      </c>
      <c r="C663">
        <v>2</v>
      </c>
      <c r="D663" s="39">
        <v>0.15</v>
      </c>
      <c r="E663" s="39">
        <v>0</v>
      </c>
      <c r="F663" s="39" t="s">
        <v>51</v>
      </c>
    </row>
    <row r="664" spans="1:6">
      <c r="A664">
        <v>9</v>
      </c>
      <c r="B664" s="1" t="s">
        <v>25</v>
      </c>
      <c r="C664">
        <v>2</v>
      </c>
      <c r="D664" s="42">
        <v>0.15</v>
      </c>
      <c r="E664" s="42">
        <v>1</v>
      </c>
      <c r="F664" s="42" t="s">
        <v>51</v>
      </c>
    </row>
    <row r="665" spans="1:6">
      <c r="A665">
        <v>9</v>
      </c>
      <c r="B665" s="1" t="s">
        <v>76</v>
      </c>
      <c r="C665">
        <v>1</v>
      </c>
      <c r="D665" s="39">
        <v>0.16</v>
      </c>
      <c r="E665" s="39">
        <v>0</v>
      </c>
      <c r="F665" s="39" t="s">
        <v>51</v>
      </c>
    </row>
    <row r="666" spans="1:6">
      <c r="A666">
        <v>9</v>
      </c>
      <c r="B666" s="1" t="s">
        <v>29</v>
      </c>
      <c r="C666">
        <v>1</v>
      </c>
      <c r="D666" s="39">
        <v>0.17</v>
      </c>
      <c r="E666" s="39">
        <v>0</v>
      </c>
      <c r="F666" s="39" t="s">
        <v>51</v>
      </c>
    </row>
    <row r="667" spans="1:6">
      <c r="A667">
        <v>9</v>
      </c>
      <c r="B667" s="1" t="s">
        <v>28</v>
      </c>
      <c r="C667">
        <v>1</v>
      </c>
      <c r="D667" s="39">
        <v>0.18</v>
      </c>
      <c r="E667" s="39">
        <v>0</v>
      </c>
      <c r="F667" s="39" t="s">
        <v>51</v>
      </c>
    </row>
    <row r="668" spans="1:6">
      <c r="A668">
        <v>9</v>
      </c>
      <c r="B668" s="1" t="s">
        <v>100</v>
      </c>
      <c r="C668">
        <v>1</v>
      </c>
      <c r="D668" s="42">
        <v>0.2</v>
      </c>
      <c r="E668" s="42">
        <v>1</v>
      </c>
      <c r="F668" s="42" t="s">
        <v>51</v>
      </c>
    </row>
    <row r="669" spans="1:6">
      <c r="A669">
        <v>9</v>
      </c>
      <c r="B669" s="1" t="s">
        <v>32</v>
      </c>
      <c r="C669">
        <v>2</v>
      </c>
      <c r="D669" s="39">
        <v>0.2</v>
      </c>
      <c r="E669" s="39">
        <v>0</v>
      </c>
      <c r="F669" s="39" t="s">
        <v>51</v>
      </c>
    </row>
    <row r="670" spans="1:6">
      <c r="A670">
        <v>9</v>
      </c>
      <c r="B670" s="1" t="s">
        <v>41</v>
      </c>
      <c r="C670">
        <v>1</v>
      </c>
      <c r="D670" s="39">
        <v>0.2</v>
      </c>
      <c r="E670" s="39">
        <v>0</v>
      </c>
      <c r="F670" s="39" t="s">
        <v>51</v>
      </c>
    </row>
    <row r="671" spans="1:6">
      <c r="A671">
        <v>9</v>
      </c>
      <c r="B671" s="1" t="s">
        <v>28</v>
      </c>
      <c r="C671">
        <v>2</v>
      </c>
      <c r="D671" s="39">
        <v>0.24</v>
      </c>
      <c r="E671" s="39">
        <v>0</v>
      </c>
      <c r="F671" s="39" t="s">
        <v>51</v>
      </c>
    </row>
    <row r="672" spans="1:6">
      <c r="A672">
        <v>9</v>
      </c>
      <c r="B672" s="1" t="s">
        <v>19</v>
      </c>
      <c r="C672">
        <v>1</v>
      </c>
      <c r="D672" s="42">
        <v>0.26</v>
      </c>
      <c r="E672" s="42">
        <v>0</v>
      </c>
      <c r="F672" s="42" t="s">
        <v>51</v>
      </c>
    </row>
    <row r="673" spans="1:6">
      <c r="A673">
        <v>9</v>
      </c>
      <c r="B673" s="1" t="s">
        <v>234</v>
      </c>
      <c r="C673">
        <v>2</v>
      </c>
      <c r="D673" s="42">
        <v>0.28000000000000003</v>
      </c>
      <c r="E673" s="42">
        <v>0</v>
      </c>
      <c r="F673" s="42" t="s">
        <v>51</v>
      </c>
    </row>
    <row r="674" spans="1:6">
      <c r="A674">
        <v>9</v>
      </c>
      <c r="B674" s="1" t="s">
        <v>27</v>
      </c>
      <c r="C674">
        <v>1</v>
      </c>
      <c r="D674" s="39">
        <v>0.28000000000000003</v>
      </c>
      <c r="E674" s="39">
        <v>1</v>
      </c>
      <c r="F674" s="39" t="s">
        <v>51</v>
      </c>
    </row>
    <row r="675" spans="1:6">
      <c r="A675">
        <v>9</v>
      </c>
      <c r="B675" s="1" t="s">
        <v>24</v>
      </c>
      <c r="C675">
        <v>1</v>
      </c>
      <c r="D675" s="39">
        <v>0.28000000000000003</v>
      </c>
      <c r="E675" s="39">
        <v>0</v>
      </c>
      <c r="F675" s="39" t="s">
        <v>51</v>
      </c>
    </row>
    <row r="676" spans="1:6">
      <c r="A676">
        <v>9</v>
      </c>
      <c r="B676" s="1" t="s">
        <v>39</v>
      </c>
      <c r="C676">
        <v>1</v>
      </c>
      <c r="D676" s="39">
        <v>0.28999999999999998</v>
      </c>
      <c r="E676" s="39">
        <v>0</v>
      </c>
      <c r="F676" s="39" t="s">
        <v>51</v>
      </c>
    </row>
    <row r="677" spans="1:6">
      <c r="A677">
        <v>9</v>
      </c>
      <c r="B677" s="1" t="s">
        <v>6</v>
      </c>
      <c r="C677">
        <v>1</v>
      </c>
      <c r="D677" s="39">
        <v>0.3</v>
      </c>
      <c r="E677" s="39">
        <v>0</v>
      </c>
      <c r="F677" s="39" t="s">
        <v>51</v>
      </c>
    </row>
    <row r="678" spans="1:6">
      <c r="A678">
        <v>9</v>
      </c>
      <c r="B678" s="1" t="s">
        <v>32</v>
      </c>
      <c r="C678">
        <v>1</v>
      </c>
      <c r="D678" s="39">
        <v>0.3</v>
      </c>
      <c r="E678" s="39">
        <v>0</v>
      </c>
      <c r="F678" s="39" t="s">
        <v>51</v>
      </c>
    </row>
    <row r="679" spans="1:6">
      <c r="A679">
        <v>9</v>
      </c>
      <c r="B679" s="1" t="s">
        <v>80</v>
      </c>
      <c r="C679">
        <v>2</v>
      </c>
      <c r="D679" s="42">
        <v>0.31</v>
      </c>
      <c r="E679" s="42">
        <v>0</v>
      </c>
      <c r="F679" s="42" t="s">
        <v>51</v>
      </c>
    </row>
    <row r="680" spans="1:6">
      <c r="A680">
        <v>9</v>
      </c>
      <c r="B680" s="1" t="s">
        <v>23</v>
      </c>
      <c r="C680">
        <v>1</v>
      </c>
      <c r="D680" s="39">
        <v>0.32</v>
      </c>
      <c r="E680" s="39">
        <v>1</v>
      </c>
      <c r="F680" s="39" t="s">
        <v>51</v>
      </c>
    </row>
    <row r="681" spans="1:6">
      <c r="A681">
        <v>9</v>
      </c>
      <c r="B681" s="1" t="s">
        <v>77</v>
      </c>
      <c r="C681">
        <v>1</v>
      </c>
      <c r="D681" s="39">
        <v>0.33</v>
      </c>
      <c r="E681" s="39">
        <v>0</v>
      </c>
      <c r="F681" s="39" t="s">
        <v>51</v>
      </c>
    </row>
    <row r="682" spans="1:6">
      <c r="A682">
        <v>9</v>
      </c>
      <c r="B682" s="1" t="s">
        <v>43</v>
      </c>
      <c r="C682">
        <v>1</v>
      </c>
      <c r="D682" s="39">
        <v>0.36</v>
      </c>
      <c r="E682" s="39">
        <v>1</v>
      </c>
      <c r="F682" s="39" t="s">
        <v>51</v>
      </c>
    </row>
    <row r="683" spans="1:6">
      <c r="A683">
        <v>9</v>
      </c>
      <c r="B683" s="1" t="s">
        <v>11</v>
      </c>
      <c r="C683">
        <v>2</v>
      </c>
      <c r="D683" s="39">
        <v>0.36</v>
      </c>
      <c r="E683" s="39">
        <v>0</v>
      </c>
      <c r="F683" s="39" t="s">
        <v>51</v>
      </c>
    </row>
    <row r="684" spans="1:6">
      <c r="A684">
        <v>9</v>
      </c>
      <c r="B684" s="1" t="s">
        <v>19</v>
      </c>
      <c r="C684">
        <v>2</v>
      </c>
      <c r="D684" s="42">
        <v>0.38</v>
      </c>
      <c r="E684" s="42">
        <v>0</v>
      </c>
      <c r="F684" s="42" t="s">
        <v>51</v>
      </c>
    </row>
    <row r="685" spans="1:6">
      <c r="A685">
        <v>9</v>
      </c>
      <c r="B685" s="1" t="s">
        <v>15</v>
      </c>
      <c r="C685">
        <v>1</v>
      </c>
      <c r="D685" s="39">
        <v>0.39</v>
      </c>
      <c r="E685" s="39">
        <v>1</v>
      </c>
      <c r="F685" s="39" t="s">
        <v>51</v>
      </c>
    </row>
    <row r="686" spans="1:6">
      <c r="A686">
        <v>9</v>
      </c>
      <c r="B686" s="1" t="s">
        <v>11</v>
      </c>
      <c r="C686">
        <v>1</v>
      </c>
      <c r="D686" s="39">
        <v>0.39</v>
      </c>
      <c r="E686" s="39">
        <v>0</v>
      </c>
      <c r="F686" s="39" t="s">
        <v>51</v>
      </c>
    </row>
    <row r="687" spans="1:6">
      <c r="A687">
        <v>9</v>
      </c>
      <c r="B687" s="1" t="s">
        <v>95</v>
      </c>
      <c r="C687">
        <v>1</v>
      </c>
      <c r="D687" s="39">
        <v>0.41</v>
      </c>
      <c r="E687" s="39">
        <v>0</v>
      </c>
      <c r="F687" s="39" t="s">
        <v>51</v>
      </c>
    </row>
    <row r="688" spans="1:6">
      <c r="A688">
        <v>9</v>
      </c>
      <c r="B688" s="1" t="s">
        <v>23</v>
      </c>
      <c r="C688">
        <v>2</v>
      </c>
      <c r="D688" s="39">
        <v>0.42</v>
      </c>
      <c r="E688" s="39">
        <v>0</v>
      </c>
      <c r="F688" s="39" t="s">
        <v>51</v>
      </c>
    </row>
    <row r="689" spans="1:6">
      <c r="A689">
        <v>9</v>
      </c>
      <c r="B689" s="1" t="s">
        <v>99</v>
      </c>
      <c r="C689">
        <v>1</v>
      </c>
      <c r="D689" s="39">
        <v>0.43</v>
      </c>
      <c r="E689" s="39">
        <v>0</v>
      </c>
      <c r="F689" s="39" t="s">
        <v>51</v>
      </c>
    </row>
    <row r="690" spans="1:6">
      <c r="A690">
        <v>9</v>
      </c>
      <c r="B690" s="1" t="s">
        <v>9</v>
      </c>
      <c r="C690">
        <v>1</v>
      </c>
      <c r="D690" s="39">
        <v>0.44</v>
      </c>
      <c r="E690" s="39">
        <v>0</v>
      </c>
      <c r="F690" s="39" t="s">
        <v>51</v>
      </c>
    </row>
    <row r="691" spans="1:6">
      <c r="A691">
        <v>9</v>
      </c>
      <c r="B691" s="1" t="s">
        <v>27</v>
      </c>
      <c r="C691">
        <v>2</v>
      </c>
      <c r="D691" s="42">
        <v>0.45</v>
      </c>
      <c r="E691" s="42">
        <v>1</v>
      </c>
      <c r="F691" s="42" t="s">
        <v>51</v>
      </c>
    </row>
    <row r="692" spans="1:6">
      <c r="A692">
        <v>9</v>
      </c>
      <c r="B692" s="1" t="s">
        <v>77</v>
      </c>
      <c r="C692">
        <v>2</v>
      </c>
      <c r="D692" s="39">
        <v>0.47</v>
      </c>
      <c r="E692" s="39">
        <v>0</v>
      </c>
      <c r="F692" s="39" t="s">
        <v>51</v>
      </c>
    </row>
    <row r="693" spans="1:6">
      <c r="A693">
        <v>9</v>
      </c>
      <c r="B693" s="1" t="s">
        <v>85</v>
      </c>
      <c r="C693">
        <v>2</v>
      </c>
      <c r="D693" s="42">
        <v>0.48</v>
      </c>
      <c r="E693" s="42">
        <v>0</v>
      </c>
      <c r="F693" s="42" t="s">
        <v>51</v>
      </c>
    </row>
    <row r="694" spans="1:6">
      <c r="A694">
        <v>9</v>
      </c>
      <c r="B694" s="1" t="s">
        <v>3</v>
      </c>
      <c r="C694">
        <v>2</v>
      </c>
      <c r="D694" s="39">
        <v>0.49</v>
      </c>
      <c r="E694" s="39">
        <v>0</v>
      </c>
      <c r="F694" s="39" t="s">
        <v>51</v>
      </c>
    </row>
    <row r="695" spans="1:6">
      <c r="A695">
        <v>9</v>
      </c>
      <c r="B695" s="1" t="s">
        <v>85</v>
      </c>
      <c r="C695">
        <v>1</v>
      </c>
      <c r="D695" s="42">
        <v>0.49</v>
      </c>
      <c r="E695" s="42">
        <v>0</v>
      </c>
      <c r="F695" s="42" t="s">
        <v>51</v>
      </c>
    </row>
    <row r="696" spans="1:6">
      <c r="A696">
        <v>9</v>
      </c>
      <c r="B696" s="275" t="s">
        <v>450</v>
      </c>
      <c r="C696">
        <v>1</v>
      </c>
      <c r="D696" s="39">
        <v>0.51</v>
      </c>
      <c r="E696" s="39">
        <v>1</v>
      </c>
      <c r="F696" s="39" t="s">
        <v>51</v>
      </c>
    </row>
    <row r="697" spans="1:6">
      <c r="A697">
        <v>9</v>
      </c>
      <c r="B697" s="1" t="s">
        <v>2</v>
      </c>
      <c r="C697">
        <v>1</v>
      </c>
      <c r="D697" s="39">
        <v>0.52</v>
      </c>
      <c r="E697" s="39">
        <v>2</v>
      </c>
      <c r="F697" s="39" t="s">
        <v>51</v>
      </c>
    </row>
    <row r="698" spans="1:6">
      <c r="A698">
        <v>9</v>
      </c>
      <c r="B698" s="1" t="s">
        <v>31</v>
      </c>
      <c r="C698">
        <v>1</v>
      </c>
      <c r="D698" s="39">
        <v>0.52</v>
      </c>
      <c r="E698" s="39">
        <v>1</v>
      </c>
      <c r="F698" s="39" t="s">
        <v>51</v>
      </c>
    </row>
    <row r="699" spans="1:6">
      <c r="A699">
        <v>9</v>
      </c>
      <c r="B699" s="1" t="s">
        <v>1</v>
      </c>
      <c r="C699">
        <v>1</v>
      </c>
      <c r="D699" s="39">
        <v>0.53</v>
      </c>
      <c r="E699" s="39">
        <v>2</v>
      </c>
      <c r="F699" s="39" t="s">
        <v>51</v>
      </c>
    </row>
    <row r="700" spans="1:6">
      <c r="A700">
        <v>9</v>
      </c>
      <c r="B700" s="1" t="s">
        <v>2</v>
      </c>
      <c r="C700">
        <v>2</v>
      </c>
      <c r="D700" s="39">
        <v>0.53</v>
      </c>
      <c r="E700" s="39">
        <v>1</v>
      </c>
      <c r="F700" s="39" t="s">
        <v>51</v>
      </c>
    </row>
    <row r="701" spans="1:6">
      <c r="A701">
        <v>9</v>
      </c>
      <c r="B701" s="1" t="s">
        <v>15</v>
      </c>
      <c r="C701">
        <v>2</v>
      </c>
      <c r="D701" s="39">
        <v>0.53</v>
      </c>
      <c r="E701" s="39">
        <v>2</v>
      </c>
      <c r="F701" s="39" t="s">
        <v>51</v>
      </c>
    </row>
    <row r="702" spans="1:6">
      <c r="A702">
        <v>9</v>
      </c>
      <c r="B702" s="1" t="s">
        <v>8</v>
      </c>
      <c r="C702">
        <v>1</v>
      </c>
      <c r="D702" s="39">
        <v>0.54</v>
      </c>
      <c r="E702" s="39">
        <v>2</v>
      </c>
      <c r="F702" s="39" t="s">
        <v>51</v>
      </c>
    </row>
    <row r="703" spans="1:6">
      <c r="A703">
        <v>9</v>
      </c>
      <c r="B703" s="1" t="s">
        <v>45</v>
      </c>
      <c r="C703">
        <v>1</v>
      </c>
      <c r="D703" s="39">
        <v>0.54</v>
      </c>
      <c r="E703" s="39">
        <v>1</v>
      </c>
      <c r="F703" s="39" t="s">
        <v>51</v>
      </c>
    </row>
    <row r="704" spans="1:6">
      <c r="A704">
        <v>9</v>
      </c>
      <c r="B704" s="1" t="s">
        <v>12</v>
      </c>
      <c r="C704">
        <v>2</v>
      </c>
      <c r="D704" s="39">
        <v>0.55000000000000004</v>
      </c>
      <c r="E704" s="39">
        <v>1</v>
      </c>
      <c r="F704" s="39" t="s">
        <v>51</v>
      </c>
    </row>
    <row r="705" spans="1:6">
      <c r="A705">
        <v>9</v>
      </c>
      <c r="B705" s="1" t="s">
        <v>13</v>
      </c>
      <c r="C705">
        <v>2</v>
      </c>
      <c r="D705" s="39">
        <v>0.56999999999999995</v>
      </c>
      <c r="E705" s="39">
        <v>2</v>
      </c>
      <c r="F705" s="39" t="s">
        <v>51</v>
      </c>
    </row>
    <row r="706" spans="1:6">
      <c r="A706">
        <v>9</v>
      </c>
      <c r="B706" s="1" t="s">
        <v>12</v>
      </c>
      <c r="C706">
        <v>1</v>
      </c>
      <c r="D706" s="39">
        <v>0.56999999999999995</v>
      </c>
      <c r="E706" s="39">
        <v>1</v>
      </c>
      <c r="F706" s="39" t="s">
        <v>51</v>
      </c>
    </row>
    <row r="707" spans="1:6">
      <c r="A707">
        <v>9</v>
      </c>
      <c r="B707" s="1" t="s">
        <v>39</v>
      </c>
      <c r="C707">
        <v>2</v>
      </c>
      <c r="D707" s="42">
        <v>0.56999999999999995</v>
      </c>
      <c r="E707" s="42">
        <v>1</v>
      </c>
      <c r="F707" s="42" t="s">
        <v>51</v>
      </c>
    </row>
    <row r="708" spans="1:6">
      <c r="A708">
        <v>9</v>
      </c>
      <c r="B708" s="1" t="s">
        <v>31</v>
      </c>
      <c r="C708">
        <v>2</v>
      </c>
      <c r="D708" s="42">
        <v>0.59</v>
      </c>
      <c r="E708" s="42">
        <v>2</v>
      </c>
      <c r="F708" s="42" t="s">
        <v>51</v>
      </c>
    </row>
    <row r="709" spans="1:6">
      <c r="A709">
        <v>9</v>
      </c>
      <c r="B709" s="1" t="s">
        <v>489</v>
      </c>
      <c r="C709">
        <v>1</v>
      </c>
      <c r="D709" s="39">
        <v>0.6</v>
      </c>
      <c r="E709" s="39">
        <v>1</v>
      </c>
      <c r="F709" s="39" t="s">
        <v>51</v>
      </c>
    </row>
    <row r="710" spans="1:6">
      <c r="A710">
        <v>9</v>
      </c>
      <c r="B710" s="1" t="s">
        <v>45</v>
      </c>
      <c r="C710">
        <v>2</v>
      </c>
      <c r="D710" s="39">
        <v>0.6</v>
      </c>
      <c r="E710" s="39">
        <v>2</v>
      </c>
      <c r="F710" s="39" t="s">
        <v>51</v>
      </c>
    </row>
    <row r="711" spans="1:6">
      <c r="A711">
        <v>9</v>
      </c>
      <c r="B711" s="1" t="s">
        <v>8</v>
      </c>
      <c r="C711">
        <v>2</v>
      </c>
      <c r="D711" s="39">
        <v>0.63</v>
      </c>
      <c r="E711" s="39">
        <v>2</v>
      </c>
      <c r="F711" s="39" t="s">
        <v>51</v>
      </c>
    </row>
    <row r="712" spans="1:6">
      <c r="A712">
        <v>9</v>
      </c>
      <c r="B712" s="1" t="s">
        <v>20</v>
      </c>
      <c r="C712">
        <v>1</v>
      </c>
      <c r="D712" s="42">
        <v>0.63</v>
      </c>
      <c r="E712" s="42">
        <v>1</v>
      </c>
      <c r="F712" s="42" t="s">
        <v>51</v>
      </c>
    </row>
    <row r="713" spans="1:6">
      <c r="A713">
        <v>9</v>
      </c>
      <c r="B713" s="1" t="s">
        <v>97</v>
      </c>
      <c r="C713">
        <v>2</v>
      </c>
      <c r="D713" s="39">
        <v>0.64</v>
      </c>
      <c r="E713" s="39">
        <v>2</v>
      </c>
      <c r="F713" s="39" t="s">
        <v>51</v>
      </c>
    </row>
    <row r="714" spans="1:6">
      <c r="A714">
        <v>9</v>
      </c>
      <c r="B714" s="1" t="s">
        <v>98</v>
      </c>
      <c r="C714">
        <v>1</v>
      </c>
      <c r="D714" s="39">
        <v>0.64</v>
      </c>
      <c r="E714" s="39">
        <v>1</v>
      </c>
      <c r="F714" s="39" t="s">
        <v>51</v>
      </c>
    </row>
    <row r="715" spans="1:6">
      <c r="A715">
        <v>9</v>
      </c>
      <c r="B715" s="1" t="s">
        <v>43</v>
      </c>
      <c r="C715">
        <v>2</v>
      </c>
      <c r="D715" s="39">
        <v>0.67</v>
      </c>
      <c r="E715" s="39">
        <v>2</v>
      </c>
      <c r="F715" s="39" t="s">
        <v>51</v>
      </c>
    </row>
    <row r="716" spans="1:6">
      <c r="A716">
        <v>9</v>
      </c>
      <c r="B716" s="275" t="s">
        <v>450</v>
      </c>
      <c r="C716">
        <v>2</v>
      </c>
      <c r="D716" s="39">
        <v>0.7</v>
      </c>
      <c r="E716" s="39">
        <v>2</v>
      </c>
      <c r="F716" s="39" t="s">
        <v>51</v>
      </c>
    </row>
    <row r="717" spans="1:6">
      <c r="A717">
        <v>9</v>
      </c>
      <c r="B717" s="1" t="s">
        <v>234</v>
      </c>
      <c r="C717">
        <v>1</v>
      </c>
      <c r="D717" s="39">
        <v>0.7</v>
      </c>
      <c r="E717" s="39">
        <v>2</v>
      </c>
      <c r="F717" s="39" t="s">
        <v>51</v>
      </c>
    </row>
    <row r="718" spans="1:6">
      <c r="A718">
        <v>9</v>
      </c>
      <c r="B718" s="1" t="s">
        <v>18</v>
      </c>
      <c r="C718">
        <v>1</v>
      </c>
      <c r="D718" s="42">
        <v>0.7</v>
      </c>
      <c r="E718" s="42">
        <v>1</v>
      </c>
      <c r="F718" s="42" t="s">
        <v>51</v>
      </c>
    </row>
    <row r="719" spans="1:6">
      <c r="A719">
        <v>9</v>
      </c>
      <c r="B719" s="1" t="s">
        <v>14</v>
      </c>
      <c r="C719">
        <v>1</v>
      </c>
      <c r="D719" s="39">
        <v>0.72</v>
      </c>
      <c r="E719" s="39">
        <v>1</v>
      </c>
      <c r="F719" s="39" t="s">
        <v>51</v>
      </c>
    </row>
    <row r="720" spans="1:6">
      <c r="A720">
        <v>9</v>
      </c>
      <c r="B720" s="1" t="s">
        <v>18</v>
      </c>
      <c r="C720">
        <v>2</v>
      </c>
      <c r="D720" s="42">
        <v>0.72</v>
      </c>
      <c r="E720" s="42">
        <v>1</v>
      </c>
      <c r="F720" s="42" t="s">
        <v>51</v>
      </c>
    </row>
    <row r="721" spans="1:6">
      <c r="A721">
        <v>9</v>
      </c>
      <c r="B721" s="1" t="s">
        <v>21</v>
      </c>
      <c r="C721">
        <v>2</v>
      </c>
      <c r="D721" s="42">
        <v>0.75</v>
      </c>
      <c r="E721" s="42">
        <v>2</v>
      </c>
      <c r="F721" s="42" t="s">
        <v>51</v>
      </c>
    </row>
    <row r="722" spans="1:6">
      <c r="A722">
        <v>9</v>
      </c>
      <c r="B722" s="1" t="s">
        <v>25</v>
      </c>
      <c r="C722">
        <v>1</v>
      </c>
      <c r="D722" s="39">
        <v>0.78</v>
      </c>
      <c r="E722" s="39">
        <v>1</v>
      </c>
      <c r="F722" s="39" t="s">
        <v>51</v>
      </c>
    </row>
    <row r="723" spans="1:6">
      <c r="A723">
        <v>9</v>
      </c>
      <c r="B723" s="1" t="s">
        <v>81</v>
      </c>
      <c r="C723" s="6">
        <v>2</v>
      </c>
      <c r="D723" s="42">
        <v>0.8</v>
      </c>
      <c r="E723" s="42">
        <v>2</v>
      </c>
      <c r="F723" s="42" t="s">
        <v>51</v>
      </c>
    </row>
    <row r="724" spans="1:6">
      <c r="A724">
        <v>9</v>
      </c>
      <c r="B724" s="1" t="s">
        <v>79</v>
      </c>
      <c r="C724">
        <v>2</v>
      </c>
      <c r="D724" s="39">
        <v>0.82</v>
      </c>
      <c r="E724" s="39">
        <v>2</v>
      </c>
      <c r="F724" s="39" t="s">
        <v>51</v>
      </c>
    </row>
    <row r="725" spans="1:6">
      <c r="A725">
        <v>9</v>
      </c>
      <c r="B725" s="1" t="s">
        <v>97</v>
      </c>
      <c r="C725">
        <v>1</v>
      </c>
      <c r="D725" s="39">
        <v>0.84</v>
      </c>
      <c r="E725" s="39">
        <v>1</v>
      </c>
      <c r="F725" s="39" t="s">
        <v>51</v>
      </c>
    </row>
    <row r="726" spans="1:6">
      <c r="A726">
        <v>9</v>
      </c>
      <c r="B726" s="1" t="s">
        <v>14</v>
      </c>
      <c r="C726">
        <v>2</v>
      </c>
      <c r="D726" s="39">
        <v>0.84</v>
      </c>
      <c r="E726" s="39">
        <v>2</v>
      </c>
      <c r="F726" s="39" t="s">
        <v>51</v>
      </c>
    </row>
    <row r="727" spans="1:6">
      <c r="A727">
        <v>9</v>
      </c>
      <c r="B727" s="1" t="s">
        <v>489</v>
      </c>
      <c r="C727">
        <v>2</v>
      </c>
      <c r="D727" s="42">
        <v>0.85</v>
      </c>
      <c r="E727" s="42">
        <v>2</v>
      </c>
      <c r="F727" s="42" t="s">
        <v>51</v>
      </c>
    </row>
    <row r="728" spans="1:6">
      <c r="A728">
        <v>9</v>
      </c>
      <c r="B728" s="1" t="s">
        <v>3</v>
      </c>
      <c r="C728">
        <v>1</v>
      </c>
      <c r="D728" s="39">
        <v>0.87</v>
      </c>
      <c r="E728" s="39">
        <v>2</v>
      </c>
      <c r="F728" s="39" t="s">
        <v>51</v>
      </c>
    </row>
    <row r="729" spans="1:6">
      <c r="A729">
        <v>9</v>
      </c>
      <c r="B729" s="1" t="s">
        <v>4</v>
      </c>
      <c r="C729">
        <v>1</v>
      </c>
      <c r="D729" s="39">
        <v>0.87</v>
      </c>
      <c r="E729" s="39">
        <v>2</v>
      </c>
      <c r="F729" s="39" t="s">
        <v>51</v>
      </c>
    </row>
    <row r="730" spans="1:6">
      <c r="A730">
        <v>9</v>
      </c>
      <c r="B730" s="1" t="s">
        <v>95</v>
      </c>
      <c r="C730">
        <v>2</v>
      </c>
      <c r="D730" s="39">
        <v>0.88</v>
      </c>
      <c r="E730" s="39">
        <v>2</v>
      </c>
      <c r="F730" s="39" t="s">
        <v>51</v>
      </c>
    </row>
    <row r="731" spans="1:6">
      <c r="A731">
        <v>9</v>
      </c>
      <c r="B731" s="1" t="s">
        <v>44</v>
      </c>
      <c r="C731">
        <v>1</v>
      </c>
      <c r="D731" s="39">
        <v>0.89</v>
      </c>
      <c r="E731" s="39">
        <v>2</v>
      </c>
      <c r="F731" s="39" t="s">
        <v>51</v>
      </c>
    </row>
    <row r="732" spans="1:6">
      <c r="A732">
        <v>9</v>
      </c>
      <c r="B732" s="1" t="s">
        <v>20</v>
      </c>
      <c r="C732">
        <v>2</v>
      </c>
      <c r="D732" s="42">
        <v>0.9</v>
      </c>
      <c r="E732" s="42">
        <v>2</v>
      </c>
      <c r="F732" s="42" t="s">
        <v>51</v>
      </c>
    </row>
    <row r="733" spans="1:6">
      <c r="A733">
        <v>9</v>
      </c>
      <c r="B733" s="1" t="s">
        <v>78</v>
      </c>
      <c r="C733">
        <v>1</v>
      </c>
      <c r="D733" s="42">
        <v>0.95</v>
      </c>
      <c r="E733" s="42">
        <v>2</v>
      </c>
      <c r="F733" s="42" t="s">
        <v>51</v>
      </c>
    </row>
    <row r="734" spans="1:6">
      <c r="A734">
        <v>9</v>
      </c>
      <c r="B734" s="1" t="s">
        <v>81</v>
      </c>
      <c r="C734">
        <v>1</v>
      </c>
      <c r="D734" s="39">
        <v>0.98</v>
      </c>
      <c r="E734" s="39">
        <v>2</v>
      </c>
      <c r="F734" s="39" t="s">
        <v>51</v>
      </c>
    </row>
    <row r="735" spans="1:6">
      <c r="A735">
        <v>9</v>
      </c>
      <c r="B735" s="1" t="s">
        <v>99</v>
      </c>
      <c r="C735">
        <v>2</v>
      </c>
      <c r="D735" s="39">
        <v>0.99</v>
      </c>
      <c r="E735" s="39">
        <v>2</v>
      </c>
      <c r="F735" s="39" t="s">
        <v>51</v>
      </c>
    </row>
    <row r="736" spans="1:6">
      <c r="A736">
        <v>9</v>
      </c>
      <c r="B736" s="1" t="s">
        <v>79</v>
      </c>
      <c r="C736">
        <v>1</v>
      </c>
      <c r="D736" s="39">
        <v>1</v>
      </c>
      <c r="E736" s="39">
        <v>3</v>
      </c>
      <c r="F736" s="39" t="s">
        <v>51</v>
      </c>
    </row>
    <row r="737" spans="1:6">
      <c r="A737">
        <v>9</v>
      </c>
      <c r="B737" s="1" t="s">
        <v>37</v>
      </c>
      <c r="C737">
        <v>1</v>
      </c>
      <c r="D737" s="39">
        <v>1</v>
      </c>
      <c r="E737" s="39">
        <v>3</v>
      </c>
      <c r="F737" s="39" t="s">
        <v>51</v>
      </c>
    </row>
    <row r="738" spans="1:6">
      <c r="A738">
        <v>9</v>
      </c>
      <c r="B738" s="1" t="s">
        <v>37</v>
      </c>
      <c r="C738">
        <v>2</v>
      </c>
      <c r="D738" s="44">
        <v>1</v>
      </c>
      <c r="E738" s="44">
        <v>3</v>
      </c>
      <c r="F738" s="44" t="s">
        <v>51</v>
      </c>
    </row>
    <row r="739" spans="1:6">
      <c r="A739">
        <v>9</v>
      </c>
      <c r="B739" s="1" t="s">
        <v>80</v>
      </c>
      <c r="C739">
        <v>1</v>
      </c>
      <c r="D739" s="42">
        <v>1</v>
      </c>
      <c r="E739" s="42">
        <v>3</v>
      </c>
      <c r="F739" s="42" t="s">
        <v>51</v>
      </c>
    </row>
    <row r="740" spans="1:6">
      <c r="A740">
        <v>9</v>
      </c>
      <c r="B740" s="1" t="s">
        <v>1</v>
      </c>
      <c r="C740" s="6">
        <v>2</v>
      </c>
      <c r="D740" s="42">
        <v>1</v>
      </c>
      <c r="E740" s="42">
        <v>3</v>
      </c>
      <c r="F740" s="42" t="s">
        <v>51</v>
      </c>
    </row>
    <row r="741" spans="1:6">
      <c r="A741">
        <v>9</v>
      </c>
      <c r="B741" s="1" t="s">
        <v>98</v>
      </c>
      <c r="C741">
        <v>2</v>
      </c>
      <c r="D741" s="39">
        <v>1</v>
      </c>
      <c r="E741" s="39">
        <v>3</v>
      </c>
      <c r="F741" s="39" t="s">
        <v>51</v>
      </c>
    </row>
    <row r="742" spans="1:6">
      <c r="A742">
        <v>9</v>
      </c>
      <c r="B742" s="1" t="s">
        <v>4</v>
      </c>
      <c r="C742">
        <v>2</v>
      </c>
      <c r="D742" s="42">
        <v>1</v>
      </c>
      <c r="E742" s="42">
        <v>3</v>
      </c>
      <c r="F742" s="42" t="s">
        <v>51</v>
      </c>
    </row>
    <row r="743" spans="1:6">
      <c r="A743">
        <v>9</v>
      </c>
      <c r="B743" s="1" t="s">
        <v>6</v>
      </c>
      <c r="C743">
        <v>2</v>
      </c>
      <c r="D743" s="39">
        <v>1</v>
      </c>
      <c r="E743" s="39">
        <v>3</v>
      </c>
      <c r="F743" s="39" t="s">
        <v>51</v>
      </c>
    </row>
    <row r="744" spans="1:6">
      <c r="A744">
        <v>9</v>
      </c>
      <c r="B744" s="1" t="s">
        <v>7</v>
      </c>
      <c r="C744">
        <v>1</v>
      </c>
      <c r="D744" s="39">
        <v>1</v>
      </c>
      <c r="E744" s="39">
        <v>3</v>
      </c>
      <c r="F744" s="39" t="s">
        <v>51</v>
      </c>
    </row>
    <row r="745" spans="1:6">
      <c r="A745">
        <v>9</v>
      </c>
      <c r="B745" s="1" t="s">
        <v>7</v>
      </c>
      <c r="C745" s="6">
        <v>2</v>
      </c>
      <c r="D745" s="39">
        <v>1</v>
      </c>
      <c r="E745" s="39">
        <v>3</v>
      </c>
      <c r="F745" s="39" t="s">
        <v>51</v>
      </c>
    </row>
    <row r="746" spans="1:6">
      <c r="A746">
        <v>9</v>
      </c>
      <c r="B746" s="1" t="s">
        <v>10</v>
      </c>
      <c r="C746">
        <v>1</v>
      </c>
      <c r="D746" s="39">
        <v>1</v>
      </c>
      <c r="E746" s="39">
        <v>3</v>
      </c>
      <c r="F746" s="39" t="s">
        <v>51</v>
      </c>
    </row>
    <row r="747" spans="1:6">
      <c r="A747">
        <v>9</v>
      </c>
      <c r="B747" s="1" t="s">
        <v>10</v>
      </c>
      <c r="C747">
        <v>2</v>
      </c>
      <c r="D747" s="39">
        <v>1</v>
      </c>
      <c r="E747" s="39">
        <v>3</v>
      </c>
      <c r="F747" s="39" t="s">
        <v>51</v>
      </c>
    </row>
    <row r="748" spans="1:6">
      <c r="A748">
        <v>9</v>
      </c>
      <c r="B748" s="1" t="s">
        <v>13</v>
      </c>
      <c r="C748">
        <v>1</v>
      </c>
      <c r="D748" s="39">
        <v>1</v>
      </c>
      <c r="E748" s="39">
        <v>3</v>
      </c>
      <c r="F748" s="39" t="s">
        <v>51</v>
      </c>
    </row>
    <row r="749" spans="1:6">
      <c r="A749">
        <v>9</v>
      </c>
      <c r="B749" s="1" t="s">
        <v>16</v>
      </c>
      <c r="C749">
        <v>1</v>
      </c>
      <c r="D749" s="39">
        <v>1</v>
      </c>
      <c r="E749" s="39">
        <v>3</v>
      </c>
      <c r="F749" s="39" t="s">
        <v>51</v>
      </c>
    </row>
    <row r="750" spans="1:6">
      <c r="A750">
        <v>9</v>
      </c>
      <c r="B750" s="1" t="s">
        <v>16</v>
      </c>
      <c r="C750">
        <v>2</v>
      </c>
      <c r="D750" s="42">
        <v>1</v>
      </c>
      <c r="E750" s="42">
        <v>3</v>
      </c>
      <c r="F750" s="42" t="s">
        <v>51</v>
      </c>
    </row>
    <row r="751" spans="1:6">
      <c r="A751">
        <v>9</v>
      </c>
      <c r="B751" s="1" t="s">
        <v>100</v>
      </c>
      <c r="C751">
        <v>2</v>
      </c>
      <c r="D751" s="42">
        <v>1</v>
      </c>
      <c r="E751" s="42">
        <v>3</v>
      </c>
      <c r="F751" s="42" t="s">
        <v>51</v>
      </c>
    </row>
    <row r="752" spans="1:6">
      <c r="A752">
        <v>9</v>
      </c>
      <c r="B752" s="1" t="s">
        <v>21</v>
      </c>
      <c r="C752">
        <v>1</v>
      </c>
      <c r="D752" s="39">
        <v>1</v>
      </c>
      <c r="E752" s="39">
        <v>3</v>
      </c>
      <c r="F752" s="39" t="s">
        <v>51</v>
      </c>
    </row>
    <row r="753" spans="1:6">
      <c r="A753">
        <v>9</v>
      </c>
      <c r="B753" s="1" t="s">
        <v>24</v>
      </c>
      <c r="C753">
        <v>2</v>
      </c>
      <c r="D753" s="39">
        <v>1</v>
      </c>
      <c r="E753" s="39">
        <v>3</v>
      </c>
      <c r="F753" s="39" t="s">
        <v>51</v>
      </c>
    </row>
    <row r="754" spans="1:6">
      <c r="A754">
        <v>10</v>
      </c>
      <c r="B754" s="1" t="s">
        <v>19</v>
      </c>
      <c r="C754">
        <v>2</v>
      </c>
      <c r="D754" s="39">
        <v>0.1</v>
      </c>
      <c r="E754" s="39">
        <v>1</v>
      </c>
      <c r="F754" s="39" t="s">
        <v>51</v>
      </c>
    </row>
    <row r="755" spans="1:6">
      <c r="A755">
        <v>10</v>
      </c>
      <c r="B755" s="1" t="s">
        <v>77</v>
      </c>
      <c r="C755">
        <v>1</v>
      </c>
      <c r="D755" s="42">
        <v>0.15</v>
      </c>
      <c r="E755" s="42">
        <v>1</v>
      </c>
      <c r="F755" s="42" t="s">
        <v>51</v>
      </c>
    </row>
    <row r="756" spans="1:6">
      <c r="A756">
        <v>10</v>
      </c>
      <c r="B756" s="1" t="s">
        <v>32</v>
      </c>
      <c r="C756">
        <v>1</v>
      </c>
      <c r="D756" s="39">
        <v>0.15</v>
      </c>
      <c r="E756" s="39">
        <v>0</v>
      </c>
      <c r="F756" s="39" t="s">
        <v>51</v>
      </c>
    </row>
    <row r="757" spans="1:6">
      <c r="A757">
        <v>10</v>
      </c>
      <c r="B757" s="1" t="s">
        <v>24</v>
      </c>
      <c r="C757">
        <v>1</v>
      </c>
      <c r="D757" s="39">
        <v>0.18</v>
      </c>
      <c r="E757" s="39">
        <v>0</v>
      </c>
      <c r="F757" s="39" t="s">
        <v>51</v>
      </c>
    </row>
    <row r="758" spans="1:6">
      <c r="A758">
        <v>10</v>
      </c>
      <c r="B758" s="1" t="s">
        <v>15</v>
      </c>
      <c r="C758">
        <v>1</v>
      </c>
      <c r="D758" s="42">
        <v>0.2</v>
      </c>
      <c r="E758" s="42">
        <v>1</v>
      </c>
      <c r="F758" s="42" t="s">
        <v>51</v>
      </c>
    </row>
    <row r="759" spans="1:6">
      <c r="A759">
        <v>10</v>
      </c>
      <c r="B759" s="1" t="s">
        <v>28</v>
      </c>
      <c r="C759">
        <v>2</v>
      </c>
      <c r="D759" s="39">
        <v>0.25</v>
      </c>
      <c r="E759" s="39">
        <v>1</v>
      </c>
      <c r="F759" s="39" t="s">
        <v>51</v>
      </c>
    </row>
    <row r="760" spans="1:6">
      <c r="A760">
        <v>10</v>
      </c>
      <c r="B760" s="1" t="s">
        <v>100</v>
      </c>
      <c r="C760">
        <v>2</v>
      </c>
      <c r="D760" s="39">
        <v>0.27</v>
      </c>
      <c r="E760" s="39">
        <v>1</v>
      </c>
      <c r="F760" s="39" t="s">
        <v>51</v>
      </c>
    </row>
    <row r="761" spans="1:6">
      <c r="A761">
        <v>10</v>
      </c>
      <c r="B761" s="1" t="s">
        <v>24</v>
      </c>
      <c r="C761">
        <v>2</v>
      </c>
      <c r="D761" s="39">
        <v>0.28000000000000003</v>
      </c>
      <c r="E761" s="39">
        <v>0</v>
      </c>
      <c r="F761" s="39" t="s">
        <v>51</v>
      </c>
    </row>
    <row r="762" spans="1:6">
      <c r="A762">
        <v>10</v>
      </c>
      <c r="B762" s="1" t="s">
        <v>32</v>
      </c>
      <c r="C762">
        <v>2</v>
      </c>
      <c r="D762" s="39">
        <v>0.31</v>
      </c>
      <c r="E762" s="39">
        <v>0</v>
      </c>
      <c r="F762" s="39" t="s">
        <v>51</v>
      </c>
    </row>
    <row r="763" spans="1:6">
      <c r="A763">
        <v>10</v>
      </c>
      <c r="B763" s="1" t="s">
        <v>77</v>
      </c>
      <c r="C763">
        <v>2</v>
      </c>
      <c r="D763" s="42">
        <v>0.33</v>
      </c>
      <c r="E763" s="42">
        <v>1</v>
      </c>
      <c r="F763" s="42" t="s">
        <v>51</v>
      </c>
    </row>
    <row r="764" spans="1:6">
      <c r="A764">
        <v>10</v>
      </c>
      <c r="B764" s="1" t="s">
        <v>13</v>
      </c>
      <c r="C764">
        <v>1</v>
      </c>
      <c r="D764" s="42">
        <v>0.37</v>
      </c>
      <c r="E764" s="42">
        <v>0</v>
      </c>
      <c r="F764" s="42" t="s">
        <v>51</v>
      </c>
    </row>
    <row r="765" spans="1:6">
      <c r="A765">
        <v>10</v>
      </c>
      <c r="B765" s="1" t="s">
        <v>11</v>
      </c>
      <c r="C765">
        <v>1</v>
      </c>
      <c r="D765" s="42">
        <v>0.38</v>
      </c>
      <c r="E765" s="42">
        <v>0</v>
      </c>
      <c r="F765" s="42" t="s">
        <v>51</v>
      </c>
    </row>
    <row r="766" spans="1:6">
      <c r="A766">
        <v>10</v>
      </c>
      <c r="B766" s="1" t="s">
        <v>100</v>
      </c>
      <c r="C766">
        <v>1</v>
      </c>
      <c r="D766" s="39">
        <v>0.38</v>
      </c>
      <c r="E766" s="39">
        <v>1</v>
      </c>
      <c r="F766" s="39" t="s">
        <v>51</v>
      </c>
    </row>
    <row r="767" spans="1:6">
      <c r="A767">
        <v>10</v>
      </c>
      <c r="B767" s="1" t="s">
        <v>19</v>
      </c>
      <c r="C767">
        <v>1</v>
      </c>
      <c r="D767" s="39">
        <v>0.38</v>
      </c>
      <c r="E767" s="39">
        <v>0</v>
      </c>
      <c r="F767" s="39" t="s">
        <v>51</v>
      </c>
    </row>
    <row r="768" spans="1:6">
      <c r="A768">
        <v>10</v>
      </c>
      <c r="B768" s="1" t="s">
        <v>18</v>
      </c>
      <c r="C768">
        <v>1</v>
      </c>
      <c r="D768" s="39">
        <v>0.38</v>
      </c>
      <c r="E768" s="39">
        <v>0</v>
      </c>
      <c r="F768" s="39" t="s">
        <v>51</v>
      </c>
    </row>
    <row r="769" spans="1:6">
      <c r="A769">
        <v>10</v>
      </c>
      <c r="B769" s="1" t="s">
        <v>39</v>
      </c>
      <c r="C769">
        <v>1</v>
      </c>
      <c r="D769" s="39">
        <v>0.39</v>
      </c>
      <c r="E769" s="39">
        <v>1</v>
      </c>
      <c r="F769" s="39" t="s">
        <v>51</v>
      </c>
    </row>
    <row r="770" spans="1:6">
      <c r="A770">
        <v>10</v>
      </c>
      <c r="B770" s="1" t="s">
        <v>81</v>
      </c>
      <c r="C770">
        <v>1</v>
      </c>
      <c r="D770" s="39">
        <v>0.4</v>
      </c>
      <c r="E770" s="39">
        <v>1</v>
      </c>
      <c r="F770" s="39" t="s">
        <v>51</v>
      </c>
    </row>
    <row r="771" spans="1:6">
      <c r="A771">
        <v>10</v>
      </c>
      <c r="B771" s="1" t="s">
        <v>31</v>
      </c>
      <c r="C771">
        <v>1</v>
      </c>
      <c r="D771" s="39">
        <v>0.4</v>
      </c>
      <c r="E771" s="39">
        <v>1</v>
      </c>
      <c r="F771" s="39" t="s">
        <v>51</v>
      </c>
    </row>
    <row r="772" spans="1:6">
      <c r="A772">
        <v>10</v>
      </c>
      <c r="B772" s="1" t="s">
        <v>78</v>
      </c>
      <c r="C772">
        <v>1</v>
      </c>
      <c r="D772" s="42">
        <v>0.44</v>
      </c>
      <c r="E772" s="42">
        <v>0</v>
      </c>
      <c r="F772" s="42" t="s">
        <v>51</v>
      </c>
    </row>
    <row r="773" spans="1:6">
      <c r="A773">
        <v>10</v>
      </c>
      <c r="B773" s="1" t="s">
        <v>23</v>
      </c>
      <c r="C773">
        <v>1</v>
      </c>
      <c r="D773" s="39">
        <v>0.45</v>
      </c>
      <c r="E773" s="39">
        <v>0</v>
      </c>
      <c r="F773" s="39" t="s">
        <v>51</v>
      </c>
    </row>
    <row r="774" spans="1:6">
      <c r="A774">
        <v>10</v>
      </c>
      <c r="B774" s="1" t="s">
        <v>80</v>
      </c>
      <c r="C774">
        <v>1</v>
      </c>
      <c r="D774" s="39">
        <v>0.49</v>
      </c>
      <c r="E774" s="39">
        <v>0</v>
      </c>
      <c r="F774" s="39" t="s">
        <v>51</v>
      </c>
    </row>
    <row r="775" spans="1:6">
      <c r="A775">
        <v>10</v>
      </c>
      <c r="B775" s="1" t="s">
        <v>80</v>
      </c>
      <c r="C775">
        <v>2</v>
      </c>
      <c r="D775" s="39">
        <v>0.5</v>
      </c>
      <c r="E775" s="39">
        <v>1</v>
      </c>
      <c r="F775" s="39" t="s">
        <v>51</v>
      </c>
    </row>
    <row r="776" spans="1:6">
      <c r="A776">
        <v>10</v>
      </c>
      <c r="B776" s="1" t="s">
        <v>9</v>
      </c>
      <c r="C776">
        <v>1</v>
      </c>
      <c r="D776" s="42">
        <v>0.5</v>
      </c>
      <c r="E776" s="42">
        <v>1</v>
      </c>
      <c r="F776" s="42" t="s">
        <v>51</v>
      </c>
    </row>
    <row r="777" spans="1:6">
      <c r="A777">
        <v>10</v>
      </c>
      <c r="B777" s="1" t="s">
        <v>1</v>
      </c>
      <c r="C777">
        <v>1</v>
      </c>
      <c r="D777" s="39">
        <v>0.51</v>
      </c>
      <c r="E777" s="39">
        <v>1</v>
      </c>
      <c r="F777" s="39" t="s">
        <v>51</v>
      </c>
    </row>
    <row r="778" spans="1:6">
      <c r="A778">
        <v>10</v>
      </c>
      <c r="B778" s="1" t="s">
        <v>43</v>
      </c>
      <c r="C778">
        <v>1</v>
      </c>
      <c r="D778" s="42">
        <v>0.51</v>
      </c>
      <c r="E778" s="42">
        <v>2</v>
      </c>
      <c r="F778" s="42" t="s">
        <v>51</v>
      </c>
    </row>
    <row r="779" spans="1:6">
      <c r="A779">
        <v>10</v>
      </c>
      <c r="B779" s="275" t="s">
        <v>450</v>
      </c>
      <c r="C779">
        <v>1</v>
      </c>
      <c r="D779" s="39">
        <v>0.52</v>
      </c>
      <c r="E779" s="39">
        <v>1</v>
      </c>
      <c r="F779" s="39" t="s">
        <v>51</v>
      </c>
    </row>
    <row r="780" spans="1:6">
      <c r="A780">
        <v>10</v>
      </c>
      <c r="B780" s="1" t="s">
        <v>95</v>
      </c>
      <c r="C780">
        <v>2</v>
      </c>
      <c r="D780" s="42">
        <v>0.52</v>
      </c>
      <c r="E780" s="42">
        <v>2</v>
      </c>
      <c r="F780" s="42" t="s">
        <v>51</v>
      </c>
    </row>
    <row r="781" spans="1:6">
      <c r="A781">
        <v>10</v>
      </c>
      <c r="B781" s="1" t="s">
        <v>14</v>
      </c>
      <c r="C781">
        <v>1</v>
      </c>
      <c r="D781" s="42">
        <v>0.52</v>
      </c>
      <c r="E781" s="42">
        <v>1</v>
      </c>
      <c r="F781" s="42" t="s">
        <v>51</v>
      </c>
    </row>
    <row r="782" spans="1:6">
      <c r="A782">
        <v>10</v>
      </c>
      <c r="B782" s="1" t="s">
        <v>31</v>
      </c>
      <c r="C782">
        <v>2</v>
      </c>
      <c r="D782" s="39">
        <v>0.52</v>
      </c>
      <c r="E782" s="39">
        <v>1</v>
      </c>
      <c r="F782" s="39" t="s">
        <v>51</v>
      </c>
    </row>
    <row r="783" spans="1:6">
      <c r="A783">
        <v>10</v>
      </c>
      <c r="B783" s="1" t="s">
        <v>99</v>
      </c>
      <c r="C783">
        <v>2</v>
      </c>
      <c r="D783" s="42">
        <v>0.53</v>
      </c>
      <c r="E783" s="42">
        <v>2</v>
      </c>
      <c r="F783" s="42" t="s">
        <v>51</v>
      </c>
    </row>
    <row r="784" spans="1:6">
      <c r="A784">
        <v>10</v>
      </c>
      <c r="B784" s="1" t="s">
        <v>44</v>
      </c>
      <c r="C784">
        <v>2</v>
      </c>
      <c r="D784" s="39">
        <v>0.55000000000000004</v>
      </c>
      <c r="E784" s="39">
        <v>1</v>
      </c>
      <c r="F784" s="39" t="s">
        <v>51</v>
      </c>
    </row>
    <row r="785" spans="1:6">
      <c r="A785">
        <v>10</v>
      </c>
      <c r="B785" s="1" t="s">
        <v>98</v>
      </c>
      <c r="C785">
        <v>1</v>
      </c>
      <c r="D785" s="42">
        <v>0.56000000000000005</v>
      </c>
      <c r="E785" s="42">
        <v>1</v>
      </c>
      <c r="F785" s="42" t="s">
        <v>51</v>
      </c>
    </row>
    <row r="786" spans="1:6">
      <c r="A786">
        <v>10</v>
      </c>
      <c r="B786" s="1" t="s">
        <v>6</v>
      </c>
      <c r="C786">
        <v>1</v>
      </c>
      <c r="D786" s="42">
        <v>0.56999999999999995</v>
      </c>
      <c r="E786" s="42">
        <v>2</v>
      </c>
      <c r="F786" s="42" t="s">
        <v>51</v>
      </c>
    </row>
    <row r="787" spans="1:6">
      <c r="A787">
        <v>10</v>
      </c>
      <c r="B787" s="1" t="s">
        <v>44</v>
      </c>
      <c r="C787">
        <v>1</v>
      </c>
      <c r="D787" s="39">
        <v>0.56999999999999995</v>
      </c>
      <c r="E787" s="39">
        <v>2</v>
      </c>
      <c r="F787" s="39" t="s">
        <v>51</v>
      </c>
    </row>
    <row r="788" spans="1:6">
      <c r="A788">
        <v>10</v>
      </c>
      <c r="B788" s="1" t="s">
        <v>9</v>
      </c>
      <c r="C788">
        <v>2</v>
      </c>
      <c r="D788" s="42">
        <v>0.57999999999999996</v>
      </c>
      <c r="E788" s="42">
        <v>1</v>
      </c>
      <c r="F788" s="42" t="s">
        <v>51</v>
      </c>
    </row>
    <row r="789" spans="1:6">
      <c r="A789">
        <v>10</v>
      </c>
      <c r="B789" s="1" t="s">
        <v>11</v>
      </c>
      <c r="C789">
        <v>2</v>
      </c>
      <c r="D789" s="42">
        <v>0.59</v>
      </c>
      <c r="E789" s="42">
        <v>1</v>
      </c>
      <c r="F789" s="42" t="s">
        <v>51</v>
      </c>
    </row>
    <row r="790" spans="1:6">
      <c r="A790">
        <v>10</v>
      </c>
      <c r="B790" s="1" t="s">
        <v>18</v>
      </c>
      <c r="C790">
        <v>2</v>
      </c>
      <c r="D790" s="39">
        <v>0.59</v>
      </c>
      <c r="E790" s="39">
        <v>1</v>
      </c>
      <c r="F790" s="39" t="s">
        <v>51</v>
      </c>
    </row>
    <row r="791" spans="1:6">
      <c r="A791">
        <v>10</v>
      </c>
      <c r="B791" s="1" t="s">
        <v>10</v>
      </c>
      <c r="C791">
        <v>1</v>
      </c>
      <c r="D791" s="42">
        <v>0.61</v>
      </c>
      <c r="E791" s="42">
        <v>2</v>
      </c>
      <c r="F791" s="42" t="s">
        <v>51</v>
      </c>
    </row>
    <row r="792" spans="1:6">
      <c r="A792">
        <v>10</v>
      </c>
      <c r="B792" s="1" t="s">
        <v>79</v>
      </c>
      <c r="C792">
        <v>2</v>
      </c>
      <c r="D792" s="42">
        <v>0.62</v>
      </c>
      <c r="E792" s="42">
        <v>1</v>
      </c>
      <c r="F792" s="42" t="s">
        <v>51</v>
      </c>
    </row>
    <row r="793" spans="1:6">
      <c r="A793">
        <v>10</v>
      </c>
      <c r="B793" s="1" t="s">
        <v>45</v>
      </c>
      <c r="C793">
        <v>2</v>
      </c>
      <c r="D793" s="42">
        <v>0.62</v>
      </c>
      <c r="E793" s="42">
        <v>2</v>
      </c>
      <c r="F793" s="42" t="s">
        <v>51</v>
      </c>
    </row>
    <row r="794" spans="1:6">
      <c r="A794">
        <v>10</v>
      </c>
      <c r="B794" s="1" t="s">
        <v>489</v>
      </c>
      <c r="C794">
        <v>1</v>
      </c>
      <c r="D794" s="42">
        <v>0.63</v>
      </c>
      <c r="E794" s="42">
        <v>1</v>
      </c>
      <c r="F794" s="42" t="s">
        <v>51</v>
      </c>
    </row>
    <row r="795" spans="1:6">
      <c r="A795">
        <v>10</v>
      </c>
      <c r="B795" s="1" t="s">
        <v>95</v>
      </c>
      <c r="C795">
        <v>1</v>
      </c>
      <c r="D795" s="39">
        <v>0.64</v>
      </c>
      <c r="E795" s="39">
        <v>1</v>
      </c>
      <c r="F795" s="39" t="s">
        <v>51</v>
      </c>
    </row>
    <row r="796" spans="1:6">
      <c r="A796">
        <v>10</v>
      </c>
      <c r="B796" s="1" t="s">
        <v>99</v>
      </c>
      <c r="C796">
        <v>1</v>
      </c>
      <c r="D796" s="42">
        <v>0.64</v>
      </c>
      <c r="E796" s="42">
        <v>2</v>
      </c>
      <c r="F796" s="42" t="s">
        <v>51</v>
      </c>
    </row>
    <row r="797" spans="1:6">
      <c r="A797">
        <v>10</v>
      </c>
      <c r="B797" s="1" t="s">
        <v>25</v>
      </c>
      <c r="C797">
        <v>1</v>
      </c>
      <c r="D797" s="39">
        <v>0.68</v>
      </c>
      <c r="E797" s="39">
        <v>2</v>
      </c>
      <c r="F797" s="39" t="s">
        <v>51</v>
      </c>
    </row>
    <row r="798" spans="1:6">
      <c r="A798">
        <v>10</v>
      </c>
      <c r="B798" s="275" t="s">
        <v>450</v>
      </c>
      <c r="C798">
        <v>2</v>
      </c>
      <c r="D798" s="39">
        <v>0.69</v>
      </c>
      <c r="E798" s="39">
        <v>1</v>
      </c>
      <c r="F798" s="39" t="s">
        <v>51</v>
      </c>
    </row>
    <row r="799" spans="1:6">
      <c r="A799">
        <v>10</v>
      </c>
      <c r="B799" s="1" t="s">
        <v>79</v>
      </c>
      <c r="C799">
        <v>1</v>
      </c>
      <c r="D799" s="39">
        <v>0.7</v>
      </c>
      <c r="E799" s="39">
        <v>1</v>
      </c>
      <c r="F799" s="39" t="s">
        <v>51</v>
      </c>
    </row>
    <row r="800" spans="1:6">
      <c r="A800">
        <v>10</v>
      </c>
      <c r="B800" s="1" t="s">
        <v>10</v>
      </c>
      <c r="C800">
        <v>2</v>
      </c>
      <c r="D800" s="42">
        <v>0.72</v>
      </c>
      <c r="E800" s="42">
        <v>2</v>
      </c>
      <c r="F800" s="42" t="s">
        <v>51</v>
      </c>
    </row>
    <row r="801" spans="1:6">
      <c r="A801">
        <v>10</v>
      </c>
      <c r="B801" s="1" t="s">
        <v>12</v>
      </c>
      <c r="C801">
        <v>1</v>
      </c>
      <c r="D801" s="42">
        <v>0.72</v>
      </c>
      <c r="E801" s="42">
        <v>1</v>
      </c>
      <c r="F801" s="42" t="s">
        <v>51</v>
      </c>
    </row>
    <row r="802" spans="1:6">
      <c r="A802">
        <v>10</v>
      </c>
      <c r="B802" s="1" t="s">
        <v>4</v>
      </c>
      <c r="C802">
        <v>1</v>
      </c>
      <c r="D802" s="39">
        <v>0.78</v>
      </c>
      <c r="E802" s="39">
        <v>2</v>
      </c>
      <c r="F802" s="39" t="s">
        <v>51</v>
      </c>
    </row>
    <row r="803" spans="1:6">
      <c r="A803">
        <v>10</v>
      </c>
      <c r="B803" s="1" t="s">
        <v>28</v>
      </c>
      <c r="C803">
        <v>1</v>
      </c>
      <c r="D803" s="39">
        <v>0.79</v>
      </c>
      <c r="E803" s="39">
        <v>2</v>
      </c>
      <c r="F803" s="39" t="s">
        <v>51</v>
      </c>
    </row>
    <row r="804" spans="1:6">
      <c r="A804">
        <v>10</v>
      </c>
      <c r="B804" s="1" t="s">
        <v>23</v>
      </c>
      <c r="C804">
        <v>2</v>
      </c>
      <c r="D804" s="39">
        <v>0.8</v>
      </c>
      <c r="E804" s="39">
        <v>1</v>
      </c>
      <c r="F804" s="39" t="s">
        <v>51</v>
      </c>
    </row>
    <row r="805" spans="1:6">
      <c r="A805">
        <v>10</v>
      </c>
      <c r="B805" s="1" t="s">
        <v>2</v>
      </c>
      <c r="C805">
        <v>1</v>
      </c>
      <c r="D805" s="39">
        <v>0.83</v>
      </c>
      <c r="E805" s="39">
        <v>2</v>
      </c>
      <c r="F805" s="39" t="s">
        <v>51</v>
      </c>
    </row>
    <row r="806" spans="1:6">
      <c r="A806">
        <v>10</v>
      </c>
      <c r="B806" s="1" t="s">
        <v>3</v>
      </c>
      <c r="C806">
        <v>1</v>
      </c>
      <c r="D806" s="42">
        <v>0.85</v>
      </c>
      <c r="E806" s="42">
        <v>2</v>
      </c>
      <c r="F806" s="42" t="s">
        <v>51</v>
      </c>
    </row>
    <row r="807" spans="1:6">
      <c r="A807">
        <v>10</v>
      </c>
      <c r="B807" s="1" t="s">
        <v>97</v>
      </c>
      <c r="C807">
        <v>1</v>
      </c>
      <c r="D807" s="42">
        <v>0.87</v>
      </c>
      <c r="E807" s="42">
        <v>2</v>
      </c>
      <c r="F807" s="42" t="s">
        <v>51</v>
      </c>
    </row>
    <row r="808" spans="1:6">
      <c r="A808">
        <v>10</v>
      </c>
      <c r="B808" s="1" t="s">
        <v>12</v>
      </c>
      <c r="C808">
        <v>2</v>
      </c>
      <c r="D808" s="42">
        <v>0.9</v>
      </c>
      <c r="E808" s="42">
        <v>1</v>
      </c>
      <c r="F808" s="42" t="s">
        <v>51</v>
      </c>
    </row>
    <row r="809" spans="1:6">
      <c r="A809">
        <v>10</v>
      </c>
      <c r="B809" s="1" t="s">
        <v>8</v>
      </c>
      <c r="C809">
        <v>2</v>
      </c>
      <c r="D809" s="42">
        <v>0.92</v>
      </c>
      <c r="E809" s="42">
        <v>2</v>
      </c>
      <c r="F809" s="42" t="s">
        <v>51</v>
      </c>
    </row>
    <row r="810" spans="1:6">
      <c r="A810">
        <v>10</v>
      </c>
      <c r="B810" s="1" t="s">
        <v>21</v>
      </c>
      <c r="C810">
        <v>2</v>
      </c>
      <c r="D810" s="39">
        <v>0.95</v>
      </c>
      <c r="E810" s="39">
        <v>2</v>
      </c>
      <c r="F810" s="39" t="s">
        <v>51</v>
      </c>
    </row>
    <row r="811" spans="1:6">
      <c r="A811">
        <v>10</v>
      </c>
      <c r="B811" s="1" t="s">
        <v>76</v>
      </c>
      <c r="C811">
        <v>1</v>
      </c>
      <c r="D811" s="42">
        <v>0.97</v>
      </c>
      <c r="E811" s="42">
        <v>2</v>
      </c>
      <c r="F811" s="42" t="s">
        <v>51</v>
      </c>
    </row>
    <row r="812" spans="1:6">
      <c r="A812">
        <v>10</v>
      </c>
      <c r="B812" s="1" t="s">
        <v>21</v>
      </c>
      <c r="C812">
        <v>1</v>
      </c>
      <c r="D812" s="39">
        <v>0.98</v>
      </c>
      <c r="E812" s="39">
        <v>2</v>
      </c>
      <c r="F812" s="39" t="s">
        <v>51</v>
      </c>
    </row>
    <row r="813" spans="1:6">
      <c r="A813">
        <v>10</v>
      </c>
      <c r="B813" s="1" t="s">
        <v>98</v>
      </c>
      <c r="C813">
        <v>2</v>
      </c>
      <c r="D813" s="42">
        <v>1</v>
      </c>
      <c r="E813" s="42">
        <v>3</v>
      </c>
      <c r="F813" s="42" t="s">
        <v>51</v>
      </c>
    </row>
    <row r="814" spans="1:6">
      <c r="A814">
        <v>10</v>
      </c>
      <c r="B814" s="1" t="s">
        <v>3</v>
      </c>
      <c r="C814">
        <v>2</v>
      </c>
      <c r="D814" s="42">
        <v>1</v>
      </c>
      <c r="E814" s="42">
        <v>3</v>
      </c>
      <c r="F814" s="42" t="s">
        <v>51</v>
      </c>
    </row>
    <row r="815" spans="1:6">
      <c r="A815">
        <v>10</v>
      </c>
      <c r="B815" s="1" t="s">
        <v>43</v>
      </c>
      <c r="C815">
        <v>2</v>
      </c>
      <c r="D815" s="42">
        <v>1</v>
      </c>
      <c r="E815" s="42">
        <v>3</v>
      </c>
      <c r="F815" s="42" t="s">
        <v>51</v>
      </c>
    </row>
    <row r="816" spans="1:6">
      <c r="A816">
        <v>10</v>
      </c>
      <c r="B816" s="1" t="s">
        <v>7</v>
      </c>
      <c r="C816">
        <v>1</v>
      </c>
      <c r="D816" s="42">
        <v>1</v>
      </c>
      <c r="E816" s="42">
        <v>3</v>
      </c>
      <c r="F816" s="42" t="s">
        <v>51</v>
      </c>
    </row>
    <row r="817" spans="1:6">
      <c r="A817">
        <v>10</v>
      </c>
      <c r="B817" s="1" t="s">
        <v>7</v>
      </c>
      <c r="C817">
        <v>2</v>
      </c>
      <c r="D817" s="42">
        <v>1</v>
      </c>
      <c r="E817" s="42">
        <v>3</v>
      </c>
      <c r="F817" s="42" t="s">
        <v>51</v>
      </c>
    </row>
    <row r="818" spans="1:6">
      <c r="A818">
        <v>10</v>
      </c>
      <c r="B818" s="1" t="s">
        <v>8</v>
      </c>
      <c r="C818">
        <v>1</v>
      </c>
      <c r="D818" s="42">
        <v>1</v>
      </c>
      <c r="E818" s="42">
        <v>3</v>
      </c>
      <c r="F818" s="42" t="s">
        <v>51</v>
      </c>
    </row>
    <row r="819" spans="1:6">
      <c r="A819">
        <v>10</v>
      </c>
      <c r="B819" s="1" t="s">
        <v>45</v>
      </c>
      <c r="C819">
        <v>1</v>
      </c>
      <c r="D819" s="42">
        <v>1</v>
      </c>
      <c r="E819" s="42">
        <v>3</v>
      </c>
      <c r="F819" s="42" t="s">
        <v>51</v>
      </c>
    </row>
    <row r="820" spans="1:6">
      <c r="A820">
        <v>10</v>
      </c>
      <c r="B820" s="1" t="s">
        <v>14</v>
      </c>
      <c r="C820">
        <v>2</v>
      </c>
      <c r="D820" s="42">
        <v>1</v>
      </c>
      <c r="E820" s="42">
        <v>3</v>
      </c>
      <c r="F820" s="42" t="s">
        <v>51</v>
      </c>
    </row>
    <row r="821" spans="1:6">
      <c r="A821">
        <v>10</v>
      </c>
      <c r="B821" s="1" t="s">
        <v>81</v>
      </c>
      <c r="C821">
        <v>2</v>
      </c>
      <c r="D821" s="39">
        <v>1</v>
      </c>
      <c r="E821" s="39">
        <v>3</v>
      </c>
      <c r="F821" s="39" t="s">
        <v>51</v>
      </c>
    </row>
    <row r="822" spans="1:6">
      <c r="A822">
        <v>10</v>
      </c>
      <c r="B822" s="1" t="s">
        <v>85</v>
      </c>
      <c r="C822">
        <v>1</v>
      </c>
      <c r="D822" s="39">
        <v>1</v>
      </c>
      <c r="E822" s="39">
        <v>3</v>
      </c>
      <c r="F822" s="39" t="s">
        <v>51</v>
      </c>
    </row>
    <row r="823" spans="1:6">
      <c r="A823">
        <v>10</v>
      </c>
      <c r="B823" s="1" t="s">
        <v>85</v>
      </c>
      <c r="C823">
        <v>2</v>
      </c>
      <c r="D823" s="39">
        <v>1</v>
      </c>
      <c r="E823" s="39">
        <v>3</v>
      </c>
      <c r="F823" s="39" t="s">
        <v>51</v>
      </c>
    </row>
    <row r="824" spans="1:6">
      <c r="A824">
        <v>10</v>
      </c>
      <c r="B824" s="1" t="s">
        <v>39</v>
      </c>
      <c r="C824">
        <v>2</v>
      </c>
      <c r="D824" s="39">
        <v>1</v>
      </c>
      <c r="E824" s="39">
        <v>3</v>
      </c>
      <c r="F824" s="39" t="s">
        <v>51</v>
      </c>
    </row>
    <row r="825" spans="1:6">
      <c r="A825">
        <v>10</v>
      </c>
      <c r="B825" s="1" t="s">
        <v>97</v>
      </c>
      <c r="C825">
        <v>2</v>
      </c>
      <c r="D825" s="42">
        <v>0.08</v>
      </c>
      <c r="E825" s="42">
        <v>1</v>
      </c>
      <c r="F825" s="42" t="s">
        <v>51</v>
      </c>
    </row>
    <row r="826" spans="1:6">
      <c r="A826">
        <v>10</v>
      </c>
      <c r="B826" s="1" t="s">
        <v>37</v>
      </c>
      <c r="C826">
        <v>1</v>
      </c>
      <c r="D826" s="43">
        <v>0</v>
      </c>
      <c r="E826" s="43">
        <v>0</v>
      </c>
      <c r="F826" s="43" t="s">
        <v>52</v>
      </c>
    </row>
    <row r="827" spans="1:6">
      <c r="A827">
        <v>10</v>
      </c>
      <c r="B827" s="1" t="s">
        <v>37</v>
      </c>
      <c r="C827">
        <v>2</v>
      </c>
      <c r="D827" s="43">
        <v>0</v>
      </c>
      <c r="E827" s="43">
        <v>0</v>
      </c>
      <c r="F827" s="43" t="s">
        <v>52</v>
      </c>
    </row>
    <row r="828" spans="1:6">
      <c r="A828">
        <v>10</v>
      </c>
      <c r="B828" s="1" t="s">
        <v>1</v>
      </c>
      <c r="C828">
        <v>2</v>
      </c>
      <c r="D828" s="42">
        <v>0.49</v>
      </c>
      <c r="E828" s="42">
        <v>1</v>
      </c>
      <c r="F828" s="42" t="s">
        <v>51</v>
      </c>
    </row>
    <row r="829" spans="1:6">
      <c r="A829">
        <v>10</v>
      </c>
      <c r="B829" s="1" t="s">
        <v>4</v>
      </c>
      <c r="C829">
        <v>2</v>
      </c>
      <c r="D829" s="42">
        <v>0.53</v>
      </c>
      <c r="E829" s="42">
        <v>1</v>
      </c>
      <c r="F829" s="42" t="s">
        <v>51</v>
      </c>
    </row>
    <row r="830" spans="1:6">
      <c r="A830">
        <v>10</v>
      </c>
      <c r="B830" s="1" t="s">
        <v>2</v>
      </c>
      <c r="C830">
        <v>2</v>
      </c>
      <c r="D830" s="42">
        <v>0.53</v>
      </c>
      <c r="E830" s="42">
        <v>2</v>
      </c>
      <c r="F830" s="42" t="s">
        <v>51</v>
      </c>
    </row>
    <row r="831" spans="1:6">
      <c r="A831">
        <v>10</v>
      </c>
      <c r="B831" s="1" t="s">
        <v>76</v>
      </c>
      <c r="C831">
        <v>2</v>
      </c>
      <c r="D831" s="42">
        <v>0.72</v>
      </c>
      <c r="E831" s="42">
        <v>1</v>
      </c>
      <c r="F831" s="42" t="s">
        <v>51</v>
      </c>
    </row>
    <row r="832" spans="1:6">
      <c r="A832">
        <v>10</v>
      </c>
      <c r="B832" s="1" t="s">
        <v>78</v>
      </c>
      <c r="C832">
        <v>2</v>
      </c>
      <c r="D832" s="42">
        <v>0.74</v>
      </c>
      <c r="E832" s="42">
        <v>2</v>
      </c>
      <c r="F832" s="42" t="s">
        <v>51</v>
      </c>
    </row>
    <row r="833" spans="1:6">
      <c r="A833">
        <v>10</v>
      </c>
      <c r="B833" s="1" t="s">
        <v>6</v>
      </c>
      <c r="C833">
        <v>2</v>
      </c>
      <c r="D833" s="42">
        <v>0.54</v>
      </c>
      <c r="E833" s="42">
        <v>2</v>
      </c>
      <c r="F833" s="42" t="s">
        <v>51</v>
      </c>
    </row>
    <row r="834" spans="1:6">
      <c r="A834">
        <v>10</v>
      </c>
      <c r="B834" s="1" t="s">
        <v>15</v>
      </c>
      <c r="C834">
        <v>2</v>
      </c>
      <c r="D834" s="42">
        <v>0.36</v>
      </c>
      <c r="E834" s="42">
        <v>0</v>
      </c>
      <c r="F834" s="42" t="s">
        <v>51</v>
      </c>
    </row>
    <row r="835" spans="1:6">
      <c r="A835">
        <v>10</v>
      </c>
      <c r="B835" s="1" t="s">
        <v>489</v>
      </c>
      <c r="C835">
        <v>2</v>
      </c>
      <c r="D835" s="42">
        <v>1</v>
      </c>
      <c r="E835" s="42">
        <v>3</v>
      </c>
      <c r="F835" s="42" t="s">
        <v>51</v>
      </c>
    </row>
    <row r="836" spans="1:6">
      <c r="A836">
        <v>10</v>
      </c>
      <c r="B836" s="1" t="s">
        <v>13</v>
      </c>
      <c r="C836">
        <v>2</v>
      </c>
      <c r="D836" s="42">
        <v>0.23</v>
      </c>
      <c r="E836" s="42">
        <v>1</v>
      </c>
      <c r="F836" s="42" t="s">
        <v>51</v>
      </c>
    </row>
    <row r="837" spans="1:6">
      <c r="A837">
        <v>10</v>
      </c>
      <c r="B837" s="1" t="s">
        <v>234</v>
      </c>
      <c r="C837">
        <v>1</v>
      </c>
      <c r="D837" s="42">
        <v>0.7</v>
      </c>
      <c r="E837" s="42">
        <v>1</v>
      </c>
      <c r="F837" s="42" t="s">
        <v>51</v>
      </c>
    </row>
    <row r="838" spans="1:6">
      <c r="A838">
        <v>10</v>
      </c>
      <c r="B838" s="1" t="s">
        <v>234</v>
      </c>
      <c r="C838">
        <v>2</v>
      </c>
      <c r="D838" s="42">
        <v>0.14000000000000001</v>
      </c>
      <c r="E838" s="42">
        <v>1</v>
      </c>
      <c r="F838" s="42" t="s">
        <v>51</v>
      </c>
    </row>
    <row r="839" spans="1:6">
      <c r="A839">
        <v>10</v>
      </c>
      <c r="B839" s="1" t="s">
        <v>16</v>
      </c>
      <c r="C839">
        <v>1</v>
      </c>
      <c r="D839" s="42">
        <v>0.35</v>
      </c>
      <c r="E839" s="42">
        <v>0</v>
      </c>
      <c r="F839" s="42" t="s">
        <v>51</v>
      </c>
    </row>
    <row r="840" spans="1:6">
      <c r="A840">
        <v>10</v>
      </c>
      <c r="B840" s="1" t="s">
        <v>16</v>
      </c>
      <c r="C840">
        <v>2</v>
      </c>
      <c r="D840" s="43">
        <v>0</v>
      </c>
      <c r="E840" s="43">
        <v>0</v>
      </c>
      <c r="F840" s="43" t="s">
        <v>52</v>
      </c>
    </row>
    <row r="841" spans="1:6">
      <c r="A841">
        <v>10</v>
      </c>
      <c r="B841" s="1" t="s">
        <v>20</v>
      </c>
      <c r="C841">
        <v>1</v>
      </c>
      <c r="D841" s="42">
        <v>0.5</v>
      </c>
      <c r="E841" s="42">
        <v>2</v>
      </c>
      <c r="F841" s="42" t="s">
        <v>51</v>
      </c>
    </row>
    <row r="842" spans="1:6">
      <c r="A842">
        <v>10</v>
      </c>
      <c r="B842" s="1" t="s">
        <v>20</v>
      </c>
      <c r="C842">
        <v>2</v>
      </c>
      <c r="D842" s="42">
        <v>1</v>
      </c>
      <c r="E842" s="42">
        <v>3</v>
      </c>
      <c r="F842" s="42" t="s">
        <v>51</v>
      </c>
    </row>
    <row r="843" spans="1:6">
      <c r="A843">
        <v>10</v>
      </c>
      <c r="B843" s="1" t="s">
        <v>25</v>
      </c>
      <c r="C843">
        <v>2</v>
      </c>
      <c r="D843" s="42">
        <v>0.49</v>
      </c>
      <c r="E843" s="42">
        <v>1</v>
      </c>
      <c r="F843" s="42" t="s">
        <v>51</v>
      </c>
    </row>
    <row r="844" spans="1:6">
      <c r="A844">
        <v>11</v>
      </c>
      <c r="B844" s="1" t="s">
        <v>79</v>
      </c>
      <c r="C844">
        <v>1</v>
      </c>
      <c r="D844" s="42">
        <v>0.45</v>
      </c>
      <c r="E844" s="42">
        <v>0</v>
      </c>
      <c r="F844" s="42" t="s">
        <v>51</v>
      </c>
    </row>
    <row r="845" spans="1:6">
      <c r="A845">
        <v>11</v>
      </c>
      <c r="B845" s="1" t="s">
        <v>79</v>
      </c>
      <c r="C845">
        <v>2</v>
      </c>
      <c r="D845" s="42">
        <v>0.54</v>
      </c>
      <c r="E845" s="42">
        <v>1</v>
      </c>
      <c r="F845" s="42" t="s">
        <v>51</v>
      </c>
    </row>
    <row r="846" spans="1:6">
      <c r="A846">
        <v>11</v>
      </c>
      <c r="B846" s="1" t="s">
        <v>97</v>
      </c>
      <c r="C846">
        <v>1</v>
      </c>
      <c r="D846" s="42">
        <v>1</v>
      </c>
      <c r="E846" s="42">
        <v>3</v>
      </c>
      <c r="F846" s="42" t="s">
        <v>51</v>
      </c>
    </row>
    <row r="847" spans="1:6">
      <c r="A847">
        <v>11</v>
      </c>
      <c r="B847" s="1" t="s">
        <v>97</v>
      </c>
      <c r="C847">
        <v>2</v>
      </c>
      <c r="D847" s="42">
        <v>1</v>
      </c>
      <c r="E847" s="42">
        <v>3</v>
      </c>
      <c r="F847" s="42" t="s">
        <v>51</v>
      </c>
    </row>
    <row r="848" spans="1:6">
      <c r="A848">
        <v>11</v>
      </c>
      <c r="B848" s="1" t="s">
        <v>37</v>
      </c>
      <c r="C848">
        <v>1</v>
      </c>
      <c r="D848" s="43">
        <v>0</v>
      </c>
      <c r="E848" s="43">
        <v>0</v>
      </c>
      <c r="F848" s="43" t="s">
        <v>52</v>
      </c>
    </row>
    <row r="849" spans="1:6">
      <c r="A849">
        <v>11</v>
      </c>
      <c r="B849" s="1" t="s">
        <v>37</v>
      </c>
      <c r="C849">
        <v>2</v>
      </c>
      <c r="D849" s="43">
        <v>0</v>
      </c>
      <c r="E849" s="43">
        <v>0</v>
      </c>
      <c r="F849" s="43" t="s">
        <v>52</v>
      </c>
    </row>
    <row r="850" spans="1:6">
      <c r="A850">
        <v>11</v>
      </c>
      <c r="B850" s="275" t="s">
        <v>450</v>
      </c>
      <c r="C850">
        <v>1</v>
      </c>
      <c r="D850" s="39">
        <v>0.5</v>
      </c>
      <c r="E850" s="39">
        <v>2</v>
      </c>
      <c r="F850" s="39" t="s">
        <v>51</v>
      </c>
    </row>
    <row r="851" spans="1:6">
      <c r="A851">
        <v>11</v>
      </c>
      <c r="B851" s="275" t="s">
        <v>450</v>
      </c>
      <c r="C851">
        <v>2</v>
      </c>
      <c r="D851" s="39">
        <v>0.47</v>
      </c>
      <c r="E851" s="39">
        <v>1</v>
      </c>
      <c r="F851" s="39" t="s">
        <v>51</v>
      </c>
    </row>
    <row r="852" spans="1:6">
      <c r="A852">
        <v>11</v>
      </c>
      <c r="B852" s="1" t="s">
        <v>80</v>
      </c>
      <c r="C852">
        <v>1</v>
      </c>
      <c r="D852" s="42">
        <v>1</v>
      </c>
      <c r="E852" s="42">
        <v>3</v>
      </c>
      <c r="F852" s="42" t="s">
        <v>51</v>
      </c>
    </row>
    <row r="853" spans="1:6">
      <c r="A853">
        <v>11</v>
      </c>
      <c r="B853" s="1" t="s">
        <v>80</v>
      </c>
      <c r="C853">
        <v>2</v>
      </c>
      <c r="D853" s="42">
        <v>1</v>
      </c>
      <c r="E853" s="42">
        <v>3</v>
      </c>
      <c r="F853" s="42" t="s">
        <v>51</v>
      </c>
    </row>
    <row r="854" spans="1:6">
      <c r="A854">
        <v>11</v>
      </c>
      <c r="B854" s="1" t="s">
        <v>1</v>
      </c>
      <c r="C854">
        <v>1</v>
      </c>
      <c r="D854" s="42">
        <v>1</v>
      </c>
      <c r="E854" s="42">
        <v>3</v>
      </c>
      <c r="F854" s="42" t="s">
        <v>51</v>
      </c>
    </row>
    <row r="855" spans="1:6">
      <c r="A855">
        <v>11</v>
      </c>
      <c r="B855" s="1" t="s">
        <v>1</v>
      </c>
      <c r="C855">
        <v>2</v>
      </c>
      <c r="D855" s="42">
        <v>1</v>
      </c>
      <c r="E855" s="42">
        <v>3</v>
      </c>
      <c r="F855" s="42" t="s">
        <v>51</v>
      </c>
    </row>
    <row r="856" spans="1:6">
      <c r="A856">
        <v>11</v>
      </c>
      <c r="B856" s="1" t="s">
        <v>4</v>
      </c>
      <c r="C856">
        <v>1</v>
      </c>
      <c r="D856" s="42">
        <v>0.74</v>
      </c>
      <c r="E856" s="42">
        <v>1</v>
      </c>
      <c r="F856" s="42" t="s">
        <v>51</v>
      </c>
    </row>
    <row r="857" spans="1:6">
      <c r="A857">
        <v>11</v>
      </c>
      <c r="B857" s="1" t="s">
        <v>4</v>
      </c>
      <c r="C857">
        <v>2</v>
      </c>
      <c r="D857" s="42">
        <v>1</v>
      </c>
      <c r="E857" s="42">
        <v>3</v>
      </c>
      <c r="F857" s="42" t="s">
        <v>51</v>
      </c>
    </row>
    <row r="858" spans="1:6">
      <c r="A858">
        <v>11</v>
      </c>
      <c r="B858" s="1" t="s">
        <v>2</v>
      </c>
      <c r="C858">
        <v>1</v>
      </c>
      <c r="D858" s="39">
        <v>0.65</v>
      </c>
      <c r="E858" s="39">
        <v>2</v>
      </c>
      <c r="F858" s="39" t="s">
        <v>51</v>
      </c>
    </row>
    <row r="859" spans="1:6">
      <c r="A859">
        <v>11</v>
      </c>
      <c r="B859" s="1" t="s">
        <v>2</v>
      </c>
      <c r="C859">
        <v>2</v>
      </c>
      <c r="D859" s="39">
        <v>0.89</v>
      </c>
      <c r="E859" s="39">
        <v>2</v>
      </c>
      <c r="F859" s="39" t="s">
        <v>51</v>
      </c>
    </row>
    <row r="860" spans="1:6">
      <c r="A860">
        <v>11</v>
      </c>
      <c r="B860" s="1" t="s">
        <v>95</v>
      </c>
      <c r="C860">
        <v>1</v>
      </c>
      <c r="D860" s="39">
        <v>0.52</v>
      </c>
      <c r="E860" s="39">
        <v>2</v>
      </c>
      <c r="F860" s="39" t="s">
        <v>51</v>
      </c>
    </row>
    <row r="861" spans="1:6">
      <c r="A861">
        <v>11</v>
      </c>
      <c r="B861" s="1" t="s">
        <v>95</v>
      </c>
      <c r="C861">
        <v>2</v>
      </c>
      <c r="D861" s="39">
        <v>0.78</v>
      </c>
      <c r="E861" s="39">
        <v>2</v>
      </c>
      <c r="F861" s="39" t="s">
        <v>51</v>
      </c>
    </row>
    <row r="862" spans="1:6">
      <c r="A862">
        <v>11</v>
      </c>
      <c r="B862" s="1" t="s">
        <v>98</v>
      </c>
      <c r="C862">
        <v>1</v>
      </c>
      <c r="D862" s="39">
        <v>0.64</v>
      </c>
      <c r="E862" s="39">
        <v>2</v>
      </c>
      <c r="F862" s="39" t="s">
        <v>51</v>
      </c>
    </row>
    <row r="863" spans="1:6">
      <c r="A863">
        <v>11</v>
      </c>
      <c r="B863" s="1" t="s">
        <v>98</v>
      </c>
      <c r="C863">
        <v>2</v>
      </c>
      <c r="D863" s="39">
        <v>0.63</v>
      </c>
      <c r="E863" s="39">
        <v>1</v>
      </c>
      <c r="F863" s="39" t="s">
        <v>51</v>
      </c>
    </row>
    <row r="864" spans="1:6">
      <c r="A864">
        <v>11</v>
      </c>
      <c r="B864" s="1" t="s">
        <v>76</v>
      </c>
      <c r="C864">
        <v>1</v>
      </c>
      <c r="D864" s="39">
        <v>0.54</v>
      </c>
      <c r="E864" s="39">
        <v>1</v>
      </c>
      <c r="F864" s="39" t="s">
        <v>51</v>
      </c>
    </row>
    <row r="865" spans="1:6">
      <c r="A865">
        <v>11</v>
      </c>
      <c r="B865" s="1" t="s">
        <v>76</v>
      </c>
      <c r="C865">
        <v>2</v>
      </c>
      <c r="D865" s="42">
        <v>0.62</v>
      </c>
      <c r="E865" s="42">
        <v>1</v>
      </c>
      <c r="F865" s="42" t="s">
        <v>51</v>
      </c>
    </row>
    <row r="866" spans="1:6">
      <c r="A866">
        <v>11</v>
      </c>
      <c r="B866" s="1" t="s">
        <v>3</v>
      </c>
      <c r="C866">
        <v>1</v>
      </c>
      <c r="D866" s="42">
        <v>1</v>
      </c>
      <c r="E866" s="42">
        <v>3</v>
      </c>
      <c r="F866" s="42" t="s">
        <v>51</v>
      </c>
    </row>
    <row r="867" spans="1:6">
      <c r="A867">
        <v>11</v>
      </c>
      <c r="B867" s="1" t="s">
        <v>3</v>
      </c>
      <c r="C867">
        <v>2</v>
      </c>
      <c r="D867" s="43">
        <v>0</v>
      </c>
      <c r="E867" s="43">
        <v>0</v>
      </c>
      <c r="F867" s="43" t="s">
        <v>52</v>
      </c>
    </row>
    <row r="868" spans="1:6">
      <c r="A868">
        <v>11</v>
      </c>
      <c r="B868" s="1" t="s">
        <v>9</v>
      </c>
      <c r="C868">
        <v>1</v>
      </c>
      <c r="D868" s="39">
        <v>0.28000000000000003</v>
      </c>
      <c r="E868" s="39">
        <v>0</v>
      </c>
      <c r="F868" s="39" t="s">
        <v>51</v>
      </c>
    </row>
    <row r="869" spans="1:6">
      <c r="A869">
        <v>11</v>
      </c>
      <c r="B869" s="1" t="s">
        <v>9</v>
      </c>
      <c r="C869">
        <v>2</v>
      </c>
      <c r="D869" s="39">
        <v>0.53</v>
      </c>
      <c r="E869" s="39">
        <v>2</v>
      </c>
      <c r="F869" s="39" t="s">
        <v>51</v>
      </c>
    </row>
    <row r="870" spans="1:6">
      <c r="A870">
        <v>11</v>
      </c>
      <c r="B870" s="1" t="s">
        <v>77</v>
      </c>
      <c r="C870">
        <v>1</v>
      </c>
      <c r="D870" s="39">
        <v>0.31</v>
      </c>
      <c r="E870" s="39">
        <v>1</v>
      </c>
      <c r="F870" s="39" t="s">
        <v>51</v>
      </c>
    </row>
    <row r="871" spans="1:6">
      <c r="A871">
        <v>11</v>
      </c>
      <c r="B871" s="1" t="s">
        <v>77</v>
      </c>
      <c r="C871">
        <v>2</v>
      </c>
      <c r="D871" s="39">
        <v>0.14000000000000001</v>
      </c>
      <c r="E871" s="39">
        <v>1</v>
      </c>
      <c r="F871" s="39" t="s">
        <v>51</v>
      </c>
    </row>
    <row r="872" spans="1:6">
      <c r="A872">
        <v>11</v>
      </c>
      <c r="B872" s="1" t="s">
        <v>78</v>
      </c>
      <c r="C872">
        <v>1</v>
      </c>
      <c r="D872" s="42">
        <v>0.5</v>
      </c>
      <c r="E872" s="42">
        <v>1</v>
      </c>
      <c r="F872" s="42" t="s">
        <v>51</v>
      </c>
    </row>
    <row r="873" spans="1:6">
      <c r="A873">
        <v>11</v>
      </c>
      <c r="B873" s="1" t="s">
        <v>78</v>
      </c>
      <c r="C873">
        <v>2</v>
      </c>
      <c r="D873" s="43">
        <v>0</v>
      </c>
      <c r="E873" s="43">
        <v>0</v>
      </c>
      <c r="F873" s="43" t="s">
        <v>52</v>
      </c>
    </row>
    <row r="874" spans="1:6">
      <c r="A874">
        <v>11</v>
      </c>
      <c r="B874" s="1" t="s">
        <v>7</v>
      </c>
      <c r="C874">
        <v>1</v>
      </c>
      <c r="D874" s="39">
        <v>1</v>
      </c>
      <c r="E874" s="39">
        <v>3</v>
      </c>
      <c r="F874" s="39" t="s">
        <v>51</v>
      </c>
    </row>
    <row r="875" spans="1:6">
      <c r="A875">
        <v>11</v>
      </c>
      <c r="B875" s="1" t="s">
        <v>7</v>
      </c>
      <c r="C875">
        <v>2</v>
      </c>
      <c r="D875" s="42">
        <v>1</v>
      </c>
      <c r="E875" s="42">
        <v>3</v>
      </c>
      <c r="F875" s="42" t="s">
        <v>51</v>
      </c>
    </row>
    <row r="876" spans="1:6">
      <c r="A876">
        <v>11</v>
      </c>
      <c r="B876" s="1" t="s">
        <v>10</v>
      </c>
      <c r="C876">
        <v>1</v>
      </c>
      <c r="D876" s="42">
        <v>0.78</v>
      </c>
      <c r="E876" s="42">
        <v>2</v>
      </c>
      <c r="F876" s="42" t="s">
        <v>51</v>
      </c>
    </row>
    <row r="877" spans="1:6">
      <c r="A877">
        <v>11</v>
      </c>
      <c r="B877" s="1" t="s">
        <v>10</v>
      </c>
      <c r="C877">
        <v>2</v>
      </c>
      <c r="D877" s="42">
        <v>0.59</v>
      </c>
      <c r="E877" s="42">
        <v>1</v>
      </c>
      <c r="F877" s="42" t="s">
        <v>51</v>
      </c>
    </row>
    <row r="878" spans="1:6">
      <c r="A878">
        <v>11</v>
      </c>
      <c r="B878" s="1" t="s">
        <v>6</v>
      </c>
      <c r="C878">
        <v>1</v>
      </c>
      <c r="D878" s="42">
        <v>1</v>
      </c>
      <c r="E878" s="42">
        <v>3</v>
      </c>
      <c r="F878" s="42" t="s">
        <v>51</v>
      </c>
    </row>
    <row r="879" spans="1:6">
      <c r="A879">
        <v>11</v>
      </c>
      <c r="B879" s="1" t="s">
        <v>6</v>
      </c>
      <c r="C879">
        <v>2</v>
      </c>
      <c r="D879" s="42">
        <v>0.68</v>
      </c>
      <c r="E879" s="42">
        <v>2</v>
      </c>
      <c r="F879" s="42" t="s">
        <v>51</v>
      </c>
    </row>
    <row r="880" spans="1:6">
      <c r="A880">
        <v>11</v>
      </c>
      <c r="B880" s="1" t="s">
        <v>43</v>
      </c>
      <c r="C880">
        <v>1</v>
      </c>
      <c r="D880" s="39">
        <v>1</v>
      </c>
      <c r="E880" s="39">
        <v>3</v>
      </c>
      <c r="F880" s="39" t="s">
        <v>51</v>
      </c>
    </row>
    <row r="881" spans="1:6">
      <c r="A881">
        <v>11</v>
      </c>
      <c r="B881" s="1" t="s">
        <v>43</v>
      </c>
      <c r="C881">
        <v>2</v>
      </c>
      <c r="D881" s="43">
        <v>0</v>
      </c>
      <c r="E881" s="43">
        <v>0</v>
      </c>
      <c r="F881" s="43" t="s">
        <v>52</v>
      </c>
    </row>
    <row r="882" spans="1:6">
      <c r="A882">
        <v>11</v>
      </c>
      <c r="B882" s="1" t="s">
        <v>117</v>
      </c>
      <c r="C882">
        <v>1</v>
      </c>
      <c r="D882" s="46">
        <v>0.08</v>
      </c>
      <c r="E882" s="42">
        <v>1</v>
      </c>
      <c r="F882" s="42" t="s">
        <v>51</v>
      </c>
    </row>
    <row r="883" spans="1:6">
      <c r="A883">
        <v>11</v>
      </c>
      <c r="B883" s="1" t="s">
        <v>117</v>
      </c>
      <c r="C883">
        <v>2</v>
      </c>
      <c r="D883" s="42">
        <v>0.62</v>
      </c>
      <c r="E883" s="42">
        <v>1</v>
      </c>
      <c r="F883" s="42" t="s">
        <v>51</v>
      </c>
    </row>
    <row r="884" spans="1:6">
      <c r="A884">
        <v>11</v>
      </c>
      <c r="B884" s="1" t="s">
        <v>8</v>
      </c>
      <c r="C884">
        <v>1</v>
      </c>
      <c r="D884" s="42">
        <v>0.64</v>
      </c>
      <c r="E884" s="42">
        <v>2</v>
      </c>
      <c r="F884" s="42" t="s">
        <v>51</v>
      </c>
    </row>
    <row r="885" spans="1:6">
      <c r="A885">
        <v>11</v>
      </c>
      <c r="B885" s="1" t="s">
        <v>8</v>
      </c>
      <c r="C885">
        <v>2</v>
      </c>
      <c r="D885" s="43">
        <v>0</v>
      </c>
      <c r="E885" s="43">
        <v>0</v>
      </c>
      <c r="F885" s="43" t="s">
        <v>52</v>
      </c>
    </row>
    <row r="886" spans="1:6">
      <c r="A886">
        <v>11</v>
      </c>
      <c r="B886" s="1" t="s">
        <v>99</v>
      </c>
      <c r="C886">
        <v>1</v>
      </c>
      <c r="D886" s="39">
        <v>1</v>
      </c>
      <c r="E886" s="39">
        <v>3</v>
      </c>
      <c r="F886" s="39" t="s">
        <v>51</v>
      </c>
    </row>
    <row r="887" spans="1:6">
      <c r="A887">
        <v>11</v>
      </c>
      <c r="B887" s="1" t="s">
        <v>99</v>
      </c>
      <c r="C887">
        <v>2</v>
      </c>
      <c r="D887" s="39">
        <v>0.38</v>
      </c>
      <c r="E887" s="39">
        <v>1</v>
      </c>
      <c r="F887" s="39" t="s">
        <v>51</v>
      </c>
    </row>
    <row r="888" spans="1:6">
      <c r="A888">
        <v>11</v>
      </c>
      <c r="B888" s="1" t="s">
        <v>15</v>
      </c>
      <c r="C888">
        <v>1</v>
      </c>
      <c r="D888" s="39">
        <v>0.56000000000000005</v>
      </c>
      <c r="E888" s="39">
        <v>1</v>
      </c>
      <c r="F888" s="39" t="s">
        <v>51</v>
      </c>
    </row>
    <row r="889" spans="1:6">
      <c r="A889">
        <v>11</v>
      </c>
      <c r="B889" s="1" t="s">
        <v>15</v>
      </c>
      <c r="C889">
        <v>2</v>
      </c>
      <c r="D889" s="39">
        <v>0.55000000000000004</v>
      </c>
      <c r="E889" s="39">
        <v>1</v>
      </c>
      <c r="F889" s="39" t="s">
        <v>51</v>
      </c>
    </row>
    <row r="890" spans="1:6">
      <c r="A890">
        <v>11</v>
      </c>
      <c r="B890" s="1" t="s">
        <v>489</v>
      </c>
      <c r="C890">
        <v>1</v>
      </c>
      <c r="D890" s="39">
        <v>0.26</v>
      </c>
      <c r="E890" s="39">
        <v>0</v>
      </c>
      <c r="F890" s="39" t="s">
        <v>51</v>
      </c>
    </row>
    <row r="891" spans="1:6">
      <c r="A891">
        <v>11</v>
      </c>
      <c r="B891" s="1" t="s">
        <v>489</v>
      </c>
      <c r="C891">
        <v>2</v>
      </c>
      <c r="D891" s="39">
        <v>0.43</v>
      </c>
      <c r="E891" s="39">
        <v>1</v>
      </c>
      <c r="F891" s="39" t="s">
        <v>51</v>
      </c>
    </row>
    <row r="892" spans="1:6">
      <c r="A892">
        <v>11</v>
      </c>
      <c r="B892" s="1" t="s">
        <v>45</v>
      </c>
      <c r="C892">
        <v>1</v>
      </c>
      <c r="D892" s="39">
        <v>0.04</v>
      </c>
      <c r="E892" s="39">
        <v>0</v>
      </c>
      <c r="F892" s="39" t="s">
        <v>51</v>
      </c>
    </row>
    <row r="893" spans="1:6">
      <c r="A893">
        <v>11</v>
      </c>
      <c r="B893" s="1" t="s">
        <v>45</v>
      </c>
      <c r="C893">
        <v>2</v>
      </c>
      <c r="D893" s="39">
        <v>0.08</v>
      </c>
      <c r="E893" s="39">
        <v>0</v>
      </c>
      <c r="F893" s="39" t="s">
        <v>51</v>
      </c>
    </row>
    <row r="894" spans="1:6">
      <c r="A894">
        <v>11</v>
      </c>
      <c r="B894" s="1" t="s">
        <v>13</v>
      </c>
      <c r="C894">
        <v>1</v>
      </c>
      <c r="D894" s="39">
        <v>1</v>
      </c>
      <c r="E894" s="39">
        <v>3</v>
      </c>
      <c r="F894" s="39" t="s">
        <v>51</v>
      </c>
    </row>
    <row r="895" spans="1:6">
      <c r="A895">
        <v>11</v>
      </c>
      <c r="B895" s="1" t="s">
        <v>13</v>
      </c>
      <c r="C895">
        <v>2</v>
      </c>
      <c r="D895" s="39">
        <v>1</v>
      </c>
      <c r="E895" s="39">
        <v>3</v>
      </c>
      <c r="F895" s="39" t="s">
        <v>51</v>
      </c>
    </row>
    <row r="896" spans="1:6">
      <c r="A896">
        <v>11</v>
      </c>
      <c r="B896" s="1" t="s">
        <v>11</v>
      </c>
      <c r="C896">
        <v>1</v>
      </c>
      <c r="D896" s="39">
        <v>0.83</v>
      </c>
      <c r="E896" s="39">
        <v>2</v>
      </c>
      <c r="F896" s="39" t="s">
        <v>51</v>
      </c>
    </row>
    <row r="897" spans="1:6">
      <c r="A897">
        <v>11</v>
      </c>
      <c r="B897" s="1" t="s">
        <v>11</v>
      </c>
      <c r="C897">
        <v>2</v>
      </c>
      <c r="D897" s="43">
        <v>0</v>
      </c>
      <c r="E897" s="43">
        <v>0</v>
      </c>
      <c r="F897" s="43" t="s">
        <v>52</v>
      </c>
    </row>
    <row r="898" spans="1:6">
      <c r="A898">
        <v>11</v>
      </c>
      <c r="B898" s="1" t="s">
        <v>12</v>
      </c>
      <c r="C898">
        <v>1</v>
      </c>
      <c r="D898" s="39">
        <v>0.34</v>
      </c>
      <c r="E898" s="39">
        <v>0</v>
      </c>
      <c r="F898" s="39" t="s">
        <v>51</v>
      </c>
    </row>
    <row r="899" spans="1:6">
      <c r="A899">
        <v>11</v>
      </c>
      <c r="B899" s="1" t="s">
        <v>12</v>
      </c>
      <c r="C899">
        <v>2</v>
      </c>
      <c r="D899" s="39">
        <v>0.35</v>
      </c>
      <c r="E899" s="39">
        <v>0</v>
      </c>
      <c r="F899" s="39" t="s">
        <v>51</v>
      </c>
    </row>
    <row r="900" spans="1:6">
      <c r="A900">
        <v>11</v>
      </c>
      <c r="B900" s="1" t="s">
        <v>14</v>
      </c>
      <c r="C900">
        <v>1</v>
      </c>
      <c r="D900" s="39">
        <v>0.91</v>
      </c>
      <c r="E900" s="39">
        <v>2</v>
      </c>
      <c r="F900" s="39" t="s">
        <v>51</v>
      </c>
    </row>
    <row r="901" spans="1:6">
      <c r="A901">
        <v>11</v>
      </c>
      <c r="B901" s="1" t="s">
        <v>14</v>
      </c>
      <c r="C901">
        <v>2</v>
      </c>
      <c r="D901" s="42">
        <v>0.94</v>
      </c>
      <c r="E901" s="42">
        <v>2</v>
      </c>
      <c r="F901" s="42" t="s">
        <v>51</v>
      </c>
    </row>
    <row r="902" spans="1:6">
      <c r="A902">
        <v>11</v>
      </c>
      <c r="B902" s="1" t="s">
        <v>234</v>
      </c>
      <c r="C902">
        <v>1</v>
      </c>
      <c r="D902" s="39">
        <v>0.43</v>
      </c>
      <c r="E902" s="39">
        <v>0</v>
      </c>
      <c r="F902" s="39" t="s">
        <v>51</v>
      </c>
    </row>
    <row r="903" spans="1:6">
      <c r="A903">
        <v>11</v>
      </c>
      <c r="B903" s="1" t="s">
        <v>234</v>
      </c>
      <c r="C903">
        <v>2</v>
      </c>
      <c r="D903" s="39">
        <v>0.96</v>
      </c>
      <c r="E903" s="39">
        <v>2</v>
      </c>
      <c r="F903" s="39" t="s">
        <v>51</v>
      </c>
    </row>
    <row r="904" spans="1:6">
      <c r="A904">
        <v>11</v>
      </c>
      <c r="B904" s="1" t="s">
        <v>16</v>
      </c>
      <c r="C904">
        <v>1</v>
      </c>
      <c r="D904" s="39">
        <v>0.86</v>
      </c>
      <c r="E904" s="39">
        <v>2</v>
      </c>
      <c r="F904" s="39" t="s">
        <v>51</v>
      </c>
    </row>
    <row r="905" spans="1:6">
      <c r="A905">
        <v>11</v>
      </c>
      <c r="B905" s="1" t="s">
        <v>16</v>
      </c>
      <c r="C905">
        <v>2</v>
      </c>
      <c r="D905" s="39">
        <v>0.56000000000000005</v>
      </c>
      <c r="E905" s="39">
        <v>1</v>
      </c>
      <c r="F905" s="39" t="s">
        <v>51</v>
      </c>
    </row>
    <row r="906" spans="1:6">
      <c r="A906">
        <v>11</v>
      </c>
      <c r="B906" s="1" t="s">
        <v>81</v>
      </c>
      <c r="C906">
        <v>1</v>
      </c>
      <c r="D906" s="39">
        <v>0.38</v>
      </c>
      <c r="E906" s="39">
        <v>0</v>
      </c>
      <c r="F906" s="39" t="s">
        <v>51</v>
      </c>
    </row>
    <row r="907" spans="1:6">
      <c r="A907">
        <v>11</v>
      </c>
      <c r="B907" s="1" t="s">
        <v>81</v>
      </c>
      <c r="C907">
        <v>2</v>
      </c>
      <c r="D907" s="42">
        <v>0.47</v>
      </c>
      <c r="E907" s="42">
        <v>0</v>
      </c>
      <c r="F907" s="42" t="s">
        <v>51</v>
      </c>
    </row>
    <row r="908" spans="1:6">
      <c r="A908">
        <v>11</v>
      </c>
      <c r="B908" s="1" t="s">
        <v>100</v>
      </c>
      <c r="C908">
        <v>1</v>
      </c>
      <c r="D908" s="39">
        <v>1</v>
      </c>
      <c r="E908" s="39">
        <v>3</v>
      </c>
      <c r="F908" s="39" t="s">
        <v>51</v>
      </c>
    </row>
    <row r="909" spans="1:6">
      <c r="A909">
        <v>11</v>
      </c>
      <c r="B909" s="1" t="s">
        <v>100</v>
      </c>
      <c r="C909">
        <v>2</v>
      </c>
      <c r="D909" s="39">
        <v>0.18</v>
      </c>
      <c r="E909" s="39">
        <v>1</v>
      </c>
      <c r="F909" s="39" t="s">
        <v>51</v>
      </c>
    </row>
    <row r="910" spans="1:6">
      <c r="A910">
        <v>11</v>
      </c>
      <c r="B910" s="1" t="s">
        <v>85</v>
      </c>
      <c r="C910">
        <v>1</v>
      </c>
      <c r="D910" s="39">
        <v>0.67</v>
      </c>
      <c r="E910" s="39">
        <v>2</v>
      </c>
      <c r="F910" s="39" t="s">
        <v>51</v>
      </c>
    </row>
    <row r="911" spans="1:6">
      <c r="A911">
        <v>11</v>
      </c>
      <c r="B911" s="1" t="s">
        <v>85</v>
      </c>
      <c r="C911">
        <v>2</v>
      </c>
      <c r="D911" s="39">
        <v>1</v>
      </c>
      <c r="E911" s="39">
        <v>3</v>
      </c>
      <c r="F911" s="39" t="s">
        <v>51</v>
      </c>
    </row>
    <row r="912" spans="1:6">
      <c r="A912">
        <v>11</v>
      </c>
      <c r="B912" s="1" t="s">
        <v>19</v>
      </c>
      <c r="C912">
        <v>1</v>
      </c>
      <c r="D912" s="39">
        <v>0.52</v>
      </c>
      <c r="E912" s="39">
        <v>1</v>
      </c>
      <c r="F912" s="39" t="s">
        <v>51</v>
      </c>
    </row>
    <row r="913" spans="1:6">
      <c r="A913">
        <v>11</v>
      </c>
      <c r="B913" s="1" t="s">
        <v>19</v>
      </c>
      <c r="C913">
        <v>2</v>
      </c>
      <c r="D913" s="39">
        <v>0.2</v>
      </c>
      <c r="E913" s="39">
        <v>1</v>
      </c>
      <c r="F913" s="39" t="s">
        <v>51</v>
      </c>
    </row>
    <row r="914" spans="1:6">
      <c r="A914">
        <v>11</v>
      </c>
      <c r="B914" s="1" t="s">
        <v>23</v>
      </c>
      <c r="C914">
        <v>1</v>
      </c>
      <c r="D914" s="39">
        <v>0.38</v>
      </c>
      <c r="E914" s="39">
        <v>0</v>
      </c>
      <c r="F914" s="39" t="s">
        <v>51</v>
      </c>
    </row>
    <row r="915" spans="1:6">
      <c r="A915">
        <v>11</v>
      </c>
      <c r="B915" s="1" t="s">
        <v>23</v>
      </c>
      <c r="C915">
        <v>2</v>
      </c>
      <c r="D915" s="39">
        <v>0.24</v>
      </c>
      <c r="E915" s="39">
        <v>0</v>
      </c>
      <c r="F915" s="39" t="s">
        <v>51</v>
      </c>
    </row>
    <row r="916" spans="1:6">
      <c r="A916">
        <v>11</v>
      </c>
      <c r="B916" s="1" t="s">
        <v>20</v>
      </c>
      <c r="C916">
        <v>1</v>
      </c>
      <c r="D916" s="42">
        <v>1</v>
      </c>
      <c r="E916" s="42">
        <v>3</v>
      </c>
      <c r="F916" s="42" t="s">
        <v>51</v>
      </c>
    </row>
    <row r="917" spans="1:6">
      <c r="A917">
        <v>11</v>
      </c>
      <c r="B917" s="1" t="s">
        <v>20</v>
      </c>
      <c r="C917">
        <v>2</v>
      </c>
      <c r="D917" s="42">
        <v>0.47</v>
      </c>
      <c r="E917" s="42">
        <v>0</v>
      </c>
      <c r="F917" s="42" t="s">
        <v>51</v>
      </c>
    </row>
    <row r="918" spans="1:6">
      <c r="A918">
        <v>11</v>
      </c>
      <c r="B918" s="1" t="s">
        <v>18</v>
      </c>
      <c r="C918">
        <v>1</v>
      </c>
      <c r="D918" s="42">
        <v>0.4</v>
      </c>
      <c r="E918" s="42">
        <v>0</v>
      </c>
      <c r="F918" s="42" t="s">
        <v>51</v>
      </c>
    </row>
    <row r="919" spans="1:6">
      <c r="A919">
        <v>11</v>
      </c>
      <c r="B919" s="1" t="s">
        <v>18</v>
      </c>
      <c r="C919">
        <v>2</v>
      </c>
      <c r="D919" s="42">
        <v>0.31</v>
      </c>
      <c r="E919" s="42">
        <v>0</v>
      </c>
      <c r="F919" s="42" t="s">
        <v>51</v>
      </c>
    </row>
    <row r="920" spans="1:6">
      <c r="A920">
        <v>11</v>
      </c>
      <c r="B920" s="1" t="s">
        <v>28</v>
      </c>
      <c r="C920">
        <v>1</v>
      </c>
      <c r="D920" s="42">
        <v>0.23</v>
      </c>
      <c r="E920" s="42">
        <v>1</v>
      </c>
      <c r="F920" s="42" t="s">
        <v>51</v>
      </c>
    </row>
    <row r="921" spans="1:6">
      <c r="A921">
        <v>11</v>
      </c>
      <c r="B921" s="1" t="s">
        <v>28</v>
      </c>
      <c r="C921">
        <v>2</v>
      </c>
      <c r="D921" s="42">
        <v>0.42</v>
      </c>
      <c r="E921" s="42">
        <v>0</v>
      </c>
      <c r="F921" s="42" t="s">
        <v>51</v>
      </c>
    </row>
    <row r="922" spans="1:6">
      <c r="A922">
        <v>11</v>
      </c>
      <c r="B922" s="1" t="s">
        <v>40</v>
      </c>
      <c r="C922">
        <v>1</v>
      </c>
      <c r="D922" s="43">
        <v>0</v>
      </c>
      <c r="E922" s="43">
        <v>0</v>
      </c>
      <c r="F922" s="43" t="s">
        <v>52</v>
      </c>
    </row>
    <row r="923" spans="1:6">
      <c r="A923">
        <v>11</v>
      </c>
      <c r="B923" s="1" t="s">
        <v>40</v>
      </c>
      <c r="C923">
        <v>2</v>
      </c>
      <c r="D923" s="43">
        <v>0</v>
      </c>
      <c r="E923" s="43"/>
      <c r="F923" s="43" t="s">
        <v>52</v>
      </c>
    </row>
    <row r="924" spans="1:6">
      <c r="A924">
        <v>11</v>
      </c>
      <c r="B924" s="1" t="s">
        <v>24</v>
      </c>
      <c r="C924">
        <v>1</v>
      </c>
      <c r="D924" s="39">
        <v>0.27</v>
      </c>
      <c r="E924" s="39">
        <v>0</v>
      </c>
      <c r="F924" s="39" t="s">
        <v>51</v>
      </c>
    </row>
    <row r="925" spans="1:6">
      <c r="A925">
        <v>11</v>
      </c>
      <c r="B925" s="1" t="s">
        <v>24</v>
      </c>
      <c r="C925">
        <v>2</v>
      </c>
      <c r="D925" s="39">
        <v>0.15</v>
      </c>
      <c r="E925" s="39">
        <v>0</v>
      </c>
      <c r="F925" s="39" t="s">
        <v>51</v>
      </c>
    </row>
    <row r="926" spans="1:6">
      <c r="A926">
        <v>11</v>
      </c>
      <c r="B926" s="1" t="s">
        <v>39</v>
      </c>
      <c r="C926">
        <v>1</v>
      </c>
      <c r="D926" s="39">
        <v>0.32</v>
      </c>
      <c r="E926" s="39">
        <v>0</v>
      </c>
      <c r="F926" s="39" t="s">
        <v>51</v>
      </c>
    </row>
    <row r="927" spans="1:6">
      <c r="A927">
        <v>11</v>
      </c>
      <c r="B927" s="1" t="s">
        <v>39</v>
      </c>
      <c r="C927">
        <v>2</v>
      </c>
      <c r="D927" s="43">
        <v>0</v>
      </c>
      <c r="E927" s="43">
        <v>0</v>
      </c>
      <c r="F927" s="43" t="s">
        <v>52</v>
      </c>
    </row>
    <row r="928" spans="1:6">
      <c r="A928">
        <v>11</v>
      </c>
      <c r="B928" s="1" t="s">
        <v>22</v>
      </c>
      <c r="C928">
        <v>1</v>
      </c>
      <c r="D928" s="39">
        <v>0.28000000000000003</v>
      </c>
      <c r="E928" s="39">
        <v>0</v>
      </c>
      <c r="F928" s="39" t="s">
        <v>51</v>
      </c>
    </row>
    <row r="929" spans="1:6">
      <c r="A929">
        <v>11</v>
      </c>
      <c r="B929" s="1" t="s">
        <v>22</v>
      </c>
      <c r="C929">
        <v>2</v>
      </c>
      <c r="D929" s="42">
        <v>0.52</v>
      </c>
      <c r="E929" s="42">
        <v>1</v>
      </c>
      <c r="F929" s="42" t="s">
        <v>51</v>
      </c>
    </row>
    <row r="930" spans="1:6">
      <c r="A930">
        <v>11</v>
      </c>
      <c r="B930" s="1" t="s">
        <v>21</v>
      </c>
      <c r="C930">
        <v>1</v>
      </c>
      <c r="D930" s="39">
        <v>0.3</v>
      </c>
      <c r="E930" s="39">
        <v>0</v>
      </c>
      <c r="F930" s="39" t="s">
        <v>51</v>
      </c>
    </row>
    <row r="931" spans="1:6">
      <c r="A931">
        <v>11</v>
      </c>
      <c r="B931" s="1" t="s">
        <v>21</v>
      </c>
      <c r="C931">
        <v>2</v>
      </c>
      <c r="D931" s="42">
        <v>0.53</v>
      </c>
      <c r="E931" s="42">
        <v>1</v>
      </c>
      <c r="F931" s="42" t="s">
        <v>51</v>
      </c>
    </row>
    <row r="932" spans="1:6">
      <c r="A932">
        <v>11</v>
      </c>
      <c r="B932" s="1" t="s">
        <v>27</v>
      </c>
      <c r="C932">
        <v>1</v>
      </c>
      <c r="D932" s="42">
        <v>1</v>
      </c>
      <c r="E932" s="42">
        <v>3</v>
      </c>
      <c r="F932" s="42" t="s">
        <v>51</v>
      </c>
    </row>
    <row r="933" spans="1:6">
      <c r="A933">
        <v>11</v>
      </c>
      <c r="B933" s="1" t="s">
        <v>27</v>
      </c>
      <c r="C933">
        <v>2</v>
      </c>
      <c r="D933" s="43">
        <v>0</v>
      </c>
      <c r="E933" s="43">
        <v>0</v>
      </c>
      <c r="F933" s="43" t="s">
        <v>52</v>
      </c>
    </row>
    <row r="934" spans="1:6">
      <c r="A934">
        <v>11</v>
      </c>
      <c r="B934" s="1" t="s">
        <v>31</v>
      </c>
      <c r="C934">
        <v>1</v>
      </c>
      <c r="D934" s="42">
        <v>0.26</v>
      </c>
      <c r="E934" s="42">
        <v>0</v>
      </c>
      <c r="F934" s="42" t="s">
        <v>51</v>
      </c>
    </row>
    <row r="935" spans="1:6">
      <c r="A935">
        <v>11</v>
      </c>
      <c r="B935" s="1" t="s">
        <v>31</v>
      </c>
      <c r="C935">
        <v>2</v>
      </c>
      <c r="D935" s="42">
        <v>1</v>
      </c>
      <c r="E935" s="42">
        <v>3</v>
      </c>
      <c r="F935" s="42" t="s">
        <v>51</v>
      </c>
    </row>
    <row r="936" spans="1:6">
      <c r="A936">
        <v>11</v>
      </c>
      <c r="B936" s="1" t="s">
        <v>44</v>
      </c>
      <c r="C936">
        <v>1</v>
      </c>
      <c r="D936" s="42">
        <v>0.14000000000000001</v>
      </c>
      <c r="E936" s="42">
        <v>0</v>
      </c>
      <c r="F936" s="42" t="s">
        <v>51</v>
      </c>
    </row>
    <row r="937" spans="1:6">
      <c r="A937">
        <v>11</v>
      </c>
      <c r="B937" s="1" t="s">
        <v>44</v>
      </c>
      <c r="C937">
        <v>2</v>
      </c>
      <c r="D937" s="42">
        <v>1</v>
      </c>
      <c r="E937" s="42">
        <v>3</v>
      </c>
      <c r="F937" s="42" t="s">
        <v>51</v>
      </c>
    </row>
    <row r="938" spans="1:6">
      <c r="A938">
        <v>11</v>
      </c>
      <c r="B938" s="1" t="s">
        <v>25</v>
      </c>
      <c r="C938">
        <v>1</v>
      </c>
      <c r="D938" s="42">
        <v>0.45</v>
      </c>
      <c r="E938" s="42">
        <v>1</v>
      </c>
      <c r="F938" s="42" t="s">
        <v>51</v>
      </c>
    </row>
    <row r="939" spans="1:6">
      <c r="A939">
        <v>11</v>
      </c>
      <c r="B939" s="1" t="s">
        <v>25</v>
      </c>
      <c r="C939">
        <v>2</v>
      </c>
      <c r="D939" s="42">
        <v>0.52</v>
      </c>
      <c r="E939" s="42">
        <v>1</v>
      </c>
      <c r="F939" s="42" t="s">
        <v>51</v>
      </c>
    </row>
    <row r="940" spans="1:6">
      <c r="A940">
        <v>11</v>
      </c>
      <c r="B940" s="1" t="s">
        <v>32</v>
      </c>
      <c r="C940">
        <v>1</v>
      </c>
      <c r="D940" s="43">
        <v>0</v>
      </c>
      <c r="E940" s="43">
        <v>0</v>
      </c>
      <c r="F940" s="43" t="s">
        <v>52</v>
      </c>
    </row>
    <row r="941" spans="1:6">
      <c r="A941">
        <v>11</v>
      </c>
      <c r="B941" s="1" t="s">
        <v>32</v>
      </c>
      <c r="C941">
        <v>2</v>
      </c>
      <c r="D941" s="43">
        <v>0</v>
      </c>
      <c r="E941" s="43">
        <v>0</v>
      </c>
      <c r="F941" s="43" t="s">
        <v>52</v>
      </c>
    </row>
    <row r="942" spans="1:6">
      <c r="A942">
        <v>11</v>
      </c>
      <c r="B942" s="1" t="s">
        <v>29</v>
      </c>
      <c r="C942">
        <v>1</v>
      </c>
      <c r="D942" s="39">
        <v>0.32</v>
      </c>
      <c r="E942" s="39">
        <v>0</v>
      </c>
      <c r="F942" s="39" t="s">
        <v>51</v>
      </c>
    </row>
    <row r="943" spans="1:6">
      <c r="A943">
        <v>11</v>
      </c>
      <c r="B943" s="1" t="s">
        <v>29</v>
      </c>
      <c r="C943">
        <v>2</v>
      </c>
      <c r="D943" s="39">
        <v>0.35</v>
      </c>
      <c r="E943" s="39">
        <v>1</v>
      </c>
      <c r="F943" s="39" t="s">
        <v>51</v>
      </c>
    </row>
    <row r="944" spans="1:6">
      <c r="A944">
        <v>12</v>
      </c>
      <c r="B944" s="1" t="s">
        <v>119</v>
      </c>
      <c r="C944">
        <v>1</v>
      </c>
      <c r="D944" s="39">
        <v>0</v>
      </c>
      <c r="E944" s="39">
        <v>0</v>
      </c>
      <c r="F944" s="39" t="s">
        <v>52</v>
      </c>
    </row>
    <row r="945" spans="1:6">
      <c r="A945">
        <v>12</v>
      </c>
      <c r="B945" s="1" t="s">
        <v>119</v>
      </c>
      <c r="C945">
        <v>2</v>
      </c>
      <c r="D945" s="39">
        <v>0</v>
      </c>
      <c r="E945" s="39">
        <v>0</v>
      </c>
      <c r="F945" s="39" t="s">
        <v>52</v>
      </c>
    </row>
    <row r="946" spans="1:6">
      <c r="A946">
        <v>12</v>
      </c>
      <c r="B946" s="1" t="s">
        <v>79</v>
      </c>
      <c r="C946">
        <v>1</v>
      </c>
      <c r="D946" s="39">
        <v>0.42</v>
      </c>
      <c r="E946" s="39">
        <v>0</v>
      </c>
      <c r="F946" s="39" t="s">
        <v>51</v>
      </c>
    </row>
    <row r="947" spans="1:6">
      <c r="A947">
        <v>12</v>
      </c>
      <c r="B947" s="1" t="s">
        <v>79</v>
      </c>
      <c r="C947">
        <v>2</v>
      </c>
      <c r="D947" s="39">
        <v>1</v>
      </c>
      <c r="E947" s="39">
        <v>3</v>
      </c>
      <c r="F947" s="39" t="s">
        <v>51</v>
      </c>
    </row>
    <row r="948" spans="1:6">
      <c r="A948">
        <v>12</v>
      </c>
      <c r="B948" s="1" t="s">
        <v>97</v>
      </c>
      <c r="C948">
        <v>1</v>
      </c>
      <c r="D948" s="39">
        <v>0.64</v>
      </c>
      <c r="E948" s="39">
        <v>2</v>
      </c>
      <c r="F948" s="39" t="s">
        <v>51</v>
      </c>
    </row>
    <row r="949" spans="1:6">
      <c r="A949">
        <v>12</v>
      </c>
      <c r="B949" s="1" t="s">
        <v>97</v>
      </c>
      <c r="C949">
        <v>2</v>
      </c>
      <c r="D949" s="39">
        <v>0.53</v>
      </c>
      <c r="E949" s="39">
        <v>2</v>
      </c>
      <c r="F949" s="39" t="s">
        <v>51</v>
      </c>
    </row>
    <row r="950" spans="1:6">
      <c r="A950">
        <v>12</v>
      </c>
      <c r="B950" s="275" t="s">
        <v>450</v>
      </c>
      <c r="C950">
        <v>1</v>
      </c>
      <c r="D950" s="39">
        <v>0.37</v>
      </c>
      <c r="E950" s="39">
        <v>0</v>
      </c>
      <c r="F950" s="39" t="s">
        <v>51</v>
      </c>
    </row>
    <row r="951" spans="1:6">
      <c r="A951">
        <v>12</v>
      </c>
      <c r="B951" s="275" t="s">
        <v>450</v>
      </c>
      <c r="C951">
        <v>2</v>
      </c>
      <c r="D951" s="39">
        <v>0.5</v>
      </c>
      <c r="E951" s="39">
        <v>2</v>
      </c>
      <c r="F951" s="39" t="s">
        <v>51</v>
      </c>
    </row>
    <row r="952" spans="1:6">
      <c r="A952">
        <v>12</v>
      </c>
      <c r="B952" s="1" t="s">
        <v>80</v>
      </c>
      <c r="C952">
        <v>1</v>
      </c>
      <c r="D952" s="39">
        <v>0.45</v>
      </c>
      <c r="E952" s="39">
        <v>1</v>
      </c>
      <c r="F952" s="39" t="s">
        <v>51</v>
      </c>
    </row>
    <row r="953" spans="1:6">
      <c r="A953">
        <v>12</v>
      </c>
      <c r="B953" s="1" t="s">
        <v>80</v>
      </c>
      <c r="C953">
        <v>2</v>
      </c>
      <c r="D953" s="39">
        <v>0.35</v>
      </c>
      <c r="E953" s="39">
        <v>0</v>
      </c>
      <c r="F953" s="39" t="s">
        <v>51</v>
      </c>
    </row>
    <row r="954" spans="1:6">
      <c r="A954">
        <v>12</v>
      </c>
      <c r="B954" s="1" t="s">
        <v>1</v>
      </c>
      <c r="C954">
        <v>1</v>
      </c>
      <c r="D954" s="39">
        <v>0.69</v>
      </c>
      <c r="E954" s="39">
        <v>2</v>
      </c>
      <c r="F954" s="39" t="s">
        <v>51</v>
      </c>
    </row>
    <row r="955" spans="1:6">
      <c r="A955">
        <v>12</v>
      </c>
      <c r="B955" s="1" t="s">
        <v>1</v>
      </c>
      <c r="C955">
        <v>2</v>
      </c>
      <c r="D955" s="39">
        <v>0.52</v>
      </c>
      <c r="E955" s="39">
        <v>1</v>
      </c>
      <c r="F955" s="39" t="s">
        <v>51</v>
      </c>
    </row>
    <row r="956" spans="1:6">
      <c r="A956">
        <v>12</v>
      </c>
      <c r="B956" s="1" t="s">
        <v>4</v>
      </c>
      <c r="C956">
        <v>1</v>
      </c>
      <c r="D956" s="39">
        <v>0.57999999999999996</v>
      </c>
      <c r="E956" s="39">
        <v>2</v>
      </c>
      <c r="F956" s="39" t="s">
        <v>51</v>
      </c>
    </row>
    <row r="957" spans="1:6">
      <c r="A957">
        <v>12</v>
      </c>
      <c r="B957" s="1" t="s">
        <v>4</v>
      </c>
      <c r="C957">
        <v>2</v>
      </c>
      <c r="D957" s="39">
        <v>0.6</v>
      </c>
      <c r="E957" s="39">
        <v>1</v>
      </c>
      <c r="F957" s="39" t="s">
        <v>51</v>
      </c>
    </row>
    <row r="958" spans="1:6">
      <c r="A958">
        <v>12</v>
      </c>
      <c r="B958" s="1" t="s">
        <v>2</v>
      </c>
      <c r="C958">
        <v>1</v>
      </c>
      <c r="D958" s="39">
        <v>0.57999999999999996</v>
      </c>
      <c r="E958" s="39">
        <v>2</v>
      </c>
      <c r="F958" s="39" t="s">
        <v>51</v>
      </c>
    </row>
    <row r="959" spans="1:6">
      <c r="A959">
        <v>12</v>
      </c>
      <c r="B959" s="1" t="s">
        <v>2</v>
      </c>
      <c r="C959">
        <v>2</v>
      </c>
      <c r="D959" s="39">
        <v>0.82</v>
      </c>
      <c r="E959" s="39">
        <v>1</v>
      </c>
      <c r="F959" s="39" t="s">
        <v>51</v>
      </c>
    </row>
    <row r="960" spans="1:6">
      <c r="A960">
        <v>12</v>
      </c>
      <c r="B960" s="1" t="s">
        <v>95</v>
      </c>
      <c r="C960">
        <v>1</v>
      </c>
      <c r="D960" s="39">
        <v>0.71</v>
      </c>
      <c r="E960" s="39">
        <v>2</v>
      </c>
      <c r="F960" s="39" t="s">
        <v>51</v>
      </c>
    </row>
    <row r="961" spans="1:6">
      <c r="A961">
        <v>12</v>
      </c>
      <c r="B961" s="1" t="s">
        <v>95</v>
      </c>
      <c r="C961">
        <v>2</v>
      </c>
      <c r="D961" s="39">
        <v>0.72</v>
      </c>
      <c r="E961" s="39">
        <v>2</v>
      </c>
      <c r="F961" s="39" t="s">
        <v>51</v>
      </c>
    </row>
    <row r="962" spans="1:6">
      <c r="A962">
        <v>12</v>
      </c>
      <c r="B962" s="1" t="s">
        <v>98</v>
      </c>
      <c r="C962">
        <v>1</v>
      </c>
      <c r="D962" s="39">
        <v>0.46</v>
      </c>
      <c r="E962" s="39">
        <v>0</v>
      </c>
      <c r="F962" s="39" t="s">
        <v>51</v>
      </c>
    </row>
    <row r="963" spans="1:6">
      <c r="A963">
        <v>12</v>
      </c>
      <c r="B963" s="1" t="s">
        <v>98</v>
      </c>
      <c r="C963">
        <v>2</v>
      </c>
      <c r="D963" s="39">
        <v>0.72</v>
      </c>
      <c r="E963" s="39">
        <v>2</v>
      </c>
      <c r="F963" s="39" t="s">
        <v>51</v>
      </c>
    </row>
    <row r="964" spans="1:6">
      <c r="A964">
        <v>12</v>
      </c>
      <c r="B964" s="1" t="s">
        <v>76</v>
      </c>
      <c r="C964">
        <v>1</v>
      </c>
      <c r="D964" s="39">
        <v>0.62</v>
      </c>
      <c r="E964" s="39">
        <v>1</v>
      </c>
      <c r="F964" s="39" t="s">
        <v>51</v>
      </c>
    </row>
    <row r="965" spans="1:6">
      <c r="A965">
        <v>12</v>
      </c>
      <c r="B965" s="1" t="s">
        <v>76</v>
      </c>
      <c r="C965">
        <v>2</v>
      </c>
      <c r="D965" s="39">
        <v>0.42</v>
      </c>
      <c r="E965" s="39">
        <v>1</v>
      </c>
      <c r="F965" s="39" t="s">
        <v>51</v>
      </c>
    </row>
    <row r="966" spans="1:6">
      <c r="A966">
        <v>12</v>
      </c>
      <c r="B966" s="1" t="s">
        <v>3</v>
      </c>
      <c r="C966">
        <v>1</v>
      </c>
      <c r="D966" s="39">
        <v>1</v>
      </c>
      <c r="E966" s="39">
        <v>3</v>
      </c>
      <c r="F966" s="39" t="s">
        <v>51</v>
      </c>
    </row>
    <row r="967" spans="1:6">
      <c r="A967">
        <v>12</v>
      </c>
      <c r="B967" s="1" t="s">
        <v>3</v>
      </c>
      <c r="C967">
        <v>2</v>
      </c>
      <c r="D967" s="39">
        <v>1</v>
      </c>
      <c r="E967" s="39">
        <v>3</v>
      </c>
      <c r="F967" s="39" t="s">
        <v>51</v>
      </c>
    </row>
    <row r="968" spans="1:6">
      <c r="A968">
        <v>12</v>
      </c>
      <c r="B968" s="1" t="s">
        <v>9</v>
      </c>
      <c r="C968">
        <v>1</v>
      </c>
      <c r="D968" s="39">
        <v>0.64</v>
      </c>
      <c r="E968" s="39">
        <v>1</v>
      </c>
      <c r="F968" s="39" t="s">
        <v>51</v>
      </c>
    </row>
    <row r="969" spans="1:6">
      <c r="A969">
        <v>12</v>
      </c>
      <c r="B969" s="1" t="s">
        <v>9</v>
      </c>
      <c r="C969">
        <v>2</v>
      </c>
      <c r="D969" s="39">
        <v>0.31</v>
      </c>
      <c r="E969" s="39">
        <v>0</v>
      </c>
      <c r="F969" s="39" t="s">
        <v>51</v>
      </c>
    </row>
    <row r="970" spans="1:6">
      <c r="A970">
        <v>12</v>
      </c>
      <c r="B970" s="1" t="s">
        <v>77</v>
      </c>
      <c r="C970">
        <v>1</v>
      </c>
      <c r="D970" s="39">
        <v>0.24</v>
      </c>
      <c r="E970" s="39">
        <v>1</v>
      </c>
      <c r="F970" s="39" t="s">
        <v>51</v>
      </c>
    </row>
    <row r="971" spans="1:6">
      <c r="A971">
        <v>12</v>
      </c>
      <c r="B971" s="1" t="s">
        <v>77</v>
      </c>
      <c r="C971">
        <v>2</v>
      </c>
      <c r="D971" s="39">
        <v>0</v>
      </c>
      <c r="E971" s="39">
        <v>0</v>
      </c>
      <c r="F971" s="39" t="s">
        <v>52</v>
      </c>
    </row>
    <row r="972" spans="1:6">
      <c r="A972">
        <v>12</v>
      </c>
      <c r="B972" s="1" t="s">
        <v>120</v>
      </c>
      <c r="C972">
        <v>1</v>
      </c>
      <c r="D972" s="39">
        <v>0.56999999999999995</v>
      </c>
      <c r="E972" s="39">
        <v>1</v>
      </c>
      <c r="F972" s="39" t="s">
        <v>51</v>
      </c>
    </row>
    <row r="973" spans="1:6">
      <c r="A973">
        <v>12</v>
      </c>
      <c r="B973" s="1" t="s">
        <v>120</v>
      </c>
      <c r="C973">
        <v>2</v>
      </c>
      <c r="D973" s="39">
        <v>0.5</v>
      </c>
      <c r="E973" s="39">
        <v>2</v>
      </c>
      <c r="F973" s="39" t="s">
        <v>51</v>
      </c>
    </row>
    <row r="974" spans="1:6">
      <c r="A974">
        <v>12</v>
      </c>
      <c r="B974" s="1" t="s">
        <v>78</v>
      </c>
      <c r="C974">
        <v>1</v>
      </c>
      <c r="D974" s="39">
        <v>1</v>
      </c>
      <c r="E974" s="39">
        <v>3</v>
      </c>
      <c r="F974" s="39" t="s">
        <v>51</v>
      </c>
    </row>
    <row r="975" spans="1:6">
      <c r="A975">
        <v>12</v>
      </c>
      <c r="B975" s="1" t="s">
        <v>78</v>
      </c>
      <c r="C975">
        <v>2</v>
      </c>
      <c r="D975" s="39">
        <v>0.77</v>
      </c>
      <c r="E975" s="39">
        <v>2</v>
      </c>
      <c r="F975" s="39" t="s">
        <v>51</v>
      </c>
    </row>
    <row r="976" spans="1:6">
      <c r="A976">
        <v>12</v>
      </c>
      <c r="B976" s="1" t="s">
        <v>10</v>
      </c>
      <c r="C976">
        <v>1</v>
      </c>
      <c r="D976" s="39">
        <v>1</v>
      </c>
      <c r="E976" s="39">
        <v>3</v>
      </c>
      <c r="F976" s="39" t="s">
        <v>51</v>
      </c>
    </row>
    <row r="977" spans="1:6">
      <c r="A977">
        <v>12</v>
      </c>
      <c r="B977" s="1" t="s">
        <v>10</v>
      </c>
      <c r="C977">
        <v>2</v>
      </c>
      <c r="D977" s="39">
        <v>0.99</v>
      </c>
      <c r="E977" s="39">
        <v>2</v>
      </c>
      <c r="F977" s="39" t="s">
        <v>51</v>
      </c>
    </row>
    <row r="978" spans="1:6">
      <c r="A978">
        <v>12</v>
      </c>
      <c r="B978" s="1" t="s">
        <v>7</v>
      </c>
      <c r="C978">
        <v>1</v>
      </c>
      <c r="D978" s="39">
        <v>1</v>
      </c>
      <c r="E978" s="39">
        <v>3</v>
      </c>
      <c r="F978" s="39" t="s">
        <v>51</v>
      </c>
    </row>
    <row r="979" spans="1:6">
      <c r="A979">
        <v>12</v>
      </c>
      <c r="B979" s="1" t="s">
        <v>7</v>
      </c>
      <c r="C979">
        <v>2</v>
      </c>
      <c r="D979" s="39">
        <v>1</v>
      </c>
      <c r="E979" s="39">
        <v>3</v>
      </c>
      <c r="F979" s="39" t="s">
        <v>51</v>
      </c>
    </row>
    <row r="980" spans="1:6">
      <c r="A980">
        <v>12</v>
      </c>
      <c r="B980" s="1" t="s">
        <v>117</v>
      </c>
      <c r="C980">
        <v>1</v>
      </c>
      <c r="D980" s="39">
        <v>0</v>
      </c>
      <c r="E980" s="39">
        <v>0</v>
      </c>
      <c r="F980" s="39" t="s">
        <v>52</v>
      </c>
    </row>
    <row r="981" spans="1:6">
      <c r="A981">
        <v>12</v>
      </c>
      <c r="B981" s="1" t="s">
        <v>117</v>
      </c>
      <c r="C981">
        <v>2</v>
      </c>
      <c r="D981" s="39">
        <v>0</v>
      </c>
      <c r="E981" s="39">
        <v>0</v>
      </c>
      <c r="F981" s="39" t="s">
        <v>52</v>
      </c>
    </row>
    <row r="982" spans="1:6">
      <c r="A982">
        <v>12</v>
      </c>
      <c r="B982" s="1" t="s">
        <v>6</v>
      </c>
      <c r="C982">
        <v>1</v>
      </c>
      <c r="D982" s="39">
        <v>0.9</v>
      </c>
      <c r="E982" s="39">
        <v>1</v>
      </c>
      <c r="F982" s="39" t="s">
        <v>51</v>
      </c>
    </row>
    <row r="983" spans="1:6">
      <c r="A983">
        <v>12</v>
      </c>
      <c r="B983" s="1" t="s">
        <v>6</v>
      </c>
      <c r="C983">
        <v>2</v>
      </c>
      <c r="D983" s="39">
        <v>0.88</v>
      </c>
      <c r="E983" s="39">
        <v>2</v>
      </c>
      <c r="F983" s="39" t="s">
        <v>51</v>
      </c>
    </row>
    <row r="984" spans="1:6">
      <c r="A984">
        <v>12</v>
      </c>
      <c r="B984" s="1" t="s">
        <v>8</v>
      </c>
      <c r="C984">
        <v>1</v>
      </c>
      <c r="D984" s="39">
        <v>0.76</v>
      </c>
      <c r="E984" s="39">
        <v>2</v>
      </c>
      <c r="F984" s="39" t="s">
        <v>51</v>
      </c>
    </row>
    <row r="985" spans="1:6">
      <c r="A985">
        <v>12</v>
      </c>
      <c r="B985" s="1" t="s">
        <v>8</v>
      </c>
      <c r="C985">
        <v>2</v>
      </c>
      <c r="D985" s="39">
        <v>1</v>
      </c>
      <c r="E985" s="39">
        <v>3</v>
      </c>
      <c r="F985" s="39" t="s">
        <v>51</v>
      </c>
    </row>
    <row r="986" spans="1:6">
      <c r="A986">
        <v>12</v>
      </c>
      <c r="B986" s="1" t="s">
        <v>99</v>
      </c>
      <c r="C986">
        <v>1</v>
      </c>
      <c r="D986" s="39">
        <v>0.53</v>
      </c>
      <c r="E986" s="39">
        <v>1</v>
      </c>
      <c r="F986" s="39" t="s">
        <v>51</v>
      </c>
    </row>
    <row r="987" spans="1:6">
      <c r="A987">
        <v>12</v>
      </c>
      <c r="B987" s="1" t="s">
        <v>99</v>
      </c>
      <c r="C987">
        <v>2</v>
      </c>
      <c r="D987" s="39">
        <v>1</v>
      </c>
      <c r="E987" s="39">
        <v>3</v>
      </c>
      <c r="F987" s="39" t="s">
        <v>51</v>
      </c>
    </row>
    <row r="988" spans="1:6">
      <c r="A988">
        <v>12</v>
      </c>
      <c r="B988" s="1" t="s">
        <v>121</v>
      </c>
      <c r="C988">
        <v>1</v>
      </c>
      <c r="D988" s="39">
        <v>0.59</v>
      </c>
      <c r="E988" s="39">
        <v>1</v>
      </c>
      <c r="F988" s="39" t="s">
        <v>51</v>
      </c>
    </row>
    <row r="989" spans="1:6">
      <c r="A989">
        <v>12</v>
      </c>
      <c r="B989" s="1" t="s">
        <v>121</v>
      </c>
      <c r="C989">
        <v>2</v>
      </c>
      <c r="D989" s="39">
        <v>0</v>
      </c>
      <c r="E989" s="39">
        <v>0</v>
      </c>
      <c r="F989" s="39" t="s">
        <v>52</v>
      </c>
    </row>
    <row r="990" spans="1:6">
      <c r="A990">
        <v>12</v>
      </c>
      <c r="B990" s="1" t="s">
        <v>15</v>
      </c>
      <c r="C990">
        <v>1</v>
      </c>
      <c r="D990" s="39">
        <v>0.82</v>
      </c>
      <c r="E990" s="39">
        <v>2</v>
      </c>
      <c r="F990" s="39" t="s">
        <v>51</v>
      </c>
    </row>
    <row r="991" spans="1:6">
      <c r="A991">
        <v>12</v>
      </c>
      <c r="B991" s="1" t="s">
        <v>15</v>
      </c>
      <c r="C991">
        <v>2</v>
      </c>
      <c r="D991" s="39">
        <v>0.68</v>
      </c>
      <c r="E991" s="39">
        <v>1</v>
      </c>
      <c r="F991" s="39" t="s">
        <v>51</v>
      </c>
    </row>
    <row r="992" spans="1:6">
      <c r="A992">
        <v>12</v>
      </c>
      <c r="B992" s="1" t="s">
        <v>489</v>
      </c>
      <c r="C992">
        <v>1</v>
      </c>
      <c r="D992" s="39">
        <v>1</v>
      </c>
      <c r="E992" s="39">
        <v>3</v>
      </c>
      <c r="F992" s="39" t="s">
        <v>51</v>
      </c>
    </row>
    <row r="993" spans="1:6">
      <c r="A993">
        <v>12</v>
      </c>
      <c r="B993" s="1" t="s">
        <v>489</v>
      </c>
      <c r="C993">
        <v>2</v>
      </c>
      <c r="D993" s="39">
        <v>0.63</v>
      </c>
      <c r="E993" s="39">
        <v>1</v>
      </c>
      <c r="F993" s="39" t="s">
        <v>51</v>
      </c>
    </row>
    <row r="994" spans="1:6">
      <c r="A994">
        <v>12</v>
      </c>
      <c r="B994" s="1" t="s">
        <v>45</v>
      </c>
      <c r="C994">
        <v>1</v>
      </c>
      <c r="D994" s="39">
        <v>1</v>
      </c>
      <c r="E994" s="39">
        <v>3</v>
      </c>
      <c r="F994" s="39" t="s">
        <v>51</v>
      </c>
    </row>
    <row r="995" spans="1:6">
      <c r="A995">
        <v>12</v>
      </c>
      <c r="B995" s="1" t="s">
        <v>45</v>
      </c>
      <c r="C995">
        <v>2</v>
      </c>
      <c r="D995" s="39">
        <v>1</v>
      </c>
      <c r="E995" s="39">
        <v>3</v>
      </c>
      <c r="F995" s="39" t="s">
        <v>51</v>
      </c>
    </row>
    <row r="996" spans="1:6">
      <c r="A996">
        <v>12</v>
      </c>
      <c r="B996" s="1" t="s">
        <v>13</v>
      </c>
      <c r="C996">
        <v>1</v>
      </c>
      <c r="D996" s="39">
        <v>1</v>
      </c>
      <c r="E996" s="39">
        <v>3</v>
      </c>
      <c r="F996" s="39" t="s">
        <v>51</v>
      </c>
    </row>
    <row r="997" spans="1:6">
      <c r="A997">
        <v>12</v>
      </c>
      <c r="B997" s="1" t="s">
        <v>13</v>
      </c>
      <c r="C997">
        <v>2</v>
      </c>
      <c r="D997" s="39">
        <v>1</v>
      </c>
      <c r="E997" s="39">
        <v>3</v>
      </c>
      <c r="F997" s="39" t="s">
        <v>51</v>
      </c>
    </row>
    <row r="998" spans="1:6">
      <c r="A998">
        <v>12</v>
      </c>
      <c r="B998" s="1" t="s">
        <v>234</v>
      </c>
      <c r="C998">
        <v>1</v>
      </c>
      <c r="D998" s="39">
        <v>0.69</v>
      </c>
      <c r="E998" s="39">
        <v>2</v>
      </c>
      <c r="F998" s="39" t="s">
        <v>51</v>
      </c>
    </row>
    <row r="999" spans="1:6">
      <c r="A999">
        <v>12</v>
      </c>
      <c r="B999" s="1" t="s">
        <v>234</v>
      </c>
      <c r="C999">
        <v>2</v>
      </c>
      <c r="D999" s="39">
        <v>0.88</v>
      </c>
      <c r="E999" s="39">
        <v>1</v>
      </c>
      <c r="F999" s="39" t="s">
        <v>51</v>
      </c>
    </row>
    <row r="1000" spans="1:6">
      <c r="A1000">
        <v>12</v>
      </c>
      <c r="B1000" s="1" t="s">
        <v>122</v>
      </c>
      <c r="C1000">
        <v>1</v>
      </c>
      <c r="D1000" s="39">
        <v>0.5</v>
      </c>
      <c r="E1000" s="39">
        <v>1</v>
      </c>
      <c r="F1000" s="39" t="s">
        <v>51</v>
      </c>
    </row>
    <row r="1001" spans="1:6">
      <c r="A1001">
        <v>12</v>
      </c>
      <c r="B1001" s="1" t="s">
        <v>122</v>
      </c>
      <c r="C1001">
        <v>2</v>
      </c>
      <c r="D1001" s="39">
        <v>0.62</v>
      </c>
      <c r="E1001" s="39">
        <v>2</v>
      </c>
      <c r="F1001" s="39" t="s">
        <v>51</v>
      </c>
    </row>
    <row r="1002" spans="1:6">
      <c r="A1002">
        <v>12</v>
      </c>
      <c r="B1002" s="1" t="s">
        <v>12</v>
      </c>
      <c r="C1002">
        <v>1</v>
      </c>
      <c r="D1002" s="39">
        <v>0.49</v>
      </c>
      <c r="E1002" s="39">
        <v>0</v>
      </c>
      <c r="F1002" s="39" t="s">
        <v>51</v>
      </c>
    </row>
    <row r="1003" spans="1:6">
      <c r="A1003">
        <v>12</v>
      </c>
      <c r="B1003" s="1" t="s">
        <v>12</v>
      </c>
      <c r="C1003">
        <v>2</v>
      </c>
      <c r="D1003" s="39">
        <v>0.9</v>
      </c>
      <c r="E1003" s="39">
        <v>2</v>
      </c>
      <c r="F1003" s="39" t="s">
        <v>51</v>
      </c>
    </row>
    <row r="1004" spans="1:6">
      <c r="A1004">
        <v>12</v>
      </c>
      <c r="B1004" s="1" t="s">
        <v>14</v>
      </c>
      <c r="C1004">
        <v>1</v>
      </c>
      <c r="D1004" s="39">
        <v>0.71</v>
      </c>
      <c r="E1004" s="39">
        <v>1</v>
      </c>
      <c r="F1004" s="39" t="s">
        <v>51</v>
      </c>
    </row>
    <row r="1005" spans="1:6">
      <c r="A1005">
        <v>12</v>
      </c>
      <c r="B1005" s="1" t="s">
        <v>14</v>
      </c>
      <c r="C1005">
        <v>2</v>
      </c>
      <c r="D1005" s="39">
        <v>0.8</v>
      </c>
      <c r="E1005" s="39">
        <v>2</v>
      </c>
      <c r="F1005" s="39" t="s">
        <v>51</v>
      </c>
    </row>
    <row r="1006" spans="1:6">
      <c r="A1006">
        <v>12</v>
      </c>
      <c r="B1006" s="1" t="s">
        <v>123</v>
      </c>
      <c r="C1006">
        <v>1</v>
      </c>
      <c r="D1006" s="39">
        <v>0.03</v>
      </c>
      <c r="E1006" s="39">
        <v>1</v>
      </c>
      <c r="F1006" s="39" t="s">
        <v>51</v>
      </c>
    </row>
    <row r="1007" spans="1:6">
      <c r="A1007">
        <v>12</v>
      </c>
      <c r="B1007" s="1" t="s">
        <v>123</v>
      </c>
      <c r="C1007">
        <v>2</v>
      </c>
      <c r="D1007" s="39">
        <v>0.45</v>
      </c>
      <c r="E1007" s="39">
        <v>0</v>
      </c>
      <c r="F1007" s="39" t="s">
        <v>51</v>
      </c>
    </row>
    <row r="1008" spans="1:6">
      <c r="A1008">
        <v>12</v>
      </c>
      <c r="B1008" s="1" t="s">
        <v>16</v>
      </c>
      <c r="C1008">
        <v>1</v>
      </c>
      <c r="D1008" s="39">
        <v>0.73</v>
      </c>
      <c r="E1008" s="39">
        <v>2</v>
      </c>
      <c r="F1008" s="39" t="s">
        <v>51</v>
      </c>
    </row>
    <row r="1009" spans="1:6">
      <c r="A1009">
        <v>12</v>
      </c>
      <c r="B1009" s="1" t="s">
        <v>16</v>
      </c>
      <c r="C1009">
        <v>2</v>
      </c>
      <c r="D1009" s="39">
        <v>0.02</v>
      </c>
      <c r="E1009" s="39">
        <v>0</v>
      </c>
      <c r="F1009" s="39" t="s">
        <v>51</v>
      </c>
    </row>
    <row r="1010" spans="1:6">
      <c r="A1010">
        <v>12</v>
      </c>
      <c r="B1010" s="1" t="s">
        <v>81</v>
      </c>
      <c r="C1010">
        <v>1</v>
      </c>
      <c r="D1010" s="39">
        <v>0.35</v>
      </c>
      <c r="E1010" s="39">
        <v>0</v>
      </c>
      <c r="F1010" s="39" t="s">
        <v>51</v>
      </c>
    </row>
    <row r="1011" spans="1:6">
      <c r="A1011">
        <v>12</v>
      </c>
      <c r="B1011" s="1" t="s">
        <v>81</v>
      </c>
      <c r="C1011">
        <v>2</v>
      </c>
      <c r="D1011" s="39">
        <v>0.53</v>
      </c>
      <c r="E1011" s="39">
        <v>1</v>
      </c>
      <c r="F1011" s="39" t="s">
        <v>51</v>
      </c>
    </row>
    <row r="1012" spans="1:6">
      <c r="A1012">
        <v>12</v>
      </c>
      <c r="B1012" s="1" t="s">
        <v>100</v>
      </c>
      <c r="C1012">
        <v>1</v>
      </c>
      <c r="D1012" s="39">
        <v>0.46</v>
      </c>
      <c r="E1012" s="39">
        <v>0</v>
      </c>
      <c r="F1012" s="39" t="s">
        <v>51</v>
      </c>
    </row>
    <row r="1013" spans="1:6">
      <c r="A1013">
        <v>12</v>
      </c>
      <c r="B1013" s="1" t="s">
        <v>100</v>
      </c>
      <c r="C1013">
        <v>2</v>
      </c>
      <c r="D1013" s="39">
        <v>0.52</v>
      </c>
      <c r="E1013" s="39">
        <v>1</v>
      </c>
      <c r="F1013" s="39" t="s">
        <v>51</v>
      </c>
    </row>
    <row r="1014" spans="1:6">
      <c r="A1014">
        <v>12</v>
      </c>
      <c r="B1014" s="1" t="s">
        <v>85</v>
      </c>
      <c r="C1014">
        <v>1</v>
      </c>
      <c r="D1014" s="39">
        <v>0</v>
      </c>
      <c r="E1014" s="39">
        <v>0</v>
      </c>
      <c r="F1014" s="39" t="s">
        <v>52</v>
      </c>
    </row>
    <row r="1015" spans="1:6">
      <c r="A1015">
        <v>12</v>
      </c>
      <c r="B1015" s="1" t="s">
        <v>85</v>
      </c>
      <c r="C1015">
        <v>2</v>
      </c>
      <c r="D1015" s="39">
        <v>0</v>
      </c>
      <c r="E1015" s="39">
        <v>0</v>
      </c>
      <c r="F1015" s="39" t="s">
        <v>52</v>
      </c>
    </row>
    <row r="1016" spans="1:6">
      <c r="A1016">
        <v>12</v>
      </c>
      <c r="B1016" s="1" t="s">
        <v>28</v>
      </c>
      <c r="C1016">
        <v>1</v>
      </c>
      <c r="D1016" s="39">
        <v>0</v>
      </c>
      <c r="E1016" s="39">
        <v>0</v>
      </c>
      <c r="F1016" s="39" t="s">
        <v>52</v>
      </c>
    </row>
    <row r="1017" spans="1:6">
      <c r="A1017">
        <v>12</v>
      </c>
      <c r="B1017" s="1" t="s">
        <v>28</v>
      </c>
      <c r="C1017">
        <v>2</v>
      </c>
      <c r="D1017" s="39">
        <v>0</v>
      </c>
      <c r="E1017" s="39">
        <v>0</v>
      </c>
      <c r="F1017" s="39" t="s">
        <v>52</v>
      </c>
    </row>
    <row r="1018" spans="1:6">
      <c r="A1018">
        <v>12</v>
      </c>
      <c r="B1018" s="1" t="s">
        <v>23</v>
      </c>
      <c r="C1018">
        <v>1</v>
      </c>
      <c r="D1018" s="39">
        <v>0.39</v>
      </c>
      <c r="E1018" s="39">
        <v>0</v>
      </c>
      <c r="F1018" s="39" t="s">
        <v>51</v>
      </c>
    </row>
    <row r="1019" spans="1:6">
      <c r="A1019">
        <v>12</v>
      </c>
      <c r="B1019" s="1" t="s">
        <v>23</v>
      </c>
      <c r="C1019">
        <v>2</v>
      </c>
      <c r="D1019" s="39">
        <v>0.75</v>
      </c>
      <c r="E1019" s="39">
        <v>2</v>
      </c>
      <c r="F1019" s="39" t="s">
        <v>51</v>
      </c>
    </row>
    <row r="1020" spans="1:6">
      <c r="A1020">
        <v>12</v>
      </c>
      <c r="B1020" s="1" t="s">
        <v>19</v>
      </c>
      <c r="C1020">
        <v>1</v>
      </c>
      <c r="D1020" s="39">
        <v>0.31</v>
      </c>
      <c r="E1020" s="39">
        <v>0</v>
      </c>
      <c r="F1020" s="39" t="s">
        <v>51</v>
      </c>
    </row>
    <row r="1021" spans="1:6">
      <c r="A1021">
        <v>12</v>
      </c>
      <c r="B1021" s="1" t="s">
        <v>19</v>
      </c>
      <c r="C1021">
        <v>2</v>
      </c>
      <c r="D1021" s="39">
        <v>0</v>
      </c>
      <c r="E1021" s="39">
        <v>0</v>
      </c>
      <c r="F1021" s="39" t="s">
        <v>52</v>
      </c>
    </row>
    <row r="1022" spans="1:6">
      <c r="A1022">
        <v>12</v>
      </c>
      <c r="B1022" s="1" t="s">
        <v>20</v>
      </c>
      <c r="C1022">
        <v>1</v>
      </c>
      <c r="D1022" s="39">
        <v>0.55000000000000004</v>
      </c>
      <c r="E1022" s="39">
        <v>1</v>
      </c>
      <c r="F1022" s="39" t="s">
        <v>51</v>
      </c>
    </row>
    <row r="1023" spans="1:6">
      <c r="A1023">
        <v>12</v>
      </c>
      <c r="B1023" s="1" t="s">
        <v>20</v>
      </c>
      <c r="C1023">
        <v>2</v>
      </c>
      <c r="D1023" s="39">
        <v>0.74</v>
      </c>
      <c r="E1023" s="39">
        <v>2</v>
      </c>
      <c r="F1023" s="39" t="s">
        <v>51</v>
      </c>
    </row>
    <row r="1024" spans="1:6">
      <c r="A1024">
        <v>12</v>
      </c>
      <c r="B1024" s="1" t="s">
        <v>22</v>
      </c>
      <c r="C1024">
        <v>1</v>
      </c>
      <c r="D1024" s="39">
        <v>0.63</v>
      </c>
      <c r="E1024" s="39">
        <v>2</v>
      </c>
      <c r="F1024" s="39" t="s">
        <v>51</v>
      </c>
    </row>
    <row r="1025" spans="1:6">
      <c r="A1025">
        <v>12</v>
      </c>
      <c r="B1025" s="1" t="s">
        <v>22</v>
      </c>
      <c r="C1025">
        <v>2</v>
      </c>
      <c r="D1025" s="39">
        <v>0.56999999999999995</v>
      </c>
      <c r="E1025" s="39">
        <v>1</v>
      </c>
      <c r="F1025" s="39" t="s">
        <v>51</v>
      </c>
    </row>
    <row r="1026" spans="1:6">
      <c r="A1026">
        <v>12</v>
      </c>
      <c r="B1026" s="1" t="s">
        <v>18</v>
      </c>
      <c r="C1026">
        <v>1</v>
      </c>
      <c r="D1026" s="39">
        <v>0.34</v>
      </c>
      <c r="E1026" s="39">
        <v>0</v>
      </c>
      <c r="F1026" s="39" t="s">
        <v>51</v>
      </c>
    </row>
    <row r="1027" spans="1:6">
      <c r="A1027">
        <v>12</v>
      </c>
      <c r="B1027" s="1" t="s">
        <v>18</v>
      </c>
      <c r="C1027">
        <v>2</v>
      </c>
      <c r="D1027" s="39">
        <v>0.7</v>
      </c>
      <c r="E1027" s="39">
        <v>2</v>
      </c>
      <c r="F1027" s="39" t="s">
        <v>51</v>
      </c>
    </row>
    <row r="1028" spans="1:6">
      <c r="A1028">
        <v>12</v>
      </c>
      <c r="B1028" s="1" t="s">
        <v>39</v>
      </c>
      <c r="C1028">
        <v>1</v>
      </c>
      <c r="D1028" s="39">
        <v>0.49</v>
      </c>
      <c r="E1028" s="39">
        <v>0</v>
      </c>
      <c r="F1028" s="39" t="s">
        <v>51</v>
      </c>
    </row>
    <row r="1029" spans="1:6">
      <c r="A1029">
        <v>12</v>
      </c>
      <c r="B1029" s="1" t="s">
        <v>39</v>
      </c>
      <c r="C1029">
        <v>2</v>
      </c>
      <c r="D1029" s="39">
        <v>0.83</v>
      </c>
      <c r="E1029" s="39">
        <v>2</v>
      </c>
      <c r="F1029" s="39" t="s">
        <v>51</v>
      </c>
    </row>
    <row r="1030" spans="1:6">
      <c r="A1030">
        <v>12</v>
      </c>
      <c r="B1030" s="1" t="s">
        <v>21</v>
      </c>
      <c r="C1030">
        <v>1</v>
      </c>
      <c r="D1030" s="39">
        <v>1</v>
      </c>
      <c r="E1030" s="39">
        <v>3</v>
      </c>
      <c r="F1030" s="39" t="s">
        <v>51</v>
      </c>
    </row>
    <row r="1031" spans="1:6">
      <c r="A1031">
        <v>12</v>
      </c>
      <c r="B1031" s="1" t="s">
        <v>21</v>
      </c>
      <c r="C1031">
        <v>2</v>
      </c>
      <c r="D1031" s="39">
        <v>0.67</v>
      </c>
      <c r="E1031" s="39">
        <v>2</v>
      </c>
      <c r="F1031" s="39" t="s">
        <v>51</v>
      </c>
    </row>
    <row r="1032" spans="1:6">
      <c r="A1032">
        <v>12</v>
      </c>
      <c r="B1032" s="1" t="s">
        <v>27</v>
      </c>
      <c r="C1032">
        <v>1</v>
      </c>
      <c r="D1032" s="39">
        <v>0.5</v>
      </c>
      <c r="E1032" s="39">
        <v>2</v>
      </c>
      <c r="F1032" s="39" t="s">
        <v>51</v>
      </c>
    </row>
    <row r="1033" spans="1:6">
      <c r="A1033">
        <v>12</v>
      </c>
      <c r="B1033" s="1" t="s">
        <v>27</v>
      </c>
      <c r="C1033">
        <v>2</v>
      </c>
      <c r="D1033" s="39">
        <v>0</v>
      </c>
      <c r="E1033" s="39">
        <v>0</v>
      </c>
      <c r="F1033" s="39" t="s">
        <v>52</v>
      </c>
    </row>
    <row r="1034" spans="1:6">
      <c r="A1034">
        <v>12</v>
      </c>
      <c r="B1034" s="1" t="s">
        <v>31</v>
      </c>
      <c r="C1034">
        <v>1</v>
      </c>
      <c r="D1034" s="39">
        <v>0.65</v>
      </c>
      <c r="E1034" s="39">
        <v>1</v>
      </c>
      <c r="F1034" s="39" t="s">
        <v>51</v>
      </c>
    </row>
    <row r="1035" spans="1:6">
      <c r="A1035">
        <v>12</v>
      </c>
      <c r="B1035" s="1" t="s">
        <v>31</v>
      </c>
      <c r="C1035">
        <v>2</v>
      </c>
      <c r="D1035" s="39">
        <v>0.22</v>
      </c>
      <c r="E1035" s="39">
        <v>0</v>
      </c>
      <c r="F1035" s="39" t="s">
        <v>51</v>
      </c>
    </row>
    <row r="1036" spans="1:6">
      <c r="A1036">
        <v>12</v>
      </c>
      <c r="B1036" s="1" t="s">
        <v>44</v>
      </c>
      <c r="C1036">
        <v>1</v>
      </c>
      <c r="D1036" s="39">
        <v>1</v>
      </c>
      <c r="E1036" s="39">
        <v>3</v>
      </c>
      <c r="F1036" s="39" t="s">
        <v>51</v>
      </c>
    </row>
    <row r="1037" spans="1:6">
      <c r="A1037">
        <v>12</v>
      </c>
      <c r="B1037" s="1" t="s">
        <v>44</v>
      </c>
      <c r="C1037">
        <v>2</v>
      </c>
      <c r="D1037" s="39">
        <v>1</v>
      </c>
      <c r="E1037" s="39">
        <v>3</v>
      </c>
      <c r="F1037" s="39" t="s">
        <v>51</v>
      </c>
    </row>
    <row r="1038" spans="1:6">
      <c r="A1038">
        <v>12</v>
      </c>
      <c r="B1038" s="1" t="s">
        <v>25</v>
      </c>
      <c r="C1038">
        <v>1</v>
      </c>
      <c r="D1038" s="39">
        <v>0.39</v>
      </c>
      <c r="E1038" s="39">
        <v>0</v>
      </c>
      <c r="F1038" s="39" t="s">
        <v>51</v>
      </c>
    </row>
    <row r="1039" spans="1:6">
      <c r="A1039">
        <v>12</v>
      </c>
      <c r="B1039" s="1" t="s">
        <v>25</v>
      </c>
      <c r="C1039">
        <v>2</v>
      </c>
      <c r="D1039" s="39">
        <v>0.48</v>
      </c>
      <c r="E1039" s="39">
        <v>0</v>
      </c>
      <c r="F1039" s="39" t="s">
        <v>51</v>
      </c>
    </row>
    <row r="1040" spans="1:6">
      <c r="A1040">
        <v>12</v>
      </c>
      <c r="B1040" s="1" t="s">
        <v>29</v>
      </c>
      <c r="C1040">
        <v>1</v>
      </c>
      <c r="D1040" s="39">
        <v>0.26</v>
      </c>
      <c r="E1040" s="39">
        <v>0</v>
      </c>
      <c r="F1040" s="39" t="s">
        <v>51</v>
      </c>
    </row>
    <row r="1041" spans="1:6">
      <c r="A1041">
        <v>12</v>
      </c>
      <c r="B1041" s="1" t="s">
        <v>29</v>
      </c>
      <c r="C1041">
        <v>1</v>
      </c>
      <c r="D1041" s="39">
        <v>0.56999999999999995</v>
      </c>
      <c r="E1041" s="39">
        <v>1</v>
      </c>
      <c r="F1041" s="39" t="s">
        <v>51</v>
      </c>
    </row>
    <row r="1042" spans="1:6">
      <c r="A1042">
        <v>12</v>
      </c>
      <c r="B1042" s="1" t="s">
        <v>11</v>
      </c>
      <c r="C1042">
        <v>1</v>
      </c>
      <c r="D1042" s="39">
        <v>1</v>
      </c>
      <c r="E1042" s="39">
        <v>3</v>
      </c>
      <c r="F1042" s="39" t="s">
        <v>51</v>
      </c>
    </row>
    <row r="1043" spans="1:6">
      <c r="A1043">
        <v>12</v>
      </c>
      <c r="B1043" s="1" t="s">
        <v>11</v>
      </c>
      <c r="C1043">
        <v>2</v>
      </c>
      <c r="D1043" s="39">
        <v>0.48</v>
      </c>
      <c r="E1043" s="39">
        <v>0</v>
      </c>
      <c r="F1043" s="39" t="s">
        <v>51</v>
      </c>
    </row>
    <row r="1044" spans="1:6">
      <c r="A1044">
        <v>13</v>
      </c>
      <c r="B1044" s="1" t="s">
        <v>79</v>
      </c>
      <c r="C1044">
        <v>1</v>
      </c>
      <c r="D1044" s="39">
        <v>0.61</v>
      </c>
      <c r="E1044" s="39">
        <v>1</v>
      </c>
      <c r="F1044" s="39" t="s">
        <v>51</v>
      </c>
    </row>
    <row r="1045" spans="1:6">
      <c r="A1045">
        <v>13</v>
      </c>
      <c r="B1045" s="1" t="s">
        <v>79</v>
      </c>
      <c r="C1045">
        <v>2</v>
      </c>
      <c r="D1045" s="39">
        <v>0.39</v>
      </c>
      <c r="E1045" s="39">
        <v>0</v>
      </c>
      <c r="F1045" s="39" t="s">
        <v>51</v>
      </c>
    </row>
    <row r="1046" spans="1:6">
      <c r="A1046">
        <v>13</v>
      </c>
      <c r="B1046" s="1" t="s">
        <v>97</v>
      </c>
      <c r="C1046">
        <v>1</v>
      </c>
      <c r="D1046" s="39">
        <v>0.54</v>
      </c>
      <c r="E1046" s="39">
        <v>1</v>
      </c>
      <c r="F1046" s="39" t="s">
        <v>51</v>
      </c>
    </row>
    <row r="1047" spans="1:6">
      <c r="A1047">
        <v>13</v>
      </c>
      <c r="B1047" s="1" t="s">
        <v>97</v>
      </c>
      <c r="C1047">
        <v>2</v>
      </c>
      <c r="D1047" s="39">
        <v>0.22</v>
      </c>
      <c r="E1047" s="39">
        <v>1</v>
      </c>
      <c r="F1047" s="39" t="s">
        <v>51</v>
      </c>
    </row>
    <row r="1048" spans="1:6">
      <c r="A1048">
        <v>13</v>
      </c>
      <c r="B1048" s="275" t="s">
        <v>450</v>
      </c>
      <c r="C1048">
        <v>1</v>
      </c>
      <c r="D1048" s="39">
        <v>0.28999999999999998</v>
      </c>
      <c r="E1048" s="39">
        <v>1</v>
      </c>
      <c r="F1048" s="39" t="s">
        <v>51</v>
      </c>
    </row>
    <row r="1049" spans="1:6">
      <c r="A1049">
        <v>13</v>
      </c>
      <c r="B1049" s="275" t="s">
        <v>450</v>
      </c>
      <c r="C1049">
        <v>2</v>
      </c>
      <c r="D1049" s="39">
        <v>0.57999999999999996</v>
      </c>
      <c r="E1049" s="39">
        <v>1</v>
      </c>
      <c r="F1049" s="39" t="s">
        <v>51</v>
      </c>
    </row>
    <row r="1050" spans="1:6">
      <c r="A1050">
        <v>13</v>
      </c>
      <c r="B1050" s="1" t="s">
        <v>80</v>
      </c>
      <c r="C1050">
        <v>1</v>
      </c>
      <c r="D1050" s="39">
        <v>1</v>
      </c>
      <c r="E1050" s="39">
        <v>3</v>
      </c>
      <c r="F1050" s="39" t="s">
        <v>51</v>
      </c>
    </row>
    <row r="1051" spans="1:6">
      <c r="A1051">
        <v>13</v>
      </c>
      <c r="B1051" s="1" t="s">
        <v>80</v>
      </c>
      <c r="C1051">
        <v>2</v>
      </c>
      <c r="D1051" s="39">
        <v>0.42</v>
      </c>
      <c r="E1051" s="39">
        <v>0</v>
      </c>
      <c r="F1051" s="39" t="s">
        <v>51</v>
      </c>
    </row>
    <row r="1052" spans="1:6">
      <c r="A1052">
        <v>13</v>
      </c>
      <c r="B1052" s="1" t="s">
        <v>1</v>
      </c>
      <c r="C1052">
        <v>1</v>
      </c>
      <c r="D1052" s="39">
        <v>0.75</v>
      </c>
      <c r="E1052" s="39">
        <v>2</v>
      </c>
      <c r="F1052" s="39" t="s">
        <v>51</v>
      </c>
    </row>
    <row r="1053" spans="1:6">
      <c r="A1053">
        <v>13</v>
      </c>
      <c r="B1053" s="1" t="s">
        <v>1</v>
      </c>
      <c r="C1053">
        <v>2</v>
      </c>
      <c r="D1053" s="39">
        <v>0.61</v>
      </c>
      <c r="E1053" s="39">
        <v>1</v>
      </c>
      <c r="F1053" s="39" t="s">
        <v>51</v>
      </c>
    </row>
    <row r="1054" spans="1:6">
      <c r="A1054">
        <v>13</v>
      </c>
      <c r="B1054" s="1" t="s">
        <v>4</v>
      </c>
      <c r="C1054">
        <v>1</v>
      </c>
      <c r="D1054" s="39">
        <v>1</v>
      </c>
      <c r="E1054" s="39">
        <v>3</v>
      </c>
      <c r="F1054" s="39" t="s">
        <v>51</v>
      </c>
    </row>
    <row r="1055" spans="1:6">
      <c r="A1055">
        <v>13</v>
      </c>
      <c r="B1055" s="1" t="s">
        <v>4</v>
      </c>
      <c r="C1055">
        <v>2</v>
      </c>
      <c r="D1055" s="39">
        <v>0.22</v>
      </c>
      <c r="E1055" s="39">
        <v>0</v>
      </c>
      <c r="F1055" s="39" t="s">
        <v>51</v>
      </c>
    </row>
    <row r="1056" spans="1:6">
      <c r="A1056">
        <v>13</v>
      </c>
      <c r="B1056" s="1" t="s">
        <v>2</v>
      </c>
      <c r="C1056">
        <v>1</v>
      </c>
      <c r="D1056" s="39">
        <v>0.72</v>
      </c>
      <c r="E1056" s="39">
        <v>2</v>
      </c>
      <c r="F1056" s="39" t="s">
        <v>51</v>
      </c>
    </row>
    <row r="1057" spans="1:6">
      <c r="A1057">
        <v>13</v>
      </c>
      <c r="B1057" s="1" t="s">
        <v>2</v>
      </c>
      <c r="C1057">
        <v>2</v>
      </c>
      <c r="D1057" s="39">
        <v>0.48</v>
      </c>
      <c r="E1057" s="39">
        <v>1</v>
      </c>
      <c r="F1057" s="39" t="s">
        <v>51</v>
      </c>
    </row>
    <row r="1058" spans="1:6">
      <c r="A1058">
        <v>13</v>
      </c>
      <c r="B1058" s="1" t="s">
        <v>95</v>
      </c>
      <c r="C1058">
        <v>1</v>
      </c>
      <c r="D1058" s="39">
        <v>0.56000000000000005</v>
      </c>
      <c r="E1058" s="39">
        <v>2</v>
      </c>
      <c r="F1058" s="39" t="s">
        <v>51</v>
      </c>
    </row>
    <row r="1059" spans="1:6">
      <c r="A1059">
        <v>13</v>
      </c>
      <c r="B1059" s="1" t="s">
        <v>95</v>
      </c>
      <c r="C1059">
        <v>2</v>
      </c>
      <c r="D1059" s="39">
        <v>0.59</v>
      </c>
      <c r="E1059" s="39">
        <v>2</v>
      </c>
      <c r="F1059" s="39" t="s">
        <v>51</v>
      </c>
    </row>
    <row r="1060" spans="1:6">
      <c r="A1060">
        <v>13</v>
      </c>
      <c r="B1060" s="1" t="s">
        <v>98</v>
      </c>
      <c r="C1060">
        <v>1</v>
      </c>
      <c r="D1060" s="39">
        <v>0.55000000000000004</v>
      </c>
      <c r="E1060" s="39">
        <v>1</v>
      </c>
      <c r="F1060" s="39" t="s">
        <v>51</v>
      </c>
    </row>
    <row r="1061" spans="1:6">
      <c r="A1061">
        <v>13</v>
      </c>
      <c r="B1061" s="1" t="s">
        <v>98</v>
      </c>
      <c r="C1061">
        <v>2</v>
      </c>
      <c r="D1061" s="39">
        <v>0.35</v>
      </c>
      <c r="E1061" s="39">
        <v>0</v>
      </c>
      <c r="F1061" s="39" t="s">
        <v>51</v>
      </c>
    </row>
    <row r="1062" spans="1:6">
      <c r="A1062">
        <v>13</v>
      </c>
      <c r="B1062" s="1" t="s">
        <v>3</v>
      </c>
      <c r="C1062">
        <v>1</v>
      </c>
      <c r="D1062" s="39">
        <v>1</v>
      </c>
      <c r="E1062" s="39">
        <v>3</v>
      </c>
      <c r="F1062" s="39" t="s">
        <v>51</v>
      </c>
    </row>
    <row r="1063" spans="1:6">
      <c r="A1063">
        <v>13</v>
      </c>
      <c r="B1063" s="1" t="s">
        <v>3</v>
      </c>
      <c r="C1063">
        <v>2</v>
      </c>
      <c r="D1063" s="39">
        <v>1</v>
      </c>
      <c r="E1063" s="39">
        <v>3</v>
      </c>
      <c r="F1063" s="39" t="s">
        <v>51</v>
      </c>
    </row>
    <row r="1064" spans="1:6">
      <c r="A1064">
        <v>13</v>
      </c>
      <c r="B1064" s="1" t="s">
        <v>76</v>
      </c>
      <c r="C1064">
        <v>1</v>
      </c>
      <c r="D1064" s="39">
        <v>0.4</v>
      </c>
      <c r="E1064" s="39">
        <v>0</v>
      </c>
      <c r="F1064" s="39" t="s">
        <v>51</v>
      </c>
    </row>
    <row r="1065" spans="1:6">
      <c r="A1065">
        <v>13</v>
      </c>
      <c r="B1065" s="1" t="s">
        <v>76</v>
      </c>
      <c r="C1065">
        <v>2</v>
      </c>
      <c r="D1065" s="39">
        <v>0</v>
      </c>
      <c r="E1065" s="39">
        <v>0</v>
      </c>
      <c r="F1065" s="39" t="s">
        <v>52</v>
      </c>
    </row>
    <row r="1066" spans="1:6">
      <c r="A1066">
        <v>13</v>
      </c>
      <c r="B1066" s="1" t="s">
        <v>9</v>
      </c>
      <c r="C1066">
        <v>1</v>
      </c>
      <c r="D1066" s="39">
        <v>0.5</v>
      </c>
      <c r="E1066" s="39">
        <v>1</v>
      </c>
      <c r="F1066" s="39" t="s">
        <v>51</v>
      </c>
    </row>
    <row r="1067" spans="1:6">
      <c r="A1067">
        <v>13</v>
      </c>
      <c r="B1067" s="1" t="s">
        <v>9</v>
      </c>
      <c r="C1067">
        <v>2</v>
      </c>
      <c r="D1067" s="39">
        <v>0.4</v>
      </c>
      <c r="E1067" s="39">
        <v>0</v>
      </c>
      <c r="F1067" s="39" t="s">
        <v>51</v>
      </c>
    </row>
    <row r="1068" spans="1:6">
      <c r="A1068">
        <v>13</v>
      </c>
      <c r="B1068" s="1" t="s">
        <v>7</v>
      </c>
      <c r="C1068">
        <v>1</v>
      </c>
      <c r="D1068" s="39">
        <v>1</v>
      </c>
      <c r="E1068" s="39">
        <v>3</v>
      </c>
      <c r="F1068" s="39" t="s">
        <v>51</v>
      </c>
    </row>
    <row r="1069" spans="1:6">
      <c r="A1069">
        <v>13</v>
      </c>
      <c r="B1069" s="1" t="s">
        <v>7</v>
      </c>
      <c r="C1069">
        <v>2</v>
      </c>
      <c r="D1069" s="39">
        <v>0.57999999999999996</v>
      </c>
      <c r="E1069" s="39">
        <v>2</v>
      </c>
      <c r="F1069" s="39" t="s">
        <v>51</v>
      </c>
    </row>
    <row r="1070" spans="1:6">
      <c r="A1070">
        <v>13</v>
      </c>
      <c r="B1070" s="1" t="s">
        <v>120</v>
      </c>
      <c r="C1070">
        <v>1</v>
      </c>
      <c r="D1070" s="39">
        <v>0.41</v>
      </c>
      <c r="E1070" s="39">
        <v>0</v>
      </c>
      <c r="F1070" s="39" t="s">
        <v>51</v>
      </c>
    </row>
    <row r="1071" spans="1:6">
      <c r="A1071">
        <v>13</v>
      </c>
      <c r="B1071" s="1" t="s">
        <v>120</v>
      </c>
      <c r="C1071">
        <v>2</v>
      </c>
      <c r="D1071" s="39">
        <v>1</v>
      </c>
      <c r="E1071" s="39">
        <v>3</v>
      </c>
      <c r="F1071" s="39" t="s">
        <v>51</v>
      </c>
    </row>
    <row r="1072" spans="1:6">
      <c r="A1072">
        <v>13</v>
      </c>
      <c r="B1072" s="1" t="s">
        <v>78</v>
      </c>
      <c r="C1072">
        <v>1</v>
      </c>
      <c r="D1072" s="39">
        <v>0.53</v>
      </c>
      <c r="E1072" s="39">
        <v>1</v>
      </c>
      <c r="F1072" s="39" t="s">
        <v>51</v>
      </c>
    </row>
    <row r="1073" spans="1:6">
      <c r="A1073">
        <v>13</v>
      </c>
      <c r="B1073" s="1" t="s">
        <v>78</v>
      </c>
      <c r="C1073">
        <v>2</v>
      </c>
      <c r="D1073" s="39">
        <v>0</v>
      </c>
      <c r="E1073" s="39">
        <v>0</v>
      </c>
      <c r="F1073" s="39" t="s">
        <v>52</v>
      </c>
    </row>
    <row r="1074" spans="1:6">
      <c r="A1074">
        <v>13</v>
      </c>
      <c r="B1074" s="1" t="s">
        <v>10</v>
      </c>
      <c r="C1074">
        <v>1</v>
      </c>
      <c r="D1074" s="39">
        <v>1</v>
      </c>
      <c r="E1074" s="39">
        <v>3</v>
      </c>
      <c r="F1074" s="39" t="s">
        <v>51</v>
      </c>
    </row>
    <row r="1075" spans="1:6">
      <c r="A1075">
        <v>13</v>
      </c>
      <c r="B1075" s="1" t="s">
        <v>10</v>
      </c>
      <c r="C1075">
        <v>2</v>
      </c>
      <c r="D1075" s="39">
        <v>0.95</v>
      </c>
      <c r="E1075" s="39">
        <v>2</v>
      </c>
      <c r="F1075" s="39" t="s">
        <v>51</v>
      </c>
    </row>
    <row r="1076" spans="1:6">
      <c r="A1076">
        <v>13</v>
      </c>
      <c r="B1076" s="1" t="s">
        <v>6</v>
      </c>
      <c r="C1076">
        <v>1</v>
      </c>
      <c r="D1076" s="39">
        <v>0.73</v>
      </c>
      <c r="E1076" s="39">
        <v>2</v>
      </c>
      <c r="F1076" s="39" t="s">
        <v>51</v>
      </c>
    </row>
    <row r="1077" spans="1:6">
      <c r="A1077">
        <v>13</v>
      </c>
      <c r="B1077" s="1" t="s">
        <v>6</v>
      </c>
      <c r="C1077">
        <v>2</v>
      </c>
      <c r="D1077" s="39">
        <v>0.82</v>
      </c>
      <c r="E1077" s="39">
        <v>2</v>
      </c>
      <c r="F1077" s="39" t="s">
        <v>51</v>
      </c>
    </row>
    <row r="1078" spans="1:6">
      <c r="A1078">
        <v>13</v>
      </c>
      <c r="B1078" s="1" t="s">
        <v>99</v>
      </c>
      <c r="C1078">
        <v>1</v>
      </c>
      <c r="D1078" s="39">
        <v>0.78</v>
      </c>
      <c r="E1078" s="39">
        <v>2</v>
      </c>
      <c r="F1078" s="39" t="s">
        <v>51</v>
      </c>
    </row>
    <row r="1079" spans="1:6">
      <c r="A1079">
        <v>13</v>
      </c>
      <c r="B1079" s="1" t="s">
        <v>99</v>
      </c>
      <c r="C1079">
        <v>2</v>
      </c>
      <c r="D1079" s="39">
        <v>0.34</v>
      </c>
      <c r="E1079" s="39">
        <v>0</v>
      </c>
      <c r="F1079" s="39" t="s">
        <v>51</v>
      </c>
    </row>
    <row r="1080" spans="1:6">
      <c r="A1080">
        <v>13</v>
      </c>
      <c r="B1080" s="1" t="s">
        <v>8</v>
      </c>
      <c r="C1080">
        <v>1</v>
      </c>
      <c r="D1080" s="39">
        <v>1</v>
      </c>
      <c r="E1080" s="39">
        <v>3</v>
      </c>
      <c r="F1080" s="39" t="s">
        <v>51</v>
      </c>
    </row>
    <row r="1081" spans="1:6">
      <c r="A1081">
        <v>13</v>
      </c>
      <c r="B1081" s="1" t="s">
        <v>8</v>
      </c>
      <c r="C1081">
        <v>2</v>
      </c>
      <c r="D1081" s="39">
        <v>0.7</v>
      </c>
      <c r="E1081" s="39">
        <v>1</v>
      </c>
      <c r="F1081" s="39" t="s">
        <v>51</v>
      </c>
    </row>
    <row r="1082" spans="1:6">
      <c r="A1082">
        <v>13</v>
      </c>
      <c r="B1082" s="1" t="s">
        <v>15</v>
      </c>
      <c r="C1082">
        <v>1</v>
      </c>
      <c r="D1082" s="39">
        <v>0.44</v>
      </c>
      <c r="E1082" s="39">
        <v>0</v>
      </c>
      <c r="F1082" s="39" t="s">
        <v>51</v>
      </c>
    </row>
    <row r="1083" spans="1:6">
      <c r="A1083">
        <v>13</v>
      </c>
      <c r="B1083" s="1" t="s">
        <v>15</v>
      </c>
      <c r="C1083">
        <v>2</v>
      </c>
      <c r="D1083" s="39">
        <v>1</v>
      </c>
      <c r="E1083" s="39">
        <v>3</v>
      </c>
      <c r="F1083" s="39" t="s">
        <v>51</v>
      </c>
    </row>
    <row r="1084" spans="1:6">
      <c r="A1084">
        <v>13</v>
      </c>
      <c r="B1084" s="1" t="s">
        <v>121</v>
      </c>
      <c r="C1084">
        <v>1</v>
      </c>
      <c r="D1084" s="39">
        <v>0</v>
      </c>
      <c r="E1084" s="39">
        <v>0</v>
      </c>
      <c r="F1084" s="39" t="s">
        <v>52</v>
      </c>
    </row>
    <row r="1085" spans="1:6">
      <c r="A1085">
        <v>13</v>
      </c>
      <c r="B1085" s="1" t="s">
        <v>121</v>
      </c>
      <c r="C1085">
        <v>2</v>
      </c>
      <c r="D1085" s="39">
        <v>0</v>
      </c>
      <c r="E1085" s="39">
        <v>0</v>
      </c>
      <c r="F1085" s="39" t="s">
        <v>52</v>
      </c>
    </row>
    <row r="1086" spans="1:6">
      <c r="A1086">
        <v>13</v>
      </c>
      <c r="B1086" s="1" t="s">
        <v>489</v>
      </c>
      <c r="C1086">
        <v>1</v>
      </c>
      <c r="D1086" s="39">
        <v>0.63</v>
      </c>
      <c r="E1086" s="39">
        <v>2</v>
      </c>
      <c r="F1086" s="39" t="s">
        <v>51</v>
      </c>
    </row>
    <row r="1087" spans="1:6">
      <c r="A1087">
        <v>13</v>
      </c>
      <c r="B1087" s="1" t="s">
        <v>489</v>
      </c>
      <c r="C1087">
        <v>2</v>
      </c>
      <c r="D1087" s="39">
        <v>0.69</v>
      </c>
      <c r="E1087" s="39">
        <v>1</v>
      </c>
      <c r="F1087" s="39" t="s">
        <v>51</v>
      </c>
    </row>
    <row r="1088" spans="1:6">
      <c r="A1088">
        <v>13</v>
      </c>
      <c r="B1088" s="1" t="s">
        <v>45</v>
      </c>
      <c r="C1088">
        <v>1</v>
      </c>
      <c r="D1088" s="39">
        <v>1</v>
      </c>
      <c r="E1088" s="39">
        <v>3</v>
      </c>
      <c r="F1088" s="39" t="s">
        <v>51</v>
      </c>
    </row>
    <row r="1089" spans="1:6">
      <c r="A1089">
        <v>13</v>
      </c>
      <c r="B1089" s="1" t="s">
        <v>45</v>
      </c>
      <c r="C1089">
        <v>2</v>
      </c>
      <c r="D1089" s="39">
        <v>0.56000000000000005</v>
      </c>
      <c r="E1089" s="39">
        <v>2</v>
      </c>
      <c r="F1089" s="39" t="s">
        <v>51</v>
      </c>
    </row>
    <row r="1090" spans="1:6">
      <c r="A1090">
        <v>13</v>
      </c>
      <c r="B1090" s="1" t="s">
        <v>124</v>
      </c>
      <c r="C1090">
        <v>1</v>
      </c>
      <c r="D1090" s="39">
        <v>0.91</v>
      </c>
      <c r="E1090" s="39">
        <v>2</v>
      </c>
      <c r="F1090" s="39" t="s">
        <v>51</v>
      </c>
    </row>
    <row r="1091" spans="1:6">
      <c r="A1091">
        <v>13</v>
      </c>
      <c r="B1091" s="1" t="s">
        <v>124</v>
      </c>
      <c r="C1091">
        <v>2</v>
      </c>
      <c r="D1091" s="39">
        <v>0.4</v>
      </c>
      <c r="E1091" s="39">
        <v>0</v>
      </c>
      <c r="F1091" s="39" t="s">
        <v>51</v>
      </c>
    </row>
    <row r="1092" spans="1:6">
      <c r="A1092">
        <v>13</v>
      </c>
      <c r="B1092" s="1" t="s">
        <v>13</v>
      </c>
      <c r="C1092">
        <v>1</v>
      </c>
      <c r="D1092" s="39">
        <v>1</v>
      </c>
      <c r="E1092" s="39">
        <v>3</v>
      </c>
      <c r="F1092" s="39" t="s">
        <v>51</v>
      </c>
    </row>
    <row r="1093" spans="1:6">
      <c r="A1093">
        <v>13</v>
      </c>
      <c r="B1093" s="1" t="s">
        <v>13</v>
      </c>
      <c r="C1093">
        <v>2</v>
      </c>
      <c r="D1093" s="39">
        <v>0.81</v>
      </c>
      <c r="E1093" s="39">
        <v>2</v>
      </c>
      <c r="F1093" s="39" t="s">
        <v>51</v>
      </c>
    </row>
    <row r="1094" spans="1:6">
      <c r="A1094">
        <v>13</v>
      </c>
      <c r="B1094" s="1" t="s">
        <v>234</v>
      </c>
      <c r="C1094">
        <v>1</v>
      </c>
      <c r="D1094" s="39">
        <v>1</v>
      </c>
      <c r="E1094" s="39">
        <v>3</v>
      </c>
      <c r="F1094" s="39" t="s">
        <v>51</v>
      </c>
    </row>
    <row r="1095" spans="1:6">
      <c r="A1095">
        <v>13</v>
      </c>
      <c r="B1095" s="1" t="s">
        <v>234</v>
      </c>
      <c r="C1095">
        <v>2</v>
      </c>
      <c r="D1095" s="39">
        <v>0.89</v>
      </c>
      <c r="E1095" s="39">
        <v>2</v>
      </c>
      <c r="F1095" s="39" t="s">
        <v>51</v>
      </c>
    </row>
    <row r="1096" spans="1:6">
      <c r="A1096">
        <v>13</v>
      </c>
      <c r="B1096" s="1" t="s">
        <v>11</v>
      </c>
      <c r="C1096">
        <v>1</v>
      </c>
      <c r="D1096" s="39">
        <v>0.96</v>
      </c>
      <c r="E1096" s="39">
        <v>2</v>
      </c>
      <c r="F1096" s="39" t="s">
        <v>51</v>
      </c>
    </row>
    <row r="1097" spans="1:6">
      <c r="A1097">
        <v>13</v>
      </c>
      <c r="B1097" s="1" t="s">
        <v>11</v>
      </c>
      <c r="C1097">
        <v>2</v>
      </c>
      <c r="D1097" s="39">
        <v>0.97</v>
      </c>
      <c r="E1097" s="39">
        <v>2</v>
      </c>
      <c r="F1097" s="39" t="s">
        <v>51</v>
      </c>
    </row>
    <row r="1098" spans="1:6">
      <c r="A1098">
        <v>13</v>
      </c>
      <c r="B1098" s="1" t="s">
        <v>122</v>
      </c>
      <c r="C1098">
        <v>1</v>
      </c>
      <c r="D1098" s="39">
        <v>0.38</v>
      </c>
      <c r="E1098" s="39">
        <v>1</v>
      </c>
      <c r="F1098" s="39" t="s">
        <v>51</v>
      </c>
    </row>
    <row r="1099" spans="1:6">
      <c r="A1099">
        <v>13</v>
      </c>
      <c r="B1099" s="1" t="s">
        <v>122</v>
      </c>
      <c r="C1099">
        <v>2</v>
      </c>
      <c r="D1099" s="39">
        <v>0.38</v>
      </c>
      <c r="E1099" s="39">
        <v>0</v>
      </c>
      <c r="F1099" s="39" t="s">
        <v>51</v>
      </c>
    </row>
    <row r="1100" spans="1:6">
      <c r="A1100">
        <v>13</v>
      </c>
      <c r="B1100" s="1" t="s">
        <v>14</v>
      </c>
      <c r="C1100">
        <v>1</v>
      </c>
      <c r="D1100" s="39">
        <v>0.36</v>
      </c>
      <c r="E1100" s="39">
        <v>1</v>
      </c>
      <c r="F1100" s="39" t="s">
        <v>51</v>
      </c>
    </row>
    <row r="1101" spans="1:6">
      <c r="A1101">
        <v>13</v>
      </c>
      <c r="B1101" s="1" t="s">
        <v>14</v>
      </c>
      <c r="C1101">
        <v>2</v>
      </c>
      <c r="D1101" s="39">
        <v>0.56000000000000005</v>
      </c>
      <c r="E1101" s="39">
        <v>1</v>
      </c>
      <c r="F1101" s="39" t="s">
        <v>51</v>
      </c>
    </row>
    <row r="1102" spans="1:6">
      <c r="A1102">
        <v>13</v>
      </c>
      <c r="B1102" s="1" t="s">
        <v>12</v>
      </c>
      <c r="C1102">
        <v>1</v>
      </c>
      <c r="D1102" s="39">
        <v>0.22</v>
      </c>
      <c r="E1102" s="39">
        <v>0</v>
      </c>
      <c r="F1102" s="39" t="s">
        <v>51</v>
      </c>
    </row>
    <row r="1103" spans="1:6">
      <c r="A1103">
        <v>13</v>
      </c>
      <c r="B1103" s="1" t="s">
        <v>12</v>
      </c>
      <c r="C1103">
        <v>2</v>
      </c>
      <c r="D1103" s="39">
        <v>0.62</v>
      </c>
      <c r="E1103" s="39">
        <v>1</v>
      </c>
      <c r="F1103" s="39" t="s">
        <v>51</v>
      </c>
    </row>
    <row r="1104" spans="1:6">
      <c r="A1104">
        <v>13</v>
      </c>
      <c r="B1104" s="1" t="s">
        <v>123</v>
      </c>
      <c r="C1104">
        <v>1</v>
      </c>
      <c r="D1104" s="39">
        <v>0.57999999999999996</v>
      </c>
      <c r="E1104" s="39">
        <v>2</v>
      </c>
      <c r="F1104" s="39" t="s">
        <v>51</v>
      </c>
    </row>
    <row r="1105" spans="1:6">
      <c r="A1105">
        <v>13</v>
      </c>
      <c r="B1105" s="1" t="s">
        <v>123</v>
      </c>
      <c r="C1105">
        <v>2</v>
      </c>
      <c r="D1105" s="39">
        <v>0</v>
      </c>
      <c r="E1105" s="39">
        <v>0</v>
      </c>
      <c r="F1105" s="39" t="s">
        <v>52</v>
      </c>
    </row>
    <row r="1106" spans="1:6">
      <c r="A1106">
        <v>13</v>
      </c>
      <c r="B1106" s="1" t="s">
        <v>16</v>
      </c>
      <c r="C1106">
        <v>1</v>
      </c>
      <c r="D1106" s="39">
        <v>0.62</v>
      </c>
      <c r="E1106" s="39">
        <v>1</v>
      </c>
      <c r="F1106" s="39" t="s">
        <v>51</v>
      </c>
    </row>
    <row r="1107" spans="1:6">
      <c r="A1107">
        <v>13</v>
      </c>
      <c r="B1107" s="1" t="s">
        <v>16</v>
      </c>
      <c r="C1107">
        <v>2</v>
      </c>
      <c r="D1107" s="39">
        <v>0</v>
      </c>
      <c r="E1107" s="39">
        <v>0</v>
      </c>
      <c r="F1107" s="39" t="s">
        <v>52</v>
      </c>
    </row>
    <row r="1108" spans="1:6">
      <c r="A1108">
        <v>13</v>
      </c>
      <c r="B1108" s="1" t="s">
        <v>81</v>
      </c>
      <c r="C1108">
        <v>1</v>
      </c>
      <c r="D1108" s="39">
        <v>0.41</v>
      </c>
      <c r="E1108" s="39">
        <v>0</v>
      </c>
      <c r="F1108" s="39" t="s">
        <v>51</v>
      </c>
    </row>
    <row r="1109" spans="1:6">
      <c r="A1109">
        <v>13</v>
      </c>
      <c r="B1109" s="1" t="s">
        <v>81</v>
      </c>
      <c r="C1109">
        <v>2</v>
      </c>
      <c r="D1109" s="39">
        <v>0.28000000000000003</v>
      </c>
      <c r="E1109" s="39">
        <v>0</v>
      </c>
      <c r="F1109" s="39" t="s">
        <v>51</v>
      </c>
    </row>
    <row r="1110" spans="1:6">
      <c r="A1110">
        <v>13</v>
      </c>
      <c r="B1110" s="1" t="s">
        <v>100</v>
      </c>
      <c r="C1110">
        <v>1</v>
      </c>
      <c r="D1110" s="39">
        <v>0.54</v>
      </c>
      <c r="E1110" s="39">
        <v>1</v>
      </c>
      <c r="F1110" s="39" t="s">
        <v>51</v>
      </c>
    </row>
    <row r="1111" spans="1:6">
      <c r="A1111">
        <v>13</v>
      </c>
      <c r="B1111" s="1" t="s">
        <v>100</v>
      </c>
      <c r="C1111">
        <v>2</v>
      </c>
      <c r="D1111" s="39">
        <v>0.3</v>
      </c>
      <c r="E1111" s="39">
        <v>0</v>
      </c>
      <c r="F1111" s="39" t="s">
        <v>51</v>
      </c>
    </row>
    <row r="1112" spans="1:6">
      <c r="A1112">
        <v>13</v>
      </c>
      <c r="B1112" s="1" t="s">
        <v>19</v>
      </c>
      <c r="C1112">
        <v>1</v>
      </c>
      <c r="D1112" s="39">
        <v>0</v>
      </c>
      <c r="E1112" s="39">
        <v>0</v>
      </c>
      <c r="F1112" s="39" t="s">
        <v>52</v>
      </c>
    </row>
    <row r="1113" spans="1:6">
      <c r="A1113">
        <v>13</v>
      </c>
      <c r="B1113" s="1" t="s">
        <v>19</v>
      </c>
      <c r="C1113">
        <v>2</v>
      </c>
      <c r="D1113" s="39">
        <v>0</v>
      </c>
      <c r="E1113" s="39">
        <v>0</v>
      </c>
      <c r="F1113" s="39" t="s">
        <v>52</v>
      </c>
    </row>
    <row r="1114" spans="1:6">
      <c r="A1114">
        <v>13</v>
      </c>
      <c r="B1114" s="1" t="s">
        <v>23</v>
      </c>
      <c r="C1114">
        <v>1</v>
      </c>
      <c r="D1114" s="39">
        <v>0.64</v>
      </c>
      <c r="E1114" s="39">
        <v>1</v>
      </c>
      <c r="F1114" s="39" t="s">
        <v>51</v>
      </c>
    </row>
    <row r="1115" spans="1:6">
      <c r="A1115">
        <v>13</v>
      </c>
      <c r="B1115" s="1" t="s">
        <v>23</v>
      </c>
      <c r="C1115">
        <v>2</v>
      </c>
      <c r="D1115" s="39">
        <v>0.66</v>
      </c>
      <c r="E1115" s="39">
        <v>2</v>
      </c>
      <c r="F1115" s="39" t="s">
        <v>51</v>
      </c>
    </row>
    <row r="1116" spans="1:6">
      <c r="A1116">
        <v>13</v>
      </c>
      <c r="B1116" s="1" t="s">
        <v>20</v>
      </c>
      <c r="C1116">
        <v>1</v>
      </c>
      <c r="D1116" s="39">
        <v>0.26</v>
      </c>
      <c r="E1116" s="39">
        <v>0</v>
      </c>
      <c r="F1116" s="39" t="s">
        <v>51</v>
      </c>
    </row>
    <row r="1117" spans="1:6">
      <c r="A1117">
        <v>13</v>
      </c>
      <c r="B1117" s="1" t="s">
        <v>20</v>
      </c>
      <c r="C1117">
        <v>2</v>
      </c>
      <c r="D1117" s="39">
        <v>0.36</v>
      </c>
      <c r="E1117" s="39">
        <v>1</v>
      </c>
      <c r="F1117" s="39" t="s">
        <v>51</v>
      </c>
    </row>
    <row r="1118" spans="1:6">
      <c r="A1118">
        <v>13</v>
      </c>
      <c r="B1118" s="1" t="s">
        <v>22</v>
      </c>
      <c r="C1118">
        <v>1</v>
      </c>
      <c r="D1118" s="39">
        <v>0.73</v>
      </c>
      <c r="E1118" s="39">
        <v>1</v>
      </c>
      <c r="F1118" s="39" t="s">
        <v>51</v>
      </c>
    </row>
    <row r="1119" spans="1:6">
      <c r="A1119">
        <v>13</v>
      </c>
      <c r="B1119" s="1" t="s">
        <v>22</v>
      </c>
      <c r="C1119">
        <v>2</v>
      </c>
      <c r="D1119" s="39">
        <v>0</v>
      </c>
      <c r="E1119" s="39">
        <v>0</v>
      </c>
      <c r="F1119" s="39" t="s">
        <v>52</v>
      </c>
    </row>
    <row r="1120" spans="1:6">
      <c r="A1120">
        <v>13</v>
      </c>
      <c r="B1120" s="1" t="s">
        <v>39</v>
      </c>
      <c r="C1120">
        <v>1</v>
      </c>
      <c r="D1120" s="39">
        <v>1</v>
      </c>
      <c r="E1120" s="39">
        <v>3</v>
      </c>
      <c r="F1120" s="39" t="s">
        <v>51</v>
      </c>
    </row>
    <row r="1121" spans="1:6">
      <c r="A1121">
        <v>13</v>
      </c>
      <c r="B1121" s="1" t="s">
        <v>39</v>
      </c>
      <c r="C1121">
        <v>2</v>
      </c>
      <c r="D1121" s="39">
        <v>1</v>
      </c>
      <c r="E1121" s="39">
        <v>3</v>
      </c>
      <c r="F1121" s="39" t="s">
        <v>51</v>
      </c>
    </row>
    <row r="1122" spans="1:6">
      <c r="A1122">
        <v>13</v>
      </c>
      <c r="B1122" s="1" t="s">
        <v>18</v>
      </c>
      <c r="C1122">
        <v>1</v>
      </c>
      <c r="D1122" s="39">
        <v>0.37</v>
      </c>
      <c r="E1122" s="39">
        <v>0</v>
      </c>
      <c r="F1122" s="39" t="s">
        <v>51</v>
      </c>
    </row>
    <row r="1123" spans="1:6">
      <c r="A1123">
        <v>13</v>
      </c>
      <c r="B1123" s="1" t="s">
        <v>18</v>
      </c>
      <c r="C1123">
        <v>2</v>
      </c>
      <c r="D1123" s="39">
        <v>0.57999999999999996</v>
      </c>
      <c r="E1123" s="39">
        <v>1</v>
      </c>
      <c r="F1123" s="39" t="s">
        <v>51</v>
      </c>
    </row>
    <row r="1124" spans="1:6">
      <c r="A1124">
        <v>13</v>
      </c>
      <c r="B1124" s="1" t="s">
        <v>21</v>
      </c>
      <c r="C1124">
        <v>1</v>
      </c>
      <c r="D1124" s="39">
        <v>0.98</v>
      </c>
      <c r="E1124" s="39">
        <v>2</v>
      </c>
      <c r="F1124" s="39" t="s">
        <v>51</v>
      </c>
    </row>
    <row r="1125" spans="1:6">
      <c r="A1125">
        <v>13</v>
      </c>
      <c r="B1125" s="1" t="s">
        <v>21</v>
      </c>
      <c r="C1125">
        <v>2</v>
      </c>
      <c r="D1125" s="39">
        <v>0.35</v>
      </c>
      <c r="E1125" s="39">
        <v>0</v>
      </c>
      <c r="F1125" s="39" t="s">
        <v>51</v>
      </c>
    </row>
    <row r="1126" spans="1:6">
      <c r="A1126">
        <v>13</v>
      </c>
      <c r="B1126" s="1" t="s">
        <v>27</v>
      </c>
      <c r="C1126">
        <v>1</v>
      </c>
      <c r="D1126" s="39">
        <v>0.82</v>
      </c>
      <c r="E1126" s="39">
        <v>2</v>
      </c>
      <c r="F1126" s="39" t="s">
        <v>51</v>
      </c>
    </row>
    <row r="1127" spans="1:6">
      <c r="A1127">
        <v>13</v>
      </c>
      <c r="B1127" s="1" t="s">
        <v>27</v>
      </c>
      <c r="C1127">
        <v>2</v>
      </c>
      <c r="D1127" s="39">
        <v>0</v>
      </c>
      <c r="E1127" s="39">
        <v>0</v>
      </c>
      <c r="F1127" s="39" t="s">
        <v>52</v>
      </c>
    </row>
    <row r="1128" spans="1:6">
      <c r="A1128">
        <v>13</v>
      </c>
      <c r="B1128" s="1" t="s">
        <v>31</v>
      </c>
      <c r="C1128">
        <v>1</v>
      </c>
      <c r="D1128" s="39">
        <v>0.25</v>
      </c>
      <c r="E1128" s="39">
        <v>1</v>
      </c>
      <c r="F1128" s="39" t="s">
        <v>51</v>
      </c>
    </row>
    <row r="1129" spans="1:6">
      <c r="A1129">
        <v>13</v>
      </c>
      <c r="B1129" s="1" t="s">
        <v>31</v>
      </c>
      <c r="C1129">
        <v>2</v>
      </c>
      <c r="D1129" s="39">
        <v>0.82</v>
      </c>
      <c r="E1129" s="39">
        <v>2</v>
      </c>
      <c r="F1129" s="39" t="s">
        <v>51</v>
      </c>
    </row>
    <row r="1130" spans="1:6">
      <c r="A1130">
        <v>13</v>
      </c>
      <c r="B1130" s="1" t="s">
        <v>25</v>
      </c>
      <c r="C1130">
        <v>1</v>
      </c>
      <c r="D1130" s="39">
        <v>1</v>
      </c>
      <c r="E1130" s="39">
        <v>3</v>
      </c>
      <c r="F1130" s="39" t="s">
        <v>51</v>
      </c>
    </row>
    <row r="1131" spans="1:6">
      <c r="A1131">
        <v>13</v>
      </c>
      <c r="B1131" s="1" t="s">
        <v>25</v>
      </c>
      <c r="C1131">
        <v>2</v>
      </c>
      <c r="D1131" s="39">
        <v>0.3</v>
      </c>
      <c r="E1131" s="39">
        <v>0</v>
      </c>
      <c r="F1131" s="39" t="s">
        <v>51</v>
      </c>
    </row>
    <row r="1132" spans="1:6">
      <c r="A1132">
        <v>13</v>
      </c>
      <c r="B1132" s="1" t="s">
        <v>29</v>
      </c>
      <c r="C1132">
        <v>1</v>
      </c>
      <c r="D1132" s="39">
        <v>0.55000000000000004</v>
      </c>
      <c r="E1132" s="39">
        <v>1</v>
      </c>
      <c r="F1132" s="39" t="s">
        <v>51</v>
      </c>
    </row>
    <row r="1133" spans="1:6">
      <c r="A1133">
        <v>13</v>
      </c>
      <c r="B1133" s="1" t="s">
        <v>29</v>
      </c>
      <c r="C1133">
        <v>2</v>
      </c>
      <c r="D1133" s="39">
        <v>0</v>
      </c>
      <c r="E1133" s="39">
        <v>0</v>
      </c>
      <c r="F1133" s="39" t="s">
        <v>52</v>
      </c>
    </row>
    <row r="1134" spans="1:6">
      <c r="A1134">
        <v>14</v>
      </c>
      <c r="B1134" s="1" t="s">
        <v>97</v>
      </c>
      <c r="C1134">
        <v>1</v>
      </c>
      <c r="D1134" s="39">
        <v>0.7</v>
      </c>
      <c r="E1134" s="39">
        <v>2</v>
      </c>
      <c r="F1134" s="39" t="s">
        <v>51</v>
      </c>
    </row>
    <row r="1135" spans="1:6">
      <c r="A1135">
        <v>14</v>
      </c>
      <c r="B1135" s="1" t="s">
        <v>97</v>
      </c>
      <c r="C1135">
        <v>2</v>
      </c>
      <c r="D1135" s="39">
        <v>0.63</v>
      </c>
      <c r="E1135" s="39">
        <v>2</v>
      </c>
      <c r="F1135" s="39" t="s">
        <v>51</v>
      </c>
    </row>
    <row r="1136" spans="1:6">
      <c r="A1136">
        <v>14</v>
      </c>
      <c r="B1136" s="1" t="s">
        <v>79</v>
      </c>
      <c r="C1136">
        <v>1</v>
      </c>
      <c r="D1136" s="39">
        <v>1</v>
      </c>
      <c r="E1136" s="39">
        <v>3</v>
      </c>
      <c r="F1136" s="39" t="s">
        <v>51</v>
      </c>
    </row>
    <row r="1137" spans="1:6">
      <c r="A1137">
        <v>14</v>
      </c>
      <c r="B1137" s="1" t="s">
        <v>79</v>
      </c>
      <c r="C1137">
        <v>2</v>
      </c>
      <c r="D1137" s="39">
        <v>0.94</v>
      </c>
      <c r="E1137" s="39">
        <v>2</v>
      </c>
      <c r="F1137" s="39" t="s">
        <v>51</v>
      </c>
    </row>
    <row r="1138" spans="1:6">
      <c r="A1138">
        <v>14</v>
      </c>
      <c r="B1138" s="275" t="s">
        <v>450</v>
      </c>
      <c r="C1138">
        <v>1</v>
      </c>
      <c r="D1138" s="39">
        <v>0.44</v>
      </c>
      <c r="E1138" s="39">
        <v>0</v>
      </c>
      <c r="F1138" s="39" t="s">
        <v>51</v>
      </c>
    </row>
    <row r="1139" spans="1:6">
      <c r="A1139">
        <v>14</v>
      </c>
      <c r="B1139" s="275" t="s">
        <v>450</v>
      </c>
      <c r="C1139">
        <v>2</v>
      </c>
      <c r="D1139" s="39">
        <v>0.52</v>
      </c>
      <c r="E1139" s="39">
        <v>1</v>
      </c>
      <c r="F1139" s="39" t="s">
        <v>51</v>
      </c>
    </row>
    <row r="1140" spans="1:6">
      <c r="A1140">
        <v>14</v>
      </c>
      <c r="B1140" s="1" t="s">
        <v>80</v>
      </c>
      <c r="C1140">
        <v>1</v>
      </c>
      <c r="D1140" s="39">
        <v>1</v>
      </c>
      <c r="E1140" s="39">
        <v>3</v>
      </c>
      <c r="F1140" s="39" t="s">
        <v>51</v>
      </c>
    </row>
    <row r="1141" spans="1:6">
      <c r="A1141">
        <v>14</v>
      </c>
      <c r="B1141" s="1" t="s">
        <v>80</v>
      </c>
      <c r="C1141">
        <v>2</v>
      </c>
      <c r="D1141" s="39">
        <v>0.82</v>
      </c>
      <c r="E1141" s="39">
        <v>2</v>
      </c>
      <c r="F1141" s="39" t="s">
        <v>51</v>
      </c>
    </row>
    <row r="1142" spans="1:6">
      <c r="A1142">
        <v>14</v>
      </c>
      <c r="B1142" s="1" t="s">
        <v>1</v>
      </c>
      <c r="C1142">
        <v>1</v>
      </c>
      <c r="D1142" s="39">
        <v>0.52</v>
      </c>
      <c r="E1142" s="39">
        <v>1</v>
      </c>
      <c r="F1142" s="39" t="s">
        <v>51</v>
      </c>
    </row>
    <row r="1143" spans="1:6">
      <c r="A1143">
        <v>14</v>
      </c>
      <c r="B1143" s="1" t="s">
        <v>1</v>
      </c>
      <c r="C1143">
        <v>2</v>
      </c>
      <c r="D1143" s="39">
        <v>0.47</v>
      </c>
      <c r="E1143" s="39">
        <v>1</v>
      </c>
      <c r="F1143" s="39" t="s">
        <v>51</v>
      </c>
    </row>
    <row r="1144" spans="1:6">
      <c r="A1144">
        <v>14</v>
      </c>
      <c r="B1144" s="1" t="s">
        <v>4</v>
      </c>
      <c r="C1144">
        <v>1</v>
      </c>
      <c r="D1144" s="39">
        <v>0.54</v>
      </c>
      <c r="E1144" s="39">
        <v>1</v>
      </c>
      <c r="F1144" s="39" t="s">
        <v>51</v>
      </c>
    </row>
    <row r="1145" spans="1:6">
      <c r="A1145">
        <v>14</v>
      </c>
      <c r="B1145" s="1" t="s">
        <v>4</v>
      </c>
      <c r="C1145">
        <v>2</v>
      </c>
      <c r="D1145" s="39">
        <v>1</v>
      </c>
      <c r="E1145" s="39">
        <v>3</v>
      </c>
      <c r="F1145" s="39" t="s">
        <v>51</v>
      </c>
    </row>
    <row r="1146" spans="1:6">
      <c r="A1146">
        <v>14</v>
      </c>
      <c r="B1146" s="1" t="s">
        <v>2</v>
      </c>
      <c r="C1146">
        <v>1</v>
      </c>
      <c r="D1146" s="39">
        <v>0.6</v>
      </c>
      <c r="E1146" s="39">
        <v>2</v>
      </c>
      <c r="F1146" s="39" t="s">
        <v>51</v>
      </c>
    </row>
    <row r="1147" spans="1:6">
      <c r="A1147">
        <v>14</v>
      </c>
      <c r="B1147" s="1" t="s">
        <v>2</v>
      </c>
      <c r="C1147">
        <v>2</v>
      </c>
      <c r="D1147" s="39">
        <v>0.6</v>
      </c>
      <c r="E1147" s="39">
        <v>2</v>
      </c>
      <c r="F1147" s="39" t="s">
        <v>51</v>
      </c>
    </row>
    <row r="1148" spans="1:6">
      <c r="A1148">
        <v>14</v>
      </c>
      <c r="B1148" s="1" t="s">
        <v>95</v>
      </c>
      <c r="C1148">
        <v>1</v>
      </c>
      <c r="D1148" s="39">
        <v>0.6</v>
      </c>
      <c r="E1148" s="39">
        <v>2</v>
      </c>
      <c r="F1148" s="39" t="s">
        <v>51</v>
      </c>
    </row>
    <row r="1149" spans="1:6">
      <c r="A1149">
        <v>14</v>
      </c>
      <c r="B1149" s="1" t="s">
        <v>95</v>
      </c>
      <c r="C1149">
        <v>2</v>
      </c>
      <c r="D1149" s="39">
        <v>1</v>
      </c>
      <c r="E1149" s="39">
        <v>3</v>
      </c>
      <c r="F1149" s="39" t="s">
        <v>51</v>
      </c>
    </row>
    <row r="1150" spans="1:6">
      <c r="A1150">
        <v>14</v>
      </c>
      <c r="B1150" s="1" t="s">
        <v>98</v>
      </c>
      <c r="C1150">
        <v>1</v>
      </c>
      <c r="D1150" s="39">
        <v>0.52</v>
      </c>
      <c r="E1150" s="39">
        <v>1</v>
      </c>
      <c r="F1150" s="39" t="s">
        <v>51</v>
      </c>
    </row>
    <row r="1151" spans="1:6">
      <c r="A1151">
        <v>14</v>
      </c>
      <c r="B1151" s="1" t="s">
        <v>98</v>
      </c>
      <c r="C1151">
        <v>2</v>
      </c>
      <c r="D1151" s="39">
        <v>0.48</v>
      </c>
      <c r="E1151" s="39">
        <v>0</v>
      </c>
      <c r="F1151" s="39" t="s">
        <v>51</v>
      </c>
    </row>
    <row r="1152" spans="1:6">
      <c r="A1152">
        <v>14</v>
      </c>
      <c r="B1152" s="1" t="s">
        <v>76</v>
      </c>
      <c r="C1152">
        <v>1</v>
      </c>
      <c r="D1152" s="39">
        <v>0</v>
      </c>
      <c r="E1152" s="39">
        <v>0</v>
      </c>
      <c r="F1152" s="39" t="s">
        <v>52</v>
      </c>
    </row>
    <row r="1153" spans="1:6">
      <c r="A1153">
        <v>14</v>
      </c>
      <c r="B1153" s="1" t="s">
        <v>76</v>
      </c>
      <c r="C1153">
        <v>2</v>
      </c>
      <c r="D1153" s="39">
        <v>0</v>
      </c>
      <c r="E1153" s="39">
        <v>0</v>
      </c>
      <c r="F1153" s="39" t="s">
        <v>52</v>
      </c>
    </row>
    <row r="1154" spans="1:6">
      <c r="A1154">
        <v>14</v>
      </c>
      <c r="B1154" s="1" t="s">
        <v>3</v>
      </c>
      <c r="C1154">
        <v>1</v>
      </c>
      <c r="D1154" s="39">
        <v>1</v>
      </c>
      <c r="E1154" s="39">
        <v>3</v>
      </c>
      <c r="F1154" s="39" t="s">
        <v>51</v>
      </c>
    </row>
    <row r="1155" spans="1:6">
      <c r="A1155">
        <v>14</v>
      </c>
      <c r="B1155" s="1" t="s">
        <v>3</v>
      </c>
      <c r="C1155">
        <v>2</v>
      </c>
      <c r="D1155" s="39">
        <v>1</v>
      </c>
      <c r="E1155" s="39">
        <v>3</v>
      </c>
      <c r="F1155" s="39" t="s">
        <v>51</v>
      </c>
    </row>
    <row r="1156" spans="1:6">
      <c r="A1156">
        <v>14</v>
      </c>
      <c r="B1156" s="1" t="s">
        <v>9</v>
      </c>
      <c r="C1156">
        <v>1</v>
      </c>
      <c r="D1156" s="39">
        <v>0.5</v>
      </c>
      <c r="E1156" s="39">
        <v>1</v>
      </c>
      <c r="F1156" s="39" t="s">
        <v>51</v>
      </c>
    </row>
    <row r="1157" spans="1:6">
      <c r="A1157">
        <v>14</v>
      </c>
      <c r="B1157" s="1" t="s">
        <v>9</v>
      </c>
      <c r="C1157">
        <v>2</v>
      </c>
      <c r="D1157" s="39">
        <v>0.37</v>
      </c>
      <c r="E1157" s="39">
        <v>0</v>
      </c>
      <c r="F1157" s="39" t="s">
        <v>51</v>
      </c>
    </row>
    <row r="1158" spans="1:6">
      <c r="A1158">
        <v>14</v>
      </c>
      <c r="B1158" s="1" t="s">
        <v>10</v>
      </c>
      <c r="C1158">
        <v>1</v>
      </c>
      <c r="D1158" s="39">
        <v>0.72</v>
      </c>
      <c r="E1158" s="39">
        <v>2</v>
      </c>
      <c r="F1158" s="39" t="s">
        <v>51</v>
      </c>
    </row>
    <row r="1159" spans="1:6">
      <c r="A1159">
        <v>14</v>
      </c>
      <c r="B1159" s="1" t="s">
        <v>10</v>
      </c>
      <c r="C1159">
        <v>2</v>
      </c>
      <c r="D1159" s="39">
        <v>0.93</v>
      </c>
      <c r="E1159" s="39">
        <v>2</v>
      </c>
      <c r="F1159" s="39" t="s">
        <v>51</v>
      </c>
    </row>
    <row r="1160" spans="1:6">
      <c r="A1160">
        <v>14</v>
      </c>
      <c r="B1160" s="1" t="s">
        <v>120</v>
      </c>
      <c r="C1160">
        <v>1</v>
      </c>
      <c r="D1160" s="39">
        <v>0.67</v>
      </c>
      <c r="E1160" s="39">
        <v>2</v>
      </c>
      <c r="F1160" s="39" t="s">
        <v>51</v>
      </c>
    </row>
    <row r="1161" spans="1:6">
      <c r="A1161">
        <v>14</v>
      </c>
      <c r="B1161" s="1" t="s">
        <v>120</v>
      </c>
      <c r="C1161">
        <v>2</v>
      </c>
      <c r="D1161" s="39">
        <v>0.91</v>
      </c>
      <c r="E1161" s="39">
        <v>2</v>
      </c>
      <c r="F1161" s="39" t="s">
        <v>51</v>
      </c>
    </row>
    <row r="1162" spans="1:6">
      <c r="A1162">
        <v>14</v>
      </c>
      <c r="B1162" s="1" t="s">
        <v>7</v>
      </c>
      <c r="C1162">
        <v>1</v>
      </c>
      <c r="D1162" s="39">
        <v>0.63</v>
      </c>
      <c r="E1162" s="39">
        <v>1</v>
      </c>
      <c r="F1162" s="39" t="s">
        <v>51</v>
      </c>
    </row>
    <row r="1163" spans="1:6">
      <c r="A1163">
        <v>14</v>
      </c>
      <c r="B1163" s="1" t="s">
        <v>7</v>
      </c>
      <c r="C1163">
        <v>2</v>
      </c>
      <c r="D1163" s="39">
        <v>1</v>
      </c>
      <c r="E1163" s="39">
        <v>3</v>
      </c>
      <c r="F1163" s="39" t="s">
        <v>51</v>
      </c>
    </row>
    <row r="1164" spans="1:6">
      <c r="A1164">
        <v>14</v>
      </c>
      <c r="B1164" s="1" t="s">
        <v>78</v>
      </c>
      <c r="C1164">
        <v>1</v>
      </c>
      <c r="D1164" s="39">
        <v>0.6</v>
      </c>
      <c r="E1164" s="39">
        <v>2</v>
      </c>
      <c r="F1164" s="39" t="s">
        <v>51</v>
      </c>
    </row>
    <row r="1165" spans="1:6">
      <c r="A1165">
        <v>14</v>
      </c>
      <c r="B1165" s="1" t="s">
        <v>78</v>
      </c>
      <c r="C1165">
        <v>2</v>
      </c>
      <c r="D1165" s="39">
        <v>0</v>
      </c>
      <c r="E1165" s="39">
        <v>0</v>
      </c>
      <c r="F1165" s="39" t="s">
        <v>52</v>
      </c>
    </row>
    <row r="1166" spans="1:6">
      <c r="A1166">
        <v>14</v>
      </c>
      <c r="B1166" s="1" t="s">
        <v>127</v>
      </c>
      <c r="C1166">
        <v>1</v>
      </c>
      <c r="D1166" s="39">
        <v>0.23</v>
      </c>
      <c r="E1166" s="39">
        <v>0</v>
      </c>
      <c r="F1166" s="39" t="s">
        <v>51</v>
      </c>
    </row>
    <row r="1167" spans="1:6">
      <c r="A1167">
        <v>14</v>
      </c>
      <c r="B1167" s="1" t="s">
        <v>127</v>
      </c>
      <c r="C1167">
        <v>2</v>
      </c>
      <c r="D1167" s="39">
        <v>1</v>
      </c>
      <c r="E1167" s="39">
        <v>3</v>
      </c>
      <c r="F1167" s="39" t="s">
        <v>51</v>
      </c>
    </row>
    <row r="1168" spans="1:6">
      <c r="A1168">
        <v>14</v>
      </c>
      <c r="B1168" s="1" t="s">
        <v>6</v>
      </c>
      <c r="C1168">
        <v>1</v>
      </c>
      <c r="D1168" s="39">
        <v>0.56000000000000005</v>
      </c>
      <c r="E1168" s="39">
        <v>1</v>
      </c>
      <c r="F1168" s="39" t="s">
        <v>51</v>
      </c>
    </row>
    <row r="1169" spans="1:6">
      <c r="A1169">
        <v>14</v>
      </c>
      <c r="B1169" s="1" t="s">
        <v>6</v>
      </c>
      <c r="C1169">
        <v>2</v>
      </c>
      <c r="D1169" s="39">
        <v>0.61</v>
      </c>
      <c r="E1169" s="39">
        <v>2</v>
      </c>
      <c r="F1169" s="39" t="s">
        <v>51</v>
      </c>
    </row>
    <row r="1170" spans="1:6">
      <c r="A1170">
        <v>14</v>
      </c>
      <c r="B1170" s="1" t="s">
        <v>128</v>
      </c>
      <c r="C1170">
        <v>1</v>
      </c>
      <c r="D1170" s="39">
        <v>1</v>
      </c>
      <c r="E1170" s="39">
        <v>3</v>
      </c>
      <c r="F1170" s="39" t="s">
        <v>51</v>
      </c>
    </row>
    <row r="1171" spans="1:6">
      <c r="A1171">
        <v>14</v>
      </c>
      <c r="B1171" s="1" t="s">
        <v>128</v>
      </c>
      <c r="C1171">
        <v>2</v>
      </c>
      <c r="D1171" s="39">
        <v>0</v>
      </c>
      <c r="E1171" s="39">
        <v>0</v>
      </c>
      <c r="F1171" s="39" t="s">
        <v>52</v>
      </c>
    </row>
    <row r="1172" spans="1:6">
      <c r="A1172">
        <v>14</v>
      </c>
      <c r="B1172" s="1" t="s">
        <v>99</v>
      </c>
      <c r="C1172">
        <v>1</v>
      </c>
      <c r="D1172" s="39">
        <v>0.28999999999999998</v>
      </c>
      <c r="E1172" s="39">
        <v>0</v>
      </c>
      <c r="F1172" s="39" t="s">
        <v>51</v>
      </c>
    </row>
    <row r="1173" spans="1:6">
      <c r="A1173">
        <v>14</v>
      </c>
      <c r="B1173" s="1" t="s">
        <v>99</v>
      </c>
      <c r="C1173">
        <v>2</v>
      </c>
      <c r="D1173" s="39">
        <v>0.64</v>
      </c>
      <c r="E1173" s="39">
        <v>1</v>
      </c>
      <c r="F1173" s="39" t="s">
        <v>51</v>
      </c>
    </row>
    <row r="1174" spans="1:6">
      <c r="A1174">
        <v>14</v>
      </c>
      <c r="B1174" s="1" t="s">
        <v>8</v>
      </c>
      <c r="C1174">
        <v>1</v>
      </c>
      <c r="D1174" s="39">
        <v>0.83</v>
      </c>
      <c r="E1174" s="39">
        <v>2</v>
      </c>
      <c r="F1174" s="39" t="s">
        <v>51</v>
      </c>
    </row>
    <row r="1175" spans="1:6">
      <c r="A1175">
        <v>14</v>
      </c>
      <c r="B1175" s="1" t="s">
        <v>8</v>
      </c>
      <c r="C1175">
        <v>2</v>
      </c>
      <c r="D1175" s="39">
        <v>0.71</v>
      </c>
      <c r="E1175" s="39">
        <v>2</v>
      </c>
      <c r="F1175" s="39" t="s">
        <v>51</v>
      </c>
    </row>
    <row r="1176" spans="1:6">
      <c r="A1176">
        <v>14</v>
      </c>
      <c r="B1176" s="1" t="s">
        <v>489</v>
      </c>
      <c r="C1176">
        <v>1</v>
      </c>
      <c r="D1176" s="39">
        <v>0.36</v>
      </c>
      <c r="E1176" s="39">
        <v>0</v>
      </c>
      <c r="F1176" s="39" t="s">
        <v>51</v>
      </c>
    </row>
    <row r="1177" spans="1:6">
      <c r="A1177">
        <v>14</v>
      </c>
      <c r="B1177" s="1" t="s">
        <v>489</v>
      </c>
      <c r="C1177">
        <v>2</v>
      </c>
      <c r="D1177" s="39">
        <v>0.68</v>
      </c>
      <c r="E1177" s="39">
        <v>2</v>
      </c>
      <c r="F1177" s="39" t="s">
        <v>51</v>
      </c>
    </row>
    <row r="1178" spans="1:6">
      <c r="A1178">
        <v>14</v>
      </c>
      <c r="B1178" s="1" t="s">
        <v>15</v>
      </c>
      <c r="C1178">
        <v>1</v>
      </c>
      <c r="D1178" s="39">
        <v>0.68</v>
      </c>
      <c r="E1178" s="39">
        <v>2</v>
      </c>
      <c r="F1178" s="39" t="s">
        <v>51</v>
      </c>
    </row>
    <row r="1179" spans="1:6">
      <c r="A1179">
        <v>14</v>
      </c>
      <c r="B1179" s="1" t="s">
        <v>15</v>
      </c>
      <c r="C1179">
        <v>2</v>
      </c>
      <c r="D1179" s="39">
        <v>0.5</v>
      </c>
      <c r="E1179" s="39">
        <v>1</v>
      </c>
      <c r="F1179" s="39" t="s">
        <v>51</v>
      </c>
    </row>
    <row r="1180" spans="1:6">
      <c r="A1180">
        <v>14</v>
      </c>
      <c r="B1180" s="1" t="s">
        <v>124</v>
      </c>
      <c r="C1180">
        <v>1</v>
      </c>
      <c r="D1180" s="39">
        <v>0.5</v>
      </c>
      <c r="E1180" s="39">
        <v>2</v>
      </c>
      <c r="F1180" s="39" t="s">
        <v>51</v>
      </c>
    </row>
    <row r="1181" spans="1:6">
      <c r="A1181">
        <v>14</v>
      </c>
      <c r="B1181" s="1" t="s">
        <v>124</v>
      </c>
      <c r="C1181">
        <v>2</v>
      </c>
      <c r="D1181" s="39">
        <v>0.82</v>
      </c>
      <c r="E1181" s="39">
        <v>2</v>
      </c>
      <c r="F1181" s="39" t="s">
        <v>51</v>
      </c>
    </row>
    <row r="1182" spans="1:6">
      <c r="A1182">
        <v>14</v>
      </c>
      <c r="B1182" s="1" t="s">
        <v>13</v>
      </c>
      <c r="C1182">
        <v>1</v>
      </c>
      <c r="D1182" s="39">
        <v>1</v>
      </c>
      <c r="E1182" s="39">
        <v>3</v>
      </c>
      <c r="F1182" s="39" t="s">
        <v>51</v>
      </c>
    </row>
    <row r="1183" spans="1:6">
      <c r="A1183">
        <v>14</v>
      </c>
      <c r="B1183" s="1" t="s">
        <v>13</v>
      </c>
      <c r="C1183">
        <v>2</v>
      </c>
      <c r="D1183" s="39">
        <v>0.81</v>
      </c>
      <c r="E1183" s="39">
        <v>2</v>
      </c>
      <c r="F1183" s="39" t="s">
        <v>51</v>
      </c>
    </row>
    <row r="1184" spans="1:6">
      <c r="A1184">
        <v>14</v>
      </c>
      <c r="B1184" s="1" t="s">
        <v>45</v>
      </c>
      <c r="C1184">
        <v>1</v>
      </c>
      <c r="D1184" s="39">
        <v>1</v>
      </c>
      <c r="E1184" s="39">
        <v>3</v>
      </c>
      <c r="F1184" s="39" t="s">
        <v>51</v>
      </c>
    </row>
    <row r="1185" spans="1:6">
      <c r="A1185">
        <v>14</v>
      </c>
      <c r="B1185" s="1" t="s">
        <v>45</v>
      </c>
      <c r="C1185">
        <v>2</v>
      </c>
      <c r="D1185" s="39">
        <v>0.75</v>
      </c>
      <c r="E1185" s="39">
        <v>2</v>
      </c>
      <c r="F1185" s="39" t="s">
        <v>51</v>
      </c>
    </row>
    <row r="1186" spans="1:6">
      <c r="A1186">
        <v>14</v>
      </c>
      <c r="B1186" s="1" t="s">
        <v>234</v>
      </c>
      <c r="C1186">
        <v>1</v>
      </c>
      <c r="D1186" s="39">
        <v>0.17</v>
      </c>
      <c r="E1186" s="39">
        <v>0</v>
      </c>
      <c r="F1186" s="39" t="s">
        <v>51</v>
      </c>
    </row>
    <row r="1187" spans="1:6">
      <c r="A1187">
        <v>14</v>
      </c>
      <c r="B1187" s="1" t="s">
        <v>234</v>
      </c>
      <c r="C1187">
        <v>2</v>
      </c>
      <c r="D1187" s="39">
        <v>0.38</v>
      </c>
      <c r="E1187" s="39">
        <v>0</v>
      </c>
      <c r="F1187" s="39" t="s">
        <v>51</v>
      </c>
    </row>
    <row r="1188" spans="1:6">
      <c r="A1188">
        <v>14</v>
      </c>
      <c r="B1188" s="1" t="s">
        <v>14</v>
      </c>
      <c r="C1188">
        <v>1</v>
      </c>
      <c r="D1188" s="39">
        <v>0.75</v>
      </c>
      <c r="E1188" s="39">
        <v>1</v>
      </c>
      <c r="F1188" s="39" t="s">
        <v>51</v>
      </c>
    </row>
    <row r="1189" spans="1:6">
      <c r="A1189">
        <v>14</v>
      </c>
      <c r="B1189" s="1" t="s">
        <v>14</v>
      </c>
      <c r="C1189">
        <v>2</v>
      </c>
      <c r="D1189" s="39">
        <v>0.61</v>
      </c>
      <c r="E1189" s="39">
        <v>1</v>
      </c>
      <c r="F1189" s="39" t="s">
        <v>51</v>
      </c>
    </row>
    <row r="1190" spans="1:6">
      <c r="A1190">
        <v>14</v>
      </c>
      <c r="B1190" s="1" t="s">
        <v>122</v>
      </c>
      <c r="C1190">
        <v>1</v>
      </c>
      <c r="D1190" s="39">
        <v>1</v>
      </c>
      <c r="E1190" s="39">
        <v>3</v>
      </c>
      <c r="F1190" s="39" t="s">
        <v>51</v>
      </c>
    </row>
    <row r="1191" spans="1:6">
      <c r="A1191">
        <v>14</v>
      </c>
      <c r="B1191" s="1" t="s">
        <v>122</v>
      </c>
      <c r="C1191">
        <v>2</v>
      </c>
      <c r="D1191" s="39">
        <v>0.74</v>
      </c>
      <c r="E1191" s="39">
        <v>2</v>
      </c>
      <c r="F1191" s="39" t="s">
        <v>51</v>
      </c>
    </row>
    <row r="1192" spans="1:6">
      <c r="A1192">
        <v>14</v>
      </c>
      <c r="B1192" s="1" t="s">
        <v>123</v>
      </c>
      <c r="C1192">
        <v>1</v>
      </c>
      <c r="D1192" s="39">
        <v>0.35</v>
      </c>
      <c r="E1192" s="39">
        <v>1</v>
      </c>
      <c r="F1192" s="39" t="s">
        <v>51</v>
      </c>
    </row>
    <row r="1193" spans="1:6">
      <c r="A1193">
        <v>14</v>
      </c>
      <c r="B1193" s="1" t="s">
        <v>123</v>
      </c>
      <c r="C1193">
        <v>2</v>
      </c>
      <c r="D1193" s="39">
        <v>0.36</v>
      </c>
      <c r="E1193" s="39">
        <v>0</v>
      </c>
      <c r="F1193" s="39" t="s">
        <v>51</v>
      </c>
    </row>
    <row r="1194" spans="1:6">
      <c r="A1194">
        <v>14</v>
      </c>
      <c r="B1194" s="1" t="s">
        <v>23</v>
      </c>
      <c r="C1194">
        <v>1</v>
      </c>
      <c r="D1194" s="39">
        <v>0.69</v>
      </c>
      <c r="E1194" s="39">
        <v>1</v>
      </c>
      <c r="F1194" s="39" t="s">
        <v>51</v>
      </c>
    </row>
    <row r="1195" spans="1:6">
      <c r="A1195">
        <v>14</v>
      </c>
      <c r="B1195" s="1" t="s">
        <v>23</v>
      </c>
      <c r="C1195">
        <v>2</v>
      </c>
      <c r="D1195" s="39">
        <v>0.47</v>
      </c>
      <c r="E1195" s="39">
        <v>0</v>
      </c>
      <c r="F1195" s="39" t="s">
        <v>51</v>
      </c>
    </row>
    <row r="1196" spans="1:6">
      <c r="A1196">
        <v>14</v>
      </c>
      <c r="B1196" s="1" t="s">
        <v>16</v>
      </c>
      <c r="C1196">
        <v>1</v>
      </c>
      <c r="D1196" s="39">
        <v>1</v>
      </c>
      <c r="E1196" s="39">
        <v>3</v>
      </c>
      <c r="F1196" s="39" t="s">
        <v>51</v>
      </c>
    </row>
    <row r="1197" spans="1:6">
      <c r="A1197">
        <v>14</v>
      </c>
      <c r="B1197" s="1" t="s">
        <v>16</v>
      </c>
      <c r="C1197">
        <v>2</v>
      </c>
      <c r="D1197" s="39">
        <v>0.84</v>
      </c>
      <c r="E1197" s="39">
        <v>2</v>
      </c>
      <c r="F1197" s="39" t="s">
        <v>51</v>
      </c>
    </row>
    <row r="1198" spans="1:6">
      <c r="A1198">
        <v>14</v>
      </c>
      <c r="B1198" s="1" t="s">
        <v>81</v>
      </c>
      <c r="C1198">
        <v>1</v>
      </c>
      <c r="D1198" s="39">
        <v>0.23</v>
      </c>
      <c r="E1198" s="39">
        <v>0</v>
      </c>
      <c r="F1198" s="39" t="s">
        <v>51</v>
      </c>
    </row>
    <row r="1199" spans="1:6">
      <c r="A1199">
        <v>14</v>
      </c>
      <c r="B1199" s="1" t="s">
        <v>81</v>
      </c>
      <c r="C1199">
        <v>2</v>
      </c>
      <c r="D1199" s="39">
        <v>0.52</v>
      </c>
      <c r="E1199" s="39">
        <v>1</v>
      </c>
      <c r="F1199" s="39" t="s">
        <v>51</v>
      </c>
    </row>
    <row r="1200" spans="1:6">
      <c r="A1200">
        <v>14</v>
      </c>
      <c r="B1200" s="1" t="s">
        <v>100</v>
      </c>
      <c r="C1200">
        <v>1</v>
      </c>
      <c r="D1200" s="39">
        <v>0.65</v>
      </c>
      <c r="E1200" s="39">
        <v>1</v>
      </c>
      <c r="F1200" s="39" t="s">
        <v>51</v>
      </c>
    </row>
    <row r="1201" spans="1:6">
      <c r="A1201">
        <v>14</v>
      </c>
      <c r="B1201" s="1" t="s">
        <v>100</v>
      </c>
      <c r="C1201">
        <v>2</v>
      </c>
      <c r="D1201" s="39">
        <v>0.49</v>
      </c>
      <c r="E1201" s="39">
        <v>0</v>
      </c>
      <c r="F1201" s="39" t="s">
        <v>51</v>
      </c>
    </row>
    <row r="1202" spans="1:6">
      <c r="A1202">
        <v>14</v>
      </c>
      <c r="B1202" s="1" t="s">
        <v>19</v>
      </c>
      <c r="C1202">
        <v>1</v>
      </c>
      <c r="D1202" s="39">
        <v>0.43</v>
      </c>
      <c r="E1202" s="39">
        <v>0</v>
      </c>
      <c r="F1202" s="39" t="s">
        <v>51</v>
      </c>
    </row>
    <row r="1203" spans="1:6">
      <c r="A1203">
        <v>14</v>
      </c>
      <c r="B1203" s="1" t="s">
        <v>19</v>
      </c>
      <c r="C1203">
        <v>2</v>
      </c>
      <c r="D1203" s="39">
        <v>0.31</v>
      </c>
      <c r="E1203" s="39">
        <v>1</v>
      </c>
      <c r="F1203" s="39" t="s">
        <v>51</v>
      </c>
    </row>
    <row r="1204" spans="1:6">
      <c r="A1204">
        <v>14</v>
      </c>
      <c r="B1204" s="1" t="s">
        <v>20</v>
      </c>
      <c r="C1204">
        <v>1</v>
      </c>
      <c r="D1204" s="39">
        <v>0.36</v>
      </c>
      <c r="E1204" s="39">
        <v>0</v>
      </c>
      <c r="F1204" s="39" t="s">
        <v>51</v>
      </c>
    </row>
    <row r="1205" spans="1:6">
      <c r="A1205">
        <v>14</v>
      </c>
      <c r="B1205" s="1" t="s">
        <v>20</v>
      </c>
      <c r="C1205">
        <v>2</v>
      </c>
      <c r="D1205" s="39">
        <v>0.63</v>
      </c>
      <c r="E1205" s="39">
        <v>1</v>
      </c>
      <c r="F1205" s="39" t="s">
        <v>51</v>
      </c>
    </row>
    <row r="1206" spans="1:6">
      <c r="A1206">
        <v>14</v>
      </c>
      <c r="B1206" s="1" t="s">
        <v>22</v>
      </c>
      <c r="C1206">
        <v>1</v>
      </c>
      <c r="D1206" s="39">
        <v>0</v>
      </c>
      <c r="E1206" s="39">
        <v>0</v>
      </c>
      <c r="F1206" s="39" t="s">
        <v>52</v>
      </c>
    </row>
    <row r="1207" spans="1:6">
      <c r="A1207">
        <v>14</v>
      </c>
      <c r="B1207" s="1" t="s">
        <v>22</v>
      </c>
      <c r="C1207">
        <v>2</v>
      </c>
      <c r="D1207" s="39">
        <v>0</v>
      </c>
      <c r="E1207" s="39">
        <v>0</v>
      </c>
      <c r="F1207" s="39" t="s">
        <v>52</v>
      </c>
    </row>
    <row r="1208" spans="1:6">
      <c r="A1208">
        <v>14</v>
      </c>
      <c r="B1208" s="1" t="s">
        <v>39</v>
      </c>
      <c r="C1208">
        <v>1</v>
      </c>
      <c r="D1208" s="39">
        <v>1</v>
      </c>
      <c r="E1208" s="39">
        <v>3</v>
      </c>
      <c r="F1208" s="39" t="s">
        <v>51</v>
      </c>
    </row>
    <row r="1209" spans="1:6">
      <c r="A1209">
        <v>14</v>
      </c>
      <c r="B1209" s="1" t="s">
        <v>39</v>
      </c>
      <c r="C1209">
        <v>2</v>
      </c>
      <c r="D1209" s="39">
        <v>0.2</v>
      </c>
      <c r="E1209" s="39">
        <v>0</v>
      </c>
      <c r="F1209" s="39" t="s">
        <v>51</v>
      </c>
    </row>
    <row r="1210" spans="1:6">
      <c r="A1210">
        <v>14</v>
      </c>
      <c r="B1210" s="1" t="s">
        <v>18</v>
      </c>
      <c r="C1210">
        <v>1</v>
      </c>
      <c r="D1210" s="39">
        <v>0.36</v>
      </c>
      <c r="E1210" s="39">
        <v>0</v>
      </c>
      <c r="F1210" s="39" t="s">
        <v>51</v>
      </c>
    </row>
    <row r="1211" spans="1:6">
      <c r="A1211">
        <v>14</v>
      </c>
      <c r="B1211" s="1" t="s">
        <v>18</v>
      </c>
      <c r="C1211">
        <v>2</v>
      </c>
      <c r="D1211" s="39">
        <v>0.35</v>
      </c>
      <c r="E1211" s="39">
        <v>0</v>
      </c>
      <c r="F1211" s="39" t="s">
        <v>51</v>
      </c>
    </row>
    <row r="1212" spans="1:6">
      <c r="A1212">
        <v>14</v>
      </c>
      <c r="B1212" s="1" t="s">
        <v>27</v>
      </c>
      <c r="C1212">
        <v>1</v>
      </c>
      <c r="D1212" s="39">
        <v>1</v>
      </c>
      <c r="E1212" s="39">
        <v>3</v>
      </c>
      <c r="F1212" s="39" t="s">
        <v>51</v>
      </c>
    </row>
    <row r="1213" spans="1:6">
      <c r="A1213">
        <v>14</v>
      </c>
      <c r="B1213" s="1" t="s">
        <v>27</v>
      </c>
      <c r="C1213">
        <v>2</v>
      </c>
      <c r="D1213" s="39">
        <v>0</v>
      </c>
      <c r="E1213" s="39">
        <v>0</v>
      </c>
      <c r="F1213" s="39" t="s">
        <v>52</v>
      </c>
    </row>
    <row r="1214" spans="1:6">
      <c r="A1214">
        <v>14</v>
      </c>
      <c r="B1214" s="1" t="s">
        <v>21</v>
      </c>
      <c r="C1214">
        <v>1</v>
      </c>
      <c r="D1214" s="39">
        <v>1</v>
      </c>
      <c r="E1214" s="39">
        <v>3</v>
      </c>
      <c r="F1214" s="39" t="s">
        <v>51</v>
      </c>
    </row>
    <row r="1215" spans="1:6">
      <c r="A1215">
        <v>14</v>
      </c>
      <c r="B1215" s="1" t="s">
        <v>21</v>
      </c>
      <c r="C1215">
        <v>2</v>
      </c>
      <c r="D1215" s="39">
        <v>0.48</v>
      </c>
      <c r="E1215" s="39">
        <v>0</v>
      </c>
      <c r="F1215" s="39" t="s">
        <v>51</v>
      </c>
    </row>
    <row r="1216" spans="1:6">
      <c r="A1216">
        <v>14</v>
      </c>
      <c r="B1216" s="1" t="s">
        <v>31</v>
      </c>
      <c r="C1216">
        <v>1</v>
      </c>
      <c r="D1216" s="39">
        <v>0.5</v>
      </c>
      <c r="E1216" s="39">
        <v>1</v>
      </c>
      <c r="F1216" s="39" t="s">
        <v>51</v>
      </c>
    </row>
    <row r="1217" spans="1:6">
      <c r="A1217">
        <v>14</v>
      </c>
      <c r="B1217" s="1" t="s">
        <v>31</v>
      </c>
      <c r="C1217">
        <v>2</v>
      </c>
      <c r="D1217" s="39">
        <v>0.36</v>
      </c>
      <c r="E1217" s="39">
        <v>0</v>
      </c>
      <c r="F1217" s="39" t="s">
        <v>51</v>
      </c>
    </row>
    <row r="1218" spans="1:6">
      <c r="A1218">
        <v>14</v>
      </c>
      <c r="B1218" s="1" t="s">
        <v>44</v>
      </c>
      <c r="C1218">
        <v>1</v>
      </c>
      <c r="D1218" s="39">
        <v>0.7</v>
      </c>
      <c r="E1218" s="39">
        <v>1</v>
      </c>
      <c r="F1218" s="39" t="s">
        <v>51</v>
      </c>
    </row>
    <row r="1219" spans="1:6">
      <c r="A1219">
        <v>14</v>
      </c>
      <c r="B1219" s="1" t="s">
        <v>44</v>
      </c>
      <c r="C1219">
        <v>2</v>
      </c>
      <c r="D1219" s="39">
        <v>0.3</v>
      </c>
      <c r="E1219" s="39">
        <v>0</v>
      </c>
      <c r="F1219" s="39" t="s">
        <v>51</v>
      </c>
    </row>
    <row r="1220" spans="1:6">
      <c r="A1220">
        <v>14</v>
      </c>
      <c r="B1220" s="1" t="s">
        <v>25</v>
      </c>
      <c r="C1220">
        <v>1</v>
      </c>
      <c r="D1220" s="39">
        <v>0.22</v>
      </c>
      <c r="E1220" s="39">
        <v>1</v>
      </c>
      <c r="F1220" s="39" t="s">
        <v>51</v>
      </c>
    </row>
    <row r="1221" spans="1:6">
      <c r="A1221">
        <v>14</v>
      </c>
      <c r="B1221" s="1" t="s">
        <v>25</v>
      </c>
      <c r="C1221">
        <v>2</v>
      </c>
      <c r="D1221" s="39">
        <v>0.26</v>
      </c>
      <c r="E1221" s="39">
        <v>0</v>
      </c>
      <c r="F1221" s="39" t="s">
        <v>51</v>
      </c>
    </row>
    <row r="1222" spans="1:6">
      <c r="A1222">
        <v>14</v>
      </c>
      <c r="B1222" s="1" t="s">
        <v>129</v>
      </c>
      <c r="C1222">
        <v>1</v>
      </c>
      <c r="D1222" s="39">
        <v>0.18</v>
      </c>
      <c r="E1222" s="39">
        <v>0</v>
      </c>
      <c r="F1222" s="39" t="s">
        <v>51</v>
      </c>
    </row>
    <row r="1223" spans="1:6">
      <c r="A1223">
        <v>14</v>
      </c>
      <c r="B1223" s="1" t="s">
        <v>129</v>
      </c>
      <c r="C1223">
        <v>2</v>
      </c>
      <c r="D1223" s="39">
        <v>0.05</v>
      </c>
      <c r="E1223" s="39">
        <v>1</v>
      </c>
      <c r="F1223" s="39" t="s">
        <v>51</v>
      </c>
    </row>
    <row r="1224" spans="1:6">
      <c r="A1224">
        <v>15</v>
      </c>
      <c r="B1224" s="1" t="s">
        <v>131</v>
      </c>
      <c r="C1224">
        <v>1</v>
      </c>
      <c r="D1224" s="39">
        <v>1</v>
      </c>
      <c r="E1224" s="39">
        <v>3</v>
      </c>
      <c r="F1224" s="39" t="s">
        <v>51</v>
      </c>
    </row>
    <row r="1225" spans="1:6">
      <c r="A1225">
        <v>15</v>
      </c>
      <c r="B1225" s="1" t="s">
        <v>131</v>
      </c>
      <c r="C1225">
        <v>2</v>
      </c>
      <c r="D1225" s="39">
        <v>0.77</v>
      </c>
      <c r="E1225" s="39">
        <v>2</v>
      </c>
      <c r="F1225" s="39" t="s">
        <v>51</v>
      </c>
    </row>
    <row r="1226" spans="1:6">
      <c r="A1226">
        <v>15</v>
      </c>
      <c r="B1226" s="1" t="s">
        <v>97</v>
      </c>
      <c r="C1226">
        <v>1</v>
      </c>
      <c r="D1226" s="39">
        <v>0.42</v>
      </c>
      <c r="E1226" s="39">
        <v>0</v>
      </c>
      <c r="F1226" s="39" t="s">
        <v>51</v>
      </c>
    </row>
    <row r="1227" spans="1:6">
      <c r="A1227">
        <v>15</v>
      </c>
      <c r="B1227" s="1" t="s">
        <v>97</v>
      </c>
      <c r="C1227">
        <v>2</v>
      </c>
      <c r="D1227" s="39">
        <v>0.44</v>
      </c>
      <c r="E1227" s="39">
        <v>1</v>
      </c>
      <c r="F1227" s="39" t="s">
        <v>51</v>
      </c>
    </row>
    <row r="1228" spans="1:6">
      <c r="A1228">
        <v>15</v>
      </c>
      <c r="B1228" s="1" t="s">
        <v>79</v>
      </c>
      <c r="C1228">
        <v>1</v>
      </c>
      <c r="D1228" s="39">
        <v>0.82</v>
      </c>
      <c r="E1228" s="39">
        <v>1</v>
      </c>
      <c r="F1228" s="39" t="s">
        <v>51</v>
      </c>
    </row>
    <row r="1229" spans="1:6">
      <c r="A1229">
        <v>15</v>
      </c>
      <c r="B1229" s="1" t="s">
        <v>79</v>
      </c>
      <c r="C1229">
        <v>2</v>
      </c>
      <c r="D1229" s="39">
        <v>0</v>
      </c>
      <c r="E1229" s="39">
        <v>0</v>
      </c>
      <c r="F1229" s="39" t="s">
        <v>52</v>
      </c>
    </row>
    <row r="1230" spans="1:6">
      <c r="A1230">
        <v>15</v>
      </c>
      <c r="B1230" s="275" t="s">
        <v>450</v>
      </c>
      <c r="C1230">
        <v>1</v>
      </c>
      <c r="D1230" s="39">
        <v>0.55000000000000004</v>
      </c>
      <c r="E1230" s="39">
        <v>1</v>
      </c>
      <c r="F1230" s="39" t="s">
        <v>51</v>
      </c>
    </row>
    <row r="1231" spans="1:6">
      <c r="A1231">
        <v>15</v>
      </c>
      <c r="B1231" s="275" t="s">
        <v>450</v>
      </c>
      <c r="C1231">
        <v>2</v>
      </c>
      <c r="D1231" s="39">
        <v>0.32</v>
      </c>
      <c r="E1231" s="39">
        <v>0</v>
      </c>
      <c r="F1231" s="39" t="s">
        <v>51</v>
      </c>
    </row>
    <row r="1232" spans="1:6">
      <c r="A1232">
        <v>15</v>
      </c>
      <c r="B1232" s="1" t="s">
        <v>80</v>
      </c>
      <c r="C1232">
        <v>1</v>
      </c>
      <c r="D1232" s="39">
        <v>1</v>
      </c>
      <c r="E1232" s="39">
        <v>3</v>
      </c>
      <c r="F1232" s="39" t="s">
        <v>51</v>
      </c>
    </row>
    <row r="1233" spans="1:6">
      <c r="A1233">
        <v>15</v>
      </c>
      <c r="B1233" s="1" t="s">
        <v>80</v>
      </c>
      <c r="C1233">
        <v>2</v>
      </c>
      <c r="D1233" s="39">
        <v>0.25</v>
      </c>
      <c r="E1233" s="39">
        <v>0</v>
      </c>
      <c r="F1233" s="39" t="s">
        <v>51</v>
      </c>
    </row>
    <row r="1234" spans="1:6">
      <c r="A1234">
        <v>15</v>
      </c>
      <c r="B1234" s="1" t="s">
        <v>1</v>
      </c>
      <c r="C1234">
        <v>1</v>
      </c>
      <c r="D1234" s="39">
        <v>0.86</v>
      </c>
      <c r="E1234" s="39">
        <v>2</v>
      </c>
      <c r="F1234" s="39" t="s">
        <v>51</v>
      </c>
    </row>
    <row r="1235" spans="1:6">
      <c r="A1235">
        <v>15</v>
      </c>
      <c r="B1235" s="1" t="s">
        <v>1</v>
      </c>
      <c r="C1235">
        <v>2</v>
      </c>
      <c r="D1235" s="39">
        <v>0.59</v>
      </c>
      <c r="E1235" s="39">
        <v>1</v>
      </c>
      <c r="F1235" s="39" t="s">
        <v>51</v>
      </c>
    </row>
    <row r="1236" spans="1:6">
      <c r="A1236">
        <v>15</v>
      </c>
      <c r="B1236" s="1" t="s">
        <v>4</v>
      </c>
      <c r="C1236">
        <v>1</v>
      </c>
      <c r="D1236" s="39">
        <v>1</v>
      </c>
      <c r="E1236" s="39">
        <v>3</v>
      </c>
      <c r="F1236" s="39" t="s">
        <v>51</v>
      </c>
    </row>
    <row r="1237" spans="1:6">
      <c r="A1237">
        <v>15</v>
      </c>
      <c r="B1237" s="1" t="s">
        <v>4</v>
      </c>
      <c r="C1237">
        <v>2</v>
      </c>
      <c r="D1237" s="39">
        <v>0.42</v>
      </c>
      <c r="E1237" s="39">
        <v>0</v>
      </c>
      <c r="F1237" s="39" t="s">
        <v>51</v>
      </c>
    </row>
    <row r="1238" spans="1:6">
      <c r="A1238">
        <v>15</v>
      </c>
      <c r="B1238" s="1" t="s">
        <v>2</v>
      </c>
      <c r="C1238">
        <v>1</v>
      </c>
      <c r="D1238" s="39">
        <v>0.37</v>
      </c>
      <c r="E1238" s="39">
        <v>1</v>
      </c>
      <c r="F1238" s="39" t="s">
        <v>51</v>
      </c>
    </row>
    <row r="1239" spans="1:6">
      <c r="A1239">
        <v>15</v>
      </c>
      <c r="B1239" s="1" t="s">
        <v>2</v>
      </c>
      <c r="C1239">
        <v>2</v>
      </c>
      <c r="D1239" s="39">
        <v>0.46</v>
      </c>
      <c r="E1239" s="39">
        <v>0</v>
      </c>
      <c r="F1239" s="39" t="s">
        <v>51</v>
      </c>
    </row>
    <row r="1240" spans="1:6">
      <c r="A1240">
        <v>15</v>
      </c>
      <c r="B1240" s="1" t="s">
        <v>95</v>
      </c>
      <c r="C1240">
        <v>1</v>
      </c>
      <c r="D1240" s="39">
        <v>0.72</v>
      </c>
      <c r="E1240" s="39">
        <v>1</v>
      </c>
      <c r="F1240" s="39" t="s">
        <v>51</v>
      </c>
    </row>
    <row r="1241" spans="1:6">
      <c r="A1241">
        <v>15</v>
      </c>
      <c r="B1241" s="1" t="s">
        <v>95</v>
      </c>
      <c r="C1241">
        <v>2</v>
      </c>
      <c r="D1241" s="39">
        <v>0.35</v>
      </c>
      <c r="E1241" s="39">
        <v>0</v>
      </c>
      <c r="F1241" s="39" t="s">
        <v>51</v>
      </c>
    </row>
    <row r="1242" spans="1:6">
      <c r="A1242">
        <v>15</v>
      </c>
      <c r="B1242" s="1" t="s">
        <v>98</v>
      </c>
      <c r="C1242">
        <v>1</v>
      </c>
      <c r="D1242" s="39">
        <v>0.54</v>
      </c>
      <c r="E1242" s="39">
        <v>1</v>
      </c>
      <c r="F1242" s="39" t="s">
        <v>51</v>
      </c>
    </row>
    <row r="1243" spans="1:6">
      <c r="A1243">
        <v>15</v>
      </c>
      <c r="B1243" s="1" t="s">
        <v>98</v>
      </c>
      <c r="C1243">
        <v>2</v>
      </c>
      <c r="D1243" s="39">
        <v>0.73</v>
      </c>
      <c r="E1243" s="39">
        <v>2</v>
      </c>
      <c r="F1243" s="39" t="s">
        <v>51</v>
      </c>
    </row>
    <row r="1244" spans="1:6">
      <c r="A1244">
        <v>15</v>
      </c>
      <c r="B1244" s="1" t="s">
        <v>132</v>
      </c>
      <c r="C1244">
        <v>1</v>
      </c>
      <c r="D1244" s="39">
        <v>1</v>
      </c>
      <c r="E1244" s="39">
        <v>3</v>
      </c>
      <c r="F1244" s="39" t="s">
        <v>51</v>
      </c>
    </row>
    <row r="1245" spans="1:6">
      <c r="A1245">
        <v>15</v>
      </c>
      <c r="B1245" s="1" t="s">
        <v>132</v>
      </c>
      <c r="C1245">
        <v>2</v>
      </c>
      <c r="D1245" s="39">
        <v>1</v>
      </c>
      <c r="E1245" s="39">
        <v>3</v>
      </c>
      <c r="F1245" s="39" t="s">
        <v>51</v>
      </c>
    </row>
    <row r="1246" spans="1:6">
      <c r="A1246">
        <v>15</v>
      </c>
      <c r="B1246" s="1" t="s">
        <v>3</v>
      </c>
      <c r="C1246">
        <v>1</v>
      </c>
      <c r="D1246" s="39">
        <v>1</v>
      </c>
      <c r="E1246" s="39">
        <v>3</v>
      </c>
      <c r="F1246" s="39" t="s">
        <v>51</v>
      </c>
    </row>
    <row r="1247" spans="1:6">
      <c r="A1247">
        <v>15</v>
      </c>
      <c r="B1247" s="1" t="s">
        <v>3</v>
      </c>
      <c r="C1247">
        <v>2</v>
      </c>
      <c r="D1247" s="39">
        <v>1</v>
      </c>
      <c r="E1247" s="39">
        <v>3</v>
      </c>
      <c r="F1247" s="39" t="s">
        <v>51</v>
      </c>
    </row>
    <row r="1248" spans="1:6">
      <c r="A1248">
        <v>15</v>
      </c>
      <c r="B1248" s="1" t="s">
        <v>76</v>
      </c>
      <c r="C1248">
        <v>1</v>
      </c>
      <c r="D1248" s="39">
        <v>0.49</v>
      </c>
      <c r="E1248" s="39">
        <v>0</v>
      </c>
      <c r="F1248" s="39" t="s">
        <v>51</v>
      </c>
    </row>
    <row r="1249" spans="1:6">
      <c r="A1249">
        <v>15</v>
      </c>
      <c r="B1249" s="1" t="s">
        <v>76</v>
      </c>
      <c r="C1249">
        <v>2</v>
      </c>
      <c r="D1249" s="39">
        <v>0.52</v>
      </c>
      <c r="E1249" s="39">
        <v>1</v>
      </c>
      <c r="F1249" s="39" t="s">
        <v>51</v>
      </c>
    </row>
    <row r="1250" spans="1:6">
      <c r="A1250">
        <v>15</v>
      </c>
      <c r="B1250" s="1" t="s">
        <v>9</v>
      </c>
      <c r="C1250">
        <v>1</v>
      </c>
      <c r="D1250" s="39">
        <v>0.47</v>
      </c>
      <c r="E1250" s="39">
        <v>0</v>
      </c>
      <c r="F1250" s="39" t="s">
        <v>51</v>
      </c>
    </row>
    <row r="1251" spans="1:6">
      <c r="A1251">
        <v>15</v>
      </c>
      <c r="B1251" s="1" t="s">
        <v>9</v>
      </c>
      <c r="C1251">
        <v>2</v>
      </c>
      <c r="D1251" s="39">
        <v>0.48</v>
      </c>
      <c r="E1251" s="39">
        <v>0</v>
      </c>
      <c r="F1251" s="39" t="s">
        <v>51</v>
      </c>
    </row>
    <row r="1252" spans="1:6">
      <c r="A1252">
        <v>15</v>
      </c>
      <c r="B1252" s="1" t="s">
        <v>10</v>
      </c>
      <c r="C1252">
        <v>1</v>
      </c>
      <c r="D1252" s="39">
        <v>0.67</v>
      </c>
      <c r="E1252" s="39">
        <v>1</v>
      </c>
      <c r="F1252" s="39" t="s">
        <v>51</v>
      </c>
    </row>
    <row r="1253" spans="1:6">
      <c r="A1253">
        <v>15</v>
      </c>
      <c r="B1253" s="1" t="s">
        <v>10</v>
      </c>
      <c r="C1253">
        <v>2</v>
      </c>
      <c r="D1253" s="39">
        <v>0.66</v>
      </c>
      <c r="E1253" s="39">
        <v>2</v>
      </c>
      <c r="F1253" s="39" t="s">
        <v>51</v>
      </c>
    </row>
    <row r="1254" spans="1:6">
      <c r="A1254">
        <v>15</v>
      </c>
      <c r="B1254" s="1" t="s">
        <v>7</v>
      </c>
      <c r="C1254">
        <v>1</v>
      </c>
      <c r="D1254" s="39">
        <v>1</v>
      </c>
      <c r="E1254" s="39">
        <v>3</v>
      </c>
      <c r="F1254" s="39" t="s">
        <v>51</v>
      </c>
    </row>
    <row r="1255" spans="1:6">
      <c r="A1255">
        <v>15</v>
      </c>
      <c r="B1255" s="1" t="s">
        <v>7</v>
      </c>
      <c r="C1255">
        <v>2</v>
      </c>
      <c r="D1255" s="39">
        <v>1</v>
      </c>
      <c r="E1255" s="39">
        <v>3</v>
      </c>
      <c r="F1255" s="39" t="s">
        <v>51</v>
      </c>
    </row>
    <row r="1256" spans="1:6">
      <c r="A1256">
        <v>15</v>
      </c>
      <c r="B1256" s="1" t="s">
        <v>78</v>
      </c>
      <c r="C1256">
        <v>1</v>
      </c>
      <c r="D1256" s="39">
        <v>0.68</v>
      </c>
      <c r="E1256" s="39">
        <v>1</v>
      </c>
      <c r="F1256" s="39" t="s">
        <v>51</v>
      </c>
    </row>
    <row r="1257" spans="1:6">
      <c r="A1257">
        <v>15</v>
      </c>
      <c r="B1257" s="1" t="s">
        <v>78</v>
      </c>
      <c r="C1257">
        <v>2</v>
      </c>
      <c r="D1257" s="39">
        <v>0.86</v>
      </c>
      <c r="E1257" s="39">
        <v>2</v>
      </c>
      <c r="F1257" s="39" t="s">
        <v>51</v>
      </c>
    </row>
    <row r="1258" spans="1:6">
      <c r="A1258">
        <v>15</v>
      </c>
      <c r="B1258" s="1" t="s">
        <v>120</v>
      </c>
      <c r="C1258">
        <v>1</v>
      </c>
      <c r="D1258" s="39">
        <v>0.51</v>
      </c>
      <c r="E1258" s="39">
        <v>1</v>
      </c>
      <c r="F1258" s="39" t="s">
        <v>51</v>
      </c>
    </row>
    <row r="1259" spans="1:6">
      <c r="A1259">
        <v>15</v>
      </c>
      <c r="B1259" s="1" t="s">
        <v>120</v>
      </c>
      <c r="C1259">
        <v>2</v>
      </c>
      <c r="D1259" s="39">
        <v>0.77</v>
      </c>
      <c r="E1259" s="39">
        <v>2</v>
      </c>
      <c r="F1259" s="39" t="s">
        <v>51</v>
      </c>
    </row>
    <row r="1260" spans="1:6">
      <c r="A1260">
        <v>15</v>
      </c>
      <c r="B1260" s="1" t="s">
        <v>6</v>
      </c>
      <c r="C1260">
        <v>1</v>
      </c>
      <c r="D1260" s="39">
        <v>0.85</v>
      </c>
      <c r="E1260" s="39">
        <v>2</v>
      </c>
      <c r="F1260" s="39" t="s">
        <v>51</v>
      </c>
    </row>
    <row r="1261" spans="1:6">
      <c r="A1261">
        <v>15</v>
      </c>
      <c r="B1261" s="1" t="s">
        <v>6</v>
      </c>
      <c r="C1261">
        <v>2</v>
      </c>
      <c r="D1261" s="39">
        <v>0.52</v>
      </c>
      <c r="E1261" s="39">
        <v>2</v>
      </c>
      <c r="F1261" s="39" t="s">
        <v>51</v>
      </c>
    </row>
    <row r="1262" spans="1:6">
      <c r="A1262">
        <v>15</v>
      </c>
      <c r="B1262" s="1" t="s">
        <v>127</v>
      </c>
      <c r="C1262">
        <v>1</v>
      </c>
      <c r="D1262" s="39">
        <v>1</v>
      </c>
      <c r="E1262" s="39">
        <v>3</v>
      </c>
      <c r="F1262" s="39" t="s">
        <v>51</v>
      </c>
    </row>
    <row r="1263" spans="1:6">
      <c r="A1263">
        <v>15</v>
      </c>
      <c r="B1263" s="1" t="s">
        <v>127</v>
      </c>
      <c r="C1263">
        <v>2</v>
      </c>
      <c r="D1263" s="39">
        <v>0</v>
      </c>
      <c r="E1263" s="39">
        <v>0</v>
      </c>
      <c r="F1263" s="39" t="s">
        <v>52</v>
      </c>
    </row>
    <row r="1264" spans="1:6">
      <c r="A1264">
        <v>15</v>
      </c>
      <c r="B1264" s="1" t="s">
        <v>99</v>
      </c>
      <c r="C1264">
        <v>1</v>
      </c>
      <c r="D1264" s="39">
        <v>0.15</v>
      </c>
      <c r="E1264" s="39">
        <v>1</v>
      </c>
      <c r="F1264" s="39" t="s">
        <v>51</v>
      </c>
    </row>
    <row r="1265" spans="1:6">
      <c r="A1265">
        <v>15</v>
      </c>
      <c r="B1265" s="1" t="s">
        <v>99</v>
      </c>
      <c r="C1265">
        <v>2</v>
      </c>
      <c r="D1265" s="39">
        <v>0.76</v>
      </c>
      <c r="E1265" s="39">
        <v>2</v>
      </c>
      <c r="F1265" s="39" t="s">
        <v>51</v>
      </c>
    </row>
    <row r="1266" spans="1:6">
      <c r="A1266">
        <v>15</v>
      </c>
      <c r="B1266" s="1" t="s">
        <v>128</v>
      </c>
      <c r="C1266">
        <v>1</v>
      </c>
      <c r="D1266" s="39">
        <v>0</v>
      </c>
      <c r="E1266" s="39">
        <v>0</v>
      </c>
      <c r="F1266" s="39" t="s">
        <v>52</v>
      </c>
    </row>
    <row r="1267" spans="1:6">
      <c r="A1267">
        <v>15</v>
      </c>
      <c r="B1267" s="1" t="s">
        <v>128</v>
      </c>
      <c r="C1267">
        <v>2</v>
      </c>
      <c r="D1267" s="39">
        <v>0</v>
      </c>
      <c r="E1267" s="39">
        <v>0</v>
      </c>
      <c r="F1267" s="39" t="s">
        <v>52</v>
      </c>
    </row>
    <row r="1268" spans="1:6">
      <c r="A1268">
        <v>15</v>
      </c>
      <c r="B1268" s="1" t="s">
        <v>8</v>
      </c>
      <c r="C1268">
        <v>1</v>
      </c>
      <c r="D1268" s="39">
        <v>0.43</v>
      </c>
      <c r="E1268" s="39">
        <v>1</v>
      </c>
      <c r="F1268" s="39" t="s">
        <v>51</v>
      </c>
    </row>
    <row r="1269" spans="1:6">
      <c r="A1269">
        <v>15</v>
      </c>
      <c r="B1269" s="1" t="s">
        <v>8</v>
      </c>
      <c r="C1269">
        <v>2</v>
      </c>
      <c r="D1269" s="39">
        <v>0.53</v>
      </c>
      <c r="E1269" s="39">
        <v>2</v>
      </c>
      <c r="F1269" s="39" t="s">
        <v>51</v>
      </c>
    </row>
    <row r="1270" spans="1:6">
      <c r="A1270">
        <v>15</v>
      </c>
      <c r="B1270" s="1" t="s">
        <v>489</v>
      </c>
      <c r="C1270">
        <v>1</v>
      </c>
      <c r="D1270" s="39">
        <v>0.84</v>
      </c>
      <c r="E1270" s="39">
        <v>2</v>
      </c>
      <c r="F1270" s="39" t="s">
        <v>51</v>
      </c>
    </row>
    <row r="1271" spans="1:6">
      <c r="A1271">
        <v>15</v>
      </c>
      <c r="B1271" s="1" t="s">
        <v>489</v>
      </c>
      <c r="C1271">
        <v>2</v>
      </c>
      <c r="D1271" s="39">
        <v>0.57999999999999996</v>
      </c>
      <c r="E1271" s="39">
        <v>2</v>
      </c>
      <c r="F1271" s="39" t="s">
        <v>51</v>
      </c>
    </row>
    <row r="1272" spans="1:6">
      <c r="A1272">
        <v>15</v>
      </c>
      <c r="B1272" s="1" t="s">
        <v>15</v>
      </c>
      <c r="C1272">
        <v>1</v>
      </c>
      <c r="D1272" s="39">
        <v>0.34</v>
      </c>
      <c r="E1272" s="39">
        <v>0</v>
      </c>
      <c r="F1272" s="39" t="s">
        <v>51</v>
      </c>
    </row>
    <row r="1273" spans="1:6">
      <c r="A1273">
        <v>15</v>
      </c>
      <c r="B1273" s="1" t="s">
        <v>15</v>
      </c>
      <c r="C1273">
        <v>2</v>
      </c>
      <c r="D1273" s="39">
        <v>0.62</v>
      </c>
      <c r="E1273" s="39">
        <v>2</v>
      </c>
      <c r="F1273" s="39" t="s">
        <v>51</v>
      </c>
    </row>
    <row r="1274" spans="1:6">
      <c r="A1274">
        <v>15</v>
      </c>
      <c r="B1274" s="1" t="s">
        <v>124</v>
      </c>
      <c r="C1274">
        <v>1</v>
      </c>
      <c r="D1274" s="39">
        <v>0</v>
      </c>
      <c r="E1274" s="39">
        <v>0</v>
      </c>
      <c r="F1274" s="39" t="s">
        <v>52</v>
      </c>
    </row>
    <row r="1275" spans="1:6">
      <c r="A1275">
        <v>15</v>
      </c>
      <c r="B1275" s="1" t="s">
        <v>124</v>
      </c>
      <c r="C1275">
        <v>2</v>
      </c>
      <c r="D1275" s="39">
        <v>0</v>
      </c>
      <c r="E1275" s="39">
        <v>0</v>
      </c>
      <c r="F1275" s="39" t="s">
        <v>52</v>
      </c>
    </row>
    <row r="1276" spans="1:6">
      <c r="A1276">
        <v>15</v>
      </c>
      <c r="B1276" s="1" t="s">
        <v>45</v>
      </c>
      <c r="C1276">
        <v>1</v>
      </c>
      <c r="D1276" s="39">
        <v>1</v>
      </c>
      <c r="E1276" s="39">
        <v>3</v>
      </c>
      <c r="F1276" s="39" t="s">
        <v>51</v>
      </c>
    </row>
    <row r="1277" spans="1:6">
      <c r="A1277">
        <v>15</v>
      </c>
      <c r="B1277" s="1" t="s">
        <v>45</v>
      </c>
      <c r="C1277">
        <v>2</v>
      </c>
      <c r="D1277" s="39">
        <v>1</v>
      </c>
      <c r="E1277" s="39">
        <v>3</v>
      </c>
      <c r="F1277" s="39" t="s">
        <v>51</v>
      </c>
    </row>
    <row r="1278" spans="1:6">
      <c r="A1278">
        <v>15</v>
      </c>
      <c r="B1278" s="1" t="s">
        <v>13</v>
      </c>
      <c r="C1278">
        <v>1</v>
      </c>
      <c r="D1278" s="39">
        <v>1</v>
      </c>
      <c r="E1278" s="39">
        <v>3</v>
      </c>
      <c r="F1278" s="39" t="s">
        <v>51</v>
      </c>
    </row>
    <row r="1279" spans="1:6">
      <c r="A1279">
        <v>15</v>
      </c>
      <c r="B1279" s="1" t="s">
        <v>13</v>
      </c>
      <c r="C1279">
        <v>2</v>
      </c>
      <c r="D1279" s="39">
        <v>1</v>
      </c>
      <c r="E1279" s="39">
        <v>3</v>
      </c>
      <c r="F1279" s="39" t="s">
        <v>51</v>
      </c>
    </row>
    <row r="1280" spans="1:6">
      <c r="A1280">
        <v>15</v>
      </c>
      <c r="B1280" s="1" t="s">
        <v>234</v>
      </c>
      <c r="C1280">
        <v>1</v>
      </c>
      <c r="D1280" s="39">
        <v>0.65</v>
      </c>
      <c r="E1280" s="39">
        <v>1</v>
      </c>
      <c r="F1280" s="39" t="s">
        <v>51</v>
      </c>
    </row>
    <row r="1281" spans="1:6">
      <c r="A1281">
        <v>15</v>
      </c>
      <c r="B1281" s="1" t="s">
        <v>234</v>
      </c>
      <c r="C1281">
        <v>2</v>
      </c>
      <c r="D1281" s="39">
        <v>1</v>
      </c>
      <c r="E1281" s="39">
        <v>3</v>
      </c>
      <c r="F1281" s="39" t="s">
        <v>51</v>
      </c>
    </row>
    <row r="1282" spans="1:6">
      <c r="A1282">
        <v>15</v>
      </c>
      <c r="B1282" s="1" t="s">
        <v>14</v>
      </c>
      <c r="C1282">
        <v>1</v>
      </c>
      <c r="D1282" s="39">
        <v>0.56999999999999995</v>
      </c>
      <c r="E1282" s="39">
        <v>2</v>
      </c>
      <c r="F1282" s="39" t="s">
        <v>51</v>
      </c>
    </row>
    <row r="1283" spans="1:6">
      <c r="A1283">
        <v>15</v>
      </c>
      <c r="B1283" s="1" t="s">
        <v>14</v>
      </c>
      <c r="C1283">
        <v>2</v>
      </c>
      <c r="D1283" s="39">
        <v>0.82</v>
      </c>
      <c r="E1283" s="39">
        <v>2</v>
      </c>
      <c r="F1283" s="39" t="s">
        <v>51</v>
      </c>
    </row>
    <row r="1284" spans="1:6">
      <c r="A1284">
        <v>15</v>
      </c>
      <c r="B1284" s="1" t="s">
        <v>122</v>
      </c>
      <c r="C1284">
        <v>1</v>
      </c>
      <c r="D1284" s="39">
        <v>1</v>
      </c>
      <c r="E1284" s="39">
        <v>3</v>
      </c>
      <c r="F1284" s="39" t="s">
        <v>51</v>
      </c>
    </row>
    <row r="1285" spans="1:6">
      <c r="A1285">
        <v>15</v>
      </c>
      <c r="B1285" s="1" t="s">
        <v>122</v>
      </c>
      <c r="C1285">
        <v>2</v>
      </c>
      <c r="D1285" s="39">
        <v>0.54</v>
      </c>
      <c r="E1285" s="39">
        <v>1</v>
      </c>
      <c r="F1285" s="39" t="s">
        <v>51</v>
      </c>
    </row>
    <row r="1286" spans="1:6">
      <c r="A1286">
        <v>15</v>
      </c>
      <c r="B1286" s="1" t="s">
        <v>23</v>
      </c>
      <c r="C1286">
        <v>1</v>
      </c>
      <c r="D1286" s="39">
        <v>0.94</v>
      </c>
      <c r="E1286" s="39">
        <v>2</v>
      </c>
      <c r="F1286" s="39" t="s">
        <v>51</v>
      </c>
    </row>
    <row r="1287" spans="1:6">
      <c r="A1287">
        <v>15</v>
      </c>
      <c r="B1287" s="1" t="s">
        <v>23</v>
      </c>
      <c r="C1287">
        <v>2</v>
      </c>
      <c r="D1287" s="39">
        <v>0.71</v>
      </c>
      <c r="E1287" s="39">
        <v>1</v>
      </c>
      <c r="F1287" s="39" t="s">
        <v>51</v>
      </c>
    </row>
    <row r="1288" spans="1:6">
      <c r="A1288">
        <v>15</v>
      </c>
      <c r="B1288" s="1" t="s">
        <v>123</v>
      </c>
      <c r="C1288">
        <v>1</v>
      </c>
      <c r="D1288" s="39">
        <v>0.09</v>
      </c>
      <c r="E1288" s="39">
        <v>1</v>
      </c>
      <c r="F1288" s="39" t="s">
        <v>51</v>
      </c>
    </row>
    <row r="1289" spans="1:6">
      <c r="A1289">
        <v>15</v>
      </c>
      <c r="B1289" s="1" t="s">
        <v>123</v>
      </c>
      <c r="C1289">
        <v>2</v>
      </c>
      <c r="D1289" s="39">
        <v>0.46</v>
      </c>
      <c r="E1289" s="39">
        <v>1</v>
      </c>
      <c r="F1289" s="39" t="s">
        <v>51</v>
      </c>
    </row>
    <row r="1290" spans="1:6">
      <c r="A1290">
        <v>15</v>
      </c>
      <c r="B1290" s="1" t="s">
        <v>16</v>
      </c>
      <c r="C1290">
        <v>1</v>
      </c>
      <c r="D1290" s="39">
        <v>0.5</v>
      </c>
      <c r="E1290" s="39">
        <v>1</v>
      </c>
      <c r="F1290" s="39" t="s">
        <v>51</v>
      </c>
    </row>
    <row r="1291" spans="1:6">
      <c r="A1291">
        <v>15</v>
      </c>
      <c r="B1291" s="1" t="s">
        <v>16</v>
      </c>
      <c r="C1291">
        <v>2</v>
      </c>
      <c r="D1291" s="39">
        <v>0</v>
      </c>
      <c r="E1291" s="39">
        <v>0</v>
      </c>
      <c r="F1291" s="39" t="s">
        <v>52</v>
      </c>
    </row>
    <row r="1292" spans="1:6">
      <c r="A1292">
        <v>15</v>
      </c>
      <c r="B1292" s="1" t="s">
        <v>81</v>
      </c>
      <c r="C1292">
        <v>1</v>
      </c>
      <c r="D1292" s="39">
        <v>0.33</v>
      </c>
      <c r="E1292" s="39">
        <v>0</v>
      </c>
      <c r="F1292" s="39" t="s">
        <v>51</v>
      </c>
    </row>
    <row r="1293" spans="1:6">
      <c r="A1293">
        <v>15</v>
      </c>
      <c r="B1293" s="1" t="s">
        <v>81</v>
      </c>
      <c r="C1293">
        <v>2</v>
      </c>
      <c r="D1293" s="39">
        <v>0.38</v>
      </c>
      <c r="E1293" s="39">
        <v>1</v>
      </c>
      <c r="F1293" s="39" t="s">
        <v>51</v>
      </c>
    </row>
    <row r="1294" spans="1:6">
      <c r="A1294">
        <v>15</v>
      </c>
      <c r="B1294" s="1" t="s">
        <v>100</v>
      </c>
      <c r="C1294">
        <v>1</v>
      </c>
      <c r="D1294" s="39">
        <v>0.64</v>
      </c>
      <c r="E1294" s="39">
        <v>2</v>
      </c>
      <c r="F1294" s="39" t="s">
        <v>51</v>
      </c>
    </row>
    <row r="1295" spans="1:6">
      <c r="A1295">
        <v>15</v>
      </c>
      <c r="B1295" s="1" t="s">
        <v>100</v>
      </c>
      <c r="C1295">
        <v>2</v>
      </c>
      <c r="D1295" s="39">
        <v>0.48</v>
      </c>
      <c r="E1295" s="39">
        <v>0</v>
      </c>
      <c r="F1295" s="39" t="s">
        <v>51</v>
      </c>
    </row>
    <row r="1296" spans="1:6">
      <c r="A1296">
        <v>15</v>
      </c>
      <c r="B1296" s="1" t="s">
        <v>19</v>
      </c>
      <c r="C1296">
        <v>1</v>
      </c>
      <c r="D1296" s="39">
        <v>0.39</v>
      </c>
      <c r="E1296" s="39">
        <v>0</v>
      </c>
      <c r="F1296" s="39" t="s">
        <v>51</v>
      </c>
    </row>
    <row r="1297" spans="1:6">
      <c r="A1297">
        <v>15</v>
      </c>
      <c r="B1297" s="1" t="s">
        <v>19</v>
      </c>
      <c r="C1297">
        <v>2</v>
      </c>
      <c r="D1297" s="39">
        <v>0</v>
      </c>
      <c r="E1297" s="39">
        <v>0</v>
      </c>
      <c r="F1297" s="39" t="s">
        <v>52</v>
      </c>
    </row>
    <row r="1298" spans="1:6">
      <c r="A1298">
        <v>15</v>
      </c>
      <c r="B1298" s="1" t="s">
        <v>20</v>
      </c>
      <c r="C1298">
        <v>1</v>
      </c>
      <c r="D1298" s="39">
        <v>0.76</v>
      </c>
      <c r="E1298" s="39">
        <v>2</v>
      </c>
      <c r="F1298" s="39" t="s">
        <v>51</v>
      </c>
    </row>
    <row r="1299" spans="1:6">
      <c r="A1299">
        <v>15</v>
      </c>
      <c r="B1299" s="1" t="s">
        <v>20</v>
      </c>
      <c r="C1299">
        <v>2</v>
      </c>
      <c r="D1299" s="39">
        <v>0.4</v>
      </c>
      <c r="E1299" s="39">
        <v>0</v>
      </c>
      <c r="F1299" s="39" t="s">
        <v>51</v>
      </c>
    </row>
    <row r="1300" spans="1:6">
      <c r="A1300">
        <v>15</v>
      </c>
      <c r="B1300" s="1" t="s">
        <v>39</v>
      </c>
      <c r="C1300">
        <v>1</v>
      </c>
      <c r="D1300" s="39">
        <v>0.55000000000000004</v>
      </c>
      <c r="E1300" s="39">
        <v>2</v>
      </c>
      <c r="F1300" s="39" t="s">
        <v>51</v>
      </c>
    </row>
    <row r="1301" spans="1:6">
      <c r="A1301">
        <v>15</v>
      </c>
      <c r="B1301" s="1" t="s">
        <v>39</v>
      </c>
      <c r="C1301">
        <v>2</v>
      </c>
      <c r="D1301" s="39">
        <v>0.95</v>
      </c>
      <c r="E1301" s="39">
        <v>2</v>
      </c>
      <c r="F1301" s="39" t="s">
        <v>51</v>
      </c>
    </row>
    <row r="1302" spans="1:6">
      <c r="A1302">
        <v>15</v>
      </c>
      <c r="B1302" s="1" t="s">
        <v>18</v>
      </c>
      <c r="C1302">
        <v>1</v>
      </c>
      <c r="D1302" s="39">
        <v>0.47</v>
      </c>
      <c r="E1302" s="39">
        <v>0</v>
      </c>
      <c r="F1302" s="39" t="s">
        <v>51</v>
      </c>
    </row>
    <row r="1303" spans="1:6">
      <c r="A1303">
        <v>15</v>
      </c>
      <c r="B1303" s="1" t="s">
        <v>18</v>
      </c>
      <c r="C1303">
        <v>2</v>
      </c>
      <c r="D1303" s="39">
        <v>0.94</v>
      </c>
      <c r="E1303" s="39">
        <v>2</v>
      </c>
      <c r="F1303" s="39" t="s">
        <v>51</v>
      </c>
    </row>
    <row r="1304" spans="1:6">
      <c r="A1304">
        <v>15</v>
      </c>
      <c r="B1304" s="1" t="s">
        <v>27</v>
      </c>
      <c r="C1304">
        <v>1</v>
      </c>
      <c r="D1304" s="39">
        <v>0.36</v>
      </c>
      <c r="E1304" s="39">
        <v>1</v>
      </c>
      <c r="F1304" s="39" t="s">
        <v>51</v>
      </c>
    </row>
    <row r="1305" spans="1:6">
      <c r="A1305">
        <v>15</v>
      </c>
      <c r="B1305" s="1" t="s">
        <v>27</v>
      </c>
      <c r="C1305">
        <v>2</v>
      </c>
      <c r="D1305" s="39">
        <v>0</v>
      </c>
      <c r="E1305" s="39">
        <v>0</v>
      </c>
      <c r="F1305" s="39" t="s">
        <v>52</v>
      </c>
    </row>
    <row r="1306" spans="1:6">
      <c r="A1306">
        <v>15</v>
      </c>
      <c r="B1306" s="1" t="s">
        <v>31</v>
      </c>
      <c r="C1306">
        <v>1</v>
      </c>
      <c r="D1306" s="39">
        <v>0.69</v>
      </c>
      <c r="E1306" s="39">
        <v>2</v>
      </c>
      <c r="F1306" s="39" t="s">
        <v>51</v>
      </c>
    </row>
    <row r="1307" spans="1:6">
      <c r="A1307">
        <v>15</v>
      </c>
      <c r="B1307" s="1" t="s">
        <v>31</v>
      </c>
      <c r="C1307">
        <v>2</v>
      </c>
      <c r="D1307" s="39">
        <v>1</v>
      </c>
      <c r="E1307" s="39">
        <v>3</v>
      </c>
      <c r="F1307" s="39" t="s">
        <v>51</v>
      </c>
    </row>
    <row r="1308" spans="1:6">
      <c r="A1308">
        <v>15</v>
      </c>
      <c r="B1308" s="1" t="s">
        <v>21</v>
      </c>
      <c r="C1308">
        <v>1</v>
      </c>
      <c r="D1308" s="39">
        <v>1</v>
      </c>
      <c r="E1308" s="39">
        <v>3</v>
      </c>
      <c r="F1308" s="39" t="s">
        <v>51</v>
      </c>
    </row>
    <row r="1309" spans="1:6">
      <c r="A1309">
        <v>15</v>
      </c>
      <c r="B1309" s="1" t="s">
        <v>21</v>
      </c>
      <c r="C1309">
        <v>2</v>
      </c>
      <c r="D1309" s="39">
        <v>0</v>
      </c>
      <c r="E1309" s="39">
        <v>0</v>
      </c>
      <c r="F1309" s="39" t="s">
        <v>52</v>
      </c>
    </row>
    <row r="1310" spans="1:6">
      <c r="A1310">
        <v>15</v>
      </c>
      <c r="B1310" s="1" t="s">
        <v>25</v>
      </c>
      <c r="C1310">
        <v>1</v>
      </c>
      <c r="D1310" s="39">
        <v>0.38</v>
      </c>
      <c r="E1310" s="39">
        <v>0</v>
      </c>
      <c r="F1310" s="39" t="s">
        <v>51</v>
      </c>
    </row>
    <row r="1311" spans="1:6">
      <c r="A1311">
        <v>15</v>
      </c>
      <c r="B1311" s="1" t="s">
        <v>25</v>
      </c>
      <c r="C1311">
        <v>2</v>
      </c>
      <c r="D1311" s="39">
        <v>1</v>
      </c>
      <c r="E1311" s="39">
        <v>3</v>
      </c>
      <c r="F1311" s="39" t="s">
        <v>51</v>
      </c>
    </row>
    <row r="1312" spans="1:6">
      <c r="A1312">
        <v>15</v>
      </c>
      <c r="B1312" s="1" t="s">
        <v>129</v>
      </c>
      <c r="C1312">
        <v>1</v>
      </c>
      <c r="D1312" s="39">
        <v>0</v>
      </c>
      <c r="E1312" s="39">
        <v>0</v>
      </c>
      <c r="F1312" s="39" t="s">
        <v>52</v>
      </c>
    </row>
    <row r="1313" spans="1:6">
      <c r="A1313">
        <v>15</v>
      </c>
      <c r="B1313" s="1" t="s">
        <v>129</v>
      </c>
      <c r="C1313">
        <v>2</v>
      </c>
      <c r="D1313" s="39">
        <v>0</v>
      </c>
      <c r="E1313" s="39">
        <v>0</v>
      </c>
      <c r="F1313" s="39" t="s">
        <v>52</v>
      </c>
    </row>
    <row r="1314" spans="1:6">
      <c r="A1314">
        <v>16</v>
      </c>
      <c r="B1314" s="1" t="s">
        <v>97</v>
      </c>
      <c r="C1314">
        <v>1</v>
      </c>
      <c r="D1314" s="39">
        <v>1</v>
      </c>
      <c r="E1314" s="39">
        <v>3</v>
      </c>
      <c r="F1314" s="39" t="s">
        <v>51</v>
      </c>
    </row>
    <row r="1315" spans="1:6">
      <c r="A1315">
        <v>16</v>
      </c>
      <c r="B1315" s="1" t="s">
        <v>97</v>
      </c>
      <c r="C1315">
        <v>2</v>
      </c>
      <c r="D1315" s="39">
        <v>0.4</v>
      </c>
      <c r="E1315" s="39">
        <v>0</v>
      </c>
      <c r="F1315" s="39" t="s">
        <v>51</v>
      </c>
    </row>
    <row r="1316" spans="1:6">
      <c r="A1316">
        <v>16</v>
      </c>
      <c r="B1316" s="1" t="s">
        <v>79</v>
      </c>
      <c r="C1316">
        <v>1</v>
      </c>
      <c r="D1316" s="39">
        <v>1</v>
      </c>
      <c r="E1316" s="39">
        <v>3</v>
      </c>
      <c r="F1316" s="39" t="s">
        <v>51</v>
      </c>
    </row>
    <row r="1317" spans="1:6">
      <c r="A1317">
        <v>16</v>
      </c>
      <c r="B1317" s="1" t="s">
        <v>79</v>
      </c>
      <c r="C1317">
        <v>2</v>
      </c>
      <c r="D1317" s="39">
        <v>0.48</v>
      </c>
      <c r="E1317" s="39">
        <v>0</v>
      </c>
      <c r="F1317" s="39" t="s">
        <v>51</v>
      </c>
    </row>
    <row r="1318" spans="1:6">
      <c r="A1318">
        <v>16</v>
      </c>
      <c r="B1318" s="1" t="s">
        <v>155</v>
      </c>
      <c r="C1318">
        <v>1</v>
      </c>
      <c r="D1318" s="39">
        <v>0</v>
      </c>
      <c r="E1318" s="39">
        <v>0</v>
      </c>
      <c r="F1318" s="39" t="s">
        <v>52</v>
      </c>
    </row>
    <row r="1319" spans="1:6">
      <c r="A1319">
        <v>16</v>
      </c>
      <c r="B1319" s="1" t="s">
        <v>155</v>
      </c>
      <c r="C1319">
        <v>2</v>
      </c>
      <c r="D1319" s="39">
        <v>0</v>
      </c>
      <c r="E1319" s="39">
        <v>0</v>
      </c>
      <c r="F1319" s="39" t="s">
        <v>52</v>
      </c>
    </row>
    <row r="1320" spans="1:6">
      <c r="A1320">
        <v>16</v>
      </c>
      <c r="B1320" s="1" t="s">
        <v>156</v>
      </c>
      <c r="C1320">
        <v>1</v>
      </c>
      <c r="D1320" s="39">
        <v>0.27</v>
      </c>
      <c r="E1320" s="39">
        <v>0</v>
      </c>
      <c r="F1320" s="39" t="s">
        <v>51</v>
      </c>
    </row>
    <row r="1321" spans="1:6">
      <c r="A1321">
        <v>16</v>
      </c>
      <c r="B1321" s="1" t="s">
        <v>156</v>
      </c>
      <c r="C1321">
        <v>2</v>
      </c>
      <c r="D1321" s="39">
        <v>0.52</v>
      </c>
      <c r="E1321" s="39">
        <v>1</v>
      </c>
      <c r="F1321" s="39" t="s">
        <v>51</v>
      </c>
    </row>
    <row r="1322" spans="1:6">
      <c r="A1322">
        <v>16</v>
      </c>
      <c r="B1322" s="275" t="s">
        <v>450</v>
      </c>
      <c r="C1322">
        <v>1</v>
      </c>
      <c r="D1322" s="39">
        <v>0.5</v>
      </c>
      <c r="E1322" s="39">
        <v>1</v>
      </c>
      <c r="F1322" s="39" t="s">
        <v>51</v>
      </c>
    </row>
    <row r="1323" spans="1:6">
      <c r="A1323">
        <v>16</v>
      </c>
      <c r="B1323" s="275" t="s">
        <v>450</v>
      </c>
      <c r="C1323">
        <v>2</v>
      </c>
      <c r="D1323" s="39">
        <v>0.42</v>
      </c>
      <c r="E1323" s="39">
        <v>0</v>
      </c>
      <c r="F1323" s="39" t="s">
        <v>51</v>
      </c>
    </row>
    <row r="1324" spans="1:6">
      <c r="A1324">
        <v>16</v>
      </c>
      <c r="B1324" s="1" t="s">
        <v>80</v>
      </c>
      <c r="C1324">
        <v>1</v>
      </c>
      <c r="D1324" s="39">
        <v>0.3</v>
      </c>
      <c r="E1324" s="39">
        <v>0</v>
      </c>
      <c r="F1324" s="39" t="s">
        <v>51</v>
      </c>
    </row>
    <row r="1325" spans="1:6">
      <c r="A1325">
        <v>16</v>
      </c>
      <c r="B1325" s="1" t="s">
        <v>80</v>
      </c>
      <c r="C1325">
        <v>2</v>
      </c>
      <c r="D1325" s="39">
        <v>1</v>
      </c>
      <c r="E1325" s="39">
        <v>3</v>
      </c>
      <c r="F1325" s="39" t="s">
        <v>51</v>
      </c>
    </row>
    <row r="1326" spans="1:6">
      <c r="A1326">
        <v>16</v>
      </c>
      <c r="B1326" s="1" t="s">
        <v>1</v>
      </c>
      <c r="C1326">
        <v>1</v>
      </c>
      <c r="D1326" s="39">
        <v>0.39</v>
      </c>
      <c r="E1326" s="39">
        <v>1</v>
      </c>
      <c r="F1326" s="39" t="s">
        <v>51</v>
      </c>
    </row>
    <row r="1327" spans="1:6">
      <c r="A1327">
        <v>16</v>
      </c>
      <c r="B1327" s="1" t="s">
        <v>1</v>
      </c>
      <c r="C1327">
        <v>2</v>
      </c>
      <c r="D1327" s="39">
        <v>0.3</v>
      </c>
      <c r="E1327" s="39">
        <v>1</v>
      </c>
      <c r="F1327" s="39" t="s">
        <v>51</v>
      </c>
    </row>
    <row r="1328" spans="1:6">
      <c r="A1328">
        <v>16</v>
      </c>
      <c r="B1328" s="1" t="s">
        <v>4</v>
      </c>
      <c r="C1328">
        <v>1</v>
      </c>
      <c r="D1328" s="39">
        <v>1</v>
      </c>
      <c r="E1328" s="39">
        <v>3</v>
      </c>
      <c r="F1328" s="39" t="s">
        <v>51</v>
      </c>
    </row>
    <row r="1329" spans="1:6">
      <c r="A1329">
        <v>16</v>
      </c>
      <c r="B1329" s="1" t="s">
        <v>4</v>
      </c>
      <c r="C1329">
        <v>2</v>
      </c>
      <c r="D1329" s="39">
        <v>1</v>
      </c>
      <c r="E1329" s="39">
        <v>3</v>
      </c>
      <c r="F1329" s="39" t="s">
        <v>51</v>
      </c>
    </row>
    <row r="1330" spans="1:6">
      <c r="A1330">
        <v>16</v>
      </c>
      <c r="B1330" s="1" t="s">
        <v>2</v>
      </c>
      <c r="C1330">
        <v>1</v>
      </c>
      <c r="D1330" s="39">
        <v>0.53</v>
      </c>
      <c r="E1330" s="39">
        <v>2</v>
      </c>
      <c r="F1330" s="39" t="s">
        <v>51</v>
      </c>
    </row>
    <row r="1331" spans="1:6">
      <c r="A1331">
        <v>16</v>
      </c>
      <c r="B1331" s="1" t="s">
        <v>2</v>
      </c>
      <c r="C1331">
        <v>2</v>
      </c>
      <c r="D1331" s="39">
        <v>0.5</v>
      </c>
      <c r="E1331" s="39">
        <v>2</v>
      </c>
      <c r="F1331" s="39" t="s">
        <v>51</v>
      </c>
    </row>
    <row r="1332" spans="1:6">
      <c r="A1332">
        <v>16</v>
      </c>
      <c r="B1332" s="1" t="s">
        <v>95</v>
      </c>
      <c r="C1332">
        <v>1</v>
      </c>
      <c r="D1332" s="39">
        <v>0.99</v>
      </c>
      <c r="E1332" s="39">
        <v>1</v>
      </c>
      <c r="F1332" s="39" t="s">
        <v>51</v>
      </c>
    </row>
    <row r="1333" spans="1:6">
      <c r="A1333">
        <v>16</v>
      </c>
      <c r="B1333" s="1" t="s">
        <v>95</v>
      </c>
      <c r="C1333">
        <v>2</v>
      </c>
      <c r="D1333" s="39">
        <v>0.81</v>
      </c>
      <c r="E1333" s="39">
        <v>1</v>
      </c>
      <c r="F1333" s="39" t="s">
        <v>51</v>
      </c>
    </row>
    <row r="1334" spans="1:6">
      <c r="A1334">
        <v>16</v>
      </c>
      <c r="B1334" s="1" t="s">
        <v>98</v>
      </c>
      <c r="C1334">
        <v>1</v>
      </c>
      <c r="D1334" s="39">
        <v>0.5</v>
      </c>
      <c r="E1334" s="39">
        <v>1</v>
      </c>
      <c r="F1334" s="39" t="s">
        <v>51</v>
      </c>
    </row>
    <row r="1335" spans="1:6">
      <c r="A1335">
        <v>16</v>
      </c>
      <c r="B1335" s="1" t="s">
        <v>98</v>
      </c>
      <c r="C1335">
        <v>2</v>
      </c>
      <c r="D1335" s="39">
        <v>0.32</v>
      </c>
      <c r="E1335" s="39">
        <v>0</v>
      </c>
      <c r="F1335" s="39" t="s">
        <v>51</v>
      </c>
    </row>
    <row r="1336" spans="1:6">
      <c r="A1336">
        <v>16</v>
      </c>
      <c r="B1336" s="1" t="s">
        <v>132</v>
      </c>
      <c r="C1336">
        <v>1</v>
      </c>
      <c r="D1336" s="39">
        <v>0.6</v>
      </c>
      <c r="E1336" s="39">
        <v>2</v>
      </c>
      <c r="F1336" s="39" t="s">
        <v>51</v>
      </c>
    </row>
    <row r="1337" spans="1:6">
      <c r="A1337">
        <v>16</v>
      </c>
      <c r="B1337" s="1" t="s">
        <v>132</v>
      </c>
      <c r="C1337">
        <v>2</v>
      </c>
      <c r="D1337" s="39">
        <v>1</v>
      </c>
      <c r="E1337" s="39">
        <v>3</v>
      </c>
      <c r="F1337" s="39" t="s">
        <v>51</v>
      </c>
    </row>
    <row r="1338" spans="1:6">
      <c r="A1338">
        <v>16</v>
      </c>
      <c r="B1338" s="1" t="s">
        <v>3</v>
      </c>
      <c r="C1338">
        <v>1</v>
      </c>
      <c r="D1338" s="39">
        <v>0.79</v>
      </c>
      <c r="E1338" s="39">
        <v>2</v>
      </c>
      <c r="F1338" s="39" t="s">
        <v>51</v>
      </c>
    </row>
    <row r="1339" spans="1:6">
      <c r="A1339">
        <v>16</v>
      </c>
      <c r="B1339" s="1" t="s">
        <v>3</v>
      </c>
      <c r="C1339">
        <v>2</v>
      </c>
      <c r="D1339" s="39">
        <v>1</v>
      </c>
      <c r="E1339" s="39">
        <v>3</v>
      </c>
      <c r="F1339" s="39" t="s">
        <v>51</v>
      </c>
    </row>
    <row r="1340" spans="1:6">
      <c r="A1340">
        <v>16</v>
      </c>
      <c r="B1340" s="1" t="s">
        <v>76</v>
      </c>
      <c r="C1340">
        <v>1</v>
      </c>
      <c r="D1340" s="39">
        <v>0.46</v>
      </c>
      <c r="E1340" s="39">
        <v>0</v>
      </c>
      <c r="F1340" s="39" t="s">
        <v>51</v>
      </c>
    </row>
    <row r="1341" spans="1:6">
      <c r="A1341">
        <v>16</v>
      </c>
      <c r="B1341" s="1" t="s">
        <v>76</v>
      </c>
      <c r="C1341">
        <v>2</v>
      </c>
      <c r="D1341" s="39">
        <v>0</v>
      </c>
      <c r="E1341" s="39">
        <v>0</v>
      </c>
      <c r="F1341" s="39" t="s">
        <v>52</v>
      </c>
    </row>
    <row r="1342" spans="1:6">
      <c r="A1342">
        <v>16</v>
      </c>
      <c r="B1342" s="1" t="s">
        <v>157</v>
      </c>
      <c r="C1342">
        <v>1</v>
      </c>
      <c r="D1342" s="39">
        <v>0</v>
      </c>
      <c r="E1342" s="39">
        <v>0</v>
      </c>
      <c r="F1342" s="39" t="s">
        <v>52</v>
      </c>
    </row>
    <row r="1343" spans="1:6">
      <c r="A1343">
        <v>16</v>
      </c>
      <c r="B1343" s="1" t="s">
        <v>157</v>
      </c>
      <c r="C1343">
        <v>2</v>
      </c>
      <c r="D1343" s="39">
        <v>0</v>
      </c>
      <c r="E1343" s="39">
        <v>0</v>
      </c>
      <c r="F1343" s="39" t="s">
        <v>52</v>
      </c>
    </row>
    <row r="1344" spans="1:6">
      <c r="A1344">
        <v>16</v>
      </c>
      <c r="B1344" s="1" t="s">
        <v>9</v>
      </c>
      <c r="C1344">
        <v>1</v>
      </c>
      <c r="D1344" s="39">
        <v>0.77</v>
      </c>
      <c r="E1344" s="39">
        <v>1</v>
      </c>
      <c r="F1344" s="39" t="s">
        <v>51</v>
      </c>
    </row>
    <row r="1345" spans="1:6">
      <c r="A1345">
        <v>16</v>
      </c>
      <c r="B1345" s="1" t="s">
        <v>9</v>
      </c>
      <c r="C1345">
        <v>2</v>
      </c>
      <c r="D1345" s="39">
        <v>0.65</v>
      </c>
      <c r="E1345" s="39">
        <v>1</v>
      </c>
      <c r="F1345" s="39" t="s">
        <v>51</v>
      </c>
    </row>
    <row r="1346" spans="1:6">
      <c r="A1346">
        <v>16</v>
      </c>
      <c r="B1346" s="1" t="s">
        <v>7</v>
      </c>
      <c r="C1346">
        <v>1</v>
      </c>
      <c r="D1346" s="39">
        <v>1</v>
      </c>
      <c r="E1346" s="39">
        <v>3</v>
      </c>
      <c r="F1346" s="39" t="s">
        <v>51</v>
      </c>
    </row>
    <row r="1347" spans="1:6">
      <c r="A1347">
        <v>16</v>
      </c>
      <c r="B1347" s="1" t="s">
        <v>7</v>
      </c>
      <c r="C1347">
        <v>2</v>
      </c>
      <c r="D1347" s="39">
        <v>1</v>
      </c>
      <c r="E1347" s="39">
        <v>3</v>
      </c>
      <c r="F1347" s="39" t="s">
        <v>51</v>
      </c>
    </row>
    <row r="1348" spans="1:6">
      <c r="A1348">
        <v>16</v>
      </c>
      <c r="B1348" s="1" t="s">
        <v>10</v>
      </c>
      <c r="C1348">
        <v>1</v>
      </c>
      <c r="D1348" s="39">
        <v>0.59</v>
      </c>
      <c r="E1348" s="39">
        <v>2</v>
      </c>
      <c r="F1348" s="39" t="s">
        <v>51</v>
      </c>
    </row>
    <row r="1349" spans="1:6">
      <c r="A1349">
        <v>16</v>
      </c>
      <c r="B1349" s="1" t="s">
        <v>10</v>
      </c>
      <c r="C1349">
        <v>2</v>
      </c>
      <c r="D1349" s="39">
        <v>0.75</v>
      </c>
      <c r="E1349" s="39">
        <v>1</v>
      </c>
      <c r="F1349" s="39" t="s">
        <v>51</v>
      </c>
    </row>
    <row r="1350" spans="1:6">
      <c r="A1350">
        <v>16</v>
      </c>
      <c r="B1350" s="1" t="s">
        <v>78</v>
      </c>
      <c r="C1350">
        <v>1</v>
      </c>
      <c r="D1350" s="39">
        <v>0.48</v>
      </c>
      <c r="E1350" s="39">
        <v>0</v>
      </c>
      <c r="F1350" s="39" t="s">
        <v>51</v>
      </c>
    </row>
    <row r="1351" spans="1:6">
      <c r="A1351">
        <v>16</v>
      </c>
      <c r="B1351" s="1" t="s">
        <v>78</v>
      </c>
      <c r="C1351">
        <v>2</v>
      </c>
      <c r="D1351" s="39">
        <v>0</v>
      </c>
      <c r="E1351" s="39">
        <v>0</v>
      </c>
      <c r="F1351" s="39" t="s">
        <v>52</v>
      </c>
    </row>
    <row r="1352" spans="1:6">
      <c r="A1352">
        <v>16</v>
      </c>
      <c r="B1352" s="1" t="s">
        <v>120</v>
      </c>
      <c r="C1352">
        <v>1</v>
      </c>
      <c r="D1352" s="39">
        <v>0.68</v>
      </c>
      <c r="E1352" s="39">
        <v>2</v>
      </c>
      <c r="F1352" s="39" t="s">
        <v>51</v>
      </c>
    </row>
    <row r="1353" spans="1:6">
      <c r="A1353">
        <v>16</v>
      </c>
      <c r="B1353" s="1" t="s">
        <v>120</v>
      </c>
      <c r="C1353">
        <v>2</v>
      </c>
      <c r="D1353" s="39">
        <v>0.63</v>
      </c>
      <c r="E1353" s="39">
        <v>2</v>
      </c>
      <c r="F1353" s="39" t="s">
        <v>51</v>
      </c>
    </row>
    <row r="1354" spans="1:6">
      <c r="A1354">
        <v>16</v>
      </c>
      <c r="B1354" s="1" t="s">
        <v>6</v>
      </c>
      <c r="C1354">
        <v>1</v>
      </c>
      <c r="D1354" s="39">
        <v>0.85</v>
      </c>
      <c r="E1354" s="39">
        <v>2</v>
      </c>
      <c r="F1354" s="39" t="s">
        <v>51</v>
      </c>
    </row>
    <row r="1355" spans="1:6">
      <c r="A1355">
        <v>16</v>
      </c>
      <c r="B1355" s="1" t="s">
        <v>6</v>
      </c>
      <c r="C1355">
        <v>2</v>
      </c>
      <c r="D1355" s="39">
        <v>1</v>
      </c>
      <c r="E1355" s="39">
        <v>3</v>
      </c>
      <c r="F1355" s="39" t="s">
        <v>51</v>
      </c>
    </row>
    <row r="1356" spans="1:6">
      <c r="A1356">
        <v>16</v>
      </c>
      <c r="B1356" s="1" t="s">
        <v>127</v>
      </c>
      <c r="C1356">
        <v>1</v>
      </c>
      <c r="D1356" s="39">
        <v>0.56000000000000005</v>
      </c>
      <c r="E1356" s="39">
        <v>2</v>
      </c>
      <c r="F1356" s="39" t="s">
        <v>51</v>
      </c>
    </row>
    <row r="1357" spans="1:6">
      <c r="A1357">
        <v>16</v>
      </c>
      <c r="B1357" s="1" t="s">
        <v>127</v>
      </c>
      <c r="C1357">
        <v>2</v>
      </c>
      <c r="D1357" s="39">
        <v>0.4</v>
      </c>
      <c r="E1357" s="39">
        <v>0</v>
      </c>
      <c r="F1357" s="39" t="s">
        <v>51</v>
      </c>
    </row>
    <row r="1358" spans="1:6">
      <c r="A1358">
        <v>16</v>
      </c>
      <c r="B1358" s="1" t="s">
        <v>489</v>
      </c>
      <c r="C1358">
        <v>1</v>
      </c>
      <c r="D1358" s="39">
        <v>0.61</v>
      </c>
      <c r="E1358" s="39">
        <v>1</v>
      </c>
      <c r="F1358" s="39" t="s">
        <v>51</v>
      </c>
    </row>
    <row r="1359" spans="1:6">
      <c r="A1359">
        <v>16</v>
      </c>
      <c r="B1359" s="1" t="s">
        <v>489</v>
      </c>
      <c r="C1359">
        <v>2</v>
      </c>
      <c r="D1359" s="39">
        <v>0.88</v>
      </c>
      <c r="E1359" s="39">
        <v>2</v>
      </c>
      <c r="F1359" s="39" t="s">
        <v>51</v>
      </c>
    </row>
    <row r="1360" spans="1:6">
      <c r="A1360">
        <v>16</v>
      </c>
      <c r="B1360" s="1" t="s">
        <v>158</v>
      </c>
      <c r="C1360">
        <v>1</v>
      </c>
      <c r="D1360" s="39">
        <v>7.0000000000000007E-2</v>
      </c>
      <c r="E1360" s="39">
        <v>1</v>
      </c>
      <c r="F1360" s="39" t="s">
        <v>51</v>
      </c>
    </row>
    <row r="1361" spans="1:6">
      <c r="A1361">
        <v>16</v>
      </c>
      <c r="B1361" s="1" t="s">
        <v>158</v>
      </c>
      <c r="C1361">
        <v>2</v>
      </c>
      <c r="D1361" s="39">
        <v>0.08</v>
      </c>
      <c r="E1361" s="39">
        <v>1</v>
      </c>
      <c r="F1361" s="39" t="s">
        <v>51</v>
      </c>
    </row>
    <row r="1362" spans="1:6">
      <c r="A1362">
        <v>16</v>
      </c>
      <c r="B1362" s="1" t="s">
        <v>99</v>
      </c>
      <c r="C1362">
        <v>1</v>
      </c>
      <c r="D1362" s="39">
        <v>0.42</v>
      </c>
      <c r="E1362" s="39">
        <v>1</v>
      </c>
      <c r="F1362" s="39" t="s">
        <v>51</v>
      </c>
    </row>
    <row r="1363" spans="1:6">
      <c r="A1363">
        <v>16</v>
      </c>
      <c r="B1363" s="1" t="s">
        <v>99</v>
      </c>
      <c r="C1363">
        <v>2</v>
      </c>
      <c r="D1363" s="39">
        <v>0.56000000000000005</v>
      </c>
      <c r="E1363" s="39">
        <v>1</v>
      </c>
      <c r="F1363" s="39" t="s">
        <v>51</v>
      </c>
    </row>
    <row r="1364" spans="1:6">
      <c r="A1364">
        <v>16</v>
      </c>
      <c r="B1364" s="1" t="s">
        <v>8</v>
      </c>
      <c r="C1364">
        <v>1</v>
      </c>
      <c r="D1364" s="39">
        <v>0.23</v>
      </c>
      <c r="E1364" s="39">
        <v>0</v>
      </c>
      <c r="F1364" s="39" t="s">
        <v>51</v>
      </c>
    </row>
    <row r="1365" spans="1:6">
      <c r="A1365">
        <v>16</v>
      </c>
      <c r="B1365" s="1" t="s">
        <v>8</v>
      </c>
      <c r="C1365">
        <v>2</v>
      </c>
      <c r="D1365" s="39">
        <v>0.69</v>
      </c>
      <c r="E1365" s="39">
        <v>2</v>
      </c>
      <c r="F1365" s="39" t="s">
        <v>51</v>
      </c>
    </row>
    <row r="1366" spans="1:6">
      <c r="A1366">
        <v>16</v>
      </c>
      <c r="B1366" s="1" t="s">
        <v>15</v>
      </c>
      <c r="C1366">
        <v>1</v>
      </c>
      <c r="D1366" s="39">
        <v>0.65</v>
      </c>
      <c r="E1366" s="39">
        <v>1</v>
      </c>
      <c r="F1366" s="39" t="s">
        <v>51</v>
      </c>
    </row>
    <row r="1367" spans="1:6">
      <c r="A1367">
        <v>16</v>
      </c>
      <c r="B1367" s="1" t="s">
        <v>15</v>
      </c>
      <c r="C1367">
        <v>2</v>
      </c>
      <c r="D1367" s="39">
        <v>1</v>
      </c>
      <c r="E1367" s="39">
        <v>3</v>
      </c>
      <c r="F1367" s="39" t="s">
        <v>51</v>
      </c>
    </row>
    <row r="1368" spans="1:6">
      <c r="A1368">
        <v>16</v>
      </c>
      <c r="B1368" s="1" t="s">
        <v>124</v>
      </c>
      <c r="C1368">
        <v>1</v>
      </c>
      <c r="D1368" s="39">
        <v>0</v>
      </c>
      <c r="E1368" s="39">
        <v>0</v>
      </c>
      <c r="F1368" s="39" t="s">
        <v>52</v>
      </c>
    </row>
    <row r="1369" spans="1:6">
      <c r="A1369">
        <v>16</v>
      </c>
      <c r="B1369" s="1" t="s">
        <v>124</v>
      </c>
      <c r="C1369">
        <v>2</v>
      </c>
      <c r="D1369" s="39">
        <v>0</v>
      </c>
      <c r="E1369" s="39">
        <v>0</v>
      </c>
      <c r="F1369" s="39" t="s">
        <v>52</v>
      </c>
    </row>
    <row r="1370" spans="1:6">
      <c r="A1370">
        <v>16</v>
      </c>
      <c r="B1370" s="1" t="s">
        <v>45</v>
      </c>
      <c r="C1370">
        <v>1</v>
      </c>
      <c r="D1370" s="39">
        <v>1</v>
      </c>
      <c r="E1370" s="39">
        <v>3</v>
      </c>
      <c r="F1370" s="39" t="s">
        <v>51</v>
      </c>
    </row>
    <row r="1371" spans="1:6">
      <c r="A1371">
        <v>16</v>
      </c>
      <c r="B1371" s="1" t="s">
        <v>45</v>
      </c>
      <c r="C1371">
        <v>2</v>
      </c>
      <c r="D1371" s="39">
        <v>0.78</v>
      </c>
      <c r="E1371" s="39">
        <v>2</v>
      </c>
      <c r="F1371" s="39" t="s">
        <v>51</v>
      </c>
    </row>
    <row r="1372" spans="1:6">
      <c r="A1372">
        <v>16</v>
      </c>
      <c r="B1372" s="1" t="s">
        <v>13</v>
      </c>
      <c r="C1372">
        <v>1</v>
      </c>
      <c r="D1372" s="39">
        <v>1</v>
      </c>
      <c r="E1372" s="39">
        <v>3</v>
      </c>
      <c r="F1372" s="39" t="s">
        <v>51</v>
      </c>
    </row>
    <row r="1373" spans="1:6">
      <c r="A1373">
        <v>16</v>
      </c>
      <c r="B1373" s="1" t="s">
        <v>13</v>
      </c>
      <c r="C1373">
        <v>2</v>
      </c>
      <c r="D1373" s="39">
        <v>1</v>
      </c>
      <c r="E1373" s="39">
        <v>3</v>
      </c>
      <c r="F1373" s="39" t="s">
        <v>51</v>
      </c>
    </row>
    <row r="1374" spans="1:6">
      <c r="A1374">
        <v>16</v>
      </c>
      <c r="B1374" s="1" t="s">
        <v>234</v>
      </c>
      <c r="C1374">
        <v>1</v>
      </c>
      <c r="D1374" s="39">
        <v>0.75</v>
      </c>
      <c r="E1374" s="39">
        <v>2</v>
      </c>
      <c r="F1374" s="39" t="s">
        <v>51</v>
      </c>
    </row>
    <row r="1375" spans="1:6">
      <c r="A1375">
        <v>16</v>
      </c>
      <c r="B1375" s="1" t="s">
        <v>234</v>
      </c>
      <c r="C1375">
        <v>2</v>
      </c>
      <c r="D1375" s="39">
        <v>0.86</v>
      </c>
      <c r="E1375" s="39">
        <v>2</v>
      </c>
      <c r="F1375" s="39" t="s">
        <v>51</v>
      </c>
    </row>
    <row r="1376" spans="1:6">
      <c r="A1376">
        <v>16</v>
      </c>
      <c r="B1376" s="1" t="s">
        <v>14</v>
      </c>
      <c r="C1376">
        <v>1</v>
      </c>
      <c r="D1376" s="39">
        <v>0.39</v>
      </c>
      <c r="E1376" s="39">
        <v>1</v>
      </c>
      <c r="F1376" s="39" t="s">
        <v>51</v>
      </c>
    </row>
    <row r="1377" spans="1:6">
      <c r="A1377">
        <v>16</v>
      </c>
      <c r="B1377" s="1" t="s">
        <v>14</v>
      </c>
      <c r="C1377">
        <v>2</v>
      </c>
      <c r="D1377" s="39">
        <v>0.64</v>
      </c>
      <c r="E1377" s="39">
        <v>1</v>
      </c>
      <c r="F1377" s="39" t="s">
        <v>51</v>
      </c>
    </row>
    <row r="1378" spans="1:6">
      <c r="A1378">
        <v>16</v>
      </c>
      <c r="B1378" s="1" t="s">
        <v>122</v>
      </c>
      <c r="C1378">
        <v>1</v>
      </c>
      <c r="D1378" s="39">
        <v>0.78</v>
      </c>
      <c r="E1378" s="39">
        <v>2</v>
      </c>
      <c r="F1378" s="39" t="s">
        <v>51</v>
      </c>
    </row>
    <row r="1379" spans="1:6">
      <c r="A1379">
        <v>16</v>
      </c>
      <c r="B1379" s="1" t="s">
        <v>122</v>
      </c>
      <c r="C1379">
        <v>2</v>
      </c>
      <c r="D1379" s="39">
        <v>0.67</v>
      </c>
      <c r="E1379" s="39">
        <v>1</v>
      </c>
      <c r="F1379" s="39" t="s">
        <v>51</v>
      </c>
    </row>
    <row r="1380" spans="1:6">
      <c r="A1380">
        <v>16</v>
      </c>
      <c r="B1380" s="1" t="s">
        <v>23</v>
      </c>
      <c r="C1380">
        <v>1</v>
      </c>
      <c r="D1380" s="39">
        <v>1</v>
      </c>
      <c r="E1380" s="39">
        <v>3</v>
      </c>
      <c r="F1380" s="39" t="s">
        <v>51</v>
      </c>
    </row>
    <row r="1381" spans="1:6">
      <c r="A1381">
        <v>16</v>
      </c>
      <c r="B1381" s="1" t="s">
        <v>23</v>
      </c>
      <c r="C1381">
        <v>2</v>
      </c>
      <c r="D1381" s="39">
        <v>0.73</v>
      </c>
      <c r="E1381" s="39">
        <v>1</v>
      </c>
      <c r="F1381" s="39" t="s">
        <v>51</v>
      </c>
    </row>
    <row r="1382" spans="1:6">
      <c r="A1382">
        <v>16</v>
      </c>
      <c r="B1382" s="1" t="s">
        <v>123</v>
      </c>
      <c r="C1382">
        <v>1</v>
      </c>
      <c r="D1382" s="39">
        <v>0.04</v>
      </c>
      <c r="E1382" s="39">
        <v>0</v>
      </c>
      <c r="F1382" s="39" t="s">
        <v>51</v>
      </c>
    </row>
    <row r="1383" spans="1:6">
      <c r="A1383">
        <v>16</v>
      </c>
      <c r="B1383" s="1" t="s">
        <v>123</v>
      </c>
      <c r="C1383">
        <v>2</v>
      </c>
      <c r="D1383" s="39">
        <v>0.34</v>
      </c>
      <c r="E1383" s="39">
        <v>0</v>
      </c>
      <c r="F1383" s="39" t="s">
        <v>51</v>
      </c>
    </row>
    <row r="1384" spans="1:6">
      <c r="A1384">
        <v>16</v>
      </c>
      <c r="B1384" s="1" t="s">
        <v>16</v>
      </c>
      <c r="C1384">
        <v>1</v>
      </c>
      <c r="D1384" s="39">
        <v>0.23</v>
      </c>
      <c r="E1384" s="39">
        <v>0</v>
      </c>
      <c r="F1384" s="39" t="s">
        <v>51</v>
      </c>
    </row>
    <row r="1385" spans="1:6">
      <c r="A1385">
        <v>16</v>
      </c>
      <c r="B1385" s="1" t="s">
        <v>16</v>
      </c>
      <c r="C1385">
        <v>2</v>
      </c>
      <c r="D1385" s="39">
        <v>0</v>
      </c>
      <c r="E1385" s="39">
        <v>0</v>
      </c>
      <c r="F1385" s="39" t="s">
        <v>52</v>
      </c>
    </row>
    <row r="1386" spans="1:6">
      <c r="A1386">
        <v>16</v>
      </c>
      <c r="B1386" s="1" t="s">
        <v>81</v>
      </c>
      <c r="C1386">
        <v>1</v>
      </c>
      <c r="D1386" s="39">
        <v>0.22</v>
      </c>
      <c r="E1386" s="39">
        <v>0</v>
      </c>
      <c r="F1386" s="39" t="s">
        <v>51</v>
      </c>
    </row>
    <row r="1387" spans="1:6">
      <c r="A1387">
        <v>16</v>
      </c>
      <c r="B1387" s="1" t="s">
        <v>81</v>
      </c>
      <c r="C1387">
        <v>2</v>
      </c>
      <c r="D1387" s="39">
        <v>0.71</v>
      </c>
      <c r="E1387" s="39">
        <v>2</v>
      </c>
      <c r="F1387" s="39" t="s">
        <v>51</v>
      </c>
    </row>
    <row r="1388" spans="1:6">
      <c r="A1388">
        <v>16</v>
      </c>
      <c r="B1388" s="1" t="s">
        <v>100</v>
      </c>
      <c r="C1388">
        <v>1</v>
      </c>
      <c r="D1388" s="39">
        <v>0.37</v>
      </c>
      <c r="E1388" s="39">
        <v>1</v>
      </c>
      <c r="F1388" s="39" t="s">
        <v>51</v>
      </c>
    </row>
    <row r="1389" spans="1:6">
      <c r="A1389">
        <v>16</v>
      </c>
      <c r="B1389" s="1" t="s">
        <v>100</v>
      </c>
      <c r="C1389">
        <v>2</v>
      </c>
      <c r="D1389" s="39">
        <v>0.79</v>
      </c>
      <c r="E1389" s="39">
        <v>1</v>
      </c>
      <c r="F1389" s="39" t="s">
        <v>51</v>
      </c>
    </row>
    <row r="1390" spans="1:6">
      <c r="A1390">
        <v>16</v>
      </c>
      <c r="B1390" s="1" t="s">
        <v>19</v>
      </c>
      <c r="C1390">
        <v>1</v>
      </c>
      <c r="D1390" s="39">
        <v>0.34</v>
      </c>
      <c r="E1390" s="39">
        <v>1</v>
      </c>
      <c r="F1390" s="39" t="s">
        <v>51</v>
      </c>
    </row>
    <row r="1391" spans="1:6">
      <c r="A1391">
        <v>16</v>
      </c>
      <c r="B1391" s="1" t="s">
        <v>19</v>
      </c>
      <c r="C1391">
        <v>2</v>
      </c>
      <c r="D1391" s="39">
        <v>0.38</v>
      </c>
      <c r="E1391" s="39">
        <v>0</v>
      </c>
      <c r="F1391" s="39" t="s">
        <v>51</v>
      </c>
    </row>
    <row r="1392" spans="1:6">
      <c r="A1392">
        <v>16</v>
      </c>
      <c r="B1392" s="1" t="s">
        <v>20</v>
      </c>
      <c r="C1392">
        <v>1</v>
      </c>
      <c r="D1392" s="39">
        <v>0.64</v>
      </c>
      <c r="E1392" s="39">
        <v>2</v>
      </c>
      <c r="F1392" s="39" t="s">
        <v>51</v>
      </c>
    </row>
    <row r="1393" spans="1:6">
      <c r="A1393">
        <v>16</v>
      </c>
      <c r="B1393" s="1" t="s">
        <v>20</v>
      </c>
      <c r="C1393">
        <v>2</v>
      </c>
      <c r="D1393" s="39">
        <v>1</v>
      </c>
      <c r="E1393" s="39">
        <v>3</v>
      </c>
      <c r="F1393" s="39" t="s">
        <v>51</v>
      </c>
    </row>
    <row r="1394" spans="1:6">
      <c r="A1394">
        <v>16</v>
      </c>
      <c r="B1394" s="1" t="s">
        <v>39</v>
      </c>
      <c r="C1394">
        <v>1</v>
      </c>
      <c r="D1394" s="39">
        <v>0.6</v>
      </c>
      <c r="E1394" s="39">
        <v>1</v>
      </c>
      <c r="F1394" s="39" t="s">
        <v>51</v>
      </c>
    </row>
    <row r="1395" spans="1:6">
      <c r="A1395">
        <v>16</v>
      </c>
      <c r="B1395" s="1" t="s">
        <v>39</v>
      </c>
      <c r="C1395">
        <v>2</v>
      </c>
      <c r="D1395" s="39">
        <v>1</v>
      </c>
      <c r="E1395" s="39">
        <v>3</v>
      </c>
      <c r="F1395" s="39" t="s">
        <v>51</v>
      </c>
    </row>
    <row r="1396" spans="1:6">
      <c r="A1396">
        <v>16</v>
      </c>
      <c r="B1396" s="1" t="s">
        <v>175</v>
      </c>
      <c r="C1396">
        <v>1</v>
      </c>
      <c r="D1396" s="39">
        <v>0.98</v>
      </c>
      <c r="E1396" s="39">
        <v>2</v>
      </c>
      <c r="F1396" s="39" t="s">
        <v>51</v>
      </c>
    </row>
    <row r="1397" spans="1:6">
      <c r="A1397">
        <v>16</v>
      </c>
      <c r="B1397" s="49" t="s">
        <v>175</v>
      </c>
      <c r="C1397">
        <v>2</v>
      </c>
      <c r="D1397" s="39">
        <v>0</v>
      </c>
      <c r="E1397" s="39">
        <v>0</v>
      </c>
      <c r="F1397" s="39" t="s">
        <v>52</v>
      </c>
    </row>
    <row r="1398" spans="1:6">
      <c r="A1398">
        <v>16</v>
      </c>
      <c r="B1398" s="1" t="s">
        <v>27</v>
      </c>
      <c r="C1398">
        <v>1</v>
      </c>
      <c r="D1398" s="39">
        <v>0.54</v>
      </c>
      <c r="E1398" s="39">
        <v>1</v>
      </c>
      <c r="F1398" s="39" t="s">
        <v>51</v>
      </c>
    </row>
    <row r="1399" spans="1:6">
      <c r="A1399">
        <v>16</v>
      </c>
      <c r="B1399" s="1" t="s">
        <v>27</v>
      </c>
      <c r="C1399">
        <v>2</v>
      </c>
      <c r="D1399" s="39">
        <v>0.71</v>
      </c>
      <c r="E1399" s="39">
        <v>2</v>
      </c>
      <c r="F1399" s="39" t="s">
        <v>51</v>
      </c>
    </row>
    <row r="1400" spans="1:6">
      <c r="A1400">
        <v>16</v>
      </c>
      <c r="B1400" s="1" t="s">
        <v>18</v>
      </c>
      <c r="C1400">
        <v>1</v>
      </c>
      <c r="D1400" s="39">
        <v>1</v>
      </c>
      <c r="E1400" s="39">
        <v>3</v>
      </c>
      <c r="F1400" s="39" t="s">
        <v>51</v>
      </c>
    </row>
    <row r="1401" spans="1:6">
      <c r="A1401">
        <v>16</v>
      </c>
      <c r="B1401" s="1" t="s">
        <v>18</v>
      </c>
      <c r="C1401">
        <v>2</v>
      </c>
      <c r="D1401" s="39">
        <v>1</v>
      </c>
      <c r="E1401" s="39">
        <v>3</v>
      </c>
      <c r="F1401" s="39" t="s">
        <v>51</v>
      </c>
    </row>
    <row r="1402" spans="1:6">
      <c r="A1402">
        <v>16</v>
      </c>
      <c r="B1402" s="1" t="s">
        <v>31</v>
      </c>
      <c r="C1402">
        <v>1</v>
      </c>
      <c r="D1402" s="39">
        <v>0.41</v>
      </c>
      <c r="E1402" s="39">
        <v>1</v>
      </c>
      <c r="F1402" s="39" t="s">
        <v>51</v>
      </c>
    </row>
    <row r="1403" spans="1:6">
      <c r="A1403">
        <v>16</v>
      </c>
      <c r="B1403" s="1" t="s">
        <v>31</v>
      </c>
      <c r="C1403">
        <v>2</v>
      </c>
      <c r="D1403" s="39">
        <v>1</v>
      </c>
      <c r="E1403" s="39">
        <v>3</v>
      </c>
      <c r="F1403" s="39" t="s">
        <v>51</v>
      </c>
    </row>
    <row r="1404" spans="1:6">
      <c r="A1404">
        <v>16</v>
      </c>
      <c r="B1404" s="1" t="s">
        <v>44</v>
      </c>
      <c r="C1404">
        <v>1</v>
      </c>
      <c r="D1404" s="39">
        <v>0.75</v>
      </c>
      <c r="E1404" s="39">
        <v>1</v>
      </c>
      <c r="F1404" s="39" t="s">
        <v>51</v>
      </c>
    </row>
    <row r="1405" spans="1:6">
      <c r="A1405">
        <v>16</v>
      </c>
      <c r="B1405" s="1" t="s">
        <v>44</v>
      </c>
      <c r="C1405">
        <v>2</v>
      </c>
      <c r="D1405" s="39">
        <v>0.85</v>
      </c>
      <c r="E1405" s="39">
        <v>2</v>
      </c>
      <c r="F1405" s="39" t="s">
        <v>51</v>
      </c>
    </row>
    <row r="1406" spans="1:6">
      <c r="A1406">
        <v>16</v>
      </c>
      <c r="B1406" s="1" t="s">
        <v>159</v>
      </c>
      <c r="C1406">
        <v>1</v>
      </c>
      <c r="D1406" s="39">
        <v>0.26</v>
      </c>
      <c r="E1406" s="39">
        <v>0</v>
      </c>
      <c r="F1406" s="39" t="s">
        <v>83</v>
      </c>
    </row>
    <row r="1407" spans="1:6">
      <c r="A1407">
        <v>16</v>
      </c>
      <c r="B1407" s="1" t="s">
        <v>159</v>
      </c>
      <c r="C1407">
        <v>2</v>
      </c>
      <c r="D1407" s="39">
        <v>0</v>
      </c>
      <c r="E1407" s="39">
        <v>0</v>
      </c>
      <c r="F1407" s="39" t="s">
        <v>52</v>
      </c>
    </row>
    <row r="1408" spans="1:6">
      <c r="A1408">
        <v>16</v>
      </c>
      <c r="B1408" s="1" t="s">
        <v>160</v>
      </c>
      <c r="C1408">
        <v>1</v>
      </c>
      <c r="D1408" s="39">
        <v>0.2</v>
      </c>
      <c r="E1408" s="39">
        <v>0</v>
      </c>
      <c r="F1408" s="39" t="s">
        <v>51</v>
      </c>
    </row>
    <row r="1409" spans="1:6">
      <c r="A1409">
        <v>16</v>
      </c>
      <c r="B1409" s="1" t="s">
        <v>160</v>
      </c>
      <c r="C1409">
        <v>2</v>
      </c>
      <c r="D1409" s="39">
        <v>1</v>
      </c>
      <c r="E1409" s="39">
        <v>3</v>
      </c>
      <c r="F1409" s="39" t="s">
        <v>51</v>
      </c>
    </row>
    <row r="1410" spans="1:6">
      <c r="A1410">
        <v>16</v>
      </c>
      <c r="B1410" s="1" t="s">
        <v>21</v>
      </c>
      <c r="C1410">
        <v>1</v>
      </c>
      <c r="D1410" s="39">
        <v>0.79</v>
      </c>
      <c r="E1410" s="39">
        <v>2</v>
      </c>
      <c r="F1410" s="39" t="s">
        <v>51</v>
      </c>
    </row>
    <row r="1411" spans="1:6">
      <c r="A1411">
        <v>16</v>
      </c>
      <c r="B1411" s="1" t="s">
        <v>21</v>
      </c>
      <c r="C1411">
        <v>2</v>
      </c>
      <c r="D1411" s="39">
        <v>0.61</v>
      </c>
      <c r="E1411" s="39">
        <v>2</v>
      </c>
      <c r="F1411" s="39" t="s">
        <v>51</v>
      </c>
    </row>
    <row r="1412" spans="1:6">
      <c r="A1412">
        <v>16</v>
      </c>
      <c r="B1412" s="1" t="s">
        <v>25</v>
      </c>
      <c r="C1412">
        <v>1</v>
      </c>
      <c r="D1412" s="39">
        <v>0.5</v>
      </c>
      <c r="E1412" s="39">
        <v>2</v>
      </c>
      <c r="F1412" s="39" t="s">
        <v>51</v>
      </c>
    </row>
    <row r="1413" spans="1:6">
      <c r="A1413">
        <v>16</v>
      </c>
      <c r="B1413" s="1" t="s">
        <v>25</v>
      </c>
      <c r="C1413">
        <v>2</v>
      </c>
      <c r="D1413" s="39">
        <v>0.24</v>
      </c>
      <c r="E1413" s="39">
        <v>0</v>
      </c>
      <c r="F1413" s="39" t="s">
        <v>51</v>
      </c>
    </row>
    <row r="1414" spans="1:6">
      <c r="A1414">
        <v>17</v>
      </c>
      <c r="B1414" s="1" t="s">
        <v>97</v>
      </c>
      <c r="C1414">
        <v>1</v>
      </c>
      <c r="D1414" s="39">
        <v>0.73</v>
      </c>
      <c r="E1414" s="39">
        <v>2</v>
      </c>
      <c r="F1414" s="39" t="s">
        <v>51</v>
      </c>
    </row>
    <row r="1415" spans="1:6">
      <c r="A1415">
        <v>17</v>
      </c>
      <c r="B1415" s="69" t="s">
        <v>97</v>
      </c>
      <c r="C1415">
        <v>2</v>
      </c>
      <c r="D1415" s="39">
        <v>0.63</v>
      </c>
      <c r="E1415" s="39">
        <v>1</v>
      </c>
      <c r="F1415" s="39" t="s">
        <v>51</v>
      </c>
    </row>
    <row r="1416" spans="1:6">
      <c r="A1416">
        <v>17</v>
      </c>
      <c r="B1416" s="1" t="s">
        <v>79</v>
      </c>
      <c r="C1416">
        <v>1</v>
      </c>
      <c r="D1416" s="39">
        <v>0.74</v>
      </c>
      <c r="E1416" s="39">
        <v>1</v>
      </c>
      <c r="F1416" s="39" t="s">
        <v>51</v>
      </c>
    </row>
    <row r="1417" spans="1:6">
      <c r="A1417">
        <v>17</v>
      </c>
      <c r="B1417" s="1" t="s">
        <v>79</v>
      </c>
      <c r="C1417">
        <v>2</v>
      </c>
      <c r="D1417" s="39">
        <v>1</v>
      </c>
      <c r="E1417" s="39">
        <v>3</v>
      </c>
      <c r="F1417" s="39" t="s">
        <v>51</v>
      </c>
    </row>
    <row r="1418" spans="1:6">
      <c r="A1418">
        <v>17</v>
      </c>
      <c r="B1418" s="1" t="s">
        <v>171</v>
      </c>
      <c r="C1418">
        <v>1</v>
      </c>
      <c r="D1418" s="39">
        <v>0.46</v>
      </c>
      <c r="E1418" s="39">
        <v>0</v>
      </c>
      <c r="F1418" s="39" t="s">
        <v>51</v>
      </c>
    </row>
    <row r="1419" spans="1:6">
      <c r="A1419">
        <v>17</v>
      </c>
      <c r="B1419" s="1" t="s">
        <v>171</v>
      </c>
      <c r="C1419">
        <v>2</v>
      </c>
      <c r="D1419" s="39">
        <v>1</v>
      </c>
      <c r="E1419" s="39">
        <v>3</v>
      </c>
      <c r="F1419" s="39" t="s">
        <v>51</v>
      </c>
    </row>
    <row r="1420" spans="1:6">
      <c r="A1420">
        <v>17</v>
      </c>
      <c r="B1420" s="1" t="s">
        <v>156</v>
      </c>
      <c r="C1420">
        <v>1</v>
      </c>
      <c r="D1420" s="39">
        <v>1</v>
      </c>
      <c r="E1420" s="39">
        <v>3</v>
      </c>
      <c r="F1420" s="39" t="s">
        <v>51</v>
      </c>
    </row>
    <row r="1421" spans="1:6">
      <c r="A1421">
        <v>17</v>
      </c>
      <c r="B1421" s="1" t="s">
        <v>156</v>
      </c>
      <c r="C1421">
        <v>2</v>
      </c>
      <c r="D1421" s="39">
        <v>0.62</v>
      </c>
      <c r="E1421" s="39">
        <v>2</v>
      </c>
      <c r="F1421" s="39" t="s">
        <v>51</v>
      </c>
    </row>
    <row r="1422" spans="1:6">
      <c r="A1422">
        <v>17</v>
      </c>
      <c r="B1422" s="275" t="s">
        <v>450</v>
      </c>
      <c r="C1422">
        <v>1</v>
      </c>
      <c r="D1422" s="39">
        <v>1</v>
      </c>
      <c r="E1422" s="39">
        <v>3</v>
      </c>
      <c r="F1422" s="39" t="s">
        <v>51</v>
      </c>
    </row>
    <row r="1423" spans="1:6">
      <c r="A1423">
        <v>17</v>
      </c>
      <c r="B1423" s="275" t="s">
        <v>450</v>
      </c>
      <c r="C1423">
        <v>2</v>
      </c>
      <c r="D1423" s="39">
        <v>0.5</v>
      </c>
      <c r="E1423" s="39">
        <v>2</v>
      </c>
      <c r="F1423" s="39" t="s">
        <v>51</v>
      </c>
    </row>
    <row r="1424" spans="1:6">
      <c r="A1424">
        <v>17</v>
      </c>
      <c r="B1424" s="1" t="s">
        <v>80</v>
      </c>
      <c r="C1424">
        <v>1</v>
      </c>
      <c r="D1424" s="39">
        <v>0.34</v>
      </c>
      <c r="E1424" s="39">
        <v>0</v>
      </c>
      <c r="F1424" s="39" t="s">
        <v>51</v>
      </c>
    </row>
    <row r="1425" spans="1:6">
      <c r="A1425">
        <v>17</v>
      </c>
      <c r="B1425" s="1" t="s">
        <v>80</v>
      </c>
      <c r="C1425">
        <v>2</v>
      </c>
      <c r="D1425" s="39">
        <v>0.21</v>
      </c>
      <c r="E1425" s="39">
        <v>1</v>
      </c>
      <c r="F1425" s="39" t="s">
        <v>51</v>
      </c>
    </row>
    <row r="1426" spans="1:6">
      <c r="A1426">
        <v>17</v>
      </c>
      <c r="B1426" s="1" t="s">
        <v>1</v>
      </c>
      <c r="C1426">
        <v>1</v>
      </c>
      <c r="D1426" s="39">
        <v>0.75</v>
      </c>
      <c r="E1426" s="39">
        <v>2</v>
      </c>
      <c r="F1426" s="39" t="s">
        <v>51</v>
      </c>
    </row>
    <row r="1427" spans="1:6">
      <c r="A1427">
        <v>17</v>
      </c>
      <c r="B1427" s="1" t="s">
        <v>1</v>
      </c>
      <c r="C1427">
        <v>2</v>
      </c>
      <c r="D1427" s="39">
        <v>1</v>
      </c>
      <c r="E1427" s="39">
        <v>3</v>
      </c>
      <c r="F1427" s="39" t="s">
        <v>51</v>
      </c>
    </row>
    <row r="1428" spans="1:6">
      <c r="A1428">
        <v>17</v>
      </c>
      <c r="B1428" s="1" t="s">
        <v>4</v>
      </c>
      <c r="C1428">
        <v>1</v>
      </c>
      <c r="D1428" s="39">
        <v>1</v>
      </c>
      <c r="E1428" s="39">
        <v>3</v>
      </c>
      <c r="F1428" s="39" t="s">
        <v>51</v>
      </c>
    </row>
    <row r="1429" spans="1:6">
      <c r="A1429">
        <v>17</v>
      </c>
      <c r="B1429" s="1" t="s">
        <v>4</v>
      </c>
      <c r="C1429">
        <v>2</v>
      </c>
      <c r="D1429" s="39">
        <v>0.54</v>
      </c>
      <c r="E1429" s="39">
        <v>1</v>
      </c>
      <c r="F1429" s="39" t="s">
        <v>51</v>
      </c>
    </row>
    <row r="1430" spans="1:6">
      <c r="A1430">
        <v>17</v>
      </c>
      <c r="B1430" s="1" t="s">
        <v>2</v>
      </c>
      <c r="C1430">
        <v>1</v>
      </c>
      <c r="D1430" s="39">
        <v>1</v>
      </c>
      <c r="E1430" s="39">
        <v>3</v>
      </c>
      <c r="F1430" s="39" t="s">
        <v>51</v>
      </c>
    </row>
    <row r="1431" spans="1:6">
      <c r="A1431">
        <v>17</v>
      </c>
      <c r="B1431" s="1" t="s">
        <v>2</v>
      </c>
      <c r="C1431">
        <v>2</v>
      </c>
      <c r="D1431" s="39">
        <v>0</v>
      </c>
      <c r="E1431" s="39">
        <v>0</v>
      </c>
      <c r="F1431" s="39" t="s">
        <v>52</v>
      </c>
    </row>
    <row r="1432" spans="1:6">
      <c r="A1432">
        <v>17</v>
      </c>
      <c r="B1432" s="1" t="s">
        <v>95</v>
      </c>
      <c r="C1432">
        <v>1</v>
      </c>
      <c r="D1432" s="39">
        <v>1</v>
      </c>
      <c r="E1432" s="39">
        <v>3</v>
      </c>
      <c r="F1432" s="39" t="s">
        <v>51</v>
      </c>
    </row>
    <row r="1433" spans="1:6">
      <c r="A1433">
        <v>17</v>
      </c>
      <c r="B1433" s="1" t="s">
        <v>95</v>
      </c>
      <c r="C1433">
        <v>2</v>
      </c>
      <c r="D1433" s="39">
        <v>1</v>
      </c>
      <c r="E1433" s="39">
        <v>3</v>
      </c>
      <c r="F1433" s="39" t="s">
        <v>51</v>
      </c>
    </row>
    <row r="1434" spans="1:6">
      <c r="A1434">
        <v>17</v>
      </c>
      <c r="B1434" s="1" t="s">
        <v>3</v>
      </c>
      <c r="C1434">
        <v>1</v>
      </c>
      <c r="D1434" s="39">
        <v>1</v>
      </c>
      <c r="E1434" s="39">
        <v>3</v>
      </c>
      <c r="F1434" s="39" t="s">
        <v>51</v>
      </c>
    </row>
    <row r="1435" spans="1:6">
      <c r="A1435">
        <v>17</v>
      </c>
      <c r="B1435" s="1" t="s">
        <v>3</v>
      </c>
      <c r="C1435">
        <v>2</v>
      </c>
      <c r="D1435" s="39">
        <v>1</v>
      </c>
      <c r="E1435" s="39">
        <v>3</v>
      </c>
      <c r="F1435" s="39" t="s">
        <v>51</v>
      </c>
    </row>
    <row r="1436" spans="1:6">
      <c r="A1436">
        <v>17</v>
      </c>
      <c r="B1436" s="1" t="s">
        <v>132</v>
      </c>
      <c r="C1436">
        <v>1</v>
      </c>
      <c r="D1436" s="39">
        <v>1</v>
      </c>
      <c r="E1436" s="39">
        <v>3</v>
      </c>
      <c r="F1436" s="39" t="s">
        <v>51</v>
      </c>
    </row>
    <row r="1437" spans="1:6">
      <c r="A1437">
        <v>17</v>
      </c>
      <c r="B1437" s="1" t="s">
        <v>132</v>
      </c>
      <c r="C1437">
        <v>2</v>
      </c>
      <c r="D1437" s="39">
        <v>0.86</v>
      </c>
      <c r="E1437" s="39">
        <v>1</v>
      </c>
      <c r="F1437" s="39" t="s">
        <v>51</v>
      </c>
    </row>
    <row r="1438" spans="1:6">
      <c r="A1438">
        <v>17</v>
      </c>
      <c r="B1438" s="1" t="s">
        <v>98</v>
      </c>
      <c r="C1438">
        <v>1</v>
      </c>
      <c r="D1438" s="39">
        <v>0.68</v>
      </c>
      <c r="E1438" s="39">
        <v>2</v>
      </c>
      <c r="F1438" s="39" t="s">
        <v>51</v>
      </c>
    </row>
    <row r="1439" spans="1:6">
      <c r="A1439">
        <v>17</v>
      </c>
      <c r="B1439" s="1" t="s">
        <v>98</v>
      </c>
      <c r="C1439">
        <v>2</v>
      </c>
      <c r="D1439" s="39">
        <v>1</v>
      </c>
      <c r="E1439" s="39">
        <v>3</v>
      </c>
      <c r="F1439" s="39" t="s">
        <v>51</v>
      </c>
    </row>
    <row r="1440" spans="1:6">
      <c r="A1440">
        <v>17</v>
      </c>
      <c r="B1440" s="1" t="s">
        <v>9</v>
      </c>
      <c r="C1440">
        <v>1</v>
      </c>
      <c r="D1440" s="39">
        <v>0.78</v>
      </c>
      <c r="E1440" s="39">
        <v>1</v>
      </c>
      <c r="F1440" s="39" t="s">
        <v>51</v>
      </c>
    </row>
    <row r="1441" spans="1:6">
      <c r="A1441">
        <v>17</v>
      </c>
      <c r="B1441" s="1" t="s">
        <v>9</v>
      </c>
      <c r="C1441">
        <v>2</v>
      </c>
      <c r="D1441" s="39">
        <v>0.5</v>
      </c>
      <c r="E1441" s="39">
        <v>1</v>
      </c>
      <c r="F1441" s="39" t="s">
        <v>51</v>
      </c>
    </row>
    <row r="1442" spans="1:6">
      <c r="A1442">
        <v>17</v>
      </c>
      <c r="B1442" s="1" t="s">
        <v>76</v>
      </c>
      <c r="C1442">
        <v>1</v>
      </c>
      <c r="D1442" s="39">
        <v>0.44</v>
      </c>
      <c r="E1442" s="39">
        <v>1</v>
      </c>
      <c r="F1442" s="39" t="s">
        <v>51</v>
      </c>
    </row>
    <row r="1443" spans="1:6">
      <c r="A1443">
        <v>17</v>
      </c>
      <c r="B1443" s="1" t="s">
        <v>76</v>
      </c>
      <c r="C1443">
        <v>2</v>
      </c>
      <c r="D1443" s="39">
        <v>0</v>
      </c>
      <c r="E1443" s="39">
        <v>0</v>
      </c>
      <c r="F1443" s="39" t="s">
        <v>52</v>
      </c>
    </row>
    <row r="1444" spans="1:6">
      <c r="A1444">
        <v>17</v>
      </c>
      <c r="B1444" s="1" t="s">
        <v>7</v>
      </c>
      <c r="C1444">
        <v>1</v>
      </c>
      <c r="D1444" s="39">
        <v>1</v>
      </c>
      <c r="E1444" s="39">
        <v>3</v>
      </c>
      <c r="F1444" s="39" t="s">
        <v>51</v>
      </c>
    </row>
    <row r="1445" spans="1:6">
      <c r="A1445">
        <v>17</v>
      </c>
      <c r="B1445" s="1" t="s">
        <v>7</v>
      </c>
      <c r="C1445">
        <v>2</v>
      </c>
      <c r="D1445" s="39">
        <v>1</v>
      </c>
      <c r="E1445" s="39">
        <v>3</v>
      </c>
      <c r="F1445" s="39" t="s">
        <v>51</v>
      </c>
    </row>
    <row r="1446" spans="1:6">
      <c r="A1446">
        <v>17</v>
      </c>
      <c r="B1446" s="1" t="s">
        <v>10</v>
      </c>
      <c r="C1446">
        <v>1</v>
      </c>
      <c r="D1446" s="39">
        <v>0.83</v>
      </c>
      <c r="E1446" s="39">
        <v>2</v>
      </c>
      <c r="F1446" s="39" t="s">
        <v>51</v>
      </c>
    </row>
    <row r="1447" spans="1:6">
      <c r="A1447">
        <v>17</v>
      </c>
      <c r="B1447" s="1" t="s">
        <v>10</v>
      </c>
      <c r="C1447">
        <v>2</v>
      </c>
      <c r="D1447" s="39">
        <v>1</v>
      </c>
      <c r="E1447" s="39">
        <v>3</v>
      </c>
      <c r="F1447" s="39" t="s">
        <v>51</v>
      </c>
    </row>
    <row r="1448" spans="1:6">
      <c r="A1448">
        <v>17</v>
      </c>
      <c r="B1448" s="1" t="s">
        <v>78</v>
      </c>
      <c r="C1448">
        <v>1</v>
      </c>
      <c r="D1448" s="39">
        <v>0.36</v>
      </c>
      <c r="E1448" s="39">
        <v>0</v>
      </c>
      <c r="F1448" s="39" t="s">
        <v>51</v>
      </c>
    </row>
    <row r="1449" spans="1:6">
      <c r="A1449">
        <v>17</v>
      </c>
      <c r="B1449" s="1" t="s">
        <v>78</v>
      </c>
      <c r="C1449">
        <v>2</v>
      </c>
      <c r="D1449" s="39">
        <v>0</v>
      </c>
      <c r="E1449" s="39">
        <v>0</v>
      </c>
      <c r="F1449" s="39" t="s">
        <v>52</v>
      </c>
    </row>
    <row r="1450" spans="1:6">
      <c r="A1450">
        <v>17</v>
      </c>
      <c r="B1450" s="1" t="s">
        <v>6</v>
      </c>
      <c r="C1450">
        <v>1</v>
      </c>
      <c r="D1450" s="39">
        <v>0.9</v>
      </c>
      <c r="E1450" s="39">
        <v>2</v>
      </c>
      <c r="F1450" s="39" t="s">
        <v>51</v>
      </c>
    </row>
    <row r="1451" spans="1:6">
      <c r="A1451">
        <v>17</v>
      </c>
      <c r="B1451" s="1" t="s">
        <v>6</v>
      </c>
      <c r="C1451">
        <v>2</v>
      </c>
      <c r="D1451" s="39">
        <v>0.36</v>
      </c>
      <c r="E1451" s="39">
        <v>1</v>
      </c>
      <c r="F1451" s="39" t="s">
        <v>51</v>
      </c>
    </row>
    <row r="1452" spans="1:6">
      <c r="A1452">
        <v>17</v>
      </c>
      <c r="B1452" s="1" t="s">
        <v>120</v>
      </c>
      <c r="C1452">
        <v>1</v>
      </c>
      <c r="D1452" s="39">
        <v>1</v>
      </c>
      <c r="E1452" s="39">
        <v>3</v>
      </c>
      <c r="F1452" s="39" t="s">
        <v>51</v>
      </c>
    </row>
    <row r="1453" spans="1:6">
      <c r="A1453">
        <v>17</v>
      </c>
      <c r="B1453" s="1" t="s">
        <v>120</v>
      </c>
      <c r="C1453">
        <v>2</v>
      </c>
      <c r="D1453" s="39">
        <v>0.56999999999999995</v>
      </c>
      <c r="E1453" s="39">
        <v>2</v>
      </c>
      <c r="F1453" s="39" t="s">
        <v>51</v>
      </c>
    </row>
    <row r="1454" spans="1:6">
      <c r="A1454">
        <v>17</v>
      </c>
      <c r="B1454" s="1" t="s">
        <v>489</v>
      </c>
      <c r="C1454">
        <v>1</v>
      </c>
      <c r="D1454" s="39">
        <v>1</v>
      </c>
      <c r="E1454" s="39">
        <v>3</v>
      </c>
      <c r="F1454" s="39" t="s">
        <v>51</v>
      </c>
    </row>
    <row r="1455" spans="1:6">
      <c r="A1455">
        <v>17</v>
      </c>
      <c r="B1455" s="1" t="s">
        <v>489</v>
      </c>
      <c r="C1455">
        <v>2</v>
      </c>
      <c r="D1455" s="39">
        <v>1</v>
      </c>
      <c r="E1455" s="39">
        <v>3</v>
      </c>
      <c r="F1455" s="39" t="s">
        <v>51</v>
      </c>
    </row>
    <row r="1456" spans="1:6">
      <c r="A1456">
        <v>17</v>
      </c>
      <c r="B1456" s="1" t="s">
        <v>127</v>
      </c>
      <c r="C1456">
        <v>1</v>
      </c>
      <c r="D1456" s="39">
        <v>0.17</v>
      </c>
      <c r="E1456" s="39">
        <v>0</v>
      </c>
      <c r="F1456" s="39" t="s">
        <v>51</v>
      </c>
    </row>
    <row r="1457" spans="1:6">
      <c r="A1457">
        <v>17</v>
      </c>
      <c r="B1457" s="1" t="s">
        <v>127</v>
      </c>
      <c r="C1457">
        <v>2</v>
      </c>
      <c r="D1457" s="39">
        <v>0</v>
      </c>
      <c r="E1457" s="39">
        <v>0</v>
      </c>
      <c r="F1457" s="39" t="s">
        <v>52</v>
      </c>
    </row>
    <row r="1458" spans="1:6">
      <c r="A1458">
        <v>17</v>
      </c>
      <c r="B1458" s="1" t="s">
        <v>172</v>
      </c>
      <c r="C1458">
        <v>1</v>
      </c>
      <c r="D1458" s="39">
        <v>0.46</v>
      </c>
      <c r="E1458" s="39">
        <v>0</v>
      </c>
      <c r="F1458" s="39" t="s">
        <v>51</v>
      </c>
    </row>
    <row r="1459" spans="1:6">
      <c r="A1459">
        <v>17</v>
      </c>
      <c r="B1459" s="1" t="s">
        <v>172</v>
      </c>
      <c r="C1459">
        <v>2</v>
      </c>
      <c r="D1459" s="39">
        <v>1</v>
      </c>
      <c r="E1459" s="39">
        <v>3</v>
      </c>
      <c r="F1459" s="39" t="s">
        <v>51</v>
      </c>
    </row>
    <row r="1460" spans="1:6">
      <c r="A1460">
        <v>17</v>
      </c>
      <c r="B1460" s="1" t="s">
        <v>99</v>
      </c>
      <c r="C1460">
        <v>1</v>
      </c>
      <c r="D1460" s="39">
        <v>0.3</v>
      </c>
      <c r="E1460" s="39">
        <v>1</v>
      </c>
      <c r="F1460" s="39" t="s">
        <v>51</v>
      </c>
    </row>
    <row r="1461" spans="1:6">
      <c r="A1461">
        <v>17</v>
      </c>
      <c r="B1461" s="1" t="s">
        <v>99</v>
      </c>
      <c r="C1461">
        <v>2</v>
      </c>
      <c r="D1461" s="39">
        <v>0.38</v>
      </c>
      <c r="E1461" s="39">
        <v>0</v>
      </c>
      <c r="F1461" s="39" t="s">
        <v>51</v>
      </c>
    </row>
    <row r="1462" spans="1:6">
      <c r="A1462">
        <v>17</v>
      </c>
      <c r="B1462" s="1" t="s">
        <v>8</v>
      </c>
      <c r="C1462">
        <v>1</v>
      </c>
      <c r="D1462" s="39">
        <v>0.5</v>
      </c>
      <c r="E1462" s="39">
        <v>2</v>
      </c>
      <c r="F1462" s="39" t="s">
        <v>51</v>
      </c>
    </row>
    <row r="1463" spans="1:6">
      <c r="A1463">
        <v>17</v>
      </c>
      <c r="B1463" s="1" t="s">
        <v>8</v>
      </c>
      <c r="C1463">
        <v>2</v>
      </c>
      <c r="D1463" s="39">
        <v>0.32</v>
      </c>
      <c r="E1463" s="39">
        <v>0</v>
      </c>
      <c r="F1463" s="39" t="s">
        <v>51</v>
      </c>
    </row>
    <row r="1464" spans="1:6">
      <c r="A1464">
        <v>17</v>
      </c>
      <c r="B1464" s="1" t="s">
        <v>15</v>
      </c>
      <c r="C1464">
        <v>1</v>
      </c>
      <c r="D1464" s="39">
        <v>0.63</v>
      </c>
      <c r="E1464" s="39">
        <v>2</v>
      </c>
      <c r="F1464" s="39" t="s">
        <v>51</v>
      </c>
    </row>
    <row r="1465" spans="1:6">
      <c r="A1465">
        <v>17</v>
      </c>
      <c r="B1465" s="1" t="s">
        <v>15</v>
      </c>
      <c r="C1465">
        <v>2</v>
      </c>
      <c r="D1465" s="39">
        <v>1</v>
      </c>
      <c r="E1465" s="39">
        <v>3</v>
      </c>
      <c r="F1465" s="39" t="s">
        <v>51</v>
      </c>
    </row>
    <row r="1466" spans="1:6">
      <c r="A1466">
        <v>17</v>
      </c>
      <c r="B1466" s="1" t="s">
        <v>123</v>
      </c>
      <c r="C1466">
        <v>1</v>
      </c>
      <c r="D1466" s="39">
        <v>0.05</v>
      </c>
      <c r="E1466" s="39">
        <v>1</v>
      </c>
      <c r="F1466" s="39" t="s">
        <v>51</v>
      </c>
    </row>
    <row r="1467" spans="1:6">
      <c r="A1467">
        <v>17</v>
      </c>
      <c r="B1467" s="1" t="s">
        <v>123</v>
      </c>
      <c r="C1467">
        <v>2</v>
      </c>
      <c r="D1467" s="39">
        <v>0.34</v>
      </c>
      <c r="E1467" s="39">
        <v>0</v>
      </c>
      <c r="F1467" s="39" t="s">
        <v>51</v>
      </c>
    </row>
    <row r="1468" spans="1:6">
      <c r="A1468">
        <v>17</v>
      </c>
      <c r="B1468" s="1" t="s">
        <v>45</v>
      </c>
      <c r="C1468">
        <v>1</v>
      </c>
      <c r="D1468" s="39">
        <v>1</v>
      </c>
      <c r="E1468" s="39">
        <v>3</v>
      </c>
      <c r="F1468" s="39" t="s">
        <v>51</v>
      </c>
    </row>
    <row r="1469" spans="1:6">
      <c r="A1469">
        <v>17</v>
      </c>
      <c r="B1469" s="1" t="s">
        <v>45</v>
      </c>
      <c r="C1469">
        <v>2</v>
      </c>
      <c r="D1469" s="39">
        <v>1</v>
      </c>
      <c r="E1469" s="39">
        <v>3</v>
      </c>
      <c r="F1469" s="39" t="s">
        <v>51</v>
      </c>
    </row>
    <row r="1470" spans="1:6">
      <c r="A1470">
        <v>17</v>
      </c>
      <c r="B1470" s="1" t="s">
        <v>13</v>
      </c>
      <c r="C1470">
        <v>1</v>
      </c>
      <c r="D1470" s="39">
        <v>1</v>
      </c>
      <c r="E1470" s="39">
        <v>3</v>
      </c>
      <c r="F1470" s="39" t="s">
        <v>51</v>
      </c>
    </row>
    <row r="1471" spans="1:6">
      <c r="A1471">
        <v>17</v>
      </c>
      <c r="B1471" s="1" t="s">
        <v>13</v>
      </c>
      <c r="C1471">
        <v>2</v>
      </c>
      <c r="D1471" s="39">
        <v>0.94</v>
      </c>
      <c r="E1471" s="39">
        <v>2</v>
      </c>
      <c r="F1471" s="39" t="s">
        <v>51</v>
      </c>
    </row>
    <row r="1472" spans="1:6">
      <c r="A1472">
        <v>17</v>
      </c>
      <c r="B1472" s="1" t="s">
        <v>234</v>
      </c>
      <c r="C1472">
        <v>1</v>
      </c>
      <c r="D1472" s="39">
        <v>0.83</v>
      </c>
      <c r="E1472" s="39">
        <v>1</v>
      </c>
      <c r="F1472" s="39" t="s">
        <v>51</v>
      </c>
    </row>
    <row r="1473" spans="1:6">
      <c r="A1473">
        <v>17</v>
      </c>
      <c r="B1473" s="1" t="s">
        <v>234</v>
      </c>
      <c r="C1473">
        <v>2</v>
      </c>
      <c r="D1473" s="39">
        <v>1</v>
      </c>
      <c r="E1473" s="39">
        <v>3</v>
      </c>
      <c r="F1473" s="39" t="s">
        <v>51</v>
      </c>
    </row>
    <row r="1474" spans="1:6">
      <c r="A1474">
        <v>17</v>
      </c>
      <c r="B1474" s="1" t="s">
        <v>173</v>
      </c>
      <c r="C1474">
        <v>1</v>
      </c>
      <c r="D1474" s="39">
        <v>0.97</v>
      </c>
      <c r="E1474" s="39">
        <v>2</v>
      </c>
      <c r="F1474" s="39" t="s">
        <v>51</v>
      </c>
    </row>
    <row r="1475" spans="1:6">
      <c r="A1475">
        <v>17</v>
      </c>
      <c r="B1475" s="72" t="s">
        <v>173</v>
      </c>
      <c r="C1475">
        <v>2</v>
      </c>
      <c r="D1475" s="39">
        <v>0</v>
      </c>
      <c r="E1475" s="39">
        <v>0</v>
      </c>
      <c r="F1475" s="39" t="s">
        <v>52</v>
      </c>
    </row>
    <row r="1476" spans="1:6">
      <c r="A1476">
        <v>17</v>
      </c>
      <c r="B1476" s="1" t="s">
        <v>14</v>
      </c>
      <c r="C1476">
        <v>1</v>
      </c>
      <c r="D1476" s="39">
        <v>0.56000000000000005</v>
      </c>
      <c r="E1476" s="39">
        <v>1</v>
      </c>
      <c r="F1476" s="39" t="s">
        <v>51</v>
      </c>
    </row>
    <row r="1477" spans="1:6">
      <c r="A1477">
        <v>17</v>
      </c>
      <c r="B1477" s="1" t="s">
        <v>14</v>
      </c>
      <c r="C1477">
        <v>2</v>
      </c>
      <c r="D1477" s="39">
        <v>0.47</v>
      </c>
      <c r="E1477" s="39">
        <v>0</v>
      </c>
      <c r="F1477" s="39" t="s">
        <v>51</v>
      </c>
    </row>
    <row r="1478" spans="1:6">
      <c r="A1478">
        <v>17</v>
      </c>
      <c r="B1478" s="1" t="s">
        <v>122</v>
      </c>
      <c r="C1478">
        <v>1</v>
      </c>
      <c r="D1478" s="39">
        <v>1</v>
      </c>
      <c r="E1478" s="39">
        <v>3</v>
      </c>
      <c r="F1478" s="39" t="s">
        <v>51</v>
      </c>
    </row>
    <row r="1479" spans="1:6">
      <c r="A1479">
        <v>17</v>
      </c>
      <c r="B1479" s="1" t="s">
        <v>122</v>
      </c>
      <c r="C1479">
        <v>2</v>
      </c>
      <c r="D1479" s="39">
        <v>0.69</v>
      </c>
      <c r="E1479" s="39">
        <v>1</v>
      </c>
      <c r="F1479" s="39" t="s">
        <v>51</v>
      </c>
    </row>
    <row r="1480" spans="1:6">
      <c r="A1480">
        <v>17</v>
      </c>
      <c r="B1480" s="1" t="s">
        <v>23</v>
      </c>
      <c r="C1480">
        <v>1</v>
      </c>
      <c r="D1480" s="39">
        <v>1</v>
      </c>
      <c r="E1480" s="39">
        <v>3</v>
      </c>
      <c r="F1480" s="39" t="s">
        <v>51</v>
      </c>
    </row>
    <row r="1481" spans="1:6">
      <c r="A1481">
        <v>17</v>
      </c>
      <c r="B1481" s="1" t="s">
        <v>23</v>
      </c>
      <c r="C1481">
        <v>2</v>
      </c>
      <c r="D1481" s="39">
        <v>1</v>
      </c>
      <c r="E1481" s="39">
        <v>3</v>
      </c>
      <c r="F1481" s="39" t="s">
        <v>51</v>
      </c>
    </row>
    <row r="1482" spans="1:6">
      <c r="A1482">
        <v>17</v>
      </c>
      <c r="B1482" s="1" t="s">
        <v>174</v>
      </c>
      <c r="C1482">
        <v>1</v>
      </c>
      <c r="D1482" s="39">
        <v>0.73</v>
      </c>
      <c r="E1482" s="39">
        <v>2</v>
      </c>
      <c r="F1482" s="39" t="s">
        <v>51</v>
      </c>
    </row>
    <row r="1483" spans="1:6">
      <c r="A1483">
        <v>17</v>
      </c>
      <c r="B1483" s="1" t="s">
        <v>174</v>
      </c>
      <c r="C1483">
        <v>2</v>
      </c>
      <c r="D1483" s="39">
        <v>0.15</v>
      </c>
      <c r="E1483" s="39">
        <v>1</v>
      </c>
      <c r="F1483" s="39" t="s">
        <v>51</v>
      </c>
    </row>
    <row r="1484" spans="1:6">
      <c r="A1484">
        <v>17</v>
      </c>
      <c r="B1484" s="1" t="s">
        <v>16</v>
      </c>
      <c r="C1484">
        <v>1</v>
      </c>
      <c r="D1484" s="39">
        <v>1</v>
      </c>
      <c r="E1484" s="39">
        <v>3</v>
      </c>
      <c r="F1484" s="39" t="s">
        <v>51</v>
      </c>
    </row>
    <row r="1485" spans="1:6">
      <c r="A1485">
        <v>17</v>
      </c>
      <c r="B1485" s="1" t="s">
        <v>16</v>
      </c>
      <c r="C1485">
        <v>2</v>
      </c>
      <c r="D1485" s="39">
        <v>0.66</v>
      </c>
      <c r="E1485" s="39">
        <v>1</v>
      </c>
      <c r="F1485" s="39" t="s">
        <v>51</v>
      </c>
    </row>
    <row r="1486" spans="1:6">
      <c r="A1486">
        <v>17</v>
      </c>
      <c r="B1486" s="1" t="s">
        <v>81</v>
      </c>
      <c r="C1486">
        <v>1</v>
      </c>
      <c r="D1486" s="39">
        <v>0.24</v>
      </c>
      <c r="E1486" s="39">
        <v>0</v>
      </c>
      <c r="F1486" s="39" t="s">
        <v>51</v>
      </c>
    </row>
    <row r="1487" spans="1:6">
      <c r="A1487">
        <v>17</v>
      </c>
      <c r="B1487" s="1" t="s">
        <v>81</v>
      </c>
      <c r="C1487">
        <v>2</v>
      </c>
      <c r="D1487" s="39">
        <v>0.24</v>
      </c>
      <c r="E1487" s="39">
        <v>0</v>
      </c>
      <c r="F1487" s="39" t="s">
        <v>51</v>
      </c>
    </row>
    <row r="1488" spans="1:6">
      <c r="A1488">
        <v>17</v>
      </c>
      <c r="B1488" s="1" t="s">
        <v>100</v>
      </c>
      <c r="C1488">
        <v>1</v>
      </c>
      <c r="D1488" s="39">
        <v>0.45</v>
      </c>
      <c r="E1488" s="39">
        <v>1</v>
      </c>
      <c r="F1488" s="39" t="s">
        <v>51</v>
      </c>
    </row>
    <row r="1489" spans="1:6">
      <c r="A1489">
        <v>17</v>
      </c>
      <c r="B1489" s="1" t="s">
        <v>100</v>
      </c>
      <c r="C1489">
        <v>2</v>
      </c>
      <c r="D1489" s="39">
        <v>0.65</v>
      </c>
      <c r="E1489" s="39">
        <v>1</v>
      </c>
      <c r="F1489" s="39" t="s">
        <v>51</v>
      </c>
    </row>
    <row r="1490" spans="1:6">
      <c r="A1490">
        <v>17</v>
      </c>
      <c r="B1490" s="1" t="s">
        <v>19</v>
      </c>
      <c r="C1490">
        <v>1</v>
      </c>
      <c r="D1490" s="39">
        <v>0.75</v>
      </c>
      <c r="E1490" s="39">
        <v>2</v>
      </c>
      <c r="F1490" s="39" t="s">
        <v>51</v>
      </c>
    </row>
    <row r="1491" spans="1:6">
      <c r="A1491">
        <v>17</v>
      </c>
      <c r="B1491" s="1" t="s">
        <v>19</v>
      </c>
      <c r="C1491">
        <v>2</v>
      </c>
      <c r="D1491" s="39">
        <v>0.42</v>
      </c>
      <c r="E1491" s="39">
        <v>0</v>
      </c>
      <c r="F1491" s="39" t="s">
        <v>51</v>
      </c>
    </row>
    <row r="1492" spans="1:6">
      <c r="A1492">
        <v>17</v>
      </c>
      <c r="B1492" s="1" t="s">
        <v>20</v>
      </c>
      <c r="C1492">
        <v>1</v>
      </c>
      <c r="D1492" s="39">
        <v>0.44</v>
      </c>
      <c r="E1492" s="39">
        <v>1</v>
      </c>
      <c r="F1492" s="39" t="s">
        <v>51</v>
      </c>
    </row>
    <row r="1493" spans="1:6">
      <c r="A1493">
        <v>17</v>
      </c>
      <c r="B1493" s="1" t="s">
        <v>20</v>
      </c>
      <c r="C1493">
        <v>2</v>
      </c>
      <c r="D1493" s="39">
        <v>0.74</v>
      </c>
      <c r="E1493" s="39">
        <v>2</v>
      </c>
      <c r="F1493" s="39" t="s">
        <v>51</v>
      </c>
    </row>
    <row r="1494" spans="1:6">
      <c r="A1494">
        <v>17</v>
      </c>
      <c r="B1494" s="1" t="s">
        <v>44</v>
      </c>
      <c r="C1494">
        <v>1</v>
      </c>
      <c r="D1494" s="39">
        <v>0.76</v>
      </c>
      <c r="E1494" s="39">
        <v>2</v>
      </c>
      <c r="F1494" s="39" t="s">
        <v>51</v>
      </c>
    </row>
    <row r="1495" spans="1:6">
      <c r="A1495">
        <v>17</v>
      </c>
      <c r="B1495" s="1" t="s">
        <v>44</v>
      </c>
      <c r="C1495">
        <v>2</v>
      </c>
      <c r="D1495" s="39">
        <v>0.54</v>
      </c>
      <c r="E1495" s="39">
        <v>2</v>
      </c>
      <c r="F1495" s="39" t="s">
        <v>51</v>
      </c>
    </row>
    <row r="1496" spans="1:6">
      <c r="A1496">
        <v>17</v>
      </c>
      <c r="B1496" s="1" t="s">
        <v>27</v>
      </c>
      <c r="C1496">
        <v>1</v>
      </c>
      <c r="D1496" s="39">
        <v>0.16</v>
      </c>
      <c r="E1496" s="39">
        <v>0</v>
      </c>
      <c r="F1496" s="39" t="s">
        <v>51</v>
      </c>
    </row>
    <row r="1497" spans="1:6">
      <c r="A1497">
        <v>17</v>
      </c>
      <c r="B1497" s="1" t="s">
        <v>27</v>
      </c>
      <c r="C1497">
        <v>2</v>
      </c>
      <c r="D1497" s="39">
        <v>0.36</v>
      </c>
      <c r="E1497" s="39">
        <v>0</v>
      </c>
      <c r="F1497" s="39" t="s">
        <v>51</v>
      </c>
    </row>
    <row r="1498" spans="1:6">
      <c r="A1498">
        <v>17</v>
      </c>
      <c r="B1498" s="1" t="s">
        <v>175</v>
      </c>
      <c r="C1498">
        <v>1</v>
      </c>
      <c r="D1498" s="39">
        <v>0.3</v>
      </c>
      <c r="E1498" s="39">
        <v>0</v>
      </c>
      <c r="F1498" s="39" t="s">
        <v>51</v>
      </c>
    </row>
    <row r="1499" spans="1:6">
      <c r="A1499">
        <v>17</v>
      </c>
      <c r="B1499" s="1" t="s">
        <v>175</v>
      </c>
      <c r="C1499">
        <v>2</v>
      </c>
      <c r="D1499" s="39">
        <v>0.36</v>
      </c>
      <c r="E1499" s="39">
        <v>0</v>
      </c>
      <c r="F1499" s="39" t="s">
        <v>51</v>
      </c>
    </row>
    <row r="1500" spans="1:6">
      <c r="A1500">
        <v>17</v>
      </c>
      <c r="B1500" s="1" t="s">
        <v>39</v>
      </c>
      <c r="C1500">
        <v>1</v>
      </c>
      <c r="D1500" s="39">
        <v>0.45</v>
      </c>
      <c r="E1500" s="39">
        <v>0</v>
      </c>
      <c r="F1500" s="39" t="s">
        <v>51</v>
      </c>
    </row>
    <row r="1501" spans="1:6">
      <c r="A1501">
        <v>17</v>
      </c>
      <c r="B1501" s="1" t="s">
        <v>39</v>
      </c>
      <c r="C1501">
        <v>2</v>
      </c>
      <c r="D1501" s="39">
        <v>0.57999999999999996</v>
      </c>
      <c r="E1501" s="39">
        <v>1</v>
      </c>
      <c r="F1501" s="39" t="s">
        <v>51</v>
      </c>
    </row>
    <row r="1502" spans="1:6">
      <c r="A1502">
        <v>17</v>
      </c>
      <c r="B1502" s="1" t="s">
        <v>18</v>
      </c>
      <c r="C1502">
        <v>1</v>
      </c>
      <c r="D1502" s="39">
        <v>0.45</v>
      </c>
      <c r="E1502" s="39">
        <v>1</v>
      </c>
      <c r="F1502" s="39" t="s">
        <v>51</v>
      </c>
    </row>
    <row r="1503" spans="1:6">
      <c r="A1503">
        <v>17</v>
      </c>
      <c r="B1503" s="1" t="s">
        <v>18</v>
      </c>
      <c r="C1503">
        <v>2</v>
      </c>
      <c r="D1503" s="39">
        <v>0.39</v>
      </c>
      <c r="E1503" s="39">
        <v>1</v>
      </c>
      <c r="F1503" s="39" t="s">
        <v>51</v>
      </c>
    </row>
    <row r="1504" spans="1:6">
      <c r="A1504">
        <v>17</v>
      </c>
      <c r="B1504" s="1" t="s">
        <v>31</v>
      </c>
      <c r="C1504">
        <v>1</v>
      </c>
      <c r="D1504" s="39">
        <v>0.45</v>
      </c>
      <c r="E1504" s="39">
        <v>0</v>
      </c>
      <c r="F1504" s="39" t="s">
        <v>51</v>
      </c>
    </row>
    <row r="1505" spans="1:6">
      <c r="A1505">
        <v>17</v>
      </c>
      <c r="B1505" s="1" t="s">
        <v>31</v>
      </c>
      <c r="C1505">
        <v>2</v>
      </c>
      <c r="D1505" s="39">
        <v>0</v>
      </c>
      <c r="E1505" s="39">
        <v>0</v>
      </c>
      <c r="F1505" s="39" t="s">
        <v>52</v>
      </c>
    </row>
    <row r="1506" spans="1:6">
      <c r="A1506">
        <v>17</v>
      </c>
      <c r="B1506" s="1" t="s">
        <v>159</v>
      </c>
      <c r="C1506">
        <v>1</v>
      </c>
      <c r="D1506" s="39">
        <v>0.16</v>
      </c>
      <c r="E1506" s="39">
        <v>0</v>
      </c>
      <c r="F1506" s="39" t="s">
        <v>51</v>
      </c>
    </row>
    <row r="1507" spans="1:6">
      <c r="A1507">
        <v>17</v>
      </c>
      <c r="B1507" s="1" t="s">
        <v>159</v>
      </c>
      <c r="C1507">
        <v>2</v>
      </c>
      <c r="D1507" s="39">
        <v>0.24</v>
      </c>
      <c r="E1507" s="39">
        <v>0</v>
      </c>
      <c r="F1507" s="39" t="s">
        <v>51</v>
      </c>
    </row>
    <row r="1508" spans="1:6">
      <c r="A1508">
        <v>17</v>
      </c>
      <c r="B1508" s="1" t="s">
        <v>160</v>
      </c>
      <c r="C1508">
        <v>1</v>
      </c>
      <c r="D1508" s="39">
        <v>0.48</v>
      </c>
      <c r="E1508" s="39">
        <v>0</v>
      </c>
      <c r="F1508" s="39" t="s">
        <v>51</v>
      </c>
    </row>
    <row r="1509" spans="1:6">
      <c r="A1509">
        <v>17</v>
      </c>
      <c r="B1509" s="1" t="s">
        <v>160</v>
      </c>
      <c r="C1509">
        <v>2</v>
      </c>
      <c r="D1509" s="39">
        <v>0.16</v>
      </c>
      <c r="E1509" s="39">
        <v>0</v>
      </c>
      <c r="F1509" s="39" t="s">
        <v>51</v>
      </c>
    </row>
    <row r="1510" spans="1:6">
      <c r="A1510">
        <v>17</v>
      </c>
      <c r="B1510" s="1" t="s">
        <v>21</v>
      </c>
      <c r="C1510">
        <v>1</v>
      </c>
      <c r="D1510" s="39">
        <v>0.77</v>
      </c>
      <c r="E1510" s="39">
        <v>1</v>
      </c>
      <c r="F1510" s="39" t="s">
        <v>51</v>
      </c>
    </row>
    <row r="1511" spans="1:6">
      <c r="A1511">
        <v>17</v>
      </c>
      <c r="B1511" s="1" t="s">
        <v>21</v>
      </c>
      <c r="C1511">
        <v>2</v>
      </c>
      <c r="D1511" s="39">
        <v>0.38</v>
      </c>
      <c r="E1511" s="39">
        <v>0</v>
      </c>
      <c r="F1511" s="39" t="s">
        <v>51</v>
      </c>
    </row>
    <row r="1512" spans="1:6">
      <c r="A1512">
        <v>17</v>
      </c>
      <c r="B1512" s="1" t="s">
        <v>25</v>
      </c>
      <c r="C1512">
        <v>1</v>
      </c>
      <c r="D1512" s="39">
        <v>0.48</v>
      </c>
      <c r="E1512" s="39">
        <v>0</v>
      </c>
      <c r="F1512" s="39" t="s">
        <v>51</v>
      </c>
    </row>
    <row r="1513" spans="1:6">
      <c r="A1513">
        <v>17</v>
      </c>
      <c r="B1513" s="1" t="s">
        <v>25</v>
      </c>
      <c r="C1513">
        <v>2</v>
      </c>
      <c r="D1513" s="39">
        <v>0.52</v>
      </c>
      <c r="E1513" s="39">
        <v>2</v>
      </c>
      <c r="F1513" s="39" t="s">
        <v>51</v>
      </c>
    </row>
    <row r="1514" spans="1:6">
      <c r="A1514">
        <v>18</v>
      </c>
      <c r="B1514" s="1" t="s">
        <v>171</v>
      </c>
      <c r="C1514">
        <v>1</v>
      </c>
      <c r="D1514" s="39">
        <v>1</v>
      </c>
      <c r="E1514" s="39">
        <v>3</v>
      </c>
      <c r="F1514" s="39" t="s">
        <v>51</v>
      </c>
    </row>
    <row r="1515" spans="1:6">
      <c r="A1515">
        <v>18</v>
      </c>
      <c r="B1515" s="1" t="s">
        <v>171</v>
      </c>
      <c r="C1515">
        <v>2</v>
      </c>
      <c r="D1515" s="39">
        <v>0.88</v>
      </c>
      <c r="E1515" s="39">
        <v>2</v>
      </c>
      <c r="F1515" s="39" t="s">
        <v>51</v>
      </c>
    </row>
    <row r="1516" spans="1:6">
      <c r="A1516">
        <v>18</v>
      </c>
      <c r="B1516" s="1" t="s">
        <v>97</v>
      </c>
      <c r="C1516">
        <v>1</v>
      </c>
      <c r="D1516" s="39">
        <v>0.68</v>
      </c>
      <c r="E1516" s="39">
        <v>1</v>
      </c>
      <c r="F1516" s="39" t="s">
        <v>51</v>
      </c>
    </row>
    <row r="1517" spans="1:6">
      <c r="A1517">
        <v>18</v>
      </c>
      <c r="B1517" s="1" t="s">
        <v>97</v>
      </c>
      <c r="C1517">
        <v>2</v>
      </c>
      <c r="D1517" s="39">
        <v>0.71</v>
      </c>
      <c r="E1517" s="39">
        <v>2</v>
      </c>
      <c r="F1517" s="39" t="s">
        <v>51</v>
      </c>
    </row>
    <row r="1518" spans="1:6">
      <c r="A1518">
        <v>18</v>
      </c>
      <c r="B1518" s="1" t="s">
        <v>79</v>
      </c>
      <c r="C1518">
        <v>1</v>
      </c>
      <c r="D1518" s="39">
        <v>0.75</v>
      </c>
      <c r="E1518" s="39">
        <v>2</v>
      </c>
      <c r="F1518" s="39" t="s">
        <v>51</v>
      </c>
    </row>
    <row r="1519" spans="1:6">
      <c r="A1519">
        <v>18</v>
      </c>
      <c r="B1519" s="1" t="s">
        <v>79</v>
      </c>
      <c r="C1519">
        <v>2</v>
      </c>
      <c r="D1519" s="39">
        <v>0.24</v>
      </c>
      <c r="E1519" s="39">
        <v>0</v>
      </c>
      <c r="F1519" s="39" t="s">
        <v>51</v>
      </c>
    </row>
    <row r="1520" spans="1:6">
      <c r="A1520">
        <v>18</v>
      </c>
      <c r="B1520" s="1" t="s">
        <v>182</v>
      </c>
      <c r="C1520">
        <v>1</v>
      </c>
      <c r="D1520" s="39">
        <v>0.39</v>
      </c>
      <c r="E1520" s="39">
        <v>0</v>
      </c>
      <c r="F1520" s="39" t="s">
        <v>51</v>
      </c>
    </row>
    <row r="1521" spans="1:6">
      <c r="A1521">
        <v>18</v>
      </c>
      <c r="B1521" s="1" t="s">
        <v>182</v>
      </c>
      <c r="C1521">
        <v>2</v>
      </c>
      <c r="D1521" s="39">
        <v>0</v>
      </c>
      <c r="E1521" s="39">
        <v>0</v>
      </c>
      <c r="F1521" s="39" t="s">
        <v>52</v>
      </c>
    </row>
    <row r="1522" spans="1:6">
      <c r="A1522">
        <v>18</v>
      </c>
      <c r="B1522" s="1" t="s">
        <v>156</v>
      </c>
      <c r="C1522">
        <v>1</v>
      </c>
      <c r="D1522" s="39">
        <v>1</v>
      </c>
      <c r="E1522" s="39">
        <v>3</v>
      </c>
      <c r="F1522" s="39" t="s">
        <v>51</v>
      </c>
    </row>
    <row r="1523" spans="1:6">
      <c r="A1523">
        <v>18</v>
      </c>
      <c r="B1523" s="1" t="s">
        <v>156</v>
      </c>
      <c r="C1523">
        <v>2</v>
      </c>
      <c r="D1523" s="39">
        <v>1</v>
      </c>
      <c r="E1523" s="39">
        <v>3</v>
      </c>
      <c r="F1523" s="39" t="s">
        <v>51</v>
      </c>
    </row>
    <row r="1524" spans="1:6">
      <c r="A1524">
        <v>18</v>
      </c>
      <c r="B1524" s="275" t="s">
        <v>450</v>
      </c>
      <c r="C1524">
        <v>1</v>
      </c>
      <c r="D1524" s="39">
        <v>0.89</v>
      </c>
      <c r="E1524" s="39">
        <v>2</v>
      </c>
      <c r="F1524" s="39" t="s">
        <v>51</v>
      </c>
    </row>
    <row r="1525" spans="1:6">
      <c r="A1525">
        <v>18</v>
      </c>
      <c r="B1525" s="275" t="s">
        <v>450</v>
      </c>
      <c r="C1525">
        <v>2</v>
      </c>
      <c r="D1525" s="39">
        <v>0.45</v>
      </c>
      <c r="E1525" s="39">
        <v>1</v>
      </c>
      <c r="F1525" s="39" t="s">
        <v>51</v>
      </c>
    </row>
    <row r="1526" spans="1:6">
      <c r="A1526">
        <v>18</v>
      </c>
      <c r="B1526" s="1" t="s">
        <v>4</v>
      </c>
      <c r="C1526">
        <v>1</v>
      </c>
      <c r="D1526" s="39">
        <v>0.8</v>
      </c>
      <c r="E1526" s="39">
        <v>2</v>
      </c>
      <c r="F1526" s="39" t="s">
        <v>51</v>
      </c>
    </row>
    <row r="1527" spans="1:6">
      <c r="A1527">
        <v>18</v>
      </c>
      <c r="B1527" s="1" t="s">
        <v>4</v>
      </c>
      <c r="C1527">
        <v>2</v>
      </c>
      <c r="D1527" s="39">
        <v>0.36</v>
      </c>
      <c r="E1527" s="39">
        <v>0</v>
      </c>
      <c r="F1527" s="39" t="s">
        <v>51</v>
      </c>
    </row>
    <row r="1528" spans="1:6">
      <c r="A1528">
        <v>18</v>
      </c>
      <c r="B1528" s="1" t="s">
        <v>80</v>
      </c>
      <c r="C1528">
        <v>1</v>
      </c>
      <c r="D1528" s="39">
        <v>0.22</v>
      </c>
      <c r="E1528" s="39">
        <v>0</v>
      </c>
      <c r="F1528" s="39" t="s">
        <v>51</v>
      </c>
    </row>
    <row r="1529" spans="1:6">
      <c r="A1529">
        <v>18</v>
      </c>
      <c r="B1529" s="1" t="s">
        <v>80</v>
      </c>
      <c r="C1529">
        <v>2</v>
      </c>
      <c r="D1529" s="39">
        <v>0.72</v>
      </c>
      <c r="E1529" s="39">
        <v>1</v>
      </c>
      <c r="F1529" s="39" t="s">
        <v>51</v>
      </c>
    </row>
    <row r="1530" spans="1:6">
      <c r="A1530">
        <v>18</v>
      </c>
      <c r="B1530" s="1" t="s">
        <v>1</v>
      </c>
      <c r="C1530">
        <v>1</v>
      </c>
      <c r="D1530" s="39">
        <v>0.56999999999999995</v>
      </c>
      <c r="E1530" s="39">
        <v>2</v>
      </c>
      <c r="F1530" s="39" t="s">
        <v>51</v>
      </c>
    </row>
    <row r="1531" spans="1:6">
      <c r="A1531">
        <v>18</v>
      </c>
      <c r="B1531" s="1" t="s">
        <v>1</v>
      </c>
      <c r="C1531">
        <v>2</v>
      </c>
      <c r="D1531" s="39">
        <v>0.71</v>
      </c>
      <c r="E1531" s="39">
        <v>2</v>
      </c>
      <c r="F1531" s="39" t="s">
        <v>51</v>
      </c>
    </row>
    <row r="1532" spans="1:6">
      <c r="A1532">
        <v>18</v>
      </c>
      <c r="B1532" s="1" t="s">
        <v>2</v>
      </c>
      <c r="C1532">
        <v>1</v>
      </c>
      <c r="D1532" s="39">
        <v>0.2</v>
      </c>
      <c r="E1532" s="39">
        <v>0</v>
      </c>
      <c r="F1532" s="39" t="s">
        <v>51</v>
      </c>
    </row>
    <row r="1533" spans="1:6">
      <c r="A1533">
        <v>18</v>
      </c>
      <c r="B1533" s="1" t="s">
        <v>2</v>
      </c>
      <c r="C1533">
        <v>2</v>
      </c>
      <c r="D1533" s="39">
        <v>0.51</v>
      </c>
      <c r="E1533" s="39">
        <v>2</v>
      </c>
      <c r="F1533" s="39" t="s">
        <v>51</v>
      </c>
    </row>
    <row r="1534" spans="1:6">
      <c r="A1534">
        <v>18</v>
      </c>
      <c r="B1534" s="1" t="s">
        <v>3</v>
      </c>
      <c r="C1534">
        <v>1</v>
      </c>
      <c r="D1534" s="39">
        <v>1</v>
      </c>
      <c r="E1534" s="39">
        <v>3</v>
      </c>
      <c r="F1534" s="39" t="s">
        <v>51</v>
      </c>
    </row>
    <row r="1535" spans="1:6">
      <c r="A1535">
        <v>18</v>
      </c>
      <c r="B1535" s="1" t="s">
        <v>3</v>
      </c>
      <c r="C1535">
        <v>2</v>
      </c>
      <c r="D1535" s="39">
        <v>0.81</v>
      </c>
      <c r="E1535" s="39">
        <v>2</v>
      </c>
      <c r="F1535" s="39" t="s">
        <v>51</v>
      </c>
    </row>
    <row r="1536" spans="1:6">
      <c r="A1536">
        <v>18</v>
      </c>
      <c r="B1536" s="1" t="s">
        <v>95</v>
      </c>
      <c r="C1536">
        <v>1</v>
      </c>
      <c r="D1536" s="39">
        <v>0.77</v>
      </c>
      <c r="E1536" s="39">
        <v>2</v>
      </c>
      <c r="F1536" s="39" t="s">
        <v>51</v>
      </c>
    </row>
    <row r="1537" spans="1:6">
      <c r="A1537">
        <v>18</v>
      </c>
      <c r="B1537" s="1" t="s">
        <v>95</v>
      </c>
      <c r="C1537">
        <v>2</v>
      </c>
      <c r="D1537" s="39">
        <v>0</v>
      </c>
      <c r="E1537" s="39">
        <v>0</v>
      </c>
      <c r="F1537" s="39" t="s">
        <v>52</v>
      </c>
    </row>
    <row r="1538" spans="1:6">
      <c r="A1538">
        <v>18</v>
      </c>
      <c r="B1538" s="1" t="s">
        <v>9</v>
      </c>
      <c r="C1538">
        <v>1</v>
      </c>
      <c r="D1538" s="39">
        <v>0.72</v>
      </c>
      <c r="E1538" s="39">
        <v>2</v>
      </c>
      <c r="F1538" s="39" t="s">
        <v>51</v>
      </c>
    </row>
    <row r="1539" spans="1:6">
      <c r="A1539">
        <v>18</v>
      </c>
      <c r="B1539" s="1" t="s">
        <v>9</v>
      </c>
      <c r="C1539">
        <v>2</v>
      </c>
      <c r="D1539" s="39">
        <v>0.46</v>
      </c>
      <c r="E1539" s="39">
        <v>0</v>
      </c>
      <c r="F1539" s="39" t="s">
        <v>51</v>
      </c>
    </row>
    <row r="1540" spans="1:6">
      <c r="A1540">
        <v>18</v>
      </c>
      <c r="B1540" s="1" t="s">
        <v>132</v>
      </c>
      <c r="C1540">
        <v>1</v>
      </c>
      <c r="D1540" s="39">
        <v>1</v>
      </c>
      <c r="E1540" s="39">
        <v>3</v>
      </c>
      <c r="F1540" s="39" t="s">
        <v>51</v>
      </c>
    </row>
    <row r="1541" spans="1:6">
      <c r="A1541">
        <v>18</v>
      </c>
      <c r="B1541" s="1" t="s">
        <v>132</v>
      </c>
      <c r="C1541">
        <v>2</v>
      </c>
      <c r="D1541" s="39">
        <v>1</v>
      </c>
      <c r="E1541" s="39">
        <v>3</v>
      </c>
      <c r="F1541" s="39" t="s">
        <v>51</v>
      </c>
    </row>
    <row r="1542" spans="1:6">
      <c r="A1542">
        <v>18</v>
      </c>
      <c r="B1542" s="1" t="s">
        <v>76</v>
      </c>
      <c r="C1542">
        <v>1</v>
      </c>
      <c r="D1542" s="39">
        <v>0.57999999999999996</v>
      </c>
      <c r="E1542" s="39">
        <v>2</v>
      </c>
      <c r="F1542" s="39" t="s">
        <v>51</v>
      </c>
    </row>
    <row r="1543" spans="1:6">
      <c r="A1543">
        <v>18</v>
      </c>
      <c r="B1543" s="1" t="s">
        <v>76</v>
      </c>
      <c r="C1543">
        <v>2</v>
      </c>
      <c r="D1543" s="39">
        <v>0.6</v>
      </c>
      <c r="E1543" s="39">
        <v>1</v>
      </c>
      <c r="F1543" s="39" t="s">
        <v>51</v>
      </c>
    </row>
    <row r="1544" spans="1:6">
      <c r="A1544">
        <v>18</v>
      </c>
      <c r="B1544" s="1" t="s">
        <v>7</v>
      </c>
      <c r="C1544">
        <v>1</v>
      </c>
      <c r="D1544" s="39">
        <v>0.69</v>
      </c>
      <c r="E1544" s="39">
        <v>1</v>
      </c>
      <c r="F1544" s="39" t="s">
        <v>51</v>
      </c>
    </row>
    <row r="1545" spans="1:6">
      <c r="A1545">
        <v>18</v>
      </c>
      <c r="B1545" s="1" t="s">
        <v>7</v>
      </c>
      <c r="C1545">
        <v>2</v>
      </c>
      <c r="D1545" s="39">
        <v>1</v>
      </c>
      <c r="E1545" s="39">
        <v>3</v>
      </c>
      <c r="F1545" s="39" t="s">
        <v>51</v>
      </c>
    </row>
    <row r="1546" spans="1:6">
      <c r="A1546">
        <v>18</v>
      </c>
      <c r="B1546" s="1" t="s">
        <v>10</v>
      </c>
      <c r="C1546">
        <v>1</v>
      </c>
      <c r="D1546" s="39">
        <v>1</v>
      </c>
      <c r="E1546" s="39">
        <v>3</v>
      </c>
      <c r="F1546" s="39" t="s">
        <v>51</v>
      </c>
    </row>
    <row r="1547" spans="1:6">
      <c r="A1547">
        <v>18</v>
      </c>
      <c r="B1547" s="1" t="s">
        <v>10</v>
      </c>
      <c r="C1547">
        <v>2</v>
      </c>
      <c r="D1547" s="39">
        <v>1</v>
      </c>
      <c r="E1547" s="39">
        <v>3</v>
      </c>
      <c r="F1547" s="39" t="s">
        <v>51</v>
      </c>
    </row>
    <row r="1548" spans="1:6">
      <c r="A1548">
        <v>18</v>
      </c>
      <c r="B1548" s="1" t="s">
        <v>6</v>
      </c>
      <c r="C1548">
        <v>1</v>
      </c>
      <c r="D1548" s="39">
        <v>1</v>
      </c>
      <c r="E1548" s="39">
        <v>3</v>
      </c>
      <c r="F1548" s="39" t="s">
        <v>51</v>
      </c>
    </row>
    <row r="1549" spans="1:6">
      <c r="A1549">
        <v>18</v>
      </c>
      <c r="B1549" s="1" t="s">
        <v>6</v>
      </c>
      <c r="C1549">
        <v>2</v>
      </c>
      <c r="D1549" s="39">
        <v>0.63</v>
      </c>
      <c r="E1549" s="39">
        <v>2</v>
      </c>
      <c r="F1549" s="39" t="s">
        <v>51</v>
      </c>
    </row>
    <row r="1550" spans="1:6">
      <c r="A1550">
        <v>18</v>
      </c>
      <c r="B1550" s="1" t="s">
        <v>120</v>
      </c>
      <c r="C1550">
        <v>1</v>
      </c>
      <c r="D1550" s="39">
        <v>0.76</v>
      </c>
      <c r="E1550" s="39">
        <v>2</v>
      </c>
      <c r="F1550" s="39" t="s">
        <v>51</v>
      </c>
    </row>
    <row r="1551" spans="1:6">
      <c r="A1551">
        <v>18</v>
      </c>
      <c r="B1551" s="1" t="s">
        <v>120</v>
      </c>
      <c r="C1551">
        <v>2</v>
      </c>
      <c r="D1551" s="39">
        <v>0.67</v>
      </c>
      <c r="E1551" s="39">
        <v>2</v>
      </c>
      <c r="F1551" s="39" t="s">
        <v>51</v>
      </c>
    </row>
    <row r="1552" spans="1:6">
      <c r="A1552">
        <v>18</v>
      </c>
      <c r="B1552" s="1" t="s">
        <v>78</v>
      </c>
      <c r="C1552">
        <v>1</v>
      </c>
      <c r="D1552" s="39">
        <v>0.73</v>
      </c>
      <c r="E1552" s="39">
        <v>1</v>
      </c>
      <c r="F1552" s="39" t="s">
        <v>51</v>
      </c>
    </row>
    <row r="1553" spans="1:6">
      <c r="A1553">
        <v>18</v>
      </c>
      <c r="B1553" s="1" t="s">
        <v>78</v>
      </c>
      <c r="C1553">
        <v>2</v>
      </c>
      <c r="D1553" s="39">
        <v>0</v>
      </c>
      <c r="E1553" s="39">
        <v>0</v>
      </c>
      <c r="F1553" s="39" t="s">
        <v>52</v>
      </c>
    </row>
    <row r="1554" spans="1:6">
      <c r="A1554">
        <v>18</v>
      </c>
      <c r="B1554" s="1" t="s">
        <v>489</v>
      </c>
      <c r="C1554">
        <v>1</v>
      </c>
      <c r="D1554" s="39">
        <v>0.67</v>
      </c>
      <c r="E1554" s="39">
        <v>1</v>
      </c>
      <c r="F1554" s="39" t="s">
        <v>51</v>
      </c>
    </row>
    <row r="1555" spans="1:6">
      <c r="A1555">
        <v>18</v>
      </c>
      <c r="B1555" s="1" t="s">
        <v>489</v>
      </c>
      <c r="C1555">
        <v>2</v>
      </c>
      <c r="D1555" s="39">
        <v>1</v>
      </c>
      <c r="E1555" s="39">
        <v>3</v>
      </c>
      <c r="F1555" s="39" t="s">
        <v>51</v>
      </c>
    </row>
    <row r="1556" spans="1:6">
      <c r="A1556">
        <v>18</v>
      </c>
      <c r="B1556" s="1" t="s">
        <v>127</v>
      </c>
      <c r="C1556">
        <v>1</v>
      </c>
      <c r="D1556" s="39">
        <v>0</v>
      </c>
      <c r="E1556" s="39">
        <v>0</v>
      </c>
      <c r="F1556" s="39" t="s">
        <v>52</v>
      </c>
    </row>
    <row r="1557" spans="1:6">
      <c r="A1557">
        <v>18</v>
      </c>
      <c r="B1557" s="1" t="s">
        <v>127</v>
      </c>
      <c r="C1557">
        <v>2</v>
      </c>
      <c r="D1557" s="39">
        <v>0</v>
      </c>
      <c r="E1557" s="39">
        <v>0</v>
      </c>
      <c r="F1557" s="39" t="s">
        <v>52</v>
      </c>
    </row>
    <row r="1558" spans="1:6">
      <c r="A1558">
        <v>18</v>
      </c>
      <c r="B1558" s="1" t="s">
        <v>172</v>
      </c>
      <c r="C1558">
        <v>1</v>
      </c>
      <c r="D1558" s="39">
        <v>1</v>
      </c>
      <c r="E1558" s="39">
        <v>3</v>
      </c>
      <c r="F1558" s="39" t="s">
        <v>51</v>
      </c>
    </row>
    <row r="1559" spans="1:6">
      <c r="A1559">
        <v>18</v>
      </c>
      <c r="B1559" s="1" t="s">
        <v>172</v>
      </c>
      <c r="C1559">
        <v>2</v>
      </c>
      <c r="D1559" s="39">
        <v>1</v>
      </c>
      <c r="E1559" s="39">
        <v>3</v>
      </c>
      <c r="F1559" s="39" t="s">
        <v>51</v>
      </c>
    </row>
    <row r="1560" spans="1:6">
      <c r="A1560">
        <v>18</v>
      </c>
      <c r="B1560" s="1" t="s">
        <v>13</v>
      </c>
      <c r="C1560">
        <v>1</v>
      </c>
      <c r="D1560" s="39">
        <v>0.84</v>
      </c>
      <c r="E1560" s="39">
        <v>2</v>
      </c>
      <c r="F1560" s="39" t="s">
        <v>51</v>
      </c>
    </row>
    <row r="1561" spans="1:6">
      <c r="A1561">
        <v>18</v>
      </c>
      <c r="B1561" s="1" t="s">
        <v>13</v>
      </c>
      <c r="C1561">
        <v>2</v>
      </c>
      <c r="D1561" s="39">
        <v>0.82</v>
      </c>
      <c r="E1561" s="39">
        <v>2</v>
      </c>
      <c r="F1561" s="39" t="s">
        <v>51</v>
      </c>
    </row>
    <row r="1562" spans="1:6">
      <c r="A1562">
        <v>18</v>
      </c>
      <c r="B1562" s="1" t="s">
        <v>8</v>
      </c>
      <c r="C1562">
        <v>1</v>
      </c>
      <c r="D1562" s="39">
        <v>0.83</v>
      </c>
      <c r="E1562" s="39">
        <v>2</v>
      </c>
      <c r="F1562" s="39" t="s">
        <v>51</v>
      </c>
    </row>
    <row r="1563" spans="1:6">
      <c r="A1563">
        <v>18</v>
      </c>
      <c r="B1563" s="1" t="s">
        <v>8</v>
      </c>
      <c r="C1563">
        <v>2</v>
      </c>
      <c r="D1563" s="39">
        <v>1</v>
      </c>
      <c r="E1563" s="39">
        <v>3</v>
      </c>
      <c r="F1563" s="39" t="s">
        <v>51</v>
      </c>
    </row>
    <row r="1564" spans="1:6">
      <c r="A1564">
        <v>18</v>
      </c>
      <c r="B1564" s="1" t="s">
        <v>234</v>
      </c>
      <c r="C1564">
        <v>1</v>
      </c>
      <c r="D1564" s="39">
        <v>1</v>
      </c>
      <c r="E1564" s="39">
        <v>3</v>
      </c>
      <c r="F1564" s="39" t="s">
        <v>51</v>
      </c>
    </row>
    <row r="1565" spans="1:6">
      <c r="A1565">
        <v>18</v>
      </c>
      <c r="B1565" s="1" t="s">
        <v>234</v>
      </c>
      <c r="C1565">
        <v>2</v>
      </c>
      <c r="D1565" s="39">
        <v>0.7</v>
      </c>
      <c r="E1565" s="39">
        <v>1</v>
      </c>
      <c r="F1565" s="39" t="s">
        <v>51</v>
      </c>
    </row>
    <row r="1566" spans="1:6">
      <c r="A1566">
        <v>18</v>
      </c>
      <c r="B1566" s="1" t="s">
        <v>45</v>
      </c>
      <c r="C1566">
        <v>1</v>
      </c>
      <c r="D1566" s="39">
        <v>0.68</v>
      </c>
      <c r="E1566" s="39">
        <v>1</v>
      </c>
      <c r="F1566" s="39" t="s">
        <v>51</v>
      </c>
    </row>
    <row r="1567" spans="1:6">
      <c r="A1567">
        <v>18</v>
      </c>
      <c r="B1567" s="1" t="s">
        <v>45</v>
      </c>
      <c r="C1567">
        <v>2</v>
      </c>
      <c r="D1567" s="39">
        <v>1</v>
      </c>
      <c r="E1567" s="39">
        <v>3</v>
      </c>
      <c r="F1567" s="39" t="s">
        <v>51</v>
      </c>
    </row>
    <row r="1568" spans="1:6">
      <c r="A1568">
        <v>18</v>
      </c>
      <c r="B1568" s="1" t="s">
        <v>15</v>
      </c>
      <c r="C1568">
        <v>1</v>
      </c>
      <c r="D1568" s="39">
        <v>0.41</v>
      </c>
      <c r="E1568" s="39">
        <v>0</v>
      </c>
      <c r="F1568" s="39" t="s">
        <v>51</v>
      </c>
    </row>
    <row r="1569" spans="1:6">
      <c r="A1569">
        <v>18</v>
      </c>
      <c r="B1569" s="1" t="s">
        <v>15</v>
      </c>
      <c r="C1569">
        <v>2</v>
      </c>
      <c r="D1569" s="39">
        <v>0.84</v>
      </c>
      <c r="E1569" s="39">
        <v>2</v>
      </c>
      <c r="F1569" s="39" t="s">
        <v>51</v>
      </c>
    </row>
    <row r="1570" spans="1:6">
      <c r="A1570">
        <v>18</v>
      </c>
      <c r="B1570" s="1" t="s">
        <v>14</v>
      </c>
      <c r="C1570">
        <v>1</v>
      </c>
      <c r="D1570" s="39">
        <v>0.99</v>
      </c>
      <c r="E1570" s="39">
        <v>2</v>
      </c>
      <c r="F1570" s="39" t="s">
        <v>51</v>
      </c>
    </row>
    <row r="1571" spans="1:6">
      <c r="A1571">
        <v>18</v>
      </c>
      <c r="B1571" s="1" t="s">
        <v>14</v>
      </c>
      <c r="C1571">
        <v>2</v>
      </c>
      <c r="D1571" s="39">
        <v>0.71</v>
      </c>
      <c r="E1571" s="39">
        <v>1</v>
      </c>
      <c r="F1571" s="39" t="s">
        <v>51</v>
      </c>
    </row>
    <row r="1572" spans="1:6">
      <c r="A1572">
        <v>18</v>
      </c>
      <c r="B1572" s="1" t="s">
        <v>173</v>
      </c>
      <c r="C1572">
        <v>1</v>
      </c>
      <c r="D1572" s="39">
        <v>1</v>
      </c>
      <c r="E1572" s="39">
        <v>3</v>
      </c>
      <c r="F1572" s="39" t="s">
        <v>51</v>
      </c>
    </row>
    <row r="1573" spans="1:6">
      <c r="A1573">
        <v>18</v>
      </c>
      <c r="B1573" s="1" t="s">
        <v>173</v>
      </c>
      <c r="C1573">
        <v>2</v>
      </c>
      <c r="D1573" s="39">
        <v>1</v>
      </c>
      <c r="E1573" s="39">
        <v>3</v>
      </c>
      <c r="F1573" s="39" t="s">
        <v>51</v>
      </c>
    </row>
    <row r="1574" spans="1:6">
      <c r="A1574">
        <v>18</v>
      </c>
      <c r="B1574" s="1" t="s">
        <v>122</v>
      </c>
      <c r="C1574">
        <v>1</v>
      </c>
      <c r="D1574" s="39">
        <v>1</v>
      </c>
      <c r="E1574" s="39">
        <v>3</v>
      </c>
      <c r="F1574" s="39" t="s">
        <v>51</v>
      </c>
    </row>
    <row r="1575" spans="1:6">
      <c r="A1575">
        <v>18</v>
      </c>
      <c r="B1575" s="1" t="s">
        <v>122</v>
      </c>
      <c r="C1575">
        <v>2</v>
      </c>
      <c r="D1575" s="39">
        <v>1</v>
      </c>
      <c r="E1575" s="39">
        <v>3</v>
      </c>
      <c r="F1575" s="39" t="s">
        <v>51</v>
      </c>
    </row>
    <row r="1576" spans="1:6">
      <c r="A1576">
        <v>18</v>
      </c>
      <c r="B1576" s="1" t="s">
        <v>183</v>
      </c>
      <c r="C1576">
        <v>1</v>
      </c>
      <c r="D1576" s="39">
        <v>0.61</v>
      </c>
      <c r="E1576" s="39">
        <v>1</v>
      </c>
      <c r="F1576" s="39" t="s">
        <v>51</v>
      </c>
    </row>
    <row r="1577" spans="1:6">
      <c r="A1577">
        <v>18</v>
      </c>
      <c r="B1577" s="1" t="s">
        <v>183</v>
      </c>
      <c r="C1577">
        <v>2</v>
      </c>
      <c r="D1577" s="39">
        <v>0.87</v>
      </c>
      <c r="E1577" s="39">
        <v>2</v>
      </c>
      <c r="F1577" s="39" t="s">
        <v>51</v>
      </c>
    </row>
    <row r="1578" spans="1:6">
      <c r="A1578">
        <v>18</v>
      </c>
      <c r="B1578" s="1" t="s">
        <v>23</v>
      </c>
      <c r="C1578">
        <v>1</v>
      </c>
      <c r="D1578" s="39">
        <v>0.61</v>
      </c>
      <c r="E1578" s="39">
        <v>1</v>
      </c>
      <c r="F1578" s="39" t="s">
        <v>51</v>
      </c>
    </row>
    <row r="1579" spans="1:6">
      <c r="A1579">
        <v>18</v>
      </c>
      <c r="B1579" s="1" t="s">
        <v>23</v>
      </c>
      <c r="C1579">
        <v>2</v>
      </c>
      <c r="D1579" s="39">
        <v>1</v>
      </c>
      <c r="E1579" s="39">
        <v>3</v>
      </c>
      <c r="F1579" s="39" t="s">
        <v>51</v>
      </c>
    </row>
    <row r="1580" spans="1:6">
      <c r="A1580">
        <v>18</v>
      </c>
      <c r="B1580" s="1" t="s">
        <v>174</v>
      </c>
      <c r="C1580">
        <v>1</v>
      </c>
      <c r="D1580" s="39">
        <v>0.67</v>
      </c>
      <c r="E1580" s="39">
        <v>1</v>
      </c>
      <c r="F1580" s="39" t="s">
        <v>51</v>
      </c>
    </row>
    <row r="1581" spans="1:6">
      <c r="A1581">
        <v>18</v>
      </c>
      <c r="B1581" s="1" t="s">
        <v>174</v>
      </c>
      <c r="C1581">
        <v>2</v>
      </c>
      <c r="D1581" s="39">
        <v>1</v>
      </c>
      <c r="E1581" s="39">
        <v>3</v>
      </c>
      <c r="F1581" s="39" t="s">
        <v>51</v>
      </c>
    </row>
    <row r="1582" spans="1:6">
      <c r="A1582">
        <v>18</v>
      </c>
      <c r="B1582" s="1" t="s">
        <v>16</v>
      </c>
      <c r="C1582">
        <v>1</v>
      </c>
      <c r="D1582" s="39">
        <v>1</v>
      </c>
      <c r="E1582" s="39">
        <v>3</v>
      </c>
      <c r="F1582" s="39" t="s">
        <v>51</v>
      </c>
    </row>
    <row r="1583" spans="1:6">
      <c r="A1583">
        <v>18</v>
      </c>
      <c r="B1583" s="1" t="s">
        <v>16</v>
      </c>
      <c r="C1583">
        <v>2</v>
      </c>
      <c r="D1583" s="39">
        <v>0.65</v>
      </c>
      <c r="E1583" s="39">
        <v>1</v>
      </c>
      <c r="F1583" s="39" t="s">
        <v>51</v>
      </c>
    </row>
    <row r="1584" spans="1:6">
      <c r="A1584">
        <v>18</v>
      </c>
      <c r="B1584" s="1" t="s">
        <v>81</v>
      </c>
      <c r="C1584">
        <v>1</v>
      </c>
      <c r="D1584" s="39">
        <v>0.32</v>
      </c>
      <c r="E1584" s="39">
        <v>1</v>
      </c>
      <c r="F1584" s="39" t="s">
        <v>51</v>
      </c>
    </row>
    <row r="1585" spans="1:6">
      <c r="A1585">
        <v>18</v>
      </c>
      <c r="B1585" s="1" t="s">
        <v>81</v>
      </c>
      <c r="C1585">
        <v>2</v>
      </c>
      <c r="D1585" s="39">
        <v>0.96</v>
      </c>
      <c r="E1585" s="39">
        <v>2</v>
      </c>
      <c r="F1585" s="39" t="s">
        <v>51</v>
      </c>
    </row>
    <row r="1586" spans="1:6">
      <c r="A1586">
        <v>18</v>
      </c>
      <c r="B1586" s="1" t="s">
        <v>100</v>
      </c>
      <c r="C1586">
        <v>1</v>
      </c>
      <c r="D1586" s="39">
        <v>0.54</v>
      </c>
      <c r="E1586" s="39">
        <v>1</v>
      </c>
      <c r="F1586" s="39" t="s">
        <v>51</v>
      </c>
    </row>
    <row r="1587" spans="1:6">
      <c r="A1587">
        <v>18</v>
      </c>
      <c r="B1587" s="1" t="s">
        <v>100</v>
      </c>
      <c r="C1587">
        <v>2</v>
      </c>
      <c r="D1587" s="39">
        <v>0.44</v>
      </c>
      <c r="E1587" s="39">
        <v>0</v>
      </c>
      <c r="F1587" s="39" t="s">
        <v>51</v>
      </c>
    </row>
    <row r="1588" spans="1:6">
      <c r="A1588">
        <v>18</v>
      </c>
      <c r="B1588" s="1" t="s">
        <v>19</v>
      </c>
      <c r="C1588">
        <v>1</v>
      </c>
      <c r="D1588" s="39">
        <v>0.56000000000000005</v>
      </c>
      <c r="E1588" s="39">
        <v>2</v>
      </c>
      <c r="F1588" s="39" t="s">
        <v>51</v>
      </c>
    </row>
    <row r="1589" spans="1:6">
      <c r="A1589">
        <v>18</v>
      </c>
      <c r="B1589" s="1" t="s">
        <v>19</v>
      </c>
      <c r="C1589">
        <v>2</v>
      </c>
      <c r="D1589" s="39">
        <v>0.32</v>
      </c>
      <c r="E1589" s="39">
        <v>0</v>
      </c>
      <c r="F1589" s="39" t="s">
        <v>51</v>
      </c>
    </row>
    <row r="1590" spans="1:6">
      <c r="A1590">
        <v>18</v>
      </c>
      <c r="B1590" s="1" t="s">
        <v>20</v>
      </c>
      <c r="C1590">
        <v>1</v>
      </c>
      <c r="D1590" s="39">
        <v>0.55000000000000004</v>
      </c>
      <c r="E1590" s="39">
        <v>2</v>
      </c>
      <c r="F1590" s="39" t="s">
        <v>51</v>
      </c>
    </row>
    <row r="1591" spans="1:6">
      <c r="A1591">
        <v>18</v>
      </c>
      <c r="B1591" s="1" t="s">
        <v>20</v>
      </c>
      <c r="C1591">
        <v>2</v>
      </c>
      <c r="D1591" s="39">
        <v>0.6</v>
      </c>
      <c r="E1591" s="39">
        <v>1</v>
      </c>
      <c r="F1591" s="39" t="s">
        <v>51</v>
      </c>
    </row>
    <row r="1592" spans="1:6">
      <c r="A1592">
        <v>18</v>
      </c>
      <c r="B1592" s="1" t="s">
        <v>44</v>
      </c>
      <c r="C1592">
        <v>1</v>
      </c>
      <c r="D1592" s="39">
        <v>0.55000000000000004</v>
      </c>
      <c r="E1592" s="39">
        <v>1</v>
      </c>
      <c r="F1592" s="39" t="s">
        <v>51</v>
      </c>
    </row>
    <row r="1593" spans="1:6">
      <c r="A1593">
        <v>18</v>
      </c>
      <c r="B1593" s="1" t="s">
        <v>44</v>
      </c>
      <c r="C1593">
        <v>2</v>
      </c>
      <c r="D1593" s="39">
        <v>1</v>
      </c>
      <c r="E1593" s="39">
        <v>3</v>
      </c>
      <c r="F1593" s="39" t="s">
        <v>51</v>
      </c>
    </row>
    <row r="1594" spans="1:6">
      <c r="A1594">
        <v>18</v>
      </c>
      <c r="B1594" s="1" t="s">
        <v>175</v>
      </c>
      <c r="C1594">
        <v>1</v>
      </c>
      <c r="D1594" s="39">
        <v>0.39</v>
      </c>
      <c r="E1594" s="39">
        <v>0</v>
      </c>
      <c r="F1594" s="39" t="s">
        <v>51</v>
      </c>
    </row>
    <row r="1595" spans="1:6">
      <c r="A1595">
        <v>18</v>
      </c>
      <c r="B1595" s="74" t="s">
        <v>175</v>
      </c>
      <c r="C1595">
        <v>2</v>
      </c>
      <c r="D1595" s="39">
        <v>0.48</v>
      </c>
      <c r="E1595" s="39">
        <v>1</v>
      </c>
      <c r="F1595" s="39" t="s">
        <v>51</v>
      </c>
    </row>
    <row r="1596" spans="1:6">
      <c r="A1596">
        <v>18</v>
      </c>
      <c r="B1596" s="1" t="s">
        <v>27</v>
      </c>
      <c r="C1596">
        <v>1</v>
      </c>
      <c r="D1596" s="39">
        <v>0.63</v>
      </c>
      <c r="E1596" s="39">
        <v>2</v>
      </c>
      <c r="F1596" s="39" t="s">
        <v>51</v>
      </c>
    </row>
    <row r="1597" spans="1:6">
      <c r="A1597">
        <v>18</v>
      </c>
      <c r="B1597" s="1" t="s">
        <v>27</v>
      </c>
      <c r="C1597">
        <v>2</v>
      </c>
      <c r="D1597" s="39">
        <v>0</v>
      </c>
      <c r="E1597" s="39">
        <v>0</v>
      </c>
      <c r="F1597" s="39" t="s">
        <v>51</v>
      </c>
    </row>
    <row r="1598" spans="1:6">
      <c r="A1598">
        <v>18</v>
      </c>
      <c r="B1598" s="1" t="s">
        <v>31</v>
      </c>
      <c r="C1598">
        <v>1</v>
      </c>
      <c r="D1598" s="39">
        <v>0</v>
      </c>
      <c r="E1598" s="39">
        <v>0</v>
      </c>
      <c r="F1598" s="39" t="s">
        <v>52</v>
      </c>
    </row>
    <row r="1599" spans="1:6">
      <c r="A1599">
        <v>18</v>
      </c>
      <c r="B1599" s="1" t="s">
        <v>31</v>
      </c>
      <c r="C1599">
        <v>2</v>
      </c>
      <c r="D1599" s="39">
        <v>0</v>
      </c>
      <c r="E1599" s="39">
        <v>0</v>
      </c>
      <c r="F1599" s="39" t="s">
        <v>52</v>
      </c>
    </row>
    <row r="1600" spans="1:6">
      <c r="A1600">
        <v>18</v>
      </c>
      <c r="B1600" s="1" t="s">
        <v>39</v>
      </c>
      <c r="C1600">
        <v>1</v>
      </c>
      <c r="D1600" s="39">
        <v>0.53</v>
      </c>
      <c r="E1600" s="39">
        <v>1</v>
      </c>
      <c r="F1600" s="39" t="s">
        <v>51</v>
      </c>
    </row>
    <row r="1601" spans="1:6">
      <c r="A1601">
        <v>18</v>
      </c>
      <c r="B1601" s="1" t="s">
        <v>39</v>
      </c>
      <c r="C1601">
        <v>2</v>
      </c>
      <c r="D1601" s="39">
        <v>0</v>
      </c>
      <c r="E1601" s="39">
        <v>0</v>
      </c>
      <c r="F1601" s="39" t="s">
        <v>52</v>
      </c>
    </row>
    <row r="1602" spans="1:6">
      <c r="A1602">
        <v>18</v>
      </c>
      <c r="B1602" s="1" t="s">
        <v>18</v>
      </c>
      <c r="C1602">
        <v>1</v>
      </c>
      <c r="D1602" s="39">
        <v>0.98</v>
      </c>
      <c r="E1602" s="39">
        <v>2</v>
      </c>
      <c r="F1602" s="39" t="s">
        <v>51</v>
      </c>
    </row>
    <row r="1603" spans="1:6">
      <c r="A1603">
        <v>18</v>
      </c>
      <c r="B1603" s="1" t="s">
        <v>18</v>
      </c>
      <c r="C1603">
        <v>2</v>
      </c>
      <c r="D1603" s="39">
        <v>0.79</v>
      </c>
      <c r="E1603" s="39">
        <v>2</v>
      </c>
      <c r="F1603" s="39" t="s">
        <v>51</v>
      </c>
    </row>
    <row r="1604" spans="1:6">
      <c r="A1604">
        <v>18</v>
      </c>
      <c r="B1604" s="1" t="s">
        <v>184</v>
      </c>
      <c r="C1604">
        <v>1</v>
      </c>
      <c r="D1604" s="39">
        <v>0.74</v>
      </c>
      <c r="E1604" s="39">
        <v>2</v>
      </c>
      <c r="F1604" s="39" t="s">
        <v>51</v>
      </c>
    </row>
    <row r="1605" spans="1:6">
      <c r="A1605">
        <v>18</v>
      </c>
      <c r="B1605" s="1" t="s">
        <v>184</v>
      </c>
      <c r="C1605">
        <v>2</v>
      </c>
      <c r="D1605" s="39">
        <v>1</v>
      </c>
      <c r="E1605" s="39">
        <v>3</v>
      </c>
      <c r="F1605" s="39" t="s">
        <v>51</v>
      </c>
    </row>
    <row r="1606" spans="1:6">
      <c r="A1606">
        <v>18</v>
      </c>
      <c r="B1606" s="1" t="s">
        <v>159</v>
      </c>
      <c r="C1606">
        <v>1</v>
      </c>
      <c r="D1606" s="39">
        <v>0.19</v>
      </c>
      <c r="E1606" s="39">
        <v>0</v>
      </c>
      <c r="F1606" s="39" t="s">
        <v>51</v>
      </c>
    </row>
    <row r="1607" spans="1:6">
      <c r="A1607">
        <v>18</v>
      </c>
      <c r="B1607" s="1" t="s">
        <v>159</v>
      </c>
      <c r="C1607">
        <v>2</v>
      </c>
      <c r="D1607" s="39">
        <v>0.44</v>
      </c>
      <c r="E1607" s="39">
        <v>0</v>
      </c>
      <c r="F1607" s="39" t="s">
        <v>51</v>
      </c>
    </row>
    <row r="1608" spans="1:6">
      <c r="A1608">
        <v>18</v>
      </c>
      <c r="B1608" s="1" t="s">
        <v>160</v>
      </c>
      <c r="C1608">
        <v>1</v>
      </c>
      <c r="D1608" s="39">
        <v>0.3</v>
      </c>
      <c r="E1608" s="39">
        <v>0</v>
      </c>
      <c r="F1608" s="39" t="s">
        <v>51</v>
      </c>
    </row>
    <row r="1609" spans="1:6">
      <c r="A1609">
        <v>18</v>
      </c>
      <c r="B1609" s="1" t="s">
        <v>160</v>
      </c>
      <c r="C1609">
        <v>2</v>
      </c>
      <c r="D1609" s="39">
        <v>0.48</v>
      </c>
      <c r="E1609" s="39">
        <v>0</v>
      </c>
      <c r="F1609" s="39" t="s">
        <v>51</v>
      </c>
    </row>
    <row r="1610" spans="1:6">
      <c r="A1610">
        <v>18</v>
      </c>
      <c r="B1610" s="1" t="s">
        <v>21</v>
      </c>
      <c r="C1610">
        <v>1</v>
      </c>
      <c r="D1610" s="39">
        <v>1</v>
      </c>
      <c r="E1610" s="39">
        <v>3</v>
      </c>
      <c r="F1610" s="39" t="s">
        <v>51</v>
      </c>
    </row>
    <row r="1611" spans="1:6">
      <c r="A1611">
        <v>18</v>
      </c>
      <c r="B1611" s="1" t="s">
        <v>21</v>
      </c>
      <c r="C1611">
        <v>2</v>
      </c>
      <c r="D1611" s="39">
        <v>0.64</v>
      </c>
      <c r="E1611" s="39">
        <v>1</v>
      </c>
      <c r="F1611" s="39" t="s">
        <v>51</v>
      </c>
    </row>
    <row r="1612" spans="1:6">
      <c r="A1612">
        <v>18</v>
      </c>
      <c r="B1612" s="1" t="s">
        <v>25</v>
      </c>
      <c r="C1612">
        <v>1</v>
      </c>
      <c r="D1612" s="39">
        <v>1</v>
      </c>
      <c r="E1612" s="39">
        <v>3</v>
      </c>
      <c r="F1612" s="39" t="s">
        <v>51</v>
      </c>
    </row>
    <row r="1613" spans="1:6">
      <c r="A1613">
        <v>18</v>
      </c>
      <c r="B1613" s="1" t="s">
        <v>25</v>
      </c>
      <c r="C1613">
        <v>2</v>
      </c>
      <c r="D1613" s="39">
        <v>1</v>
      </c>
      <c r="E1613" s="39">
        <v>3</v>
      </c>
      <c r="F1613" s="39" t="s">
        <v>51</v>
      </c>
    </row>
    <row r="1614" spans="1:6">
      <c r="A1614">
        <v>19</v>
      </c>
      <c r="B1614" s="1" t="s">
        <v>171</v>
      </c>
      <c r="C1614">
        <v>1</v>
      </c>
      <c r="D1614" s="39">
        <v>0.5</v>
      </c>
      <c r="E1614" s="39">
        <v>1</v>
      </c>
      <c r="F1614" s="39" t="s">
        <v>51</v>
      </c>
    </row>
    <row r="1615" spans="1:6">
      <c r="A1615">
        <v>19</v>
      </c>
      <c r="B1615" s="1" t="s">
        <v>171</v>
      </c>
      <c r="C1615">
        <v>2</v>
      </c>
      <c r="D1615" s="39">
        <v>0.54</v>
      </c>
      <c r="E1615" s="39">
        <v>1</v>
      </c>
      <c r="F1615" s="39" t="s">
        <v>51</v>
      </c>
    </row>
    <row r="1616" spans="1:6">
      <c r="A1616">
        <v>19</v>
      </c>
      <c r="B1616" s="1" t="s">
        <v>97</v>
      </c>
      <c r="C1616">
        <v>1</v>
      </c>
      <c r="D1616" s="39">
        <v>0.7</v>
      </c>
      <c r="E1616" s="39">
        <v>2</v>
      </c>
      <c r="F1616" s="39" t="s">
        <v>51</v>
      </c>
    </row>
    <row r="1617" spans="1:6">
      <c r="A1617">
        <v>19</v>
      </c>
      <c r="B1617" s="1" t="s">
        <v>97</v>
      </c>
      <c r="C1617">
        <v>2</v>
      </c>
      <c r="D1617" s="39">
        <v>0.68</v>
      </c>
      <c r="E1617" s="39">
        <v>2</v>
      </c>
      <c r="F1617" s="39" t="s">
        <v>51</v>
      </c>
    </row>
    <row r="1618" spans="1:6">
      <c r="A1618">
        <v>19</v>
      </c>
      <c r="B1618" s="1" t="s">
        <v>79</v>
      </c>
      <c r="C1618">
        <v>1</v>
      </c>
      <c r="D1618" s="39">
        <v>1</v>
      </c>
      <c r="E1618" s="39">
        <v>3</v>
      </c>
      <c r="F1618" s="39" t="s">
        <v>51</v>
      </c>
    </row>
    <row r="1619" spans="1:6">
      <c r="A1619">
        <v>19</v>
      </c>
      <c r="B1619" s="1" t="s">
        <v>79</v>
      </c>
      <c r="C1619">
        <v>2</v>
      </c>
      <c r="D1619" s="39">
        <v>0.89</v>
      </c>
      <c r="E1619" s="39">
        <v>1</v>
      </c>
      <c r="F1619" s="39" t="s">
        <v>51</v>
      </c>
    </row>
    <row r="1620" spans="1:6">
      <c r="A1620">
        <v>19</v>
      </c>
      <c r="B1620" s="1" t="s">
        <v>182</v>
      </c>
      <c r="C1620">
        <v>1</v>
      </c>
      <c r="D1620" s="39">
        <v>0.4</v>
      </c>
      <c r="E1620" s="39">
        <v>1</v>
      </c>
      <c r="F1620" s="39" t="s">
        <v>51</v>
      </c>
    </row>
    <row r="1621" spans="1:6">
      <c r="A1621">
        <v>19</v>
      </c>
      <c r="B1621" s="1" t="s">
        <v>182</v>
      </c>
      <c r="C1621">
        <v>2</v>
      </c>
      <c r="D1621" s="39">
        <v>0.48</v>
      </c>
      <c r="E1621" s="39">
        <v>0</v>
      </c>
      <c r="F1621" s="39" t="s">
        <v>51</v>
      </c>
    </row>
    <row r="1622" spans="1:6">
      <c r="A1622">
        <v>19</v>
      </c>
      <c r="B1622" s="275" t="s">
        <v>450</v>
      </c>
      <c r="C1622">
        <v>1</v>
      </c>
      <c r="D1622" s="39">
        <v>0.63</v>
      </c>
      <c r="E1622" s="39">
        <v>2</v>
      </c>
      <c r="F1622" s="39" t="s">
        <v>51</v>
      </c>
    </row>
    <row r="1623" spans="1:6">
      <c r="A1623">
        <v>19</v>
      </c>
      <c r="B1623" s="275" t="s">
        <v>450</v>
      </c>
      <c r="C1623">
        <v>2</v>
      </c>
      <c r="D1623" s="39">
        <v>0.53</v>
      </c>
      <c r="E1623" s="39">
        <v>2</v>
      </c>
      <c r="F1623" s="39" t="s">
        <v>51</v>
      </c>
    </row>
    <row r="1624" spans="1:6">
      <c r="A1624">
        <v>19</v>
      </c>
      <c r="B1624" s="1" t="s">
        <v>156</v>
      </c>
      <c r="C1624">
        <v>1</v>
      </c>
      <c r="D1624" s="39">
        <v>0.27</v>
      </c>
      <c r="E1624" s="39">
        <v>0</v>
      </c>
      <c r="F1624" s="39" t="s">
        <v>51</v>
      </c>
    </row>
    <row r="1625" spans="1:6">
      <c r="A1625">
        <v>19</v>
      </c>
      <c r="B1625" s="75" t="s">
        <v>156</v>
      </c>
      <c r="C1625">
        <v>2</v>
      </c>
      <c r="D1625" s="39">
        <v>1</v>
      </c>
      <c r="E1625" s="39">
        <v>3</v>
      </c>
      <c r="F1625" s="39" t="s">
        <v>51</v>
      </c>
    </row>
    <row r="1626" spans="1:6">
      <c r="A1626">
        <v>19</v>
      </c>
      <c r="B1626" s="1" t="s">
        <v>4</v>
      </c>
      <c r="C1626">
        <v>1</v>
      </c>
      <c r="D1626" s="39">
        <v>0.6</v>
      </c>
      <c r="E1626" s="39">
        <v>1</v>
      </c>
      <c r="F1626" s="39" t="s">
        <v>51</v>
      </c>
    </row>
    <row r="1627" spans="1:6">
      <c r="A1627">
        <v>19</v>
      </c>
      <c r="B1627" s="1" t="s">
        <v>4</v>
      </c>
      <c r="C1627">
        <v>2</v>
      </c>
      <c r="D1627" s="39">
        <v>1</v>
      </c>
      <c r="E1627" s="39">
        <v>3</v>
      </c>
      <c r="F1627" s="39" t="s">
        <v>51</v>
      </c>
    </row>
    <row r="1628" spans="1:6">
      <c r="A1628">
        <v>19</v>
      </c>
      <c r="B1628" s="1" t="s">
        <v>80</v>
      </c>
      <c r="C1628">
        <v>1</v>
      </c>
      <c r="D1628" s="39">
        <v>1</v>
      </c>
      <c r="E1628" s="39">
        <v>3</v>
      </c>
      <c r="F1628" s="39" t="s">
        <v>51</v>
      </c>
    </row>
    <row r="1629" spans="1:6">
      <c r="A1629">
        <v>19</v>
      </c>
      <c r="B1629" s="1" t="s">
        <v>80</v>
      </c>
      <c r="C1629">
        <v>2</v>
      </c>
      <c r="D1629" s="39">
        <v>0.94</v>
      </c>
      <c r="E1629" s="39">
        <v>2</v>
      </c>
      <c r="F1629" s="39" t="s">
        <v>51</v>
      </c>
    </row>
    <row r="1630" spans="1:6">
      <c r="A1630">
        <v>19</v>
      </c>
      <c r="B1630" s="1" t="s">
        <v>1</v>
      </c>
      <c r="C1630">
        <v>1</v>
      </c>
      <c r="D1630" s="39">
        <v>0.93</v>
      </c>
      <c r="E1630" s="39">
        <v>2</v>
      </c>
      <c r="F1630" s="39" t="s">
        <v>51</v>
      </c>
    </row>
    <row r="1631" spans="1:6">
      <c r="A1631">
        <v>19</v>
      </c>
      <c r="B1631" s="1" t="s">
        <v>1</v>
      </c>
      <c r="C1631">
        <v>2</v>
      </c>
      <c r="D1631" s="39">
        <v>0.74</v>
      </c>
      <c r="E1631" s="39">
        <v>2</v>
      </c>
      <c r="F1631" s="39" t="s">
        <v>51</v>
      </c>
    </row>
    <row r="1632" spans="1:6">
      <c r="A1632">
        <v>19</v>
      </c>
      <c r="B1632" s="1" t="s">
        <v>2</v>
      </c>
      <c r="C1632">
        <v>1</v>
      </c>
      <c r="D1632" s="39">
        <v>0.61</v>
      </c>
      <c r="E1632" s="39">
        <v>2</v>
      </c>
      <c r="F1632" s="39" t="s">
        <v>51</v>
      </c>
    </row>
    <row r="1633" spans="1:6">
      <c r="A1633">
        <v>19</v>
      </c>
      <c r="B1633" s="75" t="s">
        <v>2</v>
      </c>
      <c r="C1633">
        <v>2</v>
      </c>
      <c r="D1633" s="39">
        <v>0.75</v>
      </c>
      <c r="E1633" s="39">
        <v>2</v>
      </c>
      <c r="F1633" s="39" t="s">
        <v>51</v>
      </c>
    </row>
    <row r="1634" spans="1:6">
      <c r="A1634">
        <v>19</v>
      </c>
      <c r="B1634" s="1" t="s">
        <v>3</v>
      </c>
      <c r="C1634">
        <v>1</v>
      </c>
      <c r="D1634" s="39">
        <v>1</v>
      </c>
      <c r="E1634" s="39">
        <v>3</v>
      </c>
      <c r="F1634" s="39" t="s">
        <v>51</v>
      </c>
    </row>
    <row r="1635" spans="1:6">
      <c r="A1635">
        <v>19</v>
      </c>
      <c r="B1635" s="1" t="s">
        <v>3</v>
      </c>
      <c r="C1635">
        <v>2</v>
      </c>
      <c r="D1635" s="39">
        <v>1</v>
      </c>
      <c r="E1635" s="39">
        <v>3</v>
      </c>
      <c r="F1635" s="39" t="s">
        <v>51</v>
      </c>
    </row>
    <row r="1636" spans="1:6">
      <c r="A1636">
        <v>19</v>
      </c>
      <c r="B1636" s="1" t="s">
        <v>95</v>
      </c>
      <c r="C1636">
        <v>1</v>
      </c>
      <c r="D1636" s="39">
        <v>1</v>
      </c>
      <c r="E1636" s="39">
        <v>3</v>
      </c>
      <c r="F1636" s="39" t="s">
        <v>51</v>
      </c>
    </row>
    <row r="1637" spans="1:6">
      <c r="A1637">
        <v>19</v>
      </c>
      <c r="B1637" s="1" t="s">
        <v>95</v>
      </c>
      <c r="C1637">
        <v>2</v>
      </c>
      <c r="D1637" s="39">
        <v>0.72</v>
      </c>
      <c r="E1637" s="39">
        <v>2</v>
      </c>
      <c r="F1637" s="39" t="s">
        <v>51</v>
      </c>
    </row>
    <row r="1638" spans="1:6">
      <c r="A1638">
        <v>19</v>
      </c>
      <c r="B1638" s="1" t="s">
        <v>132</v>
      </c>
      <c r="C1638">
        <v>1</v>
      </c>
      <c r="D1638" s="39">
        <v>1</v>
      </c>
      <c r="E1638" s="39">
        <v>3</v>
      </c>
      <c r="F1638" s="39" t="s">
        <v>51</v>
      </c>
    </row>
    <row r="1639" spans="1:6">
      <c r="A1639">
        <v>19</v>
      </c>
      <c r="B1639" s="1" t="s">
        <v>132</v>
      </c>
      <c r="C1639">
        <v>2</v>
      </c>
      <c r="D1639" s="39">
        <v>1</v>
      </c>
      <c r="E1639" s="39">
        <v>3</v>
      </c>
      <c r="F1639" s="39" t="s">
        <v>51</v>
      </c>
    </row>
    <row r="1640" spans="1:6">
      <c r="A1640">
        <v>19</v>
      </c>
      <c r="B1640" s="1" t="s">
        <v>9</v>
      </c>
      <c r="C1640">
        <v>1</v>
      </c>
      <c r="D1640" s="39">
        <v>0.63</v>
      </c>
      <c r="E1640" s="39">
        <v>1</v>
      </c>
      <c r="F1640" s="39" t="s">
        <v>51</v>
      </c>
    </row>
    <row r="1641" spans="1:6">
      <c r="A1641">
        <v>19</v>
      </c>
      <c r="B1641" s="1" t="s">
        <v>9</v>
      </c>
      <c r="C1641">
        <v>2</v>
      </c>
      <c r="D1641" s="39">
        <v>0.53</v>
      </c>
      <c r="E1641" s="39">
        <v>2</v>
      </c>
      <c r="F1641" s="39" t="s">
        <v>51</v>
      </c>
    </row>
    <row r="1642" spans="1:6">
      <c r="A1642">
        <v>19</v>
      </c>
      <c r="B1642" s="1" t="s">
        <v>76</v>
      </c>
      <c r="C1642">
        <v>1</v>
      </c>
      <c r="D1642" s="39">
        <v>0</v>
      </c>
      <c r="E1642" s="39">
        <v>0</v>
      </c>
      <c r="F1642" s="39" t="s">
        <v>52</v>
      </c>
    </row>
    <row r="1643" spans="1:6">
      <c r="A1643">
        <v>19</v>
      </c>
      <c r="B1643" s="1" t="s">
        <v>76</v>
      </c>
      <c r="C1643">
        <v>2</v>
      </c>
      <c r="D1643" s="39">
        <v>0</v>
      </c>
      <c r="E1643" s="39">
        <v>0</v>
      </c>
      <c r="F1643" s="39" t="s">
        <v>52</v>
      </c>
    </row>
    <row r="1644" spans="1:6">
      <c r="A1644">
        <v>19</v>
      </c>
      <c r="B1644" s="1" t="s">
        <v>7</v>
      </c>
      <c r="C1644">
        <v>1</v>
      </c>
      <c r="D1644" s="39">
        <v>0.86</v>
      </c>
      <c r="E1644" s="39">
        <v>2</v>
      </c>
      <c r="F1644" s="39" t="s">
        <v>51</v>
      </c>
    </row>
    <row r="1645" spans="1:6">
      <c r="A1645">
        <v>19</v>
      </c>
      <c r="B1645" s="1" t="s">
        <v>7</v>
      </c>
      <c r="C1645">
        <v>2</v>
      </c>
      <c r="D1645" s="39">
        <v>1</v>
      </c>
      <c r="E1645" s="39">
        <v>3</v>
      </c>
      <c r="F1645" s="39" t="s">
        <v>51</v>
      </c>
    </row>
    <row r="1646" spans="1:6">
      <c r="A1646">
        <v>19</v>
      </c>
      <c r="B1646" s="1" t="s">
        <v>10</v>
      </c>
      <c r="C1646">
        <v>1</v>
      </c>
      <c r="D1646" s="39">
        <v>1</v>
      </c>
      <c r="E1646" s="39">
        <v>3</v>
      </c>
      <c r="F1646" s="39" t="s">
        <v>51</v>
      </c>
    </row>
    <row r="1647" spans="1:6">
      <c r="A1647">
        <v>19</v>
      </c>
      <c r="B1647" s="1" t="s">
        <v>10</v>
      </c>
      <c r="C1647">
        <v>2</v>
      </c>
      <c r="D1647" s="39">
        <v>1</v>
      </c>
      <c r="E1647" s="39">
        <v>3</v>
      </c>
      <c r="F1647" s="39" t="s">
        <v>51</v>
      </c>
    </row>
    <row r="1648" spans="1:6">
      <c r="A1648">
        <v>19</v>
      </c>
      <c r="B1648" s="1" t="s">
        <v>6</v>
      </c>
      <c r="C1648">
        <v>1</v>
      </c>
      <c r="D1648" s="39">
        <v>1</v>
      </c>
      <c r="E1648" s="39">
        <v>3</v>
      </c>
      <c r="F1648" s="39" t="s">
        <v>51</v>
      </c>
    </row>
    <row r="1649" spans="1:6">
      <c r="A1649">
        <v>19</v>
      </c>
      <c r="B1649" s="1" t="s">
        <v>6</v>
      </c>
      <c r="C1649">
        <v>2</v>
      </c>
      <c r="D1649" s="39">
        <v>1</v>
      </c>
      <c r="E1649" s="39">
        <v>3</v>
      </c>
      <c r="F1649" s="39" t="s">
        <v>51</v>
      </c>
    </row>
    <row r="1650" spans="1:6">
      <c r="A1650">
        <v>19</v>
      </c>
      <c r="B1650" s="1" t="s">
        <v>120</v>
      </c>
      <c r="C1650">
        <v>1</v>
      </c>
      <c r="D1650" s="39">
        <v>1</v>
      </c>
      <c r="E1650" s="39">
        <v>3</v>
      </c>
      <c r="F1650" s="39" t="s">
        <v>51</v>
      </c>
    </row>
    <row r="1651" spans="1:6">
      <c r="A1651">
        <v>19</v>
      </c>
      <c r="B1651" s="1" t="s">
        <v>120</v>
      </c>
      <c r="C1651">
        <v>2</v>
      </c>
      <c r="D1651" s="39">
        <v>1</v>
      </c>
      <c r="E1651" s="39">
        <v>3</v>
      </c>
      <c r="F1651" s="39" t="s">
        <v>51</v>
      </c>
    </row>
    <row r="1652" spans="1:6">
      <c r="A1652">
        <v>19</v>
      </c>
      <c r="B1652" s="1" t="s">
        <v>78</v>
      </c>
      <c r="C1652">
        <v>1</v>
      </c>
      <c r="D1652" s="39">
        <v>0.36</v>
      </c>
      <c r="E1652" s="39">
        <v>0</v>
      </c>
      <c r="F1652" s="39" t="s">
        <v>51</v>
      </c>
    </row>
    <row r="1653" spans="1:6">
      <c r="A1653">
        <v>19</v>
      </c>
      <c r="B1653" s="1" t="s">
        <v>78</v>
      </c>
      <c r="C1653">
        <v>2</v>
      </c>
      <c r="D1653" s="39">
        <v>0.57999999999999996</v>
      </c>
      <c r="E1653" s="39">
        <v>2</v>
      </c>
      <c r="F1653" s="39" t="s">
        <v>51</v>
      </c>
    </row>
    <row r="1654" spans="1:6">
      <c r="A1654">
        <v>19</v>
      </c>
      <c r="B1654" s="1" t="s">
        <v>489</v>
      </c>
      <c r="C1654">
        <v>1</v>
      </c>
      <c r="D1654" s="39">
        <v>0.48</v>
      </c>
      <c r="E1654" s="39">
        <v>1</v>
      </c>
      <c r="F1654" s="39" t="s">
        <v>51</v>
      </c>
    </row>
    <row r="1655" spans="1:6">
      <c r="A1655">
        <v>19</v>
      </c>
      <c r="B1655" s="1" t="s">
        <v>489</v>
      </c>
      <c r="C1655">
        <v>2</v>
      </c>
      <c r="D1655" s="39">
        <v>0.48</v>
      </c>
      <c r="E1655" s="39">
        <v>0</v>
      </c>
      <c r="F1655" s="39" t="s">
        <v>51</v>
      </c>
    </row>
    <row r="1656" spans="1:6">
      <c r="A1656">
        <v>19</v>
      </c>
      <c r="B1656" s="1" t="s">
        <v>13</v>
      </c>
      <c r="C1656">
        <v>1</v>
      </c>
      <c r="D1656" s="39">
        <v>1</v>
      </c>
      <c r="E1656" s="39">
        <v>3</v>
      </c>
      <c r="F1656" s="39" t="s">
        <v>51</v>
      </c>
    </row>
    <row r="1657" spans="1:6">
      <c r="A1657">
        <v>19</v>
      </c>
      <c r="B1657" s="1" t="s">
        <v>13</v>
      </c>
      <c r="C1657">
        <v>2</v>
      </c>
      <c r="D1657" s="39">
        <v>1</v>
      </c>
      <c r="E1657" s="39">
        <v>3</v>
      </c>
      <c r="F1657" s="39" t="s">
        <v>51</v>
      </c>
    </row>
    <row r="1658" spans="1:6">
      <c r="A1658">
        <v>19</v>
      </c>
      <c r="B1658" s="1" t="s">
        <v>172</v>
      </c>
      <c r="C1658">
        <v>1</v>
      </c>
      <c r="D1658" s="39">
        <v>0.62</v>
      </c>
      <c r="E1658" s="39">
        <v>1</v>
      </c>
      <c r="F1658" s="39" t="s">
        <v>51</v>
      </c>
    </row>
    <row r="1659" spans="1:6">
      <c r="A1659">
        <v>19</v>
      </c>
      <c r="B1659" s="1" t="s">
        <v>172</v>
      </c>
      <c r="C1659">
        <v>2</v>
      </c>
      <c r="D1659" s="39">
        <v>0.78</v>
      </c>
      <c r="E1659" s="39">
        <v>2</v>
      </c>
      <c r="F1659" s="39" t="s">
        <v>51</v>
      </c>
    </row>
    <row r="1660" spans="1:6">
      <c r="A1660">
        <v>19</v>
      </c>
      <c r="B1660" s="1" t="s">
        <v>234</v>
      </c>
      <c r="C1660">
        <v>1</v>
      </c>
      <c r="D1660" s="39">
        <v>0.52</v>
      </c>
      <c r="E1660" s="39">
        <v>1</v>
      </c>
      <c r="F1660" s="39" t="s">
        <v>51</v>
      </c>
    </row>
    <row r="1661" spans="1:6">
      <c r="A1661">
        <v>19</v>
      </c>
      <c r="B1661" s="1" t="s">
        <v>234</v>
      </c>
      <c r="C1661">
        <v>2</v>
      </c>
      <c r="D1661" s="39">
        <v>0.31</v>
      </c>
      <c r="E1661" s="39">
        <v>0</v>
      </c>
      <c r="F1661" s="39" t="s">
        <v>51</v>
      </c>
    </row>
    <row r="1662" spans="1:6">
      <c r="A1662">
        <v>19</v>
      </c>
      <c r="B1662" s="1" t="s">
        <v>8</v>
      </c>
      <c r="C1662">
        <v>1</v>
      </c>
      <c r="D1662" s="39">
        <v>1</v>
      </c>
      <c r="E1662" s="39">
        <v>3</v>
      </c>
      <c r="F1662" s="39" t="s">
        <v>51</v>
      </c>
    </row>
    <row r="1663" spans="1:6">
      <c r="A1663">
        <v>19</v>
      </c>
      <c r="B1663" s="1" t="s">
        <v>8</v>
      </c>
      <c r="C1663">
        <v>2</v>
      </c>
      <c r="D1663" s="39">
        <v>0.67</v>
      </c>
      <c r="E1663" s="39">
        <v>2</v>
      </c>
      <c r="F1663" s="39" t="s">
        <v>51</v>
      </c>
    </row>
    <row r="1664" spans="1:6">
      <c r="A1664">
        <v>19</v>
      </c>
      <c r="B1664" s="1" t="s">
        <v>45</v>
      </c>
      <c r="C1664">
        <v>1</v>
      </c>
      <c r="D1664" s="39">
        <v>0.79</v>
      </c>
      <c r="E1664" s="39">
        <v>1</v>
      </c>
      <c r="F1664" s="39" t="s">
        <v>51</v>
      </c>
    </row>
    <row r="1665" spans="1:6">
      <c r="A1665">
        <v>19</v>
      </c>
      <c r="B1665" s="1" t="s">
        <v>45</v>
      </c>
      <c r="C1665">
        <v>2</v>
      </c>
      <c r="D1665" s="39">
        <v>0.65</v>
      </c>
      <c r="E1665" s="39">
        <v>2</v>
      </c>
      <c r="F1665" s="39" t="s">
        <v>51</v>
      </c>
    </row>
    <row r="1666" spans="1:6">
      <c r="A1666">
        <v>19</v>
      </c>
      <c r="B1666" s="1" t="s">
        <v>15</v>
      </c>
      <c r="C1666">
        <v>1</v>
      </c>
      <c r="D1666" s="39">
        <v>1</v>
      </c>
      <c r="E1666" s="39">
        <v>3</v>
      </c>
      <c r="F1666" s="39" t="s">
        <v>51</v>
      </c>
    </row>
    <row r="1667" spans="1:6">
      <c r="A1667">
        <v>19</v>
      </c>
      <c r="B1667" s="1" t="s">
        <v>15</v>
      </c>
      <c r="C1667">
        <v>2</v>
      </c>
      <c r="D1667" s="39">
        <v>0.74</v>
      </c>
      <c r="E1667" s="39">
        <v>1</v>
      </c>
      <c r="F1667" s="39" t="s">
        <v>51</v>
      </c>
    </row>
    <row r="1668" spans="1:6">
      <c r="A1668">
        <v>19</v>
      </c>
      <c r="B1668" s="1" t="s">
        <v>122</v>
      </c>
      <c r="C1668">
        <v>1</v>
      </c>
      <c r="D1668" s="39">
        <v>1</v>
      </c>
      <c r="E1668" s="39">
        <v>3</v>
      </c>
      <c r="F1668" s="39" t="s">
        <v>51</v>
      </c>
    </row>
    <row r="1669" spans="1:6">
      <c r="A1669">
        <v>19</v>
      </c>
      <c r="B1669" s="1" t="s">
        <v>122</v>
      </c>
      <c r="C1669">
        <v>2</v>
      </c>
      <c r="D1669" s="39">
        <v>1</v>
      </c>
      <c r="E1669" s="39">
        <v>3</v>
      </c>
      <c r="F1669" s="39" t="s">
        <v>51</v>
      </c>
    </row>
    <row r="1670" spans="1:6">
      <c r="A1670">
        <v>19</v>
      </c>
      <c r="B1670" s="1" t="s">
        <v>14</v>
      </c>
      <c r="C1670">
        <v>1</v>
      </c>
      <c r="D1670" s="39">
        <v>0.82</v>
      </c>
      <c r="E1670" s="39">
        <v>2</v>
      </c>
      <c r="F1670" s="39" t="s">
        <v>51</v>
      </c>
    </row>
    <row r="1671" spans="1:6">
      <c r="A1671">
        <v>19</v>
      </c>
      <c r="B1671" s="1" t="s">
        <v>14</v>
      </c>
      <c r="C1671">
        <v>2</v>
      </c>
      <c r="D1671" s="39">
        <v>0.62</v>
      </c>
      <c r="E1671" s="39">
        <v>2</v>
      </c>
      <c r="F1671" s="39" t="s">
        <v>51</v>
      </c>
    </row>
    <row r="1672" spans="1:6">
      <c r="A1672">
        <v>19</v>
      </c>
      <c r="B1672" s="1" t="s">
        <v>173</v>
      </c>
      <c r="C1672">
        <v>1</v>
      </c>
      <c r="D1672" s="39">
        <v>0</v>
      </c>
      <c r="E1672" s="39">
        <v>0</v>
      </c>
      <c r="F1672" s="39" t="s">
        <v>52</v>
      </c>
    </row>
    <row r="1673" spans="1:6">
      <c r="A1673">
        <v>19</v>
      </c>
      <c r="B1673" s="1" t="s">
        <v>173</v>
      </c>
      <c r="C1673">
        <v>2</v>
      </c>
      <c r="D1673" s="39">
        <v>0</v>
      </c>
      <c r="E1673" s="39">
        <v>0</v>
      </c>
      <c r="F1673" s="39" t="s">
        <v>52</v>
      </c>
    </row>
    <row r="1674" spans="1:6">
      <c r="A1674">
        <v>19</v>
      </c>
      <c r="B1674" s="1" t="s">
        <v>183</v>
      </c>
      <c r="C1674">
        <v>1</v>
      </c>
      <c r="D1674" s="39">
        <v>0.62</v>
      </c>
      <c r="E1674" s="39">
        <v>2</v>
      </c>
      <c r="F1674" s="39" t="s">
        <v>51</v>
      </c>
    </row>
    <row r="1675" spans="1:6">
      <c r="A1675">
        <v>19</v>
      </c>
      <c r="B1675" s="1" t="s">
        <v>183</v>
      </c>
      <c r="C1675">
        <v>2</v>
      </c>
      <c r="D1675" s="39">
        <v>0.74</v>
      </c>
      <c r="E1675" s="39">
        <v>2</v>
      </c>
      <c r="F1675" s="39" t="s">
        <v>51</v>
      </c>
    </row>
    <row r="1676" spans="1:6">
      <c r="A1676">
        <v>19</v>
      </c>
      <c r="B1676" s="1" t="s">
        <v>201</v>
      </c>
      <c r="C1676">
        <v>1</v>
      </c>
      <c r="D1676" s="39">
        <v>0.73</v>
      </c>
      <c r="E1676" s="39">
        <v>1</v>
      </c>
      <c r="F1676" s="39" t="s">
        <v>51</v>
      </c>
    </row>
    <row r="1677" spans="1:6">
      <c r="A1677">
        <v>19</v>
      </c>
      <c r="B1677" s="1" t="s">
        <v>201</v>
      </c>
      <c r="C1677">
        <v>2</v>
      </c>
      <c r="D1677" s="39">
        <v>0.66</v>
      </c>
      <c r="E1677" s="39">
        <v>1</v>
      </c>
      <c r="F1677" s="39" t="s">
        <v>51</v>
      </c>
    </row>
    <row r="1678" spans="1:6">
      <c r="A1678">
        <v>19</v>
      </c>
      <c r="B1678" s="1" t="s">
        <v>23</v>
      </c>
      <c r="C1678">
        <v>1</v>
      </c>
      <c r="D1678" s="39">
        <v>1</v>
      </c>
      <c r="E1678" s="39">
        <v>3</v>
      </c>
      <c r="F1678" s="39" t="s">
        <v>51</v>
      </c>
    </row>
    <row r="1679" spans="1:6">
      <c r="A1679">
        <v>19</v>
      </c>
      <c r="B1679" s="1" t="s">
        <v>23</v>
      </c>
      <c r="C1679">
        <v>2</v>
      </c>
      <c r="D1679" s="39">
        <v>1</v>
      </c>
      <c r="E1679" s="39">
        <v>3</v>
      </c>
      <c r="F1679" s="39" t="s">
        <v>51</v>
      </c>
    </row>
    <row r="1680" spans="1:6">
      <c r="A1680">
        <v>19</v>
      </c>
      <c r="B1680" s="1" t="s">
        <v>174</v>
      </c>
      <c r="C1680">
        <v>1</v>
      </c>
      <c r="D1680" s="39">
        <v>0.47</v>
      </c>
      <c r="E1680" s="39">
        <v>0</v>
      </c>
      <c r="F1680" s="39" t="s">
        <v>51</v>
      </c>
    </row>
    <row r="1681" spans="1:6">
      <c r="A1681">
        <v>19</v>
      </c>
      <c r="B1681" s="1" t="s">
        <v>174</v>
      </c>
      <c r="C1681">
        <v>2</v>
      </c>
      <c r="D1681" s="39">
        <v>0.4</v>
      </c>
      <c r="E1681" s="39">
        <v>0</v>
      </c>
      <c r="F1681" s="39" t="s">
        <v>51</v>
      </c>
    </row>
    <row r="1682" spans="1:6">
      <c r="A1682">
        <v>19</v>
      </c>
      <c r="B1682" s="1" t="s">
        <v>100</v>
      </c>
      <c r="C1682">
        <v>1</v>
      </c>
      <c r="D1682" s="39">
        <v>0.75</v>
      </c>
      <c r="E1682" s="39">
        <v>1</v>
      </c>
      <c r="F1682" s="39" t="s">
        <v>51</v>
      </c>
    </row>
    <row r="1683" spans="1:6">
      <c r="A1683">
        <v>19</v>
      </c>
      <c r="B1683" s="1" t="s">
        <v>100</v>
      </c>
      <c r="C1683">
        <v>2</v>
      </c>
      <c r="D1683" s="39">
        <v>1</v>
      </c>
      <c r="E1683" s="39">
        <v>3</v>
      </c>
      <c r="F1683" s="39" t="s">
        <v>51</v>
      </c>
    </row>
    <row r="1684" spans="1:6">
      <c r="A1684">
        <v>19</v>
      </c>
      <c r="B1684" s="1" t="s">
        <v>16</v>
      </c>
      <c r="C1684">
        <v>1</v>
      </c>
      <c r="D1684" s="39">
        <v>0.25</v>
      </c>
      <c r="E1684" s="39">
        <v>0</v>
      </c>
      <c r="F1684" s="39" t="s">
        <v>51</v>
      </c>
    </row>
    <row r="1685" spans="1:6">
      <c r="A1685">
        <v>19</v>
      </c>
      <c r="B1685" s="1" t="s">
        <v>16</v>
      </c>
      <c r="C1685">
        <v>2</v>
      </c>
      <c r="D1685" s="39">
        <v>0.75</v>
      </c>
      <c r="E1685" s="39">
        <v>2</v>
      </c>
      <c r="F1685" s="39" t="s">
        <v>51</v>
      </c>
    </row>
    <row r="1686" spans="1:6">
      <c r="A1686">
        <v>19</v>
      </c>
      <c r="B1686" s="1" t="s">
        <v>19</v>
      </c>
      <c r="C1686">
        <v>1</v>
      </c>
      <c r="D1686" s="39">
        <v>0.36</v>
      </c>
      <c r="E1686" s="39">
        <v>1</v>
      </c>
      <c r="F1686" s="39" t="s">
        <v>51</v>
      </c>
    </row>
    <row r="1687" spans="1:6">
      <c r="A1687">
        <v>19</v>
      </c>
      <c r="B1687" s="1" t="s">
        <v>19</v>
      </c>
      <c r="C1687">
        <v>2</v>
      </c>
      <c r="D1687" s="39">
        <v>0.26</v>
      </c>
      <c r="E1687" s="39">
        <v>0</v>
      </c>
      <c r="F1687" s="39" t="s">
        <v>51</v>
      </c>
    </row>
    <row r="1688" spans="1:6">
      <c r="A1688">
        <v>19</v>
      </c>
      <c r="B1688" s="1" t="s">
        <v>81</v>
      </c>
      <c r="C1688">
        <v>1</v>
      </c>
      <c r="D1688" s="39">
        <v>0.57999999999999996</v>
      </c>
      <c r="E1688" s="39">
        <v>1</v>
      </c>
      <c r="F1688" s="39" t="s">
        <v>51</v>
      </c>
    </row>
    <row r="1689" spans="1:6">
      <c r="A1689">
        <v>19</v>
      </c>
      <c r="B1689" s="1" t="s">
        <v>81</v>
      </c>
      <c r="C1689">
        <v>2</v>
      </c>
      <c r="D1689" s="39">
        <v>0.37</v>
      </c>
      <c r="E1689" s="39">
        <v>0</v>
      </c>
      <c r="F1689" s="39" t="s">
        <v>51</v>
      </c>
    </row>
    <row r="1690" spans="1:6">
      <c r="A1690">
        <v>19</v>
      </c>
      <c r="B1690" s="1" t="s">
        <v>20</v>
      </c>
      <c r="C1690">
        <v>1</v>
      </c>
      <c r="D1690" s="39">
        <v>0.67</v>
      </c>
      <c r="E1690" s="39">
        <v>2</v>
      </c>
      <c r="F1690" s="39" t="s">
        <v>51</v>
      </c>
    </row>
    <row r="1691" spans="1:6">
      <c r="A1691">
        <v>19</v>
      </c>
      <c r="B1691" s="1" t="s">
        <v>20</v>
      </c>
      <c r="C1691">
        <v>2</v>
      </c>
      <c r="D1691" s="39">
        <v>1</v>
      </c>
      <c r="E1691" s="39">
        <v>3</v>
      </c>
      <c r="F1691" s="39" t="s">
        <v>51</v>
      </c>
    </row>
    <row r="1692" spans="1:6">
      <c r="A1692">
        <v>19</v>
      </c>
      <c r="B1692" s="1" t="s">
        <v>27</v>
      </c>
      <c r="C1692">
        <v>1</v>
      </c>
      <c r="D1692" s="39">
        <v>0.3</v>
      </c>
      <c r="E1692" s="39">
        <v>1</v>
      </c>
      <c r="F1692" s="39" t="s">
        <v>51</v>
      </c>
    </row>
    <row r="1693" spans="1:6">
      <c r="A1693">
        <v>19</v>
      </c>
      <c r="B1693" s="1" t="s">
        <v>27</v>
      </c>
      <c r="C1693">
        <v>2</v>
      </c>
      <c r="D1693" s="39">
        <v>0.48</v>
      </c>
      <c r="E1693" s="39">
        <v>1</v>
      </c>
      <c r="F1693" s="39" t="s">
        <v>51</v>
      </c>
    </row>
    <row r="1694" spans="1:6">
      <c r="A1694">
        <v>19</v>
      </c>
      <c r="B1694" s="1" t="s">
        <v>44</v>
      </c>
      <c r="C1694">
        <v>1</v>
      </c>
      <c r="D1694" s="39">
        <v>1</v>
      </c>
      <c r="E1694" s="39">
        <v>3</v>
      </c>
      <c r="F1694" s="39" t="s">
        <v>51</v>
      </c>
    </row>
    <row r="1695" spans="1:6">
      <c r="A1695">
        <v>19</v>
      </c>
      <c r="B1695" s="1" t="s">
        <v>44</v>
      </c>
      <c r="C1695">
        <v>2</v>
      </c>
      <c r="D1695" s="39">
        <v>0.83</v>
      </c>
      <c r="E1695" s="39">
        <v>1</v>
      </c>
      <c r="F1695" s="39" t="s">
        <v>51</v>
      </c>
    </row>
    <row r="1696" spans="1:6">
      <c r="A1696">
        <v>19</v>
      </c>
      <c r="B1696" s="1" t="s">
        <v>175</v>
      </c>
      <c r="C1696">
        <v>1</v>
      </c>
      <c r="D1696" s="39">
        <v>0</v>
      </c>
      <c r="E1696" s="39">
        <v>0</v>
      </c>
      <c r="F1696" s="39" t="s">
        <v>52</v>
      </c>
    </row>
    <row r="1697" spans="1:6">
      <c r="A1697">
        <v>19</v>
      </c>
      <c r="B1697" s="75" t="s">
        <v>175</v>
      </c>
      <c r="C1697">
        <v>2</v>
      </c>
      <c r="D1697" s="39">
        <v>0</v>
      </c>
      <c r="E1697" s="39">
        <v>0</v>
      </c>
      <c r="F1697" s="39" t="s">
        <v>52</v>
      </c>
    </row>
    <row r="1698" spans="1:6">
      <c r="A1698">
        <v>19</v>
      </c>
      <c r="B1698" s="1" t="s">
        <v>39</v>
      </c>
      <c r="C1698">
        <v>1</v>
      </c>
      <c r="D1698" s="39">
        <v>1</v>
      </c>
      <c r="E1698" s="39">
        <v>3</v>
      </c>
      <c r="F1698" s="39" t="s">
        <v>51</v>
      </c>
    </row>
    <row r="1699" spans="1:6">
      <c r="A1699">
        <v>19</v>
      </c>
      <c r="B1699" s="1" t="s">
        <v>39</v>
      </c>
      <c r="C1699">
        <v>2</v>
      </c>
      <c r="D1699" s="39">
        <v>0.8</v>
      </c>
      <c r="E1699" s="39">
        <v>1</v>
      </c>
      <c r="F1699" s="39" t="s">
        <v>51</v>
      </c>
    </row>
    <row r="1700" spans="1:6">
      <c r="A1700">
        <v>19</v>
      </c>
      <c r="B1700" s="1" t="s">
        <v>18</v>
      </c>
      <c r="C1700">
        <v>1</v>
      </c>
      <c r="D1700" s="39">
        <v>0.73</v>
      </c>
      <c r="E1700" s="39">
        <v>2</v>
      </c>
      <c r="F1700" s="39" t="s">
        <v>51</v>
      </c>
    </row>
    <row r="1701" spans="1:6">
      <c r="A1701">
        <v>19</v>
      </c>
      <c r="B1701" s="1" t="s">
        <v>18</v>
      </c>
      <c r="C1701">
        <v>2</v>
      </c>
      <c r="D1701" s="39">
        <v>0.57999999999999996</v>
      </c>
      <c r="E1701" s="39">
        <v>1</v>
      </c>
      <c r="F1701" s="39" t="s">
        <v>51</v>
      </c>
    </row>
    <row r="1702" spans="1:6">
      <c r="A1702">
        <v>19</v>
      </c>
      <c r="B1702" s="1" t="s">
        <v>184</v>
      </c>
      <c r="C1702">
        <v>1</v>
      </c>
      <c r="D1702" s="39">
        <v>0.43</v>
      </c>
      <c r="E1702" s="39">
        <v>1</v>
      </c>
      <c r="F1702" s="39" t="s">
        <v>51</v>
      </c>
    </row>
    <row r="1703" spans="1:6">
      <c r="A1703">
        <v>19</v>
      </c>
      <c r="B1703" s="1" t="s">
        <v>184</v>
      </c>
      <c r="C1703">
        <v>2</v>
      </c>
      <c r="D1703" s="39">
        <v>0.47</v>
      </c>
      <c r="E1703" s="39">
        <v>0</v>
      </c>
      <c r="F1703" s="39" t="s">
        <v>51</v>
      </c>
    </row>
    <row r="1704" spans="1:6">
      <c r="A1704">
        <v>19</v>
      </c>
      <c r="B1704" s="1" t="s">
        <v>160</v>
      </c>
      <c r="C1704">
        <v>1</v>
      </c>
      <c r="D1704" s="39">
        <v>0.21</v>
      </c>
      <c r="E1704" s="39">
        <v>0</v>
      </c>
      <c r="F1704" s="39" t="s">
        <v>51</v>
      </c>
    </row>
    <row r="1705" spans="1:6">
      <c r="A1705">
        <v>19</v>
      </c>
      <c r="B1705" s="1" t="s">
        <v>160</v>
      </c>
      <c r="C1705">
        <v>2</v>
      </c>
      <c r="D1705" s="39">
        <v>0</v>
      </c>
      <c r="E1705" s="39">
        <v>0</v>
      </c>
      <c r="F1705" s="39" t="s">
        <v>52</v>
      </c>
    </row>
    <row r="1706" spans="1:6">
      <c r="A1706">
        <v>19</v>
      </c>
      <c r="B1706" s="1" t="s">
        <v>21</v>
      </c>
      <c r="C1706">
        <v>1</v>
      </c>
      <c r="D1706" s="39">
        <v>0.98</v>
      </c>
      <c r="E1706" s="39">
        <v>2</v>
      </c>
      <c r="F1706" s="39" t="s">
        <v>51</v>
      </c>
    </row>
    <row r="1707" spans="1:6">
      <c r="A1707">
        <v>19</v>
      </c>
      <c r="B1707" s="1" t="s">
        <v>21</v>
      </c>
      <c r="C1707">
        <v>2</v>
      </c>
      <c r="D1707" s="39">
        <v>1</v>
      </c>
      <c r="E1707" s="39">
        <v>3</v>
      </c>
      <c r="F1707" s="39" t="s">
        <v>51</v>
      </c>
    </row>
    <row r="1708" spans="1:6">
      <c r="A1708">
        <v>19</v>
      </c>
      <c r="B1708" s="1" t="s">
        <v>159</v>
      </c>
      <c r="C1708">
        <v>1</v>
      </c>
      <c r="D1708" s="39">
        <v>0.26</v>
      </c>
      <c r="E1708" s="39">
        <v>0</v>
      </c>
      <c r="F1708" s="39" t="s">
        <v>51</v>
      </c>
    </row>
    <row r="1709" spans="1:6">
      <c r="A1709">
        <v>19</v>
      </c>
      <c r="B1709" s="1" t="s">
        <v>159</v>
      </c>
      <c r="C1709">
        <v>2</v>
      </c>
      <c r="D1709" s="39">
        <v>0.5</v>
      </c>
      <c r="E1709" s="39">
        <v>2</v>
      </c>
      <c r="F1709" s="39" t="s">
        <v>51</v>
      </c>
    </row>
    <row r="1710" spans="1:6">
      <c r="A1710">
        <v>19</v>
      </c>
      <c r="B1710" s="1" t="s">
        <v>202</v>
      </c>
      <c r="C1710">
        <v>1</v>
      </c>
      <c r="D1710" s="39">
        <v>0.75</v>
      </c>
      <c r="E1710" s="39">
        <v>2</v>
      </c>
      <c r="F1710" s="39" t="s">
        <v>51</v>
      </c>
    </row>
    <row r="1711" spans="1:6">
      <c r="A1711">
        <v>19</v>
      </c>
      <c r="B1711" s="1" t="s">
        <v>202</v>
      </c>
      <c r="C1711">
        <v>2</v>
      </c>
      <c r="D1711" s="39">
        <v>1</v>
      </c>
      <c r="E1711" s="39">
        <v>3</v>
      </c>
      <c r="F1711" s="39" t="s">
        <v>51</v>
      </c>
    </row>
    <row r="1712" spans="1:6">
      <c r="A1712">
        <v>19</v>
      </c>
      <c r="B1712" s="1" t="s">
        <v>25</v>
      </c>
      <c r="C1712">
        <v>1</v>
      </c>
      <c r="D1712" s="39">
        <v>0.88</v>
      </c>
      <c r="E1712" s="39">
        <v>2</v>
      </c>
      <c r="F1712" s="39" t="s">
        <v>51</v>
      </c>
    </row>
    <row r="1713" spans="1:6">
      <c r="A1713">
        <v>19</v>
      </c>
      <c r="B1713" s="1" t="s">
        <v>25</v>
      </c>
      <c r="C1713">
        <v>2</v>
      </c>
      <c r="D1713" s="39">
        <v>0.7</v>
      </c>
      <c r="E1713" s="39">
        <v>2</v>
      </c>
      <c r="F1713" s="39" t="s">
        <v>51</v>
      </c>
    </row>
    <row r="1714" spans="1:6">
      <c r="A1714">
        <v>20</v>
      </c>
      <c r="B1714" s="1" t="s">
        <v>171</v>
      </c>
      <c r="C1714">
        <v>1</v>
      </c>
      <c r="D1714" s="39">
        <v>1</v>
      </c>
      <c r="E1714" s="39">
        <v>3</v>
      </c>
      <c r="F1714" s="39" t="s">
        <v>51</v>
      </c>
    </row>
    <row r="1715" spans="1:6">
      <c r="A1715">
        <v>20</v>
      </c>
      <c r="B1715" s="1" t="s">
        <v>171</v>
      </c>
      <c r="C1715">
        <v>2</v>
      </c>
      <c r="D1715" s="39">
        <v>1</v>
      </c>
      <c r="E1715" s="39">
        <v>3</v>
      </c>
      <c r="F1715" s="39" t="s">
        <v>51</v>
      </c>
    </row>
    <row r="1716" spans="1:6">
      <c r="A1716">
        <v>20</v>
      </c>
      <c r="B1716" s="1" t="s">
        <v>80</v>
      </c>
      <c r="C1716">
        <v>1</v>
      </c>
      <c r="D1716" s="39">
        <v>0.44</v>
      </c>
      <c r="E1716" s="39">
        <v>0</v>
      </c>
      <c r="F1716" s="39" t="s">
        <v>51</v>
      </c>
    </row>
    <row r="1717" spans="1:6">
      <c r="A1717">
        <v>20</v>
      </c>
      <c r="B1717" s="1" t="s">
        <v>80</v>
      </c>
      <c r="C1717">
        <v>2</v>
      </c>
      <c r="D1717" s="39">
        <v>0.28000000000000003</v>
      </c>
      <c r="E1717" s="39">
        <v>0</v>
      </c>
      <c r="F1717" s="39" t="s">
        <v>51</v>
      </c>
    </row>
    <row r="1718" spans="1:6">
      <c r="A1718">
        <v>20</v>
      </c>
      <c r="B1718" s="1" t="s">
        <v>79</v>
      </c>
      <c r="C1718">
        <v>1</v>
      </c>
      <c r="D1718" s="39">
        <v>1</v>
      </c>
      <c r="E1718" s="39">
        <v>3</v>
      </c>
      <c r="F1718" s="39" t="s">
        <v>51</v>
      </c>
    </row>
    <row r="1719" spans="1:6">
      <c r="A1719">
        <v>20</v>
      </c>
      <c r="B1719" s="1" t="s">
        <v>79</v>
      </c>
      <c r="C1719">
        <v>2</v>
      </c>
      <c r="D1719" s="39">
        <v>0.13</v>
      </c>
      <c r="E1719" s="39">
        <v>0</v>
      </c>
      <c r="F1719" s="39" t="s">
        <v>51</v>
      </c>
    </row>
    <row r="1720" spans="1:6">
      <c r="A1720">
        <v>20</v>
      </c>
      <c r="B1720" s="1" t="s">
        <v>182</v>
      </c>
      <c r="C1720">
        <v>1</v>
      </c>
      <c r="D1720" s="39">
        <v>0.56999999999999995</v>
      </c>
      <c r="E1720" s="39">
        <v>2</v>
      </c>
      <c r="F1720" s="39" t="s">
        <v>51</v>
      </c>
    </row>
    <row r="1721" spans="1:6">
      <c r="A1721">
        <v>20</v>
      </c>
      <c r="B1721" s="1" t="s">
        <v>182</v>
      </c>
      <c r="C1721">
        <v>2</v>
      </c>
      <c r="D1721" s="39">
        <v>0.63</v>
      </c>
      <c r="E1721" s="39">
        <v>1</v>
      </c>
      <c r="F1721" s="39" t="s">
        <v>51</v>
      </c>
    </row>
    <row r="1722" spans="1:6">
      <c r="A1722">
        <v>20</v>
      </c>
      <c r="B1722" s="275" t="s">
        <v>450</v>
      </c>
      <c r="C1722">
        <v>1</v>
      </c>
      <c r="D1722" s="39">
        <v>0.67</v>
      </c>
      <c r="E1722" s="39">
        <v>2</v>
      </c>
      <c r="F1722" s="39" t="s">
        <v>51</v>
      </c>
    </row>
    <row r="1723" spans="1:6">
      <c r="A1723">
        <v>20</v>
      </c>
      <c r="B1723" s="275" t="s">
        <v>450</v>
      </c>
      <c r="C1723">
        <v>2</v>
      </c>
      <c r="D1723" s="39">
        <v>0.45</v>
      </c>
      <c r="E1723" s="39">
        <v>0</v>
      </c>
      <c r="F1723" s="39" t="s">
        <v>51</v>
      </c>
    </row>
    <row r="1724" spans="1:6">
      <c r="A1724">
        <v>20</v>
      </c>
      <c r="B1724" s="1" t="s">
        <v>156</v>
      </c>
      <c r="C1724">
        <v>1</v>
      </c>
      <c r="D1724" s="39">
        <v>0.53</v>
      </c>
      <c r="E1724" s="39">
        <v>2</v>
      </c>
      <c r="F1724" s="39" t="s">
        <v>51</v>
      </c>
    </row>
    <row r="1725" spans="1:6">
      <c r="A1725">
        <v>20</v>
      </c>
      <c r="B1725" s="1" t="s">
        <v>156</v>
      </c>
      <c r="C1725">
        <v>2</v>
      </c>
      <c r="D1725" s="39">
        <v>0.62</v>
      </c>
      <c r="E1725" s="39">
        <v>1</v>
      </c>
      <c r="F1725" s="39" t="s">
        <v>51</v>
      </c>
    </row>
    <row r="1726" spans="1:6">
      <c r="A1726">
        <v>20</v>
      </c>
      <c r="B1726" s="1" t="s">
        <v>4</v>
      </c>
      <c r="C1726">
        <v>1</v>
      </c>
      <c r="D1726" s="39">
        <v>1</v>
      </c>
      <c r="E1726" s="39">
        <v>3</v>
      </c>
      <c r="F1726" s="39" t="s">
        <v>51</v>
      </c>
    </row>
    <row r="1727" spans="1:6">
      <c r="A1727">
        <v>20</v>
      </c>
      <c r="B1727" s="1" t="s">
        <v>4</v>
      </c>
      <c r="C1727">
        <v>2</v>
      </c>
      <c r="D1727" s="39">
        <v>0.91</v>
      </c>
      <c r="E1727" s="39">
        <v>2</v>
      </c>
      <c r="F1727" s="39" t="s">
        <v>51</v>
      </c>
    </row>
    <row r="1728" spans="1:6">
      <c r="A1728">
        <v>20</v>
      </c>
      <c r="B1728" s="1" t="s">
        <v>1</v>
      </c>
      <c r="C1728">
        <v>1</v>
      </c>
      <c r="D1728" s="39">
        <v>0.97</v>
      </c>
      <c r="E1728" s="39">
        <v>2</v>
      </c>
      <c r="F1728" s="39" t="s">
        <v>51</v>
      </c>
    </row>
    <row r="1729" spans="1:6">
      <c r="A1729">
        <v>20</v>
      </c>
      <c r="B1729" s="1" t="s">
        <v>1</v>
      </c>
      <c r="C1729">
        <v>2</v>
      </c>
      <c r="D1729" s="39">
        <v>0.5</v>
      </c>
      <c r="E1729" s="39">
        <v>2</v>
      </c>
      <c r="F1729" s="39" t="s">
        <v>51</v>
      </c>
    </row>
    <row r="1730" spans="1:6">
      <c r="A1730">
        <v>20</v>
      </c>
      <c r="B1730" s="1" t="s">
        <v>204</v>
      </c>
      <c r="C1730">
        <v>1</v>
      </c>
      <c r="D1730" s="39">
        <v>0.71</v>
      </c>
      <c r="E1730" s="39">
        <v>1</v>
      </c>
      <c r="F1730" s="39" t="s">
        <v>51</v>
      </c>
    </row>
    <row r="1731" spans="1:6">
      <c r="A1731">
        <v>20</v>
      </c>
      <c r="B1731" s="1" t="s">
        <v>204</v>
      </c>
      <c r="C1731">
        <v>2</v>
      </c>
      <c r="D1731" s="39">
        <v>0.38</v>
      </c>
      <c r="E1731" s="39">
        <v>0</v>
      </c>
      <c r="F1731" s="39" t="s">
        <v>51</v>
      </c>
    </row>
    <row r="1732" spans="1:6">
      <c r="A1732">
        <v>20</v>
      </c>
      <c r="B1732" s="1" t="s">
        <v>95</v>
      </c>
      <c r="C1732">
        <v>1</v>
      </c>
      <c r="D1732" s="39">
        <v>0.53</v>
      </c>
      <c r="E1732" s="39">
        <v>1</v>
      </c>
      <c r="F1732" s="39" t="s">
        <v>51</v>
      </c>
    </row>
    <row r="1733" spans="1:6">
      <c r="A1733">
        <v>20</v>
      </c>
      <c r="B1733" s="1" t="s">
        <v>95</v>
      </c>
      <c r="C1733">
        <v>2</v>
      </c>
      <c r="D1733" s="39">
        <v>0.64</v>
      </c>
      <c r="E1733" s="39">
        <v>2</v>
      </c>
      <c r="F1733" s="39" t="s">
        <v>51</v>
      </c>
    </row>
    <row r="1734" spans="1:6">
      <c r="A1734">
        <v>20</v>
      </c>
      <c r="B1734" s="1" t="s">
        <v>2</v>
      </c>
      <c r="C1734">
        <v>1</v>
      </c>
      <c r="D1734" s="39">
        <v>0.8</v>
      </c>
      <c r="E1734" s="39">
        <v>2</v>
      </c>
      <c r="F1734" s="39" t="s">
        <v>51</v>
      </c>
    </row>
    <row r="1735" spans="1:6">
      <c r="A1735">
        <v>20</v>
      </c>
      <c r="B1735" s="1" t="s">
        <v>2</v>
      </c>
      <c r="C1735">
        <v>2</v>
      </c>
      <c r="D1735" s="39">
        <v>0.44</v>
      </c>
      <c r="E1735" s="39">
        <v>1</v>
      </c>
      <c r="F1735" s="39" t="s">
        <v>51</v>
      </c>
    </row>
    <row r="1736" spans="1:6">
      <c r="A1736">
        <v>20</v>
      </c>
      <c r="B1736" s="1" t="s">
        <v>3</v>
      </c>
      <c r="C1736">
        <v>1</v>
      </c>
      <c r="D1736" s="39">
        <v>1</v>
      </c>
      <c r="E1736" s="39">
        <v>3</v>
      </c>
      <c r="F1736" s="39" t="s">
        <v>51</v>
      </c>
    </row>
    <row r="1737" spans="1:6">
      <c r="A1737">
        <v>20</v>
      </c>
      <c r="B1737" s="1" t="s">
        <v>3</v>
      </c>
      <c r="C1737">
        <v>2</v>
      </c>
      <c r="D1737" s="39">
        <v>0.66</v>
      </c>
      <c r="E1737" s="39">
        <v>2</v>
      </c>
      <c r="F1737" s="39" t="s">
        <v>51</v>
      </c>
    </row>
    <row r="1738" spans="1:6">
      <c r="A1738">
        <v>20</v>
      </c>
      <c r="B1738" s="1" t="s">
        <v>9</v>
      </c>
      <c r="C1738">
        <v>1</v>
      </c>
      <c r="D1738" s="39">
        <v>1</v>
      </c>
      <c r="E1738" s="39">
        <v>3</v>
      </c>
      <c r="F1738" s="39" t="s">
        <v>51</v>
      </c>
    </row>
    <row r="1739" spans="1:6">
      <c r="A1739">
        <v>20</v>
      </c>
      <c r="B1739" s="1" t="s">
        <v>9</v>
      </c>
      <c r="C1739">
        <v>2</v>
      </c>
      <c r="D1739" s="39">
        <v>0.41</v>
      </c>
      <c r="E1739" s="39">
        <v>0</v>
      </c>
      <c r="F1739" s="39" t="s">
        <v>51</v>
      </c>
    </row>
    <row r="1740" spans="1:6">
      <c r="A1740">
        <v>20</v>
      </c>
      <c r="B1740" s="1" t="s">
        <v>132</v>
      </c>
      <c r="C1740">
        <v>1</v>
      </c>
      <c r="D1740" s="39">
        <v>1</v>
      </c>
      <c r="E1740" s="39">
        <v>3</v>
      </c>
      <c r="F1740" s="39" t="s">
        <v>51</v>
      </c>
    </row>
    <row r="1741" spans="1:6">
      <c r="A1741">
        <v>20</v>
      </c>
      <c r="B1741" s="1" t="s">
        <v>132</v>
      </c>
      <c r="C1741">
        <v>2</v>
      </c>
      <c r="D1741" s="39">
        <v>1</v>
      </c>
      <c r="E1741" s="39">
        <v>3</v>
      </c>
      <c r="F1741" s="39" t="s">
        <v>51</v>
      </c>
    </row>
    <row r="1742" spans="1:6">
      <c r="A1742">
        <v>20</v>
      </c>
      <c r="B1742" s="1" t="s">
        <v>205</v>
      </c>
      <c r="C1742">
        <v>1</v>
      </c>
      <c r="D1742" s="39">
        <v>0.5</v>
      </c>
      <c r="E1742" s="39">
        <v>1</v>
      </c>
      <c r="F1742" s="39" t="s">
        <v>51</v>
      </c>
    </row>
    <row r="1743" spans="1:6">
      <c r="A1743">
        <v>20</v>
      </c>
      <c r="B1743" s="1" t="s">
        <v>205</v>
      </c>
      <c r="C1743">
        <v>2</v>
      </c>
      <c r="D1743" s="39">
        <v>1</v>
      </c>
      <c r="E1743" s="39">
        <v>3</v>
      </c>
      <c r="F1743" s="39" t="s">
        <v>51</v>
      </c>
    </row>
    <row r="1744" spans="1:6">
      <c r="A1744">
        <v>20</v>
      </c>
      <c r="B1744" s="1" t="s">
        <v>7</v>
      </c>
      <c r="C1744">
        <v>1</v>
      </c>
      <c r="D1744" s="39">
        <v>0.79</v>
      </c>
      <c r="E1744" s="39">
        <v>1</v>
      </c>
      <c r="F1744" s="39" t="s">
        <v>51</v>
      </c>
    </row>
    <row r="1745" spans="1:6">
      <c r="A1745">
        <v>20</v>
      </c>
      <c r="B1745" s="1" t="s">
        <v>7</v>
      </c>
      <c r="C1745">
        <v>2</v>
      </c>
      <c r="D1745" s="39">
        <v>1</v>
      </c>
      <c r="E1745" s="39">
        <v>3</v>
      </c>
      <c r="F1745" s="39" t="s">
        <v>51</v>
      </c>
    </row>
    <row r="1746" spans="1:6">
      <c r="A1746">
        <v>20</v>
      </c>
      <c r="B1746" s="1" t="s">
        <v>10</v>
      </c>
      <c r="C1746">
        <v>1</v>
      </c>
      <c r="D1746" s="39">
        <v>0.69</v>
      </c>
      <c r="E1746" s="39">
        <v>2</v>
      </c>
      <c r="F1746" s="39" t="s">
        <v>51</v>
      </c>
    </row>
    <row r="1747" spans="1:6">
      <c r="A1747">
        <v>20</v>
      </c>
      <c r="B1747" s="1" t="s">
        <v>10</v>
      </c>
      <c r="C1747">
        <v>2</v>
      </c>
      <c r="D1747" s="39">
        <v>1</v>
      </c>
      <c r="E1747" s="39">
        <v>3</v>
      </c>
      <c r="F1747" s="39" t="s">
        <v>51</v>
      </c>
    </row>
    <row r="1748" spans="1:6">
      <c r="A1748">
        <v>20</v>
      </c>
      <c r="B1748" s="1" t="s">
        <v>6</v>
      </c>
      <c r="C1748">
        <v>1</v>
      </c>
      <c r="D1748" s="39">
        <v>1</v>
      </c>
      <c r="E1748" s="39">
        <v>3</v>
      </c>
      <c r="F1748" s="39" t="s">
        <v>51</v>
      </c>
    </row>
    <row r="1749" spans="1:6">
      <c r="A1749">
        <v>20</v>
      </c>
      <c r="B1749" s="1" t="s">
        <v>6</v>
      </c>
      <c r="C1749">
        <v>2</v>
      </c>
      <c r="D1749" s="39">
        <v>1</v>
      </c>
      <c r="E1749" s="39">
        <v>3</v>
      </c>
      <c r="F1749" s="39" t="s">
        <v>51</v>
      </c>
    </row>
    <row r="1750" spans="1:6">
      <c r="A1750">
        <v>20</v>
      </c>
      <c r="B1750" s="1" t="s">
        <v>120</v>
      </c>
      <c r="C1750">
        <v>1</v>
      </c>
      <c r="D1750" s="39">
        <v>1</v>
      </c>
      <c r="E1750" s="39">
        <v>3</v>
      </c>
      <c r="F1750" s="39" t="s">
        <v>51</v>
      </c>
    </row>
    <row r="1751" spans="1:6">
      <c r="A1751">
        <v>20</v>
      </c>
      <c r="B1751" s="1" t="s">
        <v>120</v>
      </c>
      <c r="C1751">
        <v>2</v>
      </c>
      <c r="D1751" s="39">
        <v>1</v>
      </c>
      <c r="E1751" s="39">
        <v>3</v>
      </c>
      <c r="F1751" s="39" t="s">
        <v>51</v>
      </c>
    </row>
    <row r="1752" spans="1:6">
      <c r="A1752">
        <v>20</v>
      </c>
      <c r="B1752" s="1" t="s">
        <v>13</v>
      </c>
      <c r="C1752">
        <v>1</v>
      </c>
      <c r="D1752" s="39">
        <v>0.75</v>
      </c>
      <c r="E1752" s="39">
        <v>2</v>
      </c>
      <c r="F1752" s="39" t="s">
        <v>51</v>
      </c>
    </row>
    <row r="1753" spans="1:6">
      <c r="A1753">
        <v>20</v>
      </c>
      <c r="B1753" s="1" t="s">
        <v>13</v>
      </c>
      <c r="C1753">
        <v>2</v>
      </c>
      <c r="D1753" s="39">
        <v>0.87</v>
      </c>
      <c r="E1753" s="39">
        <v>2</v>
      </c>
      <c r="F1753" s="39" t="s">
        <v>51</v>
      </c>
    </row>
    <row r="1754" spans="1:6">
      <c r="A1754">
        <v>20</v>
      </c>
      <c r="B1754" s="1" t="s">
        <v>489</v>
      </c>
      <c r="C1754">
        <v>1</v>
      </c>
      <c r="D1754" s="39">
        <v>0.52</v>
      </c>
      <c r="E1754" s="39">
        <v>2</v>
      </c>
      <c r="F1754" s="39" t="s">
        <v>51</v>
      </c>
    </row>
    <row r="1755" spans="1:6">
      <c r="A1755">
        <v>20</v>
      </c>
      <c r="B1755" s="1" t="s">
        <v>489</v>
      </c>
      <c r="C1755">
        <v>2</v>
      </c>
      <c r="D1755" s="39">
        <v>0.44</v>
      </c>
      <c r="E1755" s="39">
        <v>1</v>
      </c>
      <c r="F1755" s="39" t="s">
        <v>51</v>
      </c>
    </row>
    <row r="1756" spans="1:6">
      <c r="A1756">
        <v>20</v>
      </c>
      <c r="B1756" s="1" t="s">
        <v>78</v>
      </c>
      <c r="C1756">
        <v>1</v>
      </c>
      <c r="D1756" s="39">
        <v>0.82</v>
      </c>
      <c r="E1756" s="39">
        <v>2</v>
      </c>
      <c r="F1756" s="39" t="s">
        <v>51</v>
      </c>
    </row>
    <row r="1757" spans="1:6">
      <c r="A1757">
        <v>20</v>
      </c>
      <c r="B1757" s="1" t="s">
        <v>78</v>
      </c>
      <c r="C1757">
        <v>2</v>
      </c>
      <c r="D1757" s="39">
        <v>0.71</v>
      </c>
      <c r="E1757" s="39">
        <v>1</v>
      </c>
      <c r="F1757" s="39" t="s">
        <v>51</v>
      </c>
    </row>
    <row r="1758" spans="1:6">
      <c r="A1758">
        <v>20</v>
      </c>
      <c r="B1758" s="1" t="s">
        <v>45</v>
      </c>
      <c r="C1758">
        <v>1</v>
      </c>
      <c r="D1758" s="39">
        <v>0.73</v>
      </c>
      <c r="E1758" s="39">
        <v>2</v>
      </c>
      <c r="F1758" s="39" t="s">
        <v>51</v>
      </c>
    </row>
    <row r="1759" spans="1:6">
      <c r="A1759">
        <v>20</v>
      </c>
      <c r="B1759" s="1" t="s">
        <v>45</v>
      </c>
      <c r="C1759">
        <v>2</v>
      </c>
      <c r="D1759" s="39">
        <v>0.47</v>
      </c>
      <c r="E1759" s="39">
        <v>0</v>
      </c>
      <c r="F1759" s="39" t="s">
        <v>51</v>
      </c>
    </row>
    <row r="1760" spans="1:6">
      <c r="A1760">
        <v>20</v>
      </c>
      <c r="B1760" s="1" t="s">
        <v>234</v>
      </c>
      <c r="C1760">
        <v>1</v>
      </c>
      <c r="D1760" s="39">
        <v>0.89</v>
      </c>
      <c r="E1760" s="39">
        <v>2</v>
      </c>
      <c r="F1760" s="39" t="s">
        <v>51</v>
      </c>
    </row>
    <row r="1761" spans="1:6">
      <c r="A1761">
        <v>20</v>
      </c>
      <c r="B1761" s="1" t="s">
        <v>234</v>
      </c>
      <c r="C1761">
        <v>2</v>
      </c>
      <c r="D1761" s="39">
        <v>1</v>
      </c>
      <c r="E1761" s="39">
        <v>3</v>
      </c>
      <c r="F1761" s="39" t="s">
        <v>51</v>
      </c>
    </row>
    <row r="1762" spans="1:6">
      <c r="A1762">
        <v>20</v>
      </c>
      <c r="B1762" s="1" t="s">
        <v>172</v>
      </c>
      <c r="C1762">
        <v>1</v>
      </c>
      <c r="D1762" s="39">
        <v>1</v>
      </c>
      <c r="E1762" s="39">
        <v>3</v>
      </c>
      <c r="F1762" s="39" t="s">
        <v>51</v>
      </c>
    </row>
    <row r="1763" spans="1:6">
      <c r="A1763">
        <v>20</v>
      </c>
      <c r="B1763" s="1" t="s">
        <v>172</v>
      </c>
      <c r="C1763">
        <v>2</v>
      </c>
      <c r="D1763" s="39">
        <v>1</v>
      </c>
      <c r="E1763" s="39">
        <v>3</v>
      </c>
      <c r="F1763" s="39" t="s">
        <v>51</v>
      </c>
    </row>
    <row r="1764" spans="1:6">
      <c r="A1764">
        <v>20</v>
      </c>
      <c r="B1764" s="1" t="s">
        <v>8</v>
      </c>
      <c r="C1764">
        <v>1</v>
      </c>
      <c r="D1764" s="39">
        <v>0</v>
      </c>
      <c r="E1764" s="39">
        <v>0</v>
      </c>
      <c r="F1764" s="39" t="s">
        <v>52</v>
      </c>
    </row>
    <row r="1765" spans="1:6">
      <c r="A1765">
        <v>20</v>
      </c>
      <c r="B1765" s="1" t="s">
        <v>8</v>
      </c>
      <c r="C1765">
        <v>2</v>
      </c>
      <c r="D1765" s="39">
        <v>0</v>
      </c>
      <c r="E1765" s="39">
        <v>0</v>
      </c>
      <c r="F1765" s="39" t="s">
        <v>52</v>
      </c>
    </row>
    <row r="1766" spans="1:6">
      <c r="A1766">
        <v>20</v>
      </c>
      <c r="B1766" s="1" t="s">
        <v>206</v>
      </c>
      <c r="C1766">
        <v>1</v>
      </c>
      <c r="D1766" s="39">
        <v>0.39</v>
      </c>
      <c r="E1766" s="39">
        <v>0</v>
      </c>
      <c r="F1766" s="39" t="s">
        <v>51</v>
      </c>
    </row>
    <row r="1767" spans="1:6">
      <c r="A1767">
        <v>20</v>
      </c>
      <c r="B1767" s="1" t="s">
        <v>206</v>
      </c>
      <c r="C1767">
        <v>2</v>
      </c>
      <c r="D1767" s="39">
        <v>0.93</v>
      </c>
      <c r="E1767" s="39">
        <v>2</v>
      </c>
      <c r="F1767" s="39" t="s">
        <v>51</v>
      </c>
    </row>
    <row r="1768" spans="1:6">
      <c r="A1768">
        <v>20</v>
      </c>
      <c r="B1768" s="1" t="s">
        <v>122</v>
      </c>
      <c r="C1768">
        <v>1</v>
      </c>
      <c r="D1768" s="39">
        <v>1</v>
      </c>
      <c r="E1768" s="39">
        <v>3</v>
      </c>
      <c r="F1768" s="39" t="s">
        <v>51</v>
      </c>
    </row>
    <row r="1769" spans="1:6">
      <c r="A1769">
        <v>20</v>
      </c>
      <c r="B1769" s="1" t="s">
        <v>122</v>
      </c>
      <c r="C1769">
        <v>2</v>
      </c>
      <c r="D1769" s="39">
        <v>0.99</v>
      </c>
      <c r="E1769" s="39">
        <v>2</v>
      </c>
      <c r="F1769" s="39" t="s">
        <v>51</v>
      </c>
    </row>
    <row r="1770" spans="1:6">
      <c r="A1770">
        <v>20</v>
      </c>
      <c r="B1770" s="1" t="s">
        <v>15</v>
      </c>
      <c r="C1770">
        <v>1</v>
      </c>
      <c r="D1770" s="39">
        <v>0.7</v>
      </c>
      <c r="E1770" s="39">
        <v>1</v>
      </c>
      <c r="F1770" s="39" t="s">
        <v>51</v>
      </c>
    </row>
    <row r="1771" spans="1:6">
      <c r="A1771">
        <v>20</v>
      </c>
      <c r="B1771" s="1" t="s">
        <v>15</v>
      </c>
      <c r="C1771">
        <v>2</v>
      </c>
      <c r="D1771" s="39">
        <v>1</v>
      </c>
      <c r="E1771" s="39">
        <v>3</v>
      </c>
      <c r="F1771" s="39" t="s">
        <v>51</v>
      </c>
    </row>
    <row r="1772" spans="1:6">
      <c r="A1772">
        <v>20</v>
      </c>
      <c r="B1772" s="1" t="s">
        <v>14</v>
      </c>
      <c r="C1772">
        <v>1</v>
      </c>
      <c r="D1772" s="39">
        <v>0.68</v>
      </c>
      <c r="E1772" s="39">
        <v>1</v>
      </c>
      <c r="F1772" s="39" t="s">
        <v>51</v>
      </c>
    </row>
    <row r="1773" spans="1:6">
      <c r="A1773">
        <v>20</v>
      </c>
      <c r="B1773" s="1" t="s">
        <v>14</v>
      </c>
      <c r="C1773">
        <v>2</v>
      </c>
      <c r="D1773" s="39">
        <v>1</v>
      </c>
      <c r="E1773" s="39">
        <v>3</v>
      </c>
      <c r="F1773" s="39" t="s">
        <v>51</v>
      </c>
    </row>
    <row r="1774" spans="1:6">
      <c r="A1774">
        <v>20</v>
      </c>
      <c r="B1774" s="1" t="s">
        <v>173</v>
      </c>
      <c r="C1774">
        <v>1</v>
      </c>
      <c r="D1774" s="39">
        <v>0</v>
      </c>
      <c r="E1774" s="39">
        <v>0</v>
      </c>
      <c r="F1774" s="39" t="s">
        <v>52</v>
      </c>
    </row>
    <row r="1775" spans="1:6">
      <c r="A1775">
        <v>20</v>
      </c>
      <c r="B1775" s="1" t="s">
        <v>173</v>
      </c>
      <c r="C1775">
        <v>2</v>
      </c>
      <c r="D1775" s="39">
        <v>0</v>
      </c>
      <c r="E1775" s="39">
        <v>0</v>
      </c>
      <c r="F1775" s="39" t="s">
        <v>52</v>
      </c>
    </row>
    <row r="1776" spans="1:6">
      <c r="A1776">
        <v>20</v>
      </c>
      <c r="B1776" s="1" t="s">
        <v>201</v>
      </c>
      <c r="C1776">
        <v>1</v>
      </c>
      <c r="D1776" s="39">
        <v>0.62</v>
      </c>
      <c r="E1776" s="39">
        <v>1</v>
      </c>
      <c r="F1776" s="39" t="s">
        <v>51</v>
      </c>
    </row>
    <row r="1777" spans="1:6">
      <c r="A1777">
        <v>20</v>
      </c>
      <c r="B1777" s="1" t="s">
        <v>201</v>
      </c>
      <c r="C1777">
        <v>2</v>
      </c>
      <c r="D1777" s="39">
        <v>0.79</v>
      </c>
      <c r="E1777" s="39">
        <v>2</v>
      </c>
      <c r="F1777" s="39" t="s">
        <v>51</v>
      </c>
    </row>
    <row r="1778" spans="1:6">
      <c r="A1778">
        <v>20</v>
      </c>
      <c r="B1778" s="1" t="s">
        <v>23</v>
      </c>
      <c r="C1778">
        <v>1</v>
      </c>
      <c r="D1778" s="39">
        <v>0.69</v>
      </c>
      <c r="E1778" s="39">
        <v>2</v>
      </c>
      <c r="F1778" s="39" t="s">
        <v>51</v>
      </c>
    </row>
    <row r="1779" spans="1:6">
      <c r="A1779">
        <v>20</v>
      </c>
      <c r="B1779" s="1" t="s">
        <v>23</v>
      </c>
      <c r="C1779">
        <v>2</v>
      </c>
      <c r="D1779" s="39">
        <v>1</v>
      </c>
      <c r="E1779" s="39">
        <v>3</v>
      </c>
      <c r="F1779" s="39" t="s">
        <v>51</v>
      </c>
    </row>
    <row r="1780" spans="1:6">
      <c r="A1780">
        <v>20</v>
      </c>
      <c r="B1780" s="1" t="s">
        <v>174</v>
      </c>
      <c r="C1780">
        <v>1</v>
      </c>
      <c r="D1780" s="39">
        <v>0.62</v>
      </c>
      <c r="E1780" s="39">
        <v>2</v>
      </c>
      <c r="F1780" s="39" t="s">
        <v>51</v>
      </c>
    </row>
    <row r="1781" spans="1:6">
      <c r="A1781">
        <v>20</v>
      </c>
      <c r="B1781" s="1" t="s">
        <v>174</v>
      </c>
      <c r="C1781">
        <v>2</v>
      </c>
      <c r="D1781" s="39">
        <v>0.38</v>
      </c>
      <c r="E1781" s="39">
        <v>0</v>
      </c>
      <c r="F1781" s="39" t="s">
        <v>51</v>
      </c>
    </row>
    <row r="1782" spans="1:6">
      <c r="A1782">
        <v>20</v>
      </c>
      <c r="B1782" s="1" t="s">
        <v>16</v>
      </c>
      <c r="C1782">
        <v>1</v>
      </c>
      <c r="D1782" s="39">
        <v>0.78</v>
      </c>
      <c r="E1782" s="39">
        <v>2</v>
      </c>
      <c r="F1782" s="39" t="s">
        <v>51</v>
      </c>
    </row>
    <row r="1783" spans="1:6">
      <c r="A1783">
        <v>20</v>
      </c>
      <c r="B1783" s="1" t="s">
        <v>16</v>
      </c>
      <c r="C1783">
        <v>2</v>
      </c>
      <c r="D1783" s="39">
        <v>0.53</v>
      </c>
      <c r="E1783" s="39">
        <v>1</v>
      </c>
      <c r="F1783" s="39" t="s">
        <v>51</v>
      </c>
    </row>
    <row r="1784" spans="1:6">
      <c r="A1784">
        <v>20</v>
      </c>
      <c r="B1784" s="1" t="s">
        <v>81</v>
      </c>
      <c r="C1784">
        <v>1</v>
      </c>
      <c r="D1784" s="39">
        <v>0</v>
      </c>
      <c r="E1784" s="39">
        <v>0</v>
      </c>
      <c r="F1784" s="39" t="s">
        <v>52</v>
      </c>
    </row>
    <row r="1785" spans="1:6">
      <c r="A1785">
        <v>20</v>
      </c>
      <c r="B1785" s="1" t="s">
        <v>81</v>
      </c>
      <c r="C1785">
        <v>2</v>
      </c>
      <c r="D1785" s="39">
        <v>0</v>
      </c>
      <c r="E1785" s="39">
        <v>0</v>
      </c>
      <c r="F1785" s="39" t="s">
        <v>52</v>
      </c>
    </row>
    <row r="1786" spans="1:6">
      <c r="A1786">
        <v>20</v>
      </c>
      <c r="B1786" s="1" t="s">
        <v>100</v>
      </c>
      <c r="C1786">
        <v>1</v>
      </c>
      <c r="D1786" s="39">
        <v>0.48</v>
      </c>
      <c r="E1786" s="39">
        <v>0</v>
      </c>
      <c r="F1786" s="39" t="s">
        <v>51</v>
      </c>
    </row>
    <row r="1787" spans="1:6">
      <c r="A1787">
        <v>20</v>
      </c>
      <c r="B1787" s="1" t="s">
        <v>100</v>
      </c>
      <c r="C1787">
        <v>2</v>
      </c>
      <c r="D1787" s="39">
        <v>0.73</v>
      </c>
      <c r="E1787" s="39">
        <v>2</v>
      </c>
      <c r="F1787" s="39" t="s">
        <v>51</v>
      </c>
    </row>
    <row r="1788" spans="1:6">
      <c r="A1788">
        <v>20</v>
      </c>
      <c r="B1788" s="1" t="s">
        <v>19</v>
      </c>
      <c r="C1788">
        <v>1</v>
      </c>
      <c r="D1788" s="39">
        <v>0.56000000000000005</v>
      </c>
      <c r="E1788" s="39">
        <v>2</v>
      </c>
      <c r="F1788" s="39" t="s">
        <v>51</v>
      </c>
    </row>
    <row r="1789" spans="1:6">
      <c r="A1789">
        <v>20</v>
      </c>
      <c r="B1789" s="1" t="s">
        <v>19</v>
      </c>
      <c r="C1789">
        <v>2</v>
      </c>
      <c r="D1789" s="39">
        <v>0.66</v>
      </c>
      <c r="E1789" s="39">
        <v>2</v>
      </c>
      <c r="F1789" s="39" t="s">
        <v>51</v>
      </c>
    </row>
    <row r="1790" spans="1:6">
      <c r="A1790">
        <v>20</v>
      </c>
      <c r="B1790" s="1" t="s">
        <v>20</v>
      </c>
      <c r="C1790">
        <v>1</v>
      </c>
      <c r="D1790" s="39">
        <v>0.68</v>
      </c>
      <c r="E1790" s="39">
        <v>2</v>
      </c>
      <c r="F1790" s="39" t="s">
        <v>51</v>
      </c>
    </row>
    <row r="1791" spans="1:6">
      <c r="A1791">
        <v>20</v>
      </c>
      <c r="B1791" s="1" t="s">
        <v>20</v>
      </c>
      <c r="C1791">
        <v>2</v>
      </c>
      <c r="D1791" s="39">
        <v>0.71</v>
      </c>
      <c r="E1791" s="39">
        <v>2</v>
      </c>
      <c r="F1791" s="39" t="s">
        <v>51</v>
      </c>
    </row>
    <row r="1792" spans="1:6">
      <c r="A1792">
        <v>20</v>
      </c>
      <c r="B1792" s="1" t="s">
        <v>207</v>
      </c>
      <c r="C1792">
        <v>1</v>
      </c>
      <c r="D1792" s="39">
        <v>0.64</v>
      </c>
      <c r="E1792" s="39">
        <v>2</v>
      </c>
      <c r="F1792" s="39" t="s">
        <v>51</v>
      </c>
    </row>
    <row r="1793" spans="1:6">
      <c r="A1793">
        <v>20</v>
      </c>
      <c r="B1793" s="1" t="s">
        <v>207</v>
      </c>
      <c r="C1793">
        <v>2</v>
      </c>
      <c r="D1793" s="39">
        <v>1</v>
      </c>
      <c r="E1793" s="39">
        <v>3</v>
      </c>
      <c r="F1793" s="39" t="s">
        <v>51</v>
      </c>
    </row>
    <row r="1794" spans="1:6">
      <c r="A1794">
        <v>20</v>
      </c>
      <c r="B1794" s="1" t="s">
        <v>44</v>
      </c>
      <c r="C1794">
        <v>1</v>
      </c>
      <c r="D1794" s="39">
        <v>0</v>
      </c>
      <c r="E1794" s="39">
        <v>0</v>
      </c>
      <c r="F1794" s="39" t="s">
        <v>51</v>
      </c>
    </row>
    <row r="1795" spans="1:6">
      <c r="A1795">
        <v>20</v>
      </c>
      <c r="B1795" s="1" t="s">
        <v>44</v>
      </c>
      <c r="C1795">
        <v>2</v>
      </c>
      <c r="D1795" s="39">
        <v>1</v>
      </c>
      <c r="E1795" s="39">
        <v>3</v>
      </c>
      <c r="F1795" s="39" t="s">
        <v>51</v>
      </c>
    </row>
    <row r="1796" spans="1:6">
      <c r="A1796">
        <v>20</v>
      </c>
      <c r="B1796" s="1" t="s">
        <v>27</v>
      </c>
      <c r="C1796">
        <v>1</v>
      </c>
      <c r="D1796" s="39">
        <v>0</v>
      </c>
      <c r="E1796" s="39">
        <v>0</v>
      </c>
      <c r="F1796" s="39" t="s">
        <v>52</v>
      </c>
    </row>
    <row r="1797" spans="1:6">
      <c r="A1797">
        <v>20</v>
      </c>
      <c r="B1797" s="1" t="s">
        <v>27</v>
      </c>
      <c r="C1797">
        <v>2</v>
      </c>
      <c r="D1797" s="39">
        <v>0</v>
      </c>
      <c r="E1797" s="39">
        <v>0</v>
      </c>
      <c r="F1797" s="39" t="s">
        <v>52</v>
      </c>
    </row>
    <row r="1798" spans="1:6">
      <c r="A1798">
        <v>20</v>
      </c>
      <c r="B1798" s="1" t="s">
        <v>18</v>
      </c>
      <c r="C1798">
        <v>1</v>
      </c>
      <c r="D1798" s="39">
        <v>0.68</v>
      </c>
      <c r="E1798" s="39">
        <v>1</v>
      </c>
      <c r="F1798" s="39" t="s">
        <v>51</v>
      </c>
    </row>
    <row r="1799" spans="1:6">
      <c r="A1799">
        <v>20</v>
      </c>
      <c r="B1799" s="1" t="s">
        <v>18</v>
      </c>
      <c r="C1799">
        <v>2</v>
      </c>
      <c r="D1799" s="39">
        <v>0</v>
      </c>
      <c r="E1799" s="39">
        <v>0</v>
      </c>
      <c r="F1799" s="39" t="s">
        <v>52</v>
      </c>
    </row>
    <row r="1800" spans="1:6">
      <c r="A1800">
        <v>20</v>
      </c>
      <c r="B1800" s="1" t="s">
        <v>39</v>
      </c>
      <c r="C1800">
        <v>1</v>
      </c>
      <c r="D1800" s="39">
        <v>0.68</v>
      </c>
      <c r="E1800" s="39">
        <v>1</v>
      </c>
      <c r="F1800" s="39" t="s">
        <v>51</v>
      </c>
    </row>
    <row r="1801" spans="1:6">
      <c r="A1801">
        <v>20</v>
      </c>
      <c r="B1801" s="1" t="s">
        <v>39</v>
      </c>
      <c r="C1801">
        <v>2</v>
      </c>
      <c r="D1801" s="39">
        <v>0</v>
      </c>
      <c r="E1801" s="39">
        <v>0</v>
      </c>
      <c r="F1801" s="39" t="s">
        <v>52</v>
      </c>
    </row>
    <row r="1802" spans="1:6">
      <c r="A1802">
        <v>20</v>
      </c>
      <c r="B1802" s="1" t="s">
        <v>21</v>
      </c>
      <c r="C1802">
        <v>1</v>
      </c>
      <c r="D1802" s="39">
        <v>0.68</v>
      </c>
      <c r="E1802" s="39">
        <v>1</v>
      </c>
      <c r="F1802" s="39" t="s">
        <v>51</v>
      </c>
    </row>
    <row r="1803" spans="1:6">
      <c r="A1803">
        <v>20</v>
      </c>
      <c r="B1803" s="1" t="s">
        <v>21</v>
      </c>
      <c r="C1803">
        <v>2</v>
      </c>
      <c r="D1803" s="39">
        <v>0.75</v>
      </c>
      <c r="E1803" s="39">
        <v>2</v>
      </c>
      <c r="F1803" s="39" t="s">
        <v>51</v>
      </c>
    </row>
    <row r="1804" spans="1:6">
      <c r="A1804">
        <v>20</v>
      </c>
      <c r="B1804" s="1" t="s">
        <v>184</v>
      </c>
      <c r="C1804">
        <v>1</v>
      </c>
      <c r="D1804" s="39">
        <v>0.81</v>
      </c>
      <c r="E1804" s="39">
        <v>2</v>
      </c>
      <c r="F1804" s="39" t="s">
        <v>51</v>
      </c>
    </row>
    <row r="1805" spans="1:6">
      <c r="A1805">
        <v>20</v>
      </c>
      <c r="B1805" s="1" t="s">
        <v>184</v>
      </c>
      <c r="C1805">
        <v>2</v>
      </c>
      <c r="D1805" s="39">
        <v>0.46</v>
      </c>
      <c r="E1805" s="39">
        <v>0</v>
      </c>
      <c r="F1805" s="39" t="s">
        <v>51</v>
      </c>
    </row>
    <row r="1806" spans="1:6">
      <c r="A1806">
        <v>20</v>
      </c>
      <c r="B1806" s="1" t="s">
        <v>159</v>
      </c>
      <c r="C1806">
        <v>1</v>
      </c>
      <c r="D1806" s="39">
        <v>0.28999999999999998</v>
      </c>
      <c r="E1806" s="39">
        <v>0</v>
      </c>
      <c r="F1806" s="39" t="s">
        <v>51</v>
      </c>
    </row>
    <row r="1807" spans="1:6">
      <c r="A1807">
        <v>20</v>
      </c>
      <c r="B1807" s="1" t="s">
        <v>159</v>
      </c>
      <c r="C1807">
        <v>2</v>
      </c>
      <c r="D1807" s="39">
        <v>0.88</v>
      </c>
      <c r="E1807" s="39">
        <v>2</v>
      </c>
      <c r="F1807" s="39" t="s">
        <v>51</v>
      </c>
    </row>
    <row r="1808" spans="1:6">
      <c r="A1808">
        <v>20</v>
      </c>
      <c r="B1808" s="1" t="s">
        <v>202</v>
      </c>
      <c r="C1808">
        <v>1</v>
      </c>
      <c r="D1808" s="39">
        <v>1</v>
      </c>
      <c r="E1808" s="39">
        <v>3</v>
      </c>
      <c r="F1808" s="39" t="s">
        <v>51</v>
      </c>
    </row>
    <row r="1809" spans="1:6">
      <c r="A1809">
        <v>20</v>
      </c>
      <c r="B1809" s="1" t="s">
        <v>202</v>
      </c>
      <c r="C1809">
        <v>2</v>
      </c>
      <c r="D1809" s="39">
        <v>1</v>
      </c>
      <c r="E1809" s="39">
        <v>3</v>
      </c>
      <c r="F1809" s="39" t="s">
        <v>51</v>
      </c>
    </row>
    <row r="1810" spans="1:6">
      <c r="A1810">
        <v>20</v>
      </c>
      <c r="B1810" s="1" t="s">
        <v>25</v>
      </c>
      <c r="C1810">
        <v>1</v>
      </c>
      <c r="D1810" s="39">
        <v>0.6</v>
      </c>
      <c r="E1810" s="39">
        <v>1</v>
      </c>
      <c r="F1810" s="39" t="s">
        <v>51</v>
      </c>
    </row>
    <row r="1811" spans="1:6">
      <c r="A1811">
        <v>20</v>
      </c>
      <c r="B1811" s="1" t="s">
        <v>25</v>
      </c>
      <c r="C1811">
        <v>2</v>
      </c>
      <c r="D1811" s="39">
        <v>0</v>
      </c>
      <c r="E1811" s="39">
        <v>0</v>
      </c>
      <c r="F1811" s="39" t="s">
        <v>52</v>
      </c>
    </row>
    <row r="1812" spans="1:6">
      <c r="A1812">
        <v>20</v>
      </c>
      <c r="B1812" s="1" t="s">
        <v>208</v>
      </c>
      <c r="C1812">
        <v>1</v>
      </c>
      <c r="D1812" s="39">
        <v>0.42</v>
      </c>
      <c r="E1812" s="39">
        <v>0</v>
      </c>
      <c r="F1812" s="39" t="s">
        <v>51</v>
      </c>
    </row>
    <row r="1813" spans="1:6">
      <c r="A1813">
        <v>20</v>
      </c>
      <c r="B1813" s="1" t="s">
        <v>208</v>
      </c>
      <c r="C1813">
        <v>2</v>
      </c>
      <c r="D1813" s="39">
        <v>0</v>
      </c>
      <c r="E1813" s="39">
        <v>0</v>
      </c>
      <c r="F1813" s="39" t="s">
        <v>52</v>
      </c>
    </row>
    <row r="1814" spans="1:6">
      <c r="A1814">
        <v>21</v>
      </c>
      <c r="B1814" s="1" t="s">
        <v>171</v>
      </c>
      <c r="C1814">
        <v>1</v>
      </c>
      <c r="D1814" s="39">
        <v>1</v>
      </c>
      <c r="E1814" s="39">
        <v>3</v>
      </c>
      <c r="F1814" s="39" t="s">
        <v>51</v>
      </c>
    </row>
    <row r="1815" spans="1:6">
      <c r="A1815">
        <v>21</v>
      </c>
      <c r="B1815" s="1" t="s">
        <v>171</v>
      </c>
      <c r="C1815">
        <v>2</v>
      </c>
      <c r="D1815" s="39">
        <v>1</v>
      </c>
      <c r="E1815" s="39">
        <v>3</v>
      </c>
      <c r="F1815" s="39" t="s">
        <v>51</v>
      </c>
    </row>
    <row r="1816" spans="1:6">
      <c r="A1816">
        <v>21</v>
      </c>
      <c r="B1816" s="1" t="s">
        <v>80</v>
      </c>
      <c r="C1816">
        <v>1</v>
      </c>
      <c r="D1816" s="39">
        <v>1</v>
      </c>
      <c r="E1816" s="39">
        <v>3</v>
      </c>
      <c r="F1816" s="39" t="s">
        <v>51</v>
      </c>
    </row>
    <row r="1817" spans="1:6">
      <c r="A1817">
        <v>21</v>
      </c>
      <c r="B1817" s="1" t="s">
        <v>80</v>
      </c>
      <c r="C1817">
        <v>2</v>
      </c>
      <c r="D1817" s="39">
        <v>0.75</v>
      </c>
      <c r="E1817" s="39">
        <v>1</v>
      </c>
      <c r="F1817" s="39" t="s">
        <v>51</v>
      </c>
    </row>
    <row r="1818" spans="1:6">
      <c r="A1818">
        <v>21</v>
      </c>
      <c r="B1818" s="1" t="s">
        <v>79</v>
      </c>
      <c r="C1818">
        <v>1</v>
      </c>
      <c r="D1818" s="39">
        <v>0.56999999999999995</v>
      </c>
      <c r="E1818" s="39">
        <v>1</v>
      </c>
      <c r="F1818" s="39" t="s">
        <v>51</v>
      </c>
    </row>
    <row r="1819" spans="1:6">
      <c r="A1819">
        <v>21</v>
      </c>
      <c r="B1819" s="1" t="s">
        <v>79</v>
      </c>
      <c r="C1819">
        <v>2</v>
      </c>
      <c r="D1819" s="39">
        <v>0.63</v>
      </c>
      <c r="E1819" s="39">
        <v>1</v>
      </c>
      <c r="F1819" s="39" t="s">
        <v>51</v>
      </c>
    </row>
    <row r="1820" spans="1:6">
      <c r="A1820">
        <v>21</v>
      </c>
      <c r="B1820" s="1" t="s">
        <v>182</v>
      </c>
      <c r="C1820">
        <v>1</v>
      </c>
      <c r="D1820" s="39">
        <v>0.83</v>
      </c>
      <c r="E1820" s="39">
        <v>2</v>
      </c>
      <c r="F1820" s="39" t="s">
        <v>51</v>
      </c>
    </row>
    <row r="1821" spans="1:6">
      <c r="A1821">
        <v>21</v>
      </c>
      <c r="B1821" s="1" t="s">
        <v>182</v>
      </c>
      <c r="C1821">
        <v>2</v>
      </c>
      <c r="D1821" s="39">
        <v>0.8</v>
      </c>
      <c r="E1821" s="39">
        <v>2</v>
      </c>
      <c r="F1821" s="39" t="s">
        <v>51</v>
      </c>
    </row>
    <row r="1822" spans="1:6">
      <c r="A1822">
        <v>21</v>
      </c>
      <c r="B1822" s="275" t="s">
        <v>450</v>
      </c>
      <c r="C1822">
        <v>1</v>
      </c>
      <c r="D1822" s="39">
        <v>0.68</v>
      </c>
      <c r="E1822" s="39">
        <v>2</v>
      </c>
      <c r="F1822" s="39" t="s">
        <v>51</v>
      </c>
    </row>
    <row r="1823" spans="1:6">
      <c r="A1823">
        <v>21</v>
      </c>
      <c r="B1823" s="275" t="s">
        <v>450</v>
      </c>
      <c r="C1823">
        <v>2</v>
      </c>
      <c r="D1823" s="39">
        <v>0.77</v>
      </c>
      <c r="E1823" s="39">
        <v>2</v>
      </c>
      <c r="F1823" s="39" t="s">
        <v>51</v>
      </c>
    </row>
    <row r="1824" spans="1:6">
      <c r="A1824">
        <v>21</v>
      </c>
      <c r="B1824" s="1" t="s">
        <v>156</v>
      </c>
      <c r="C1824">
        <v>1</v>
      </c>
      <c r="D1824" s="39">
        <v>0.78</v>
      </c>
      <c r="E1824" s="39">
        <v>2</v>
      </c>
      <c r="F1824" s="39" t="s">
        <v>51</v>
      </c>
    </row>
    <row r="1825" spans="1:6">
      <c r="A1825">
        <v>21</v>
      </c>
      <c r="B1825" s="1" t="s">
        <v>156</v>
      </c>
      <c r="C1825">
        <v>2</v>
      </c>
      <c r="D1825" s="39">
        <v>0.5</v>
      </c>
      <c r="E1825" s="39">
        <v>1</v>
      </c>
      <c r="F1825" s="39" t="s">
        <v>51</v>
      </c>
    </row>
    <row r="1826" spans="1:6">
      <c r="A1826">
        <v>21</v>
      </c>
      <c r="B1826" s="1" t="s">
        <v>4</v>
      </c>
      <c r="C1826">
        <v>1</v>
      </c>
      <c r="D1826" s="39">
        <v>1</v>
      </c>
      <c r="E1826" s="39">
        <v>3</v>
      </c>
      <c r="F1826" s="39" t="s">
        <v>51</v>
      </c>
    </row>
    <row r="1827" spans="1:6">
      <c r="A1827">
        <v>21</v>
      </c>
      <c r="B1827" s="1" t="s">
        <v>4</v>
      </c>
      <c r="C1827">
        <v>2</v>
      </c>
      <c r="D1827" s="39">
        <v>1</v>
      </c>
      <c r="E1827" s="39">
        <v>3</v>
      </c>
      <c r="F1827" s="39" t="s">
        <v>51</v>
      </c>
    </row>
    <row r="1828" spans="1:6">
      <c r="A1828">
        <v>21</v>
      </c>
      <c r="B1828" s="1" t="s">
        <v>1</v>
      </c>
      <c r="C1828">
        <v>1</v>
      </c>
      <c r="D1828" s="39">
        <v>1</v>
      </c>
      <c r="E1828" s="39">
        <v>3</v>
      </c>
      <c r="F1828" s="39" t="s">
        <v>51</v>
      </c>
    </row>
    <row r="1829" spans="1:6">
      <c r="A1829">
        <v>21</v>
      </c>
      <c r="B1829" s="1" t="s">
        <v>1</v>
      </c>
      <c r="C1829">
        <v>2</v>
      </c>
      <c r="D1829" s="39">
        <v>0.69</v>
      </c>
      <c r="E1829" s="39">
        <v>2</v>
      </c>
      <c r="F1829" s="39" t="s">
        <v>51</v>
      </c>
    </row>
    <row r="1830" spans="1:6">
      <c r="A1830">
        <v>21</v>
      </c>
      <c r="B1830" s="1" t="s">
        <v>95</v>
      </c>
      <c r="C1830">
        <v>1</v>
      </c>
      <c r="D1830" s="39">
        <v>0.62</v>
      </c>
      <c r="E1830" s="39">
        <v>2</v>
      </c>
      <c r="F1830" s="39" t="s">
        <v>51</v>
      </c>
    </row>
    <row r="1831" spans="1:6">
      <c r="A1831">
        <v>21</v>
      </c>
      <c r="B1831" s="1" t="s">
        <v>95</v>
      </c>
      <c r="C1831">
        <v>2</v>
      </c>
      <c r="D1831" s="39">
        <v>1</v>
      </c>
      <c r="E1831" s="39">
        <v>3</v>
      </c>
      <c r="F1831" s="39" t="s">
        <v>51</v>
      </c>
    </row>
    <row r="1832" spans="1:6">
      <c r="A1832">
        <v>21</v>
      </c>
      <c r="B1832" s="1" t="s">
        <v>2</v>
      </c>
      <c r="C1832">
        <v>1</v>
      </c>
      <c r="D1832" s="39">
        <v>0.56000000000000005</v>
      </c>
      <c r="E1832" s="39">
        <v>1</v>
      </c>
      <c r="F1832" s="39" t="s">
        <v>51</v>
      </c>
    </row>
    <row r="1833" spans="1:6">
      <c r="A1833">
        <v>21</v>
      </c>
      <c r="B1833" s="1" t="s">
        <v>2</v>
      </c>
      <c r="C1833">
        <v>2</v>
      </c>
      <c r="D1833" s="39">
        <v>0.47</v>
      </c>
      <c r="E1833" s="39">
        <v>1</v>
      </c>
      <c r="F1833" s="39" t="s">
        <v>51</v>
      </c>
    </row>
    <row r="1834" spans="1:6">
      <c r="A1834">
        <v>21</v>
      </c>
      <c r="B1834" s="1" t="s">
        <v>9</v>
      </c>
      <c r="C1834">
        <v>1</v>
      </c>
      <c r="D1834" s="39">
        <v>1</v>
      </c>
      <c r="E1834" s="39">
        <v>3</v>
      </c>
      <c r="F1834" s="39" t="s">
        <v>51</v>
      </c>
    </row>
    <row r="1835" spans="1:6">
      <c r="A1835">
        <v>21</v>
      </c>
      <c r="B1835" s="1" t="s">
        <v>9</v>
      </c>
      <c r="C1835">
        <v>2</v>
      </c>
      <c r="D1835" s="39">
        <v>0.5</v>
      </c>
      <c r="E1835" s="39">
        <v>2</v>
      </c>
      <c r="F1835" s="39" t="s">
        <v>51</v>
      </c>
    </row>
    <row r="1836" spans="1:6">
      <c r="A1836">
        <v>21</v>
      </c>
      <c r="B1836" s="1" t="s">
        <v>3</v>
      </c>
      <c r="C1836">
        <v>1</v>
      </c>
      <c r="D1836" s="39">
        <v>1</v>
      </c>
      <c r="E1836" s="39">
        <v>3</v>
      </c>
      <c r="F1836" s="39" t="s">
        <v>51</v>
      </c>
    </row>
    <row r="1837" spans="1:6">
      <c r="A1837">
        <v>21</v>
      </c>
      <c r="B1837" s="1" t="s">
        <v>3</v>
      </c>
      <c r="C1837">
        <v>2</v>
      </c>
      <c r="D1837" s="39">
        <v>1</v>
      </c>
      <c r="E1837" s="39">
        <v>3</v>
      </c>
      <c r="F1837" s="39" t="s">
        <v>51</v>
      </c>
    </row>
    <row r="1838" spans="1:6">
      <c r="A1838">
        <v>21</v>
      </c>
      <c r="B1838" s="1" t="s">
        <v>132</v>
      </c>
      <c r="C1838">
        <v>1</v>
      </c>
      <c r="D1838" s="39">
        <v>0</v>
      </c>
      <c r="E1838" s="39">
        <v>0</v>
      </c>
      <c r="F1838" s="39" t="s">
        <v>52</v>
      </c>
    </row>
    <row r="1839" spans="1:6">
      <c r="A1839">
        <v>21</v>
      </c>
      <c r="B1839" s="1" t="s">
        <v>132</v>
      </c>
      <c r="C1839">
        <v>2</v>
      </c>
      <c r="D1839" s="39">
        <v>0</v>
      </c>
      <c r="E1839" s="39">
        <v>0</v>
      </c>
      <c r="F1839" s="39" t="s">
        <v>52</v>
      </c>
    </row>
    <row r="1840" spans="1:6">
      <c r="A1840">
        <v>21</v>
      </c>
      <c r="B1840" s="1" t="s">
        <v>205</v>
      </c>
      <c r="C1840">
        <v>1</v>
      </c>
      <c r="D1840" s="39">
        <v>0.89</v>
      </c>
      <c r="E1840" s="39">
        <v>2</v>
      </c>
      <c r="F1840" s="39" t="s">
        <v>51</v>
      </c>
    </row>
    <row r="1841" spans="1:6">
      <c r="A1841">
        <v>21</v>
      </c>
      <c r="B1841" s="1" t="s">
        <v>205</v>
      </c>
      <c r="C1841">
        <v>2</v>
      </c>
      <c r="D1841" s="39">
        <v>0.5</v>
      </c>
      <c r="E1841" s="39">
        <v>1</v>
      </c>
      <c r="F1841" s="39" t="s">
        <v>51</v>
      </c>
    </row>
    <row r="1842" spans="1:6">
      <c r="A1842">
        <v>21</v>
      </c>
      <c r="B1842" s="1" t="s">
        <v>7</v>
      </c>
      <c r="C1842">
        <v>1</v>
      </c>
      <c r="D1842" s="39">
        <v>1</v>
      </c>
      <c r="E1842" s="39">
        <v>3</v>
      </c>
      <c r="F1842" s="39" t="s">
        <v>51</v>
      </c>
    </row>
    <row r="1843" spans="1:6">
      <c r="A1843">
        <v>21</v>
      </c>
      <c r="B1843" s="1" t="s">
        <v>7</v>
      </c>
      <c r="C1843">
        <v>2</v>
      </c>
      <c r="D1843" s="39">
        <v>1</v>
      </c>
      <c r="E1843" s="39">
        <v>3</v>
      </c>
      <c r="F1843" s="39" t="s">
        <v>51</v>
      </c>
    </row>
    <row r="1844" spans="1:6">
      <c r="A1844">
        <v>21</v>
      </c>
      <c r="B1844" s="1" t="s">
        <v>10</v>
      </c>
      <c r="C1844">
        <v>1</v>
      </c>
      <c r="D1844" s="39">
        <v>0.85</v>
      </c>
      <c r="E1844" s="39">
        <v>2</v>
      </c>
      <c r="F1844" s="39" t="s">
        <v>51</v>
      </c>
    </row>
    <row r="1845" spans="1:6">
      <c r="A1845">
        <v>21</v>
      </c>
      <c r="B1845" s="1" t="s">
        <v>10</v>
      </c>
      <c r="C1845">
        <v>2</v>
      </c>
      <c r="D1845" s="39">
        <v>1</v>
      </c>
      <c r="E1845" s="39">
        <v>3</v>
      </c>
      <c r="F1845" s="39" t="s">
        <v>51</v>
      </c>
    </row>
    <row r="1846" spans="1:6">
      <c r="A1846">
        <v>21</v>
      </c>
      <c r="B1846" s="1" t="s">
        <v>6</v>
      </c>
      <c r="C1846">
        <v>1</v>
      </c>
      <c r="D1846" s="39">
        <v>1</v>
      </c>
      <c r="E1846" s="39">
        <v>3</v>
      </c>
      <c r="F1846" s="39" t="s">
        <v>51</v>
      </c>
    </row>
    <row r="1847" spans="1:6">
      <c r="A1847">
        <v>21</v>
      </c>
      <c r="B1847" s="1" t="s">
        <v>6</v>
      </c>
      <c r="C1847">
        <v>2</v>
      </c>
      <c r="D1847" s="39">
        <v>1</v>
      </c>
      <c r="E1847" s="39">
        <v>3</v>
      </c>
      <c r="F1847" s="39" t="s">
        <v>51</v>
      </c>
    </row>
    <row r="1848" spans="1:6">
      <c r="A1848">
        <v>21</v>
      </c>
      <c r="B1848" s="1" t="s">
        <v>120</v>
      </c>
      <c r="C1848">
        <v>1</v>
      </c>
      <c r="D1848" s="39">
        <v>0.87</v>
      </c>
      <c r="E1848" s="39">
        <v>2</v>
      </c>
      <c r="F1848" s="39" t="s">
        <v>51</v>
      </c>
    </row>
    <row r="1849" spans="1:6">
      <c r="A1849">
        <v>21</v>
      </c>
      <c r="B1849" s="1" t="s">
        <v>120</v>
      </c>
      <c r="C1849">
        <v>2</v>
      </c>
      <c r="D1849" s="39">
        <v>1</v>
      </c>
      <c r="E1849" s="39">
        <v>3</v>
      </c>
      <c r="F1849" s="39" t="s">
        <v>51</v>
      </c>
    </row>
    <row r="1850" spans="1:6">
      <c r="A1850">
        <v>21</v>
      </c>
      <c r="B1850" s="1" t="s">
        <v>45</v>
      </c>
      <c r="C1850">
        <v>1</v>
      </c>
      <c r="D1850" s="39">
        <v>1</v>
      </c>
      <c r="E1850" s="39">
        <v>3</v>
      </c>
      <c r="F1850" s="39" t="s">
        <v>51</v>
      </c>
    </row>
    <row r="1851" spans="1:6">
      <c r="A1851">
        <v>21</v>
      </c>
      <c r="B1851" s="1" t="s">
        <v>45</v>
      </c>
      <c r="C1851">
        <v>2</v>
      </c>
      <c r="D1851" s="39">
        <v>1</v>
      </c>
      <c r="E1851" s="39">
        <v>3</v>
      </c>
      <c r="F1851" s="39" t="s">
        <v>51</v>
      </c>
    </row>
    <row r="1852" spans="1:6">
      <c r="A1852">
        <v>21</v>
      </c>
      <c r="B1852" s="1" t="s">
        <v>489</v>
      </c>
      <c r="C1852">
        <v>1</v>
      </c>
      <c r="D1852" s="39">
        <v>0.64</v>
      </c>
      <c r="E1852" s="39">
        <v>2</v>
      </c>
      <c r="F1852" s="39" t="s">
        <v>51</v>
      </c>
    </row>
    <row r="1853" spans="1:6">
      <c r="A1853">
        <v>21</v>
      </c>
      <c r="B1853" s="1" t="s">
        <v>489</v>
      </c>
      <c r="C1853">
        <v>2</v>
      </c>
      <c r="D1853" s="39">
        <v>1</v>
      </c>
      <c r="E1853" s="39">
        <v>3</v>
      </c>
      <c r="F1853" s="39" t="s">
        <v>51</v>
      </c>
    </row>
    <row r="1854" spans="1:6">
      <c r="A1854">
        <v>21</v>
      </c>
      <c r="B1854" s="1" t="s">
        <v>13</v>
      </c>
      <c r="C1854">
        <v>1</v>
      </c>
      <c r="D1854" s="39">
        <v>1</v>
      </c>
      <c r="E1854" s="39">
        <v>3</v>
      </c>
      <c r="F1854" s="39" t="s">
        <v>51</v>
      </c>
    </row>
    <row r="1855" spans="1:6">
      <c r="A1855">
        <v>21</v>
      </c>
      <c r="B1855" s="1" t="s">
        <v>13</v>
      </c>
      <c r="C1855">
        <v>2</v>
      </c>
      <c r="D1855" s="39">
        <v>1</v>
      </c>
      <c r="E1855" s="39">
        <v>3</v>
      </c>
      <c r="F1855" s="39" t="s">
        <v>51</v>
      </c>
    </row>
    <row r="1856" spans="1:6">
      <c r="A1856">
        <v>21</v>
      </c>
      <c r="B1856" s="1" t="s">
        <v>78</v>
      </c>
      <c r="C1856">
        <v>1</v>
      </c>
      <c r="D1856" s="39">
        <v>0.09</v>
      </c>
      <c r="E1856" s="39">
        <v>0</v>
      </c>
      <c r="F1856" s="39" t="s">
        <v>51</v>
      </c>
    </row>
    <row r="1857" spans="1:6">
      <c r="A1857">
        <v>21</v>
      </c>
      <c r="B1857" s="1" t="s">
        <v>78</v>
      </c>
      <c r="C1857">
        <v>2</v>
      </c>
      <c r="D1857" s="39">
        <v>0.56000000000000005</v>
      </c>
      <c r="E1857" s="39">
        <v>1</v>
      </c>
      <c r="F1857" s="39" t="s">
        <v>51</v>
      </c>
    </row>
    <row r="1858" spans="1:6">
      <c r="A1858">
        <v>21</v>
      </c>
      <c r="B1858" s="1" t="s">
        <v>172</v>
      </c>
      <c r="C1858">
        <v>1</v>
      </c>
      <c r="D1858" s="39">
        <v>1</v>
      </c>
      <c r="E1858" s="39">
        <v>3</v>
      </c>
      <c r="F1858" s="39" t="s">
        <v>51</v>
      </c>
    </row>
    <row r="1859" spans="1:6">
      <c r="A1859">
        <v>21</v>
      </c>
      <c r="B1859" s="1" t="s">
        <v>172</v>
      </c>
      <c r="C1859">
        <v>2</v>
      </c>
      <c r="D1859" s="39">
        <v>1</v>
      </c>
      <c r="E1859" s="39">
        <v>3</v>
      </c>
      <c r="F1859" s="39" t="s">
        <v>51</v>
      </c>
    </row>
    <row r="1860" spans="1:6">
      <c r="A1860">
        <v>21</v>
      </c>
      <c r="B1860" s="1" t="s">
        <v>234</v>
      </c>
      <c r="C1860">
        <v>1</v>
      </c>
      <c r="D1860" s="39">
        <v>0.54</v>
      </c>
      <c r="E1860" s="39">
        <v>1</v>
      </c>
      <c r="F1860" s="39" t="s">
        <v>51</v>
      </c>
    </row>
    <row r="1861" spans="1:6">
      <c r="A1861">
        <v>21</v>
      </c>
      <c r="B1861" s="1" t="s">
        <v>234</v>
      </c>
      <c r="C1861">
        <v>2</v>
      </c>
      <c r="D1861" s="39">
        <v>0</v>
      </c>
      <c r="E1861" s="39">
        <v>0</v>
      </c>
      <c r="F1861" s="39" t="s">
        <v>52</v>
      </c>
    </row>
    <row r="1862" spans="1:6">
      <c r="A1862">
        <v>21</v>
      </c>
      <c r="B1862" s="1" t="s">
        <v>122</v>
      </c>
      <c r="C1862">
        <v>1</v>
      </c>
      <c r="D1862" s="39">
        <v>1</v>
      </c>
      <c r="E1862" s="39">
        <v>3</v>
      </c>
      <c r="F1862" s="39" t="s">
        <v>51</v>
      </c>
    </row>
    <row r="1863" spans="1:6">
      <c r="A1863">
        <v>21</v>
      </c>
      <c r="B1863" s="1" t="s">
        <v>122</v>
      </c>
      <c r="C1863">
        <v>2</v>
      </c>
      <c r="D1863" s="39">
        <v>1</v>
      </c>
      <c r="E1863" s="39">
        <v>3</v>
      </c>
      <c r="F1863" s="39" t="s">
        <v>51</v>
      </c>
    </row>
    <row r="1864" spans="1:6">
      <c r="A1864">
        <v>21</v>
      </c>
      <c r="B1864" s="1" t="s">
        <v>8</v>
      </c>
      <c r="C1864">
        <v>1</v>
      </c>
      <c r="D1864" s="39">
        <v>0</v>
      </c>
      <c r="E1864" s="39">
        <v>0</v>
      </c>
      <c r="F1864" s="39" t="s">
        <v>52</v>
      </c>
    </row>
    <row r="1865" spans="1:6">
      <c r="A1865">
        <v>21</v>
      </c>
      <c r="B1865" s="1" t="s">
        <v>8</v>
      </c>
      <c r="C1865">
        <v>2</v>
      </c>
      <c r="D1865" s="39">
        <v>0</v>
      </c>
      <c r="E1865" s="39">
        <v>0</v>
      </c>
      <c r="F1865" s="39" t="s">
        <v>52</v>
      </c>
    </row>
    <row r="1866" spans="1:6">
      <c r="A1866">
        <v>21</v>
      </c>
      <c r="B1866" s="1" t="s">
        <v>206</v>
      </c>
      <c r="C1866">
        <v>1</v>
      </c>
      <c r="D1866" s="39">
        <v>0.46</v>
      </c>
      <c r="E1866" s="39">
        <v>0</v>
      </c>
      <c r="F1866" s="39" t="s">
        <v>51</v>
      </c>
    </row>
    <row r="1867" spans="1:6">
      <c r="A1867">
        <v>21</v>
      </c>
      <c r="B1867" s="1" t="s">
        <v>206</v>
      </c>
      <c r="C1867">
        <v>2</v>
      </c>
      <c r="D1867" s="39">
        <v>0.38</v>
      </c>
      <c r="E1867" s="39">
        <v>1</v>
      </c>
      <c r="F1867" s="39" t="s">
        <v>51</v>
      </c>
    </row>
    <row r="1868" spans="1:6">
      <c r="A1868">
        <v>21</v>
      </c>
      <c r="B1868" s="1" t="s">
        <v>15</v>
      </c>
      <c r="C1868">
        <v>1</v>
      </c>
      <c r="D1868" s="39">
        <v>1</v>
      </c>
      <c r="E1868" s="39">
        <v>3</v>
      </c>
      <c r="F1868" s="39" t="s">
        <v>51</v>
      </c>
    </row>
    <row r="1869" spans="1:6">
      <c r="A1869">
        <v>21</v>
      </c>
      <c r="B1869" s="1" t="s">
        <v>15</v>
      </c>
      <c r="C1869">
        <v>2</v>
      </c>
      <c r="D1869" s="39">
        <v>0.54</v>
      </c>
      <c r="E1869" s="39">
        <v>1</v>
      </c>
      <c r="F1869" s="39" t="s">
        <v>51</v>
      </c>
    </row>
    <row r="1870" spans="1:6">
      <c r="A1870">
        <v>21</v>
      </c>
      <c r="B1870" s="1" t="s">
        <v>213</v>
      </c>
      <c r="C1870">
        <v>1</v>
      </c>
      <c r="D1870" s="39">
        <v>1</v>
      </c>
      <c r="E1870" s="39">
        <v>3</v>
      </c>
      <c r="F1870" s="39" t="s">
        <v>51</v>
      </c>
    </row>
    <row r="1871" spans="1:6">
      <c r="A1871">
        <v>21</v>
      </c>
      <c r="B1871" s="1" t="s">
        <v>213</v>
      </c>
      <c r="C1871">
        <v>2</v>
      </c>
      <c r="D1871" s="39">
        <v>1</v>
      </c>
      <c r="E1871" s="39">
        <v>3</v>
      </c>
      <c r="F1871" s="39" t="s">
        <v>51</v>
      </c>
    </row>
    <row r="1872" spans="1:6">
      <c r="A1872">
        <v>21</v>
      </c>
      <c r="B1872" s="1" t="s">
        <v>14</v>
      </c>
      <c r="C1872">
        <v>1</v>
      </c>
      <c r="D1872" s="39">
        <v>1</v>
      </c>
      <c r="E1872" s="39">
        <v>3</v>
      </c>
      <c r="F1872" s="39" t="s">
        <v>51</v>
      </c>
    </row>
    <row r="1873" spans="1:6">
      <c r="A1873">
        <v>21</v>
      </c>
      <c r="B1873" s="1" t="s">
        <v>14</v>
      </c>
      <c r="C1873">
        <v>2</v>
      </c>
      <c r="D1873" s="39">
        <v>1</v>
      </c>
      <c r="E1873" s="39">
        <v>3</v>
      </c>
      <c r="F1873" s="39" t="s">
        <v>51</v>
      </c>
    </row>
    <row r="1874" spans="1:6">
      <c r="A1874">
        <v>21</v>
      </c>
      <c r="B1874" s="1" t="s">
        <v>173</v>
      </c>
      <c r="C1874">
        <v>1</v>
      </c>
      <c r="D1874" s="39">
        <v>0</v>
      </c>
      <c r="E1874" s="39">
        <v>0</v>
      </c>
      <c r="F1874" s="39" t="s">
        <v>52</v>
      </c>
    </row>
    <row r="1875" spans="1:6">
      <c r="A1875">
        <v>21</v>
      </c>
      <c r="B1875" s="1" t="s">
        <v>173</v>
      </c>
      <c r="C1875">
        <v>2</v>
      </c>
      <c r="D1875" s="39">
        <v>0</v>
      </c>
      <c r="E1875" s="39">
        <v>0</v>
      </c>
      <c r="F1875" s="39" t="s">
        <v>52</v>
      </c>
    </row>
    <row r="1876" spans="1:6">
      <c r="A1876">
        <v>21</v>
      </c>
      <c r="B1876" s="1" t="s">
        <v>201</v>
      </c>
      <c r="C1876">
        <v>1</v>
      </c>
      <c r="D1876" s="39">
        <v>0.73</v>
      </c>
      <c r="E1876" s="39">
        <v>2</v>
      </c>
      <c r="F1876" s="39" t="s">
        <v>51</v>
      </c>
    </row>
    <row r="1877" spans="1:6">
      <c r="A1877">
        <v>21</v>
      </c>
      <c r="B1877" s="1" t="s">
        <v>201</v>
      </c>
      <c r="C1877">
        <v>2</v>
      </c>
      <c r="D1877" s="39">
        <v>0.6</v>
      </c>
      <c r="E1877" s="39">
        <v>0</v>
      </c>
      <c r="F1877" s="39" t="s">
        <v>51</v>
      </c>
    </row>
    <row r="1878" spans="1:6">
      <c r="A1878">
        <v>21</v>
      </c>
      <c r="B1878" s="1" t="s">
        <v>23</v>
      </c>
      <c r="C1878">
        <v>1</v>
      </c>
      <c r="D1878" s="39">
        <v>1</v>
      </c>
      <c r="E1878" s="39">
        <v>3</v>
      </c>
      <c r="F1878" s="39" t="s">
        <v>51</v>
      </c>
    </row>
    <row r="1879" spans="1:6">
      <c r="A1879">
        <v>21</v>
      </c>
      <c r="B1879" s="1" t="s">
        <v>23</v>
      </c>
      <c r="C1879">
        <v>2</v>
      </c>
      <c r="D1879" s="39">
        <v>1</v>
      </c>
      <c r="E1879" s="39">
        <v>3</v>
      </c>
      <c r="F1879" s="39" t="s">
        <v>51</v>
      </c>
    </row>
    <row r="1880" spans="1:6">
      <c r="A1880">
        <v>21</v>
      </c>
      <c r="B1880" s="1" t="s">
        <v>28</v>
      </c>
      <c r="C1880">
        <v>1</v>
      </c>
      <c r="D1880" s="39">
        <v>1</v>
      </c>
      <c r="E1880" s="39">
        <v>3</v>
      </c>
      <c r="F1880" s="39" t="s">
        <v>51</v>
      </c>
    </row>
    <row r="1881" spans="1:6">
      <c r="A1881">
        <v>21</v>
      </c>
      <c r="B1881" s="1" t="s">
        <v>28</v>
      </c>
      <c r="C1881">
        <v>2</v>
      </c>
      <c r="D1881" s="39">
        <v>0.5</v>
      </c>
      <c r="E1881" s="39">
        <v>2</v>
      </c>
      <c r="F1881" s="39" t="s">
        <v>51</v>
      </c>
    </row>
    <row r="1882" spans="1:6">
      <c r="A1882">
        <v>21</v>
      </c>
      <c r="B1882" s="1" t="s">
        <v>174</v>
      </c>
      <c r="C1882">
        <v>1</v>
      </c>
      <c r="D1882" s="39">
        <v>0.9</v>
      </c>
      <c r="E1882" s="39">
        <v>2</v>
      </c>
      <c r="F1882" s="39" t="s">
        <v>51</v>
      </c>
    </row>
    <row r="1883" spans="1:6">
      <c r="A1883">
        <v>21</v>
      </c>
      <c r="B1883" s="1" t="s">
        <v>174</v>
      </c>
      <c r="C1883">
        <v>2</v>
      </c>
      <c r="D1883" s="39">
        <v>0.98</v>
      </c>
      <c r="E1883" s="39">
        <v>2</v>
      </c>
      <c r="F1883" s="39" t="s">
        <v>51</v>
      </c>
    </row>
    <row r="1884" spans="1:6">
      <c r="A1884">
        <v>21</v>
      </c>
      <c r="B1884" s="1" t="s">
        <v>19</v>
      </c>
      <c r="C1884">
        <v>1</v>
      </c>
      <c r="D1884" s="39">
        <v>0.22</v>
      </c>
      <c r="E1884" s="39">
        <v>0</v>
      </c>
      <c r="F1884" s="39" t="s">
        <v>51</v>
      </c>
    </row>
    <row r="1885" spans="1:6">
      <c r="A1885">
        <v>21</v>
      </c>
      <c r="B1885" s="1" t="s">
        <v>19</v>
      </c>
      <c r="C1885">
        <v>2</v>
      </c>
      <c r="D1885" s="39">
        <v>0.61</v>
      </c>
      <c r="E1885" s="39">
        <v>2</v>
      </c>
      <c r="F1885" s="39" t="s">
        <v>51</v>
      </c>
    </row>
    <row r="1886" spans="1:6">
      <c r="A1886">
        <v>21</v>
      </c>
      <c r="B1886" s="1" t="s">
        <v>81</v>
      </c>
      <c r="C1886">
        <v>1</v>
      </c>
      <c r="D1886" s="39">
        <v>0</v>
      </c>
      <c r="E1886" s="39">
        <v>0</v>
      </c>
      <c r="F1886" s="39" t="s">
        <v>52</v>
      </c>
    </row>
    <row r="1887" spans="1:6">
      <c r="A1887">
        <v>21</v>
      </c>
      <c r="B1887" s="1" t="s">
        <v>81</v>
      </c>
      <c r="C1887">
        <v>2</v>
      </c>
      <c r="D1887" s="39">
        <v>0</v>
      </c>
      <c r="E1887" s="39">
        <v>0</v>
      </c>
      <c r="F1887" s="39" t="s">
        <v>52</v>
      </c>
    </row>
    <row r="1888" spans="1:6">
      <c r="A1888">
        <v>21</v>
      </c>
      <c r="B1888" s="1" t="s">
        <v>16</v>
      </c>
      <c r="C1888">
        <v>1</v>
      </c>
      <c r="D1888" s="39">
        <v>0</v>
      </c>
      <c r="E1888" s="39">
        <v>0</v>
      </c>
      <c r="F1888" s="39" t="s">
        <v>52</v>
      </c>
    </row>
    <row r="1889" spans="1:6">
      <c r="A1889">
        <v>21</v>
      </c>
      <c r="B1889" s="1" t="s">
        <v>16</v>
      </c>
      <c r="C1889">
        <v>2</v>
      </c>
      <c r="D1889" s="39">
        <v>0</v>
      </c>
      <c r="E1889" s="39">
        <v>0</v>
      </c>
      <c r="F1889" s="39" t="s">
        <v>52</v>
      </c>
    </row>
    <row r="1890" spans="1:6">
      <c r="A1890">
        <v>21</v>
      </c>
      <c r="B1890" s="1" t="s">
        <v>207</v>
      </c>
      <c r="C1890">
        <v>1</v>
      </c>
      <c r="D1890" s="39">
        <v>1</v>
      </c>
      <c r="E1890" s="39">
        <v>3</v>
      </c>
      <c r="F1890" s="39" t="s">
        <v>51</v>
      </c>
    </row>
    <row r="1891" spans="1:6">
      <c r="A1891">
        <v>21</v>
      </c>
      <c r="B1891" s="1" t="s">
        <v>207</v>
      </c>
      <c r="C1891">
        <v>2</v>
      </c>
      <c r="D1891" s="39">
        <v>1</v>
      </c>
      <c r="E1891" s="39">
        <v>3</v>
      </c>
      <c r="F1891" s="39" t="s">
        <v>51</v>
      </c>
    </row>
    <row r="1892" spans="1:6">
      <c r="A1892">
        <v>21</v>
      </c>
      <c r="B1892" s="1" t="s">
        <v>20</v>
      </c>
      <c r="C1892">
        <v>1</v>
      </c>
      <c r="D1892" s="39">
        <v>0.5</v>
      </c>
      <c r="E1892" s="39">
        <v>1</v>
      </c>
      <c r="F1892" s="39" t="s">
        <v>51</v>
      </c>
    </row>
    <row r="1893" spans="1:6">
      <c r="A1893">
        <v>21</v>
      </c>
      <c r="B1893" s="1" t="s">
        <v>20</v>
      </c>
      <c r="C1893">
        <v>2</v>
      </c>
      <c r="D1893" s="39">
        <v>1</v>
      </c>
      <c r="E1893" s="39">
        <v>3</v>
      </c>
      <c r="F1893" s="39" t="s">
        <v>51</v>
      </c>
    </row>
    <row r="1894" spans="1:6">
      <c r="A1894">
        <v>21</v>
      </c>
      <c r="B1894" s="1" t="s">
        <v>44</v>
      </c>
      <c r="C1894">
        <v>1</v>
      </c>
      <c r="D1894" s="39">
        <v>1</v>
      </c>
      <c r="E1894" s="39">
        <v>3</v>
      </c>
      <c r="F1894" s="39" t="s">
        <v>51</v>
      </c>
    </row>
    <row r="1895" spans="1:6">
      <c r="A1895">
        <v>21</v>
      </c>
      <c r="B1895" s="1" t="s">
        <v>44</v>
      </c>
      <c r="C1895">
        <v>2</v>
      </c>
      <c r="D1895" s="39">
        <v>1</v>
      </c>
      <c r="E1895" s="39">
        <v>3</v>
      </c>
      <c r="F1895" s="39" t="s">
        <v>51</v>
      </c>
    </row>
    <row r="1896" spans="1:6">
      <c r="A1896">
        <v>21</v>
      </c>
      <c r="B1896" s="1" t="s">
        <v>27</v>
      </c>
      <c r="C1896">
        <v>1</v>
      </c>
      <c r="D1896" s="39">
        <v>0.51</v>
      </c>
      <c r="E1896" s="39">
        <v>2</v>
      </c>
      <c r="F1896" s="39" t="s">
        <v>51</v>
      </c>
    </row>
    <row r="1897" spans="1:6">
      <c r="A1897">
        <v>21</v>
      </c>
      <c r="B1897" s="1" t="s">
        <v>27</v>
      </c>
      <c r="C1897">
        <v>2</v>
      </c>
      <c r="D1897" s="39">
        <v>0.73</v>
      </c>
      <c r="E1897" s="39">
        <v>2</v>
      </c>
      <c r="F1897" s="39" t="s">
        <v>51</v>
      </c>
    </row>
    <row r="1898" spans="1:6">
      <c r="A1898">
        <v>21</v>
      </c>
      <c r="B1898" s="1" t="s">
        <v>39</v>
      </c>
      <c r="C1898">
        <v>1</v>
      </c>
      <c r="D1898" s="39">
        <v>1</v>
      </c>
      <c r="E1898" s="39">
        <v>3</v>
      </c>
      <c r="F1898" s="39" t="s">
        <v>51</v>
      </c>
    </row>
    <row r="1899" spans="1:6">
      <c r="A1899">
        <v>21</v>
      </c>
      <c r="B1899" s="1" t="s">
        <v>39</v>
      </c>
      <c r="C1899">
        <v>2</v>
      </c>
      <c r="D1899" s="39">
        <v>1</v>
      </c>
      <c r="E1899" s="39">
        <v>3</v>
      </c>
      <c r="F1899" s="39" t="s">
        <v>51</v>
      </c>
    </row>
    <row r="1900" spans="1:6">
      <c r="A1900">
        <v>21</v>
      </c>
      <c r="B1900" s="1" t="s">
        <v>18</v>
      </c>
      <c r="C1900">
        <v>1</v>
      </c>
      <c r="D1900" s="39">
        <v>0.72</v>
      </c>
      <c r="E1900" s="39">
        <v>2</v>
      </c>
      <c r="F1900" s="39" t="s">
        <v>51</v>
      </c>
    </row>
    <row r="1901" spans="1:6">
      <c r="A1901">
        <v>21</v>
      </c>
      <c r="B1901" s="1" t="s">
        <v>18</v>
      </c>
      <c r="C1901">
        <v>2</v>
      </c>
      <c r="D1901" s="39">
        <v>1</v>
      </c>
      <c r="E1901" s="39">
        <v>3</v>
      </c>
      <c r="F1901" s="39" t="s">
        <v>51</v>
      </c>
    </row>
    <row r="1902" spans="1:6">
      <c r="A1902">
        <v>21</v>
      </c>
      <c r="B1902" s="1" t="s">
        <v>21</v>
      </c>
      <c r="C1902">
        <v>1</v>
      </c>
      <c r="D1902" s="39">
        <v>1</v>
      </c>
      <c r="E1902" s="39">
        <v>3</v>
      </c>
      <c r="F1902" s="39" t="s">
        <v>51</v>
      </c>
    </row>
    <row r="1903" spans="1:6">
      <c r="A1903">
        <v>21</v>
      </c>
      <c r="B1903" s="1" t="s">
        <v>21</v>
      </c>
      <c r="C1903">
        <v>2</v>
      </c>
      <c r="D1903" s="39">
        <v>1</v>
      </c>
      <c r="E1903" s="39">
        <v>3</v>
      </c>
      <c r="F1903" s="39" t="s">
        <v>51</v>
      </c>
    </row>
    <row r="1904" spans="1:6">
      <c r="A1904">
        <v>21</v>
      </c>
      <c r="B1904" s="1" t="s">
        <v>184</v>
      </c>
      <c r="C1904">
        <v>1</v>
      </c>
      <c r="D1904" s="39">
        <v>0.85</v>
      </c>
      <c r="E1904" s="39">
        <v>2</v>
      </c>
      <c r="F1904" s="39" t="s">
        <v>51</v>
      </c>
    </row>
    <row r="1905" spans="1:6">
      <c r="A1905">
        <v>21</v>
      </c>
      <c r="B1905" s="1" t="s">
        <v>184</v>
      </c>
      <c r="C1905">
        <v>2</v>
      </c>
      <c r="D1905" s="39">
        <v>0.68</v>
      </c>
      <c r="E1905" s="39">
        <v>1</v>
      </c>
      <c r="F1905" s="39" t="s">
        <v>51</v>
      </c>
    </row>
    <row r="1906" spans="1:6">
      <c r="A1906">
        <v>21</v>
      </c>
      <c r="B1906" s="1" t="s">
        <v>25</v>
      </c>
      <c r="C1906">
        <v>1</v>
      </c>
      <c r="D1906" s="39">
        <v>1</v>
      </c>
      <c r="E1906" s="39">
        <v>3</v>
      </c>
      <c r="F1906" s="39" t="s">
        <v>51</v>
      </c>
    </row>
    <row r="1907" spans="1:6">
      <c r="A1907">
        <v>21</v>
      </c>
      <c r="B1907" s="1" t="s">
        <v>25</v>
      </c>
      <c r="C1907">
        <v>2</v>
      </c>
      <c r="D1907" s="39">
        <v>0.53</v>
      </c>
      <c r="E1907" s="39">
        <v>1</v>
      </c>
      <c r="F1907" s="39" t="s">
        <v>51</v>
      </c>
    </row>
    <row r="1908" spans="1:6">
      <c r="A1908">
        <v>21</v>
      </c>
      <c r="B1908" s="1" t="s">
        <v>159</v>
      </c>
      <c r="C1908">
        <v>1</v>
      </c>
      <c r="D1908" s="39">
        <v>0</v>
      </c>
      <c r="E1908" s="39">
        <v>0</v>
      </c>
      <c r="F1908" s="39" t="s">
        <v>52</v>
      </c>
    </row>
    <row r="1909" spans="1:6">
      <c r="A1909">
        <v>21</v>
      </c>
      <c r="B1909" s="1" t="s">
        <v>159</v>
      </c>
      <c r="C1909">
        <v>2</v>
      </c>
      <c r="D1909" s="39">
        <v>0</v>
      </c>
      <c r="E1909" s="39">
        <v>0</v>
      </c>
      <c r="F1909" s="39" t="s">
        <v>52</v>
      </c>
    </row>
    <row r="1910" spans="1:6">
      <c r="A1910">
        <v>21</v>
      </c>
      <c r="B1910" s="1" t="s">
        <v>202</v>
      </c>
      <c r="C1910">
        <v>1</v>
      </c>
      <c r="D1910" s="39">
        <v>0.95</v>
      </c>
      <c r="E1910" s="39">
        <v>2</v>
      </c>
      <c r="F1910" s="39" t="s">
        <v>51</v>
      </c>
    </row>
    <row r="1911" spans="1:6">
      <c r="A1911">
        <v>21</v>
      </c>
      <c r="B1911" s="1" t="s">
        <v>202</v>
      </c>
      <c r="C1911">
        <v>2</v>
      </c>
      <c r="D1911" s="39">
        <v>1</v>
      </c>
      <c r="E1911" s="39">
        <v>3</v>
      </c>
      <c r="F1911" s="39" t="s">
        <v>51</v>
      </c>
    </row>
    <row r="1912" spans="1:6">
      <c r="A1912">
        <v>21</v>
      </c>
      <c r="B1912" s="1" t="s">
        <v>214</v>
      </c>
      <c r="C1912">
        <v>1</v>
      </c>
      <c r="D1912" s="39">
        <v>0.25</v>
      </c>
      <c r="E1912" s="39">
        <v>0</v>
      </c>
      <c r="F1912" s="39" t="s">
        <v>51</v>
      </c>
    </row>
    <row r="1913" spans="1:6">
      <c r="A1913">
        <v>21</v>
      </c>
      <c r="B1913" s="1" t="s">
        <v>214</v>
      </c>
      <c r="C1913">
        <v>2</v>
      </c>
      <c r="D1913" s="39">
        <v>0.32</v>
      </c>
      <c r="E1913" s="39">
        <v>0</v>
      </c>
      <c r="F1913" s="39" t="s">
        <v>51</v>
      </c>
    </row>
    <row r="1914" spans="1:6">
      <c r="A1914">
        <v>22</v>
      </c>
      <c r="B1914" s="1" t="s">
        <v>171</v>
      </c>
      <c r="C1914">
        <v>1</v>
      </c>
      <c r="D1914" s="39">
        <v>1</v>
      </c>
      <c r="E1914" s="39">
        <v>3</v>
      </c>
      <c r="F1914" s="39" t="s">
        <v>51</v>
      </c>
    </row>
    <row r="1915" spans="1:6">
      <c r="A1915">
        <v>22</v>
      </c>
      <c r="B1915" s="85" t="s">
        <v>171</v>
      </c>
      <c r="C1915">
        <v>2</v>
      </c>
      <c r="D1915" s="39">
        <v>1</v>
      </c>
      <c r="E1915" s="39">
        <v>3</v>
      </c>
      <c r="F1915" s="39" t="s">
        <v>51</v>
      </c>
    </row>
    <row r="1916" spans="1:6">
      <c r="A1916">
        <v>22</v>
      </c>
      <c r="B1916" s="1" t="s">
        <v>80</v>
      </c>
      <c r="C1916">
        <v>1</v>
      </c>
      <c r="D1916" s="39">
        <v>1</v>
      </c>
      <c r="E1916" s="39">
        <v>3</v>
      </c>
      <c r="F1916" s="39" t="s">
        <v>51</v>
      </c>
    </row>
    <row r="1917" spans="1:6">
      <c r="A1917">
        <v>22</v>
      </c>
      <c r="B1917" s="1" t="s">
        <v>80</v>
      </c>
      <c r="C1917">
        <v>2</v>
      </c>
      <c r="D1917" s="39">
        <v>0.77</v>
      </c>
      <c r="E1917" s="39">
        <v>2</v>
      </c>
      <c r="F1917" s="39" t="s">
        <v>51</v>
      </c>
    </row>
    <row r="1918" spans="1:6">
      <c r="A1918">
        <v>22</v>
      </c>
      <c r="B1918" s="1" t="s">
        <v>79</v>
      </c>
      <c r="C1918">
        <v>1</v>
      </c>
      <c r="D1918" s="39">
        <v>0.6</v>
      </c>
      <c r="E1918" s="39">
        <v>2</v>
      </c>
      <c r="F1918" s="39" t="s">
        <v>51</v>
      </c>
    </row>
    <row r="1919" spans="1:6">
      <c r="A1919">
        <v>22</v>
      </c>
      <c r="B1919" s="1" t="s">
        <v>79</v>
      </c>
      <c r="C1919">
        <v>2</v>
      </c>
      <c r="D1919" s="39">
        <v>0.69</v>
      </c>
      <c r="E1919" s="39">
        <v>1</v>
      </c>
      <c r="F1919" s="39" t="s">
        <v>51</v>
      </c>
    </row>
    <row r="1920" spans="1:6">
      <c r="A1920">
        <v>22</v>
      </c>
      <c r="B1920" s="1" t="s">
        <v>182</v>
      </c>
      <c r="C1920">
        <v>1</v>
      </c>
      <c r="D1920" s="39">
        <v>0.66</v>
      </c>
      <c r="E1920" s="39">
        <v>2</v>
      </c>
      <c r="F1920" s="39" t="s">
        <v>51</v>
      </c>
    </row>
    <row r="1921" spans="1:6">
      <c r="A1921">
        <v>22</v>
      </c>
      <c r="B1921" s="1" t="s">
        <v>182</v>
      </c>
      <c r="C1921">
        <v>2</v>
      </c>
      <c r="D1921" s="39">
        <v>0.69</v>
      </c>
      <c r="E1921" s="39">
        <v>2</v>
      </c>
      <c r="F1921" s="39" t="s">
        <v>51</v>
      </c>
    </row>
    <row r="1922" spans="1:6">
      <c r="A1922">
        <v>22</v>
      </c>
      <c r="B1922" s="275" t="s">
        <v>450</v>
      </c>
      <c r="C1922">
        <v>1</v>
      </c>
      <c r="D1922" s="39">
        <v>0.71</v>
      </c>
      <c r="E1922" s="39">
        <v>2</v>
      </c>
      <c r="F1922" s="39" t="s">
        <v>51</v>
      </c>
    </row>
    <row r="1923" spans="1:6">
      <c r="A1923">
        <v>22</v>
      </c>
      <c r="B1923" s="275" t="s">
        <v>450</v>
      </c>
      <c r="C1923">
        <v>2</v>
      </c>
      <c r="D1923" s="39">
        <v>0.61</v>
      </c>
      <c r="E1923" s="39">
        <v>2</v>
      </c>
      <c r="F1923" s="39" t="s">
        <v>51</v>
      </c>
    </row>
    <row r="1924" spans="1:6">
      <c r="A1924">
        <v>22</v>
      </c>
      <c r="B1924" s="1" t="s">
        <v>156</v>
      </c>
      <c r="C1924">
        <v>1</v>
      </c>
      <c r="D1924" s="39">
        <v>0.15</v>
      </c>
      <c r="E1924" s="39">
        <v>1</v>
      </c>
      <c r="F1924" s="39" t="s">
        <v>51</v>
      </c>
    </row>
    <row r="1925" spans="1:6">
      <c r="A1925">
        <v>22</v>
      </c>
      <c r="B1925" s="1" t="s">
        <v>156</v>
      </c>
      <c r="C1925">
        <v>2</v>
      </c>
      <c r="D1925" s="39">
        <v>0.22</v>
      </c>
      <c r="E1925" s="39">
        <v>1</v>
      </c>
      <c r="F1925" s="39" t="s">
        <v>51</v>
      </c>
    </row>
    <row r="1926" spans="1:6">
      <c r="A1926">
        <v>22</v>
      </c>
      <c r="B1926" s="1" t="s">
        <v>4</v>
      </c>
      <c r="C1926">
        <v>1</v>
      </c>
      <c r="D1926" s="39">
        <v>1</v>
      </c>
      <c r="E1926" s="39">
        <v>3</v>
      </c>
      <c r="F1926" s="39" t="s">
        <v>51</v>
      </c>
    </row>
    <row r="1927" spans="1:6">
      <c r="A1927">
        <v>22</v>
      </c>
      <c r="B1927" s="1" t="s">
        <v>4</v>
      </c>
      <c r="C1927">
        <v>2</v>
      </c>
      <c r="D1927" s="39">
        <v>1</v>
      </c>
      <c r="E1927" s="39">
        <v>3</v>
      </c>
      <c r="F1927" s="39" t="s">
        <v>51</v>
      </c>
    </row>
    <row r="1928" spans="1:6">
      <c r="A1928">
        <v>22</v>
      </c>
      <c r="B1928" s="1" t="s">
        <v>1</v>
      </c>
      <c r="C1928">
        <v>1</v>
      </c>
      <c r="D1928" s="39">
        <v>0.53</v>
      </c>
      <c r="E1928" s="39">
        <v>2</v>
      </c>
      <c r="F1928" s="39" t="s">
        <v>51</v>
      </c>
    </row>
    <row r="1929" spans="1:6">
      <c r="A1929">
        <v>22</v>
      </c>
      <c r="B1929" s="1" t="s">
        <v>1</v>
      </c>
      <c r="C1929">
        <v>2</v>
      </c>
      <c r="D1929" s="39">
        <v>0.75</v>
      </c>
      <c r="E1929" s="39">
        <v>2</v>
      </c>
      <c r="F1929" s="39" t="s">
        <v>51</v>
      </c>
    </row>
    <row r="1930" spans="1:6">
      <c r="A1930">
        <v>22</v>
      </c>
      <c r="B1930" s="1" t="s">
        <v>95</v>
      </c>
      <c r="C1930">
        <v>1</v>
      </c>
      <c r="D1930" s="39">
        <v>0.88</v>
      </c>
      <c r="E1930" s="39">
        <v>2</v>
      </c>
      <c r="F1930" s="39" t="s">
        <v>51</v>
      </c>
    </row>
    <row r="1931" spans="1:6">
      <c r="A1931">
        <v>22</v>
      </c>
      <c r="B1931" s="1" t="s">
        <v>95</v>
      </c>
      <c r="C1931">
        <v>2</v>
      </c>
      <c r="D1931" s="39">
        <v>0.6</v>
      </c>
      <c r="E1931" s="39">
        <v>2</v>
      </c>
      <c r="F1931" s="39" t="s">
        <v>51</v>
      </c>
    </row>
    <row r="1932" spans="1:6">
      <c r="A1932">
        <v>22</v>
      </c>
      <c r="B1932" s="1" t="s">
        <v>9</v>
      </c>
      <c r="C1932">
        <v>1</v>
      </c>
      <c r="D1932" s="39">
        <v>0.56000000000000005</v>
      </c>
      <c r="E1932" s="39">
        <v>2</v>
      </c>
      <c r="F1932" s="39" t="s">
        <v>51</v>
      </c>
    </row>
    <row r="1933" spans="1:6">
      <c r="A1933">
        <v>22</v>
      </c>
      <c r="B1933" s="1" t="s">
        <v>9</v>
      </c>
      <c r="C1933">
        <v>2</v>
      </c>
      <c r="D1933" s="39">
        <v>0.57999999999999996</v>
      </c>
      <c r="E1933" s="39">
        <v>2</v>
      </c>
      <c r="F1933" s="39" t="s">
        <v>51</v>
      </c>
    </row>
    <row r="1934" spans="1:6">
      <c r="A1934">
        <v>22</v>
      </c>
      <c r="B1934" s="1" t="s">
        <v>3</v>
      </c>
      <c r="C1934">
        <v>1</v>
      </c>
      <c r="D1934" s="39">
        <v>0.66</v>
      </c>
      <c r="E1934" s="39">
        <v>1</v>
      </c>
      <c r="F1934" s="39" t="s">
        <v>51</v>
      </c>
    </row>
    <row r="1935" spans="1:6">
      <c r="A1935">
        <v>22</v>
      </c>
      <c r="B1935" s="1" t="s">
        <v>3</v>
      </c>
      <c r="C1935">
        <v>2</v>
      </c>
      <c r="D1935" s="39">
        <v>1</v>
      </c>
      <c r="E1935" s="39">
        <v>3</v>
      </c>
      <c r="F1935" s="39" t="s">
        <v>51</v>
      </c>
    </row>
    <row r="1936" spans="1:6">
      <c r="A1936">
        <v>22</v>
      </c>
      <c r="B1936" s="1" t="s">
        <v>2</v>
      </c>
      <c r="C1936">
        <v>1</v>
      </c>
      <c r="D1936" s="39">
        <v>0.52</v>
      </c>
      <c r="E1936" s="39">
        <v>1</v>
      </c>
      <c r="F1936" s="39" t="s">
        <v>51</v>
      </c>
    </row>
    <row r="1937" spans="1:6">
      <c r="A1937">
        <v>22</v>
      </c>
      <c r="B1937" s="1" t="s">
        <v>2</v>
      </c>
      <c r="C1937">
        <v>2</v>
      </c>
      <c r="D1937" s="39">
        <v>0.62</v>
      </c>
      <c r="E1937" s="39">
        <v>1</v>
      </c>
      <c r="F1937" s="39" t="s">
        <v>51</v>
      </c>
    </row>
    <row r="1938" spans="1:6">
      <c r="A1938">
        <v>22</v>
      </c>
      <c r="B1938" s="1" t="s">
        <v>132</v>
      </c>
      <c r="C1938">
        <v>1</v>
      </c>
      <c r="D1938" s="39">
        <v>0.56000000000000005</v>
      </c>
      <c r="E1938" s="39">
        <v>1</v>
      </c>
      <c r="F1938" s="39" t="s">
        <v>51</v>
      </c>
    </row>
    <row r="1939" spans="1:6">
      <c r="A1939">
        <v>22</v>
      </c>
      <c r="B1939" s="1" t="s">
        <v>132</v>
      </c>
      <c r="C1939">
        <v>2</v>
      </c>
      <c r="D1939" s="39">
        <v>0.68</v>
      </c>
      <c r="E1939" s="39">
        <v>1</v>
      </c>
      <c r="F1939" s="39" t="s">
        <v>51</v>
      </c>
    </row>
    <row r="1940" spans="1:6">
      <c r="A1940">
        <v>22</v>
      </c>
      <c r="B1940" s="1" t="s">
        <v>205</v>
      </c>
      <c r="C1940">
        <v>1</v>
      </c>
      <c r="D1940" s="39">
        <v>0.99</v>
      </c>
      <c r="E1940" s="39">
        <v>2</v>
      </c>
      <c r="F1940" s="39" t="s">
        <v>51</v>
      </c>
    </row>
    <row r="1941" spans="1:6">
      <c r="A1941">
        <v>22</v>
      </c>
      <c r="B1941" s="1" t="s">
        <v>205</v>
      </c>
      <c r="C1941">
        <v>2</v>
      </c>
      <c r="D1941" s="39">
        <v>0.65</v>
      </c>
      <c r="E1941" s="39">
        <v>1</v>
      </c>
      <c r="F1941" s="39" t="s">
        <v>51</v>
      </c>
    </row>
    <row r="1942" spans="1:6">
      <c r="A1942">
        <v>22</v>
      </c>
      <c r="B1942" s="1" t="s">
        <v>7</v>
      </c>
      <c r="C1942">
        <v>1</v>
      </c>
      <c r="D1942" s="39">
        <v>1</v>
      </c>
      <c r="E1942" s="39">
        <v>3</v>
      </c>
      <c r="F1942" s="39" t="s">
        <v>51</v>
      </c>
    </row>
    <row r="1943" spans="1:6">
      <c r="A1943">
        <v>22</v>
      </c>
      <c r="B1943" s="1" t="s">
        <v>7</v>
      </c>
      <c r="C1943">
        <v>2</v>
      </c>
      <c r="D1943" s="39">
        <v>1</v>
      </c>
      <c r="E1943" s="39">
        <v>3</v>
      </c>
      <c r="F1943" s="39" t="s">
        <v>51</v>
      </c>
    </row>
    <row r="1944" spans="1:6">
      <c r="A1944">
        <v>22</v>
      </c>
      <c r="B1944" s="1" t="s">
        <v>10</v>
      </c>
      <c r="C1944">
        <v>1</v>
      </c>
      <c r="D1944" s="39">
        <v>0.85</v>
      </c>
      <c r="E1944" s="39">
        <v>2</v>
      </c>
      <c r="F1944" s="39" t="s">
        <v>51</v>
      </c>
    </row>
    <row r="1945" spans="1:6">
      <c r="A1945">
        <v>22</v>
      </c>
      <c r="B1945" s="1" t="s">
        <v>10</v>
      </c>
      <c r="C1945">
        <v>2</v>
      </c>
      <c r="D1945" s="39">
        <v>1</v>
      </c>
      <c r="E1945" s="39">
        <v>3</v>
      </c>
      <c r="F1945" s="39" t="s">
        <v>51</v>
      </c>
    </row>
    <row r="1946" spans="1:6">
      <c r="A1946">
        <v>22</v>
      </c>
      <c r="B1946" s="1" t="s">
        <v>6</v>
      </c>
      <c r="C1946">
        <v>1</v>
      </c>
      <c r="D1946" s="39">
        <v>1</v>
      </c>
      <c r="E1946" s="39">
        <v>3</v>
      </c>
      <c r="F1946" s="39" t="s">
        <v>51</v>
      </c>
    </row>
    <row r="1947" spans="1:6">
      <c r="A1947">
        <v>22</v>
      </c>
      <c r="B1947" s="1" t="s">
        <v>6</v>
      </c>
      <c r="C1947">
        <v>2</v>
      </c>
      <c r="D1947" s="39">
        <v>0.53</v>
      </c>
      <c r="E1947" s="39">
        <v>2</v>
      </c>
      <c r="F1947" s="39" t="s">
        <v>51</v>
      </c>
    </row>
    <row r="1948" spans="1:6">
      <c r="A1948">
        <v>22</v>
      </c>
      <c r="B1948" s="1" t="s">
        <v>120</v>
      </c>
      <c r="C1948">
        <v>1</v>
      </c>
      <c r="D1948" s="39">
        <v>1</v>
      </c>
      <c r="E1948" s="39">
        <v>3</v>
      </c>
      <c r="F1948" s="39" t="s">
        <v>51</v>
      </c>
    </row>
    <row r="1949" spans="1:6">
      <c r="A1949">
        <v>22</v>
      </c>
      <c r="B1949" s="1" t="s">
        <v>120</v>
      </c>
      <c r="C1949">
        <v>2</v>
      </c>
      <c r="D1949" s="39">
        <v>1</v>
      </c>
      <c r="E1949" s="39">
        <v>3</v>
      </c>
      <c r="F1949" s="39" t="s">
        <v>51</v>
      </c>
    </row>
    <row r="1950" spans="1:6">
      <c r="A1950">
        <v>22</v>
      </c>
      <c r="B1950" s="1" t="s">
        <v>13</v>
      </c>
      <c r="C1950">
        <v>1</v>
      </c>
      <c r="D1950" s="39">
        <v>1</v>
      </c>
      <c r="E1950" s="39">
        <v>3</v>
      </c>
      <c r="F1950" s="39" t="s">
        <v>51</v>
      </c>
    </row>
    <row r="1951" spans="1:6">
      <c r="A1951">
        <v>22</v>
      </c>
      <c r="B1951" s="1" t="s">
        <v>13</v>
      </c>
      <c r="C1951">
        <v>2</v>
      </c>
      <c r="D1951" s="39">
        <v>1</v>
      </c>
      <c r="E1951" s="39">
        <v>3</v>
      </c>
      <c r="F1951" s="39" t="s">
        <v>51</v>
      </c>
    </row>
    <row r="1952" spans="1:6">
      <c r="A1952">
        <v>22</v>
      </c>
      <c r="B1952" s="1" t="s">
        <v>45</v>
      </c>
      <c r="C1952">
        <v>1</v>
      </c>
      <c r="D1952" s="39">
        <v>1</v>
      </c>
      <c r="E1952" s="39">
        <v>3</v>
      </c>
      <c r="F1952" s="39" t="s">
        <v>51</v>
      </c>
    </row>
    <row r="1953" spans="1:6">
      <c r="A1953">
        <v>22</v>
      </c>
      <c r="B1953" s="1" t="s">
        <v>45</v>
      </c>
      <c r="C1953">
        <v>2</v>
      </c>
      <c r="D1953" s="39">
        <v>1</v>
      </c>
      <c r="E1953" s="39">
        <v>3</v>
      </c>
      <c r="F1953" s="39" t="s">
        <v>51</v>
      </c>
    </row>
    <row r="1954" spans="1:6">
      <c r="A1954">
        <v>22</v>
      </c>
      <c r="B1954" s="1" t="s">
        <v>489</v>
      </c>
      <c r="C1954">
        <v>1</v>
      </c>
      <c r="D1954" s="39">
        <v>1</v>
      </c>
      <c r="E1954" s="39">
        <v>3</v>
      </c>
      <c r="F1954" s="39" t="s">
        <v>51</v>
      </c>
    </row>
    <row r="1955" spans="1:6">
      <c r="A1955">
        <v>22</v>
      </c>
      <c r="B1955" s="1" t="s">
        <v>489</v>
      </c>
      <c r="C1955">
        <v>2</v>
      </c>
      <c r="D1955" s="39">
        <v>0.65</v>
      </c>
      <c r="E1955" s="39">
        <v>1</v>
      </c>
      <c r="F1955" s="39" t="s">
        <v>51</v>
      </c>
    </row>
    <row r="1956" spans="1:6">
      <c r="A1956">
        <v>22</v>
      </c>
      <c r="B1956" s="1" t="s">
        <v>78</v>
      </c>
      <c r="C1956">
        <v>1</v>
      </c>
      <c r="D1956" s="39">
        <v>0.72</v>
      </c>
      <c r="E1956" s="39">
        <v>2</v>
      </c>
      <c r="F1956" s="39" t="s">
        <v>51</v>
      </c>
    </row>
    <row r="1957" spans="1:6">
      <c r="A1957">
        <v>22</v>
      </c>
      <c r="B1957" s="1" t="s">
        <v>78</v>
      </c>
      <c r="C1957">
        <v>2</v>
      </c>
      <c r="D1957" s="39">
        <v>0</v>
      </c>
      <c r="E1957" s="39">
        <v>0</v>
      </c>
      <c r="F1957" s="39" t="s">
        <v>52</v>
      </c>
    </row>
    <row r="1958" spans="1:6">
      <c r="A1958">
        <v>22</v>
      </c>
      <c r="B1958" s="1" t="s">
        <v>172</v>
      </c>
      <c r="C1958">
        <v>1</v>
      </c>
      <c r="D1958" s="39">
        <v>1</v>
      </c>
      <c r="E1958" s="39">
        <v>3</v>
      </c>
      <c r="F1958" s="39" t="s">
        <v>51</v>
      </c>
    </row>
    <row r="1959" spans="1:6">
      <c r="A1959">
        <v>22</v>
      </c>
      <c r="B1959" s="1" t="s">
        <v>172</v>
      </c>
      <c r="C1959">
        <v>2</v>
      </c>
      <c r="D1959" s="39">
        <v>1</v>
      </c>
      <c r="E1959" s="39">
        <v>3</v>
      </c>
      <c r="F1959" s="39" t="s">
        <v>51</v>
      </c>
    </row>
    <row r="1960" spans="1:6">
      <c r="A1960">
        <v>22</v>
      </c>
      <c r="B1960" s="1" t="s">
        <v>234</v>
      </c>
      <c r="C1960">
        <v>1</v>
      </c>
      <c r="D1960" s="39">
        <v>0.39</v>
      </c>
      <c r="E1960" s="39">
        <v>0</v>
      </c>
      <c r="F1960" s="39" t="s">
        <v>51</v>
      </c>
    </row>
    <row r="1961" spans="1:6">
      <c r="A1961">
        <v>22</v>
      </c>
      <c r="B1961" s="1" t="s">
        <v>234</v>
      </c>
      <c r="C1961">
        <v>2</v>
      </c>
      <c r="D1961" s="39">
        <v>0.69</v>
      </c>
      <c r="E1961" s="39">
        <v>1</v>
      </c>
      <c r="F1961" s="39" t="s">
        <v>51</v>
      </c>
    </row>
    <row r="1962" spans="1:6">
      <c r="A1962">
        <v>22</v>
      </c>
      <c r="B1962" s="1" t="s">
        <v>122</v>
      </c>
      <c r="C1962">
        <v>1</v>
      </c>
      <c r="D1962" s="39">
        <v>1</v>
      </c>
      <c r="E1962" s="39">
        <v>3</v>
      </c>
      <c r="F1962" s="39" t="s">
        <v>51</v>
      </c>
    </row>
    <row r="1963" spans="1:6">
      <c r="A1963">
        <v>22</v>
      </c>
      <c r="B1963" s="1" t="s">
        <v>122</v>
      </c>
      <c r="C1963">
        <v>2</v>
      </c>
      <c r="D1963" s="39">
        <v>1</v>
      </c>
      <c r="E1963" s="39">
        <v>3</v>
      </c>
      <c r="F1963" s="39" t="s">
        <v>51</v>
      </c>
    </row>
    <row r="1964" spans="1:6">
      <c r="A1964">
        <v>22</v>
      </c>
      <c r="B1964" s="1" t="s">
        <v>8</v>
      </c>
      <c r="C1964">
        <v>1</v>
      </c>
      <c r="D1964" s="39">
        <v>1</v>
      </c>
      <c r="E1964" s="39">
        <v>3</v>
      </c>
      <c r="F1964" s="39" t="s">
        <v>51</v>
      </c>
    </row>
    <row r="1965" spans="1:6">
      <c r="A1965">
        <v>22</v>
      </c>
      <c r="B1965" s="1" t="s">
        <v>8</v>
      </c>
      <c r="C1965">
        <v>2</v>
      </c>
      <c r="D1965" s="39">
        <v>1</v>
      </c>
      <c r="E1965" s="39">
        <v>3</v>
      </c>
      <c r="F1965" s="39" t="s">
        <v>51</v>
      </c>
    </row>
    <row r="1966" spans="1:6">
      <c r="A1966">
        <v>22</v>
      </c>
      <c r="B1966" s="1" t="s">
        <v>206</v>
      </c>
      <c r="C1966">
        <v>1</v>
      </c>
      <c r="D1966" s="39">
        <v>0</v>
      </c>
      <c r="E1966" s="39">
        <v>0</v>
      </c>
      <c r="F1966" s="39" t="s">
        <v>52</v>
      </c>
    </row>
    <row r="1967" spans="1:6">
      <c r="A1967">
        <v>22</v>
      </c>
      <c r="B1967" s="1" t="s">
        <v>206</v>
      </c>
      <c r="C1967">
        <v>2</v>
      </c>
      <c r="D1967" s="39">
        <v>0</v>
      </c>
      <c r="E1967" s="39">
        <v>0</v>
      </c>
      <c r="F1967" s="39" t="s">
        <v>52</v>
      </c>
    </row>
    <row r="1968" spans="1:6">
      <c r="A1968">
        <v>22</v>
      </c>
      <c r="B1968" s="1" t="s">
        <v>213</v>
      </c>
      <c r="C1968">
        <v>1</v>
      </c>
      <c r="D1968" s="39">
        <v>0.88</v>
      </c>
      <c r="E1968" s="39">
        <v>2</v>
      </c>
      <c r="F1968" s="39" t="s">
        <v>51</v>
      </c>
    </row>
    <row r="1969" spans="1:6">
      <c r="A1969">
        <v>22</v>
      </c>
      <c r="B1969" s="1" t="s">
        <v>213</v>
      </c>
      <c r="C1969">
        <v>2</v>
      </c>
      <c r="D1969" s="39">
        <v>1</v>
      </c>
      <c r="E1969" s="39">
        <v>3</v>
      </c>
      <c r="F1969" s="39" t="s">
        <v>51</v>
      </c>
    </row>
    <row r="1970" spans="1:6">
      <c r="A1970">
        <v>22</v>
      </c>
      <c r="B1970" s="1" t="s">
        <v>14</v>
      </c>
      <c r="C1970">
        <v>1</v>
      </c>
      <c r="D1970" s="39">
        <v>1</v>
      </c>
      <c r="E1970" s="39">
        <v>3</v>
      </c>
      <c r="F1970" s="39" t="s">
        <v>51</v>
      </c>
    </row>
    <row r="1971" spans="1:6">
      <c r="A1971">
        <v>22</v>
      </c>
      <c r="B1971" s="1" t="s">
        <v>14</v>
      </c>
      <c r="C1971">
        <v>2</v>
      </c>
      <c r="D1971" s="39">
        <v>1</v>
      </c>
      <c r="E1971" s="39">
        <v>3</v>
      </c>
      <c r="F1971" s="39" t="s">
        <v>51</v>
      </c>
    </row>
    <row r="1972" spans="1:6">
      <c r="A1972">
        <v>22</v>
      </c>
      <c r="B1972" s="1" t="s">
        <v>201</v>
      </c>
      <c r="C1972">
        <v>1</v>
      </c>
      <c r="D1972" s="39">
        <v>1</v>
      </c>
      <c r="E1972" s="39">
        <v>3</v>
      </c>
      <c r="F1972" s="39" t="s">
        <v>51</v>
      </c>
    </row>
    <row r="1973" spans="1:6">
      <c r="A1973">
        <v>22</v>
      </c>
      <c r="B1973" s="1" t="s">
        <v>201</v>
      </c>
      <c r="C1973">
        <v>2</v>
      </c>
      <c r="D1973" s="39">
        <v>0</v>
      </c>
      <c r="E1973" s="39">
        <v>0</v>
      </c>
      <c r="F1973" s="39" t="s">
        <v>52</v>
      </c>
    </row>
    <row r="1974" spans="1:6">
      <c r="A1974">
        <v>22</v>
      </c>
      <c r="B1974" s="1" t="s">
        <v>23</v>
      </c>
      <c r="C1974">
        <v>1</v>
      </c>
      <c r="D1974" s="39">
        <v>0.88</v>
      </c>
      <c r="E1974" s="39">
        <v>1</v>
      </c>
      <c r="F1974" s="39" t="s">
        <v>51</v>
      </c>
    </row>
    <row r="1975" spans="1:6">
      <c r="A1975">
        <v>22</v>
      </c>
      <c r="B1975" s="1" t="s">
        <v>23</v>
      </c>
      <c r="C1975">
        <v>2</v>
      </c>
      <c r="D1975" s="39">
        <v>1</v>
      </c>
      <c r="E1975" s="39">
        <v>3</v>
      </c>
      <c r="F1975" s="39" t="s">
        <v>51</v>
      </c>
    </row>
    <row r="1976" spans="1:6">
      <c r="A1976">
        <v>22</v>
      </c>
      <c r="B1976" s="1" t="s">
        <v>28</v>
      </c>
      <c r="C1976">
        <v>1</v>
      </c>
      <c r="D1976" s="39">
        <v>0.51</v>
      </c>
      <c r="E1976" s="39">
        <v>2</v>
      </c>
      <c r="F1976" s="39" t="s">
        <v>51</v>
      </c>
    </row>
    <row r="1977" spans="1:6">
      <c r="A1977">
        <v>22</v>
      </c>
      <c r="B1977" s="1" t="s">
        <v>28</v>
      </c>
      <c r="C1977">
        <v>2</v>
      </c>
      <c r="D1977" s="39">
        <v>0.7</v>
      </c>
      <c r="E1977" s="39">
        <v>2</v>
      </c>
      <c r="F1977" s="39" t="s">
        <v>51</v>
      </c>
    </row>
    <row r="1978" spans="1:6">
      <c r="A1978">
        <v>22</v>
      </c>
      <c r="B1978" s="1" t="s">
        <v>173</v>
      </c>
      <c r="C1978">
        <v>1</v>
      </c>
      <c r="D1978" s="39">
        <v>0</v>
      </c>
      <c r="E1978" s="39">
        <v>0</v>
      </c>
      <c r="F1978" s="39" t="s">
        <v>52</v>
      </c>
    </row>
    <row r="1979" spans="1:6">
      <c r="A1979">
        <v>22</v>
      </c>
      <c r="B1979" s="1" t="s">
        <v>173</v>
      </c>
      <c r="C1979">
        <v>2</v>
      </c>
      <c r="D1979" s="39">
        <v>0</v>
      </c>
      <c r="E1979" s="39">
        <v>0</v>
      </c>
      <c r="F1979" s="39" t="s">
        <v>52</v>
      </c>
    </row>
    <row r="1980" spans="1:6">
      <c r="A1980">
        <v>22</v>
      </c>
      <c r="B1980" s="1" t="s">
        <v>174</v>
      </c>
      <c r="C1980">
        <v>1</v>
      </c>
      <c r="D1980" s="39">
        <v>0.68</v>
      </c>
      <c r="E1980" s="39">
        <v>2</v>
      </c>
      <c r="F1980" s="39" t="s">
        <v>51</v>
      </c>
    </row>
    <row r="1981" spans="1:6">
      <c r="A1981">
        <v>22</v>
      </c>
      <c r="B1981" s="1" t="s">
        <v>174</v>
      </c>
      <c r="C1981">
        <v>2</v>
      </c>
      <c r="D1981" s="39">
        <v>0.69</v>
      </c>
      <c r="E1981" s="39">
        <v>2</v>
      </c>
      <c r="F1981" s="39" t="s">
        <v>51</v>
      </c>
    </row>
    <row r="1982" spans="1:6">
      <c r="A1982">
        <v>22</v>
      </c>
      <c r="B1982" s="1" t="s">
        <v>16</v>
      </c>
      <c r="C1982">
        <v>1</v>
      </c>
      <c r="D1982" s="39">
        <v>0</v>
      </c>
      <c r="E1982" s="39">
        <v>0</v>
      </c>
      <c r="F1982" s="39" t="s">
        <v>52</v>
      </c>
    </row>
    <row r="1983" spans="1:6">
      <c r="A1983">
        <v>22</v>
      </c>
      <c r="B1983" s="1" t="s">
        <v>16</v>
      </c>
      <c r="C1983">
        <v>2</v>
      </c>
      <c r="D1983" s="39">
        <v>0</v>
      </c>
      <c r="E1983" s="39">
        <v>0</v>
      </c>
      <c r="F1983" s="39" t="s">
        <v>52</v>
      </c>
    </row>
    <row r="1984" spans="1:6">
      <c r="A1984">
        <v>22</v>
      </c>
      <c r="B1984" s="1" t="s">
        <v>19</v>
      </c>
      <c r="C1984">
        <v>1</v>
      </c>
      <c r="D1984" s="39">
        <v>0.73</v>
      </c>
      <c r="E1984" s="39">
        <v>2</v>
      </c>
      <c r="F1984" s="39" t="s">
        <v>51</v>
      </c>
    </row>
    <row r="1985" spans="1:6">
      <c r="A1985">
        <v>22</v>
      </c>
      <c r="B1985" s="1" t="s">
        <v>19</v>
      </c>
      <c r="C1985">
        <v>2</v>
      </c>
      <c r="D1985" s="39">
        <v>0.43</v>
      </c>
      <c r="E1985" s="39">
        <v>1</v>
      </c>
      <c r="F1985" s="39" t="s">
        <v>51</v>
      </c>
    </row>
    <row r="1986" spans="1:6">
      <c r="A1986">
        <v>22</v>
      </c>
      <c r="B1986" s="1" t="s">
        <v>20</v>
      </c>
      <c r="C1986">
        <v>1</v>
      </c>
      <c r="D1986" s="39">
        <v>0.6</v>
      </c>
      <c r="E1986" s="39">
        <v>1</v>
      </c>
      <c r="F1986" s="39" t="s">
        <v>51</v>
      </c>
    </row>
    <row r="1987" spans="1:6">
      <c r="A1987">
        <v>22</v>
      </c>
      <c r="B1987" s="1" t="s">
        <v>20</v>
      </c>
      <c r="C1987">
        <v>2</v>
      </c>
      <c r="D1987" s="39">
        <v>0.8</v>
      </c>
      <c r="E1987" s="39">
        <v>2</v>
      </c>
      <c r="F1987" s="39" t="s">
        <v>51</v>
      </c>
    </row>
    <row r="1988" spans="1:6">
      <c r="A1988">
        <v>22</v>
      </c>
      <c r="B1988" s="1" t="s">
        <v>207</v>
      </c>
      <c r="C1988">
        <v>1</v>
      </c>
      <c r="D1988" s="39">
        <v>1</v>
      </c>
      <c r="E1988" s="39">
        <v>3</v>
      </c>
      <c r="F1988" s="39" t="s">
        <v>51</v>
      </c>
    </row>
    <row r="1989" spans="1:6">
      <c r="A1989">
        <v>22</v>
      </c>
      <c r="B1989" s="1" t="s">
        <v>207</v>
      </c>
      <c r="C1989">
        <v>2</v>
      </c>
      <c r="D1989" s="39">
        <v>1</v>
      </c>
      <c r="E1989" s="39">
        <v>3</v>
      </c>
      <c r="F1989" s="39" t="s">
        <v>51</v>
      </c>
    </row>
    <row r="1990" spans="1:6">
      <c r="A1990">
        <v>22</v>
      </c>
      <c r="B1990" s="1" t="s">
        <v>44</v>
      </c>
      <c r="C1990">
        <v>1</v>
      </c>
      <c r="D1990" s="39">
        <v>0.99</v>
      </c>
      <c r="E1990" s="39">
        <v>2</v>
      </c>
      <c r="F1990" s="39" t="s">
        <v>51</v>
      </c>
    </row>
    <row r="1991" spans="1:6">
      <c r="A1991">
        <v>22</v>
      </c>
      <c r="B1991" s="1" t="s">
        <v>44</v>
      </c>
      <c r="C1991">
        <v>2</v>
      </c>
      <c r="D1991" s="39">
        <v>0.98</v>
      </c>
      <c r="E1991" s="39">
        <v>2</v>
      </c>
      <c r="F1991" s="39" t="s">
        <v>51</v>
      </c>
    </row>
    <row r="1992" spans="1:6">
      <c r="A1992">
        <v>22</v>
      </c>
      <c r="B1992" s="1" t="s">
        <v>27</v>
      </c>
      <c r="C1992">
        <v>1</v>
      </c>
      <c r="D1992" s="39">
        <v>0.6</v>
      </c>
      <c r="E1992" s="39">
        <v>1</v>
      </c>
      <c r="F1992" s="39" t="s">
        <v>51</v>
      </c>
    </row>
    <row r="1993" spans="1:6">
      <c r="A1993">
        <v>22</v>
      </c>
      <c r="B1993" s="1" t="s">
        <v>27</v>
      </c>
      <c r="C1993">
        <v>2</v>
      </c>
      <c r="D1993" s="39">
        <v>0</v>
      </c>
      <c r="E1993" s="39">
        <v>0</v>
      </c>
      <c r="F1993" s="39" t="s">
        <v>52</v>
      </c>
    </row>
    <row r="1994" spans="1:6">
      <c r="A1994">
        <v>22</v>
      </c>
      <c r="B1994" s="1" t="s">
        <v>18</v>
      </c>
      <c r="C1994">
        <v>1</v>
      </c>
      <c r="D1994" s="39">
        <v>0.5</v>
      </c>
      <c r="E1994" s="39">
        <v>2</v>
      </c>
      <c r="F1994" s="39" t="s">
        <v>51</v>
      </c>
    </row>
    <row r="1995" spans="1:6">
      <c r="A1995">
        <v>22</v>
      </c>
      <c r="B1995" s="1" t="s">
        <v>18</v>
      </c>
      <c r="C1995">
        <v>2</v>
      </c>
      <c r="D1995" s="39">
        <v>0.62</v>
      </c>
      <c r="E1995" s="39">
        <v>1</v>
      </c>
      <c r="F1995" s="39" t="s">
        <v>51</v>
      </c>
    </row>
    <row r="1996" spans="1:6">
      <c r="A1996">
        <v>22</v>
      </c>
      <c r="B1996" s="1" t="s">
        <v>39</v>
      </c>
      <c r="C1996">
        <v>1</v>
      </c>
      <c r="D1996" s="39">
        <v>0.41</v>
      </c>
      <c r="E1996" s="39">
        <v>0</v>
      </c>
      <c r="F1996" s="39" t="s">
        <v>51</v>
      </c>
    </row>
    <row r="1997" spans="1:6">
      <c r="A1997">
        <v>22</v>
      </c>
      <c r="B1997" s="1" t="s">
        <v>39</v>
      </c>
      <c r="C1997">
        <v>2</v>
      </c>
      <c r="D1997" s="39">
        <v>0.51</v>
      </c>
      <c r="E1997" s="39">
        <v>1</v>
      </c>
      <c r="F1997" s="39" t="s">
        <v>51</v>
      </c>
    </row>
    <row r="1998" spans="1:6">
      <c r="A1998">
        <v>22</v>
      </c>
      <c r="B1998" s="1" t="s">
        <v>21</v>
      </c>
      <c r="C1998">
        <v>1</v>
      </c>
      <c r="D1998" s="39">
        <v>0.8</v>
      </c>
      <c r="E1998" s="39">
        <v>2</v>
      </c>
      <c r="F1998" s="39" t="s">
        <v>51</v>
      </c>
    </row>
    <row r="1999" spans="1:6">
      <c r="A1999">
        <v>22</v>
      </c>
      <c r="B1999" s="1" t="s">
        <v>21</v>
      </c>
      <c r="C1999">
        <v>2</v>
      </c>
      <c r="D1999" s="39">
        <v>0.78</v>
      </c>
      <c r="E1999" s="39">
        <v>2</v>
      </c>
      <c r="F1999" s="39" t="s">
        <v>51</v>
      </c>
    </row>
    <row r="2000" spans="1:6">
      <c r="A2000">
        <v>22</v>
      </c>
      <c r="B2000" s="1" t="s">
        <v>25</v>
      </c>
      <c r="C2000">
        <v>1</v>
      </c>
      <c r="D2000" s="39">
        <v>0.57999999999999996</v>
      </c>
      <c r="E2000" s="39">
        <v>1</v>
      </c>
      <c r="F2000" s="39" t="s">
        <v>51</v>
      </c>
    </row>
    <row r="2001" spans="1:6">
      <c r="A2001">
        <v>22</v>
      </c>
      <c r="B2001" s="1" t="s">
        <v>25</v>
      </c>
      <c r="C2001">
        <v>2</v>
      </c>
      <c r="D2001" s="39">
        <v>1</v>
      </c>
      <c r="E2001" s="39">
        <v>3</v>
      </c>
      <c r="F2001" s="39" t="s">
        <v>51</v>
      </c>
    </row>
    <row r="2002" spans="1:6">
      <c r="A2002">
        <v>22</v>
      </c>
      <c r="B2002" s="1" t="s">
        <v>184</v>
      </c>
      <c r="C2002">
        <v>1</v>
      </c>
      <c r="D2002" s="39">
        <v>1</v>
      </c>
      <c r="E2002" s="39">
        <v>3</v>
      </c>
      <c r="F2002" s="39" t="s">
        <v>51</v>
      </c>
    </row>
    <row r="2003" spans="1:6">
      <c r="A2003">
        <v>22</v>
      </c>
      <c r="B2003" s="1" t="s">
        <v>184</v>
      </c>
      <c r="C2003">
        <v>2</v>
      </c>
      <c r="D2003" s="39">
        <v>1</v>
      </c>
      <c r="E2003" s="39">
        <v>3</v>
      </c>
      <c r="F2003" s="39" t="s">
        <v>51</v>
      </c>
    </row>
    <row r="2004" spans="1:6">
      <c r="A2004">
        <v>23</v>
      </c>
      <c r="B2004" s="96" t="s">
        <v>171</v>
      </c>
      <c r="C2004">
        <v>1</v>
      </c>
      <c r="D2004" s="39">
        <v>1</v>
      </c>
      <c r="E2004" s="39">
        <v>3</v>
      </c>
      <c r="F2004" s="39" t="s">
        <v>51</v>
      </c>
    </row>
    <row r="2005" spans="1:6">
      <c r="A2005">
        <v>23</v>
      </c>
      <c r="B2005" s="96" t="s">
        <v>171</v>
      </c>
      <c r="C2005">
        <v>2</v>
      </c>
      <c r="D2005" s="39">
        <v>1</v>
      </c>
      <c r="E2005" s="39">
        <v>3</v>
      </c>
      <c r="F2005" s="39" t="s">
        <v>51</v>
      </c>
    </row>
    <row r="2006" spans="1:6">
      <c r="A2006">
        <v>23</v>
      </c>
      <c r="B2006" s="96" t="s">
        <v>80</v>
      </c>
      <c r="C2006">
        <v>1</v>
      </c>
      <c r="D2006" s="39">
        <v>0.32</v>
      </c>
      <c r="E2006" s="39">
        <v>0</v>
      </c>
      <c r="F2006" s="39" t="s">
        <v>51</v>
      </c>
    </row>
    <row r="2007" spans="1:6">
      <c r="A2007">
        <v>23</v>
      </c>
      <c r="B2007" s="96" t="s">
        <v>80</v>
      </c>
      <c r="C2007">
        <v>2</v>
      </c>
      <c r="D2007" s="39">
        <v>0.4</v>
      </c>
      <c r="E2007" s="39">
        <v>0</v>
      </c>
      <c r="F2007" s="39" t="s">
        <v>51</v>
      </c>
    </row>
    <row r="2008" spans="1:6">
      <c r="A2008">
        <v>23</v>
      </c>
      <c r="B2008" s="96" t="s">
        <v>182</v>
      </c>
      <c r="C2008">
        <v>1</v>
      </c>
      <c r="D2008" s="39">
        <v>0.52</v>
      </c>
      <c r="E2008" s="39">
        <v>1</v>
      </c>
      <c r="F2008" s="39" t="s">
        <v>51</v>
      </c>
    </row>
    <row r="2009" spans="1:6">
      <c r="A2009">
        <v>23</v>
      </c>
      <c r="B2009" s="96" t="s">
        <v>182</v>
      </c>
      <c r="C2009">
        <v>2</v>
      </c>
      <c r="D2009" s="39">
        <v>0.28000000000000003</v>
      </c>
      <c r="E2009" s="39">
        <v>0</v>
      </c>
      <c r="F2009" s="39" t="s">
        <v>51</v>
      </c>
    </row>
    <row r="2010" spans="1:6">
      <c r="A2010">
        <v>23</v>
      </c>
      <c r="B2010" s="96" t="s">
        <v>79</v>
      </c>
      <c r="C2010">
        <v>1</v>
      </c>
      <c r="D2010" s="39">
        <v>0.46</v>
      </c>
      <c r="E2010" s="39">
        <v>0</v>
      </c>
      <c r="F2010" s="39" t="s">
        <v>51</v>
      </c>
    </row>
    <row r="2011" spans="1:6">
      <c r="A2011">
        <v>23</v>
      </c>
      <c r="B2011" s="96" t="s">
        <v>79</v>
      </c>
      <c r="C2011">
        <v>2</v>
      </c>
      <c r="D2011" s="39">
        <v>0</v>
      </c>
      <c r="E2011" s="39">
        <v>0</v>
      </c>
      <c r="F2011" s="39" t="s">
        <v>52</v>
      </c>
    </row>
    <row r="2012" spans="1:6">
      <c r="A2012">
        <v>23</v>
      </c>
      <c r="B2012" s="275" t="s">
        <v>450</v>
      </c>
      <c r="C2012">
        <v>1</v>
      </c>
      <c r="D2012" s="39">
        <v>0.71</v>
      </c>
      <c r="E2012" s="39">
        <v>2</v>
      </c>
      <c r="F2012" s="39" t="s">
        <v>51</v>
      </c>
    </row>
    <row r="2013" spans="1:6">
      <c r="A2013">
        <v>23</v>
      </c>
      <c r="B2013" s="275" t="s">
        <v>450</v>
      </c>
      <c r="C2013">
        <v>2</v>
      </c>
      <c r="D2013" s="39">
        <v>0.53</v>
      </c>
      <c r="E2013" s="39">
        <v>2</v>
      </c>
      <c r="F2013" s="39" t="s">
        <v>51</v>
      </c>
    </row>
    <row r="2014" spans="1:6">
      <c r="A2014">
        <v>23</v>
      </c>
      <c r="B2014" s="96" t="s">
        <v>4</v>
      </c>
      <c r="C2014">
        <v>1</v>
      </c>
      <c r="D2014" s="39">
        <v>1</v>
      </c>
      <c r="E2014" s="39">
        <v>3</v>
      </c>
      <c r="F2014" s="39" t="s">
        <v>51</v>
      </c>
    </row>
    <row r="2015" spans="1:6">
      <c r="A2015">
        <v>23</v>
      </c>
      <c r="B2015" s="96" t="s">
        <v>4</v>
      </c>
      <c r="C2015">
        <v>2</v>
      </c>
      <c r="D2015" s="39">
        <v>1</v>
      </c>
      <c r="E2015" s="39">
        <v>3</v>
      </c>
      <c r="F2015" s="39" t="s">
        <v>51</v>
      </c>
    </row>
    <row r="2016" spans="1:6">
      <c r="A2016">
        <v>23</v>
      </c>
      <c r="B2016" s="96" t="s">
        <v>156</v>
      </c>
      <c r="C2016">
        <v>1</v>
      </c>
      <c r="D2016" s="39">
        <v>0.38</v>
      </c>
      <c r="E2016" s="39">
        <v>0</v>
      </c>
      <c r="F2016" s="39" t="s">
        <v>51</v>
      </c>
    </row>
    <row r="2017" spans="1:6">
      <c r="A2017">
        <v>23</v>
      </c>
      <c r="B2017" s="96" t="s">
        <v>156</v>
      </c>
      <c r="C2017">
        <v>2</v>
      </c>
      <c r="D2017" s="39">
        <v>0</v>
      </c>
      <c r="E2017" s="39">
        <v>0</v>
      </c>
      <c r="F2017" s="39" t="s">
        <v>52</v>
      </c>
    </row>
    <row r="2018" spans="1:6">
      <c r="A2018">
        <v>23</v>
      </c>
      <c r="B2018" s="96" t="s">
        <v>1</v>
      </c>
      <c r="C2018">
        <v>1</v>
      </c>
      <c r="D2018" s="39">
        <v>1</v>
      </c>
      <c r="E2018" s="39">
        <v>3</v>
      </c>
      <c r="F2018" s="39" t="s">
        <v>51</v>
      </c>
    </row>
    <row r="2019" spans="1:6">
      <c r="A2019">
        <v>23</v>
      </c>
      <c r="B2019" s="96" t="s">
        <v>1</v>
      </c>
      <c r="C2019">
        <v>2</v>
      </c>
      <c r="D2019" s="39">
        <v>0.65</v>
      </c>
      <c r="E2019" s="39">
        <v>2</v>
      </c>
      <c r="F2019" s="39" t="s">
        <v>51</v>
      </c>
    </row>
    <row r="2020" spans="1:6">
      <c r="A2020">
        <v>23</v>
      </c>
      <c r="B2020" s="96" t="s">
        <v>95</v>
      </c>
      <c r="C2020">
        <v>1</v>
      </c>
      <c r="D2020" s="39">
        <v>0.95</v>
      </c>
      <c r="E2020" s="39">
        <v>2</v>
      </c>
      <c r="F2020" s="39" t="s">
        <v>51</v>
      </c>
    </row>
    <row r="2021" spans="1:6">
      <c r="A2021">
        <v>23</v>
      </c>
      <c r="B2021" s="96" t="s">
        <v>95</v>
      </c>
      <c r="C2021">
        <v>2</v>
      </c>
      <c r="D2021" s="39">
        <v>0.5</v>
      </c>
      <c r="E2021" s="39">
        <v>1</v>
      </c>
      <c r="F2021" s="39" t="s">
        <v>51</v>
      </c>
    </row>
    <row r="2022" spans="1:6">
      <c r="A2022">
        <v>23</v>
      </c>
      <c r="B2022" s="96" t="s">
        <v>259</v>
      </c>
      <c r="C2022">
        <v>1</v>
      </c>
      <c r="D2022" s="39">
        <v>0.12</v>
      </c>
      <c r="E2022" s="39">
        <v>1</v>
      </c>
      <c r="F2022" s="39" t="s">
        <v>51</v>
      </c>
    </row>
    <row r="2023" spans="1:6">
      <c r="A2023">
        <v>23</v>
      </c>
      <c r="B2023" s="96" t="s">
        <v>259</v>
      </c>
      <c r="C2023">
        <v>2</v>
      </c>
      <c r="D2023" s="39">
        <v>0.5</v>
      </c>
      <c r="E2023" s="39">
        <v>1</v>
      </c>
      <c r="F2023" s="39" t="s">
        <v>51</v>
      </c>
    </row>
    <row r="2024" spans="1:6">
      <c r="A2024">
        <v>23</v>
      </c>
      <c r="B2024" s="96" t="s">
        <v>2</v>
      </c>
      <c r="C2024">
        <v>1</v>
      </c>
      <c r="D2024" s="39">
        <v>0.33</v>
      </c>
      <c r="E2024" s="39">
        <v>1</v>
      </c>
      <c r="F2024" s="39" t="s">
        <v>51</v>
      </c>
    </row>
    <row r="2025" spans="1:6">
      <c r="A2025">
        <v>23</v>
      </c>
      <c r="B2025" s="96" t="s">
        <v>2</v>
      </c>
      <c r="C2025">
        <v>2</v>
      </c>
      <c r="D2025" s="39">
        <v>0.77</v>
      </c>
      <c r="E2025" s="39">
        <v>2</v>
      </c>
      <c r="F2025" s="39" t="s">
        <v>51</v>
      </c>
    </row>
    <row r="2026" spans="1:6">
      <c r="A2026">
        <v>23</v>
      </c>
      <c r="B2026" s="96" t="s">
        <v>9</v>
      </c>
      <c r="C2026">
        <v>1</v>
      </c>
      <c r="D2026" s="39">
        <v>0.55000000000000004</v>
      </c>
      <c r="E2026" s="39">
        <v>1</v>
      </c>
      <c r="F2026" s="39" t="s">
        <v>51</v>
      </c>
    </row>
    <row r="2027" spans="1:6">
      <c r="A2027">
        <v>23</v>
      </c>
      <c r="B2027" s="96" t="s">
        <v>9</v>
      </c>
      <c r="C2027">
        <v>2</v>
      </c>
      <c r="D2027" s="39">
        <v>1</v>
      </c>
      <c r="E2027" s="39">
        <v>3</v>
      </c>
      <c r="F2027" s="39" t="s">
        <v>51</v>
      </c>
    </row>
    <row r="2028" spans="1:6">
      <c r="A2028">
        <v>23</v>
      </c>
      <c r="B2028" s="96" t="s">
        <v>3</v>
      </c>
      <c r="C2028">
        <v>1</v>
      </c>
      <c r="D2028" s="39">
        <v>1</v>
      </c>
      <c r="E2028" s="39">
        <v>3</v>
      </c>
      <c r="F2028" s="39" t="s">
        <v>51</v>
      </c>
    </row>
    <row r="2029" spans="1:6">
      <c r="A2029">
        <v>23</v>
      </c>
      <c r="B2029" s="96" t="s">
        <v>3</v>
      </c>
      <c r="C2029">
        <v>2</v>
      </c>
      <c r="D2029" s="39">
        <v>1</v>
      </c>
      <c r="E2029" s="39">
        <v>3</v>
      </c>
      <c r="F2029" s="39" t="s">
        <v>51</v>
      </c>
    </row>
    <row r="2030" spans="1:6">
      <c r="A2030">
        <v>23</v>
      </c>
      <c r="B2030" s="96" t="s">
        <v>205</v>
      </c>
      <c r="C2030">
        <v>1</v>
      </c>
      <c r="D2030" s="39">
        <v>1</v>
      </c>
      <c r="E2030" s="39">
        <v>3</v>
      </c>
      <c r="F2030" s="39" t="s">
        <v>51</v>
      </c>
    </row>
    <row r="2031" spans="1:6">
      <c r="A2031">
        <v>23</v>
      </c>
      <c r="B2031" s="96" t="s">
        <v>205</v>
      </c>
      <c r="C2031">
        <v>2</v>
      </c>
      <c r="D2031" s="39">
        <v>0.97</v>
      </c>
      <c r="E2031" s="39">
        <v>2</v>
      </c>
      <c r="F2031" s="39" t="s">
        <v>51</v>
      </c>
    </row>
    <row r="2032" spans="1:6">
      <c r="A2032">
        <v>23</v>
      </c>
      <c r="B2032" s="96" t="s">
        <v>132</v>
      </c>
      <c r="C2032">
        <v>1</v>
      </c>
      <c r="D2032" s="39">
        <v>0.68</v>
      </c>
      <c r="E2032" s="39">
        <v>2</v>
      </c>
      <c r="F2032" s="39" t="s">
        <v>51</v>
      </c>
    </row>
    <row r="2033" spans="1:6">
      <c r="A2033">
        <v>23</v>
      </c>
      <c r="B2033" s="96" t="s">
        <v>132</v>
      </c>
      <c r="C2033">
        <v>2</v>
      </c>
      <c r="D2033" s="39">
        <v>0.61</v>
      </c>
      <c r="E2033" s="39">
        <v>2</v>
      </c>
      <c r="F2033" s="39" t="s">
        <v>51</v>
      </c>
    </row>
    <row r="2034" spans="1:6">
      <c r="A2034">
        <v>23</v>
      </c>
      <c r="B2034" s="96" t="s">
        <v>7</v>
      </c>
      <c r="C2034">
        <v>1</v>
      </c>
      <c r="D2034" s="39">
        <v>1</v>
      </c>
      <c r="E2034" s="39">
        <v>3</v>
      </c>
      <c r="F2034" s="39" t="s">
        <v>51</v>
      </c>
    </row>
    <row r="2035" spans="1:6">
      <c r="A2035">
        <v>23</v>
      </c>
      <c r="B2035" s="96" t="s">
        <v>7</v>
      </c>
      <c r="C2035">
        <v>2</v>
      </c>
      <c r="D2035" s="39">
        <v>1</v>
      </c>
      <c r="E2035" s="39">
        <v>3</v>
      </c>
      <c r="F2035" s="39" t="s">
        <v>51</v>
      </c>
    </row>
    <row r="2036" spans="1:6">
      <c r="A2036">
        <v>23</v>
      </c>
      <c r="B2036" s="96" t="s">
        <v>260</v>
      </c>
      <c r="C2036">
        <v>1</v>
      </c>
      <c r="D2036" s="39">
        <v>0.47</v>
      </c>
      <c r="E2036" s="39">
        <v>0</v>
      </c>
      <c r="F2036" s="39" t="s">
        <v>51</v>
      </c>
    </row>
    <row r="2037" spans="1:6">
      <c r="A2037">
        <v>23</v>
      </c>
      <c r="B2037" s="96" t="s">
        <v>260</v>
      </c>
      <c r="C2037">
        <v>2</v>
      </c>
      <c r="D2037" s="39">
        <v>0</v>
      </c>
      <c r="E2037" s="39">
        <v>0</v>
      </c>
      <c r="F2037" s="39" t="s">
        <v>52</v>
      </c>
    </row>
    <row r="2038" spans="1:6">
      <c r="A2038">
        <v>23</v>
      </c>
      <c r="B2038" s="96" t="s">
        <v>10</v>
      </c>
      <c r="C2038">
        <v>1</v>
      </c>
      <c r="D2038" s="39">
        <v>1</v>
      </c>
      <c r="E2038" s="39">
        <v>3</v>
      </c>
      <c r="F2038" s="39" t="s">
        <v>51</v>
      </c>
    </row>
    <row r="2039" spans="1:6">
      <c r="A2039">
        <v>23</v>
      </c>
      <c r="B2039" s="96" t="s">
        <v>10</v>
      </c>
      <c r="C2039">
        <v>2</v>
      </c>
      <c r="D2039" s="39">
        <v>0.63</v>
      </c>
      <c r="E2039" s="39">
        <v>2</v>
      </c>
      <c r="F2039" s="39" t="s">
        <v>51</v>
      </c>
    </row>
    <row r="2040" spans="1:6">
      <c r="A2040">
        <v>23</v>
      </c>
      <c r="B2040" s="96" t="s">
        <v>6</v>
      </c>
      <c r="C2040">
        <v>1</v>
      </c>
      <c r="D2040" s="39">
        <v>1</v>
      </c>
      <c r="E2040" s="39">
        <v>3</v>
      </c>
      <c r="F2040" s="39" t="s">
        <v>51</v>
      </c>
    </row>
    <row r="2041" spans="1:6">
      <c r="A2041">
        <v>23</v>
      </c>
      <c r="B2041" s="96" t="s">
        <v>6</v>
      </c>
      <c r="C2041">
        <v>2</v>
      </c>
      <c r="D2041" s="39">
        <v>0.52</v>
      </c>
      <c r="E2041" s="39">
        <v>1</v>
      </c>
      <c r="F2041" s="39" t="s">
        <v>51</v>
      </c>
    </row>
    <row r="2042" spans="1:6">
      <c r="A2042">
        <v>23</v>
      </c>
      <c r="B2042" s="96" t="s">
        <v>120</v>
      </c>
      <c r="C2042">
        <v>1</v>
      </c>
      <c r="D2042" s="39">
        <v>1</v>
      </c>
      <c r="E2042" s="39">
        <v>3</v>
      </c>
      <c r="F2042" s="39" t="s">
        <v>51</v>
      </c>
    </row>
    <row r="2043" spans="1:6">
      <c r="A2043">
        <v>23</v>
      </c>
      <c r="B2043" s="96" t="s">
        <v>120</v>
      </c>
      <c r="C2043">
        <v>2</v>
      </c>
      <c r="D2043" s="39">
        <v>0.88</v>
      </c>
      <c r="E2043" s="39">
        <v>2</v>
      </c>
      <c r="F2043" s="39" t="s">
        <v>51</v>
      </c>
    </row>
    <row r="2044" spans="1:6">
      <c r="A2044">
        <v>23</v>
      </c>
      <c r="B2044" s="96" t="s">
        <v>45</v>
      </c>
      <c r="C2044">
        <v>1</v>
      </c>
      <c r="D2044" s="39">
        <v>0.68</v>
      </c>
      <c r="E2044" s="39">
        <v>2</v>
      </c>
      <c r="F2044" s="39" t="s">
        <v>51</v>
      </c>
    </row>
    <row r="2045" spans="1:6">
      <c r="A2045">
        <v>23</v>
      </c>
      <c r="B2045" s="96" t="s">
        <v>45</v>
      </c>
      <c r="C2045">
        <v>2</v>
      </c>
      <c r="D2045" s="39">
        <v>0.73</v>
      </c>
      <c r="E2045" s="39">
        <v>2</v>
      </c>
      <c r="F2045" s="39" t="s">
        <v>51</v>
      </c>
    </row>
    <row r="2046" spans="1:6">
      <c r="A2046">
        <v>23</v>
      </c>
      <c r="B2046" s="96" t="s">
        <v>13</v>
      </c>
      <c r="C2046">
        <v>1</v>
      </c>
      <c r="D2046" s="39">
        <v>0.6</v>
      </c>
      <c r="E2046" s="39">
        <v>2</v>
      </c>
      <c r="F2046" s="39" t="s">
        <v>51</v>
      </c>
    </row>
    <row r="2047" spans="1:6">
      <c r="A2047">
        <v>23</v>
      </c>
      <c r="B2047" s="96" t="s">
        <v>13</v>
      </c>
      <c r="C2047">
        <v>2</v>
      </c>
      <c r="D2047" s="39">
        <v>1</v>
      </c>
      <c r="E2047" s="39">
        <v>3</v>
      </c>
      <c r="F2047" s="39" t="s">
        <v>51</v>
      </c>
    </row>
    <row r="2048" spans="1:6">
      <c r="A2048">
        <v>23</v>
      </c>
      <c r="B2048" s="96" t="s">
        <v>489</v>
      </c>
      <c r="C2048">
        <v>1</v>
      </c>
      <c r="D2048" s="39">
        <v>0.85</v>
      </c>
      <c r="E2048" s="39">
        <v>2</v>
      </c>
      <c r="F2048" s="39" t="s">
        <v>51</v>
      </c>
    </row>
    <row r="2049" spans="1:6">
      <c r="A2049">
        <v>23</v>
      </c>
      <c r="B2049" s="96" t="s">
        <v>489</v>
      </c>
      <c r="C2049">
        <v>2</v>
      </c>
      <c r="D2049" s="39">
        <v>0.67</v>
      </c>
      <c r="E2049" s="39">
        <v>2</v>
      </c>
      <c r="F2049" s="39" t="s">
        <v>51</v>
      </c>
    </row>
    <row r="2050" spans="1:6">
      <c r="A2050">
        <v>23</v>
      </c>
      <c r="B2050" s="96" t="s">
        <v>234</v>
      </c>
      <c r="C2050">
        <v>1</v>
      </c>
      <c r="D2050" s="39">
        <v>1</v>
      </c>
      <c r="E2050" s="39">
        <v>3</v>
      </c>
      <c r="F2050" s="39" t="s">
        <v>51</v>
      </c>
    </row>
    <row r="2051" spans="1:6">
      <c r="A2051">
        <v>23</v>
      </c>
      <c r="B2051" s="96" t="s">
        <v>234</v>
      </c>
      <c r="C2051">
        <v>2</v>
      </c>
      <c r="D2051" s="39">
        <v>0.42</v>
      </c>
      <c r="E2051" s="39">
        <v>0</v>
      </c>
      <c r="F2051" s="39" t="s">
        <v>52</v>
      </c>
    </row>
    <row r="2052" spans="1:6">
      <c r="A2052">
        <v>23</v>
      </c>
      <c r="B2052" s="96" t="s">
        <v>172</v>
      </c>
      <c r="C2052">
        <v>1</v>
      </c>
      <c r="D2052" s="39">
        <v>0</v>
      </c>
      <c r="E2052" s="39">
        <v>0</v>
      </c>
      <c r="F2052" s="39" t="s">
        <v>52</v>
      </c>
    </row>
    <row r="2053" spans="1:6">
      <c r="A2053">
        <v>23</v>
      </c>
      <c r="B2053" s="96" t="s">
        <v>172</v>
      </c>
      <c r="C2053">
        <v>2</v>
      </c>
      <c r="D2053" s="39">
        <v>0</v>
      </c>
      <c r="E2053" s="39">
        <v>0</v>
      </c>
      <c r="F2053" s="39" t="s">
        <v>52</v>
      </c>
    </row>
    <row r="2054" spans="1:6">
      <c r="A2054">
        <v>23</v>
      </c>
      <c r="B2054" s="96" t="s">
        <v>78</v>
      </c>
      <c r="C2054">
        <v>1</v>
      </c>
      <c r="D2054" s="39">
        <v>0.68</v>
      </c>
      <c r="E2054" s="39">
        <v>2</v>
      </c>
      <c r="F2054" s="39" t="s">
        <v>51</v>
      </c>
    </row>
    <row r="2055" spans="1:6">
      <c r="A2055">
        <v>23</v>
      </c>
      <c r="B2055" s="96" t="s">
        <v>78</v>
      </c>
      <c r="C2055">
        <v>2</v>
      </c>
      <c r="D2055" s="39">
        <v>0.59</v>
      </c>
      <c r="E2055" s="39">
        <v>2</v>
      </c>
      <c r="F2055" s="39" t="s">
        <v>51</v>
      </c>
    </row>
    <row r="2056" spans="1:6">
      <c r="A2056">
        <v>23</v>
      </c>
      <c r="B2056" s="96" t="s">
        <v>122</v>
      </c>
      <c r="C2056">
        <v>1</v>
      </c>
      <c r="D2056" s="39">
        <v>1</v>
      </c>
      <c r="E2056" s="39">
        <v>3</v>
      </c>
      <c r="F2056" s="39" t="s">
        <v>51</v>
      </c>
    </row>
    <row r="2057" spans="1:6">
      <c r="A2057">
        <v>23</v>
      </c>
      <c r="B2057" s="96" t="s">
        <v>122</v>
      </c>
      <c r="C2057">
        <v>2</v>
      </c>
      <c r="D2057" s="39">
        <v>0.8</v>
      </c>
      <c r="E2057" s="39">
        <v>2</v>
      </c>
      <c r="F2057" s="39" t="s">
        <v>51</v>
      </c>
    </row>
    <row r="2058" spans="1:6">
      <c r="A2058">
        <v>23</v>
      </c>
      <c r="B2058" s="96" t="s">
        <v>8</v>
      </c>
      <c r="C2058">
        <v>1</v>
      </c>
      <c r="D2058" s="39">
        <v>0.46</v>
      </c>
      <c r="E2058" s="39">
        <v>0</v>
      </c>
      <c r="F2058" s="39" t="s">
        <v>51</v>
      </c>
    </row>
    <row r="2059" spans="1:6">
      <c r="A2059">
        <v>23</v>
      </c>
      <c r="B2059" s="96" t="s">
        <v>8</v>
      </c>
      <c r="C2059">
        <v>2</v>
      </c>
      <c r="D2059" s="39">
        <v>0.5</v>
      </c>
      <c r="E2059" s="39">
        <v>2</v>
      </c>
      <c r="F2059" s="39" t="s">
        <v>51</v>
      </c>
    </row>
    <row r="2060" spans="1:6">
      <c r="A2060">
        <v>23</v>
      </c>
      <c r="B2060" s="96" t="s">
        <v>15</v>
      </c>
      <c r="C2060">
        <v>1</v>
      </c>
      <c r="D2060" s="39">
        <v>0.92</v>
      </c>
      <c r="E2060" s="39">
        <v>2</v>
      </c>
      <c r="F2060" s="39" t="s">
        <v>51</v>
      </c>
    </row>
    <row r="2061" spans="1:6">
      <c r="A2061">
        <v>23</v>
      </c>
      <c r="B2061" s="96" t="s">
        <v>15</v>
      </c>
      <c r="C2061">
        <v>2</v>
      </c>
      <c r="D2061" s="39">
        <v>0.87</v>
      </c>
      <c r="E2061" s="39">
        <v>1</v>
      </c>
      <c r="F2061" s="39" t="s">
        <v>51</v>
      </c>
    </row>
    <row r="2062" spans="1:6">
      <c r="A2062">
        <v>23</v>
      </c>
      <c r="B2062" s="96" t="s">
        <v>213</v>
      </c>
      <c r="C2062">
        <v>1</v>
      </c>
      <c r="D2062" s="39">
        <v>0.74</v>
      </c>
      <c r="E2062" s="39">
        <v>1</v>
      </c>
      <c r="F2062" s="39" t="s">
        <v>51</v>
      </c>
    </row>
    <row r="2063" spans="1:6">
      <c r="A2063">
        <v>23</v>
      </c>
      <c r="B2063" s="96" t="s">
        <v>213</v>
      </c>
      <c r="C2063">
        <v>2</v>
      </c>
      <c r="D2063" s="39">
        <v>0</v>
      </c>
      <c r="E2063" s="39">
        <v>0</v>
      </c>
      <c r="F2063" s="39" t="s">
        <v>52</v>
      </c>
    </row>
    <row r="2064" spans="1:6">
      <c r="A2064">
        <v>23</v>
      </c>
      <c r="B2064" s="96" t="s">
        <v>24</v>
      </c>
      <c r="C2064">
        <v>1</v>
      </c>
      <c r="D2064" s="39">
        <v>0.7</v>
      </c>
      <c r="E2064" s="39">
        <v>2</v>
      </c>
      <c r="F2064" s="39" t="s">
        <v>51</v>
      </c>
    </row>
    <row r="2065" spans="1:6">
      <c r="A2065">
        <v>23</v>
      </c>
      <c r="B2065" s="96" t="s">
        <v>24</v>
      </c>
      <c r="C2065">
        <v>2</v>
      </c>
      <c r="D2065" s="39">
        <v>0.71</v>
      </c>
      <c r="E2065" s="39">
        <v>2</v>
      </c>
      <c r="F2065" s="39" t="s">
        <v>51</v>
      </c>
    </row>
    <row r="2066" spans="1:6">
      <c r="A2066">
        <v>23</v>
      </c>
      <c r="B2066" s="96" t="s">
        <v>14</v>
      </c>
      <c r="C2066">
        <v>1</v>
      </c>
      <c r="D2066" s="39">
        <v>1</v>
      </c>
      <c r="E2066" s="39">
        <v>3</v>
      </c>
      <c r="F2066" s="39" t="s">
        <v>51</v>
      </c>
    </row>
    <row r="2067" spans="1:6">
      <c r="A2067">
        <v>23</v>
      </c>
      <c r="B2067" s="96" t="s">
        <v>14</v>
      </c>
      <c r="C2067">
        <v>2</v>
      </c>
      <c r="D2067" s="39">
        <v>1</v>
      </c>
      <c r="E2067" s="39">
        <v>3</v>
      </c>
      <c r="F2067" s="39" t="s">
        <v>51</v>
      </c>
    </row>
    <row r="2068" spans="1:6">
      <c r="A2068">
        <v>23</v>
      </c>
      <c r="B2068" s="96" t="s">
        <v>23</v>
      </c>
      <c r="C2068">
        <v>1</v>
      </c>
      <c r="D2068" s="39">
        <v>1</v>
      </c>
      <c r="E2068" s="39">
        <v>3</v>
      </c>
      <c r="F2068" s="39" t="s">
        <v>51</v>
      </c>
    </row>
    <row r="2069" spans="1:6">
      <c r="A2069">
        <v>23</v>
      </c>
      <c r="B2069" s="96" t="s">
        <v>23</v>
      </c>
      <c r="C2069">
        <v>2</v>
      </c>
      <c r="D2069" s="39">
        <v>0.63</v>
      </c>
      <c r="E2069" s="39">
        <v>1</v>
      </c>
      <c r="F2069" s="39" t="s">
        <v>51</v>
      </c>
    </row>
    <row r="2070" spans="1:6">
      <c r="A2070">
        <v>23</v>
      </c>
      <c r="B2070" s="96" t="s">
        <v>28</v>
      </c>
      <c r="C2070">
        <v>1</v>
      </c>
      <c r="D2070" s="39">
        <v>0.68</v>
      </c>
      <c r="E2070" s="39">
        <v>2</v>
      </c>
      <c r="F2070" s="39" t="s">
        <v>51</v>
      </c>
    </row>
    <row r="2071" spans="1:6">
      <c r="A2071">
        <v>23</v>
      </c>
      <c r="B2071" s="96" t="s">
        <v>28</v>
      </c>
      <c r="C2071">
        <v>2</v>
      </c>
      <c r="D2071" s="39">
        <v>1</v>
      </c>
      <c r="E2071" s="39">
        <v>3</v>
      </c>
      <c r="F2071" s="39" t="s">
        <v>51</v>
      </c>
    </row>
    <row r="2072" spans="1:6">
      <c r="A2072">
        <v>23</v>
      </c>
      <c r="B2072" s="96" t="s">
        <v>201</v>
      </c>
      <c r="C2072">
        <v>1</v>
      </c>
      <c r="D2072" s="39">
        <v>0.52</v>
      </c>
      <c r="E2072" s="39">
        <v>1</v>
      </c>
      <c r="F2072" s="39" t="s">
        <v>51</v>
      </c>
    </row>
    <row r="2073" spans="1:6">
      <c r="A2073">
        <v>23</v>
      </c>
      <c r="B2073" s="96" t="s">
        <v>201</v>
      </c>
      <c r="C2073">
        <v>2</v>
      </c>
      <c r="D2073" s="39">
        <v>0.88</v>
      </c>
      <c r="E2073" s="39">
        <v>2</v>
      </c>
      <c r="F2073" s="39" t="s">
        <v>51</v>
      </c>
    </row>
    <row r="2074" spans="1:6">
      <c r="A2074">
        <v>23</v>
      </c>
      <c r="B2074" s="96" t="s">
        <v>183</v>
      </c>
      <c r="C2074">
        <v>1</v>
      </c>
      <c r="D2074" s="39">
        <v>0.84</v>
      </c>
      <c r="E2074" s="39">
        <v>1</v>
      </c>
      <c r="F2074" s="39" t="s">
        <v>51</v>
      </c>
    </row>
    <row r="2075" spans="1:6">
      <c r="A2075">
        <v>23</v>
      </c>
      <c r="B2075" s="96" t="s">
        <v>183</v>
      </c>
      <c r="C2075">
        <v>2</v>
      </c>
      <c r="D2075" s="39">
        <v>0.92</v>
      </c>
      <c r="E2075" s="39">
        <v>2</v>
      </c>
      <c r="F2075" s="39" t="s">
        <v>51</v>
      </c>
    </row>
    <row r="2076" spans="1:6">
      <c r="A2076">
        <v>23</v>
      </c>
      <c r="B2076" s="96" t="s">
        <v>174</v>
      </c>
      <c r="C2076">
        <v>1</v>
      </c>
      <c r="D2076" s="39">
        <v>0.82</v>
      </c>
      <c r="E2076" s="39">
        <v>2</v>
      </c>
      <c r="F2076" s="39" t="s">
        <v>51</v>
      </c>
    </row>
    <row r="2077" spans="1:6">
      <c r="A2077">
        <v>23</v>
      </c>
      <c r="B2077" s="96" t="s">
        <v>174</v>
      </c>
      <c r="C2077">
        <v>2</v>
      </c>
      <c r="D2077" s="39">
        <v>0.57999999999999996</v>
      </c>
      <c r="E2077" s="39">
        <v>2</v>
      </c>
      <c r="F2077" s="39" t="s">
        <v>51</v>
      </c>
    </row>
    <row r="2078" spans="1:6">
      <c r="A2078">
        <v>23</v>
      </c>
      <c r="B2078" s="96" t="s">
        <v>16</v>
      </c>
      <c r="C2078">
        <v>1</v>
      </c>
      <c r="D2078" s="39">
        <v>0.68</v>
      </c>
      <c r="E2078" s="39">
        <v>1</v>
      </c>
      <c r="F2078" s="39" t="s">
        <v>51</v>
      </c>
    </row>
    <row r="2079" spans="1:6">
      <c r="A2079">
        <v>23</v>
      </c>
      <c r="B2079" s="96" t="s">
        <v>16</v>
      </c>
      <c r="C2079">
        <v>2</v>
      </c>
      <c r="D2079" s="39">
        <v>0.64</v>
      </c>
      <c r="E2079" s="39">
        <v>2</v>
      </c>
      <c r="F2079" s="39" t="s">
        <v>51</v>
      </c>
    </row>
    <row r="2080" spans="1:6">
      <c r="A2080">
        <v>23</v>
      </c>
      <c r="B2080" s="96" t="s">
        <v>19</v>
      </c>
      <c r="C2080">
        <v>1</v>
      </c>
      <c r="D2080" s="39">
        <v>0.86</v>
      </c>
      <c r="E2080" s="39">
        <v>1</v>
      </c>
      <c r="F2080" s="39" t="s">
        <v>51</v>
      </c>
    </row>
    <row r="2081" spans="1:6">
      <c r="A2081">
        <v>23</v>
      </c>
      <c r="B2081" s="96" t="s">
        <v>19</v>
      </c>
      <c r="C2081">
        <v>2</v>
      </c>
      <c r="D2081" s="39">
        <v>0.51</v>
      </c>
      <c r="E2081" s="39">
        <v>1</v>
      </c>
      <c r="F2081" s="39" t="s">
        <v>51</v>
      </c>
    </row>
    <row r="2082" spans="1:6">
      <c r="A2082">
        <v>23</v>
      </c>
      <c r="B2082" s="96" t="s">
        <v>20</v>
      </c>
      <c r="C2082">
        <v>1</v>
      </c>
      <c r="D2082" s="39">
        <v>0.75</v>
      </c>
      <c r="E2082" s="39">
        <v>1</v>
      </c>
      <c r="F2082" s="39" t="s">
        <v>51</v>
      </c>
    </row>
    <row r="2083" spans="1:6">
      <c r="A2083">
        <v>23</v>
      </c>
      <c r="B2083" s="96" t="s">
        <v>20</v>
      </c>
      <c r="C2083">
        <v>2</v>
      </c>
      <c r="D2083" s="39">
        <v>1</v>
      </c>
      <c r="E2083" s="39">
        <v>3</v>
      </c>
      <c r="F2083" s="39" t="s">
        <v>51</v>
      </c>
    </row>
    <row r="2084" spans="1:6">
      <c r="A2084">
        <v>23</v>
      </c>
      <c r="B2084" s="96" t="s">
        <v>207</v>
      </c>
      <c r="C2084">
        <v>1</v>
      </c>
      <c r="D2084" s="39">
        <v>0</v>
      </c>
      <c r="E2084" s="39">
        <v>0</v>
      </c>
      <c r="F2084" s="39" t="s">
        <v>52</v>
      </c>
    </row>
    <row r="2085" spans="1:6">
      <c r="A2085">
        <v>23</v>
      </c>
      <c r="B2085" s="96" t="s">
        <v>207</v>
      </c>
      <c r="C2085">
        <v>2</v>
      </c>
      <c r="D2085" s="39">
        <v>0</v>
      </c>
      <c r="E2085" s="39">
        <v>0</v>
      </c>
      <c r="F2085" s="39" t="s">
        <v>52</v>
      </c>
    </row>
    <row r="2086" spans="1:6">
      <c r="A2086">
        <v>23</v>
      </c>
      <c r="B2086" s="96" t="s">
        <v>44</v>
      </c>
      <c r="C2086">
        <v>1</v>
      </c>
      <c r="D2086" s="39">
        <v>0.97</v>
      </c>
      <c r="E2086" s="39">
        <v>2</v>
      </c>
      <c r="F2086" s="39" t="s">
        <v>51</v>
      </c>
    </row>
    <row r="2087" spans="1:6">
      <c r="A2087">
        <v>23</v>
      </c>
      <c r="B2087" s="96" t="s">
        <v>44</v>
      </c>
      <c r="C2087">
        <v>2</v>
      </c>
      <c r="D2087" s="39">
        <v>1</v>
      </c>
      <c r="E2087" s="39">
        <v>3</v>
      </c>
      <c r="F2087" s="39" t="s">
        <v>51</v>
      </c>
    </row>
    <row r="2088" spans="1:6">
      <c r="A2088">
        <v>23</v>
      </c>
      <c r="B2088" s="96" t="s">
        <v>18</v>
      </c>
      <c r="C2088">
        <v>1</v>
      </c>
      <c r="D2088" s="39">
        <v>0.5</v>
      </c>
      <c r="E2088" s="39">
        <v>2</v>
      </c>
      <c r="F2088" s="39" t="s">
        <v>51</v>
      </c>
    </row>
    <row r="2089" spans="1:6">
      <c r="A2089">
        <v>23</v>
      </c>
      <c r="B2089" s="96" t="s">
        <v>18</v>
      </c>
      <c r="C2089">
        <v>2</v>
      </c>
      <c r="D2089" s="39">
        <v>0.6</v>
      </c>
      <c r="E2089" s="39">
        <v>1</v>
      </c>
      <c r="F2089" s="39" t="s">
        <v>51</v>
      </c>
    </row>
    <row r="2090" spans="1:6">
      <c r="A2090">
        <v>23</v>
      </c>
      <c r="B2090" s="96" t="s">
        <v>39</v>
      </c>
      <c r="C2090">
        <v>1</v>
      </c>
      <c r="D2090" s="39">
        <v>0.82</v>
      </c>
      <c r="E2090" s="39">
        <v>2</v>
      </c>
      <c r="F2090" s="39" t="s">
        <v>51</v>
      </c>
    </row>
    <row r="2091" spans="1:6">
      <c r="A2091">
        <v>23</v>
      </c>
      <c r="B2091" s="96" t="s">
        <v>39</v>
      </c>
      <c r="C2091">
        <v>2</v>
      </c>
      <c r="D2091" s="39">
        <v>0.56000000000000005</v>
      </c>
      <c r="E2091" s="39">
        <v>2</v>
      </c>
      <c r="F2091" s="39" t="s">
        <v>51</v>
      </c>
    </row>
    <row r="2092" spans="1:6">
      <c r="A2092">
        <v>23</v>
      </c>
      <c r="B2092" s="96" t="s">
        <v>21</v>
      </c>
      <c r="C2092">
        <v>1</v>
      </c>
      <c r="D2092" s="39">
        <v>0.7</v>
      </c>
      <c r="E2092" s="39">
        <v>2</v>
      </c>
      <c r="F2092" s="39" t="s">
        <v>51</v>
      </c>
    </row>
    <row r="2093" spans="1:6">
      <c r="A2093">
        <v>23</v>
      </c>
      <c r="B2093" s="96" t="s">
        <v>21</v>
      </c>
      <c r="C2093">
        <v>2</v>
      </c>
      <c r="D2093" s="39">
        <v>1</v>
      </c>
      <c r="E2093" s="39">
        <v>3</v>
      </c>
      <c r="F2093" s="39" t="s">
        <v>51</v>
      </c>
    </row>
    <row r="2094" spans="1:6">
      <c r="A2094">
        <v>23</v>
      </c>
      <c r="B2094" s="96" t="s">
        <v>25</v>
      </c>
      <c r="C2094">
        <v>1</v>
      </c>
      <c r="D2094" s="39">
        <v>0.55000000000000004</v>
      </c>
      <c r="E2094" s="39">
        <v>2</v>
      </c>
      <c r="F2094" s="39" t="s">
        <v>51</v>
      </c>
    </row>
    <row r="2095" spans="1:6">
      <c r="A2095">
        <v>23</v>
      </c>
      <c r="B2095" s="96" t="s">
        <v>25</v>
      </c>
      <c r="C2095">
        <v>2</v>
      </c>
      <c r="D2095" s="39">
        <v>0.78</v>
      </c>
      <c r="E2095" s="39">
        <v>1</v>
      </c>
      <c r="F2095" s="39" t="s">
        <v>51</v>
      </c>
    </row>
    <row r="2096" spans="1:6">
      <c r="A2096">
        <v>23</v>
      </c>
      <c r="B2096" s="96" t="s">
        <v>184</v>
      </c>
      <c r="C2096">
        <v>1</v>
      </c>
      <c r="D2096" s="39">
        <v>0.88</v>
      </c>
      <c r="E2096" s="39">
        <v>2</v>
      </c>
      <c r="F2096" s="39" t="s">
        <v>51</v>
      </c>
    </row>
    <row r="2097" spans="1:6">
      <c r="A2097">
        <v>23</v>
      </c>
      <c r="B2097" s="96" t="s">
        <v>184</v>
      </c>
      <c r="C2097">
        <v>2</v>
      </c>
      <c r="D2097" s="39">
        <v>0.4</v>
      </c>
      <c r="E2097" s="39">
        <v>0</v>
      </c>
      <c r="F2097" s="39" t="s">
        <v>51</v>
      </c>
    </row>
    <row r="2098" spans="1:6">
      <c r="A2098">
        <v>23</v>
      </c>
      <c r="B2098" s="96" t="s">
        <v>202</v>
      </c>
      <c r="C2098">
        <v>1</v>
      </c>
      <c r="D2098" s="39">
        <v>0.68</v>
      </c>
      <c r="E2098" s="39">
        <v>1</v>
      </c>
      <c r="F2098" s="39" t="s">
        <v>51</v>
      </c>
    </row>
    <row r="2099" spans="1:6">
      <c r="A2099">
        <v>23</v>
      </c>
      <c r="B2099" s="96" t="s">
        <v>202</v>
      </c>
      <c r="C2099">
        <v>2</v>
      </c>
      <c r="D2099" s="39">
        <v>1</v>
      </c>
      <c r="E2099" s="39">
        <v>3</v>
      </c>
      <c r="F2099" s="39" t="s">
        <v>51</v>
      </c>
    </row>
    <row r="2100" spans="1:6">
      <c r="A2100">
        <v>23</v>
      </c>
      <c r="B2100" s="96" t="s">
        <v>261</v>
      </c>
      <c r="C2100">
        <v>1</v>
      </c>
      <c r="D2100" s="39">
        <v>1</v>
      </c>
      <c r="E2100" s="39">
        <v>3</v>
      </c>
      <c r="F2100" s="39" t="s">
        <v>51</v>
      </c>
    </row>
    <row r="2101" spans="1:6">
      <c r="A2101">
        <v>23</v>
      </c>
      <c r="B2101" s="96" t="s">
        <v>261</v>
      </c>
      <c r="C2101">
        <v>2</v>
      </c>
      <c r="D2101" s="39">
        <v>0.33</v>
      </c>
      <c r="E2101" s="39">
        <v>0</v>
      </c>
      <c r="F2101" s="39" t="s">
        <v>51</v>
      </c>
    </row>
    <row r="2102" spans="1:6">
      <c r="A2102">
        <v>23</v>
      </c>
      <c r="B2102" s="96" t="s">
        <v>214</v>
      </c>
      <c r="C2102">
        <v>1</v>
      </c>
      <c r="D2102" s="39">
        <v>0.4</v>
      </c>
      <c r="E2102" s="39">
        <v>0</v>
      </c>
      <c r="F2102" s="39" t="s">
        <v>51</v>
      </c>
    </row>
    <row r="2103" spans="1:6">
      <c r="A2103">
        <v>23</v>
      </c>
      <c r="B2103" s="96" t="s">
        <v>214</v>
      </c>
      <c r="C2103">
        <v>2</v>
      </c>
      <c r="D2103" s="39">
        <v>1</v>
      </c>
      <c r="E2103" s="39">
        <v>3</v>
      </c>
      <c r="F2103" s="39" t="s">
        <v>51</v>
      </c>
    </row>
    <row r="2104" spans="1:6">
      <c r="A2104">
        <v>24</v>
      </c>
      <c r="B2104" s="1" t="s">
        <v>171</v>
      </c>
      <c r="C2104">
        <v>1</v>
      </c>
      <c r="D2104" s="39">
        <v>1</v>
      </c>
      <c r="E2104" s="39">
        <v>3</v>
      </c>
      <c r="F2104" s="39" t="s">
        <v>51</v>
      </c>
    </row>
    <row r="2105" spans="1:6">
      <c r="A2105">
        <v>24</v>
      </c>
      <c r="B2105" s="1" t="s">
        <v>171</v>
      </c>
      <c r="C2105">
        <v>2</v>
      </c>
      <c r="D2105" s="39">
        <v>0.54</v>
      </c>
      <c r="E2105" s="39">
        <v>2</v>
      </c>
      <c r="F2105" s="39" t="s">
        <v>51</v>
      </c>
    </row>
    <row r="2106" spans="1:6">
      <c r="A2106">
        <v>24</v>
      </c>
      <c r="B2106" s="1" t="s">
        <v>229</v>
      </c>
      <c r="C2106">
        <v>1</v>
      </c>
      <c r="D2106" s="39">
        <v>0</v>
      </c>
      <c r="E2106" s="39">
        <v>0</v>
      </c>
      <c r="F2106" s="39" t="s">
        <v>52</v>
      </c>
    </row>
    <row r="2107" spans="1:6">
      <c r="A2107">
        <v>24</v>
      </c>
      <c r="B2107" s="1" t="s">
        <v>229</v>
      </c>
      <c r="C2107">
        <v>2</v>
      </c>
      <c r="D2107" s="39">
        <v>0</v>
      </c>
      <c r="E2107" s="39">
        <v>0</v>
      </c>
      <c r="F2107" s="39" t="s">
        <v>52</v>
      </c>
    </row>
    <row r="2108" spans="1:6">
      <c r="A2108">
        <v>24</v>
      </c>
      <c r="B2108" s="1" t="s">
        <v>230</v>
      </c>
      <c r="C2108">
        <v>1</v>
      </c>
      <c r="D2108" s="39">
        <v>0.46</v>
      </c>
      <c r="E2108" s="39">
        <v>1</v>
      </c>
      <c r="F2108" s="39" t="s">
        <v>51</v>
      </c>
    </row>
    <row r="2109" spans="1:6">
      <c r="A2109">
        <v>24</v>
      </c>
      <c r="B2109" s="1" t="s">
        <v>230</v>
      </c>
      <c r="C2109">
        <v>2</v>
      </c>
      <c r="D2109" s="39">
        <v>0</v>
      </c>
      <c r="E2109" s="39">
        <v>0</v>
      </c>
      <c r="F2109" s="39" t="s">
        <v>52</v>
      </c>
    </row>
    <row r="2110" spans="1:6">
      <c r="A2110">
        <v>24</v>
      </c>
      <c r="B2110" s="1" t="s">
        <v>231</v>
      </c>
      <c r="C2110">
        <v>1</v>
      </c>
      <c r="D2110" s="39">
        <v>1</v>
      </c>
      <c r="E2110" s="39">
        <v>3</v>
      </c>
      <c r="F2110" s="39" t="s">
        <v>51</v>
      </c>
    </row>
    <row r="2111" spans="1:6">
      <c r="A2111">
        <v>24</v>
      </c>
      <c r="B2111" s="1" t="s">
        <v>231</v>
      </c>
      <c r="C2111">
        <v>2</v>
      </c>
      <c r="D2111" s="39">
        <v>0.76</v>
      </c>
      <c r="E2111" s="39">
        <v>1</v>
      </c>
      <c r="F2111" s="39" t="s">
        <v>51</v>
      </c>
    </row>
    <row r="2112" spans="1:6">
      <c r="A2112">
        <v>24</v>
      </c>
      <c r="B2112" s="275" t="s">
        <v>450</v>
      </c>
      <c r="C2112">
        <v>1</v>
      </c>
      <c r="D2112" s="39">
        <v>1</v>
      </c>
      <c r="E2112" s="39">
        <v>3</v>
      </c>
      <c r="F2112" s="39" t="s">
        <v>51</v>
      </c>
    </row>
    <row r="2113" spans="1:6">
      <c r="A2113">
        <v>24</v>
      </c>
      <c r="B2113" s="275" t="s">
        <v>450</v>
      </c>
      <c r="C2113">
        <v>2</v>
      </c>
      <c r="D2113" s="39">
        <v>0.65</v>
      </c>
      <c r="E2113" s="39">
        <v>2</v>
      </c>
      <c r="F2113" s="39" t="s">
        <v>51</v>
      </c>
    </row>
    <row r="2114" spans="1:6">
      <c r="A2114">
        <v>24</v>
      </c>
      <c r="B2114" s="1" t="s">
        <v>232</v>
      </c>
      <c r="C2114">
        <v>1</v>
      </c>
      <c r="D2114" s="39">
        <v>1</v>
      </c>
      <c r="E2114" s="39">
        <v>3</v>
      </c>
      <c r="F2114" s="39" t="s">
        <v>51</v>
      </c>
    </row>
    <row r="2115" spans="1:6">
      <c r="A2115">
        <v>24</v>
      </c>
      <c r="B2115" s="86" t="s">
        <v>232</v>
      </c>
      <c r="C2115">
        <v>2</v>
      </c>
      <c r="D2115" s="39">
        <v>0.99</v>
      </c>
      <c r="E2115" s="39">
        <v>2</v>
      </c>
      <c r="F2115" s="39" t="s">
        <v>51</v>
      </c>
    </row>
    <row r="2116" spans="1:6">
      <c r="A2116">
        <v>24</v>
      </c>
      <c r="B2116" s="1" t="s">
        <v>156</v>
      </c>
      <c r="C2116">
        <v>1</v>
      </c>
      <c r="D2116" s="39">
        <v>0.6</v>
      </c>
      <c r="E2116" s="39">
        <v>2</v>
      </c>
      <c r="F2116" s="39" t="s">
        <v>51</v>
      </c>
    </row>
    <row r="2117" spans="1:6">
      <c r="A2117">
        <v>24</v>
      </c>
      <c r="B2117" s="86" t="s">
        <v>156</v>
      </c>
      <c r="C2117">
        <v>2</v>
      </c>
      <c r="D2117" s="39">
        <v>0</v>
      </c>
      <c r="E2117" s="39">
        <v>0</v>
      </c>
      <c r="F2117" s="39" t="s">
        <v>52</v>
      </c>
    </row>
    <row r="2118" spans="1:6">
      <c r="A2118">
        <v>24</v>
      </c>
      <c r="B2118" s="1" t="s">
        <v>1</v>
      </c>
      <c r="C2118">
        <v>1</v>
      </c>
      <c r="D2118" s="39">
        <v>0.57999999999999996</v>
      </c>
      <c r="E2118" s="39">
        <v>1</v>
      </c>
      <c r="F2118" s="39" t="s">
        <v>51</v>
      </c>
    </row>
    <row r="2119" spans="1:6">
      <c r="A2119">
        <v>24</v>
      </c>
      <c r="B2119" s="86" t="s">
        <v>1</v>
      </c>
      <c r="C2119">
        <v>2</v>
      </c>
      <c r="D2119" s="39">
        <v>0.86</v>
      </c>
      <c r="E2119" s="39">
        <v>2</v>
      </c>
      <c r="F2119" s="39" t="s">
        <v>51</v>
      </c>
    </row>
    <row r="2120" spans="1:6">
      <c r="A2120">
        <v>24</v>
      </c>
      <c r="B2120" s="1" t="s">
        <v>95</v>
      </c>
      <c r="C2120">
        <v>1</v>
      </c>
      <c r="D2120" s="39">
        <v>0.41</v>
      </c>
      <c r="E2120" s="39">
        <v>0</v>
      </c>
      <c r="F2120" s="39" t="s">
        <v>51</v>
      </c>
    </row>
    <row r="2121" spans="1:6">
      <c r="A2121">
        <v>24</v>
      </c>
      <c r="B2121" s="86" t="s">
        <v>95</v>
      </c>
      <c r="C2121">
        <v>2</v>
      </c>
      <c r="D2121" s="39">
        <v>0.59</v>
      </c>
      <c r="E2121" s="39">
        <v>2</v>
      </c>
      <c r="F2121" s="39" t="s">
        <v>51</v>
      </c>
    </row>
    <row r="2122" spans="1:6">
      <c r="A2122">
        <v>24</v>
      </c>
      <c r="B2122" s="1" t="s">
        <v>233</v>
      </c>
      <c r="C2122">
        <v>1</v>
      </c>
      <c r="D2122" s="39">
        <v>0.74</v>
      </c>
      <c r="E2122" s="39">
        <v>2</v>
      </c>
      <c r="F2122" s="39" t="s">
        <v>51</v>
      </c>
    </row>
    <row r="2123" spans="1:6">
      <c r="A2123">
        <v>24</v>
      </c>
      <c r="B2123" s="86" t="s">
        <v>233</v>
      </c>
      <c r="C2123">
        <v>2</v>
      </c>
      <c r="D2123" s="39">
        <v>0.48</v>
      </c>
      <c r="E2123" s="39">
        <v>1</v>
      </c>
      <c r="F2123" s="39" t="s">
        <v>51</v>
      </c>
    </row>
    <row r="2124" spans="1:6">
      <c r="A2124">
        <v>24</v>
      </c>
      <c r="B2124" s="1" t="s">
        <v>2</v>
      </c>
      <c r="C2124">
        <v>1</v>
      </c>
      <c r="D2124" s="39">
        <v>0.48</v>
      </c>
      <c r="E2124" s="39">
        <v>0</v>
      </c>
      <c r="F2124" s="39" t="s">
        <v>51</v>
      </c>
    </row>
    <row r="2125" spans="1:6">
      <c r="A2125">
        <v>24</v>
      </c>
      <c r="B2125" s="86" t="s">
        <v>2</v>
      </c>
      <c r="C2125">
        <v>2</v>
      </c>
      <c r="D2125" s="39">
        <v>0</v>
      </c>
      <c r="E2125" s="39">
        <v>0</v>
      </c>
      <c r="F2125" s="39" t="s">
        <v>52</v>
      </c>
    </row>
    <row r="2126" spans="1:6">
      <c r="A2126">
        <v>24</v>
      </c>
      <c r="B2126" s="1" t="s">
        <v>3</v>
      </c>
      <c r="C2126">
        <v>1</v>
      </c>
      <c r="D2126" s="39">
        <v>1</v>
      </c>
      <c r="E2126" s="39">
        <v>3</v>
      </c>
      <c r="F2126" s="39" t="s">
        <v>51</v>
      </c>
    </row>
    <row r="2127" spans="1:6">
      <c r="A2127">
        <v>24</v>
      </c>
      <c r="B2127" s="86" t="s">
        <v>3</v>
      </c>
      <c r="C2127">
        <v>2</v>
      </c>
      <c r="D2127" s="39">
        <v>0.85</v>
      </c>
      <c r="E2127" s="39">
        <v>1</v>
      </c>
      <c r="F2127" s="39" t="s">
        <v>51</v>
      </c>
    </row>
    <row r="2128" spans="1:6">
      <c r="A2128">
        <v>24</v>
      </c>
      <c r="B2128" s="1" t="s">
        <v>9</v>
      </c>
      <c r="C2128">
        <v>1</v>
      </c>
      <c r="D2128" s="39">
        <v>0.96</v>
      </c>
      <c r="E2128" s="39">
        <v>2</v>
      </c>
      <c r="F2128" s="39" t="s">
        <v>51</v>
      </c>
    </row>
    <row r="2129" spans="1:6">
      <c r="A2129">
        <v>24</v>
      </c>
      <c r="B2129" s="86" t="s">
        <v>9</v>
      </c>
      <c r="C2129">
        <v>2</v>
      </c>
      <c r="D2129" s="39">
        <v>0.56000000000000005</v>
      </c>
      <c r="E2129" s="39">
        <v>1</v>
      </c>
      <c r="F2129" s="39" t="s">
        <v>51</v>
      </c>
    </row>
    <row r="2130" spans="1:6">
      <c r="A2130">
        <v>24</v>
      </c>
      <c r="B2130" s="1" t="s">
        <v>205</v>
      </c>
      <c r="C2130">
        <v>1</v>
      </c>
      <c r="D2130" s="39">
        <v>0.65</v>
      </c>
      <c r="E2130" s="39">
        <v>1</v>
      </c>
      <c r="F2130" s="39" t="s">
        <v>51</v>
      </c>
    </row>
    <row r="2131" spans="1:6">
      <c r="A2131">
        <v>24</v>
      </c>
      <c r="B2131" s="86" t="s">
        <v>205</v>
      </c>
      <c r="C2131">
        <v>2</v>
      </c>
      <c r="D2131" s="39">
        <v>0.81</v>
      </c>
      <c r="E2131" s="39">
        <v>1</v>
      </c>
      <c r="F2131" s="39" t="s">
        <v>51</v>
      </c>
    </row>
    <row r="2132" spans="1:6">
      <c r="A2132">
        <v>24</v>
      </c>
      <c r="B2132" s="1" t="s">
        <v>132</v>
      </c>
      <c r="C2132">
        <v>1</v>
      </c>
      <c r="D2132" s="39">
        <v>1</v>
      </c>
      <c r="E2132" s="39">
        <v>3</v>
      </c>
      <c r="F2132" s="39" t="s">
        <v>51</v>
      </c>
    </row>
    <row r="2133" spans="1:6">
      <c r="A2133">
        <v>24</v>
      </c>
      <c r="B2133" s="86" t="s">
        <v>132</v>
      </c>
      <c r="C2133">
        <v>2</v>
      </c>
      <c r="D2133" s="39">
        <v>0.71</v>
      </c>
      <c r="E2133" s="39">
        <v>2</v>
      </c>
      <c r="F2133" s="39" t="s">
        <v>51</v>
      </c>
    </row>
    <row r="2134" spans="1:6">
      <c r="A2134">
        <v>24</v>
      </c>
      <c r="B2134" s="1" t="s">
        <v>7</v>
      </c>
      <c r="C2134">
        <v>1</v>
      </c>
      <c r="D2134" s="39">
        <v>0.45</v>
      </c>
      <c r="E2134" s="39">
        <v>0</v>
      </c>
      <c r="F2134" s="39" t="s">
        <v>51</v>
      </c>
    </row>
    <row r="2135" spans="1:6">
      <c r="A2135">
        <v>24</v>
      </c>
      <c r="B2135" s="86" t="s">
        <v>7</v>
      </c>
      <c r="C2135">
        <v>2</v>
      </c>
      <c r="D2135" s="39">
        <v>1</v>
      </c>
      <c r="E2135" s="39">
        <v>3</v>
      </c>
      <c r="F2135" s="39" t="s">
        <v>51</v>
      </c>
    </row>
    <row r="2136" spans="1:6">
      <c r="A2136">
        <v>24</v>
      </c>
      <c r="B2136" s="1" t="s">
        <v>10</v>
      </c>
      <c r="C2136">
        <v>1</v>
      </c>
      <c r="D2136" s="39">
        <v>0.94</v>
      </c>
      <c r="E2136" s="39">
        <v>2</v>
      </c>
      <c r="F2136" s="39" t="s">
        <v>51</v>
      </c>
    </row>
    <row r="2137" spans="1:6">
      <c r="A2137">
        <v>24</v>
      </c>
      <c r="B2137" s="1" t="s">
        <v>10</v>
      </c>
      <c r="C2137">
        <v>2</v>
      </c>
      <c r="D2137" s="39">
        <v>0.89</v>
      </c>
      <c r="E2137" s="39">
        <v>2</v>
      </c>
      <c r="F2137" s="39" t="s">
        <v>51</v>
      </c>
    </row>
    <row r="2138" spans="1:6">
      <c r="A2138">
        <v>24</v>
      </c>
      <c r="B2138" s="1" t="s">
        <v>45</v>
      </c>
      <c r="C2138">
        <v>1</v>
      </c>
      <c r="D2138" s="39">
        <v>0.78</v>
      </c>
      <c r="E2138" s="39">
        <v>2</v>
      </c>
      <c r="F2138" s="39" t="s">
        <v>51</v>
      </c>
    </row>
    <row r="2139" spans="1:6">
      <c r="A2139">
        <v>24</v>
      </c>
      <c r="B2139" s="86" t="s">
        <v>45</v>
      </c>
      <c r="C2139">
        <v>2</v>
      </c>
      <c r="D2139" s="39">
        <v>0.7</v>
      </c>
      <c r="E2139" s="39">
        <v>1</v>
      </c>
      <c r="F2139" s="39" t="s">
        <v>51</v>
      </c>
    </row>
    <row r="2140" spans="1:6">
      <c r="A2140">
        <v>24</v>
      </c>
      <c r="B2140" s="1" t="s">
        <v>13</v>
      </c>
      <c r="C2140">
        <v>1</v>
      </c>
      <c r="D2140" s="39">
        <v>0.6</v>
      </c>
      <c r="E2140" s="39">
        <v>1</v>
      </c>
      <c r="F2140" s="39" t="s">
        <v>51</v>
      </c>
    </row>
    <row r="2141" spans="1:6">
      <c r="A2141">
        <v>24</v>
      </c>
      <c r="B2141" s="86" t="s">
        <v>13</v>
      </c>
      <c r="C2141">
        <v>2</v>
      </c>
      <c r="D2141" s="39">
        <v>0.59</v>
      </c>
      <c r="E2141" s="39">
        <v>1</v>
      </c>
      <c r="F2141" s="39" t="s">
        <v>51</v>
      </c>
    </row>
    <row r="2142" spans="1:6">
      <c r="A2142">
        <v>24</v>
      </c>
      <c r="B2142" s="1" t="s">
        <v>120</v>
      </c>
      <c r="C2142">
        <v>1</v>
      </c>
      <c r="D2142" s="39">
        <v>0.89</v>
      </c>
      <c r="E2142" s="39">
        <v>2</v>
      </c>
      <c r="F2142" s="39" t="s">
        <v>51</v>
      </c>
    </row>
    <row r="2143" spans="1:6">
      <c r="A2143">
        <v>24</v>
      </c>
      <c r="B2143" s="86" t="s">
        <v>120</v>
      </c>
      <c r="C2143">
        <v>2</v>
      </c>
      <c r="D2143" s="39">
        <v>0.61</v>
      </c>
      <c r="E2143" s="39">
        <v>1</v>
      </c>
      <c r="F2143" s="39" t="s">
        <v>51</v>
      </c>
    </row>
    <row r="2144" spans="1:6">
      <c r="A2144">
        <v>24</v>
      </c>
      <c r="B2144" s="1" t="s">
        <v>489</v>
      </c>
      <c r="C2144">
        <v>1</v>
      </c>
      <c r="D2144" s="39">
        <v>0.63</v>
      </c>
      <c r="E2144" s="39">
        <v>2</v>
      </c>
      <c r="F2144" s="39" t="s">
        <v>51</v>
      </c>
    </row>
    <row r="2145" spans="1:6">
      <c r="A2145">
        <v>24</v>
      </c>
      <c r="B2145" s="86" t="s">
        <v>489</v>
      </c>
      <c r="C2145">
        <v>2</v>
      </c>
      <c r="D2145" s="39">
        <v>0.56999999999999995</v>
      </c>
      <c r="E2145" s="39">
        <v>2</v>
      </c>
      <c r="F2145" s="39" t="s">
        <v>51</v>
      </c>
    </row>
    <row r="2146" spans="1:6">
      <c r="A2146">
        <v>24</v>
      </c>
      <c r="B2146" s="1" t="s">
        <v>234</v>
      </c>
      <c r="C2146">
        <v>1</v>
      </c>
      <c r="D2146" s="39">
        <v>0.41</v>
      </c>
      <c r="E2146" s="39">
        <v>0</v>
      </c>
      <c r="F2146" s="39" t="s">
        <v>51</v>
      </c>
    </row>
    <row r="2147" spans="1:6">
      <c r="A2147">
        <v>24</v>
      </c>
      <c r="B2147" s="86" t="s">
        <v>234</v>
      </c>
      <c r="C2147">
        <v>2</v>
      </c>
      <c r="D2147" s="39">
        <v>1</v>
      </c>
      <c r="E2147" s="39">
        <v>3</v>
      </c>
      <c r="F2147" s="39" t="s">
        <v>51</v>
      </c>
    </row>
    <row r="2148" spans="1:6">
      <c r="A2148">
        <v>24</v>
      </c>
      <c r="B2148" s="1" t="s">
        <v>235</v>
      </c>
      <c r="C2148">
        <v>1</v>
      </c>
      <c r="D2148" s="39">
        <v>0</v>
      </c>
      <c r="E2148" s="39">
        <v>0</v>
      </c>
      <c r="F2148" s="39" t="s">
        <v>52</v>
      </c>
    </row>
    <row r="2149" spans="1:6">
      <c r="A2149">
        <v>24</v>
      </c>
      <c r="B2149" s="86" t="s">
        <v>235</v>
      </c>
      <c r="C2149">
        <v>2</v>
      </c>
      <c r="D2149" s="39">
        <v>0</v>
      </c>
      <c r="E2149" s="39">
        <v>0</v>
      </c>
      <c r="F2149" s="39" t="s">
        <v>52</v>
      </c>
    </row>
    <row r="2150" spans="1:6">
      <c r="A2150">
        <v>24</v>
      </c>
      <c r="B2150" s="1" t="s">
        <v>122</v>
      </c>
      <c r="C2150">
        <v>1</v>
      </c>
      <c r="D2150" s="39">
        <v>0.9</v>
      </c>
      <c r="E2150" s="39">
        <v>2</v>
      </c>
      <c r="F2150" s="39" t="s">
        <v>51</v>
      </c>
    </row>
    <row r="2151" spans="1:6">
      <c r="A2151">
        <v>24</v>
      </c>
      <c r="B2151" s="86" t="s">
        <v>122</v>
      </c>
      <c r="C2151">
        <v>2</v>
      </c>
      <c r="D2151" s="39">
        <v>1</v>
      </c>
      <c r="E2151" s="39">
        <v>3</v>
      </c>
      <c r="F2151" s="39" t="s">
        <v>51</v>
      </c>
    </row>
    <row r="2152" spans="1:6">
      <c r="A2152">
        <v>24</v>
      </c>
      <c r="B2152" s="1" t="s">
        <v>8</v>
      </c>
      <c r="C2152">
        <v>1</v>
      </c>
      <c r="D2152" s="39">
        <v>0</v>
      </c>
      <c r="E2152" s="39">
        <v>0</v>
      </c>
      <c r="F2152" s="39" t="s">
        <v>52</v>
      </c>
    </row>
    <row r="2153" spans="1:6">
      <c r="A2153">
        <v>24</v>
      </c>
      <c r="B2153" s="86" t="s">
        <v>8</v>
      </c>
      <c r="C2153">
        <v>2</v>
      </c>
      <c r="D2153" s="39">
        <v>0</v>
      </c>
      <c r="E2153" s="39">
        <v>0</v>
      </c>
      <c r="F2153" s="39" t="s">
        <v>52</v>
      </c>
    </row>
    <row r="2154" spans="1:6">
      <c r="A2154">
        <v>24</v>
      </c>
      <c r="B2154" s="1" t="s">
        <v>236</v>
      </c>
      <c r="C2154">
        <v>1</v>
      </c>
      <c r="D2154" s="39">
        <v>1</v>
      </c>
      <c r="E2154" s="39">
        <v>3</v>
      </c>
      <c r="F2154" s="39" t="s">
        <v>51</v>
      </c>
    </row>
    <row r="2155" spans="1:6">
      <c r="A2155">
        <v>24</v>
      </c>
      <c r="B2155" s="86" t="s">
        <v>236</v>
      </c>
      <c r="C2155">
        <v>2</v>
      </c>
      <c r="D2155" s="39">
        <v>0.66</v>
      </c>
      <c r="E2155" s="39">
        <v>2</v>
      </c>
      <c r="F2155" s="39" t="s">
        <v>51</v>
      </c>
    </row>
    <row r="2156" spans="1:6">
      <c r="A2156">
        <v>24</v>
      </c>
      <c r="B2156" s="1" t="s">
        <v>201</v>
      </c>
      <c r="C2156">
        <v>1</v>
      </c>
      <c r="D2156" s="39">
        <v>0.74</v>
      </c>
      <c r="E2156" s="39">
        <v>2</v>
      </c>
      <c r="F2156" s="39" t="s">
        <v>51</v>
      </c>
    </row>
    <row r="2157" spans="1:6">
      <c r="A2157">
        <v>24</v>
      </c>
      <c r="B2157" s="86" t="s">
        <v>201</v>
      </c>
      <c r="C2157">
        <v>2</v>
      </c>
      <c r="D2157" s="39">
        <v>0.68</v>
      </c>
      <c r="E2157" s="39">
        <v>1</v>
      </c>
      <c r="F2157" s="39" t="s">
        <v>51</v>
      </c>
    </row>
    <row r="2158" spans="1:6">
      <c r="A2158">
        <v>24</v>
      </c>
      <c r="B2158" s="1" t="s">
        <v>237</v>
      </c>
      <c r="C2158">
        <v>1</v>
      </c>
      <c r="D2158" s="39">
        <v>0.28000000000000003</v>
      </c>
      <c r="E2158" s="39">
        <v>0</v>
      </c>
      <c r="F2158" s="39" t="s">
        <v>51</v>
      </c>
    </row>
    <row r="2159" spans="1:6">
      <c r="A2159">
        <v>24</v>
      </c>
      <c r="B2159" s="86" t="s">
        <v>237</v>
      </c>
      <c r="C2159">
        <v>2</v>
      </c>
      <c r="D2159" s="39">
        <v>1</v>
      </c>
      <c r="E2159" s="39">
        <v>3</v>
      </c>
      <c r="F2159" s="39" t="s">
        <v>51</v>
      </c>
    </row>
    <row r="2160" spans="1:6">
      <c r="A2160">
        <v>24</v>
      </c>
      <c r="B2160" s="1" t="s">
        <v>238</v>
      </c>
      <c r="C2160">
        <v>1</v>
      </c>
      <c r="D2160" s="39">
        <v>0.62</v>
      </c>
      <c r="E2160" s="39">
        <v>2</v>
      </c>
      <c r="F2160" s="39" t="s">
        <v>51</v>
      </c>
    </row>
    <row r="2161" spans="1:6">
      <c r="A2161">
        <v>24</v>
      </c>
      <c r="B2161" s="86" t="s">
        <v>238</v>
      </c>
      <c r="C2161">
        <v>2</v>
      </c>
      <c r="D2161" s="39">
        <v>0</v>
      </c>
      <c r="E2161" s="39">
        <v>0</v>
      </c>
      <c r="F2161" s="39" t="s">
        <v>52</v>
      </c>
    </row>
    <row r="2162" spans="1:6">
      <c r="A2162">
        <v>24</v>
      </c>
      <c r="B2162" s="1" t="s">
        <v>14</v>
      </c>
      <c r="C2162">
        <v>1</v>
      </c>
      <c r="D2162" s="39">
        <v>1</v>
      </c>
      <c r="E2162" s="39">
        <v>3</v>
      </c>
      <c r="F2162" s="39" t="s">
        <v>51</v>
      </c>
    </row>
    <row r="2163" spans="1:6">
      <c r="A2163">
        <v>24</v>
      </c>
      <c r="B2163" s="86" t="s">
        <v>14</v>
      </c>
      <c r="C2163">
        <v>2</v>
      </c>
      <c r="D2163" s="39">
        <v>1</v>
      </c>
      <c r="E2163" s="39">
        <v>3</v>
      </c>
      <c r="F2163" s="39" t="s">
        <v>51</v>
      </c>
    </row>
    <row r="2164" spans="1:6">
      <c r="A2164">
        <v>24</v>
      </c>
      <c r="B2164" s="1" t="s">
        <v>239</v>
      </c>
      <c r="C2164">
        <v>1</v>
      </c>
      <c r="D2164" s="39">
        <v>1</v>
      </c>
      <c r="E2164" s="39">
        <v>3</v>
      </c>
      <c r="F2164" s="39" t="s">
        <v>51</v>
      </c>
    </row>
    <row r="2165" spans="1:6">
      <c r="A2165">
        <v>24</v>
      </c>
      <c r="B2165" s="86" t="s">
        <v>239</v>
      </c>
      <c r="C2165">
        <v>2</v>
      </c>
      <c r="D2165" s="39">
        <v>0.8</v>
      </c>
      <c r="E2165" s="39">
        <v>2</v>
      </c>
      <c r="F2165" s="39" t="s">
        <v>51</v>
      </c>
    </row>
    <row r="2166" spans="1:6">
      <c r="A2166">
        <v>24</v>
      </c>
      <c r="B2166" s="1" t="s">
        <v>240</v>
      </c>
      <c r="C2166">
        <v>1</v>
      </c>
      <c r="D2166" s="39">
        <v>1</v>
      </c>
      <c r="E2166" s="39">
        <v>3</v>
      </c>
      <c r="F2166" s="39" t="s">
        <v>51</v>
      </c>
    </row>
    <row r="2167" spans="1:6">
      <c r="A2167">
        <v>24</v>
      </c>
      <c r="B2167" s="86" t="s">
        <v>240</v>
      </c>
      <c r="C2167">
        <v>2</v>
      </c>
      <c r="D2167" s="39">
        <v>1</v>
      </c>
      <c r="E2167" s="39">
        <v>3</v>
      </c>
      <c r="F2167" s="39" t="s">
        <v>51</v>
      </c>
    </row>
    <row r="2168" spans="1:6">
      <c r="A2168">
        <v>24</v>
      </c>
      <c r="B2168" s="1" t="s">
        <v>118</v>
      </c>
      <c r="C2168">
        <v>1</v>
      </c>
      <c r="D2168" s="39">
        <v>1</v>
      </c>
      <c r="E2168" s="39">
        <v>3</v>
      </c>
      <c r="F2168" s="39" t="s">
        <v>51</v>
      </c>
    </row>
    <row r="2169" spans="1:6">
      <c r="A2169">
        <v>24</v>
      </c>
      <c r="B2169" s="86" t="s">
        <v>118</v>
      </c>
      <c r="C2169">
        <v>2</v>
      </c>
      <c r="D2169" s="39">
        <v>1</v>
      </c>
      <c r="E2169" s="39">
        <v>3</v>
      </c>
      <c r="F2169" s="39" t="s">
        <v>51</v>
      </c>
    </row>
    <row r="2170" spans="1:6">
      <c r="A2170">
        <v>24</v>
      </c>
      <c r="B2170" s="1" t="s">
        <v>183</v>
      </c>
      <c r="C2170">
        <v>1</v>
      </c>
      <c r="D2170" s="39">
        <v>0</v>
      </c>
      <c r="E2170" s="39">
        <v>0</v>
      </c>
      <c r="F2170" s="39" t="s">
        <v>52</v>
      </c>
    </row>
    <row r="2171" spans="1:6">
      <c r="A2171">
        <v>24</v>
      </c>
      <c r="B2171" s="86" t="s">
        <v>183</v>
      </c>
      <c r="C2171">
        <v>2</v>
      </c>
      <c r="D2171" s="39">
        <v>0</v>
      </c>
      <c r="E2171" s="39">
        <v>0</v>
      </c>
      <c r="F2171" s="39" t="s">
        <v>52</v>
      </c>
    </row>
    <row r="2172" spans="1:6">
      <c r="A2172">
        <v>24</v>
      </c>
      <c r="B2172" s="1" t="s">
        <v>241</v>
      </c>
      <c r="C2172">
        <v>1</v>
      </c>
      <c r="D2172" s="39">
        <v>0.83</v>
      </c>
      <c r="E2172" s="39">
        <v>2</v>
      </c>
      <c r="F2172" s="39" t="s">
        <v>51</v>
      </c>
    </row>
    <row r="2173" spans="1:6">
      <c r="A2173">
        <v>24</v>
      </c>
      <c r="B2173" s="86" t="s">
        <v>241</v>
      </c>
      <c r="C2173">
        <v>2</v>
      </c>
      <c r="D2173" s="39">
        <v>0.72</v>
      </c>
      <c r="E2173" s="39">
        <v>2</v>
      </c>
      <c r="F2173" s="39" t="s">
        <v>51</v>
      </c>
    </row>
    <row r="2174" spans="1:6">
      <c r="A2174">
        <v>24</v>
      </c>
      <c r="B2174" s="1" t="s">
        <v>16</v>
      </c>
      <c r="C2174">
        <v>1</v>
      </c>
      <c r="D2174" s="39">
        <v>0</v>
      </c>
      <c r="E2174" s="39">
        <v>0</v>
      </c>
      <c r="F2174" s="39" t="s">
        <v>52</v>
      </c>
    </row>
    <row r="2175" spans="1:6">
      <c r="A2175">
        <v>24</v>
      </c>
      <c r="B2175" s="86" t="s">
        <v>16</v>
      </c>
      <c r="C2175">
        <v>2</v>
      </c>
      <c r="D2175" s="39">
        <v>0</v>
      </c>
      <c r="E2175" s="39">
        <v>0</v>
      </c>
      <c r="F2175" s="39" t="s">
        <v>52</v>
      </c>
    </row>
    <row r="2176" spans="1:6">
      <c r="A2176">
        <v>24</v>
      </c>
      <c r="B2176" s="1" t="s">
        <v>19</v>
      </c>
      <c r="C2176">
        <v>1</v>
      </c>
      <c r="D2176" s="39">
        <v>0.3</v>
      </c>
      <c r="E2176" s="39">
        <v>1</v>
      </c>
      <c r="F2176" s="39" t="s">
        <v>51</v>
      </c>
    </row>
    <row r="2177" spans="1:6">
      <c r="A2177">
        <v>24</v>
      </c>
      <c r="B2177" s="86" t="s">
        <v>19</v>
      </c>
      <c r="C2177">
        <v>2</v>
      </c>
      <c r="D2177" s="39">
        <v>0.56999999999999995</v>
      </c>
      <c r="E2177" s="39">
        <v>1</v>
      </c>
      <c r="F2177" s="39" t="s">
        <v>51</v>
      </c>
    </row>
    <row r="2178" spans="1:6">
      <c r="A2178">
        <v>24</v>
      </c>
      <c r="B2178" s="1" t="s">
        <v>20</v>
      </c>
      <c r="C2178">
        <v>1</v>
      </c>
      <c r="D2178" s="39">
        <v>0.67</v>
      </c>
      <c r="E2178" s="39">
        <v>1</v>
      </c>
      <c r="F2178" s="39" t="s">
        <v>51</v>
      </c>
    </row>
    <row r="2179" spans="1:6">
      <c r="A2179">
        <v>24</v>
      </c>
      <c r="B2179" s="86" t="s">
        <v>20</v>
      </c>
      <c r="C2179">
        <v>2</v>
      </c>
      <c r="D2179" s="39">
        <v>0.73</v>
      </c>
      <c r="E2179" s="39">
        <v>2</v>
      </c>
      <c r="F2179" s="39" t="s">
        <v>51</v>
      </c>
    </row>
    <row r="2180" spans="1:6">
      <c r="A2180">
        <v>24</v>
      </c>
      <c r="B2180" s="1" t="s">
        <v>18</v>
      </c>
      <c r="C2180">
        <v>1</v>
      </c>
      <c r="D2180" s="39">
        <v>0.32</v>
      </c>
      <c r="E2180" s="39">
        <v>0</v>
      </c>
      <c r="F2180" s="39" t="s">
        <v>51</v>
      </c>
    </row>
    <row r="2181" spans="1:6">
      <c r="A2181">
        <v>24</v>
      </c>
      <c r="B2181" s="86" t="s">
        <v>18</v>
      </c>
      <c r="C2181">
        <v>2</v>
      </c>
      <c r="D2181" s="39">
        <v>0.75</v>
      </c>
      <c r="E2181" s="39">
        <v>2</v>
      </c>
      <c r="F2181" s="39" t="s">
        <v>51</v>
      </c>
    </row>
    <row r="2182" spans="1:6">
      <c r="A2182">
        <v>24</v>
      </c>
      <c r="B2182" s="1" t="s">
        <v>44</v>
      </c>
      <c r="C2182">
        <v>1</v>
      </c>
      <c r="D2182" s="39">
        <v>0.57999999999999996</v>
      </c>
      <c r="E2182" s="39">
        <v>1</v>
      </c>
      <c r="F2182" s="39" t="s">
        <v>51</v>
      </c>
    </row>
    <row r="2183" spans="1:6">
      <c r="A2183">
        <v>24</v>
      </c>
      <c r="B2183" s="86" t="s">
        <v>44</v>
      </c>
      <c r="C2183">
        <v>2</v>
      </c>
      <c r="D2183" s="39">
        <v>1</v>
      </c>
      <c r="E2183" s="39">
        <v>3</v>
      </c>
      <c r="F2183" s="39" t="s">
        <v>51</v>
      </c>
    </row>
    <row r="2184" spans="1:6">
      <c r="A2184">
        <v>24</v>
      </c>
      <c r="B2184" s="1" t="s">
        <v>39</v>
      </c>
      <c r="C2184">
        <v>1</v>
      </c>
      <c r="D2184" s="39">
        <v>0.5</v>
      </c>
      <c r="E2184" s="39">
        <v>1</v>
      </c>
      <c r="F2184" s="39" t="s">
        <v>51</v>
      </c>
    </row>
    <row r="2185" spans="1:6">
      <c r="A2185">
        <v>24</v>
      </c>
      <c r="B2185" s="86" t="s">
        <v>39</v>
      </c>
      <c r="C2185">
        <v>2</v>
      </c>
      <c r="D2185" s="39">
        <v>0.63</v>
      </c>
      <c r="E2185" s="39">
        <v>2</v>
      </c>
      <c r="F2185" s="39" t="s">
        <v>51</v>
      </c>
    </row>
    <row r="2186" spans="1:6">
      <c r="A2186">
        <v>24</v>
      </c>
      <c r="B2186" s="1" t="s">
        <v>21</v>
      </c>
      <c r="C2186">
        <v>1</v>
      </c>
      <c r="D2186" s="39">
        <v>0</v>
      </c>
      <c r="E2186" s="39">
        <v>0</v>
      </c>
      <c r="F2186" s="39" t="s">
        <v>52</v>
      </c>
    </row>
    <row r="2187" spans="1:6">
      <c r="A2187">
        <v>24</v>
      </c>
      <c r="B2187" s="86" t="s">
        <v>21</v>
      </c>
      <c r="C2187">
        <v>2</v>
      </c>
      <c r="D2187" s="39">
        <v>0</v>
      </c>
      <c r="E2187" s="39">
        <v>0</v>
      </c>
      <c r="F2187" s="39" t="s">
        <v>52</v>
      </c>
    </row>
    <row r="2188" spans="1:6">
      <c r="A2188">
        <v>24</v>
      </c>
      <c r="B2188" s="1" t="s">
        <v>242</v>
      </c>
      <c r="C2188">
        <v>1</v>
      </c>
      <c r="D2188" s="39">
        <v>0.88</v>
      </c>
      <c r="E2188" s="39">
        <v>1</v>
      </c>
      <c r="F2188" s="39" t="s">
        <v>51</v>
      </c>
    </row>
    <row r="2189" spans="1:6">
      <c r="A2189">
        <v>24</v>
      </c>
      <c r="B2189" s="86" t="s">
        <v>242</v>
      </c>
      <c r="C2189">
        <v>2</v>
      </c>
      <c r="D2189" s="39">
        <v>1</v>
      </c>
      <c r="E2189" s="39">
        <v>3</v>
      </c>
      <c r="F2189" s="39" t="s">
        <v>51</v>
      </c>
    </row>
    <row r="2190" spans="1:6">
      <c r="A2190">
        <v>24</v>
      </c>
      <c r="B2190" s="1" t="s">
        <v>243</v>
      </c>
      <c r="C2190">
        <v>1</v>
      </c>
      <c r="D2190" s="39">
        <v>0.73</v>
      </c>
      <c r="E2190" s="39">
        <v>2</v>
      </c>
      <c r="F2190" s="39" t="s">
        <v>51</v>
      </c>
    </row>
    <row r="2191" spans="1:6">
      <c r="A2191">
        <v>24</v>
      </c>
      <c r="B2191" s="86" t="s">
        <v>243</v>
      </c>
      <c r="C2191">
        <v>2</v>
      </c>
      <c r="D2191" s="39">
        <v>1</v>
      </c>
      <c r="E2191" s="39">
        <v>3</v>
      </c>
      <c r="F2191" s="39" t="s">
        <v>51</v>
      </c>
    </row>
    <row r="2192" spans="1:6">
      <c r="A2192">
        <v>24</v>
      </c>
      <c r="B2192" s="88" t="s">
        <v>244</v>
      </c>
      <c r="C2192">
        <v>1</v>
      </c>
      <c r="D2192" s="39">
        <v>0.49</v>
      </c>
      <c r="E2192" s="39">
        <v>0</v>
      </c>
      <c r="F2192" s="39" t="s">
        <v>51</v>
      </c>
    </row>
    <row r="2193" spans="1:6">
      <c r="A2193">
        <v>24</v>
      </c>
      <c r="B2193" s="88" t="s">
        <v>244</v>
      </c>
      <c r="C2193">
        <v>2</v>
      </c>
      <c r="D2193" s="39">
        <v>0</v>
      </c>
      <c r="E2193" s="39">
        <v>0</v>
      </c>
      <c r="F2193" s="39" t="s">
        <v>52</v>
      </c>
    </row>
    <row r="2194" spans="1:6">
      <c r="A2194">
        <v>25</v>
      </c>
      <c r="B2194" s="1" t="s">
        <v>245</v>
      </c>
      <c r="C2194">
        <v>1</v>
      </c>
      <c r="D2194" s="39">
        <v>1</v>
      </c>
      <c r="E2194" s="39">
        <v>3</v>
      </c>
      <c r="F2194" s="39" t="s">
        <v>51</v>
      </c>
    </row>
    <row r="2195" spans="1:6">
      <c r="A2195">
        <v>25</v>
      </c>
      <c r="B2195" s="87" t="s">
        <v>245</v>
      </c>
      <c r="C2195">
        <v>2</v>
      </c>
      <c r="D2195" s="39">
        <v>1</v>
      </c>
      <c r="E2195" s="39">
        <v>3</v>
      </c>
      <c r="F2195" s="39" t="s">
        <v>51</v>
      </c>
    </row>
    <row r="2196" spans="1:6">
      <c r="A2196">
        <v>25</v>
      </c>
      <c r="B2196" s="1" t="s">
        <v>231</v>
      </c>
      <c r="C2196">
        <v>1</v>
      </c>
      <c r="D2196" s="39">
        <v>1</v>
      </c>
      <c r="E2196" s="39">
        <v>3</v>
      </c>
      <c r="F2196" s="39" t="s">
        <v>51</v>
      </c>
    </row>
    <row r="2197" spans="1:6">
      <c r="A2197">
        <v>25</v>
      </c>
      <c r="B2197" s="87" t="s">
        <v>231</v>
      </c>
      <c r="C2197">
        <v>2</v>
      </c>
      <c r="D2197" s="39">
        <v>1</v>
      </c>
      <c r="E2197" s="39">
        <v>3</v>
      </c>
      <c r="F2197" s="39" t="s">
        <v>51</v>
      </c>
    </row>
    <row r="2198" spans="1:6">
      <c r="A2198">
        <v>25</v>
      </c>
      <c r="B2198" s="1" t="s">
        <v>229</v>
      </c>
      <c r="C2198">
        <v>1</v>
      </c>
      <c r="D2198" s="39">
        <v>0.96</v>
      </c>
      <c r="E2198" s="39">
        <v>1</v>
      </c>
      <c r="F2198" s="39" t="s">
        <v>51</v>
      </c>
    </row>
    <row r="2199" spans="1:6">
      <c r="A2199">
        <v>25</v>
      </c>
      <c r="B2199" s="87" t="s">
        <v>229</v>
      </c>
      <c r="C2199">
        <v>2</v>
      </c>
      <c r="D2199" s="39">
        <v>1</v>
      </c>
      <c r="E2199" s="39">
        <v>3</v>
      </c>
      <c r="F2199" s="39" t="s">
        <v>51</v>
      </c>
    </row>
    <row r="2200" spans="1:6">
      <c r="A2200">
        <v>25</v>
      </c>
      <c r="B2200" s="1" t="s">
        <v>230</v>
      </c>
      <c r="C2200">
        <v>1</v>
      </c>
      <c r="D2200" s="39">
        <v>0.48</v>
      </c>
      <c r="E2200" s="39">
        <v>0</v>
      </c>
      <c r="F2200" s="39" t="s">
        <v>51</v>
      </c>
    </row>
    <row r="2201" spans="1:6">
      <c r="A2201">
        <v>25</v>
      </c>
      <c r="B2201" s="87" t="s">
        <v>230</v>
      </c>
      <c r="C2201">
        <v>2</v>
      </c>
      <c r="D2201" s="39">
        <v>0</v>
      </c>
      <c r="E2201" s="39">
        <v>0</v>
      </c>
      <c r="F2201" s="39" t="s">
        <v>52</v>
      </c>
    </row>
    <row r="2202" spans="1:6">
      <c r="A2202">
        <v>25</v>
      </c>
      <c r="B2202" s="1" t="s">
        <v>246</v>
      </c>
      <c r="C2202">
        <v>1</v>
      </c>
      <c r="D2202" s="39">
        <v>0.89</v>
      </c>
      <c r="E2202" s="39">
        <v>1</v>
      </c>
      <c r="F2202" s="39" t="s">
        <v>51</v>
      </c>
    </row>
    <row r="2203" spans="1:6">
      <c r="A2203">
        <v>25</v>
      </c>
      <c r="B2203" s="87" t="s">
        <v>246</v>
      </c>
      <c r="C2203">
        <v>2</v>
      </c>
      <c r="D2203" s="39">
        <v>0.56000000000000005</v>
      </c>
      <c r="E2203" s="39">
        <v>2</v>
      </c>
      <c r="F2203" s="39" t="s">
        <v>51</v>
      </c>
    </row>
    <row r="2204" spans="1:6">
      <c r="A2204">
        <v>25</v>
      </c>
      <c r="B2204" s="275" t="s">
        <v>450</v>
      </c>
      <c r="C2204">
        <v>1</v>
      </c>
      <c r="D2204" s="39">
        <v>0.37</v>
      </c>
      <c r="E2204" s="39">
        <v>0</v>
      </c>
      <c r="F2204" s="39" t="s">
        <v>51</v>
      </c>
    </row>
    <row r="2205" spans="1:6">
      <c r="A2205">
        <v>25</v>
      </c>
      <c r="B2205" s="275" t="s">
        <v>450</v>
      </c>
      <c r="C2205">
        <v>2</v>
      </c>
      <c r="D2205" s="39">
        <v>1</v>
      </c>
      <c r="E2205" s="39">
        <v>3</v>
      </c>
      <c r="F2205" s="39" t="s">
        <v>51</v>
      </c>
    </row>
    <row r="2206" spans="1:6">
      <c r="A2206">
        <v>25</v>
      </c>
      <c r="B2206" s="1" t="s">
        <v>232</v>
      </c>
      <c r="C2206">
        <v>1</v>
      </c>
      <c r="D2206" s="39">
        <v>1</v>
      </c>
      <c r="E2206" s="39">
        <v>3</v>
      </c>
      <c r="F2206" s="39" t="s">
        <v>51</v>
      </c>
    </row>
    <row r="2207" spans="1:6">
      <c r="A2207">
        <v>25</v>
      </c>
      <c r="B2207" s="87" t="s">
        <v>232</v>
      </c>
      <c r="C2207">
        <v>2</v>
      </c>
      <c r="D2207" s="39">
        <v>1</v>
      </c>
      <c r="E2207" s="39">
        <v>3</v>
      </c>
      <c r="F2207" s="39" t="s">
        <v>51</v>
      </c>
    </row>
    <row r="2208" spans="1:6">
      <c r="A2208">
        <v>25</v>
      </c>
      <c r="B2208" s="1" t="s">
        <v>156</v>
      </c>
      <c r="C2208">
        <v>1</v>
      </c>
      <c r="D2208" s="39">
        <v>0.5</v>
      </c>
      <c r="E2208" s="39">
        <v>1</v>
      </c>
      <c r="F2208" s="39" t="s">
        <v>51</v>
      </c>
    </row>
    <row r="2209" spans="1:6">
      <c r="A2209">
        <v>25</v>
      </c>
      <c r="B2209" s="87" t="s">
        <v>156</v>
      </c>
      <c r="C2209">
        <v>2</v>
      </c>
      <c r="D2209" s="39">
        <v>0.54</v>
      </c>
      <c r="E2209" s="39">
        <v>2</v>
      </c>
      <c r="F2209" s="39" t="s">
        <v>51</v>
      </c>
    </row>
    <row r="2210" spans="1:6">
      <c r="A2210">
        <v>25</v>
      </c>
      <c r="B2210" s="1" t="s">
        <v>95</v>
      </c>
      <c r="C2210">
        <v>1</v>
      </c>
      <c r="D2210" s="39">
        <v>0.56000000000000005</v>
      </c>
      <c r="E2210" s="39">
        <v>1</v>
      </c>
      <c r="F2210" s="39" t="s">
        <v>51</v>
      </c>
    </row>
    <row r="2211" spans="1:6">
      <c r="A2211">
        <v>25</v>
      </c>
      <c r="B2211" s="87" t="s">
        <v>95</v>
      </c>
      <c r="C2211">
        <v>2</v>
      </c>
      <c r="D2211" s="39">
        <v>0.79</v>
      </c>
      <c r="E2211" s="39">
        <v>2</v>
      </c>
      <c r="F2211" s="39" t="s">
        <v>51</v>
      </c>
    </row>
    <row r="2212" spans="1:6">
      <c r="A2212">
        <v>25</v>
      </c>
      <c r="B2212" s="1" t="s">
        <v>1</v>
      </c>
      <c r="C2212">
        <v>1</v>
      </c>
      <c r="D2212" s="39">
        <v>1</v>
      </c>
      <c r="E2212" s="39">
        <v>3</v>
      </c>
      <c r="F2212" s="39" t="s">
        <v>51</v>
      </c>
    </row>
    <row r="2213" spans="1:6">
      <c r="A2213">
        <v>25</v>
      </c>
      <c r="B2213" s="87" t="s">
        <v>1</v>
      </c>
      <c r="C2213">
        <v>2</v>
      </c>
      <c r="D2213" s="39">
        <v>1</v>
      </c>
      <c r="E2213" s="39">
        <v>3</v>
      </c>
      <c r="F2213" s="39" t="s">
        <v>51</v>
      </c>
    </row>
    <row r="2214" spans="1:6">
      <c r="A2214">
        <v>25</v>
      </c>
      <c r="B2214" s="1" t="s">
        <v>247</v>
      </c>
      <c r="C2214">
        <v>1</v>
      </c>
      <c r="D2214" s="39">
        <v>0.32</v>
      </c>
      <c r="E2214" s="39">
        <v>0</v>
      </c>
      <c r="F2214" s="39" t="s">
        <v>51</v>
      </c>
    </row>
    <row r="2215" spans="1:6">
      <c r="A2215">
        <v>25</v>
      </c>
      <c r="B2215" s="87" t="s">
        <v>247</v>
      </c>
      <c r="C2215">
        <v>2</v>
      </c>
      <c r="D2215" s="39">
        <v>0.39</v>
      </c>
      <c r="E2215" s="39">
        <v>0</v>
      </c>
      <c r="F2215" s="39" t="s">
        <v>51</v>
      </c>
    </row>
    <row r="2216" spans="1:6">
      <c r="A2216">
        <v>25</v>
      </c>
      <c r="B2216" s="1" t="s">
        <v>233</v>
      </c>
      <c r="C2216">
        <v>1</v>
      </c>
      <c r="D2216" s="39">
        <v>1</v>
      </c>
      <c r="E2216" s="39">
        <v>3</v>
      </c>
      <c r="F2216" s="39" t="s">
        <v>51</v>
      </c>
    </row>
    <row r="2217" spans="1:6">
      <c r="A2217">
        <v>25</v>
      </c>
      <c r="B2217" s="87" t="s">
        <v>233</v>
      </c>
      <c r="C2217">
        <v>2</v>
      </c>
      <c r="D2217" s="39">
        <v>0.69</v>
      </c>
      <c r="E2217" s="39">
        <v>2</v>
      </c>
      <c r="F2217" s="39" t="s">
        <v>51</v>
      </c>
    </row>
    <row r="2218" spans="1:6">
      <c r="A2218">
        <v>25</v>
      </c>
      <c r="B2218" s="1" t="s">
        <v>2</v>
      </c>
      <c r="C2218">
        <v>1</v>
      </c>
      <c r="D2218" s="39">
        <v>0.46</v>
      </c>
      <c r="E2218" s="39">
        <v>1</v>
      </c>
      <c r="F2218" s="39" t="s">
        <v>51</v>
      </c>
    </row>
    <row r="2219" spans="1:6">
      <c r="A2219">
        <v>25</v>
      </c>
      <c r="B2219" s="87" t="s">
        <v>2</v>
      </c>
      <c r="C2219">
        <v>2</v>
      </c>
      <c r="D2219" s="39">
        <v>0.57999999999999996</v>
      </c>
      <c r="E2219" s="39">
        <v>2</v>
      </c>
      <c r="F2219" s="39" t="s">
        <v>51</v>
      </c>
    </row>
    <row r="2220" spans="1:6">
      <c r="A2220">
        <v>25</v>
      </c>
      <c r="B2220" s="1" t="s">
        <v>3</v>
      </c>
      <c r="C2220">
        <v>1</v>
      </c>
      <c r="D2220" s="39">
        <v>1</v>
      </c>
      <c r="E2220" s="39">
        <v>3</v>
      </c>
      <c r="F2220" s="39" t="s">
        <v>51</v>
      </c>
    </row>
    <row r="2221" spans="1:6">
      <c r="A2221">
        <v>25</v>
      </c>
      <c r="B2221" s="87" t="s">
        <v>3</v>
      </c>
      <c r="C2221">
        <v>2</v>
      </c>
      <c r="D2221" s="39">
        <v>0.73</v>
      </c>
      <c r="E2221" s="39">
        <v>2</v>
      </c>
      <c r="F2221" s="39" t="s">
        <v>51</v>
      </c>
    </row>
    <row r="2222" spans="1:6">
      <c r="A2222">
        <v>25</v>
      </c>
      <c r="B2222" s="1" t="s">
        <v>248</v>
      </c>
      <c r="C2222">
        <v>1</v>
      </c>
      <c r="D2222" s="39">
        <v>1</v>
      </c>
      <c r="E2222" s="39">
        <v>3</v>
      </c>
      <c r="F2222" s="39" t="s">
        <v>51</v>
      </c>
    </row>
    <row r="2223" spans="1:6">
      <c r="A2223">
        <v>25</v>
      </c>
      <c r="B2223" s="87" t="s">
        <v>248</v>
      </c>
      <c r="C2223">
        <v>2</v>
      </c>
      <c r="D2223" s="39">
        <v>0.67</v>
      </c>
      <c r="E2223" s="39">
        <v>2</v>
      </c>
      <c r="F2223" s="39" t="s">
        <v>51</v>
      </c>
    </row>
    <row r="2224" spans="1:6">
      <c r="A2224">
        <v>25</v>
      </c>
      <c r="B2224" s="1" t="s">
        <v>205</v>
      </c>
      <c r="C2224">
        <v>1</v>
      </c>
      <c r="D2224" s="39">
        <v>1</v>
      </c>
      <c r="E2224" s="39">
        <v>3</v>
      </c>
      <c r="F2224" s="39" t="s">
        <v>51</v>
      </c>
    </row>
    <row r="2225" spans="1:6">
      <c r="A2225">
        <v>25</v>
      </c>
      <c r="B2225" s="87" t="s">
        <v>205</v>
      </c>
      <c r="C2225">
        <v>2</v>
      </c>
      <c r="D2225" s="39">
        <v>0.96</v>
      </c>
      <c r="E2225" s="39">
        <v>2</v>
      </c>
      <c r="F2225" s="39" t="s">
        <v>51</v>
      </c>
    </row>
    <row r="2226" spans="1:6">
      <c r="A2226">
        <v>25</v>
      </c>
      <c r="B2226" s="1" t="s">
        <v>7</v>
      </c>
      <c r="C2226">
        <v>1</v>
      </c>
      <c r="D2226" s="39">
        <v>0.64</v>
      </c>
      <c r="E2226" s="39">
        <v>1</v>
      </c>
      <c r="F2226" s="39" t="s">
        <v>51</v>
      </c>
    </row>
    <row r="2227" spans="1:6">
      <c r="A2227">
        <v>25</v>
      </c>
      <c r="B2227" s="87" t="s">
        <v>7</v>
      </c>
      <c r="C2227">
        <v>2</v>
      </c>
      <c r="D2227" s="39">
        <v>0.21</v>
      </c>
      <c r="E2227" s="39">
        <v>0</v>
      </c>
      <c r="F2227" s="39" t="s">
        <v>51</v>
      </c>
    </row>
    <row r="2228" spans="1:6">
      <c r="A2228">
        <v>25</v>
      </c>
      <c r="B2228" s="1" t="s">
        <v>132</v>
      </c>
      <c r="C2228">
        <v>1</v>
      </c>
      <c r="D2228" s="39">
        <v>1</v>
      </c>
      <c r="E2228" s="39">
        <v>3</v>
      </c>
      <c r="F2228" s="39" t="s">
        <v>51</v>
      </c>
    </row>
    <row r="2229" spans="1:6">
      <c r="A2229">
        <v>25</v>
      </c>
      <c r="B2229" s="87" t="s">
        <v>132</v>
      </c>
      <c r="C2229">
        <v>2</v>
      </c>
      <c r="D2229" s="39">
        <v>1</v>
      </c>
      <c r="E2229" s="39">
        <v>3</v>
      </c>
      <c r="F2229" s="39" t="s">
        <v>51</v>
      </c>
    </row>
    <row r="2230" spans="1:6">
      <c r="A2230">
        <v>25</v>
      </c>
      <c r="B2230" s="1" t="s">
        <v>45</v>
      </c>
      <c r="C2230">
        <v>1</v>
      </c>
      <c r="D2230" s="39">
        <v>1</v>
      </c>
      <c r="E2230" s="39">
        <v>3</v>
      </c>
      <c r="F2230" s="39" t="s">
        <v>51</v>
      </c>
    </row>
    <row r="2231" spans="1:6">
      <c r="A2231">
        <v>25</v>
      </c>
      <c r="B2231" s="87" t="s">
        <v>45</v>
      </c>
      <c r="C2231">
        <v>2</v>
      </c>
      <c r="D2231" s="39">
        <v>0.97</v>
      </c>
      <c r="E2231" s="39">
        <v>1</v>
      </c>
      <c r="F2231" s="39" t="s">
        <v>51</v>
      </c>
    </row>
    <row r="2232" spans="1:6">
      <c r="A2232">
        <v>25</v>
      </c>
      <c r="B2232" s="1" t="s">
        <v>13</v>
      </c>
      <c r="C2232">
        <v>1</v>
      </c>
      <c r="D2232" s="39">
        <v>1</v>
      </c>
      <c r="E2232" s="39">
        <v>3</v>
      </c>
      <c r="F2232" s="39" t="s">
        <v>51</v>
      </c>
    </row>
    <row r="2233" spans="1:6">
      <c r="A2233">
        <v>25</v>
      </c>
      <c r="B2233" s="87" t="s">
        <v>13</v>
      </c>
      <c r="C2233">
        <v>2</v>
      </c>
      <c r="D2233" s="39">
        <v>1</v>
      </c>
      <c r="E2233" s="39">
        <v>3</v>
      </c>
      <c r="F2233" s="39" t="s">
        <v>51</v>
      </c>
    </row>
    <row r="2234" spans="1:6">
      <c r="A2234">
        <v>25</v>
      </c>
      <c r="B2234" s="1" t="s">
        <v>489</v>
      </c>
      <c r="C2234">
        <v>1</v>
      </c>
      <c r="D2234" s="39">
        <v>0.48</v>
      </c>
      <c r="E2234" s="39">
        <v>0</v>
      </c>
      <c r="F2234" s="39" t="s">
        <v>51</v>
      </c>
    </row>
    <row r="2235" spans="1:6">
      <c r="A2235">
        <v>25</v>
      </c>
      <c r="B2235" s="87" t="s">
        <v>489</v>
      </c>
      <c r="C2235">
        <v>2</v>
      </c>
      <c r="D2235" s="39">
        <v>0.63</v>
      </c>
      <c r="E2235" s="39">
        <v>2</v>
      </c>
      <c r="F2235" s="39" t="s">
        <v>51</v>
      </c>
    </row>
    <row r="2236" spans="1:6">
      <c r="A2236">
        <v>25</v>
      </c>
      <c r="B2236" s="1" t="s">
        <v>249</v>
      </c>
      <c r="C2236">
        <v>1</v>
      </c>
      <c r="D2236" s="39">
        <v>0.45</v>
      </c>
      <c r="E2236" s="39">
        <v>0</v>
      </c>
      <c r="F2236" s="39" t="s">
        <v>51</v>
      </c>
    </row>
    <row r="2237" spans="1:6">
      <c r="A2237">
        <v>25</v>
      </c>
      <c r="B2237" s="87" t="s">
        <v>249</v>
      </c>
      <c r="C2237">
        <v>2</v>
      </c>
      <c r="D2237" s="39">
        <v>0.45</v>
      </c>
      <c r="E2237" s="39">
        <v>0</v>
      </c>
      <c r="F2237" s="39" t="s">
        <v>51</v>
      </c>
    </row>
    <row r="2238" spans="1:6">
      <c r="A2238">
        <v>25</v>
      </c>
      <c r="B2238" s="1" t="s">
        <v>234</v>
      </c>
      <c r="C2238">
        <v>1</v>
      </c>
      <c r="D2238" s="39">
        <v>0.04</v>
      </c>
      <c r="E2238" s="39">
        <v>0</v>
      </c>
      <c r="F2238" s="39" t="s">
        <v>51</v>
      </c>
    </row>
    <row r="2239" spans="1:6">
      <c r="A2239">
        <v>25</v>
      </c>
      <c r="B2239" s="87" t="s">
        <v>234</v>
      </c>
      <c r="C2239">
        <v>2</v>
      </c>
      <c r="D2239" s="39">
        <v>1</v>
      </c>
      <c r="E2239" s="39">
        <v>3</v>
      </c>
      <c r="F2239" s="39" t="s">
        <v>51</v>
      </c>
    </row>
    <row r="2240" spans="1:6">
      <c r="A2240">
        <v>25</v>
      </c>
      <c r="B2240" s="1" t="s">
        <v>236</v>
      </c>
      <c r="C2240">
        <v>1</v>
      </c>
      <c r="D2240" s="39">
        <v>0.27</v>
      </c>
      <c r="E2240" s="39">
        <v>0</v>
      </c>
      <c r="F2240" s="39" t="s">
        <v>51</v>
      </c>
    </row>
    <row r="2241" spans="1:6">
      <c r="A2241">
        <v>25</v>
      </c>
      <c r="B2241" s="87" t="s">
        <v>236</v>
      </c>
      <c r="C2241">
        <v>2</v>
      </c>
      <c r="D2241" s="39">
        <v>0.8</v>
      </c>
      <c r="E2241" s="39">
        <v>1</v>
      </c>
      <c r="F2241" s="39" t="s">
        <v>51</v>
      </c>
    </row>
    <row r="2242" spans="1:6">
      <c r="A2242">
        <v>25</v>
      </c>
      <c r="B2242" s="1" t="s">
        <v>8</v>
      </c>
      <c r="C2242">
        <v>1</v>
      </c>
      <c r="D2242" s="39">
        <v>0.14000000000000001</v>
      </c>
      <c r="E2242" s="39">
        <v>0</v>
      </c>
      <c r="F2242" s="39" t="s">
        <v>51</v>
      </c>
    </row>
    <row r="2243" spans="1:6">
      <c r="A2243">
        <v>25</v>
      </c>
      <c r="B2243" s="87" t="s">
        <v>8</v>
      </c>
      <c r="C2243">
        <v>2</v>
      </c>
      <c r="D2243" s="39">
        <v>0.34</v>
      </c>
      <c r="E2243" s="39">
        <v>0</v>
      </c>
      <c r="F2243" s="39" t="s">
        <v>51</v>
      </c>
    </row>
    <row r="2244" spans="1:6">
      <c r="A2244">
        <v>25</v>
      </c>
      <c r="B2244" s="1" t="s">
        <v>201</v>
      </c>
      <c r="C2244">
        <v>1</v>
      </c>
      <c r="D2244" s="39">
        <v>0.65</v>
      </c>
      <c r="E2244" s="39">
        <v>2</v>
      </c>
      <c r="F2244" s="39" t="s">
        <v>51</v>
      </c>
    </row>
    <row r="2245" spans="1:6">
      <c r="A2245">
        <v>25</v>
      </c>
      <c r="B2245" s="87" t="s">
        <v>201</v>
      </c>
      <c r="C2245">
        <v>2</v>
      </c>
      <c r="D2245" s="39">
        <v>0.36</v>
      </c>
      <c r="E2245" s="39">
        <v>0</v>
      </c>
      <c r="F2245" s="39" t="s">
        <v>51</v>
      </c>
    </row>
    <row r="2246" spans="1:6">
      <c r="A2246">
        <v>25</v>
      </c>
      <c r="B2246" s="1" t="s">
        <v>237</v>
      </c>
      <c r="C2246">
        <v>1</v>
      </c>
      <c r="D2246" s="39">
        <v>0.84</v>
      </c>
      <c r="E2246" s="39">
        <v>2</v>
      </c>
      <c r="F2246" s="39" t="s">
        <v>51</v>
      </c>
    </row>
    <row r="2247" spans="1:6">
      <c r="A2247">
        <v>25</v>
      </c>
      <c r="B2247" s="87" t="s">
        <v>237</v>
      </c>
      <c r="C2247">
        <v>2</v>
      </c>
      <c r="D2247" s="39">
        <v>0</v>
      </c>
      <c r="E2247" s="39">
        <v>0</v>
      </c>
      <c r="F2247" s="39" t="s">
        <v>52</v>
      </c>
    </row>
    <row r="2248" spans="1:6">
      <c r="A2248">
        <v>25</v>
      </c>
      <c r="B2248" s="1" t="s">
        <v>238</v>
      </c>
      <c r="C2248">
        <v>1</v>
      </c>
      <c r="D2248" s="39">
        <v>0</v>
      </c>
      <c r="E2248" s="39">
        <v>0</v>
      </c>
      <c r="F2248" s="39" t="s">
        <v>52</v>
      </c>
    </row>
    <row r="2249" spans="1:6">
      <c r="A2249">
        <v>25</v>
      </c>
      <c r="B2249" s="87" t="s">
        <v>238</v>
      </c>
      <c r="C2249">
        <v>2</v>
      </c>
      <c r="D2249" s="39">
        <v>0</v>
      </c>
      <c r="E2249" s="39">
        <v>0</v>
      </c>
      <c r="F2249" s="39" t="s">
        <v>52</v>
      </c>
    </row>
    <row r="2250" spans="1:6">
      <c r="A2250">
        <v>25</v>
      </c>
      <c r="B2250" s="1" t="s">
        <v>239</v>
      </c>
      <c r="C2250">
        <v>1</v>
      </c>
      <c r="D2250" s="39">
        <v>0.6</v>
      </c>
      <c r="E2250" s="39">
        <v>1</v>
      </c>
      <c r="F2250" s="39" t="s">
        <v>51</v>
      </c>
    </row>
    <row r="2251" spans="1:6">
      <c r="A2251">
        <v>25</v>
      </c>
      <c r="B2251" s="87" t="s">
        <v>239</v>
      </c>
      <c r="C2251">
        <v>2</v>
      </c>
      <c r="D2251" s="39">
        <v>1</v>
      </c>
      <c r="E2251" s="39">
        <v>3</v>
      </c>
      <c r="F2251" s="39" t="s">
        <v>51</v>
      </c>
    </row>
    <row r="2252" spans="1:6">
      <c r="A2252">
        <v>25</v>
      </c>
      <c r="B2252" s="1" t="s">
        <v>240</v>
      </c>
      <c r="C2252">
        <v>1</v>
      </c>
      <c r="D2252" s="39">
        <v>1</v>
      </c>
      <c r="E2252" s="39">
        <v>3</v>
      </c>
      <c r="F2252" s="39" t="s">
        <v>51</v>
      </c>
    </row>
    <row r="2253" spans="1:6">
      <c r="A2253">
        <v>25</v>
      </c>
      <c r="B2253" s="87" t="s">
        <v>240</v>
      </c>
      <c r="C2253">
        <v>2</v>
      </c>
      <c r="D2253" s="39">
        <v>1</v>
      </c>
      <c r="E2253" s="39">
        <v>3</v>
      </c>
      <c r="F2253" s="39" t="s">
        <v>51</v>
      </c>
    </row>
    <row r="2254" spans="1:6">
      <c r="A2254">
        <v>25</v>
      </c>
      <c r="B2254" s="1" t="s">
        <v>118</v>
      </c>
      <c r="C2254">
        <v>1</v>
      </c>
      <c r="D2254" s="39">
        <v>1</v>
      </c>
      <c r="E2254" s="39">
        <v>3</v>
      </c>
      <c r="F2254" s="39" t="s">
        <v>51</v>
      </c>
    </row>
    <row r="2255" spans="1:6">
      <c r="A2255">
        <v>25</v>
      </c>
      <c r="B2255" s="1" t="s">
        <v>118</v>
      </c>
      <c r="C2255">
        <v>2</v>
      </c>
      <c r="D2255" s="39">
        <v>0.92</v>
      </c>
      <c r="E2255" s="39">
        <v>2</v>
      </c>
      <c r="F2255" s="39" t="s">
        <v>51</v>
      </c>
    </row>
    <row r="2256" spans="1:6">
      <c r="A2256">
        <v>25</v>
      </c>
      <c r="B2256" s="1" t="s">
        <v>241</v>
      </c>
      <c r="C2256">
        <v>1</v>
      </c>
      <c r="D2256" s="39">
        <v>0.78</v>
      </c>
      <c r="E2256" s="39">
        <v>2</v>
      </c>
      <c r="F2256" s="39" t="s">
        <v>51</v>
      </c>
    </row>
    <row r="2257" spans="1:6">
      <c r="A2257">
        <v>25</v>
      </c>
      <c r="B2257" s="87" t="s">
        <v>241</v>
      </c>
      <c r="C2257">
        <v>2</v>
      </c>
      <c r="D2257" s="39">
        <v>0.6</v>
      </c>
      <c r="E2257" s="39">
        <v>1</v>
      </c>
      <c r="F2257" s="39" t="s">
        <v>51</v>
      </c>
    </row>
    <row r="2258" spans="1:6">
      <c r="A2258">
        <v>25</v>
      </c>
      <c r="B2258" s="1" t="s">
        <v>44</v>
      </c>
      <c r="C2258">
        <v>1</v>
      </c>
      <c r="D2258" s="39">
        <v>0.7</v>
      </c>
      <c r="E2258" s="39">
        <v>2</v>
      </c>
      <c r="F2258" s="39" t="s">
        <v>51</v>
      </c>
    </row>
    <row r="2259" spans="1:6">
      <c r="A2259">
        <v>25</v>
      </c>
      <c r="B2259" s="87" t="s">
        <v>44</v>
      </c>
      <c r="C2259">
        <v>2</v>
      </c>
      <c r="D2259" s="39">
        <v>1</v>
      </c>
      <c r="E2259" s="39">
        <v>3</v>
      </c>
      <c r="F2259" s="39" t="s">
        <v>51</v>
      </c>
    </row>
    <row r="2260" spans="1:6">
      <c r="A2260">
        <v>25</v>
      </c>
      <c r="B2260" s="1" t="s">
        <v>19</v>
      </c>
      <c r="C2260">
        <v>1</v>
      </c>
      <c r="D2260" s="39">
        <v>0.27</v>
      </c>
      <c r="E2260" s="39">
        <v>1</v>
      </c>
      <c r="F2260" s="39" t="s">
        <v>51</v>
      </c>
    </row>
    <row r="2261" spans="1:6">
      <c r="A2261">
        <v>25</v>
      </c>
      <c r="B2261" s="87" t="s">
        <v>19</v>
      </c>
      <c r="C2261">
        <v>2</v>
      </c>
      <c r="D2261" s="39">
        <v>0.43</v>
      </c>
      <c r="E2261" s="39">
        <v>1</v>
      </c>
      <c r="F2261" s="39" t="s">
        <v>51</v>
      </c>
    </row>
    <row r="2262" spans="1:6">
      <c r="A2262">
        <v>25</v>
      </c>
      <c r="B2262" s="1" t="s">
        <v>20</v>
      </c>
      <c r="C2262">
        <v>1</v>
      </c>
      <c r="D2262" s="39">
        <v>0.39</v>
      </c>
      <c r="E2262" s="39">
        <v>0</v>
      </c>
      <c r="F2262" s="39" t="s">
        <v>51</v>
      </c>
    </row>
    <row r="2263" spans="1:6">
      <c r="A2263">
        <v>25</v>
      </c>
      <c r="B2263" s="87" t="s">
        <v>20</v>
      </c>
      <c r="C2263">
        <v>2</v>
      </c>
      <c r="D2263" s="39">
        <v>0.56999999999999995</v>
      </c>
      <c r="E2263" s="39">
        <v>1</v>
      </c>
      <c r="F2263" s="39" t="s">
        <v>51</v>
      </c>
    </row>
    <row r="2264" spans="1:6">
      <c r="A2264">
        <v>25</v>
      </c>
      <c r="B2264" s="1" t="s">
        <v>18</v>
      </c>
      <c r="C2264">
        <v>1</v>
      </c>
      <c r="D2264" s="39">
        <v>0.36</v>
      </c>
      <c r="E2264" s="39">
        <v>1</v>
      </c>
      <c r="F2264" s="39" t="s">
        <v>51</v>
      </c>
    </row>
    <row r="2265" spans="1:6">
      <c r="A2265">
        <v>25</v>
      </c>
      <c r="B2265" s="87" t="s">
        <v>18</v>
      </c>
      <c r="C2265">
        <v>2</v>
      </c>
      <c r="D2265" s="39">
        <v>0.41</v>
      </c>
      <c r="E2265" s="39">
        <v>0</v>
      </c>
      <c r="F2265" s="39" t="s">
        <v>51</v>
      </c>
    </row>
    <row r="2266" spans="1:6">
      <c r="A2266">
        <v>25</v>
      </c>
      <c r="B2266" s="1" t="s">
        <v>39</v>
      </c>
      <c r="C2266">
        <v>1</v>
      </c>
      <c r="D2266" s="39">
        <v>0.39</v>
      </c>
      <c r="E2266" s="39">
        <v>0</v>
      </c>
      <c r="F2266" s="39" t="s">
        <v>51</v>
      </c>
    </row>
    <row r="2267" spans="1:6">
      <c r="A2267">
        <v>25</v>
      </c>
      <c r="B2267" s="87" t="s">
        <v>39</v>
      </c>
      <c r="C2267">
        <v>2</v>
      </c>
      <c r="D2267" s="39">
        <v>0.61</v>
      </c>
      <c r="E2267" s="39">
        <v>2</v>
      </c>
      <c r="F2267" s="39" t="s">
        <v>51</v>
      </c>
    </row>
    <row r="2268" spans="1:6">
      <c r="A2268">
        <v>25</v>
      </c>
      <c r="B2268" s="1" t="s">
        <v>242</v>
      </c>
      <c r="C2268">
        <v>1</v>
      </c>
      <c r="D2268" s="39">
        <v>0.49</v>
      </c>
      <c r="E2268" s="39">
        <v>0</v>
      </c>
      <c r="F2268" s="39" t="s">
        <v>51</v>
      </c>
    </row>
    <row r="2269" spans="1:6">
      <c r="A2269">
        <v>25</v>
      </c>
      <c r="B2269" s="87" t="s">
        <v>242</v>
      </c>
      <c r="C2269">
        <v>2</v>
      </c>
      <c r="D2269" s="39">
        <v>0.35</v>
      </c>
      <c r="E2269" s="39">
        <v>0</v>
      </c>
      <c r="F2269" s="39" t="s">
        <v>51</v>
      </c>
    </row>
    <row r="2270" spans="1:6">
      <c r="A2270">
        <v>25</v>
      </c>
      <c r="B2270" s="1" t="s">
        <v>243</v>
      </c>
      <c r="C2270">
        <v>1</v>
      </c>
      <c r="D2270" s="39">
        <v>0.43</v>
      </c>
      <c r="E2270" s="39">
        <v>0</v>
      </c>
      <c r="F2270" s="39" t="s">
        <v>51</v>
      </c>
    </row>
    <row r="2271" spans="1:6">
      <c r="A2271">
        <v>25</v>
      </c>
      <c r="B2271" s="87" t="s">
        <v>243</v>
      </c>
      <c r="C2271">
        <v>2</v>
      </c>
      <c r="D2271" s="39">
        <v>1</v>
      </c>
      <c r="E2271" s="39">
        <v>3</v>
      </c>
      <c r="F2271" s="39" t="s">
        <v>51</v>
      </c>
    </row>
    <row r="2272" spans="1:6">
      <c r="A2272">
        <v>25</v>
      </c>
      <c r="B2272" s="87" t="s">
        <v>250</v>
      </c>
      <c r="C2272">
        <v>1</v>
      </c>
      <c r="D2272" s="39">
        <v>0.35</v>
      </c>
      <c r="E2272" s="39">
        <v>0</v>
      </c>
      <c r="F2272" s="39" t="s">
        <v>51</v>
      </c>
    </row>
    <row r="2273" spans="1:6">
      <c r="A2273">
        <v>25</v>
      </c>
      <c r="B2273" s="87" t="s">
        <v>250</v>
      </c>
      <c r="C2273">
        <v>2</v>
      </c>
      <c r="D2273" s="39">
        <v>0.42</v>
      </c>
      <c r="E2273" s="39">
        <v>0</v>
      </c>
      <c r="F2273" s="39" t="s">
        <v>51</v>
      </c>
    </row>
    <row r="2274" spans="1:6">
      <c r="A2274">
        <v>26</v>
      </c>
      <c r="B2274" s="1" t="s">
        <v>245</v>
      </c>
      <c r="C2274">
        <v>1</v>
      </c>
      <c r="D2274" s="39">
        <v>0.99</v>
      </c>
      <c r="E2274" s="39">
        <v>2</v>
      </c>
      <c r="F2274" s="39" t="s">
        <v>51</v>
      </c>
    </row>
    <row r="2275" spans="1:6">
      <c r="A2275">
        <v>26</v>
      </c>
      <c r="B2275" s="1" t="s">
        <v>245</v>
      </c>
      <c r="C2275">
        <v>2</v>
      </c>
      <c r="D2275" s="39">
        <v>1</v>
      </c>
      <c r="E2275" s="39">
        <v>3</v>
      </c>
      <c r="F2275" s="39" t="s">
        <v>51</v>
      </c>
    </row>
    <row r="2276" spans="1:6">
      <c r="A2276">
        <v>26</v>
      </c>
      <c r="B2276" s="1" t="s">
        <v>231</v>
      </c>
      <c r="C2276">
        <v>1</v>
      </c>
      <c r="D2276" s="39">
        <v>1</v>
      </c>
      <c r="E2276" s="39">
        <v>3</v>
      </c>
      <c r="F2276" s="39" t="s">
        <v>51</v>
      </c>
    </row>
    <row r="2277" spans="1:6">
      <c r="A2277">
        <v>26</v>
      </c>
      <c r="B2277" s="89" t="s">
        <v>231</v>
      </c>
      <c r="C2277">
        <v>2</v>
      </c>
      <c r="D2277" s="39">
        <v>0.4</v>
      </c>
      <c r="E2277" s="39">
        <v>0</v>
      </c>
      <c r="F2277" s="39" t="s">
        <v>51</v>
      </c>
    </row>
    <row r="2278" spans="1:6">
      <c r="A2278">
        <v>26</v>
      </c>
      <c r="B2278" s="1" t="s">
        <v>229</v>
      </c>
      <c r="C2278">
        <v>1</v>
      </c>
      <c r="D2278" s="39">
        <v>0.66</v>
      </c>
      <c r="E2278" s="39">
        <v>1</v>
      </c>
      <c r="F2278" s="39" t="s">
        <v>51</v>
      </c>
    </row>
    <row r="2279" spans="1:6">
      <c r="A2279">
        <v>26</v>
      </c>
      <c r="B2279" s="89" t="s">
        <v>229</v>
      </c>
      <c r="C2279">
        <v>2</v>
      </c>
      <c r="D2279" s="39">
        <v>0</v>
      </c>
      <c r="E2279" s="39">
        <v>0</v>
      </c>
      <c r="F2279" s="39" t="s">
        <v>52</v>
      </c>
    </row>
    <row r="2280" spans="1:6">
      <c r="A2280">
        <v>26</v>
      </c>
      <c r="B2280" s="1" t="s">
        <v>277</v>
      </c>
      <c r="C2280">
        <v>1</v>
      </c>
      <c r="D2280" s="39">
        <v>0.8</v>
      </c>
      <c r="E2280" s="39">
        <v>2</v>
      </c>
      <c r="F2280" s="39" t="s">
        <v>51</v>
      </c>
    </row>
    <row r="2281" spans="1:6">
      <c r="A2281">
        <v>26</v>
      </c>
      <c r="B2281" s="89" t="s">
        <v>277</v>
      </c>
      <c r="C2281">
        <v>2</v>
      </c>
      <c r="D2281" s="39">
        <v>0.28000000000000003</v>
      </c>
      <c r="E2281" s="39">
        <v>0</v>
      </c>
      <c r="F2281" s="39" t="s">
        <v>51</v>
      </c>
    </row>
    <row r="2282" spans="1:6">
      <c r="A2282">
        <v>26</v>
      </c>
      <c r="B2282" s="275" t="s">
        <v>450</v>
      </c>
      <c r="C2282">
        <v>1</v>
      </c>
      <c r="D2282" s="39">
        <v>1</v>
      </c>
      <c r="E2282" s="39">
        <v>3</v>
      </c>
      <c r="F2282" s="39" t="s">
        <v>51</v>
      </c>
    </row>
    <row r="2283" spans="1:6">
      <c r="A2283">
        <v>26</v>
      </c>
      <c r="B2283" s="275" t="s">
        <v>450</v>
      </c>
      <c r="C2283">
        <v>2</v>
      </c>
      <c r="D2283" s="39">
        <v>1</v>
      </c>
      <c r="E2283" s="39">
        <v>3</v>
      </c>
      <c r="F2283" s="39" t="s">
        <v>51</v>
      </c>
    </row>
    <row r="2284" spans="1:6">
      <c r="A2284">
        <v>26</v>
      </c>
      <c r="B2284" s="1" t="s">
        <v>232</v>
      </c>
      <c r="C2284">
        <v>1</v>
      </c>
      <c r="D2284" s="39">
        <v>0.95</v>
      </c>
      <c r="E2284" s="39">
        <v>2</v>
      </c>
      <c r="F2284" s="39" t="s">
        <v>51</v>
      </c>
    </row>
    <row r="2285" spans="1:6">
      <c r="A2285">
        <v>26</v>
      </c>
      <c r="B2285" s="89" t="s">
        <v>232</v>
      </c>
      <c r="C2285">
        <v>2</v>
      </c>
      <c r="D2285" s="39">
        <v>1</v>
      </c>
      <c r="E2285" s="39">
        <v>3</v>
      </c>
      <c r="F2285" s="39" t="s">
        <v>51</v>
      </c>
    </row>
    <row r="2286" spans="1:6">
      <c r="A2286">
        <v>26</v>
      </c>
      <c r="B2286" s="1" t="s">
        <v>156</v>
      </c>
      <c r="C2286">
        <v>1</v>
      </c>
      <c r="D2286" s="39">
        <v>0</v>
      </c>
      <c r="E2286" s="39">
        <v>0</v>
      </c>
      <c r="F2286" s="39" t="s">
        <v>52</v>
      </c>
    </row>
    <row r="2287" spans="1:6">
      <c r="A2287">
        <v>26</v>
      </c>
      <c r="B2287" s="89" t="s">
        <v>156</v>
      </c>
      <c r="C2287">
        <v>2</v>
      </c>
      <c r="D2287" s="39">
        <v>0</v>
      </c>
      <c r="E2287" s="39">
        <v>0</v>
      </c>
      <c r="F2287" s="39" t="s">
        <v>52</v>
      </c>
    </row>
    <row r="2288" spans="1:6">
      <c r="A2288">
        <v>26</v>
      </c>
      <c r="B2288" s="1" t="s">
        <v>95</v>
      </c>
      <c r="C2288">
        <v>1</v>
      </c>
      <c r="D2288" s="39">
        <v>0.55000000000000004</v>
      </c>
      <c r="E2288" s="39">
        <v>1</v>
      </c>
      <c r="F2288" s="39" t="s">
        <v>51</v>
      </c>
    </row>
    <row r="2289" spans="1:6">
      <c r="A2289">
        <v>26</v>
      </c>
      <c r="B2289" s="89" t="s">
        <v>95</v>
      </c>
      <c r="C2289">
        <v>2</v>
      </c>
      <c r="D2289" s="39">
        <v>0.84</v>
      </c>
      <c r="E2289" s="39">
        <v>1</v>
      </c>
      <c r="F2289" s="39" t="s">
        <v>51</v>
      </c>
    </row>
    <row r="2290" spans="1:6">
      <c r="A2290">
        <v>26</v>
      </c>
      <c r="B2290" s="1" t="s">
        <v>1</v>
      </c>
      <c r="C2290">
        <v>1</v>
      </c>
      <c r="D2290" s="39">
        <v>0.7</v>
      </c>
      <c r="E2290" s="39">
        <v>2</v>
      </c>
      <c r="F2290" s="39" t="s">
        <v>51</v>
      </c>
    </row>
    <row r="2291" spans="1:6">
      <c r="A2291">
        <v>26</v>
      </c>
      <c r="B2291" s="89" t="s">
        <v>1</v>
      </c>
      <c r="C2291">
        <v>2</v>
      </c>
      <c r="D2291" s="39">
        <v>0.89</v>
      </c>
      <c r="E2291" s="39">
        <v>2</v>
      </c>
      <c r="F2291" s="39" t="s">
        <v>51</v>
      </c>
    </row>
    <row r="2292" spans="1:6">
      <c r="A2292">
        <v>26</v>
      </c>
      <c r="B2292" s="1" t="s">
        <v>233</v>
      </c>
      <c r="C2292">
        <v>1</v>
      </c>
      <c r="D2292" s="39">
        <v>0.67</v>
      </c>
      <c r="E2292" s="39">
        <v>1</v>
      </c>
      <c r="F2292" s="39" t="s">
        <v>51</v>
      </c>
    </row>
    <row r="2293" spans="1:6">
      <c r="A2293">
        <v>26</v>
      </c>
      <c r="B2293" s="89" t="s">
        <v>233</v>
      </c>
      <c r="C2293">
        <v>2</v>
      </c>
      <c r="D2293" s="39">
        <v>0.66</v>
      </c>
      <c r="E2293" s="39">
        <v>1</v>
      </c>
      <c r="F2293" s="39" t="s">
        <v>51</v>
      </c>
    </row>
    <row r="2294" spans="1:6">
      <c r="A2294">
        <v>26</v>
      </c>
      <c r="B2294" s="1" t="s">
        <v>247</v>
      </c>
      <c r="C2294">
        <v>1</v>
      </c>
      <c r="D2294" s="39">
        <v>0.54</v>
      </c>
      <c r="E2294" s="39">
        <v>1</v>
      </c>
      <c r="F2294" s="39" t="s">
        <v>51</v>
      </c>
    </row>
    <row r="2295" spans="1:6">
      <c r="A2295">
        <v>26</v>
      </c>
      <c r="B2295" s="89" t="s">
        <v>247</v>
      </c>
      <c r="C2295">
        <v>2</v>
      </c>
      <c r="D2295" s="39">
        <v>0.51</v>
      </c>
      <c r="E2295" s="39">
        <v>1</v>
      </c>
      <c r="F2295" s="39" t="s">
        <v>51</v>
      </c>
    </row>
    <row r="2296" spans="1:6">
      <c r="A2296">
        <v>26</v>
      </c>
      <c r="B2296" s="1" t="s">
        <v>3</v>
      </c>
      <c r="C2296">
        <v>1</v>
      </c>
      <c r="D2296" s="39">
        <v>1</v>
      </c>
      <c r="E2296" s="39">
        <v>3</v>
      </c>
      <c r="F2296" s="39" t="s">
        <v>51</v>
      </c>
    </row>
    <row r="2297" spans="1:6">
      <c r="A2297">
        <v>26</v>
      </c>
      <c r="B2297" s="89" t="s">
        <v>3</v>
      </c>
      <c r="C2297">
        <v>2</v>
      </c>
      <c r="D2297" s="39">
        <v>0</v>
      </c>
      <c r="E2297" s="39">
        <v>0</v>
      </c>
      <c r="F2297" s="39" t="s">
        <v>52</v>
      </c>
    </row>
    <row r="2298" spans="1:6">
      <c r="A2298">
        <v>26</v>
      </c>
      <c r="B2298" s="1" t="s">
        <v>2</v>
      </c>
      <c r="C2298">
        <v>1</v>
      </c>
      <c r="D2298" s="39">
        <v>0.53</v>
      </c>
      <c r="E2298" s="39">
        <v>1</v>
      </c>
      <c r="F2298" s="39" t="s">
        <v>51</v>
      </c>
    </row>
    <row r="2299" spans="1:6">
      <c r="A2299">
        <v>26</v>
      </c>
      <c r="B2299" s="89" t="s">
        <v>2</v>
      </c>
      <c r="C2299">
        <v>2</v>
      </c>
      <c r="D2299" s="39">
        <v>0.64</v>
      </c>
      <c r="E2299" s="39">
        <v>2</v>
      </c>
      <c r="F2299" s="39" t="s">
        <v>51</v>
      </c>
    </row>
    <row r="2300" spans="1:6">
      <c r="A2300">
        <v>26</v>
      </c>
      <c r="B2300" s="1" t="s">
        <v>248</v>
      </c>
      <c r="C2300">
        <v>1</v>
      </c>
      <c r="D2300" s="39">
        <v>1</v>
      </c>
      <c r="E2300" s="39">
        <v>3</v>
      </c>
      <c r="F2300" s="39" t="s">
        <v>51</v>
      </c>
    </row>
    <row r="2301" spans="1:6">
      <c r="A2301">
        <v>26</v>
      </c>
      <c r="B2301" s="89" t="s">
        <v>248</v>
      </c>
      <c r="C2301">
        <v>2</v>
      </c>
      <c r="D2301" s="39">
        <v>0.64</v>
      </c>
      <c r="E2301" s="39">
        <v>1</v>
      </c>
      <c r="F2301" s="39" t="s">
        <v>51</v>
      </c>
    </row>
    <row r="2302" spans="1:6">
      <c r="A2302">
        <v>26</v>
      </c>
      <c r="B2302" s="1" t="s">
        <v>205</v>
      </c>
      <c r="C2302">
        <v>1</v>
      </c>
      <c r="D2302" s="39">
        <v>0.74</v>
      </c>
      <c r="E2302" s="39">
        <v>2</v>
      </c>
      <c r="F2302" s="39" t="s">
        <v>51</v>
      </c>
    </row>
    <row r="2303" spans="1:6">
      <c r="A2303">
        <v>26</v>
      </c>
      <c r="B2303" s="89" t="s">
        <v>205</v>
      </c>
      <c r="C2303">
        <v>2</v>
      </c>
      <c r="D2303" s="39">
        <v>0.19</v>
      </c>
      <c r="E2303" s="39">
        <v>0</v>
      </c>
      <c r="F2303" s="39" t="s">
        <v>51</v>
      </c>
    </row>
    <row r="2304" spans="1:6">
      <c r="A2304">
        <v>26</v>
      </c>
      <c r="B2304" s="1" t="s">
        <v>132</v>
      </c>
      <c r="C2304">
        <v>1</v>
      </c>
      <c r="D2304" s="39">
        <v>0.71</v>
      </c>
      <c r="E2304" s="39">
        <v>2</v>
      </c>
      <c r="F2304" s="39" t="s">
        <v>51</v>
      </c>
    </row>
    <row r="2305" spans="1:6">
      <c r="A2305">
        <v>26</v>
      </c>
      <c r="B2305" s="89" t="s">
        <v>132</v>
      </c>
      <c r="C2305">
        <v>2</v>
      </c>
      <c r="D2305" s="39">
        <v>1</v>
      </c>
      <c r="E2305" s="39">
        <v>3</v>
      </c>
      <c r="F2305" s="39" t="s">
        <v>51</v>
      </c>
    </row>
    <row r="2306" spans="1:6">
      <c r="A2306">
        <v>26</v>
      </c>
      <c r="B2306" s="1" t="s">
        <v>7</v>
      </c>
      <c r="C2306">
        <v>1</v>
      </c>
      <c r="D2306" s="39">
        <v>1</v>
      </c>
      <c r="E2306" s="39">
        <v>3</v>
      </c>
      <c r="F2306" s="39" t="s">
        <v>51</v>
      </c>
    </row>
    <row r="2307" spans="1:6">
      <c r="A2307">
        <v>26</v>
      </c>
      <c r="B2307" s="89" t="s">
        <v>7</v>
      </c>
      <c r="C2307">
        <v>2</v>
      </c>
      <c r="D2307" s="39">
        <v>1</v>
      </c>
      <c r="E2307" s="39">
        <v>3</v>
      </c>
      <c r="F2307" s="39" t="s">
        <v>51</v>
      </c>
    </row>
    <row r="2308" spans="1:6">
      <c r="A2308">
        <v>26</v>
      </c>
      <c r="B2308" s="1" t="s">
        <v>45</v>
      </c>
      <c r="C2308">
        <v>1</v>
      </c>
      <c r="D2308" s="39">
        <v>0.44</v>
      </c>
      <c r="E2308" s="39">
        <v>0</v>
      </c>
      <c r="F2308" s="39" t="s">
        <v>51</v>
      </c>
    </row>
    <row r="2309" spans="1:6">
      <c r="A2309">
        <v>26</v>
      </c>
      <c r="B2309" s="89" t="s">
        <v>45</v>
      </c>
      <c r="C2309">
        <v>2</v>
      </c>
      <c r="D2309" s="39">
        <v>1</v>
      </c>
      <c r="E2309" s="39">
        <v>3</v>
      </c>
      <c r="F2309" s="39" t="s">
        <v>51</v>
      </c>
    </row>
    <row r="2310" spans="1:6">
      <c r="A2310">
        <v>26</v>
      </c>
      <c r="B2310" s="1" t="s">
        <v>13</v>
      </c>
      <c r="C2310">
        <v>1</v>
      </c>
      <c r="D2310" s="39">
        <v>0.78</v>
      </c>
      <c r="E2310" s="39">
        <v>2</v>
      </c>
      <c r="F2310" s="39" t="s">
        <v>51</v>
      </c>
    </row>
    <row r="2311" spans="1:6">
      <c r="A2311">
        <v>26</v>
      </c>
      <c r="B2311" s="89" t="s">
        <v>13</v>
      </c>
      <c r="C2311">
        <v>2</v>
      </c>
      <c r="D2311" s="39">
        <v>0.99</v>
      </c>
      <c r="E2311" s="39">
        <v>2</v>
      </c>
      <c r="F2311" s="39" t="s">
        <v>51</v>
      </c>
    </row>
    <row r="2312" spans="1:6">
      <c r="A2312">
        <v>26</v>
      </c>
      <c r="B2312" s="1" t="s">
        <v>489</v>
      </c>
      <c r="C2312">
        <v>1</v>
      </c>
      <c r="D2312" s="39">
        <v>0.87</v>
      </c>
      <c r="E2312" s="39">
        <v>2</v>
      </c>
      <c r="F2312" s="39" t="s">
        <v>51</v>
      </c>
    </row>
    <row r="2313" spans="1:6">
      <c r="A2313">
        <v>26</v>
      </c>
      <c r="B2313" s="89" t="s">
        <v>489</v>
      </c>
      <c r="C2313">
        <v>2</v>
      </c>
      <c r="D2313" s="39">
        <v>0.67</v>
      </c>
      <c r="E2313" s="39">
        <v>1</v>
      </c>
      <c r="F2313" s="39" t="s">
        <v>51</v>
      </c>
    </row>
    <row r="2314" spans="1:6">
      <c r="A2314">
        <v>26</v>
      </c>
      <c r="B2314" s="1" t="s">
        <v>249</v>
      </c>
      <c r="C2314">
        <v>1</v>
      </c>
      <c r="D2314" s="39">
        <v>0.53</v>
      </c>
      <c r="E2314" s="39">
        <v>1</v>
      </c>
      <c r="F2314" s="39" t="s">
        <v>51</v>
      </c>
    </row>
    <row r="2315" spans="1:6">
      <c r="A2315">
        <v>26</v>
      </c>
      <c r="B2315" s="89" t="s">
        <v>249</v>
      </c>
      <c r="C2315">
        <v>2</v>
      </c>
      <c r="D2315" s="39">
        <v>0.37</v>
      </c>
      <c r="E2315" s="39">
        <v>0</v>
      </c>
      <c r="F2315" s="39" t="s">
        <v>51</v>
      </c>
    </row>
    <row r="2316" spans="1:6">
      <c r="A2316">
        <v>26</v>
      </c>
      <c r="B2316" s="1" t="s">
        <v>234</v>
      </c>
      <c r="C2316">
        <v>1</v>
      </c>
      <c r="D2316" s="39">
        <v>1</v>
      </c>
      <c r="E2316" s="39">
        <v>3</v>
      </c>
      <c r="F2316" s="39" t="s">
        <v>51</v>
      </c>
    </row>
    <row r="2317" spans="1:6">
      <c r="A2317">
        <v>26</v>
      </c>
      <c r="B2317" s="89" t="s">
        <v>234</v>
      </c>
      <c r="C2317">
        <v>2</v>
      </c>
      <c r="D2317" s="39">
        <v>0.19</v>
      </c>
      <c r="E2317" s="39">
        <v>0</v>
      </c>
      <c r="F2317" s="39" t="s">
        <v>51</v>
      </c>
    </row>
    <row r="2318" spans="1:6">
      <c r="A2318">
        <v>26</v>
      </c>
      <c r="B2318" s="1" t="s">
        <v>236</v>
      </c>
      <c r="C2318">
        <v>1</v>
      </c>
      <c r="D2318" s="39">
        <v>0.83</v>
      </c>
      <c r="E2318" s="39">
        <v>2</v>
      </c>
      <c r="F2318" s="39" t="s">
        <v>51</v>
      </c>
    </row>
    <row r="2319" spans="1:6">
      <c r="A2319">
        <v>26</v>
      </c>
      <c r="B2319" s="89" t="s">
        <v>236</v>
      </c>
      <c r="C2319">
        <v>2</v>
      </c>
      <c r="D2319" s="39">
        <v>0.97</v>
      </c>
      <c r="E2319" s="39">
        <v>2</v>
      </c>
      <c r="F2319" s="39" t="s">
        <v>51</v>
      </c>
    </row>
    <row r="2320" spans="1:6">
      <c r="A2320">
        <v>26</v>
      </c>
      <c r="B2320" s="1" t="s">
        <v>8</v>
      </c>
      <c r="C2320">
        <v>1</v>
      </c>
      <c r="D2320" s="39">
        <v>1</v>
      </c>
      <c r="E2320" s="39">
        <v>3</v>
      </c>
      <c r="F2320" s="39" t="s">
        <v>51</v>
      </c>
    </row>
    <row r="2321" spans="1:6">
      <c r="A2321">
        <v>26</v>
      </c>
      <c r="B2321" s="89" t="s">
        <v>8</v>
      </c>
      <c r="C2321">
        <v>2</v>
      </c>
      <c r="D2321" s="39">
        <v>0.68</v>
      </c>
      <c r="E2321" s="39">
        <v>2</v>
      </c>
      <c r="F2321" s="39" t="s">
        <v>51</v>
      </c>
    </row>
    <row r="2322" spans="1:6">
      <c r="A2322">
        <v>26</v>
      </c>
      <c r="B2322" s="1" t="s">
        <v>201</v>
      </c>
      <c r="C2322">
        <v>1</v>
      </c>
      <c r="D2322" s="39">
        <v>0.54</v>
      </c>
      <c r="E2322" s="39">
        <v>1</v>
      </c>
      <c r="F2322" s="39" t="s">
        <v>51</v>
      </c>
    </row>
    <row r="2323" spans="1:6">
      <c r="A2323">
        <v>26</v>
      </c>
      <c r="B2323" s="89" t="s">
        <v>201</v>
      </c>
      <c r="C2323">
        <v>2</v>
      </c>
      <c r="D2323" s="39">
        <v>0.42</v>
      </c>
      <c r="E2323" s="39">
        <v>0</v>
      </c>
      <c r="F2323" s="39" t="s">
        <v>51</v>
      </c>
    </row>
    <row r="2324" spans="1:6">
      <c r="A2324">
        <v>26</v>
      </c>
      <c r="B2324" s="1" t="s">
        <v>237</v>
      </c>
      <c r="C2324">
        <v>1</v>
      </c>
      <c r="D2324" s="39">
        <v>0</v>
      </c>
      <c r="E2324" s="39">
        <v>0</v>
      </c>
      <c r="F2324" s="39" t="s">
        <v>52</v>
      </c>
    </row>
    <row r="2325" spans="1:6">
      <c r="A2325">
        <v>26</v>
      </c>
      <c r="B2325" s="89" t="s">
        <v>237</v>
      </c>
      <c r="C2325">
        <v>2</v>
      </c>
      <c r="D2325" s="39">
        <v>0</v>
      </c>
      <c r="E2325" s="39">
        <v>0</v>
      </c>
      <c r="F2325" s="39" t="s">
        <v>52</v>
      </c>
    </row>
    <row r="2326" spans="1:6">
      <c r="A2326">
        <v>26</v>
      </c>
      <c r="B2326" s="1" t="s">
        <v>238</v>
      </c>
      <c r="C2326">
        <v>1</v>
      </c>
      <c r="D2326" s="39">
        <v>0.34</v>
      </c>
      <c r="E2326" s="39">
        <v>0</v>
      </c>
      <c r="F2326" s="39" t="s">
        <v>51</v>
      </c>
    </row>
    <row r="2327" spans="1:6">
      <c r="A2327">
        <v>26</v>
      </c>
      <c r="B2327" s="89" t="s">
        <v>238</v>
      </c>
      <c r="C2327">
        <v>2</v>
      </c>
      <c r="D2327" s="39">
        <v>0</v>
      </c>
      <c r="E2327" s="39">
        <v>0</v>
      </c>
      <c r="F2327" s="39" t="s">
        <v>52</v>
      </c>
    </row>
    <row r="2328" spans="1:6">
      <c r="A2328">
        <v>26</v>
      </c>
      <c r="B2328" s="1" t="s">
        <v>239</v>
      </c>
      <c r="C2328">
        <v>1</v>
      </c>
      <c r="D2328" s="39">
        <v>1</v>
      </c>
      <c r="E2328" s="39">
        <v>3</v>
      </c>
      <c r="F2328" s="39" t="s">
        <v>51</v>
      </c>
    </row>
    <row r="2329" spans="1:6">
      <c r="A2329">
        <v>26</v>
      </c>
      <c r="B2329" s="89" t="s">
        <v>239</v>
      </c>
      <c r="C2329">
        <v>2</v>
      </c>
      <c r="D2329" s="39">
        <v>1</v>
      </c>
      <c r="E2329" s="39">
        <v>3</v>
      </c>
      <c r="F2329" s="39" t="s">
        <v>51</v>
      </c>
    </row>
    <row r="2330" spans="1:6">
      <c r="A2330">
        <v>26</v>
      </c>
      <c r="B2330" s="1" t="s">
        <v>240</v>
      </c>
      <c r="C2330">
        <v>1</v>
      </c>
      <c r="D2330" s="39">
        <v>1</v>
      </c>
      <c r="E2330" s="39">
        <v>3</v>
      </c>
      <c r="F2330" s="39" t="s">
        <v>51</v>
      </c>
    </row>
    <row r="2331" spans="1:6">
      <c r="A2331">
        <v>26</v>
      </c>
      <c r="B2331" s="89" t="s">
        <v>240</v>
      </c>
      <c r="C2331">
        <v>2</v>
      </c>
      <c r="D2331" s="39">
        <v>1</v>
      </c>
      <c r="E2331" s="39">
        <v>3</v>
      </c>
      <c r="F2331" s="39" t="s">
        <v>51</v>
      </c>
    </row>
    <row r="2332" spans="1:6">
      <c r="A2332">
        <v>26</v>
      </c>
      <c r="B2332" s="1" t="s">
        <v>118</v>
      </c>
      <c r="C2332">
        <v>1</v>
      </c>
      <c r="D2332" s="39">
        <v>1</v>
      </c>
      <c r="E2332" s="39">
        <v>3</v>
      </c>
      <c r="F2332" s="39" t="s">
        <v>51</v>
      </c>
    </row>
    <row r="2333" spans="1:6">
      <c r="A2333">
        <v>26</v>
      </c>
      <c r="B2333" s="89" t="s">
        <v>118</v>
      </c>
      <c r="C2333">
        <v>2</v>
      </c>
      <c r="D2333" s="39">
        <v>1</v>
      </c>
      <c r="E2333" s="39">
        <v>3</v>
      </c>
      <c r="F2333" s="39" t="s">
        <v>51</v>
      </c>
    </row>
    <row r="2334" spans="1:6">
      <c r="A2334">
        <v>26</v>
      </c>
      <c r="B2334" s="1" t="s">
        <v>241</v>
      </c>
      <c r="C2334">
        <v>1</v>
      </c>
      <c r="D2334" s="39">
        <v>1</v>
      </c>
      <c r="E2334" s="39">
        <v>3</v>
      </c>
      <c r="F2334" s="39" t="s">
        <v>51</v>
      </c>
    </row>
    <row r="2335" spans="1:6">
      <c r="A2335">
        <v>26</v>
      </c>
      <c r="B2335" s="89" t="s">
        <v>241</v>
      </c>
      <c r="C2335">
        <v>2</v>
      </c>
      <c r="D2335" s="39">
        <v>0.69</v>
      </c>
      <c r="E2335" s="39">
        <v>2</v>
      </c>
      <c r="F2335" s="39" t="s">
        <v>51</v>
      </c>
    </row>
    <row r="2336" spans="1:6">
      <c r="A2336">
        <v>26</v>
      </c>
      <c r="B2336" s="1" t="s">
        <v>44</v>
      </c>
      <c r="C2336">
        <v>1</v>
      </c>
      <c r="D2336" s="39">
        <v>1</v>
      </c>
      <c r="E2336" s="39">
        <v>3</v>
      </c>
      <c r="F2336" s="39" t="s">
        <v>51</v>
      </c>
    </row>
    <row r="2337" spans="1:6">
      <c r="A2337">
        <v>26</v>
      </c>
      <c r="B2337" s="89" t="s">
        <v>44</v>
      </c>
      <c r="C2337">
        <v>2</v>
      </c>
      <c r="D2337" s="39">
        <v>1</v>
      </c>
      <c r="E2337" s="39">
        <v>3</v>
      </c>
      <c r="F2337" s="39" t="s">
        <v>51</v>
      </c>
    </row>
    <row r="2338" spans="1:6">
      <c r="A2338">
        <v>26</v>
      </c>
      <c r="B2338" s="1" t="s">
        <v>19</v>
      </c>
      <c r="C2338">
        <v>1</v>
      </c>
      <c r="D2338" s="39">
        <v>0</v>
      </c>
      <c r="E2338" s="39">
        <v>0</v>
      </c>
      <c r="F2338" s="39" t="s">
        <v>52</v>
      </c>
    </row>
    <row r="2339" spans="1:6">
      <c r="A2339">
        <v>26</v>
      </c>
      <c r="B2339" s="89" t="s">
        <v>19</v>
      </c>
      <c r="C2339">
        <v>2</v>
      </c>
      <c r="D2339" s="39">
        <v>0</v>
      </c>
      <c r="E2339" s="39">
        <v>0</v>
      </c>
      <c r="F2339" s="39" t="s">
        <v>52</v>
      </c>
    </row>
    <row r="2340" spans="1:6">
      <c r="A2340">
        <v>26</v>
      </c>
      <c r="B2340" s="1" t="s">
        <v>20</v>
      </c>
      <c r="C2340">
        <v>1</v>
      </c>
      <c r="D2340" s="39">
        <v>0.36</v>
      </c>
      <c r="E2340" s="39">
        <v>0</v>
      </c>
      <c r="F2340" s="39" t="s">
        <v>51</v>
      </c>
    </row>
    <row r="2341" spans="1:6">
      <c r="A2341">
        <v>26</v>
      </c>
      <c r="B2341" s="89" t="s">
        <v>20</v>
      </c>
      <c r="C2341">
        <v>2</v>
      </c>
      <c r="D2341" s="39">
        <v>0.69</v>
      </c>
      <c r="E2341" s="39">
        <v>1</v>
      </c>
      <c r="F2341" s="39" t="s">
        <v>51</v>
      </c>
    </row>
    <row r="2342" spans="1:6">
      <c r="A2342">
        <v>26</v>
      </c>
      <c r="B2342" s="1" t="s">
        <v>18</v>
      </c>
      <c r="C2342">
        <v>1</v>
      </c>
      <c r="D2342" s="39">
        <v>0.42</v>
      </c>
      <c r="E2342" s="39">
        <v>0</v>
      </c>
      <c r="F2342" s="39" t="s">
        <v>51</v>
      </c>
    </row>
    <row r="2343" spans="1:6">
      <c r="A2343">
        <v>26</v>
      </c>
      <c r="B2343" s="89" t="s">
        <v>18</v>
      </c>
      <c r="C2343">
        <v>2</v>
      </c>
      <c r="D2343" s="39">
        <v>0.33</v>
      </c>
      <c r="E2343" s="39">
        <v>0</v>
      </c>
      <c r="F2343" s="39" t="s">
        <v>51</v>
      </c>
    </row>
    <row r="2344" spans="1:6">
      <c r="A2344">
        <v>26</v>
      </c>
      <c r="B2344" s="1" t="s">
        <v>252</v>
      </c>
      <c r="C2344">
        <v>1</v>
      </c>
      <c r="D2344" s="39">
        <v>0</v>
      </c>
      <c r="E2344" s="39">
        <v>0</v>
      </c>
      <c r="F2344" s="39" t="s">
        <v>51</v>
      </c>
    </row>
    <row r="2345" spans="1:6">
      <c r="A2345">
        <v>26</v>
      </c>
      <c r="B2345" s="89" t="s">
        <v>252</v>
      </c>
      <c r="C2345">
        <v>2</v>
      </c>
      <c r="D2345" s="39">
        <v>0.63</v>
      </c>
      <c r="E2345" s="39">
        <v>2</v>
      </c>
      <c r="F2345" s="39" t="s">
        <v>51</v>
      </c>
    </row>
    <row r="2346" spans="1:6">
      <c r="A2346">
        <v>26</v>
      </c>
      <c r="B2346" s="1" t="s">
        <v>253</v>
      </c>
      <c r="C2346">
        <v>1</v>
      </c>
      <c r="D2346" s="39">
        <v>1</v>
      </c>
      <c r="E2346" s="39">
        <v>3</v>
      </c>
      <c r="F2346" s="39" t="s">
        <v>51</v>
      </c>
    </row>
    <row r="2347" spans="1:6">
      <c r="A2347">
        <v>26</v>
      </c>
      <c r="B2347" s="89" t="s">
        <v>253</v>
      </c>
      <c r="C2347">
        <v>2</v>
      </c>
      <c r="D2347" s="39">
        <v>0.48</v>
      </c>
      <c r="E2347" s="39">
        <v>0</v>
      </c>
      <c r="F2347" s="39" t="s">
        <v>51</v>
      </c>
    </row>
    <row r="2348" spans="1:6">
      <c r="A2348">
        <v>26</v>
      </c>
      <c r="B2348" s="1" t="s">
        <v>243</v>
      </c>
      <c r="C2348">
        <v>1</v>
      </c>
      <c r="D2348" s="39">
        <v>1</v>
      </c>
      <c r="E2348" s="39">
        <v>3</v>
      </c>
      <c r="F2348" s="39" t="s">
        <v>51</v>
      </c>
    </row>
    <row r="2349" spans="1:6">
      <c r="A2349">
        <v>26</v>
      </c>
      <c r="B2349" s="89" t="s">
        <v>243</v>
      </c>
      <c r="C2349">
        <v>2</v>
      </c>
      <c r="D2349" s="39">
        <v>0</v>
      </c>
      <c r="E2349" s="39">
        <v>0</v>
      </c>
      <c r="F2349" s="39" t="s">
        <v>52</v>
      </c>
    </row>
    <row r="2350" spans="1:6">
      <c r="A2350">
        <v>26</v>
      </c>
      <c r="B2350" s="1" t="s">
        <v>242</v>
      </c>
      <c r="C2350">
        <v>1</v>
      </c>
      <c r="D2350" s="39">
        <v>0.59</v>
      </c>
      <c r="E2350" s="39">
        <v>2</v>
      </c>
      <c r="F2350" s="39" t="s">
        <v>51</v>
      </c>
    </row>
    <row r="2351" spans="1:6">
      <c r="A2351">
        <v>26</v>
      </c>
      <c r="B2351" s="89" t="s">
        <v>242</v>
      </c>
      <c r="C2351">
        <v>2</v>
      </c>
      <c r="D2351" s="39">
        <v>0</v>
      </c>
      <c r="E2351" s="39">
        <v>0</v>
      </c>
      <c r="F2351" s="39" t="s">
        <v>52</v>
      </c>
    </row>
    <row r="2352" spans="1:6">
      <c r="A2352">
        <v>26</v>
      </c>
      <c r="B2352" s="1" t="s">
        <v>250</v>
      </c>
      <c r="C2352">
        <v>1</v>
      </c>
      <c r="D2352" s="39">
        <v>0.98</v>
      </c>
      <c r="E2352" s="39">
        <v>2</v>
      </c>
      <c r="F2352" s="39" t="s">
        <v>51</v>
      </c>
    </row>
    <row r="2353" spans="1:6">
      <c r="A2353">
        <v>26</v>
      </c>
      <c r="B2353" s="89" t="s">
        <v>250</v>
      </c>
      <c r="C2353">
        <v>2</v>
      </c>
      <c r="D2353" s="39">
        <v>1</v>
      </c>
      <c r="E2353" s="39">
        <v>3</v>
      </c>
      <c r="F2353" s="39" t="s">
        <v>51</v>
      </c>
    </row>
    <row r="2354" spans="1:6">
      <c r="A2354">
        <v>27</v>
      </c>
      <c r="B2354" s="1" t="s">
        <v>245</v>
      </c>
      <c r="C2354">
        <v>1</v>
      </c>
      <c r="D2354" s="39">
        <v>1</v>
      </c>
      <c r="E2354" s="39">
        <v>3</v>
      </c>
      <c r="F2354" s="39" t="s">
        <v>51</v>
      </c>
    </row>
    <row r="2355" spans="1:6">
      <c r="A2355">
        <v>27</v>
      </c>
      <c r="B2355" s="1" t="s">
        <v>245</v>
      </c>
      <c r="C2355">
        <v>2</v>
      </c>
      <c r="D2355" s="39">
        <v>1</v>
      </c>
      <c r="E2355" s="39">
        <v>3</v>
      </c>
      <c r="F2355" s="39" t="s">
        <v>51</v>
      </c>
    </row>
    <row r="2356" spans="1:6">
      <c r="A2356">
        <v>27</v>
      </c>
      <c r="B2356" s="1" t="s">
        <v>231</v>
      </c>
      <c r="C2356">
        <v>1</v>
      </c>
      <c r="D2356" s="39">
        <v>1</v>
      </c>
      <c r="E2356" s="39">
        <v>3</v>
      </c>
      <c r="F2356" s="39" t="s">
        <v>51</v>
      </c>
    </row>
    <row r="2357" spans="1:6">
      <c r="A2357">
        <v>27</v>
      </c>
      <c r="B2357" s="1" t="s">
        <v>231</v>
      </c>
      <c r="C2357">
        <v>2</v>
      </c>
      <c r="D2357" s="39">
        <v>0.93</v>
      </c>
      <c r="E2357" s="39">
        <v>2</v>
      </c>
      <c r="F2357" s="39" t="s">
        <v>51</v>
      </c>
    </row>
    <row r="2358" spans="1:6">
      <c r="A2358">
        <v>27</v>
      </c>
      <c r="B2358" s="1" t="s">
        <v>229</v>
      </c>
      <c r="C2358">
        <v>1</v>
      </c>
      <c r="D2358" s="39">
        <v>1</v>
      </c>
      <c r="E2358" s="39">
        <v>3</v>
      </c>
      <c r="F2358" s="39" t="s">
        <v>51</v>
      </c>
    </row>
    <row r="2359" spans="1:6">
      <c r="A2359">
        <v>27</v>
      </c>
      <c r="B2359" s="94" t="s">
        <v>229</v>
      </c>
      <c r="C2359">
        <v>2</v>
      </c>
      <c r="D2359" s="39">
        <v>0.55000000000000004</v>
      </c>
      <c r="E2359" s="39">
        <v>2</v>
      </c>
      <c r="F2359" s="39" t="s">
        <v>51</v>
      </c>
    </row>
    <row r="2360" spans="1:6">
      <c r="A2360">
        <v>27</v>
      </c>
      <c r="B2360" s="1" t="s">
        <v>246</v>
      </c>
      <c r="C2360">
        <v>1</v>
      </c>
      <c r="D2360" s="39">
        <v>0.55000000000000004</v>
      </c>
      <c r="E2360" s="39">
        <v>1</v>
      </c>
      <c r="F2360" s="39" t="s">
        <v>51</v>
      </c>
    </row>
    <row r="2361" spans="1:6">
      <c r="A2361">
        <v>27</v>
      </c>
      <c r="B2361" s="94" t="s">
        <v>246</v>
      </c>
      <c r="C2361">
        <v>2</v>
      </c>
      <c r="D2361" s="39">
        <v>0.3</v>
      </c>
      <c r="E2361" s="39">
        <v>0</v>
      </c>
      <c r="F2361" s="39" t="s">
        <v>51</v>
      </c>
    </row>
    <row r="2362" spans="1:6">
      <c r="A2362">
        <v>27</v>
      </c>
      <c r="B2362" s="1" t="s">
        <v>232</v>
      </c>
      <c r="C2362">
        <v>1</v>
      </c>
      <c r="D2362" s="39">
        <v>0.43</v>
      </c>
      <c r="E2362" s="39">
        <v>0</v>
      </c>
      <c r="F2362" s="39" t="s">
        <v>51</v>
      </c>
    </row>
    <row r="2363" spans="1:6">
      <c r="A2363">
        <v>27</v>
      </c>
      <c r="B2363" s="94" t="s">
        <v>232</v>
      </c>
      <c r="C2363">
        <v>2</v>
      </c>
      <c r="D2363" s="39">
        <v>1</v>
      </c>
      <c r="E2363" s="39">
        <v>3</v>
      </c>
      <c r="F2363" s="39" t="s">
        <v>51</v>
      </c>
    </row>
    <row r="2364" spans="1:6">
      <c r="A2364">
        <v>27</v>
      </c>
      <c r="B2364" s="275" t="s">
        <v>450</v>
      </c>
      <c r="C2364">
        <v>1</v>
      </c>
      <c r="D2364" s="39">
        <v>1</v>
      </c>
      <c r="E2364" s="39">
        <v>3</v>
      </c>
      <c r="F2364" s="39" t="s">
        <v>51</v>
      </c>
    </row>
    <row r="2365" spans="1:6">
      <c r="A2365">
        <v>27</v>
      </c>
      <c r="B2365" s="275" t="s">
        <v>450</v>
      </c>
      <c r="C2365">
        <v>2</v>
      </c>
      <c r="D2365" s="39">
        <v>1</v>
      </c>
      <c r="E2365" s="39">
        <v>3</v>
      </c>
      <c r="F2365" s="39" t="s">
        <v>51</v>
      </c>
    </row>
    <row r="2366" spans="1:6">
      <c r="A2366">
        <v>27</v>
      </c>
      <c r="B2366" s="1" t="s">
        <v>156</v>
      </c>
      <c r="C2366">
        <v>1</v>
      </c>
      <c r="D2366" s="39">
        <v>0.08</v>
      </c>
      <c r="E2366" s="39">
        <v>1</v>
      </c>
      <c r="F2366" s="39" t="s">
        <v>51</v>
      </c>
    </row>
    <row r="2367" spans="1:6">
      <c r="A2367">
        <v>27</v>
      </c>
      <c r="B2367" s="94" t="s">
        <v>156</v>
      </c>
      <c r="C2367">
        <v>2</v>
      </c>
      <c r="D2367" s="39">
        <v>0.72</v>
      </c>
      <c r="E2367" s="39">
        <v>2</v>
      </c>
      <c r="F2367" s="39" t="s">
        <v>51</v>
      </c>
    </row>
    <row r="2368" spans="1:6">
      <c r="A2368">
        <v>27</v>
      </c>
      <c r="B2368" s="1" t="s">
        <v>95</v>
      </c>
      <c r="C2368">
        <v>1</v>
      </c>
      <c r="D2368" s="39">
        <v>0.6</v>
      </c>
      <c r="E2368" s="39">
        <v>2</v>
      </c>
      <c r="F2368" s="39" t="s">
        <v>51</v>
      </c>
    </row>
    <row r="2369" spans="1:6">
      <c r="A2369">
        <v>27</v>
      </c>
      <c r="B2369" s="94" t="s">
        <v>95</v>
      </c>
      <c r="C2369">
        <v>2</v>
      </c>
      <c r="D2369" s="39">
        <v>0.72</v>
      </c>
      <c r="E2369" s="39">
        <v>2</v>
      </c>
      <c r="F2369" s="39" t="s">
        <v>51</v>
      </c>
    </row>
    <row r="2370" spans="1:6">
      <c r="A2370">
        <v>27</v>
      </c>
      <c r="B2370" s="1" t="s">
        <v>257</v>
      </c>
      <c r="C2370">
        <v>1</v>
      </c>
      <c r="D2370" s="39">
        <v>0.69</v>
      </c>
      <c r="E2370" s="39">
        <v>1</v>
      </c>
      <c r="F2370" s="39" t="s">
        <v>51</v>
      </c>
    </row>
    <row r="2371" spans="1:6">
      <c r="A2371">
        <v>27</v>
      </c>
      <c r="B2371" s="94" t="s">
        <v>257</v>
      </c>
      <c r="C2371">
        <v>2</v>
      </c>
      <c r="D2371" s="39">
        <v>0.75</v>
      </c>
      <c r="E2371" s="39">
        <v>2</v>
      </c>
      <c r="F2371" s="39" t="s">
        <v>51</v>
      </c>
    </row>
    <row r="2372" spans="1:6">
      <c r="A2372">
        <v>27</v>
      </c>
      <c r="B2372" s="1" t="s">
        <v>233</v>
      </c>
      <c r="C2372">
        <v>1</v>
      </c>
      <c r="D2372" s="39">
        <v>0.88</v>
      </c>
      <c r="E2372" s="39">
        <v>1</v>
      </c>
      <c r="F2372" s="39" t="s">
        <v>51</v>
      </c>
    </row>
    <row r="2373" spans="1:6">
      <c r="A2373">
        <v>27</v>
      </c>
      <c r="B2373" s="94" t="s">
        <v>233</v>
      </c>
      <c r="C2373">
        <v>2</v>
      </c>
      <c r="D2373" s="39">
        <v>0.73</v>
      </c>
      <c r="E2373" s="39">
        <v>1</v>
      </c>
      <c r="F2373" s="39" t="s">
        <v>51</v>
      </c>
    </row>
    <row r="2374" spans="1:6">
      <c r="A2374">
        <v>27</v>
      </c>
      <c r="B2374" s="1" t="s">
        <v>247</v>
      </c>
      <c r="C2374">
        <v>1</v>
      </c>
      <c r="D2374" s="39">
        <v>0.5</v>
      </c>
      <c r="E2374" s="39">
        <v>1</v>
      </c>
      <c r="F2374" s="39" t="s">
        <v>51</v>
      </c>
    </row>
    <row r="2375" spans="1:6">
      <c r="A2375">
        <v>27</v>
      </c>
      <c r="B2375" s="94" t="s">
        <v>247</v>
      </c>
      <c r="C2375">
        <v>2</v>
      </c>
      <c r="D2375" s="39">
        <v>0.32</v>
      </c>
      <c r="E2375" s="39">
        <v>0</v>
      </c>
      <c r="F2375" s="39" t="s">
        <v>51</v>
      </c>
    </row>
    <row r="2376" spans="1:6">
      <c r="A2376">
        <v>27</v>
      </c>
      <c r="B2376" s="1" t="s">
        <v>2</v>
      </c>
      <c r="C2376">
        <v>1</v>
      </c>
      <c r="D2376" s="39">
        <v>0.72</v>
      </c>
      <c r="E2376" s="39">
        <v>2</v>
      </c>
      <c r="F2376" s="39" t="s">
        <v>51</v>
      </c>
    </row>
    <row r="2377" spans="1:6">
      <c r="A2377">
        <v>27</v>
      </c>
      <c r="B2377" s="94" t="s">
        <v>2</v>
      </c>
      <c r="C2377">
        <v>2</v>
      </c>
      <c r="D2377" s="39">
        <v>0</v>
      </c>
      <c r="E2377" s="39">
        <v>0</v>
      </c>
      <c r="F2377" s="39" t="s">
        <v>51</v>
      </c>
    </row>
    <row r="2378" spans="1:6">
      <c r="A2378">
        <v>27</v>
      </c>
      <c r="B2378" s="1" t="s">
        <v>3</v>
      </c>
      <c r="C2378">
        <v>1</v>
      </c>
      <c r="D2378" s="39">
        <v>1</v>
      </c>
      <c r="E2378" s="39">
        <v>3</v>
      </c>
      <c r="F2378" s="39" t="s">
        <v>51</v>
      </c>
    </row>
    <row r="2379" spans="1:6">
      <c r="A2379">
        <v>27</v>
      </c>
      <c r="B2379" s="94" t="s">
        <v>3</v>
      </c>
      <c r="C2379">
        <v>2</v>
      </c>
      <c r="D2379" s="39">
        <v>1</v>
      </c>
      <c r="E2379" s="39">
        <v>3</v>
      </c>
      <c r="F2379" s="39" t="s">
        <v>51</v>
      </c>
    </row>
    <row r="2380" spans="1:6">
      <c r="A2380">
        <v>27</v>
      </c>
      <c r="B2380" s="1" t="s">
        <v>248</v>
      </c>
      <c r="C2380">
        <v>1</v>
      </c>
      <c r="D2380" s="39">
        <v>0.54</v>
      </c>
      <c r="E2380" s="39">
        <v>2</v>
      </c>
      <c r="F2380" s="39" t="s">
        <v>51</v>
      </c>
    </row>
    <row r="2381" spans="1:6">
      <c r="A2381">
        <v>27</v>
      </c>
      <c r="B2381" s="94" t="s">
        <v>248</v>
      </c>
      <c r="C2381">
        <v>2</v>
      </c>
      <c r="D2381" s="39">
        <v>0.61</v>
      </c>
      <c r="E2381" s="39">
        <v>1</v>
      </c>
      <c r="F2381" s="39" t="s">
        <v>51</v>
      </c>
    </row>
    <row r="2382" spans="1:6">
      <c r="A2382">
        <v>27</v>
      </c>
      <c r="B2382" s="1" t="s">
        <v>205</v>
      </c>
      <c r="C2382">
        <v>1</v>
      </c>
      <c r="D2382" s="39">
        <v>0.46</v>
      </c>
      <c r="E2382" s="39">
        <v>0</v>
      </c>
      <c r="F2382" s="39" t="s">
        <v>51</v>
      </c>
    </row>
    <row r="2383" spans="1:6">
      <c r="A2383">
        <v>27</v>
      </c>
      <c r="B2383" s="94" t="s">
        <v>205</v>
      </c>
      <c r="C2383">
        <v>2</v>
      </c>
      <c r="D2383" s="39">
        <v>0.71</v>
      </c>
      <c r="E2383" s="39">
        <v>1</v>
      </c>
      <c r="F2383" s="39" t="s">
        <v>51</v>
      </c>
    </row>
    <row r="2384" spans="1:6">
      <c r="A2384">
        <v>27</v>
      </c>
      <c r="B2384" s="1" t="s">
        <v>7</v>
      </c>
      <c r="C2384">
        <v>1</v>
      </c>
      <c r="D2384" s="39">
        <v>1</v>
      </c>
      <c r="E2384" s="39">
        <v>3</v>
      </c>
      <c r="F2384" s="39" t="s">
        <v>51</v>
      </c>
    </row>
    <row r="2385" spans="1:6">
      <c r="A2385">
        <v>27</v>
      </c>
      <c r="B2385" s="1" t="s">
        <v>7</v>
      </c>
      <c r="C2385">
        <v>2</v>
      </c>
      <c r="D2385" s="39">
        <v>1</v>
      </c>
      <c r="E2385" s="39">
        <v>3</v>
      </c>
      <c r="F2385" s="39" t="s">
        <v>51</v>
      </c>
    </row>
    <row r="2386" spans="1:6">
      <c r="A2386">
        <v>27</v>
      </c>
      <c r="B2386" s="1" t="s">
        <v>132</v>
      </c>
      <c r="C2386">
        <v>1</v>
      </c>
      <c r="D2386" s="39">
        <v>0.8</v>
      </c>
      <c r="E2386" s="39">
        <v>1</v>
      </c>
      <c r="F2386" s="39" t="s">
        <v>51</v>
      </c>
    </row>
    <row r="2387" spans="1:6">
      <c r="A2387">
        <v>27</v>
      </c>
      <c r="B2387" s="94" t="s">
        <v>132</v>
      </c>
      <c r="C2387">
        <v>2</v>
      </c>
      <c r="D2387" s="39">
        <v>1</v>
      </c>
      <c r="E2387" s="39">
        <v>3</v>
      </c>
      <c r="F2387" s="39" t="s">
        <v>51</v>
      </c>
    </row>
    <row r="2388" spans="1:6">
      <c r="A2388">
        <v>27</v>
      </c>
      <c r="B2388" s="1" t="s">
        <v>258</v>
      </c>
      <c r="C2388">
        <v>1</v>
      </c>
      <c r="D2388" s="39">
        <v>0.98</v>
      </c>
      <c r="E2388" s="39">
        <v>2</v>
      </c>
      <c r="F2388" s="39" t="s">
        <v>51</v>
      </c>
    </row>
    <row r="2389" spans="1:6">
      <c r="A2389">
        <v>27</v>
      </c>
      <c r="B2389" s="94" t="s">
        <v>258</v>
      </c>
      <c r="C2389">
        <v>2</v>
      </c>
      <c r="D2389" s="39">
        <v>0.82</v>
      </c>
      <c r="E2389" s="39">
        <v>1</v>
      </c>
      <c r="F2389" s="39" t="s">
        <v>51</v>
      </c>
    </row>
    <row r="2390" spans="1:6">
      <c r="A2390">
        <v>27</v>
      </c>
      <c r="B2390" s="1" t="s">
        <v>254</v>
      </c>
      <c r="C2390">
        <v>1</v>
      </c>
      <c r="D2390" s="39">
        <v>0.92</v>
      </c>
      <c r="E2390" s="39">
        <v>2</v>
      </c>
      <c r="F2390" s="39" t="s">
        <v>51</v>
      </c>
    </row>
    <row r="2391" spans="1:6">
      <c r="A2391">
        <v>27</v>
      </c>
      <c r="B2391" s="94" t="s">
        <v>254</v>
      </c>
      <c r="C2391">
        <v>2</v>
      </c>
      <c r="D2391" s="39">
        <v>1</v>
      </c>
      <c r="E2391" s="39">
        <v>3</v>
      </c>
      <c r="F2391" s="39" t="s">
        <v>51</v>
      </c>
    </row>
    <row r="2392" spans="1:6">
      <c r="A2392">
        <v>27</v>
      </c>
      <c r="B2392" s="1" t="s">
        <v>489</v>
      </c>
      <c r="C2392">
        <v>1</v>
      </c>
      <c r="D2392" s="39">
        <v>0.71</v>
      </c>
      <c r="E2392" s="39">
        <v>1</v>
      </c>
      <c r="F2392" s="39" t="s">
        <v>51</v>
      </c>
    </row>
    <row r="2393" spans="1:6">
      <c r="A2393">
        <v>27</v>
      </c>
      <c r="B2393" s="94" t="s">
        <v>489</v>
      </c>
      <c r="C2393">
        <v>2</v>
      </c>
      <c r="D2393" s="39">
        <v>0</v>
      </c>
      <c r="E2393" s="39">
        <v>0</v>
      </c>
      <c r="F2393" s="39" t="s">
        <v>52</v>
      </c>
    </row>
    <row r="2394" spans="1:6">
      <c r="A2394">
        <v>27</v>
      </c>
      <c r="B2394" s="1" t="s">
        <v>249</v>
      </c>
      <c r="C2394">
        <v>1</v>
      </c>
      <c r="D2394" s="39">
        <v>0.88</v>
      </c>
      <c r="E2394" s="39">
        <v>1</v>
      </c>
      <c r="F2394" s="39" t="s">
        <v>51</v>
      </c>
    </row>
    <row r="2395" spans="1:6">
      <c r="A2395">
        <v>27</v>
      </c>
      <c r="B2395" s="94" t="s">
        <v>249</v>
      </c>
      <c r="C2395">
        <v>2</v>
      </c>
      <c r="D2395" s="39">
        <v>0.56999999999999995</v>
      </c>
      <c r="E2395" s="39">
        <v>1</v>
      </c>
      <c r="F2395" s="39" t="s">
        <v>51</v>
      </c>
    </row>
    <row r="2396" spans="1:6">
      <c r="A2396">
        <v>27</v>
      </c>
      <c r="B2396" s="1" t="s">
        <v>234</v>
      </c>
      <c r="C2396">
        <v>1</v>
      </c>
      <c r="D2396" s="39">
        <v>0.56999999999999995</v>
      </c>
      <c r="E2396" s="39">
        <v>2</v>
      </c>
      <c r="F2396" s="39" t="s">
        <v>51</v>
      </c>
    </row>
    <row r="2397" spans="1:6">
      <c r="A2397">
        <v>27</v>
      </c>
      <c r="B2397" s="94" t="s">
        <v>234</v>
      </c>
      <c r="C2397">
        <v>2</v>
      </c>
      <c r="D2397" s="39">
        <v>1</v>
      </c>
      <c r="E2397" s="39">
        <v>3</v>
      </c>
      <c r="F2397" s="39" t="s">
        <v>51</v>
      </c>
    </row>
    <row r="2398" spans="1:6">
      <c r="A2398">
        <v>27</v>
      </c>
      <c r="B2398" s="1" t="s">
        <v>255</v>
      </c>
      <c r="C2398">
        <v>1</v>
      </c>
      <c r="D2398" s="39">
        <v>0.34</v>
      </c>
      <c r="E2398" s="39">
        <v>0</v>
      </c>
      <c r="F2398" s="39" t="s">
        <v>51</v>
      </c>
    </row>
    <row r="2399" spans="1:6">
      <c r="A2399">
        <v>27</v>
      </c>
      <c r="B2399" s="94" t="s">
        <v>255</v>
      </c>
      <c r="C2399">
        <v>2</v>
      </c>
      <c r="D2399" s="39">
        <v>0.27</v>
      </c>
      <c r="E2399" s="39">
        <v>0</v>
      </c>
      <c r="F2399" s="39" t="s">
        <v>51</v>
      </c>
    </row>
    <row r="2400" spans="1:6">
      <c r="A2400">
        <v>27</v>
      </c>
      <c r="B2400" s="1" t="s">
        <v>14</v>
      </c>
      <c r="C2400">
        <v>1</v>
      </c>
      <c r="D2400" s="39">
        <v>0.73</v>
      </c>
      <c r="E2400" s="39">
        <v>2</v>
      </c>
      <c r="F2400" s="39" t="s">
        <v>51</v>
      </c>
    </row>
    <row r="2401" spans="1:6">
      <c r="A2401">
        <v>27</v>
      </c>
      <c r="B2401" s="94" t="s">
        <v>14</v>
      </c>
      <c r="C2401">
        <v>2</v>
      </c>
      <c r="D2401" s="39">
        <v>1</v>
      </c>
      <c r="E2401" s="39">
        <v>3</v>
      </c>
      <c r="F2401" s="39" t="s">
        <v>51</v>
      </c>
    </row>
    <row r="2402" spans="1:6">
      <c r="A2402">
        <v>27</v>
      </c>
      <c r="B2402" s="1" t="s">
        <v>236</v>
      </c>
      <c r="C2402">
        <v>1</v>
      </c>
      <c r="D2402" s="39">
        <v>0.76</v>
      </c>
      <c r="E2402" s="39">
        <v>2</v>
      </c>
      <c r="F2402" s="39" t="s">
        <v>51</v>
      </c>
    </row>
    <row r="2403" spans="1:6">
      <c r="A2403">
        <v>27</v>
      </c>
      <c r="B2403" s="94" t="s">
        <v>236</v>
      </c>
      <c r="C2403">
        <v>2</v>
      </c>
      <c r="D2403" s="39">
        <v>0.6</v>
      </c>
      <c r="E2403" s="39">
        <v>2</v>
      </c>
      <c r="F2403" s="39" t="s">
        <v>51</v>
      </c>
    </row>
    <row r="2404" spans="1:6">
      <c r="A2404">
        <v>27</v>
      </c>
      <c r="B2404" s="1" t="s">
        <v>201</v>
      </c>
      <c r="C2404">
        <v>1</v>
      </c>
      <c r="D2404" s="39">
        <v>0.55000000000000004</v>
      </c>
      <c r="E2404" s="39">
        <v>1</v>
      </c>
      <c r="F2404" s="39" t="s">
        <v>51</v>
      </c>
    </row>
    <row r="2405" spans="1:6">
      <c r="A2405">
        <v>27</v>
      </c>
      <c r="B2405" s="94" t="s">
        <v>201</v>
      </c>
      <c r="C2405">
        <v>2</v>
      </c>
      <c r="D2405" s="39">
        <v>0.48</v>
      </c>
      <c r="E2405" s="39">
        <v>0</v>
      </c>
      <c r="F2405" s="39" t="s">
        <v>51</v>
      </c>
    </row>
    <row r="2406" spans="1:6">
      <c r="A2406">
        <v>27</v>
      </c>
      <c r="B2406" s="1" t="s">
        <v>100</v>
      </c>
      <c r="C2406">
        <v>1</v>
      </c>
      <c r="D2406" s="39">
        <v>0.94</v>
      </c>
      <c r="E2406" s="39">
        <v>1</v>
      </c>
      <c r="F2406" s="39" t="s">
        <v>51</v>
      </c>
    </row>
    <row r="2407" spans="1:6">
      <c r="A2407">
        <v>27</v>
      </c>
      <c r="B2407" s="94" t="s">
        <v>100</v>
      </c>
      <c r="C2407">
        <v>2</v>
      </c>
      <c r="D2407" s="39">
        <v>0.87</v>
      </c>
      <c r="E2407" s="39">
        <v>1</v>
      </c>
      <c r="F2407" s="39" t="s">
        <v>51</v>
      </c>
    </row>
    <row r="2408" spans="1:6">
      <c r="A2408">
        <v>27</v>
      </c>
      <c r="B2408" s="1" t="s">
        <v>8</v>
      </c>
      <c r="C2408">
        <v>1</v>
      </c>
      <c r="D2408" s="39">
        <v>0.49</v>
      </c>
      <c r="E2408" s="39">
        <v>1</v>
      </c>
      <c r="F2408" s="39" t="s">
        <v>51</v>
      </c>
    </row>
    <row r="2409" spans="1:6">
      <c r="A2409">
        <v>27</v>
      </c>
      <c r="B2409" s="94" t="s">
        <v>8</v>
      </c>
      <c r="C2409">
        <v>2</v>
      </c>
      <c r="D2409" s="39">
        <v>0.65</v>
      </c>
      <c r="E2409" s="39">
        <v>2</v>
      </c>
      <c r="F2409" s="39" t="s">
        <v>51</v>
      </c>
    </row>
    <row r="2410" spans="1:6">
      <c r="A2410">
        <v>27</v>
      </c>
      <c r="B2410" s="1" t="s">
        <v>237</v>
      </c>
      <c r="C2410">
        <v>1</v>
      </c>
      <c r="D2410" s="39">
        <v>0</v>
      </c>
      <c r="E2410" s="39">
        <v>0</v>
      </c>
      <c r="F2410" s="39" t="s">
        <v>52</v>
      </c>
    </row>
    <row r="2411" spans="1:6">
      <c r="A2411">
        <v>27</v>
      </c>
      <c r="B2411" s="94" t="s">
        <v>237</v>
      </c>
      <c r="C2411">
        <v>2</v>
      </c>
      <c r="D2411" s="39">
        <v>0</v>
      </c>
      <c r="E2411" s="39">
        <v>0</v>
      </c>
      <c r="F2411" s="39" t="s">
        <v>52</v>
      </c>
    </row>
    <row r="2412" spans="1:6">
      <c r="A2412">
        <v>27</v>
      </c>
      <c r="B2412" s="1" t="s">
        <v>238</v>
      </c>
      <c r="C2412">
        <v>1</v>
      </c>
      <c r="D2412" s="39">
        <v>0.7</v>
      </c>
      <c r="E2412" s="39">
        <v>1</v>
      </c>
      <c r="F2412" s="39" t="s">
        <v>51</v>
      </c>
    </row>
    <row r="2413" spans="1:6">
      <c r="A2413">
        <v>27</v>
      </c>
      <c r="B2413" s="94" t="s">
        <v>238</v>
      </c>
      <c r="C2413">
        <v>2</v>
      </c>
      <c r="D2413" s="39">
        <v>0.08</v>
      </c>
      <c r="E2413" s="39">
        <v>0</v>
      </c>
      <c r="F2413" s="39" t="s">
        <v>51</v>
      </c>
    </row>
    <row r="2414" spans="1:6">
      <c r="A2414">
        <v>27</v>
      </c>
      <c r="B2414" s="1" t="s">
        <v>16</v>
      </c>
      <c r="C2414">
        <v>1</v>
      </c>
      <c r="D2414" s="39">
        <v>0.25</v>
      </c>
      <c r="E2414" s="39">
        <v>0</v>
      </c>
      <c r="F2414" s="39" t="s">
        <v>51</v>
      </c>
    </row>
    <row r="2415" spans="1:6">
      <c r="A2415">
        <v>27</v>
      </c>
      <c r="B2415" s="94" t="s">
        <v>16</v>
      </c>
      <c r="C2415">
        <v>2</v>
      </c>
      <c r="D2415" s="39">
        <v>0.1</v>
      </c>
      <c r="E2415" s="39">
        <v>0</v>
      </c>
      <c r="F2415" s="39" t="s">
        <v>51</v>
      </c>
    </row>
    <row r="2416" spans="1:6">
      <c r="A2416">
        <v>27</v>
      </c>
      <c r="B2416" s="1" t="s">
        <v>252</v>
      </c>
      <c r="C2416">
        <v>1</v>
      </c>
      <c r="D2416" s="39">
        <v>0.68</v>
      </c>
      <c r="E2416" s="39">
        <v>2</v>
      </c>
      <c r="F2416" s="39" t="s">
        <v>51</v>
      </c>
    </row>
    <row r="2417" spans="1:6">
      <c r="A2417">
        <v>27</v>
      </c>
      <c r="B2417" s="94" t="s">
        <v>252</v>
      </c>
      <c r="C2417">
        <v>2</v>
      </c>
      <c r="D2417" s="39">
        <v>0.46</v>
      </c>
      <c r="E2417" s="39">
        <v>1</v>
      </c>
      <c r="F2417" s="39" t="s">
        <v>51</v>
      </c>
    </row>
    <row r="2418" spans="1:6">
      <c r="A2418">
        <v>27</v>
      </c>
      <c r="B2418" s="1" t="s">
        <v>240</v>
      </c>
      <c r="C2418">
        <v>1</v>
      </c>
      <c r="D2418" s="39">
        <v>1</v>
      </c>
      <c r="E2418" s="39">
        <v>3</v>
      </c>
      <c r="F2418" s="39" t="s">
        <v>51</v>
      </c>
    </row>
    <row r="2419" spans="1:6">
      <c r="A2419">
        <v>27</v>
      </c>
      <c r="B2419" s="94" t="s">
        <v>240</v>
      </c>
      <c r="C2419">
        <v>2</v>
      </c>
      <c r="D2419" s="39">
        <v>1</v>
      </c>
      <c r="E2419" s="39">
        <v>3</v>
      </c>
      <c r="F2419" s="39" t="s">
        <v>51</v>
      </c>
    </row>
    <row r="2420" spans="1:6">
      <c r="A2420">
        <v>27</v>
      </c>
      <c r="B2420" s="1" t="s">
        <v>118</v>
      </c>
      <c r="C2420">
        <v>1</v>
      </c>
      <c r="D2420" s="39">
        <v>1</v>
      </c>
      <c r="E2420" s="39">
        <v>3</v>
      </c>
      <c r="F2420" s="39" t="s">
        <v>51</v>
      </c>
    </row>
    <row r="2421" spans="1:6">
      <c r="A2421">
        <v>27</v>
      </c>
      <c r="B2421" s="94" t="s">
        <v>118</v>
      </c>
      <c r="C2421">
        <v>2</v>
      </c>
      <c r="D2421" s="39">
        <v>0.87</v>
      </c>
      <c r="E2421" s="39">
        <v>1</v>
      </c>
      <c r="F2421" s="39" t="s">
        <v>51</v>
      </c>
    </row>
    <row r="2422" spans="1:6">
      <c r="A2422">
        <v>27</v>
      </c>
      <c r="B2422" s="1" t="s">
        <v>241</v>
      </c>
      <c r="C2422">
        <v>1</v>
      </c>
      <c r="D2422" s="39">
        <v>0.35</v>
      </c>
      <c r="E2422" s="39">
        <v>0</v>
      </c>
      <c r="F2422" s="39" t="s">
        <v>51</v>
      </c>
    </row>
    <row r="2423" spans="1:6">
      <c r="A2423">
        <v>27</v>
      </c>
      <c r="B2423" s="94" t="s">
        <v>241</v>
      </c>
      <c r="C2423">
        <v>2</v>
      </c>
      <c r="D2423" s="39">
        <v>0.39</v>
      </c>
      <c r="E2423" s="39">
        <v>0</v>
      </c>
      <c r="F2423" s="39" t="s">
        <v>51</v>
      </c>
    </row>
    <row r="2424" spans="1:6">
      <c r="A2424">
        <v>27</v>
      </c>
      <c r="B2424" s="1" t="s">
        <v>20</v>
      </c>
      <c r="C2424">
        <v>1</v>
      </c>
      <c r="D2424" s="39">
        <v>0.86</v>
      </c>
      <c r="E2424" s="39">
        <v>2</v>
      </c>
      <c r="F2424" s="39" t="s">
        <v>51</v>
      </c>
    </row>
    <row r="2425" spans="1:6">
      <c r="A2425">
        <v>27</v>
      </c>
      <c r="B2425" s="94" t="s">
        <v>20</v>
      </c>
      <c r="C2425">
        <v>2</v>
      </c>
      <c r="D2425" s="39">
        <v>0.6</v>
      </c>
      <c r="E2425" s="39">
        <v>2</v>
      </c>
      <c r="F2425" s="39" t="s">
        <v>51</v>
      </c>
    </row>
    <row r="2426" spans="1:6">
      <c r="A2426">
        <v>27</v>
      </c>
      <c r="B2426" s="1" t="s">
        <v>18</v>
      </c>
      <c r="C2426">
        <v>1</v>
      </c>
      <c r="D2426" s="39">
        <v>0.41</v>
      </c>
      <c r="E2426" s="39">
        <v>0</v>
      </c>
      <c r="F2426" s="39" t="s">
        <v>51</v>
      </c>
    </row>
    <row r="2427" spans="1:6">
      <c r="A2427">
        <v>27</v>
      </c>
      <c r="B2427" s="94" t="s">
        <v>18</v>
      </c>
      <c r="C2427">
        <v>2</v>
      </c>
      <c r="D2427" s="39">
        <v>0.5</v>
      </c>
      <c r="E2427" s="39">
        <v>1</v>
      </c>
      <c r="F2427" s="39" t="s">
        <v>51</v>
      </c>
    </row>
    <row r="2428" spans="1:6">
      <c r="A2428">
        <v>27</v>
      </c>
      <c r="B2428" s="1" t="s">
        <v>267</v>
      </c>
      <c r="C2428">
        <v>1</v>
      </c>
      <c r="D2428" s="39">
        <v>0.45</v>
      </c>
      <c r="E2428" s="39">
        <v>1</v>
      </c>
      <c r="F2428" s="39" t="s">
        <v>51</v>
      </c>
    </row>
    <row r="2429" spans="1:6">
      <c r="A2429">
        <v>27</v>
      </c>
      <c r="B2429" s="94" t="s">
        <v>267</v>
      </c>
      <c r="C2429">
        <v>2</v>
      </c>
      <c r="D2429" s="39">
        <v>0</v>
      </c>
      <c r="E2429" s="39">
        <v>0</v>
      </c>
      <c r="F2429" s="39" t="s">
        <v>52</v>
      </c>
    </row>
    <row r="2430" spans="1:6">
      <c r="A2430">
        <v>27</v>
      </c>
      <c r="B2430" s="1" t="s">
        <v>39</v>
      </c>
      <c r="C2430">
        <v>1</v>
      </c>
      <c r="D2430" s="39">
        <v>0</v>
      </c>
      <c r="E2430" s="39">
        <v>0</v>
      </c>
      <c r="F2430" s="39" t="s">
        <v>52</v>
      </c>
    </row>
    <row r="2431" spans="1:6">
      <c r="A2431">
        <v>27</v>
      </c>
      <c r="B2431" s="94" t="s">
        <v>39</v>
      </c>
      <c r="C2431">
        <v>2</v>
      </c>
      <c r="D2431" s="39">
        <v>0</v>
      </c>
      <c r="E2431" s="39">
        <v>0</v>
      </c>
      <c r="F2431" s="39" t="s">
        <v>52</v>
      </c>
    </row>
    <row r="2432" spans="1:6">
      <c r="A2432">
        <v>27</v>
      </c>
      <c r="B2432" s="1" t="s">
        <v>253</v>
      </c>
      <c r="C2432">
        <v>1</v>
      </c>
      <c r="D2432" s="39">
        <v>0.5</v>
      </c>
      <c r="E2432" s="39">
        <v>2</v>
      </c>
      <c r="F2432" s="39" t="s">
        <v>51</v>
      </c>
    </row>
    <row r="2433" spans="1:6">
      <c r="A2433">
        <v>27</v>
      </c>
      <c r="B2433" s="94" t="s">
        <v>253</v>
      </c>
      <c r="C2433">
        <v>2</v>
      </c>
      <c r="D2433" s="39">
        <v>0.74</v>
      </c>
      <c r="E2433" s="39">
        <v>2</v>
      </c>
      <c r="F2433" s="39" t="s">
        <v>51</v>
      </c>
    </row>
    <row r="2434" spans="1:6">
      <c r="A2434">
        <v>27</v>
      </c>
      <c r="B2434" s="1" t="s">
        <v>243</v>
      </c>
      <c r="C2434">
        <v>1</v>
      </c>
      <c r="D2434" s="39">
        <v>0.52</v>
      </c>
      <c r="E2434" s="39">
        <v>2</v>
      </c>
      <c r="F2434" s="39" t="s">
        <v>51</v>
      </c>
    </row>
    <row r="2435" spans="1:6">
      <c r="A2435">
        <v>27</v>
      </c>
      <c r="B2435" s="94" t="s">
        <v>243</v>
      </c>
      <c r="C2435">
        <v>2</v>
      </c>
      <c r="D2435" s="39">
        <v>1</v>
      </c>
      <c r="E2435" s="39">
        <v>3</v>
      </c>
      <c r="F2435" s="39" t="s">
        <v>51</v>
      </c>
    </row>
    <row r="2436" spans="1:6">
      <c r="A2436">
        <v>27</v>
      </c>
      <c r="B2436" s="1" t="s">
        <v>242</v>
      </c>
      <c r="C2436">
        <v>1</v>
      </c>
      <c r="D2436" s="39">
        <v>0.78</v>
      </c>
      <c r="E2436" s="39">
        <v>2</v>
      </c>
      <c r="F2436" s="39" t="s">
        <v>51</v>
      </c>
    </row>
    <row r="2437" spans="1:6">
      <c r="A2437">
        <v>27</v>
      </c>
      <c r="B2437" s="94" t="s">
        <v>242</v>
      </c>
      <c r="C2437">
        <v>2</v>
      </c>
      <c r="D2437" s="39">
        <v>1</v>
      </c>
      <c r="E2437" s="39">
        <v>3</v>
      </c>
      <c r="F2437" s="39" t="s">
        <v>51</v>
      </c>
    </row>
    <row r="2438" spans="1:6">
      <c r="A2438">
        <v>27</v>
      </c>
      <c r="B2438" s="1" t="s">
        <v>21</v>
      </c>
      <c r="C2438">
        <v>1</v>
      </c>
      <c r="D2438" s="39">
        <v>1</v>
      </c>
      <c r="E2438" s="39">
        <v>3</v>
      </c>
      <c r="F2438" s="39" t="s">
        <v>51</v>
      </c>
    </row>
    <row r="2439" spans="1:6">
      <c r="A2439">
        <v>27</v>
      </c>
      <c r="B2439" s="94" t="s">
        <v>21</v>
      </c>
      <c r="C2439">
        <v>2</v>
      </c>
      <c r="D2439" s="39">
        <v>0</v>
      </c>
      <c r="E2439" s="39">
        <v>0</v>
      </c>
      <c r="F2439" s="39" t="s">
        <v>52</v>
      </c>
    </row>
    <row r="2440" spans="1:6">
      <c r="A2440">
        <v>27</v>
      </c>
      <c r="B2440" s="1" t="s">
        <v>250</v>
      </c>
      <c r="C2440">
        <v>1</v>
      </c>
      <c r="D2440" s="39">
        <v>0.32</v>
      </c>
      <c r="E2440" s="39">
        <v>0</v>
      </c>
      <c r="F2440" s="39" t="s">
        <v>51</v>
      </c>
    </row>
    <row r="2441" spans="1:6">
      <c r="A2441">
        <v>27</v>
      </c>
      <c r="B2441" s="94" t="s">
        <v>250</v>
      </c>
      <c r="C2441">
        <v>2</v>
      </c>
      <c r="D2441" s="39">
        <v>0.48</v>
      </c>
      <c r="E2441" s="39">
        <v>0</v>
      </c>
      <c r="F2441" s="39" t="s">
        <v>51</v>
      </c>
    </row>
    <row r="2442" spans="1:6">
      <c r="A2442">
        <v>27</v>
      </c>
      <c r="B2442" s="1" t="s">
        <v>256</v>
      </c>
      <c r="C2442">
        <v>1</v>
      </c>
      <c r="D2442" s="39">
        <v>0.05</v>
      </c>
      <c r="E2442" s="39">
        <v>1</v>
      </c>
      <c r="F2442" s="39" t="s">
        <v>51</v>
      </c>
    </row>
    <row r="2443" spans="1:6">
      <c r="A2443">
        <v>27</v>
      </c>
      <c r="B2443" s="94" t="s">
        <v>256</v>
      </c>
      <c r="C2443">
        <v>2</v>
      </c>
      <c r="D2443" s="39">
        <v>0.18</v>
      </c>
      <c r="E2443" s="39">
        <v>0</v>
      </c>
      <c r="F2443" s="39" t="s">
        <v>51</v>
      </c>
    </row>
    <row r="2444" spans="1:6">
      <c r="A2444">
        <v>29</v>
      </c>
      <c r="B2444" s="1" t="s">
        <v>245</v>
      </c>
      <c r="C2444">
        <v>1</v>
      </c>
      <c r="D2444" s="39">
        <v>0.26</v>
      </c>
      <c r="E2444" s="39">
        <v>0</v>
      </c>
      <c r="F2444" s="39" t="s">
        <v>51</v>
      </c>
    </row>
    <row r="2445" spans="1:6">
      <c r="A2445">
        <v>29</v>
      </c>
      <c r="B2445" s="1" t="s">
        <v>245</v>
      </c>
      <c r="C2445">
        <v>2</v>
      </c>
      <c r="D2445" s="39">
        <v>0.74</v>
      </c>
      <c r="E2445" s="39">
        <v>2</v>
      </c>
      <c r="F2445" s="39" t="s">
        <v>51</v>
      </c>
    </row>
    <row r="2446" spans="1:6">
      <c r="A2446">
        <v>29</v>
      </c>
      <c r="B2446" s="1" t="s">
        <v>263</v>
      </c>
      <c r="C2446">
        <v>1</v>
      </c>
      <c r="D2446" s="39">
        <v>0.23</v>
      </c>
      <c r="E2446" s="39">
        <v>0</v>
      </c>
      <c r="F2446" s="39" t="s">
        <v>51</v>
      </c>
    </row>
    <row r="2447" spans="1:6">
      <c r="A2447">
        <v>29</v>
      </c>
      <c r="B2447" s="1" t="s">
        <v>263</v>
      </c>
      <c r="C2447">
        <v>2</v>
      </c>
      <c r="D2447" s="39">
        <v>0.32</v>
      </c>
      <c r="E2447" s="39">
        <v>0</v>
      </c>
      <c r="F2447" s="39" t="s">
        <v>51</v>
      </c>
    </row>
    <row r="2448" spans="1:6">
      <c r="A2448">
        <v>29</v>
      </c>
      <c r="B2448" s="1" t="s">
        <v>231</v>
      </c>
      <c r="C2448">
        <v>1</v>
      </c>
      <c r="D2448" s="39">
        <v>1</v>
      </c>
      <c r="E2448" s="39">
        <v>3</v>
      </c>
      <c r="F2448" s="39" t="s">
        <v>51</v>
      </c>
    </row>
    <row r="2449" spans="1:6">
      <c r="A2449">
        <v>29</v>
      </c>
      <c r="B2449" s="1" t="s">
        <v>231</v>
      </c>
      <c r="C2449">
        <v>2</v>
      </c>
      <c r="D2449" s="39">
        <v>0.31</v>
      </c>
      <c r="E2449" s="39">
        <v>0</v>
      </c>
      <c r="F2449" s="39" t="s">
        <v>51</v>
      </c>
    </row>
    <row r="2450" spans="1:6">
      <c r="A2450">
        <v>29</v>
      </c>
      <c r="B2450" s="1" t="s">
        <v>229</v>
      </c>
      <c r="C2450">
        <v>1</v>
      </c>
      <c r="D2450" s="39">
        <v>0.24</v>
      </c>
      <c r="E2450" s="39">
        <v>0</v>
      </c>
      <c r="F2450" s="39" t="s">
        <v>51</v>
      </c>
    </row>
    <row r="2451" spans="1:6">
      <c r="A2451">
        <v>29</v>
      </c>
      <c r="B2451" s="1" t="s">
        <v>229</v>
      </c>
      <c r="C2451">
        <v>2</v>
      </c>
      <c r="D2451" s="39">
        <v>0.25</v>
      </c>
      <c r="E2451" s="39">
        <v>0</v>
      </c>
      <c r="F2451" s="39" t="s">
        <v>51</v>
      </c>
    </row>
    <row r="2452" spans="1:6">
      <c r="A2452">
        <v>29</v>
      </c>
      <c r="B2452" s="1" t="s">
        <v>264</v>
      </c>
      <c r="C2452">
        <v>1</v>
      </c>
      <c r="D2452" s="39">
        <v>0</v>
      </c>
      <c r="E2452" s="39">
        <v>0</v>
      </c>
      <c r="F2452" s="39" t="s">
        <v>52</v>
      </c>
    </row>
    <row r="2453" spans="1:6">
      <c r="A2453">
        <v>29</v>
      </c>
      <c r="B2453" s="1" t="s">
        <v>264</v>
      </c>
      <c r="C2453">
        <v>2</v>
      </c>
      <c r="D2453" s="39">
        <v>0</v>
      </c>
      <c r="E2453" s="39">
        <v>0</v>
      </c>
      <c r="F2453" s="39" t="s">
        <v>52</v>
      </c>
    </row>
    <row r="2454" spans="1:6">
      <c r="A2454">
        <v>29</v>
      </c>
      <c r="B2454" s="1" t="s">
        <v>232</v>
      </c>
      <c r="C2454">
        <v>1</v>
      </c>
      <c r="D2454" s="39">
        <v>1</v>
      </c>
      <c r="E2454" s="39">
        <v>3</v>
      </c>
      <c r="F2454" s="39" t="s">
        <v>51</v>
      </c>
    </row>
    <row r="2455" spans="1:6">
      <c r="A2455">
        <v>29</v>
      </c>
      <c r="B2455" s="1" t="s">
        <v>232</v>
      </c>
      <c r="C2455">
        <v>2</v>
      </c>
      <c r="D2455" s="39">
        <v>1</v>
      </c>
      <c r="E2455" s="39">
        <v>3</v>
      </c>
      <c r="F2455" s="39" t="s">
        <v>51</v>
      </c>
    </row>
    <row r="2456" spans="1:6">
      <c r="A2456">
        <v>29</v>
      </c>
      <c r="B2456" s="275" t="s">
        <v>450</v>
      </c>
      <c r="C2456">
        <v>1</v>
      </c>
      <c r="D2456" s="39">
        <v>1</v>
      </c>
      <c r="E2456" s="39">
        <v>3</v>
      </c>
      <c r="F2456" s="39" t="s">
        <v>51</v>
      </c>
    </row>
    <row r="2457" spans="1:6">
      <c r="A2457">
        <v>29</v>
      </c>
      <c r="B2457" s="275" t="s">
        <v>450</v>
      </c>
      <c r="C2457">
        <v>2</v>
      </c>
      <c r="D2457" s="39">
        <v>1</v>
      </c>
      <c r="E2457" s="39">
        <v>3</v>
      </c>
      <c r="F2457" s="39" t="s">
        <v>51</v>
      </c>
    </row>
    <row r="2458" spans="1:6">
      <c r="A2458">
        <v>29</v>
      </c>
      <c r="B2458" s="1" t="s">
        <v>95</v>
      </c>
      <c r="C2458">
        <v>1</v>
      </c>
      <c r="D2458" s="39">
        <v>0.75</v>
      </c>
      <c r="E2458" s="39">
        <v>2</v>
      </c>
      <c r="F2458" s="39" t="s">
        <v>51</v>
      </c>
    </row>
    <row r="2459" spans="1:6">
      <c r="A2459">
        <v>29</v>
      </c>
      <c r="B2459" s="1" t="s">
        <v>95</v>
      </c>
      <c r="C2459">
        <v>2</v>
      </c>
      <c r="D2459" s="39">
        <v>0</v>
      </c>
      <c r="E2459" s="39">
        <v>0</v>
      </c>
      <c r="F2459" s="39" t="s">
        <v>52</v>
      </c>
    </row>
    <row r="2460" spans="1:6">
      <c r="A2460">
        <v>29</v>
      </c>
      <c r="B2460" s="1" t="s">
        <v>3</v>
      </c>
      <c r="C2460">
        <v>1</v>
      </c>
      <c r="D2460" s="39">
        <v>1</v>
      </c>
      <c r="E2460" s="39">
        <v>3</v>
      </c>
      <c r="F2460" s="39" t="s">
        <v>51</v>
      </c>
    </row>
    <row r="2461" spans="1:6">
      <c r="A2461">
        <v>29</v>
      </c>
      <c r="B2461" s="1" t="s">
        <v>3</v>
      </c>
      <c r="C2461">
        <v>2</v>
      </c>
      <c r="D2461" s="39">
        <v>1</v>
      </c>
      <c r="E2461" s="39">
        <v>3</v>
      </c>
      <c r="F2461" s="39" t="s">
        <v>51</v>
      </c>
    </row>
    <row r="2462" spans="1:6">
      <c r="A2462">
        <v>29</v>
      </c>
      <c r="B2462" s="1" t="s">
        <v>257</v>
      </c>
      <c r="C2462">
        <v>1</v>
      </c>
      <c r="D2462" s="39">
        <v>1</v>
      </c>
      <c r="E2462" s="39">
        <v>3</v>
      </c>
      <c r="F2462" s="39" t="s">
        <v>51</v>
      </c>
    </row>
    <row r="2463" spans="1:6">
      <c r="A2463">
        <v>29</v>
      </c>
      <c r="B2463" s="1" t="s">
        <v>257</v>
      </c>
      <c r="C2463">
        <v>2</v>
      </c>
      <c r="D2463" s="39">
        <v>0.54</v>
      </c>
      <c r="E2463" s="39">
        <v>1</v>
      </c>
      <c r="F2463" s="39" t="s">
        <v>51</v>
      </c>
    </row>
    <row r="2464" spans="1:6">
      <c r="A2464">
        <v>29</v>
      </c>
      <c r="B2464" s="1" t="s">
        <v>248</v>
      </c>
      <c r="C2464">
        <v>1</v>
      </c>
      <c r="D2464" s="39">
        <v>1</v>
      </c>
      <c r="E2464" s="39">
        <v>3</v>
      </c>
      <c r="F2464" s="39" t="s">
        <v>51</v>
      </c>
    </row>
    <row r="2465" spans="1:6">
      <c r="A2465">
        <v>29</v>
      </c>
      <c r="B2465" s="1" t="s">
        <v>248</v>
      </c>
      <c r="C2465">
        <v>2</v>
      </c>
      <c r="D2465" s="39">
        <v>0.78</v>
      </c>
      <c r="E2465" s="39">
        <v>2</v>
      </c>
      <c r="F2465" s="39" t="s">
        <v>51</v>
      </c>
    </row>
    <row r="2466" spans="1:6">
      <c r="A2466">
        <v>29</v>
      </c>
      <c r="B2466" s="1" t="s">
        <v>265</v>
      </c>
      <c r="C2466">
        <v>1</v>
      </c>
      <c r="D2466" s="39">
        <v>0.5</v>
      </c>
      <c r="E2466" s="39">
        <v>1</v>
      </c>
      <c r="F2466" s="39" t="s">
        <v>51</v>
      </c>
    </row>
    <row r="2467" spans="1:6">
      <c r="A2467">
        <v>29</v>
      </c>
      <c r="B2467" s="1" t="s">
        <v>265</v>
      </c>
      <c r="C2467">
        <v>2</v>
      </c>
      <c r="D2467" s="39">
        <v>0.1</v>
      </c>
      <c r="E2467" s="39">
        <v>0</v>
      </c>
      <c r="F2467" s="39" t="s">
        <v>51</v>
      </c>
    </row>
    <row r="2468" spans="1:6">
      <c r="A2468">
        <v>29</v>
      </c>
      <c r="B2468" s="1" t="s">
        <v>233</v>
      </c>
      <c r="C2468">
        <v>1</v>
      </c>
      <c r="D2468" s="39">
        <v>1</v>
      </c>
      <c r="E2468" s="39">
        <v>3</v>
      </c>
      <c r="F2468" s="39" t="s">
        <v>51</v>
      </c>
    </row>
    <row r="2469" spans="1:6">
      <c r="A2469">
        <v>29</v>
      </c>
      <c r="B2469" s="1" t="s">
        <v>233</v>
      </c>
      <c r="C2469">
        <v>2</v>
      </c>
      <c r="D2469" s="39">
        <v>0.49</v>
      </c>
      <c r="E2469" s="39">
        <v>0</v>
      </c>
      <c r="F2469" s="39" t="s">
        <v>51</v>
      </c>
    </row>
    <row r="2470" spans="1:6">
      <c r="A2470">
        <v>29</v>
      </c>
      <c r="B2470" s="1" t="s">
        <v>247</v>
      </c>
      <c r="C2470">
        <v>1</v>
      </c>
      <c r="D2470" s="39">
        <v>0.45</v>
      </c>
      <c r="E2470" s="39">
        <v>0</v>
      </c>
      <c r="F2470" s="39" t="s">
        <v>51</v>
      </c>
    </row>
    <row r="2471" spans="1:6">
      <c r="A2471">
        <v>29</v>
      </c>
      <c r="B2471" s="1" t="s">
        <v>247</v>
      </c>
      <c r="C2471">
        <v>2</v>
      </c>
      <c r="D2471" s="39">
        <v>0.28000000000000003</v>
      </c>
      <c r="E2471" s="39">
        <v>0</v>
      </c>
      <c r="F2471" s="39" t="s">
        <v>51</v>
      </c>
    </row>
    <row r="2472" spans="1:6">
      <c r="A2472">
        <v>29</v>
      </c>
      <c r="B2472" s="1" t="s">
        <v>2</v>
      </c>
      <c r="C2472">
        <v>1</v>
      </c>
      <c r="D2472" s="39">
        <v>0.6</v>
      </c>
      <c r="E2472" s="39">
        <v>2</v>
      </c>
      <c r="F2472" s="39" t="s">
        <v>51</v>
      </c>
    </row>
    <row r="2473" spans="1:6">
      <c r="A2473">
        <v>29</v>
      </c>
      <c r="B2473" s="1" t="s">
        <v>2</v>
      </c>
      <c r="C2473">
        <v>2</v>
      </c>
      <c r="D2473" s="39">
        <v>0.17</v>
      </c>
      <c r="E2473" s="39">
        <v>0</v>
      </c>
      <c r="F2473" s="39" t="s">
        <v>51</v>
      </c>
    </row>
    <row r="2474" spans="1:6">
      <c r="A2474">
        <v>29</v>
      </c>
      <c r="B2474" s="1" t="s">
        <v>205</v>
      </c>
      <c r="C2474">
        <v>1</v>
      </c>
      <c r="D2474" s="39">
        <v>0.81</v>
      </c>
      <c r="E2474" s="39">
        <v>2</v>
      </c>
      <c r="F2474" s="39" t="s">
        <v>51</v>
      </c>
    </row>
    <row r="2475" spans="1:6">
      <c r="A2475">
        <v>29</v>
      </c>
      <c r="B2475" s="1" t="s">
        <v>205</v>
      </c>
      <c r="C2475">
        <v>2</v>
      </c>
      <c r="D2475" s="39">
        <v>1</v>
      </c>
      <c r="E2475" s="39">
        <v>3</v>
      </c>
      <c r="F2475" s="39" t="s">
        <v>51</v>
      </c>
    </row>
    <row r="2476" spans="1:6">
      <c r="A2476">
        <v>29</v>
      </c>
      <c r="B2476" s="1" t="s">
        <v>7</v>
      </c>
      <c r="C2476">
        <v>1</v>
      </c>
      <c r="D2476" s="39">
        <v>1</v>
      </c>
      <c r="E2476" s="39">
        <v>3</v>
      </c>
      <c r="F2476" s="39" t="s">
        <v>51</v>
      </c>
    </row>
    <row r="2477" spans="1:6">
      <c r="A2477">
        <v>29</v>
      </c>
      <c r="B2477" s="1" t="s">
        <v>7</v>
      </c>
      <c r="C2477">
        <v>2</v>
      </c>
      <c r="D2477" s="39">
        <v>1</v>
      </c>
      <c r="E2477" s="39">
        <v>3</v>
      </c>
      <c r="F2477" s="39" t="s">
        <v>51</v>
      </c>
    </row>
    <row r="2478" spans="1:6">
      <c r="A2478">
        <v>29</v>
      </c>
      <c r="B2478" s="1" t="s">
        <v>132</v>
      </c>
      <c r="C2478">
        <v>1</v>
      </c>
      <c r="D2478" s="39">
        <v>0.57999999999999996</v>
      </c>
      <c r="E2478" s="39">
        <v>1</v>
      </c>
      <c r="F2478" s="39" t="s">
        <v>51</v>
      </c>
    </row>
    <row r="2479" spans="1:6">
      <c r="A2479">
        <v>29</v>
      </c>
      <c r="B2479" s="1" t="s">
        <v>132</v>
      </c>
      <c r="C2479">
        <v>2</v>
      </c>
      <c r="D2479" s="39">
        <v>0.74</v>
      </c>
      <c r="E2479" s="39">
        <v>2</v>
      </c>
      <c r="F2479" s="39" t="s">
        <v>51</v>
      </c>
    </row>
    <row r="2480" spans="1:6">
      <c r="A2480">
        <v>29</v>
      </c>
      <c r="B2480" s="1" t="s">
        <v>258</v>
      </c>
      <c r="C2480">
        <v>1</v>
      </c>
      <c r="D2480" s="39">
        <v>1</v>
      </c>
      <c r="E2480" s="39">
        <v>3</v>
      </c>
      <c r="F2480" s="39" t="s">
        <v>51</v>
      </c>
    </row>
    <row r="2481" spans="1:6">
      <c r="A2481">
        <v>29</v>
      </c>
      <c r="B2481" s="1" t="s">
        <v>258</v>
      </c>
      <c r="C2481">
        <v>2</v>
      </c>
      <c r="D2481" s="39">
        <v>0.39</v>
      </c>
      <c r="E2481" s="39">
        <v>0</v>
      </c>
      <c r="F2481" s="39" t="s">
        <v>51</v>
      </c>
    </row>
    <row r="2482" spans="1:6">
      <c r="A2482">
        <v>29</v>
      </c>
      <c r="B2482" s="1" t="s">
        <v>10</v>
      </c>
      <c r="C2482">
        <v>1</v>
      </c>
      <c r="D2482" s="39">
        <v>0.68</v>
      </c>
      <c r="E2482" s="39">
        <v>1</v>
      </c>
      <c r="F2482" s="39" t="s">
        <v>51</v>
      </c>
    </row>
    <row r="2483" spans="1:6">
      <c r="A2483">
        <v>29</v>
      </c>
      <c r="B2483" s="1" t="s">
        <v>10</v>
      </c>
      <c r="C2483">
        <v>2</v>
      </c>
      <c r="D2483" s="39">
        <v>0.79</v>
      </c>
      <c r="E2483" s="39">
        <v>2</v>
      </c>
      <c r="F2483" s="39" t="s">
        <v>51</v>
      </c>
    </row>
    <row r="2484" spans="1:6">
      <c r="A2484">
        <v>29</v>
      </c>
      <c r="B2484" s="1" t="s">
        <v>254</v>
      </c>
      <c r="C2484">
        <v>1</v>
      </c>
      <c r="D2484" s="39">
        <v>0.15</v>
      </c>
      <c r="E2484" s="39">
        <v>1</v>
      </c>
      <c r="F2484" s="39" t="s">
        <v>51</v>
      </c>
    </row>
    <row r="2485" spans="1:6">
      <c r="A2485">
        <v>29</v>
      </c>
      <c r="B2485" s="1" t="s">
        <v>254</v>
      </c>
      <c r="C2485">
        <v>2</v>
      </c>
      <c r="D2485" s="39">
        <v>0.66</v>
      </c>
      <c r="E2485" s="39">
        <v>2</v>
      </c>
      <c r="F2485" s="39" t="s">
        <v>51</v>
      </c>
    </row>
    <row r="2486" spans="1:6">
      <c r="A2486">
        <v>29</v>
      </c>
      <c r="B2486" s="1" t="s">
        <v>120</v>
      </c>
      <c r="C2486">
        <v>1</v>
      </c>
      <c r="D2486" s="39">
        <v>0.9</v>
      </c>
      <c r="E2486" s="39">
        <v>2</v>
      </c>
      <c r="F2486" s="39" t="s">
        <v>51</v>
      </c>
    </row>
    <row r="2487" spans="1:6">
      <c r="A2487">
        <v>29</v>
      </c>
      <c r="B2487" s="1" t="s">
        <v>120</v>
      </c>
      <c r="C2487">
        <v>2</v>
      </c>
      <c r="D2487" s="39">
        <v>0.89</v>
      </c>
      <c r="E2487" s="39">
        <v>2</v>
      </c>
      <c r="F2487" s="39" t="s">
        <v>51</v>
      </c>
    </row>
    <row r="2488" spans="1:6">
      <c r="A2488">
        <v>29</v>
      </c>
      <c r="B2488" s="1" t="s">
        <v>234</v>
      </c>
      <c r="C2488">
        <v>1</v>
      </c>
      <c r="D2488" s="39">
        <v>1</v>
      </c>
      <c r="E2488" s="39">
        <v>3</v>
      </c>
      <c r="F2488" s="39" t="s">
        <v>51</v>
      </c>
    </row>
    <row r="2489" spans="1:6">
      <c r="A2489">
        <v>29</v>
      </c>
      <c r="B2489" s="1" t="s">
        <v>234</v>
      </c>
      <c r="C2489">
        <v>2</v>
      </c>
      <c r="D2489" s="39">
        <v>1</v>
      </c>
      <c r="E2489" s="39">
        <v>3</v>
      </c>
      <c r="F2489" s="39" t="s">
        <v>51</v>
      </c>
    </row>
    <row r="2490" spans="1:6">
      <c r="A2490">
        <v>29</v>
      </c>
      <c r="B2490" s="1" t="s">
        <v>489</v>
      </c>
      <c r="C2490">
        <v>1</v>
      </c>
      <c r="D2490" s="39">
        <v>0.43</v>
      </c>
      <c r="E2490" s="39">
        <v>0</v>
      </c>
      <c r="F2490" s="39" t="s">
        <v>51</v>
      </c>
    </row>
    <row r="2491" spans="1:6">
      <c r="A2491">
        <v>29</v>
      </c>
      <c r="B2491" s="1" t="s">
        <v>489</v>
      </c>
      <c r="C2491">
        <v>2</v>
      </c>
      <c r="D2491" s="39">
        <v>1</v>
      </c>
      <c r="E2491" s="39">
        <v>3</v>
      </c>
      <c r="F2491" s="39" t="s">
        <v>51</v>
      </c>
    </row>
    <row r="2492" spans="1:6">
      <c r="A2492">
        <v>29</v>
      </c>
      <c r="B2492" s="1" t="s">
        <v>266</v>
      </c>
      <c r="C2492">
        <v>1</v>
      </c>
      <c r="D2492" s="39">
        <v>1</v>
      </c>
      <c r="E2492" s="39">
        <v>3</v>
      </c>
      <c r="F2492" s="39" t="s">
        <v>51</v>
      </c>
    </row>
    <row r="2493" spans="1:6">
      <c r="A2493">
        <v>29</v>
      </c>
      <c r="B2493" s="1" t="s">
        <v>266</v>
      </c>
      <c r="C2493">
        <v>2</v>
      </c>
      <c r="D2493" s="39">
        <v>0.56999999999999995</v>
      </c>
      <c r="E2493" s="39">
        <v>1</v>
      </c>
      <c r="F2493" s="39" t="s">
        <v>51</v>
      </c>
    </row>
    <row r="2494" spans="1:6">
      <c r="A2494">
        <v>29</v>
      </c>
      <c r="B2494" s="1" t="s">
        <v>249</v>
      </c>
      <c r="C2494">
        <v>1</v>
      </c>
      <c r="D2494" s="39">
        <v>0.68</v>
      </c>
      <c r="E2494" s="39">
        <v>2</v>
      </c>
      <c r="F2494" s="39" t="s">
        <v>51</v>
      </c>
    </row>
    <row r="2495" spans="1:6">
      <c r="A2495">
        <v>29</v>
      </c>
      <c r="B2495" s="1" t="s">
        <v>249</v>
      </c>
      <c r="C2495">
        <v>2</v>
      </c>
      <c r="D2495" s="39">
        <v>0.66</v>
      </c>
      <c r="E2495" s="39">
        <v>2</v>
      </c>
      <c r="F2495" s="39" t="s">
        <v>51</v>
      </c>
    </row>
    <row r="2496" spans="1:6">
      <c r="A2496">
        <v>29</v>
      </c>
      <c r="B2496" s="1" t="s">
        <v>236</v>
      </c>
      <c r="C2496">
        <v>1</v>
      </c>
      <c r="D2496" s="39">
        <v>0.82</v>
      </c>
      <c r="E2496" s="39">
        <v>2</v>
      </c>
      <c r="F2496" s="39" t="s">
        <v>51</v>
      </c>
    </row>
    <row r="2497" spans="1:6">
      <c r="A2497">
        <v>29</v>
      </c>
      <c r="B2497" s="1" t="s">
        <v>236</v>
      </c>
      <c r="C2497">
        <v>2</v>
      </c>
      <c r="D2497" s="39">
        <v>0.56999999999999995</v>
      </c>
      <c r="E2497" s="39">
        <v>1</v>
      </c>
      <c r="F2497" s="39" t="s">
        <v>51</v>
      </c>
    </row>
    <row r="2498" spans="1:6">
      <c r="A2498">
        <v>29</v>
      </c>
      <c r="B2498" s="1" t="s">
        <v>14</v>
      </c>
      <c r="C2498">
        <v>1</v>
      </c>
      <c r="D2498" s="39">
        <v>0.82</v>
      </c>
      <c r="E2498" s="39">
        <v>1</v>
      </c>
      <c r="F2498" s="39" t="s">
        <v>51</v>
      </c>
    </row>
    <row r="2499" spans="1:6">
      <c r="A2499">
        <v>29</v>
      </c>
      <c r="B2499" s="1" t="s">
        <v>14</v>
      </c>
      <c r="C2499">
        <v>2</v>
      </c>
      <c r="D2499" s="39">
        <v>0</v>
      </c>
      <c r="E2499" s="39">
        <v>0</v>
      </c>
      <c r="F2499" s="39" t="s">
        <v>52</v>
      </c>
    </row>
    <row r="2500" spans="1:6">
      <c r="A2500">
        <v>29</v>
      </c>
      <c r="B2500" s="1" t="s">
        <v>122</v>
      </c>
      <c r="C2500">
        <v>1</v>
      </c>
      <c r="D2500" s="39">
        <v>1</v>
      </c>
      <c r="E2500" s="39">
        <v>3</v>
      </c>
      <c r="F2500" s="39" t="s">
        <v>51</v>
      </c>
    </row>
    <row r="2501" spans="1:6">
      <c r="A2501">
        <v>29</v>
      </c>
      <c r="B2501" s="1" t="s">
        <v>122</v>
      </c>
      <c r="C2501">
        <v>2</v>
      </c>
      <c r="D2501" s="39">
        <v>0.67</v>
      </c>
      <c r="E2501" s="39">
        <v>1</v>
      </c>
      <c r="F2501" s="39" t="s">
        <v>51</v>
      </c>
    </row>
    <row r="2502" spans="1:6">
      <c r="A2502">
        <v>29</v>
      </c>
      <c r="B2502" s="1" t="s">
        <v>100</v>
      </c>
      <c r="C2502">
        <v>1</v>
      </c>
      <c r="D2502" s="39">
        <v>0.28999999999999998</v>
      </c>
      <c r="E2502" s="39">
        <v>0</v>
      </c>
      <c r="F2502" s="39" t="s">
        <v>51</v>
      </c>
    </row>
    <row r="2503" spans="1:6">
      <c r="A2503">
        <v>29</v>
      </c>
      <c r="B2503" s="1" t="s">
        <v>100</v>
      </c>
      <c r="C2503">
        <v>2</v>
      </c>
      <c r="D2503" s="39">
        <v>0.56000000000000005</v>
      </c>
      <c r="E2503" s="39">
        <v>2</v>
      </c>
      <c r="F2503" s="39" t="s">
        <v>51</v>
      </c>
    </row>
    <row r="2504" spans="1:6">
      <c r="A2504">
        <v>29</v>
      </c>
      <c r="B2504" s="1" t="s">
        <v>201</v>
      </c>
      <c r="C2504">
        <v>1</v>
      </c>
      <c r="D2504" s="39">
        <v>0.47</v>
      </c>
      <c r="E2504" s="39">
        <v>0</v>
      </c>
      <c r="F2504" s="39" t="s">
        <v>51</v>
      </c>
    </row>
    <row r="2505" spans="1:6">
      <c r="A2505">
        <v>29</v>
      </c>
      <c r="B2505" s="1" t="s">
        <v>201</v>
      </c>
      <c r="C2505">
        <v>2</v>
      </c>
      <c r="D2505" s="39">
        <v>0</v>
      </c>
      <c r="E2505" s="39">
        <v>0</v>
      </c>
      <c r="F2505" s="39" t="s">
        <v>52</v>
      </c>
    </row>
    <row r="2506" spans="1:6">
      <c r="A2506">
        <v>29</v>
      </c>
      <c r="B2506" s="1" t="s">
        <v>8</v>
      </c>
      <c r="C2506">
        <v>1</v>
      </c>
      <c r="D2506" s="39">
        <v>0.33</v>
      </c>
      <c r="E2506" s="39">
        <v>1</v>
      </c>
      <c r="F2506" s="39" t="s">
        <v>51</v>
      </c>
    </row>
    <row r="2507" spans="1:6">
      <c r="A2507">
        <v>29</v>
      </c>
      <c r="B2507" s="1" t="s">
        <v>8</v>
      </c>
      <c r="C2507">
        <v>2</v>
      </c>
      <c r="D2507" s="39">
        <v>0.95</v>
      </c>
      <c r="E2507" s="39">
        <v>2</v>
      </c>
      <c r="F2507" s="39" t="s">
        <v>51</v>
      </c>
    </row>
    <row r="2508" spans="1:6">
      <c r="A2508">
        <v>29</v>
      </c>
      <c r="B2508" s="1" t="s">
        <v>16</v>
      </c>
      <c r="C2508">
        <v>1</v>
      </c>
      <c r="D2508" s="39">
        <v>0.6</v>
      </c>
      <c r="E2508" s="39">
        <v>1</v>
      </c>
      <c r="F2508" s="39" t="s">
        <v>51</v>
      </c>
    </row>
    <row r="2509" spans="1:6">
      <c r="A2509">
        <v>29</v>
      </c>
      <c r="B2509" s="1" t="s">
        <v>16</v>
      </c>
      <c r="C2509">
        <v>2</v>
      </c>
      <c r="D2509" s="39">
        <v>0</v>
      </c>
      <c r="E2509" s="39">
        <v>0</v>
      </c>
      <c r="F2509" s="39" t="s">
        <v>51</v>
      </c>
    </row>
    <row r="2510" spans="1:6">
      <c r="A2510">
        <v>29</v>
      </c>
      <c r="B2510" s="1" t="s">
        <v>239</v>
      </c>
      <c r="C2510">
        <v>1</v>
      </c>
      <c r="D2510" s="39">
        <v>0</v>
      </c>
      <c r="E2510" s="39">
        <v>0</v>
      </c>
      <c r="F2510" s="39" t="s">
        <v>52</v>
      </c>
    </row>
    <row r="2511" spans="1:6">
      <c r="A2511">
        <v>29</v>
      </c>
      <c r="B2511" s="1" t="s">
        <v>239</v>
      </c>
      <c r="C2511">
        <v>2</v>
      </c>
      <c r="D2511" s="39">
        <v>0</v>
      </c>
      <c r="E2511" s="39">
        <v>0</v>
      </c>
      <c r="F2511" s="39" t="s">
        <v>52</v>
      </c>
    </row>
    <row r="2512" spans="1:6">
      <c r="A2512">
        <v>29</v>
      </c>
      <c r="B2512" s="1" t="s">
        <v>240</v>
      </c>
      <c r="C2512">
        <v>1</v>
      </c>
      <c r="D2512" s="39">
        <v>1</v>
      </c>
      <c r="E2512" s="39">
        <v>3</v>
      </c>
      <c r="F2512" s="39" t="s">
        <v>51</v>
      </c>
    </row>
    <row r="2513" spans="1:6">
      <c r="A2513">
        <v>29</v>
      </c>
      <c r="B2513" s="1" t="s">
        <v>240</v>
      </c>
      <c r="C2513">
        <v>2</v>
      </c>
      <c r="D2513" s="39">
        <v>1</v>
      </c>
      <c r="E2513" s="39">
        <v>3</v>
      </c>
      <c r="F2513" s="39" t="s">
        <v>51</v>
      </c>
    </row>
    <row r="2514" spans="1:6">
      <c r="A2514">
        <v>29</v>
      </c>
      <c r="B2514" s="1" t="s">
        <v>118</v>
      </c>
      <c r="C2514">
        <v>1</v>
      </c>
      <c r="D2514" s="39">
        <v>0.97</v>
      </c>
      <c r="E2514" s="39">
        <v>2</v>
      </c>
      <c r="F2514" s="39" t="s">
        <v>51</v>
      </c>
    </row>
    <row r="2515" spans="1:6">
      <c r="A2515">
        <v>29</v>
      </c>
      <c r="B2515" s="1" t="s">
        <v>118</v>
      </c>
      <c r="C2515">
        <v>2</v>
      </c>
      <c r="D2515" s="39">
        <v>1</v>
      </c>
      <c r="E2515" s="39">
        <v>3</v>
      </c>
      <c r="F2515" s="39" t="s">
        <v>51</v>
      </c>
    </row>
    <row r="2516" spans="1:6">
      <c r="A2516">
        <v>29</v>
      </c>
      <c r="B2516" s="1" t="s">
        <v>44</v>
      </c>
      <c r="C2516">
        <v>1</v>
      </c>
      <c r="D2516" s="39">
        <v>1</v>
      </c>
      <c r="E2516" s="39">
        <v>3</v>
      </c>
      <c r="F2516" s="39" t="s">
        <v>51</v>
      </c>
    </row>
    <row r="2517" spans="1:6">
      <c r="A2517">
        <v>29</v>
      </c>
      <c r="B2517" s="1" t="s">
        <v>44</v>
      </c>
      <c r="C2517">
        <v>2</v>
      </c>
      <c r="D2517" s="39">
        <v>1</v>
      </c>
      <c r="E2517" s="39">
        <v>3</v>
      </c>
      <c r="F2517" s="39" t="s">
        <v>51</v>
      </c>
    </row>
    <row r="2518" spans="1:6">
      <c r="A2518">
        <v>29</v>
      </c>
      <c r="B2518" s="1" t="s">
        <v>241</v>
      </c>
      <c r="C2518">
        <v>1</v>
      </c>
      <c r="D2518" s="39">
        <v>0.6</v>
      </c>
      <c r="E2518" s="39">
        <v>1</v>
      </c>
      <c r="F2518" s="39" t="s">
        <v>51</v>
      </c>
    </row>
    <row r="2519" spans="1:6">
      <c r="A2519">
        <v>29</v>
      </c>
      <c r="B2519" s="1" t="s">
        <v>241</v>
      </c>
      <c r="C2519">
        <v>2</v>
      </c>
      <c r="D2519" s="39">
        <v>0</v>
      </c>
      <c r="E2519" s="39">
        <v>0</v>
      </c>
      <c r="F2519" s="39" t="s">
        <v>52</v>
      </c>
    </row>
    <row r="2520" spans="1:6">
      <c r="A2520">
        <v>29</v>
      </c>
      <c r="B2520" s="1" t="s">
        <v>18</v>
      </c>
      <c r="C2520">
        <v>1</v>
      </c>
      <c r="D2520" s="39">
        <v>0.48</v>
      </c>
      <c r="E2520" s="39">
        <v>0</v>
      </c>
      <c r="F2520" s="39" t="s">
        <v>51</v>
      </c>
    </row>
    <row r="2521" spans="1:6">
      <c r="A2521">
        <v>29</v>
      </c>
      <c r="B2521" s="1" t="s">
        <v>18</v>
      </c>
      <c r="C2521">
        <v>2</v>
      </c>
      <c r="D2521" s="39">
        <v>0.39</v>
      </c>
      <c r="E2521" s="39">
        <v>0</v>
      </c>
      <c r="F2521" s="39" t="s">
        <v>51</v>
      </c>
    </row>
    <row r="2522" spans="1:6">
      <c r="A2522">
        <v>29</v>
      </c>
      <c r="B2522" s="1" t="s">
        <v>20</v>
      </c>
      <c r="C2522">
        <v>1</v>
      </c>
      <c r="D2522" s="39">
        <v>0.57999999999999996</v>
      </c>
      <c r="E2522" s="39">
        <v>1</v>
      </c>
      <c r="F2522" s="39" t="s">
        <v>51</v>
      </c>
    </row>
    <row r="2523" spans="1:6">
      <c r="A2523">
        <v>29</v>
      </c>
      <c r="B2523" s="1" t="s">
        <v>20</v>
      </c>
      <c r="C2523">
        <v>2</v>
      </c>
      <c r="D2523" s="39">
        <v>1</v>
      </c>
      <c r="E2523" s="39">
        <v>3</v>
      </c>
      <c r="F2523" s="39" t="s">
        <v>51</v>
      </c>
    </row>
    <row r="2524" spans="1:6">
      <c r="A2524">
        <v>29</v>
      </c>
      <c r="B2524" s="1" t="s">
        <v>267</v>
      </c>
      <c r="C2524">
        <v>1</v>
      </c>
      <c r="D2524" s="39">
        <v>0</v>
      </c>
      <c r="E2524" s="39">
        <v>0</v>
      </c>
      <c r="F2524" s="39" t="s">
        <v>52</v>
      </c>
    </row>
    <row r="2525" spans="1:6">
      <c r="A2525">
        <v>29</v>
      </c>
      <c r="B2525" s="1" t="s">
        <v>267</v>
      </c>
      <c r="C2525">
        <v>2</v>
      </c>
      <c r="D2525" s="39">
        <v>0</v>
      </c>
      <c r="E2525" s="39">
        <v>0</v>
      </c>
      <c r="F2525" s="39" t="s">
        <v>52</v>
      </c>
    </row>
    <row r="2526" spans="1:6">
      <c r="A2526">
        <v>29</v>
      </c>
      <c r="B2526" s="1" t="s">
        <v>253</v>
      </c>
      <c r="C2526">
        <v>1</v>
      </c>
      <c r="D2526" s="39">
        <v>0.56000000000000005</v>
      </c>
      <c r="E2526" s="39">
        <v>1</v>
      </c>
      <c r="F2526" s="39" t="s">
        <v>51</v>
      </c>
    </row>
    <row r="2527" spans="1:6">
      <c r="A2527">
        <v>29</v>
      </c>
      <c r="B2527" s="1" t="s">
        <v>253</v>
      </c>
      <c r="C2527">
        <v>2</v>
      </c>
      <c r="D2527" s="39">
        <v>0.72</v>
      </c>
      <c r="E2527" s="39">
        <v>1</v>
      </c>
      <c r="F2527" s="39" t="s">
        <v>51</v>
      </c>
    </row>
    <row r="2528" spans="1:6">
      <c r="A2528">
        <v>29</v>
      </c>
      <c r="B2528" s="1" t="s">
        <v>243</v>
      </c>
      <c r="C2528">
        <v>1</v>
      </c>
      <c r="D2528" s="39">
        <v>0.57999999999999996</v>
      </c>
      <c r="E2528" s="39">
        <v>1</v>
      </c>
      <c r="F2528" s="39" t="s">
        <v>51</v>
      </c>
    </row>
    <row r="2529" spans="1:6">
      <c r="A2529">
        <v>29</v>
      </c>
      <c r="B2529" s="1" t="s">
        <v>243</v>
      </c>
      <c r="C2529">
        <v>2</v>
      </c>
      <c r="D2529" s="39">
        <v>1</v>
      </c>
      <c r="E2529" s="39">
        <v>3</v>
      </c>
      <c r="F2529" s="39" t="s">
        <v>51</v>
      </c>
    </row>
    <row r="2530" spans="1:6">
      <c r="A2530">
        <v>29</v>
      </c>
      <c r="B2530" s="1" t="s">
        <v>21</v>
      </c>
      <c r="C2530">
        <v>1</v>
      </c>
      <c r="D2530" s="39">
        <v>0.78</v>
      </c>
      <c r="E2530" s="39">
        <v>2</v>
      </c>
      <c r="F2530" s="39" t="s">
        <v>51</v>
      </c>
    </row>
    <row r="2531" spans="1:6">
      <c r="A2531">
        <v>29</v>
      </c>
      <c r="B2531" s="1" t="s">
        <v>21</v>
      </c>
      <c r="C2531">
        <v>2</v>
      </c>
      <c r="D2531" s="39">
        <v>1</v>
      </c>
      <c r="E2531" s="39">
        <v>3</v>
      </c>
      <c r="F2531" s="39" t="s">
        <v>51</v>
      </c>
    </row>
    <row r="2532" spans="1:6">
      <c r="A2532">
        <v>29</v>
      </c>
      <c r="B2532" s="1" t="s">
        <v>250</v>
      </c>
      <c r="C2532">
        <v>1</v>
      </c>
      <c r="D2532" s="39">
        <v>0.4</v>
      </c>
      <c r="E2532" s="39">
        <v>0</v>
      </c>
      <c r="F2532" s="39" t="s">
        <v>51</v>
      </c>
    </row>
    <row r="2533" spans="1:6">
      <c r="A2533">
        <v>29</v>
      </c>
      <c r="B2533" s="1" t="s">
        <v>250</v>
      </c>
      <c r="C2533">
        <v>2</v>
      </c>
      <c r="D2533" s="39">
        <v>1</v>
      </c>
      <c r="E2533" s="39">
        <v>3</v>
      </c>
      <c r="F2533" s="39" t="s">
        <v>51</v>
      </c>
    </row>
    <row r="2534" spans="1:6">
      <c r="A2534">
        <v>30</v>
      </c>
      <c r="B2534" s="1" t="s">
        <v>245</v>
      </c>
      <c r="C2534">
        <v>1</v>
      </c>
      <c r="D2534" s="39">
        <v>1</v>
      </c>
      <c r="E2534" s="39">
        <v>3</v>
      </c>
      <c r="F2534" s="39" t="s">
        <v>51</v>
      </c>
    </row>
    <row r="2535" spans="1:6">
      <c r="A2535">
        <v>30</v>
      </c>
      <c r="B2535" s="1" t="s">
        <v>245</v>
      </c>
      <c r="C2535">
        <v>2</v>
      </c>
      <c r="D2535" s="39">
        <v>0.59</v>
      </c>
      <c r="E2535" s="39">
        <v>1</v>
      </c>
      <c r="F2535" s="39" t="s">
        <v>51</v>
      </c>
    </row>
    <row r="2536" spans="1:6">
      <c r="A2536">
        <v>30</v>
      </c>
      <c r="B2536" s="1" t="s">
        <v>263</v>
      </c>
      <c r="C2536">
        <v>1</v>
      </c>
      <c r="D2536" s="39">
        <v>1</v>
      </c>
      <c r="E2536" s="39">
        <v>3</v>
      </c>
      <c r="F2536" s="39" t="s">
        <v>51</v>
      </c>
    </row>
    <row r="2537" spans="1:6">
      <c r="A2537">
        <v>30</v>
      </c>
      <c r="B2537" s="1" t="s">
        <v>263</v>
      </c>
      <c r="C2537">
        <v>2</v>
      </c>
      <c r="D2537" s="39">
        <v>0.52</v>
      </c>
      <c r="E2537" s="39">
        <v>1</v>
      </c>
      <c r="F2537" s="39" t="s">
        <v>51</v>
      </c>
    </row>
    <row r="2538" spans="1:6">
      <c r="A2538">
        <v>30</v>
      </c>
      <c r="B2538" s="1" t="s">
        <v>231</v>
      </c>
      <c r="C2538">
        <v>1</v>
      </c>
      <c r="D2538" s="39">
        <v>1</v>
      </c>
      <c r="E2538" s="39">
        <v>3</v>
      </c>
      <c r="F2538" s="39" t="s">
        <v>51</v>
      </c>
    </row>
    <row r="2539" spans="1:6">
      <c r="A2539">
        <v>30</v>
      </c>
      <c r="B2539" s="1" t="s">
        <v>231</v>
      </c>
      <c r="C2539">
        <v>2</v>
      </c>
      <c r="D2539" s="39">
        <v>1</v>
      </c>
      <c r="E2539" s="39">
        <v>3</v>
      </c>
      <c r="F2539" s="39" t="s">
        <v>51</v>
      </c>
    </row>
    <row r="2540" spans="1:6">
      <c r="A2540">
        <v>30</v>
      </c>
      <c r="B2540" s="1" t="s">
        <v>229</v>
      </c>
      <c r="C2540">
        <v>1</v>
      </c>
      <c r="D2540" s="39">
        <v>1</v>
      </c>
      <c r="E2540" s="39">
        <v>3</v>
      </c>
      <c r="F2540" s="39" t="s">
        <v>51</v>
      </c>
    </row>
    <row r="2541" spans="1:6">
      <c r="A2541">
        <v>30</v>
      </c>
      <c r="B2541" s="1" t="s">
        <v>229</v>
      </c>
      <c r="C2541">
        <v>2</v>
      </c>
      <c r="D2541" s="39">
        <v>0.3</v>
      </c>
      <c r="E2541" s="39">
        <v>0</v>
      </c>
      <c r="F2541" s="39" t="s">
        <v>51</v>
      </c>
    </row>
    <row r="2542" spans="1:6">
      <c r="A2542">
        <v>30</v>
      </c>
      <c r="B2542" s="1" t="s">
        <v>269</v>
      </c>
      <c r="C2542">
        <v>1</v>
      </c>
      <c r="D2542" s="39">
        <v>1</v>
      </c>
      <c r="E2542" s="39">
        <v>3</v>
      </c>
      <c r="F2542" s="39" t="s">
        <v>51</v>
      </c>
    </row>
    <row r="2543" spans="1:6">
      <c r="A2543">
        <v>30</v>
      </c>
      <c r="B2543" s="1" t="s">
        <v>269</v>
      </c>
      <c r="C2543">
        <v>2</v>
      </c>
      <c r="D2543" s="39">
        <v>1</v>
      </c>
      <c r="E2543" s="39">
        <v>3</v>
      </c>
      <c r="F2543" s="39" t="s">
        <v>51</v>
      </c>
    </row>
    <row r="2544" spans="1:6">
      <c r="A2544">
        <v>30</v>
      </c>
      <c r="B2544" s="1" t="s">
        <v>232</v>
      </c>
      <c r="C2544">
        <v>1</v>
      </c>
      <c r="D2544" s="39">
        <v>1</v>
      </c>
      <c r="E2544" s="39">
        <v>3</v>
      </c>
      <c r="F2544" s="39" t="s">
        <v>51</v>
      </c>
    </row>
    <row r="2545" spans="1:6">
      <c r="A2545">
        <v>30</v>
      </c>
      <c r="B2545" s="1" t="s">
        <v>232</v>
      </c>
      <c r="C2545">
        <v>2</v>
      </c>
      <c r="D2545" s="39">
        <v>1</v>
      </c>
      <c r="E2545" s="39">
        <v>3</v>
      </c>
      <c r="F2545" s="39" t="s">
        <v>51</v>
      </c>
    </row>
    <row r="2546" spans="1:6">
      <c r="A2546">
        <v>30</v>
      </c>
      <c r="B2546" s="1" t="s">
        <v>3</v>
      </c>
      <c r="C2546">
        <v>1</v>
      </c>
      <c r="D2546" s="39">
        <v>1</v>
      </c>
      <c r="E2546" s="39">
        <v>3</v>
      </c>
      <c r="F2546" s="39" t="s">
        <v>51</v>
      </c>
    </row>
    <row r="2547" spans="1:6">
      <c r="A2547">
        <v>30</v>
      </c>
      <c r="B2547" s="1" t="s">
        <v>3</v>
      </c>
      <c r="C2547">
        <v>2</v>
      </c>
      <c r="D2547" s="39">
        <v>1</v>
      </c>
      <c r="E2547" s="39">
        <v>3</v>
      </c>
      <c r="F2547" s="39" t="s">
        <v>51</v>
      </c>
    </row>
    <row r="2548" spans="1:6">
      <c r="A2548">
        <v>30</v>
      </c>
      <c r="B2548" s="275" t="s">
        <v>450</v>
      </c>
      <c r="C2548">
        <v>1</v>
      </c>
      <c r="D2548" s="39">
        <v>1</v>
      </c>
      <c r="E2548" s="39">
        <v>3</v>
      </c>
      <c r="F2548" s="39" t="s">
        <v>51</v>
      </c>
    </row>
    <row r="2549" spans="1:6">
      <c r="A2549">
        <v>30</v>
      </c>
      <c r="B2549" s="275" t="s">
        <v>450</v>
      </c>
      <c r="C2549">
        <v>2</v>
      </c>
      <c r="D2549" s="39">
        <v>1</v>
      </c>
      <c r="E2549" s="39">
        <v>3</v>
      </c>
      <c r="F2549" s="39" t="s">
        <v>51</v>
      </c>
    </row>
    <row r="2550" spans="1:6">
      <c r="A2550">
        <v>30</v>
      </c>
      <c r="B2550" s="1" t="s">
        <v>95</v>
      </c>
      <c r="C2550">
        <v>1</v>
      </c>
      <c r="D2550" s="39">
        <v>0.41</v>
      </c>
      <c r="E2550" s="39">
        <v>0</v>
      </c>
      <c r="F2550" s="39" t="s">
        <v>51</v>
      </c>
    </row>
    <row r="2551" spans="1:6">
      <c r="A2551">
        <v>30</v>
      </c>
      <c r="B2551" s="1" t="s">
        <v>95</v>
      </c>
      <c r="C2551">
        <v>2</v>
      </c>
      <c r="D2551" s="39">
        <v>0.68</v>
      </c>
      <c r="E2551" s="39">
        <v>2</v>
      </c>
      <c r="F2551" s="39" t="s">
        <v>51</v>
      </c>
    </row>
    <row r="2552" spans="1:6">
      <c r="A2552">
        <v>30</v>
      </c>
      <c r="B2552" s="1" t="s">
        <v>270</v>
      </c>
      <c r="C2552">
        <v>1</v>
      </c>
      <c r="D2552" s="39">
        <v>0.2</v>
      </c>
      <c r="E2552" s="39">
        <v>0</v>
      </c>
      <c r="F2552" s="39" t="s">
        <v>51</v>
      </c>
    </row>
    <row r="2553" spans="1:6">
      <c r="A2553">
        <v>30</v>
      </c>
      <c r="B2553" s="1" t="s">
        <v>270</v>
      </c>
      <c r="C2553">
        <v>2</v>
      </c>
      <c r="D2553" s="39">
        <v>0.44</v>
      </c>
      <c r="E2553" s="39">
        <v>1</v>
      </c>
      <c r="F2553" s="39" t="s">
        <v>51</v>
      </c>
    </row>
    <row r="2554" spans="1:6">
      <c r="A2554">
        <v>30</v>
      </c>
      <c r="B2554" s="1" t="s">
        <v>257</v>
      </c>
      <c r="C2554">
        <v>1</v>
      </c>
      <c r="D2554" s="39">
        <v>0.97</v>
      </c>
      <c r="E2554" s="39">
        <v>2</v>
      </c>
      <c r="F2554" s="39" t="s">
        <v>51</v>
      </c>
    </row>
    <row r="2555" spans="1:6">
      <c r="A2555">
        <v>30</v>
      </c>
      <c r="B2555" s="1" t="s">
        <v>257</v>
      </c>
      <c r="C2555">
        <v>2</v>
      </c>
      <c r="D2555" s="39">
        <v>0.92</v>
      </c>
      <c r="E2555" s="39">
        <v>2</v>
      </c>
      <c r="F2555" s="39" t="s">
        <v>51</v>
      </c>
    </row>
    <row r="2556" spans="1:6">
      <c r="A2556">
        <v>30</v>
      </c>
      <c r="B2556" s="1" t="s">
        <v>248</v>
      </c>
      <c r="C2556">
        <v>1</v>
      </c>
      <c r="D2556" s="39">
        <v>0.5</v>
      </c>
      <c r="E2556" s="39">
        <v>1</v>
      </c>
      <c r="F2556" s="39" t="s">
        <v>51</v>
      </c>
    </row>
    <row r="2557" spans="1:6">
      <c r="A2557">
        <v>30</v>
      </c>
      <c r="B2557" s="1" t="s">
        <v>248</v>
      </c>
      <c r="C2557">
        <v>2</v>
      </c>
      <c r="D2557" s="39">
        <v>1</v>
      </c>
      <c r="E2557" s="39">
        <v>3</v>
      </c>
      <c r="F2557" s="39" t="s">
        <v>51</v>
      </c>
    </row>
    <row r="2558" spans="1:6">
      <c r="A2558">
        <v>30</v>
      </c>
      <c r="B2558" s="1" t="s">
        <v>271</v>
      </c>
      <c r="C2558">
        <v>1</v>
      </c>
      <c r="D2558" s="39">
        <v>0.5</v>
      </c>
      <c r="E2558" s="39">
        <v>1</v>
      </c>
      <c r="F2558" s="39" t="s">
        <v>51</v>
      </c>
    </row>
    <row r="2559" spans="1:6">
      <c r="A2559">
        <v>30</v>
      </c>
      <c r="B2559" s="1" t="s">
        <v>271</v>
      </c>
      <c r="C2559">
        <v>2</v>
      </c>
      <c r="D2559" s="39">
        <v>0</v>
      </c>
      <c r="E2559" s="39">
        <v>0</v>
      </c>
      <c r="F2559" s="39" t="s">
        <v>52</v>
      </c>
    </row>
    <row r="2560" spans="1:6">
      <c r="A2560">
        <v>30</v>
      </c>
      <c r="B2560" s="1" t="s">
        <v>233</v>
      </c>
      <c r="C2560">
        <v>1</v>
      </c>
      <c r="D2560" s="39">
        <v>0.68</v>
      </c>
      <c r="E2560" s="39">
        <v>2</v>
      </c>
      <c r="F2560" s="39" t="s">
        <v>51</v>
      </c>
    </row>
    <row r="2561" spans="1:6">
      <c r="A2561">
        <v>30</v>
      </c>
      <c r="B2561" s="1" t="s">
        <v>233</v>
      </c>
      <c r="C2561">
        <v>2</v>
      </c>
      <c r="D2561" s="39">
        <v>0.43</v>
      </c>
      <c r="E2561" s="39">
        <v>0</v>
      </c>
      <c r="F2561" s="39" t="s">
        <v>51</v>
      </c>
    </row>
    <row r="2562" spans="1:6">
      <c r="A2562">
        <v>30</v>
      </c>
      <c r="B2562" s="1" t="s">
        <v>247</v>
      </c>
      <c r="C2562">
        <v>1</v>
      </c>
      <c r="D2562" s="39">
        <v>0.5</v>
      </c>
      <c r="E2562" s="39">
        <v>1</v>
      </c>
      <c r="F2562" s="39" t="s">
        <v>51</v>
      </c>
    </row>
    <row r="2563" spans="1:6">
      <c r="A2563">
        <v>30</v>
      </c>
      <c r="B2563" s="1" t="s">
        <v>247</v>
      </c>
      <c r="C2563">
        <v>2</v>
      </c>
      <c r="D2563" s="39">
        <v>0.53</v>
      </c>
      <c r="E2563" s="39">
        <v>1</v>
      </c>
      <c r="F2563" s="39" t="s">
        <v>51</v>
      </c>
    </row>
    <row r="2564" spans="1:6">
      <c r="A2564">
        <v>30</v>
      </c>
      <c r="B2564" s="1" t="s">
        <v>2</v>
      </c>
      <c r="C2564">
        <v>1</v>
      </c>
      <c r="D2564" s="39">
        <v>0.5</v>
      </c>
      <c r="E2564" s="39">
        <v>1</v>
      </c>
      <c r="F2564" s="39" t="s">
        <v>51</v>
      </c>
    </row>
    <row r="2565" spans="1:6">
      <c r="A2565">
        <v>30</v>
      </c>
      <c r="B2565" s="1" t="s">
        <v>2</v>
      </c>
      <c r="C2565">
        <v>2</v>
      </c>
      <c r="D2565" s="39">
        <v>0.5</v>
      </c>
      <c r="E2565" s="39">
        <v>2</v>
      </c>
      <c r="F2565" s="39" t="s">
        <v>51</v>
      </c>
    </row>
    <row r="2566" spans="1:6">
      <c r="A2566">
        <v>30</v>
      </c>
      <c r="B2566" s="1" t="s">
        <v>205</v>
      </c>
      <c r="C2566">
        <v>1</v>
      </c>
      <c r="D2566" s="39">
        <v>0.35</v>
      </c>
      <c r="E2566" s="39">
        <v>0</v>
      </c>
      <c r="F2566" s="39" t="s">
        <v>51</v>
      </c>
    </row>
    <row r="2567" spans="1:6">
      <c r="A2567">
        <v>30</v>
      </c>
      <c r="B2567" s="1" t="s">
        <v>205</v>
      </c>
      <c r="C2567">
        <v>2</v>
      </c>
      <c r="D2567" s="39">
        <v>1</v>
      </c>
      <c r="E2567" s="39">
        <v>3</v>
      </c>
      <c r="F2567" s="39" t="s">
        <v>51</v>
      </c>
    </row>
    <row r="2568" spans="1:6">
      <c r="A2568">
        <v>30</v>
      </c>
      <c r="B2568" s="1" t="s">
        <v>7</v>
      </c>
      <c r="C2568">
        <v>1</v>
      </c>
      <c r="D2568" s="39">
        <v>1</v>
      </c>
      <c r="E2568" s="39">
        <v>3</v>
      </c>
      <c r="F2568" s="39" t="s">
        <v>51</v>
      </c>
    </row>
    <row r="2569" spans="1:6">
      <c r="A2569">
        <v>30</v>
      </c>
      <c r="B2569" s="1" t="s">
        <v>7</v>
      </c>
      <c r="C2569">
        <v>2</v>
      </c>
      <c r="D2569" s="39">
        <v>1</v>
      </c>
      <c r="E2569" s="39">
        <v>3</v>
      </c>
      <c r="F2569" s="39" t="s">
        <v>51</v>
      </c>
    </row>
    <row r="2570" spans="1:6">
      <c r="A2570">
        <v>30</v>
      </c>
      <c r="B2570" s="1" t="s">
        <v>132</v>
      </c>
      <c r="C2570">
        <v>1</v>
      </c>
      <c r="D2570" s="39">
        <v>0.57999999999999996</v>
      </c>
      <c r="E2570" s="39">
        <v>2</v>
      </c>
      <c r="F2570" s="39" t="s">
        <v>51</v>
      </c>
    </row>
    <row r="2571" spans="1:6">
      <c r="A2571">
        <v>30</v>
      </c>
      <c r="B2571" s="1" t="s">
        <v>132</v>
      </c>
      <c r="C2571">
        <v>2</v>
      </c>
      <c r="D2571" s="39">
        <v>0.84</v>
      </c>
      <c r="E2571" s="39">
        <v>2</v>
      </c>
      <c r="F2571" s="39" t="s">
        <v>51</v>
      </c>
    </row>
    <row r="2572" spans="1:6">
      <c r="A2572">
        <v>30</v>
      </c>
      <c r="B2572" s="1" t="s">
        <v>258</v>
      </c>
      <c r="C2572">
        <v>1</v>
      </c>
      <c r="D2572" s="39">
        <v>1</v>
      </c>
      <c r="E2572" s="39">
        <v>3</v>
      </c>
      <c r="F2572" s="39" t="s">
        <v>51</v>
      </c>
    </row>
    <row r="2573" spans="1:6">
      <c r="A2573">
        <v>30</v>
      </c>
      <c r="B2573" s="1" t="s">
        <v>258</v>
      </c>
      <c r="C2573">
        <v>2</v>
      </c>
      <c r="D2573" s="39">
        <v>1</v>
      </c>
      <c r="E2573" s="39">
        <v>3</v>
      </c>
      <c r="F2573" s="39" t="s">
        <v>51</v>
      </c>
    </row>
    <row r="2574" spans="1:6">
      <c r="A2574">
        <v>30</v>
      </c>
      <c r="B2574" s="1" t="s">
        <v>10</v>
      </c>
      <c r="C2574">
        <v>1</v>
      </c>
      <c r="D2574" s="39">
        <v>1</v>
      </c>
      <c r="E2574" s="39">
        <v>3</v>
      </c>
      <c r="F2574" s="39" t="s">
        <v>51</v>
      </c>
    </row>
    <row r="2575" spans="1:6">
      <c r="A2575">
        <v>30</v>
      </c>
      <c r="B2575" s="1" t="s">
        <v>10</v>
      </c>
      <c r="C2575">
        <v>2</v>
      </c>
      <c r="D2575" s="39">
        <v>0.71</v>
      </c>
      <c r="E2575" s="39">
        <v>2</v>
      </c>
      <c r="F2575" s="39" t="s">
        <v>51</v>
      </c>
    </row>
    <row r="2576" spans="1:6">
      <c r="A2576">
        <v>30</v>
      </c>
      <c r="B2576" s="1" t="s">
        <v>254</v>
      </c>
      <c r="C2576">
        <v>1</v>
      </c>
      <c r="D2576" s="39">
        <v>1</v>
      </c>
      <c r="E2576" s="39">
        <v>3</v>
      </c>
      <c r="F2576" s="39" t="s">
        <v>51</v>
      </c>
    </row>
    <row r="2577" spans="1:6">
      <c r="A2577">
        <v>30</v>
      </c>
      <c r="B2577" s="1" t="s">
        <v>254</v>
      </c>
      <c r="C2577">
        <v>2</v>
      </c>
      <c r="D2577" s="39">
        <v>0.96</v>
      </c>
      <c r="E2577" s="39">
        <v>1</v>
      </c>
      <c r="F2577" s="39" t="s">
        <v>51</v>
      </c>
    </row>
    <row r="2578" spans="1:6">
      <c r="A2578">
        <v>30</v>
      </c>
      <c r="B2578" s="1" t="s">
        <v>120</v>
      </c>
      <c r="C2578">
        <v>1</v>
      </c>
      <c r="D2578" s="39">
        <v>1</v>
      </c>
      <c r="E2578" s="39">
        <v>3</v>
      </c>
      <c r="F2578" s="39" t="s">
        <v>51</v>
      </c>
    </row>
    <row r="2579" spans="1:6">
      <c r="A2579">
        <v>30</v>
      </c>
      <c r="B2579" s="1" t="s">
        <v>120</v>
      </c>
      <c r="C2579">
        <v>2</v>
      </c>
      <c r="D2579" s="39">
        <v>0.84</v>
      </c>
      <c r="E2579" s="39">
        <v>2</v>
      </c>
      <c r="F2579" s="39" t="s">
        <v>51</v>
      </c>
    </row>
    <row r="2580" spans="1:6">
      <c r="A2580">
        <v>30</v>
      </c>
      <c r="B2580" s="1" t="s">
        <v>272</v>
      </c>
      <c r="C2580">
        <v>1</v>
      </c>
      <c r="D2580" s="39">
        <v>0.5</v>
      </c>
      <c r="E2580" s="39">
        <v>1</v>
      </c>
      <c r="F2580" s="39" t="s">
        <v>51</v>
      </c>
    </row>
    <row r="2581" spans="1:6">
      <c r="A2581">
        <v>30</v>
      </c>
      <c r="B2581" s="1" t="s">
        <v>272</v>
      </c>
      <c r="C2581">
        <v>2</v>
      </c>
      <c r="D2581" s="39">
        <v>0.92</v>
      </c>
      <c r="E2581" s="39">
        <v>2</v>
      </c>
      <c r="F2581" s="39" t="s">
        <v>51</v>
      </c>
    </row>
    <row r="2582" spans="1:6">
      <c r="A2582">
        <v>30</v>
      </c>
      <c r="B2582" s="1" t="s">
        <v>489</v>
      </c>
      <c r="C2582">
        <v>1</v>
      </c>
      <c r="D2582" s="39">
        <v>1</v>
      </c>
      <c r="E2582" s="39">
        <v>3</v>
      </c>
      <c r="F2582" s="39" t="s">
        <v>51</v>
      </c>
    </row>
    <row r="2583" spans="1:6">
      <c r="A2583">
        <v>30</v>
      </c>
      <c r="B2583" s="1" t="s">
        <v>489</v>
      </c>
      <c r="C2583">
        <v>2</v>
      </c>
      <c r="D2583" s="39">
        <v>0.97</v>
      </c>
      <c r="E2583" s="39">
        <v>1</v>
      </c>
      <c r="F2583" s="39" t="s">
        <v>51</v>
      </c>
    </row>
    <row r="2584" spans="1:6">
      <c r="A2584">
        <v>30</v>
      </c>
      <c r="B2584" s="1" t="s">
        <v>249</v>
      </c>
      <c r="C2584">
        <v>1</v>
      </c>
      <c r="D2584" s="39">
        <v>0.56000000000000005</v>
      </c>
      <c r="E2584" s="39">
        <v>2</v>
      </c>
      <c r="F2584" s="39" t="s">
        <v>51</v>
      </c>
    </row>
    <row r="2585" spans="1:6">
      <c r="A2585">
        <v>30</v>
      </c>
      <c r="B2585" s="1" t="s">
        <v>249</v>
      </c>
      <c r="C2585">
        <v>2</v>
      </c>
      <c r="D2585" s="39">
        <v>0.6</v>
      </c>
      <c r="E2585" s="39">
        <v>1</v>
      </c>
      <c r="F2585" s="39" t="s">
        <v>51</v>
      </c>
    </row>
    <row r="2586" spans="1:6">
      <c r="A2586">
        <v>30</v>
      </c>
      <c r="B2586" s="1" t="s">
        <v>14</v>
      </c>
      <c r="C2586">
        <v>1</v>
      </c>
      <c r="D2586" s="39">
        <v>0.68</v>
      </c>
      <c r="E2586" s="39">
        <v>1</v>
      </c>
      <c r="F2586" s="39" t="s">
        <v>51</v>
      </c>
    </row>
    <row r="2587" spans="1:6">
      <c r="A2587">
        <v>30</v>
      </c>
      <c r="B2587" s="1" t="s">
        <v>14</v>
      </c>
      <c r="C2587">
        <v>2</v>
      </c>
      <c r="D2587" s="39">
        <v>0.82</v>
      </c>
      <c r="E2587" s="39">
        <v>2</v>
      </c>
      <c r="F2587" s="39" t="s">
        <v>51</v>
      </c>
    </row>
    <row r="2588" spans="1:6">
      <c r="A2588">
        <v>30</v>
      </c>
      <c r="B2588" s="1" t="s">
        <v>236</v>
      </c>
      <c r="C2588">
        <v>1</v>
      </c>
      <c r="D2588" s="39">
        <v>0.65</v>
      </c>
      <c r="E2588" s="39">
        <v>1</v>
      </c>
      <c r="F2588" s="39" t="s">
        <v>51</v>
      </c>
    </row>
    <row r="2589" spans="1:6">
      <c r="A2589">
        <v>30</v>
      </c>
      <c r="B2589" s="1" t="s">
        <v>236</v>
      </c>
      <c r="C2589">
        <v>2</v>
      </c>
      <c r="D2589" s="39">
        <v>0.85</v>
      </c>
      <c r="E2589" s="39">
        <v>1</v>
      </c>
      <c r="F2589" s="39" t="s">
        <v>51</v>
      </c>
    </row>
    <row r="2590" spans="1:6">
      <c r="A2590">
        <v>30</v>
      </c>
      <c r="B2590" s="1" t="s">
        <v>122</v>
      </c>
      <c r="C2590">
        <v>1</v>
      </c>
      <c r="D2590" s="39">
        <v>1</v>
      </c>
      <c r="E2590" s="39">
        <v>3</v>
      </c>
      <c r="F2590" s="39" t="s">
        <v>51</v>
      </c>
    </row>
    <row r="2591" spans="1:6">
      <c r="A2591">
        <v>30</v>
      </c>
      <c r="B2591" s="1" t="s">
        <v>122</v>
      </c>
      <c r="C2591">
        <v>2</v>
      </c>
      <c r="D2591" s="39">
        <v>1</v>
      </c>
      <c r="E2591" s="39">
        <v>3</v>
      </c>
      <c r="F2591" s="39" t="s">
        <v>51</v>
      </c>
    </row>
    <row r="2592" spans="1:6">
      <c r="A2592">
        <v>30</v>
      </c>
      <c r="B2592" s="1" t="s">
        <v>8</v>
      </c>
      <c r="C2592">
        <v>1</v>
      </c>
      <c r="D2592" s="39">
        <v>0.74</v>
      </c>
      <c r="E2592" s="39">
        <v>2</v>
      </c>
      <c r="F2592" s="39" t="s">
        <v>51</v>
      </c>
    </row>
    <row r="2593" spans="1:6">
      <c r="A2593">
        <v>30</v>
      </c>
      <c r="B2593" s="1" t="s">
        <v>8</v>
      </c>
      <c r="C2593">
        <v>2</v>
      </c>
      <c r="D2593" s="39">
        <v>0.61</v>
      </c>
      <c r="E2593" s="39">
        <v>2</v>
      </c>
      <c r="F2593" s="39" t="s">
        <v>51</v>
      </c>
    </row>
    <row r="2594" spans="1:6">
      <c r="A2594">
        <v>30</v>
      </c>
      <c r="B2594" s="1" t="s">
        <v>100</v>
      </c>
      <c r="C2594">
        <v>1</v>
      </c>
      <c r="D2594" s="39">
        <v>0.36</v>
      </c>
      <c r="E2594" s="39">
        <v>0</v>
      </c>
      <c r="F2594" s="39" t="s">
        <v>51</v>
      </c>
    </row>
    <row r="2595" spans="1:6">
      <c r="A2595">
        <v>30</v>
      </c>
      <c r="B2595" s="1" t="s">
        <v>100</v>
      </c>
      <c r="C2595">
        <v>2</v>
      </c>
      <c r="D2595" s="39">
        <v>0.48</v>
      </c>
      <c r="E2595" s="39">
        <v>0</v>
      </c>
      <c r="F2595" s="39" t="s">
        <v>51</v>
      </c>
    </row>
    <row r="2596" spans="1:6">
      <c r="A2596">
        <v>30</v>
      </c>
      <c r="B2596" s="1" t="s">
        <v>201</v>
      </c>
      <c r="C2596">
        <v>1</v>
      </c>
      <c r="D2596" s="39">
        <v>0.45</v>
      </c>
      <c r="E2596" s="39">
        <v>0</v>
      </c>
      <c r="F2596" s="39" t="s">
        <v>51</v>
      </c>
    </row>
    <row r="2597" spans="1:6">
      <c r="A2597">
        <v>30</v>
      </c>
      <c r="B2597" s="1" t="s">
        <v>201</v>
      </c>
      <c r="C2597">
        <v>2</v>
      </c>
      <c r="D2597" s="39">
        <v>0</v>
      </c>
      <c r="E2597" s="39">
        <v>0</v>
      </c>
      <c r="F2597" s="39" t="s">
        <v>52</v>
      </c>
    </row>
    <row r="2598" spans="1:6">
      <c r="A2598">
        <v>30</v>
      </c>
      <c r="B2598" s="1" t="s">
        <v>273</v>
      </c>
      <c r="C2598">
        <v>1</v>
      </c>
      <c r="D2598" s="39">
        <v>1</v>
      </c>
      <c r="E2598" s="39">
        <v>3</v>
      </c>
      <c r="F2598" s="39" t="s">
        <v>51</v>
      </c>
    </row>
    <row r="2599" spans="1:6">
      <c r="A2599">
        <v>30</v>
      </c>
      <c r="B2599" s="1" t="s">
        <v>273</v>
      </c>
      <c r="C2599">
        <v>2</v>
      </c>
      <c r="D2599" s="39">
        <v>0.51</v>
      </c>
      <c r="E2599" s="39">
        <v>1</v>
      </c>
      <c r="F2599" s="39" t="s">
        <v>51</v>
      </c>
    </row>
    <row r="2600" spans="1:6">
      <c r="A2600">
        <v>30</v>
      </c>
      <c r="B2600" s="1" t="s">
        <v>16</v>
      </c>
      <c r="C2600">
        <v>1</v>
      </c>
      <c r="D2600" s="39">
        <v>0.31</v>
      </c>
      <c r="E2600" s="39">
        <v>0</v>
      </c>
      <c r="F2600" s="39" t="s">
        <v>51</v>
      </c>
    </row>
    <row r="2601" spans="1:6">
      <c r="A2601">
        <v>30</v>
      </c>
      <c r="B2601" s="1" t="s">
        <v>16</v>
      </c>
      <c r="C2601">
        <v>2</v>
      </c>
      <c r="D2601" s="39">
        <v>0.54</v>
      </c>
      <c r="E2601" s="39">
        <v>1</v>
      </c>
      <c r="F2601" s="39" t="s">
        <v>51</v>
      </c>
    </row>
    <row r="2602" spans="1:6">
      <c r="A2602">
        <v>30</v>
      </c>
      <c r="B2602" s="1" t="s">
        <v>240</v>
      </c>
      <c r="C2602">
        <v>1</v>
      </c>
      <c r="D2602" s="39">
        <v>0.91</v>
      </c>
      <c r="E2602" s="39">
        <v>2</v>
      </c>
      <c r="F2602" s="39" t="s">
        <v>51</v>
      </c>
    </row>
    <row r="2603" spans="1:6">
      <c r="A2603">
        <v>30</v>
      </c>
      <c r="B2603" s="1" t="s">
        <v>240</v>
      </c>
      <c r="C2603">
        <v>2</v>
      </c>
      <c r="D2603" s="39">
        <v>1</v>
      </c>
      <c r="E2603" s="39">
        <v>3</v>
      </c>
      <c r="F2603" s="39" t="s">
        <v>51</v>
      </c>
    </row>
    <row r="2604" spans="1:6">
      <c r="A2604">
        <v>30</v>
      </c>
      <c r="B2604" s="1" t="s">
        <v>118</v>
      </c>
      <c r="C2604">
        <v>1</v>
      </c>
      <c r="D2604" s="39">
        <v>0.62</v>
      </c>
      <c r="E2604" s="39">
        <v>2</v>
      </c>
      <c r="F2604" s="39" t="s">
        <v>51</v>
      </c>
    </row>
    <row r="2605" spans="1:6">
      <c r="A2605">
        <v>30</v>
      </c>
      <c r="B2605" s="1" t="s">
        <v>118</v>
      </c>
      <c r="C2605">
        <v>2</v>
      </c>
      <c r="D2605" s="39">
        <v>1</v>
      </c>
      <c r="E2605" s="39">
        <v>3</v>
      </c>
      <c r="F2605" s="39" t="s">
        <v>51</v>
      </c>
    </row>
    <row r="2606" spans="1:6">
      <c r="A2606">
        <v>30</v>
      </c>
      <c r="B2606" s="1" t="s">
        <v>44</v>
      </c>
      <c r="C2606">
        <v>1</v>
      </c>
      <c r="D2606" s="39">
        <v>1</v>
      </c>
      <c r="E2606" s="39">
        <v>3</v>
      </c>
      <c r="F2606" s="39" t="s">
        <v>51</v>
      </c>
    </row>
    <row r="2607" spans="1:6">
      <c r="A2607">
        <v>30</v>
      </c>
      <c r="B2607" s="1" t="s">
        <v>44</v>
      </c>
      <c r="C2607">
        <v>2</v>
      </c>
      <c r="D2607" s="39">
        <v>0.74</v>
      </c>
      <c r="E2607" s="39">
        <v>1</v>
      </c>
      <c r="F2607" s="39" t="s">
        <v>51</v>
      </c>
    </row>
    <row r="2608" spans="1:6">
      <c r="A2608">
        <v>30</v>
      </c>
      <c r="B2608" s="1" t="s">
        <v>241</v>
      </c>
      <c r="C2608">
        <v>1</v>
      </c>
      <c r="D2608" s="39">
        <v>0.44</v>
      </c>
      <c r="E2608" s="39">
        <v>0</v>
      </c>
      <c r="F2608" s="39" t="s">
        <v>51</v>
      </c>
    </row>
    <row r="2609" spans="1:6">
      <c r="A2609">
        <v>30</v>
      </c>
      <c r="B2609" s="1" t="s">
        <v>241</v>
      </c>
      <c r="C2609">
        <v>2</v>
      </c>
      <c r="D2609" s="39">
        <v>0.7</v>
      </c>
      <c r="E2609" s="39">
        <v>2</v>
      </c>
      <c r="F2609" s="39" t="s">
        <v>51</v>
      </c>
    </row>
    <row r="2610" spans="1:6">
      <c r="A2610">
        <v>30</v>
      </c>
      <c r="B2610" s="1" t="s">
        <v>18</v>
      </c>
      <c r="C2610">
        <v>1</v>
      </c>
      <c r="D2610" s="39">
        <v>0.44</v>
      </c>
      <c r="E2610" s="39">
        <v>0</v>
      </c>
      <c r="F2610" s="39" t="s">
        <v>51</v>
      </c>
    </row>
    <row r="2611" spans="1:6">
      <c r="A2611">
        <v>30</v>
      </c>
      <c r="B2611" s="1" t="s">
        <v>18</v>
      </c>
      <c r="C2611">
        <v>2</v>
      </c>
      <c r="D2611" s="39">
        <v>0.6</v>
      </c>
      <c r="E2611" s="39">
        <v>1</v>
      </c>
      <c r="F2611" s="39" t="s">
        <v>51</v>
      </c>
    </row>
    <row r="2612" spans="1:6">
      <c r="A2612">
        <v>30</v>
      </c>
      <c r="B2612" s="1" t="s">
        <v>274</v>
      </c>
      <c r="C2612">
        <v>1</v>
      </c>
      <c r="D2612" s="39">
        <v>0.91</v>
      </c>
      <c r="E2612" s="39">
        <v>2</v>
      </c>
      <c r="F2612" s="39" t="s">
        <v>51</v>
      </c>
    </row>
    <row r="2613" spans="1:6">
      <c r="A2613">
        <v>30</v>
      </c>
      <c r="B2613" s="1" t="s">
        <v>274</v>
      </c>
      <c r="C2613">
        <v>2</v>
      </c>
      <c r="D2613" s="39">
        <v>1</v>
      </c>
      <c r="E2613" s="39">
        <v>3</v>
      </c>
      <c r="F2613" s="39" t="s">
        <v>51</v>
      </c>
    </row>
    <row r="2614" spans="1:6">
      <c r="A2614">
        <v>30</v>
      </c>
      <c r="B2614" s="1" t="s">
        <v>253</v>
      </c>
      <c r="C2614">
        <v>1</v>
      </c>
      <c r="D2614" s="39">
        <v>0.72</v>
      </c>
      <c r="E2614" s="39">
        <v>1</v>
      </c>
      <c r="F2614" s="39" t="s">
        <v>51</v>
      </c>
    </row>
    <row r="2615" spans="1:6">
      <c r="A2615">
        <v>30</v>
      </c>
      <c r="B2615" s="1" t="s">
        <v>253</v>
      </c>
      <c r="C2615">
        <v>2</v>
      </c>
      <c r="D2615" s="39">
        <v>0.77</v>
      </c>
      <c r="E2615" s="39">
        <v>2</v>
      </c>
      <c r="F2615" s="39" t="s">
        <v>51</v>
      </c>
    </row>
    <row r="2616" spans="1:6">
      <c r="A2616">
        <v>30</v>
      </c>
      <c r="B2616" s="1" t="s">
        <v>20</v>
      </c>
      <c r="C2616">
        <v>1</v>
      </c>
      <c r="D2616" s="39">
        <v>0.39</v>
      </c>
      <c r="E2616" s="39">
        <v>0</v>
      </c>
      <c r="F2616" s="39" t="s">
        <v>51</v>
      </c>
    </row>
    <row r="2617" spans="1:6">
      <c r="A2617">
        <v>30</v>
      </c>
      <c r="B2617" s="1" t="s">
        <v>20</v>
      </c>
      <c r="C2617">
        <v>2</v>
      </c>
      <c r="D2617" s="39">
        <v>0.84</v>
      </c>
      <c r="E2617" s="39">
        <v>1</v>
      </c>
      <c r="F2617" s="39" t="s">
        <v>51</v>
      </c>
    </row>
    <row r="2618" spans="1:6">
      <c r="A2618">
        <v>30</v>
      </c>
      <c r="B2618" s="1" t="s">
        <v>267</v>
      </c>
      <c r="C2618">
        <v>1</v>
      </c>
      <c r="D2618" s="39">
        <v>0</v>
      </c>
      <c r="E2618" s="39">
        <v>0</v>
      </c>
      <c r="F2618" s="39" t="s">
        <v>52</v>
      </c>
    </row>
    <row r="2619" spans="1:6">
      <c r="A2619">
        <v>30</v>
      </c>
      <c r="B2619" s="1" t="s">
        <v>267</v>
      </c>
      <c r="C2619">
        <v>2</v>
      </c>
      <c r="D2619" s="39">
        <v>0</v>
      </c>
      <c r="E2619" s="39">
        <v>0</v>
      </c>
      <c r="F2619" s="39" t="s">
        <v>52</v>
      </c>
    </row>
    <row r="2620" spans="1:6">
      <c r="A2620">
        <v>30</v>
      </c>
      <c r="B2620" s="1" t="s">
        <v>39</v>
      </c>
      <c r="C2620">
        <v>1</v>
      </c>
      <c r="D2620" s="39">
        <v>0.6</v>
      </c>
      <c r="E2620" s="39">
        <v>2</v>
      </c>
      <c r="F2620" s="39" t="s">
        <v>51</v>
      </c>
    </row>
    <row r="2621" spans="1:6">
      <c r="A2621">
        <v>30</v>
      </c>
      <c r="B2621" s="1" t="s">
        <v>39</v>
      </c>
      <c r="C2621">
        <v>2</v>
      </c>
      <c r="D2621" s="39">
        <v>0.62</v>
      </c>
      <c r="E2621" s="39">
        <v>2</v>
      </c>
      <c r="F2621" s="39" t="s">
        <v>51</v>
      </c>
    </row>
    <row r="2622" spans="1:6">
      <c r="A2622">
        <v>30</v>
      </c>
      <c r="B2622" s="1" t="s">
        <v>21</v>
      </c>
      <c r="C2622">
        <v>1</v>
      </c>
      <c r="D2622" s="39">
        <v>1</v>
      </c>
      <c r="E2622" s="39">
        <v>3</v>
      </c>
      <c r="F2622" s="39" t="s">
        <v>51</v>
      </c>
    </row>
    <row r="2623" spans="1:6">
      <c r="A2623">
        <v>30</v>
      </c>
      <c r="B2623" s="1" t="s">
        <v>21</v>
      </c>
      <c r="C2623">
        <v>2</v>
      </c>
      <c r="D2623" s="39">
        <v>0.8</v>
      </c>
      <c r="E2623" s="39">
        <v>2</v>
      </c>
      <c r="F2623" s="39" t="s">
        <v>51</v>
      </c>
    </row>
    <row r="2624" spans="1:6">
      <c r="A2624">
        <v>30</v>
      </c>
      <c r="B2624" s="1" t="s">
        <v>243</v>
      </c>
      <c r="C2624">
        <v>1</v>
      </c>
      <c r="D2624" s="39">
        <v>0.62</v>
      </c>
      <c r="E2624" s="39">
        <v>1</v>
      </c>
      <c r="F2624" s="39" t="s">
        <v>51</v>
      </c>
    </row>
    <row r="2625" spans="1:6">
      <c r="A2625">
        <v>30</v>
      </c>
      <c r="B2625" s="1" t="s">
        <v>243</v>
      </c>
      <c r="C2625">
        <v>2</v>
      </c>
      <c r="D2625" s="39">
        <v>1</v>
      </c>
      <c r="E2625" s="39">
        <v>3</v>
      </c>
      <c r="F2625" s="39" t="s">
        <v>51</v>
      </c>
    </row>
    <row r="2626" spans="1:6">
      <c r="A2626">
        <v>30</v>
      </c>
      <c r="B2626" s="1" t="s">
        <v>275</v>
      </c>
      <c r="C2626">
        <v>1</v>
      </c>
      <c r="D2626" s="39">
        <v>1</v>
      </c>
      <c r="E2626" s="39">
        <v>3</v>
      </c>
      <c r="F2626" s="39" t="s">
        <v>51</v>
      </c>
    </row>
    <row r="2627" spans="1:6">
      <c r="A2627">
        <v>30</v>
      </c>
      <c r="B2627" s="1" t="s">
        <v>275</v>
      </c>
      <c r="C2627">
        <v>2</v>
      </c>
      <c r="D2627" s="39">
        <v>1</v>
      </c>
      <c r="E2627" s="39">
        <v>3</v>
      </c>
      <c r="F2627" s="39" t="s">
        <v>51</v>
      </c>
    </row>
    <row r="2628" spans="1:6">
      <c r="A2628">
        <v>30</v>
      </c>
      <c r="B2628" s="1" t="s">
        <v>276</v>
      </c>
      <c r="C2628">
        <v>1</v>
      </c>
      <c r="D2628" s="39">
        <v>1</v>
      </c>
      <c r="E2628" s="39">
        <v>3</v>
      </c>
      <c r="F2628" s="39" t="s">
        <v>51</v>
      </c>
    </row>
    <row r="2629" spans="1:6">
      <c r="A2629">
        <v>30</v>
      </c>
      <c r="B2629" s="1" t="s">
        <v>276</v>
      </c>
      <c r="C2629">
        <v>2</v>
      </c>
      <c r="D2629" s="39">
        <v>0.74</v>
      </c>
      <c r="E2629" s="39">
        <v>1</v>
      </c>
      <c r="F2629" s="39" t="s">
        <v>51</v>
      </c>
    </row>
    <row r="2630" spans="1:6">
      <c r="A2630">
        <v>30</v>
      </c>
      <c r="B2630" s="1" t="s">
        <v>250</v>
      </c>
      <c r="C2630">
        <v>1</v>
      </c>
      <c r="D2630" s="39">
        <v>0.57999999999999996</v>
      </c>
      <c r="E2630" s="39">
        <v>1</v>
      </c>
      <c r="F2630" s="39" t="s">
        <v>51</v>
      </c>
    </row>
    <row r="2631" spans="1:6">
      <c r="A2631">
        <v>30</v>
      </c>
      <c r="B2631" s="1" t="s">
        <v>250</v>
      </c>
      <c r="C2631">
        <v>2</v>
      </c>
      <c r="D2631" s="39">
        <v>0</v>
      </c>
      <c r="E2631" s="39">
        <v>0</v>
      </c>
      <c r="F2631" s="39" t="s">
        <v>51</v>
      </c>
    </row>
    <row r="2632" spans="1:6">
      <c r="A2632">
        <v>30</v>
      </c>
      <c r="B2632" s="1" t="s">
        <v>256</v>
      </c>
      <c r="C2632">
        <v>1</v>
      </c>
      <c r="D2632" s="39">
        <v>1</v>
      </c>
      <c r="E2632" s="39">
        <v>3</v>
      </c>
      <c r="F2632" s="39" t="s">
        <v>51</v>
      </c>
    </row>
    <row r="2633" spans="1:6">
      <c r="A2633">
        <v>30</v>
      </c>
      <c r="B2633" s="1" t="s">
        <v>256</v>
      </c>
      <c r="C2633">
        <v>2</v>
      </c>
      <c r="D2633" s="39">
        <v>1</v>
      </c>
      <c r="E2633" s="39">
        <v>3</v>
      </c>
      <c r="F2633" s="39" t="s">
        <v>51</v>
      </c>
    </row>
    <row r="2634" spans="1:6">
      <c r="A2634">
        <v>31</v>
      </c>
      <c r="B2634" s="1" t="s">
        <v>245</v>
      </c>
      <c r="C2634">
        <v>1</v>
      </c>
      <c r="D2634" s="39">
        <v>0.37</v>
      </c>
      <c r="E2634" s="39">
        <v>0</v>
      </c>
      <c r="F2634" s="39" t="s">
        <v>51</v>
      </c>
    </row>
    <row r="2635" spans="1:6">
      <c r="A2635">
        <v>31</v>
      </c>
      <c r="B2635" s="1" t="s">
        <v>245</v>
      </c>
      <c r="C2635">
        <v>2</v>
      </c>
      <c r="D2635" s="39">
        <v>0.65</v>
      </c>
      <c r="E2635" s="39">
        <v>2</v>
      </c>
      <c r="F2635" s="39" t="s">
        <v>51</v>
      </c>
    </row>
    <row r="2636" spans="1:6">
      <c r="A2636">
        <v>31</v>
      </c>
      <c r="B2636" s="1" t="s">
        <v>263</v>
      </c>
      <c r="C2636">
        <v>1</v>
      </c>
      <c r="D2636" s="39">
        <v>0.48</v>
      </c>
      <c r="E2636" s="39">
        <v>0</v>
      </c>
      <c r="F2636" s="39" t="s">
        <v>51</v>
      </c>
    </row>
    <row r="2637" spans="1:6">
      <c r="A2637">
        <v>31</v>
      </c>
      <c r="B2637" s="1" t="s">
        <v>263</v>
      </c>
      <c r="C2637">
        <v>2</v>
      </c>
      <c r="D2637" s="39">
        <v>0.8</v>
      </c>
      <c r="E2637" s="39">
        <v>1</v>
      </c>
      <c r="F2637" s="39" t="s">
        <v>51</v>
      </c>
    </row>
    <row r="2638" spans="1:6">
      <c r="A2638">
        <v>31</v>
      </c>
      <c r="B2638" s="1" t="s">
        <v>231</v>
      </c>
      <c r="C2638">
        <v>1</v>
      </c>
      <c r="D2638" s="39">
        <v>1</v>
      </c>
      <c r="E2638" s="39">
        <v>3</v>
      </c>
      <c r="F2638" s="39" t="s">
        <v>51</v>
      </c>
    </row>
    <row r="2639" spans="1:6">
      <c r="A2639">
        <v>31</v>
      </c>
      <c r="B2639" s="1" t="s">
        <v>231</v>
      </c>
      <c r="C2639">
        <v>2</v>
      </c>
      <c r="D2639" s="39">
        <v>0.96</v>
      </c>
      <c r="E2639" s="39">
        <v>2</v>
      </c>
      <c r="F2639" s="39" t="s">
        <v>51</v>
      </c>
    </row>
    <row r="2640" spans="1:6">
      <c r="A2640">
        <v>31</v>
      </c>
      <c r="B2640" s="1" t="s">
        <v>229</v>
      </c>
      <c r="C2640">
        <v>1</v>
      </c>
      <c r="D2640" s="39">
        <v>1</v>
      </c>
      <c r="E2640" s="39">
        <v>3</v>
      </c>
      <c r="F2640" s="39" t="s">
        <v>51</v>
      </c>
    </row>
    <row r="2641" spans="1:6">
      <c r="A2641">
        <v>31</v>
      </c>
      <c r="B2641" s="1" t="s">
        <v>229</v>
      </c>
      <c r="C2641">
        <v>2</v>
      </c>
      <c r="D2641" s="39">
        <v>1</v>
      </c>
      <c r="E2641" s="39">
        <v>3</v>
      </c>
      <c r="F2641" s="39" t="s">
        <v>51</v>
      </c>
    </row>
    <row r="2642" spans="1:6">
      <c r="A2642">
        <v>31</v>
      </c>
      <c r="B2642" s="1" t="s">
        <v>269</v>
      </c>
      <c r="C2642">
        <v>1</v>
      </c>
      <c r="D2642" s="39">
        <v>0.17</v>
      </c>
      <c r="E2642" s="39">
        <v>0</v>
      </c>
      <c r="F2642" s="39" t="s">
        <v>51</v>
      </c>
    </row>
    <row r="2643" spans="1:6">
      <c r="A2643">
        <v>31</v>
      </c>
      <c r="B2643" s="1" t="s">
        <v>269</v>
      </c>
      <c r="C2643">
        <v>2</v>
      </c>
      <c r="D2643" s="39">
        <v>0</v>
      </c>
      <c r="E2643" s="39">
        <v>0</v>
      </c>
      <c r="F2643" s="39" t="s">
        <v>52</v>
      </c>
    </row>
    <row r="2644" spans="1:6">
      <c r="A2644">
        <v>31</v>
      </c>
      <c r="B2644" s="1" t="s">
        <v>232</v>
      </c>
      <c r="C2644">
        <v>1</v>
      </c>
      <c r="D2644" s="39">
        <v>0.32</v>
      </c>
      <c r="E2644" s="39">
        <v>0</v>
      </c>
      <c r="F2644" s="39" t="s">
        <v>51</v>
      </c>
    </row>
    <row r="2645" spans="1:6">
      <c r="A2645">
        <v>31</v>
      </c>
      <c r="B2645" s="1" t="s">
        <v>232</v>
      </c>
      <c r="C2645">
        <v>2</v>
      </c>
      <c r="D2645" s="39">
        <v>1</v>
      </c>
      <c r="E2645" s="39">
        <v>3</v>
      </c>
      <c r="F2645" s="39" t="s">
        <v>51</v>
      </c>
    </row>
    <row r="2646" spans="1:6">
      <c r="A2646">
        <v>31</v>
      </c>
      <c r="B2646" s="1" t="s">
        <v>3</v>
      </c>
      <c r="C2646">
        <v>1</v>
      </c>
      <c r="D2646" s="39">
        <v>0.62</v>
      </c>
      <c r="E2646" s="39">
        <v>1</v>
      </c>
      <c r="F2646" s="39" t="s">
        <v>51</v>
      </c>
    </row>
    <row r="2647" spans="1:6">
      <c r="A2647">
        <v>31</v>
      </c>
      <c r="B2647" s="1" t="s">
        <v>3</v>
      </c>
      <c r="C2647">
        <v>2</v>
      </c>
      <c r="D2647" s="39">
        <v>1</v>
      </c>
      <c r="E2647" s="39">
        <v>3</v>
      </c>
      <c r="F2647" s="39" t="s">
        <v>51</v>
      </c>
    </row>
    <row r="2648" spans="1:6">
      <c r="A2648">
        <v>31</v>
      </c>
      <c r="B2648" s="275" t="s">
        <v>450</v>
      </c>
      <c r="C2648">
        <v>1</v>
      </c>
      <c r="D2648" s="39">
        <v>1</v>
      </c>
      <c r="E2648" s="39">
        <v>3</v>
      </c>
      <c r="F2648" s="39" t="s">
        <v>51</v>
      </c>
    </row>
    <row r="2649" spans="1:6">
      <c r="A2649">
        <v>31</v>
      </c>
      <c r="B2649" s="275" t="s">
        <v>450</v>
      </c>
      <c r="C2649">
        <v>2</v>
      </c>
      <c r="D2649" s="39">
        <v>1</v>
      </c>
      <c r="E2649" s="39">
        <v>3</v>
      </c>
      <c r="F2649" s="39" t="s">
        <v>51</v>
      </c>
    </row>
    <row r="2650" spans="1:6">
      <c r="A2650">
        <v>31</v>
      </c>
      <c r="B2650" s="1" t="s">
        <v>95</v>
      </c>
      <c r="C2650">
        <v>1</v>
      </c>
      <c r="D2650" s="39">
        <v>0.63</v>
      </c>
      <c r="E2650" s="39">
        <v>2</v>
      </c>
      <c r="F2650" s="39" t="s">
        <v>51</v>
      </c>
    </row>
    <row r="2651" spans="1:6">
      <c r="A2651">
        <v>31</v>
      </c>
      <c r="B2651" s="1" t="s">
        <v>95</v>
      </c>
      <c r="C2651">
        <v>2</v>
      </c>
      <c r="D2651" s="39">
        <v>1</v>
      </c>
      <c r="E2651" s="39">
        <v>3</v>
      </c>
      <c r="F2651" s="39" t="s">
        <v>51</v>
      </c>
    </row>
    <row r="2652" spans="1:6">
      <c r="A2652">
        <v>31</v>
      </c>
      <c r="B2652" s="1" t="s">
        <v>270</v>
      </c>
      <c r="C2652">
        <v>1</v>
      </c>
      <c r="D2652" s="39">
        <v>0.59</v>
      </c>
      <c r="E2652" s="39">
        <v>1</v>
      </c>
      <c r="F2652" s="39" t="s">
        <v>51</v>
      </c>
    </row>
    <row r="2653" spans="1:6">
      <c r="A2653">
        <v>31</v>
      </c>
      <c r="B2653" s="1" t="s">
        <v>270</v>
      </c>
      <c r="C2653">
        <v>2</v>
      </c>
      <c r="D2653" s="39">
        <v>0</v>
      </c>
      <c r="E2653" s="39">
        <v>0</v>
      </c>
      <c r="F2653" s="39" t="s">
        <v>52</v>
      </c>
    </row>
    <row r="2654" spans="1:6">
      <c r="A2654">
        <v>31</v>
      </c>
      <c r="B2654" s="1" t="s">
        <v>257</v>
      </c>
      <c r="C2654">
        <v>1</v>
      </c>
      <c r="D2654" s="39">
        <v>0.79</v>
      </c>
      <c r="E2654" s="39">
        <v>2</v>
      </c>
      <c r="F2654" s="39" t="s">
        <v>51</v>
      </c>
    </row>
    <row r="2655" spans="1:6">
      <c r="A2655">
        <v>31</v>
      </c>
      <c r="B2655" s="1" t="s">
        <v>257</v>
      </c>
      <c r="C2655">
        <v>2</v>
      </c>
      <c r="D2655" s="39">
        <v>0.87</v>
      </c>
      <c r="E2655" s="39">
        <v>2</v>
      </c>
      <c r="F2655" s="39" t="s">
        <v>51</v>
      </c>
    </row>
    <row r="2656" spans="1:6">
      <c r="A2656">
        <v>31</v>
      </c>
      <c r="B2656" s="1" t="s">
        <v>248</v>
      </c>
      <c r="C2656">
        <v>1</v>
      </c>
      <c r="D2656" s="39">
        <v>0.56999999999999995</v>
      </c>
      <c r="E2656" s="39">
        <v>2</v>
      </c>
      <c r="F2656" s="39" t="s">
        <v>51</v>
      </c>
    </row>
    <row r="2657" spans="1:6">
      <c r="A2657">
        <v>31</v>
      </c>
      <c r="B2657" s="1" t="s">
        <v>248</v>
      </c>
      <c r="C2657">
        <v>2</v>
      </c>
      <c r="D2657" s="39">
        <v>0.63</v>
      </c>
      <c r="E2657" s="39">
        <v>1</v>
      </c>
      <c r="F2657" s="39" t="s">
        <v>51</v>
      </c>
    </row>
    <row r="2658" spans="1:6">
      <c r="A2658">
        <v>31</v>
      </c>
      <c r="B2658" s="1" t="s">
        <v>271</v>
      </c>
      <c r="C2658">
        <v>1</v>
      </c>
      <c r="D2658" s="39">
        <v>0.36</v>
      </c>
      <c r="E2658" s="39">
        <v>1</v>
      </c>
      <c r="F2658" s="39" t="s">
        <v>51</v>
      </c>
    </row>
    <row r="2659" spans="1:6">
      <c r="A2659">
        <v>31</v>
      </c>
      <c r="B2659" s="1" t="s">
        <v>271</v>
      </c>
      <c r="C2659">
        <v>2</v>
      </c>
      <c r="D2659" s="39">
        <v>0.46</v>
      </c>
      <c r="E2659" s="39">
        <v>0</v>
      </c>
      <c r="F2659" s="39" t="s">
        <v>51</v>
      </c>
    </row>
    <row r="2660" spans="1:6">
      <c r="A2660">
        <v>31</v>
      </c>
      <c r="B2660" s="1" t="s">
        <v>233</v>
      </c>
      <c r="C2660">
        <v>1</v>
      </c>
      <c r="D2660" s="39">
        <v>0.74</v>
      </c>
      <c r="E2660" s="39">
        <v>1</v>
      </c>
      <c r="F2660" s="39" t="s">
        <v>51</v>
      </c>
    </row>
    <row r="2661" spans="1:6">
      <c r="A2661">
        <v>31</v>
      </c>
      <c r="B2661" s="1" t="s">
        <v>233</v>
      </c>
      <c r="C2661">
        <v>2</v>
      </c>
      <c r="D2661" s="39">
        <v>0.54</v>
      </c>
      <c r="E2661" s="39">
        <v>1</v>
      </c>
      <c r="F2661" s="39" t="s">
        <v>51</v>
      </c>
    </row>
    <row r="2662" spans="1:6">
      <c r="A2662">
        <v>31</v>
      </c>
      <c r="B2662" s="1" t="s">
        <v>247</v>
      </c>
      <c r="C2662">
        <v>1</v>
      </c>
      <c r="D2662" s="39">
        <v>0.79</v>
      </c>
      <c r="E2662" s="39">
        <v>2</v>
      </c>
      <c r="F2662" s="39" t="s">
        <v>51</v>
      </c>
    </row>
    <row r="2663" spans="1:6">
      <c r="A2663">
        <v>31</v>
      </c>
      <c r="B2663" s="1" t="s">
        <v>247</v>
      </c>
      <c r="C2663">
        <v>2</v>
      </c>
      <c r="D2663" s="39">
        <v>0.44</v>
      </c>
      <c r="E2663" s="39">
        <v>0</v>
      </c>
      <c r="F2663" s="39" t="s">
        <v>51</v>
      </c>
    </row>
    <row r="2664" spans="1:6">
      <c r="A2664">
        <v>31</v>
      </c>
      <c r="B2664" s="1" t="s">
        <v>2</v>
      </c>
      <c r="C2664">
        <v>1</v>
      </c>
      <c r="D2664" s="39">
        <v>0.56999999999999995</v>
      </c>
      <c r="E2664" s="39">
        <v>1</v>
      </c>
      <c r="F2664" s="39" t="s">
        <v>51</v>
      </c>
    </row>
    <row r="2665" spans="1:6">
      <c r="A2665">
        <v>31</v>
      </c>
      <c r="B2665" s="1" t="s">
        <v>2</v>
      </c>
      <c r="C2665">
        <v>2</v>
      </c>
      <c r="D2665" s="39">
        <v>0.62</v>
      </c>
      <c r="E2665" s="39">
        <v>1</v>
      </c>
      <c r="F2665" s="39" t="s">
        <v>51</v>
      </c>
    </row>
    <row r="2666" spans="1:6">
      <c r="A2666">
        <v>31</v>
      </c>
      <c r="B2666" s="1" t="s">
        <v>205</v>
      </c>
      <c r="C2666">
        <v>1</v>
      </c>
      <c r="D2666" s="39">
        <v>0.85</v>
      </c>
      <c r="E2666" s="39">
        <v>1</v>
      </c>
      <c r="F2666" s="39" t="s">
        <v>51</v>
      </c>
    </row>
    <row r="2667" spans="1:6">
      <c r="A2667">
        <v>31</v>
      </c>
      <c r="B2667" s="1" t="s">
        <v>205</v>
      </c>
      <c r="C2667">
        <v>2</v>
      </c>
      <c r="D2667" s="39">
        <v>1</v>
      </c>
      <c r="E2667" s="39">
        <v>3</v>
      </c>
      <c r="F2667" s="39" t="s">
        <v>51</v>
      </c>
    </row>
    <row r="2668" spans="1:6">
      <c r="A2668">
        <v>31</v>
      </c>
      <c r="B2668" s="1" t="s">
        <v>7</v>
      </c>
      <c r="C2668">
        <v>1</v>
      </c>
      <c r="D2668" s="39">
        <v>1</v>
      </c>
      <c r="E2668" s="39">
        <v>3</v>
      </c>
      <c r="F2668" s="39" t="s">
        <v>51</v>
      </c>
    </row>
    <row r="2669" spans="1:6">
      <c r="A2669">
        <v>31</v>
      </c>
      <c r="B2669" s="1" t="s">
        <v>7</v>
      </c>
      <c r="C2669">
        <v>2</v>
      </c>
      <c r="D2669" s="39">
        <v>0</v>
      </c>
      <c r="E2669" s="39">
        <v>0</v>
      </c>
      <c r="F2669" s="39" t="s">
        <v>52</v>
      </c>
    </row>
    <row r="2670" spans="1:6">
      <c r="A2670">
        <v>31</v>
      </c>
      <c r="B2670" s="1" t="s">
        <v>132</v>
      </c>
      <c r="C2670">
        <v>1</v>
      </c>
      <c r="D2670" s="39">
        <v>1</v>
      </c>
      <c r="E2670" s="39">
        <v>3</v>
      </c>
      <c r="F2670" s="39" t="s">
        <v>51</v>
      </c>
    </row>
    <row r="2671" spans="1:6">
      <c r="A2671">
        <v>31</v>
      </c>
      <c r="B2671" s="1" t="s">
        <v>132</v>
      </c>
      <c r="C2671">
        <v>2</v>
      </c>
      <c r="D2671" s="39">
        <v>0.84</v>
      </c>
      <c r="E2671" s="39">
        <v>2</v>
      </c>
      <c r="F2671" s="39" t="s">
        <v>51</v>
      </c>
    </row>
    <row r="2672" spans="1:6">
      <c r="A2672">
        <v>31</v>
      </c>
      <c r="B2672" s="1" t="s">
        <v>258</v>
      </c>
      <c r="C2672">
        <v>1</v>
      </c>
      <c r="D2672" s="39">
        <v>1</v>
      </c>
      <c r="E2672" s="39">
        <v>3</v>
      </c>
      <c r="F2672" s="39" t="s">
        <v>51</v>
      </c>
    </row>
    <row r="2673" spans="1:6">
      <c r="A2673">
        <v>31</v>
      </c>
      <c r="B2673" s="1" t="s">
        <v>258</v>
      </c>
      <c r="C2673">
        <v>2</v>
      </c>
      <c r="D2673" s="39">
        <v>1</v>
      </c>
      <c r="E2673" s="39">
        <v>3</v>
      </c>
      <c r="F2673" s="39" t="s">
        <v>51</v>
      </c>
    </row>
    <row r="2674" spans="1:6">
      <c r="A2674">
        <v>31</v>
      </c>
      <c r="B2674" s="1" t="s">
        <v>10</v>
      </c>
      <c r="C2674">
        <v>1</v>
      </c>
      <c r="D2674" s="39">
        <v>1</v>
      </c>
      <c r="E2674" s="39">
        <v>3</v>
      </c>
      <c r="F2674" s="39" t="s">
        <v>51</v>
      </c>
    </row>
    <row r="2675" spans="1:6">
      <c r="A2675">
        <v>31</v>
      </c>
      <c r="B2675" s="1" t="s">
        <v>10</v>
      </c>
      <c r="C2675">
        <v>2</v>
      </c>
      <c r="D2675" s="39">
        <v>0.76</v>
      </c>
      <c r="E2675" s="39">
        <v>1</v>
      </c>
      <c r="F2675" s="39" t="s">
        <v>51</v>
      </c>
    </row>
    <row r="2676" spans="1:6">
      <c r="A2676">
        <v>31</v>
      </c>
      <c r="B2676" s="1" t="s">
        <v>254</v>
      </c>
      <c r="C2676">
        <v>1</v>
      </c>
      <c r="D2676" s="39">
        <v>1</v>
      </c>
      <c r="E2676" s="39">
        <v>3</v>
      </c>
      <c r="F2676" s="39" t="s">
        <v>51</v>
      </c>
    </row>
    <row r="2677" spans="1:6">
      <c r="A2677">
        <v>31</v>
      </c>
      <c r="B2677" s="1" t="s">
        <v>254</v>
      </c>
      <c r="C2677">
        <v>2</v>
      </c>
      <c r="D2677" s="39">
        <v>0.78</v>
      </c>
      <c r="E2677" s="39">
        <v>2</v>
      </c>
      <c r="F2677" s="39" t="s">
        <v>51</v>
      </c>
    </row>
    <row r="2678" spans="1:6">
      <c r="A2678">
        <v>31</v>
      </c>
      <c r="B2678" s="1" t="s">
        <v>272</v>
      </c>
      <c r="C2678">
        <v>1</v>
      </c>
      <c r="D2678" s="39">
        <v>0.94</v>
      </c>
      <c r="E2678" s="39">
        <v>2</v>
      </c>
      <c r="F2678" s="39" t="s">
        <v>51</v>
      </c>
    </row>
    <row r="2679" spans="1:6">
      <c r="A2679">
        <v>31</v>
      </c>
      <c r="B2679" s="1" t="s">
        <v>272</v>
      </c>
      <c r="C2679">
        <v>2</v>
      </c>
      <c r="D2679" s="39">
        <v>0.48</v>
      </c>
      <c r="E2679" s="39">
        <v>0</v>
      </c>
      <c r="F2679" s="39" t="s">
        <v>51</v>
      </c>
    </row>
    <row r="2680" spans="1:6">
      <c r="A2680">
        <v>31</v>
      </c>
      <c r="B2680" s="1" t="s">
        <v>120</v>
      </c>
      <c r="C2680">
        <v>1</v>
      </c>
      <c r="D2680" s="39">
        <v>1</v>
      </c>
      <c r="E2680" s="39">
        <v>3</v>
      </c>
      <c r="F2680" s="39" t="s">
        <v>51</v>
      </c>
    </row>
    <row r="2681" spans="1:6">
      <c r="A2681">
        <v>31</v>
      </c>
      <c r="B2681" s="1" t="s">
        <v>120</v>
      </c>
      <c r="C2681">
        <v>2</v>
      </c>
      <c r="D2681" s="39">
        <v>1</v>
      </c>
      <c r="E2681" s="39">
        <v>3</v>
      </c>
      <c r="F2681" s="39" t="s">
        <v>51</v>
      </c>
    </row>
    <row r="2682" spans="1:6">
      <c r="A2682">
        <v>31</v>
      </c>
      <c r="B2682" s="1" t="s">
        <v>489</v>
      </c>
      <c r="C2682">
        <v>1</v>
      </c>
      <c r="D2682" s="39">
        <v>0.82</v>
      </c>
      <c r="E2682" s="39">
        <v>2</v>
      </c>
      <c r="F2682" s="39" t="s">
        <v>51</v>
      </c>
    </row>
    <row r="2683" spans="1:6">
      <c r="A2683">
        <v>31</v>
      </c>
      <c r="B2683" s="1" t="s">
        <v>489</v>
      </c>
      <c r="C2683">
        <v>2</v>
      </c>
      <c r="D2683" s="39">
        <v>1</v>
      </c>
      <c r="E2683" s="39">
        <v>3</v>
      </c>
      <c r="F2683" s="39" t="s">
        <v>51</v>
      </c>
    </row>
    <row r="2684" spans="1:6">
      <c r="A2684">
        <v>31</v>
      </c>
      <c r="B2684" s="1" t="s">
        <v>14</v>
      </c>
      <c r="C2684">
        <v>1</v>
      </c>
      <c r="D2684" s="39">
        <v>1</v>
      </c>
      <c r="E2684" s="39">
        <v>3</v>
      </c>
      <c r="F2684" s="39" t="s">
        <v>51</v>
      </c>
    </row>
    <row r="2685" spans="1:6">
      <c r="A2685">
        <v>31</v>
      </c>
      <c r="B2685" s="1" t="s">
        <v>14</v>
      </c>
      <c r="C2685">
        <v>2</v>
      </c>
      <c r="D2685" s="39">
        <v>1</v>
      </c>
      <c r="E2685" s="39">
        <v>3</v>
      </c>
      <c r="F2685" s="39" t="s">
        <v>51</v>
      </c>
    </row>
    <row r="2686" spans="1:6">
      <c r="A2686">
        <v>31</v>
      </c>
      <c r="B2686" s="1" t="s">
        <v>249</v>
      </c>
      <c r="C2686">
        <v>1</v>
      </c>
      <c r="D2686" s="39">
        <v>0.67</v>
      </c>
      <c r="E2686" s="39">
        <v>2</v>
      </c>
      <c r="F2686" s="39" t="s">
        <v>51</v>
      </c>
    </row>
    <row r="2687" spans="1:6">
      <c r="A2687">
        <v>31</v>
      </c>
      <c r="B2687" s="1" t="s">
        <v>249</v>
      </c>
      <c r="C2687">
        <v>2</v>
      </c>
      <c r="D2687" s="39">
        <v>0</v>
      </c>
      <c r="E2687" s="39">
        <v>0</v>
      </c>
      <c r="F2687" s="39" t="s">
        <v>52</v>
      </c>
    </row>
    <row r="2688" spans="1:6">
      <c r="A2688">
        <v>31</v>
      </c>
      <c r="B2688" s="1" t="s">
        <v>236</v>
      </c>
      <c r="C2688">
        <v>1</v>
      </c>
      <c r="D2688" s="39">
        <v>0.92</v>
      </c>
      <c r="E2688" s="39">
        <v>1</v>
      </c>
      <c r="F2688" s="39" t="s">
        <v>51</v>
      </c>
    </row>
    <row r="2689" spans="1:6">
      <c r="A2689">
        <v>31</v>
      </c>
      <c r="B2689" s="1" t="s">
        <v>236</v>
      </c>
      <c r="C2689">
        <v>2</v>
      </c>
      <c r="D2689" s="39">
        <v>0.89</v>
      </c>
      <c r="E2689" s="39">
        <v>1</v>
      </c>
      <c r="F2689" s="39" t="s">
        <v>51</v>
      </c>
    </row>
    <row r="2690" spans="1:6">
      <c r="A2690">
        <v>31</v>
      </c>
      <c r="B2690" s="1" t="s">
        <v>122</v>
      </c>
      <c r="C2690">
        <v>1</v>
      </c>
      <c r="D2690" s="39">
        <v>1</v>
      </c>
      <c r="E2690" s="39">
        <v>3</v>
      </c>
      <c r="F2690" s="39" t="s">
        <v>51</v>
      </c>
    </row>
    <row r="2691" spans="1:6">
      <c r="A2691">
        <v>31</v>
      </c>
      <c r="B2691" s="1" t="s">
        <v>122</v>
      </c>
      <c r="C2691">
        <v>2</v>
      </c>
      <c r="D2691" s="39">
        <v>0.91</v>
      </c>
      <c r="E2691" s="39">
        <v>2</v>
      </c>
      <c r="F2691" s="39" t="s">
        <v>51</v>
      </c>
    </row>
    <row r="2692" spans="1:6">
      <c r="A2692">
        <v>31</v>
      </c>
      <c r="B2692" s="1" t="s">
        <v>8</v>
      </c>
      <c r="C2692">
        <v>1</v>
      </c>
      <c r="D2692" s="39">
        <v>1</v>
      </c>
      <c r="E2692" s="39">
        <v>3</v>
      </c>
      <c r="F2692" s="39" t="s">
        <v>51</v>
      </c>
    </row>
    <row r="2693" spans="1:6">
      <c r="A2693">
        <v>31</v>
      </c>
      <c r="B2693" s="1" t="s">
        <v>8</v>
      </c>
      <c r="C2693">
        <v>2</v>
      </c>
      <c r="D2693" s="39">
        <v>0.82</v>
      </c>
      <c r="E2693" s="39">
        <v>2</v>
      </c>
      <c r="F2693" s="39" t="s">
        <v>51</v>
      </c>
    </row>
    <row r="2694" spans="1:6">
      <c r="A2694">
        <v>31</v>
      </c>
      <c r="B2694" s="1" t="s">
        <v>100</v>
      </c>
      <c r="C2694">
        <v>1</v>
      </c>
      <c r="D2694" s="39">
        <v>0.74</v>
      </c>
      <c r="E2694" s="39">
        <v>2</v>
      </c>
      <c r="F2694" s="39" t="s">
        <v>51</v>
      </c>
    </row>
    <row r="2695" spans="1:6">
      <c r="A2695">
        <v>31</v>
      </c>
      <c r="B2695" s="1" t="s">
        <v>100</v>
      </c>
      <c r="C2695">
        <v>2</v>
      </c>
      <c r="D2695" s="39">
        <v>0.51</v>
      </c>
      <c r="E2695" s="39">
        <v>1</v>
      </c>
      <c r="F2695" s="39" t="s">
        <v>51</v>
      </c>
    </row>
    <row r="2696" spans="1:6">
      <c r="A2696">
        <v>31</v>
      </c>
      <c r="B2696" s="1" t="s">
        <v>201</v>
      </c>
      <c r="C2696">
        <v>1</v>
      </c>
      <c r="D2696" s="39">
        <v>0.68</v>
      </c>
      <c r="E2696" s="39">
        <v>1</v>
      </c>
      <c r="F2696" s="39" t="s">
        <v>51</v>
      </c>
    </row>
    <row r="2697" spans="1:6">
      <c r="A2697">
        <v>31</v>
      </c>
      <c r="B2697" s="1" t="s">
        <v>201</v>
      </c>
      <c r="C2697">
        <v>2</v>
      </c>
      <c r="D2697" s="39">
        <v>0</v>
      </c>
      <c r="E2697" s="39">
        <v>0</v>
      </c>
      <c r="F2697" s="39" t="s">
        <v>52</v>
      </c>
    </row>
    <row r="2698" spans="1:6">
      <c r="A2698">
        <v>31</v>
      </c>
      <c r="B2698" s="1" t="s">
        <v>273</v>
      </c>
      <c r="C2698">
        <v>1</v>
      </c>
      <c r="D2698" s="39">
        <v>0.73</v>
      </c>
      <c r="E2698" s="39">
        <v>2</v>
      </c>
      <c r="F2698" s="39" t="s">
        <v>51</v>
      </c>
    </row>
    <row r="2699" spans="1:6">
      <c r="A2699">
        <v>31</v>
      </c>
      <c r="B2699" s="1" t="s">
        <v>273</v>
      </c>
      <c r="C2699">
        <v>2</v>
      </c>
      <c r="D2699" s="39">
        <v>0.57999999999999996</v>
      </c>
      <c r="E2699" s="39">
        <v>2</v>
      </c>
      <c r="F2699" s="39" t="s">
        <v>51</v>
      </c>
    </row>
    <row r="2700" spans="1:6">
      <c r="A2700">
        <v>31</v>
      </c>
      <c r="B2700" s="1" t="s">
        <v>16</v>
      </c>
      <c r="C2700">
        <v>1</v>
      </c>
      <c r="D2700" s="39">
        <v>0.44</v>
      </c>
      <c r="E2700" s="39">
        <v>1</v>
      </c>
      <c r="F2700" s="39" t="s">
        <v>51</v>
      </c>
    </row>
    <row r="2701" spans="1:6">
      <c r="A2701">
        <v>31</v>
      </c>
      <c r="B2701" s="1" t="s">
        <v>16</v>
      </c>
      <c r="C2701">
        <v>2</v>
      </c>
      <c r="D2701" s="39">
        <v>0</v>
      </c>
      <c r="E2701" s="39">
        <v>0</v>
      </c>
      <c r="F2701" s="39" t="s">
        <v>52</v>
      </c>
    </row>
    <row r="2702" spans="1:6">
      <c r="A2702">
        <v>31</v>
      </c>
      <c r="B2702" s="1" t="s">
        <v>240</v>
      </c>
      <c r="C2702">
        <v>1</v>
      </c>
      <c r="D2702" s="39">
        <v>1</v>
      </c>
      <c r="E2702" s="39">
        <v>3</v>
      </c>
      <c r="F2702" s="39" t="s">
        <v>51</v>
      </c>
    </row>
    <row r="2703" spans="1:6">
      <c r="A2703">
        <v>31</v>
      </c>
      <c r="B2703" s="1" t="s">
        <v>240</v>
      </c>
      <c r="C2703">
        <v>2</v>
      </c>
      <c r="D2703" s="39">
        <v>1</v>
      </c>
      <c r="E2703" s="39">
        <v>3</v>
      </c>
      <c r="F2703" s="39" t="s">
        <v>51</v>
      </c>
    </row>
    <row r="2704" spans="1:6">
      <c r="A2704">
        <v>31</v>
      </c>
      <c r="B2704" s="1" t="s">
        <v>118</v>
      </c>
      <c r="C2704">
        <v>1</v>
      </c>
      <c r="D2704" s="39">
        <v>1</v>
      </c>
      <c r="E2704" s="39">
        <v>3</v>
      </c>
      <c r="F2704" s="39" t="s">
        <v>51</v>
      </c>
    </row>
    <row r="2705" spans="1:6">
      <c r="A2705">
        <v>31</v>
      </c>
      <c r="B2705" s="1" t="s">
        <v>118</v>
      </c>
      <c r="C2705">
        <v>2</v>
      </c>
      <c r="D2705" s="39">
        <v>1</v>
      </c>
      <c r="E2705" s="39">
        <v>3</v>
      </c>
      <c r="F2705" s="39" t="s">
        <v>51</v>
      </c>
    </row>
    <row r="2706" spans="1:6">
      <c r="A2706">
        <v>31</v>
      </c>
      <c r="B2706" s="1" t="s">
        <v>44</v>
      </c>
      <c r="C2706">
        <v>1</v>
      </c>
      <c r="D2706" s="39">
        <v>0.81</v>
      </c>
      <c r="E2706" s="39">
        <v>2</v>
      </c>
      <c r="F2706" s="39" t="s">
        <v>51</v>
      </c>
    </row>
    <row r="2707" spans="1:6">
      <c r="A2707">
        <v>31</v>
      </c>
      <c r="B2707" s="1" t="s">
        <v>44</v>
      </c>
      <c r="C2707">
        <v>2</v>
      </c>
      <c r="D2707" s="39">
        <v>1</v>
      </c>
      <c r="E2707" s="39">
        <v>3</v>
      </c>
      <c r="F2707" s="39" t="s">
        <v>51</v>
      </c>
    </row>
    <row r="2708" spans="1:6">
      <c r="A2708">
        <v>31</v>
      </c>
      <c r="B2708" s="1" t="s">
        <v>241</v>
      </c>
      <c r="C2708">
        <v>1</v>
      </c>
      <c r="D2708" s="39">
        <v>0.55000000000000004</v>
      </c>
      <c r="E2708" s="39">
        <v>1</v>
      </c>
      <c r="F2708" s="39" t="s">
        <v>51</v>
      </c>
    </row>
    <row r="2709" spans="1:6">
      <c r="A2709">
        <v>31</v>
      </c>
      <c r="B2709" s="1" t="s">
        <v>241</v>
      </c>
      <c r="C2709">
        <v>2</v>
      </c>
      <c r="D2709" s="39">
        <v>0.74</v>
      </c>
      <c r="E2709" s="39">
        <v>1</v>
      </c>
      <c r="F2709" s="39" t="s">
        <v>51</v>
      </c>
    </row>
    <row r="2710" spans="1:6">
      <c r="A2710">
        <v>31</v>
      </c>
      <c r="B2710" s="1" t="s">
        <v>285</v>
      </c>
      <c r="C2710">
        <v>1</v>
      </c>
      <c r="D2710" s="39">
        <v>0.5</v>
      </c>
      <c r="E2710" s="39">
        <v>1</v>
      </c>
      <c r="F2710" s="39" t="s">
        <v>51</v>
      </c>
    </row>
    <row r="2711" spans="1:6">
      <c r="A2711">
        <v>31</v>
      </c>
      <c r="B2711" s="1" t="s">
        <v>285</v>
      </c>
      <c r="C2711">
        <v>2</v>
      </c>
      <c r="D2711" s="39">
        <v>0.57999999999999996</v>
      </c>
      <c r="E2711" s="39">
        <v>2</v>
      </c>
      <c r="F2711" s="39" t="s">
        <v>51</v>
      </c>
    </row>
    <row r="2712" spans="1:6">
      <c r="A2712">
        <v>31</v>
      </c>
      <c r="B2712" s="1" t="s">
        <v>274</v>
      </c>
      <c r="C2712">
        <v>1</v>
      </c>
      <c r="D2712" s="39">
        <v>1</v>
      </c>
      <c r="E2712" s="39">
        <v>3</v>
      </c>
      <c r="F2712" s="39" t="s">
        <v>51</v>
      </c>
    </row>
    <row r="2713" spans="1:6">
      <c r="A2713">
        <v>31</v>
      </c>
      <c r="B2713" s="1" t="s">
        <v>274</v>
      </c>
      <c r="C2713">
        <v>2</v>
      </c>
      <c r="D2713" s="39">
        <v>1</v>
      </c>
      <c r="E2713" s="39">
        <v>3</v>
      </c>
      <c r="F2713" s="39" t="s">
        <v>51</v>
      </c>
    </row>
    <row r="2714" spans="1:6">
      <c r="A2714">
        <v>31</v>
      </c>
      <c r="B2714" s="1" t="s">
        <v>253</v>
      </c>
      <c r="C2714">
        <v>1</v>
      </c>
      <c r="D2714" s="39">
        <v>0.4</v>
      </c>
      <c r="E2714" s="39">
        <v>0</v>
      </c>
      <c r="F2714" s="39" t="s">
        <v>51</v>
      </c>
    </row>
    <row r="2715" spans="1:6">
      <c r="A2715">
        <v>31</v>
      </c>
      <c r="B2715" s="1" t="s">
        <v>253</v>
      </c>
      <c r="C2715">
        <v>2</v>
      </c>
      <c r="D2715" s="39">
        <v>0.45</v>
      </c>
      <c r="E2715" s="39">
        <v>0</v>
      </c>
      <c r="F2715" s="39" t="s">
        <v>51</v>
      </c>
    </row>
    <row r="2716" spans="1:6">
      <c r="A2716">
        <v>31</v>
      </c>
      <c r="B2716" s="1" t="s">
        <v>18</v>
      </c>
      <c r="C2716">
        <v>1</v>
      </c>
      <c r="D2716" s="39">
        <v>0.83</v>
      </c>
      <c r="E2716" s="39">
        <v>2</v>
      </c>
      <c r="F2716" s="39" t="s">
        <v>51</v>
      </c>
    </row>
    <row r="2717" spans="1:6">
      <c r="A2717">
        <v>31</v>
      </c>
      <c r="B2717" s="1" t="s">
        <v>18</v>
      </c>
      <c r="C2717">
        <v>2</v>
      </c>
      <c r="D2717" s="39">
        <v>0.66</v>
      </c>
      <c r="E2717" s="39">
        <v>1</v>
      </c>
      <c r="F2717" s="39" t="s">
        <v>51</v>
      </c>
    </row>
    <row r="2718" spans="1:6">
      <c r="A2718">
        <v>31</v>
      </c>
      <c r="B2718" s="1" t="s">
        <v>20</v>
      </c>
      <c r="C2718">
        <v>1</v>
      </c>
      <c r="D2718" s="39">
        <v>0.8</v>
      </c>
      <c r="E2718" s="39">
        <v>2</v>
      </c>
      <c r="F2718" s="39" t="s">
        <v>51</v>
      </c>
    </row>
    <row r="2719" spans="1:6">
      <c r="A2719">
        <v>31</v>
      </c>
      <c r="B2719" s="1" t="s">
        <v>20</v>
      </c>
      <c r="C2719">
        <v>2</v>
      </c>
      <c r="D2719" s="39">
        <v>0.91</v>
      </c>
      <c r="E2719" s="39">
        <v>1</v>
      </c>
      <c r="F2719" s="39" t="s">
        <v>51</v>
      </c>
    </row>
    <row r="2720" spans="1:6">
      <c r="A2720">
        <v>31</v>
      </c>
      <c r="B2720" s="1" t="s">
        <v>276</v>
      </c>
      <c r="C2720">
        <v>1</v>
      </c>
      <c r="D2720" s="39">
        <v>0</v>
      </c>
      <c r="E2720" s="39">
        <v>0</v>
      </c>
      <c r="F2720" s="39" t="s">
        <v>52</v>
      </c>
    </row>
    <row r="2721" spans="1:6">
      <c r="A2721">
        <v>31</v>
      </c>
      <c r="B2721" s="1" t="s">
        <v>276</v>
      </c>
      <c r="C2721">
        <v>2</v>
      </c>
      <c r="D2721" s="39">
        <v>0</v>
      </c>
      <c r="F2721" s="39" t="s">
        <v>52</v>
      </c>
    </row>
    <row r="2722" spans="1:6">
      <c r="A2722">
        <v>31</v>
      </c>
      <c r="B2722" s="1" t="s">
        <v>39</v>
      </c>
      <c r="C2722">
        <v>1</v>
      </c>
      <c r="D2722" s="39">
        <v>0.56999999999999995</v>
      </c>
      <c r="E2722" s="39">
        <v>2</v>
      </c>
      <c r="F2722" s="39" t="s">
        <v>51</v>
      </c>
    </row>
    <row r="2723" spans="1:6">
      <c r="A2723">
        <v>31</v>
      </c>
      <c r="B2723" s="1" t="s">
        <v>39</v>
      </c>
      <c r="C2723">
        <v>2</v>
      </c>
      <c r="D2723" s="39">
        <v>0.56000000000000005</v>
      </c>
      <c r="E2723" s="39">
        <v>1</v>
      </c>
      <c r="F2723" s="39" t="s">
        <v>51</v>
      </c>
    </row>
    <row r="2724" spans="1:6">
      <c r="A2724">
        <v>31</v>
      </c>
      <c r="B2724" s="1" t="s">
        <v>243</v>
      </c>
      <c r="C2724">
        <v>1</v>
      </c>
      <c r="D2724" s="39">
        <v>0.84</v>
      </c>
      <c r="E2724" s="39">
        <v>2</v>
      </c>
      <c r="F2724" s="39" t="s">
        <v>51</v>
      </c>
    </row>
    <row r="2725" spans="1:6">
      <c r="A2725">
        <v>31</v>
      </c>
      <c r="B2725" s="1" t="s">
        <v>243</v>
      </c>
      <c r="C2725">
        <v>2</v>
      </c>
      <c r="D2725" s="39">
        <v>0</v>
      </c>
      <c r="E2725" s="39">
        <v>0</v>
      </c>
      <c r="F2725" s="39" t="s">
        <v>52</v>
      </c>
    </row>
    <row r="2726" spans="1:6">
      <c r="A2726">
        <v>31</v>
      </c>
      <c r="B2726" s="1" t="s">
        <v>21</v>
      </c>
      <c r="C2726">
        <v>1</v>
      </c>
      <c r="D2726" s="39">
        <v>1</v>
      </c>
      <c r="E2726" s="39">
        <v>3</v>
      </c>
      <c r="F2726" s="39" t="s">
        <v>51</v>
      </c>
    </row>
    <row r="2727" spans="1:6">
      <c r="A2727">
        <v>31</v>
      </c>
      <c r="B2727" s="1" t="s">
        <v>21</v>
      </c>
      <c r="C2727">
        <v>2</v>
      </c>
      <c r="D2727" s="39">
        <v>0.99</v>
      </c>
      <c r="E2727" s="39">
        <v>2</v>
      </c>
      <c r="F2727" s="39" t="s">
        <v>51</v>
      </c>
    </row>
    <row r="2728" spans="1:6">
      <c r="A2728">
        <v>31</v>
      </c>
      <c r="B2728" s="1" t="s">
        <v>275</v>
      </c>
      <c r="C2728">
        <v>1</v>
      </c>
      <c r="D2728" s="39">
        <v>1</v>
      </c>
      <c r="E2728" s="39">
        <v>3</v>
      </c>
      <c r="F2728" s="39" t="s">
        <v>51</v>
      </c>
    </row>
    <row r="2729" spans="1:6">
      <c r="A2729">
        <v>31</v>
      </c>
      <c r="B2729" s="1" t="s">
        <v>275</v>
      </c>
      <c r="C2729">
        <v>2</v>
      </c>
      <c r="D2729" s="39">
        <v>1</v>
      </c>
      <c r="E2729" s="39">
        <v>3</v>
      </c>
      <c r="F2729" s="39" t="s">
        <v>51</v>
      </c>
    </row>
    <row r="2730" spans="1:6">
      <c r="A2730">
        <v>31</v>
      </c>
      <c r="B2730" s="1" t="s">
        <v>250</v>
      </c>
      <c r="C2730">
        <v>1</v>
      </c>
      <c r="D2730" s="39">
        <v>0.76</v>
      </c>
      <c r="E2730" s="39">
        <v>2</v>
      </c>
      <c r="F2730" s="39" t="s">
        <v>51</v>
      </c>
    </row>
    <row r="2731" spans="1:6">
      <c r="A2731">
        <v>31</v>
      </c>
      <c r="B2731" s="1" t="s">
        <v>250</v>
      </c>
      <c r="C2731">
        <v>2</v>
      </c>
      <c r="D2731" s="39">
        <v>0.54</v>
      </c>
      <c r="E2731" s="39">
        <v>2</v>
      </c>
      <c r="F2731" s="39" t="s">
        <v>51</v>
      </c>
    </row>
    <row r="2732" spans="1:6">
      <c r="A2732">
        <v>31</v>
      </c>
      <c r="B2732" s="1" t="s">
        <v>256</v>
      </c>
      <c r="C2732">
        <v>1</v>
      </c>
      <c r="D2732" s="39">
        <v>0.46</v>
      </c>
      <c r="E2732" s="39">
        <v>0</v>
      </c>
      <c r="F2732" s="39" t="s">
        <v>51</v>
      </c>
    </row>
    <row r="2733" spans="1:6">
      <c r="A2733">
        <v>31</v>
      </c>
      <c r="B2733" s="1" t="s">
        <v>256</v>
      </c>
      <c r="C2733">
        <v>2</v>
      </c>
      <c r="D2733" s="39">
        <v>0.34</v>
      </c>
      <c r="E2733" s="39">
        <v>0</v>
      </c>
      <c r="F2733" s="39" t="s">
        <v>51</v>
      </c>
    </row>
    <row r="2734" spans="1:6">
      <c r="A2734" s="64">
        <v>32</v>
      </c>
      <c r="B2734" s="1" t="s">
        <v>171</v>
      </c>
      <c r="C2734">
        <v>1</v>
      </c>
      <c r="D2734" s="39">
        <v>1</v>
      </c>
      <c r="E2734" s="39">
        <v>3</v>
      </c>
      <c r="F2734" s="39" t="s">
        <v>51</v>
      </c>
    </row>
    <row r="2735" spans="1:6">
      <c r="A2735">
        <v>32</v>
      </c>
      <c r="B2735" s="1" t="s">
        <v>171</v>
      </c>
      <c r="C2735">
        <v>2</v>
      </c>
      <c r="D2735" s="39">
        <v>0.83</v>
      </c>
      <c r="E2735" s="39">
        <v>2</v>
      </c>
      <c r="F2735" s="39" t="s">
        <v>51</v>
      </c>
    </row>
    <row r="2736" spans="1:6">
      <c r="A2736">
        <v>32</v>
      </c>
      <c r="B2736" s="1" t="s">
        <v>263</v>
      </c>
      <c r="C2736">
        <v>1</v>
      </c>
      <c r="D2736" s="39">
        <v>0.82</v>
      </c>
      <c r="E2736" s="39">
        <v>2</v>
      </c>
      <c r="F2736" s="39" t="s">
        <v>51</v>
      </c>
    </row>
    <row r="2737" spans="1:6">
      <c r="A2737">
        <v>32</v>
      </c>
      <c r="B2737" s="1" t="s">
        <v>263</v>
      </c>
      <c r="C2737">
        <v>2</v>
      </c>
      <c r="D2737" s="39">
        <v>0.47</v>
      </c>
      <c r="E2737" s="39">
        <v>0</v>
      </c>
      <c r="F2737" s="39" t="s">
        <v>51</v>
      </c>
    </row>
    <row r="2738" spans="1:6">
      <c r="A2738">
        <v>32</v>
      </c>
      <c r="B2738" s="1" t="s">
        <v>231</v>
      </c>
      <c r="C2738">
        <v>1</v>
      </c>
      <c r="D2738" s="39">
        <v>0.42</v>
      </c>
      <c r="E2738" s="39">
        <v>0</v>
      </c>
      <c r="F2738" s="39" t="s">
        <v>51</v>
      </c>
    </row>
    <row r="2739" spans="1:6">
      <c r="A2739">
        <v>32</v>
      </c>
      <c r="B2739" s="1" t="s">
        <v>231</v>
      </c>
      <c r="C2739">
        <v>2</v>
      </c>
      <c r="D2739" s="39">
        <v>1</v>
      </c>
      <c r="E2739" s="39">
        <v>3</v>
      </c>
      <c r="F2739" s="39" t="s">
        <v>51</v>
      </c>
    </row>
    <row r="2740" spans="1:6">
      <c r="A2740">
        <v>32</v>
      </c>
      <c r="B2740" s="1" t="s">
        <v>229</v>
      </c>
      <c r="C2740">
        <v>1</v>
      </c>
      <c r="D2740" s="39">
        <v>0.2</v>
      </c>
      <c r="E2740" s="39">
        <v>0</v>
      </c>
      <c r="F2740" s="39" t="s">
        <v>51</v>
      </c>
    </row>
    <row r="2741" spans="1:6">
      <c r="A2741">
        <v>32</v>
      </c>
      <c r="B2741" s="1" t="s">
        <v>229</v>
      </c>
      <c r="C2741">
        <v>2</v>
      </c>
      <c r="D2741" s="39">
        <v>0.15</v>
      </c>
      <c r="E2741" s="39">
        <v>0</v>
      </c>
      <c r="F2741" s="39" t="s">
        <v>51</v>
      </c>
    </row>
    <row r="2742" spans="1:6">
      <c r="A2742">
        <v>32</v>
      </c>
      <c r="B2742" s="1" t="s">
        <v>269</v>
      </c>
      <c r="C2742">
        <v>1</v>
      </c>
      <c r="D2742" s="39">
        <v>1</v>
      </c>
      <c r="E2742" s="39">
        <v>3</v>
      </c>
      <c r="F2742" s="39" t="s">
        <v>51</v>
      </c>
    </row>
    <row r="2743" spans="1:6">
      <c r="A2743">
        <v>32</v>
      </c>
      <c r="B2743" s="1" t="s">
        <v>269</v>
      </c>
      <c r="C2743">
        <v>2</v>
      </c>
      <c r="D2743" s="39">
        <v>0</v>
      </c>
      <c r="E2743" s="39">
        <v>0</v>
      </c>
      <c r="F2743" s="39" t="s">
        <v>52</v>
      </c>
    </row>
    <row r="2744" spans="1:6">
      <c r="A2744">
        <v>32</v>
      </c>
      <c r="B2744" s="1" t="s">
        <v>246</v>
      </c>
      <c r="C2744">
        <v>1</v>
      </c>
      <c r="D2744" s="39">
        <v>0.45</v>
      </c>
      <c r="E2744" s="39">
        <v>0</v>
      </c>
      <c r="F2744" s="39" t="s">
        <v>51</v>
      </c>
    </row>
    <row r="2745" spans="1:6">
      <c r="A2745">
        <v>32</v>
      </c>
      <c r="B2745" s="1" t="s">
        <v>246</v>
      </c>
      <c r="C2745">
        <v>2</v>
      </c>
      <c r="D2745" s="39">
        <v>0.28999999999999998</v>
      </c>
      <c r="E2745" s="39">
        <v>0</v>
      </c>
      <c r="F2745" s="39" t="s">
        <v>51</v>
      </c>
    </row>
    <row r="2746" spans="1:6">
      <c r="A2746">
        <v>32</v>
      </c>
      <c r="B2746" s="1" t="s">
        <v>232</v>
      </c>
      <c r="C2746">
        <v>1</v>
      </c>
      <c r="D2746" s="39">
        <v>0.28999999999999998</v>
      </c>
      <c r="E2746" s="39">
        <v>0</v>
      </c>
      <c r="F2746" s="39" t="s">
        <v>51</v>
      </c>
    </row>
    <row r="2747" spans="1:6">
      <c r="A2747">
        <v>32</v>
      </c>
      <c r="B2747" s="1" t="s">
        <v>232</v>
      </c>
      <c r="C2747">
        <v>2</v>
      </c>
      <c r="D2747" s="39">
        <v>0.23</v>
      </c>
      <c r="E2747" s="39">
        <v>0</v>
      </c>
      <c r="F2747" s="39" t="s">
        <v>51</v>
      </c>
    </row>
    <row r="2748" spans="1:6">
      <c r="A2748">
        <v>32</v>
      </c>
      <c r="B2748" s="275" t="s">
        <v>450</v>
      </c>
      <c r="C2748">
        <v>1</v>
      </c>
      <c r="D2748" s="39">
        <v>0.26</v>
      </c>
      <c r="E2748" s="39">
        <v>0</v>
      </c>
      <c r="F2748" s="39" t="s">
        <v>51</v>
      </c>
    </row>
    <row r="2749" spans="1:6">
      <c r="A2749">
        <v>32</v>
      </c>
      <c r="B2749" s="275" t="s">
        <v>450</v>
      </c>
      <c r="C2749">
        <v>2</v>
      </c>
      <c r="D2749" s="39">
        <v>0.84</v>
      </c>
      <c r="E2749" s="39">
        <v>2</v>
      </c>
      <c r="F2749" s="39" t="s">
        <v>51</v>
      </c>
    </row>
    <row r="2750" spans="1:6">
      <c r="A2750">
        <v>32</v>
      </c>
      <c r="B2750" s="1" t="s">
        <v>3</v>
      </c>
      <c r="C2750">
        <v>1</v>
      </c>
      <c r="D2750" s="39">
        <v>1</v>
      </c>
      <c r="E2750" s="39">
        <v>3</v>
      </c>
      <c r="F2750" s="39" t="s">
        <v>51</v>
      </c>
    </row>
    <row r="2751" spans="1:6">
      <c r="A2751">
        <v>32</v>
      </c>
      <c r="B2751" s="1" t="s">
        <v>3</v>
      </c>
      <c r="C2751">
        <v>2</v>
      </c>
      <c r="D2751" s="39">
        <v>0.73</v>
      </c>
      <c r="E2751" s="39">
        <v>2</v>
      </c>
      <c r="F2751" s="39" t="s">
        <v>51</v>
      </c>
    </row>
    <row r="2752" spans="1:6">
      <c r="A2752">
        <v>32</v>
      </c>
      <c r="B2752" s="1" t="s">
        <v>95</v>
      </c>
      <c r="C2752">
        <v>1</v>
      </c>
      <c r="D2752" s="39">
        <v>0.75</v>
      </c>
      <c r="E2752" s="39">
        <v>2</v>
      </c>
      <c r="F2752" s="39" t="s">
        <v>51</v>
      </c>
    </row>
    <row r="2753" spans="1:6">
      <c r="A2753">
        <v>32</v>
      </c>
      <c r="B2753" s="1" t="s">
        <v>95</v>
      </c>
      <c r="C2753">
        <v>2</v>
      </c>
      <c r="D2753" s="39">
        <v>0.99</v>
      </c>
      <c r="E2753" s="39">
        <v>2</v>
      </c>
      <c r="F2753" s="39" t="s">
        <v>51</v>
      </c>
    </row>
    <row r="2754" spans="1:6">
      <c r="A2754">
        <v>32</v>
      </c>
      <c r="B2754" s="1" t="s">
        <v>270</v>
      </c>
      <c r="C2754">
        <v>1</v>
      </c>
      <c r="D2754" s="39">
        <v>0</v>
      </c>
      <c r="E2754" s="39">
        <v>0</v>
      </c>
      <c r="F2754" s="39" t="s">
        <v>52</v>
      </c>
    </row>
    <row r="2755" spans="1:6">
      <c r="A2755">
        <v>32</v>
      </c>
      <c r="B2755" s="1" t="s">
        <v>270</v>
      </c>
      <c r="C2755">
        <v>2</v>
      </c>
      <c r="D2755" s="39">
        <v>0</v>
      </c>
      <c r="E2755" s="39">
        <v>0</v>
      </c>
      <c r="F2755" s="39" t="s">
        <v>52</v>
      </c>
    </row>
    <row r="2756" spans="1:6">
      <c r="A2756">
        <v>32</v>
      </c>
      <c r="B2756" s="1" t="s">
        <v>257</v>
      </c>
      <c r="C2756">
        <v>1</v>
      </c>
      <c r="D2756" s="39">
        <v>0.7</v>
      </c>
      <c r="E2756" s="39">
        <v>1</v>
      </c>
      <c r="F2756" s="39" t="s">
        <v>51</v>
      </c>
    </row>
    <row r="2757" spans="1:6">
      <c r="A2757">
        <v>32</v>
      </c>
      <c r="B2757" s="1" t="s">
        <v>257</v>
      </c>
      <c r="C2757">
        <v>2</v>
      </c>
      <c r="D2757" s="39">
        <v>0.73</v>
      </c>
      <c r="E2757" s="39">
        <v>2</v>
      </c>
      <c r="F2757" s="39" t="s">
        <v>51</v>
      </c>
    </row>
    <row r="2758" spans="1:6">
      <c r="A2758">
        <v>32</v>
      </c>
      <c r="B2758" s="1" t="s">
        <v>248</v>
      </c>
      <c r="C2758">
        <v>1</v>
      </c>
      <c r="D2758" s="39">
        <v>0.62</v>
      </c>
      <c r="E2758" s="39">
        <v>2</v>
      </c>
      <c r="F2758" s="39" t="s">
        <v>51</v>
      </c>
    </row>
    <row r="2759" spans="1:6">
      <c r="A2759">
        <v>32</v>
      </c>
      <c r="B2759" s="1" t="s">
        <v>248</v>
      </c>
      <c r="C2759">
        <v>2</v>
      </c>
      <c r="D2759" s="39">
        <v>1</v>
      </c>
      <c r="E2759" s="39">
        <v>3</v>
      </c>
      <c r="F2759" s="39" t="s">
        <v>51</v>
      </c>
    </row>
    <row r="2760" spans="1:6">
      <c r="A2760">
        <v>32</v>
      </c>
      <c r="B2760" s="1" t="s">
        <v>271</v>
      </c>
      <c r="C2760">
        <v>1</v>
      </c>
      <c r="D2760" s="39">
        <v>0.45</v>
      </c>
      <c r="E2760" s="39">
        <v>0</v>
      </c>
      <c r="F2760" s="39" t="s">
        <v>51</v>
      </c>
    </row>
    <row r="2761" spans="1:6">
      <c r="A2761">
        <v>32</v>
      </c>
      <c r="B2761" s="1" t="s">
        <v>271</v>
      </c>
      <c r="C2761">
        <v>2</v>
      </c>
      <c r="D2761" s="39">
        <v>0.25</v>
      </c>
      <c r="E2761" s="39">
        <v>0</v>
      </c>
      <c r="F2761" s="39" t="s">
        <v>51</v>
      </c>
    </row>
    <row r="2762" spans="1:6">
      <c r="A2762">
        <v>32</v>
      </c>
      <c r="B2762" s="1" t="s">
        <v>233</v>
      </c>
      <c r="C2762">
        <v>1</v>
      </c>
      <c r="D2762" s="39">
        <v>0.54</v>
      </c>
      <c r="E2762" s="39">
        <v>1</v>
      </c>
      <c r="F2762" s="39" t="s">
        <v>51</v>
      </c>
    </row>
    <row r="2763" spans="1:6">
      <c r="A2763">
        <v>32</v>
      </c>
      <c r="B2763" s="1" t="s">
        <v>233</v>
      </c>
      <c r="C2763">
        <v>2</v>
      </c>
      <c r="D2763" s="39">
        <v>0</v>
      </c>
      <c r="E2763" s="39">
        <v>0</v>
      </c>
      <c r="F2763" s="39" t="s">
        <v>52</v>
      </c>
    </row>
    <row r="2764" spans="1:6">
      <c r="A2764">
        <v>32</v>
      </c>
      <c r="B2764" s="1" t="s">
        <v>2</v>
      </c>
      <c r="C2764">
        <v>1</v>
      </c>
      <c r="D2764" s="39">
        <v>0.35</v>
      </c>
      <c r="E2764" s="39">
        <v>0</v>
      </c>
      <c r="F2764" s="39" t="s">
        <v>51</v>
      </c>
    </row>
    <row r="2765" spans="1:6">
      <c r="A2765">
        <v>32</v>
      </c>
      <c r="B2765" s="1" t="s">
        <v>2</v>
      </c>
      <c r="C2765">
        <v>2</v>
      </c>
      <c r="D2765" s="39">
        <v>0.56999999999999995</v>
      </c>
      <c r="E2765" s="39">
        <v>2</v>
      </c>
      <c r="F2765" s="39" t="s">
        <v>51</v>
      </c>
    </row>
    <row r="2766" spans="1:6">
      <c r="A2766">
        <v>32</v>
      </c>
      <c r="B2766" s="1" t="s">
        <v>205</v>
      </c>
      <c r="C2766">
        <v>1</v>
      </c>
      <c r="D2766" s="39">
        <v>1</v>
      </c>
      <c r="E2766" s="39">
        <v>3</v>
      </c>
      <c r="F2766" s="39" t="s">
        <v>51</v>
      </c>
    </row>
    <row r="2767" spans="1:6">
      <c r="A2767">
        <v>32</v>
      </c>
      <c r="B2767" s="1" t="s">
        <v>205</v>
      </c>
      <c r="C2767">
        <v>2</v>
      </c>
      <c r="D2767" s="39">
        <v>1</v>
      </c>
      <c r="E2767" s="39">
        <v>3</v>
      </c>
      <c r="F2767" s="39" t="s">
        <v>51</v>
      </c>
    </row>
    <row r="2768" spans="1:6">
      <c r="A2768">
        <v>32</v>
      </c>
      <c r="B2768" s="1" t="s">
        <v>7</v>
      </c>
      <c r="C2768">
        <v>1</v>
      </c>
      <c r="D2768" s="39">
        <v>1</v>
      </c>
      <c r="E2768" s="39">
        <v>3</v>
      </c>
      <c r="F2768" s="39" t="s">
        <v>51</v>
      </c>
    </row>
    <row r="2769" spans="1:6">
      <c r="A2769">
        <v>32</v>
      </c>
      <c r="B2769" s="1" t="s">
        <v>7</v>
      </c>
      <c r="C2769">
        <v>2</v>
      </c>
      <c r="D2769" s="39">
        <v>1</v>
      </c>
      <c r="E2769" s="39">
        <v>3</v>
      </c>
      <c r="F2769" s="39" t="s">
        <v>51</v>
      </c>
    </row>
    <row r="2770" spans="1:6">
      <c r="A2770">
        <v>32</v>
      </c>
      <c r="B2770" s="1" t="s">
        <v>132</v>
      </c>
      <c r="C2770">
        <v>1</v>
      </c>
      <c r="D2770" s="39">
        <v>0.76</v>
      </c>
      <c r="E2770" s="39">
        <v>2</v>
      </c>
      <c r="F2770" s="39" t="s">
        <v>51</v>
      </c>
    </row>
    <row r="2771" spans="1:6">
      <c r="A2771">
        <v>32</v>
      </c>
      <c r="B2771" s="1" t="s">
        <v>132</v>
      </c>
      <c r="C2771">
        <v>2</v>
      </c>
      <c r="D2771" s="39">
        <v>1</v>
      </c>
      <c r="E2771" s="39">
        <v>3</v>
      </c>
      <c r="F2771" s="39" t="s">
        <v>51</v>
      </c>
    </row>
    <row r="2772" spans="1:6">
      <c r="A2772">
        <v>32</v>
      </c>
      <c r="B2772" s="1" t="s">
        <v>258</v>
      </c>
      <c r="C2772">
        <v>1</v>
      </c>
      <c r="D2772" s="39">
        <v>1</v>
      </c>
      <c r="E2772" s="39">
        <v>3</v>
      </c>
      <c r="F2772" s="39" t="s">
        <v>51</v>
      </c>
    </row>
    <row r="2773" spans="1:6">
      <c r="A2773">
        <v>32</v>
      </c>
      <c r="B2773" s="1" t="s">
        <v>258</v>
      </c>
      <c r="C2773">
        <v>2</v>
      </c>
      <c r="D2773" s="39">
        <v>1</v>
      </c>
      <c r="E2773" s="39">
        <v>3</v>
      </c>
      <c r="F2773" s="39" t="s">
        <v>51</v>
      </c>
    </row>
    <row r="2774" spans="1:6">
      <c r="A2774">
        <v>32</v>
      </c>
      <c r="B2774" s="1" t="s">
        <v>10</v>
      </c>
      <c r="C2774">
        <v>1</v>
      </c>
      <c r="D2774" s="39">
        <v>0.89</v>
      </c>
      <c r="E2774" s="39">
        <v>2</v>
      </c>
      <c r="F2774" s="39" t="s">
        <v>51</v>
      </c>
    </row>
    <row r="2775" spans="1:6">
      <c r="A2775">
        <v>32</v>
      </c>
      <c r="B2775" s="1" t="s">
        <v>10</v>
      </c>
      <c r="C2775">
        <v>2</v>
      </c>
      <c r="D2775" s="39">
        <v>0.68</v>
      </c>
      <c r="E2775" s="39">
        <v>2</v>
      </c>
      <c r="F2775" s="39" t="s">
        <v>51</v>
      </c>
    </row>
    <row r="2776" spans="1:6">
      <c r="A2776">
        <v>32</v>
      </c>
      <c r="B2776" s="1" t="s">
        <v>254</v>
      </c>
      <c r="C2776">
        <v>1</v>
      </c>
      <c r="D2776" s="39">
        <v>1</v>
      </c>
      <c r="E2776" s="39">
        <v>3</v>
      </c>
      <c r="F2776" s="39" t="s">
        <v>51</v>
      </c>
    </row>
    <row r="2777" spans="1:6">
      <c r="A2777">
        <v>32</v>
      </c>
      <c r="B2777" s="1" t="s">
        <v>254</v>
      </c>
      <c r="C2777">
        <v>2</v>
      </c>
      <c r="D2777" s="39">
        <v>1</v>
      </c>
      <c r="E2777" s="39">
        <v>3</v>
      </c>
      <c r="F2777" s="39" t="s">
        <v>51</v>
      </c>
    </row>
    <row r="2778" spans="1:6">
      <c r="A2778">
        <v>32</v>
      </c>
      <c r="B2778" s="1" t="s">
        <v>272</v>
      </c>
      <c r="C2778">
        <v>1</v>
      </c>
      <c r="D2778" s="39">
        <v>0.09</v>
      </c>
      <c r="E2778" s="39">
        <v>0</v>
      </c>
      <c r="F2778" s="39" t="s">
        <v>51</v>
      </c>
    </row>
    <row r="2779" spans="1:6">
      <c r="A2779">
        <v>32</v>
      </c>
      <c r="B2779" s="1" t="s">
        <v>272</v>
      </c>
      <c r="C2779">
        <v>2</v>
      </c>
      <c r="D2779" s="39">
        <v>0.63</v>
      </c>
      <c r="E2779" s="39">
        <v>2</v>
      </c>
      <c r="F2779" s="39" t="s">
        <v>51</v>
      </c>
    </row>
    <row r="2780" spans="1:6">
      <c r="A2780">
        <v>32</v>
      </c>
      <c r="B2780" s="1" t="s">
        <v>236</v>
      </c>
      <c r="C2780">
        <v>1</v>
      </c>
      <c r="D2780" s="39">
        <v>0.44</v>
      </c>
      <c r="E2780" s="39">
        <v>0</v>
      </c>
      <c r="F2780" s="39" t="s">
        <v>51</v>
      </c>
    </row>
    <row r="2781" spans="1:6">
      <c r="A2781">
        <v>32</v>
      </c>
      <c r="B2781" s="1" t="s">
        <v>236</v>
      </c>
      <c r="C2781">
        <v>2</v>
      </c>
      <c r="D2781" s="39">
        <v>1</v>
      </c>
      <c r="E2781" s="39">
        <v>3</v>
      </c>
      <c r="F2781" s="39" t="s">
        <v>51</v>
      </c>
    </row>
    <row r="2782" spans="1:6">
      <c r="A2782">
        <v>32</v>
      </c>
      <c r="B2782" s="1" t="s">
        <v>120</v>
      </c>
      <c r="C2782">
        <v>1</v>
      </c>
      <c r="D2782" s="39">
        <v>1</v>
      </c>
      <c r="E2782" s="39">
        <v>3</v>
      </c>
      <c r="F2782" s="39" t="s">
        <v>51</v>
      </c>
    </row>
    <row r="2783" spans="1:6">
      <c r="A2783">
        <v>32</v>
      </c>
      <c r="B2783" s="1" t="s">
        <v>120</v>
      </c>
      <c r="C2783">
        <v>2</v>
      </c>
      <c r="D2783" s="39">
        <v>1</v>
      </c>
      <c r="E2783" s="39">
        <v>3</v>
      </c>
      <c r="F2783" s="39" t="s">
        <v>51</v>
      </c>
    </row>
    <row r="2784" spans="1:6">
      <c r="A2784">
        <v>32</v>
      </c>
      <c r="B2784" s="1" t="s">
        <v>489</v>
      </c>
      <c r="C2784">
        <v>1</v>
      </c>
      <c r="D2784" s="39">
        <v>1</v>
      </c>
      <c r="E2784" s="39">
        <v>3</v>
      </c>
      <c r="F2784" s="39" t="s">
        <v>51</v>
      </c>
    </row>
    <row r="2785" spans="1:6">
      <c r="A2785">
        <v>32</v>
      </c>
      <c r="B2785" s="1" t="s">
        <v>489</v>
      </c>
      <c r="C2785">
        <v>2</v>
      </c>
      <c r="D2785" s="39">
        <v>1</v>
      </c>
      <c r="E2785" s="39">
        <v>3</v>
      </c>
      <c r="F2785" s="39" t="s">
        <v>51</v>
      </c>
    </row>
    <row r="2786" spans="1:6">
      <c r="A2786">
        <v>32</v>
      </c>
      <c r="B2786" s="1" t="s">
        <v>14</v>
      </c>
      <c r="C2786">
        <v>1</v>
      </c>
      <c r="D2786" s="39">
        <v>1</v>
      </c>
      <c r="E2786" s="39">
        <v>3</v>
      </c>
      <c r="F2786" s="39" t="s">
        <v>51</v>
      </c>
    </row>
    <row r="2787" spans="1:6">
      <c r="A2787">
        <v>32</v>
      </c>
      <c r="B2787" s="1" t="s">
        <v>14</v>
      </c>
      <c r="C2787">
        <v>2</v>
      </c>
      <c r="D2787" s="39">
        <v>1</v>
      </c>
      <c r="E2787" s="39">
        <v>3</v>
      </c>
      <c r="F2787" s="39" t="s">
        <v>51</v>
      </c>
    </row>
    <row r="2788" spans="1:6">
      <c r="A2788">
        <v>32</v>
      </c>
      <c r="B2788" s="1" t="s">
        <v>249</v>
      </c>
      <c r="C2788">
        <v>1</v>
      </c>
      <c r="D2788" s="39">
        <v>0.69</v>
      </c>
      <c r="E2788" s="39">
        <v>1</v>
      </c>
      <c r="F2788" s="39" t="s">
        <v>51</v>
      </c>
    </row>
    <row r="2789" spans="1:6">
      <c r="A2789">
        <v>32</v>
      </c>
      <c r="B2789" s="1" t="s">
        <v>249</v>
      </c>
      <c r="C2789">
        <v>2</v>
      </c>
      <c r="D2789" s="39">
        <v>0.62</v>
      </c>
      <c r="E2789" s="39">
        <v>1</v>
      </c>
      <c r="F2789" s="39" t="s">
        <v>51</v>
      </c>
    </row>
    <row r="2790" spans="1:6">
      <c r="A2790">
        <v>32</v>
      </c>
      <c r="B2790" s="1" t="s">
        <v>122</v>
      </c>
      <c r="C2790">
        <v>1</v>
      </c>
      <c r="D2790" s="39">
        <v>1</v>
      </c>
      <c r="E2790" s="39">
        <v>3</v>
      </c>
      <c r="F2790" s="39" t="s">
        <v>51</v>
      </c>
    </row>
    <row r="2791" spans="1:6">
      <c r="A2791">
        <v>32</v>
      </c>
      <c r="B2791" s="1" t="s">
        <v>122</v>
      </c>
      <c r="C2791">
        <v>2</v>
      </c>
      <c r="D2791" s="39">
        <v>1</v>
      </c>
      <c r="E2791" s="39">
        <v>3</v>
      </c>
      <c r="F2791" s="39" t="s">
        <v>51</v>
      </c>
    </row>
    <row r="2792" spans="1:6">
      <c r="A2792">
        <v>32</v>
      </c>
      <c r="B2792" s="1" t="s">
        <v>8</v>
      </c>
      <c r="C2792">
        <v>1</v>
      </c>
      <c r="D2792" s="39">
        <v>0.48</v>
      </c>
      <c r="E2792" s="39">
        <v>1</v>
      </c>
      <c r="F2792" s="39" t="s">
        <v>51</v>
      </c>
    </row>
    <row r="2793" spans="1:6">
      <c r="A2793">
        <v>32</v>
      </c>
      <c r="B2793" s="1" t="s">
        <v>8</v>
      </c>
      <c r="C2793">
        <v>2</v>
      </c>
      <c r="D2793" s="39">
        <v>0.62</v>
      </c>
      <c r="E2793" s="39">
        <v>2</v>
      </c>
      <c r="F2793" s="39" t="s">
        <v>51</v>
      </c>
    </row>
    <row r="2794" spans="1:6">
      <c r="A2794">
        <v>32</v>
      </c>
      <c r="B2794" s="1" t="s">
        <v>100</v>
      </c>
      <c r="C2794">
        <v>1</v>
      </c>
      <c r="D2794" s="39">
        <v>0.88</v>
      </c>
      <c r="E2794" s="39">
        <v>2</v>
      </c>
      <c r="F2794" s="39" t="s">
        <v>51</v>
      </c>
    </row>
    <row r="2795" spans="1:6">
      <c r="A2795">
        <v>32</v>
      </c>
      <c r="B2795" s="1" t="s">
        <v>100</v>
      </c>
      <c r="C2795">
        <v>2</v>
      </c>
      <c r="D2795" s="39">
        <v>0.53</v>
      </c>
      <c r="E2795" s="39">
        <v>2</v>
      </c>
      <c r="F2795" s="39" t="s">
        <v>51</v>
      </c>
    </row>
    <row r="2796" spans="1:6">
      <c r="A2796">
        <v>32</v>
      </c>
      <c r="B2796" s="1" t="s">
        <v>273</v>
      </c>
      <c r="C2796">
        <v>1</v>
      </c>
      <c r="D2796" s="39">
        <v>0.78</v>
      </c>
      <c r="E2796" s="39">
        <v>1</v>
      </c>
      <c r="F2796" s="39" t="s">
        <v>51</v>
      </c>
    </row>
    <row r="2797" spans="1:6">
      <c r="A2797">
        <v>32</v>
      </c>
      <c r="B2797" s="1" t="s">
        <v>273</v>
      </c>
      <c r="C2797">
        <v>2</v>
      </c>
      <c r="D2797" s="39">
        <v>0.68</v>
      </c>
      <c r="E2797" s="39">
        <v>1</v>
      </c>
      <c r="F2797" s="39" t="s">
        <v>51</v>
      </c>
    </row>
    <row r="2798" spans="1:6">
      <c r="A2798">
        <v>32</v>
      </c>
      <c r="B2798" s="1" t="s">
        <v>240</v>
      </c>
      <c r="C2798">
        <v>1</v>
      </c>
      <c r="D2798" s="39">
        <v>1</v>
      </c>
      <c r="E2798" s="39">
        <v>3</v>
      </c>
      <c r="F2798" s="39" t="s">
        <v>51</v>
      </c>
    </row>
    <row r="2799" spans="1:6">
      <c r="A2799">
        <v>32</v>
      </c>
      <c r="B2799" s="1" t="s">
        <v>240</v>
      </c>
      <c r="C2799">
        <v>2</v>
      </c>
      <c r="D2799" s="39">
        <v>0.87</v>
      </c>
      <c r="E2799" s="39">
        <v>1</v>
      </c>
      <c r="F2799" s="39" t="s">
        <v>51</v>
      </c>
    </row>
    <row r="2800" spans="1:6">
      <c r="A2800">
        <v>32</v>
      </c>
      <c r="B2800" s="1" t="s">
        <v>118</v>
      </c>
      <c r="C2800">
        <v>1</v>
      </c>
      <c r="D2800" s="39">
        <v>1</v>
      </c>
      <c r="E2800" s="39">
        <v>3</v>
      </c>
      <c r="F2800" s="39" t="s">
        <v>51</v>
      </c>
    </row>
    <row r="2801" spans="1:6">
      <c r="A2801">
        <v>32</v>
      </c>
      <c r="B2801" s="1" t="s">
        <v>118</v>
      </c>
      <c r="C2801">
        <v>2</v>
      </c>
      <c r="D2801" s="39">
        <v>1</v>
      </c>
      <c r="E2801" s="39">
        <v>3</v>
      </c>
      <c r="F2801" s="39" t="s">
        <v>51</v>
      </c>
    </row>
    <row r="2802" spans="1:6">
      <c r="A2802">
        <v>32</v>
      </c>
      <c r="B2802" s="1" t="s">
        <v>44</v>
      </c>
      <c r="C2802">
        <v>1</v>
      </c>
      <c r="D2802" s="39">
        <v>1</v>
      </c>
      <c r="E2802" s="39">
        <v>3</v>
      </c>
      <c r="F2802" s="39" t="s">
        <v>51</v>
      </c>
    </row>
    <row r="2803" spans="1:6">
      <c r="A2803">
        <v>32</v>
      </c>
      <c r="B2803" s="1" t="s">
        <v>44</v>
      </c>
      <c r="C2803">
        <v>2</v>
      </c>
      <c r="D2803" s="39">
        <v>0</v>
      </c>
      <c r="E2803" s="39">
        <v>0</v>
      </c>
      <c r="F2803" s="39" t="s">
        <v>52</v>
      </c>
    </row>
    <row r="2804" spans="1:6">
      <c r="A2804">
        <v>32</v>
      </c>
      <c r="B2804" s="1" t="s">
        <v>173</v>
      </c>
      <c r="C2804">
        <v>1</v>
      </c>
      <c r="D2804" s="39">
        <v>0.54</v>
      </c>
      <c r="E2804" s="39">
        <v>2</v>
      </c>
      <c r="F2804" s="39" t="s">
        <v>51</v>
      </c>
    </row>
    <row r="2805" spans="1:6">
      <c r="A2805">
        <v>32</v>
      </c>
      <c r="B2805" s="1" t="s">
        <v>173</v>
      </c>
      <c r="C2805">
        <v>2</v>
      </c>
      <c r="D2805" s="39">
        <v>0</v>
      </c>
      <c r="E2805" s="39">
        <v>0</v>
      </c>
      <c r="F2805" s="39" t="s">
        <v>52</v>
      </c>
    </row>
    <row r="2806" spans="1:6">
      <c r="A2806">
        <v>32</v>
      </c>
      <c r="B2806" s="1" t="s">
        <v>241</v>
      </c>
      <c r="C2806">
        <v>1</v>
      </c>
      <c r="D2806" s="39">
        <v>0.7</v>
      </c>
      <c r="E2806" s="39">
        <v>2</v>
      </c>
      <c r="F2806" s="39" t="s">
        <v>51</v>
      </c>
    </row>
    <row r="2807" spans="1:6">
      <c r="A2807">
        <v>32</v>
      </c>
      <c r="B2807" s="1" t="s">
        <v>241</v>
      </c>
      <c r="C2807">
        <v>2</v>
      </c>
      <c r="D2807" s="39">
        <v>1</v>
      </c>
      <c r="E2807" s="39">
        <v>3</v>
      </c>
      <c r="F2807" s="39" t="s">
        <v>51</v>
      </c>
    </row>
    <row r="2808" spans="1:6">
      <c r="A2808">
        <v>32</v>
      </c>
      <c r="B2808" s="1" t="s">
        <v>285</v>
      </c>
      <c r="C2808">
        <v>1</v>
      </c>
      <c r="D2808" s="39">
        <v>0.64</v>
      </c>
      <c r="E2808" s="39">
        <v>2</v>
      </c>
      <c r="F2808" s="39" t="s">
        <v>51</v>
      </c>
    </row>
    <row r="2809" spans="1:6">
      <c r="A2809">
        <v>32</v>
      </c>
      <c r="B2809" s="1" t="s">
        <v>285</v>
      </c>
      <c r="C2809">
        <v>2</v>
      </c>
      <c r="D2809" s="39">
        <v>0.96</v>
      </c>
      <c r="E2809" s="39">
        <v>2</v>
      </c>
      <c r="F2809" s="39" t="s">
        <v>51</v>
      </c>
    </row>
    <row r="2810" spans="1:6">
      <c r="A2810">
        <v>32</v>
      </c>
      <c r="B2810" s="1" t="s">
        <v>253</v>
      </c>
      <c r="C2810">
        <v>1</v>
      </c>
      <c r="D2810" s="39">
        <v>0.4</v>
      </c>
      <c r="E2810" s="39">
        <v>0</v>
      </c>
      <c r="F2810" s="39" t="s">
        <v>51</v>
      </c>
    </row>
    <row r="2811" spans="1:6">
      <c r="A2811">
        <v>32</v>
      </c>
      <c r="B2811" s="1" t="s">
        <v>253</v>
      </c>
      <c r="C2811">
        <v>2</v>
      </c>
      <c r="D2811" s="39">
        <v>0.6</v>
      </c>
      <c r="E2811" s="39">
        <v>1</v>
      </c>
      <c r="F2811" s="39" t="s">
        <v>51</v>
      </c>
    </row>
    <row r="2812" spans="1:6">
      <c r="A2812">
        <v>32</v>
      </c>
      <c r="B2812" s="1" t="s">
        <v>18</v>
      </c>
      <c r="C2812">
        <v>1</v>
      </c>
      <c r="D2812" s="39">
        <v>0.46</v>
      </c>
      <c r="E2812" s="39">
        <v>0</v>
      </c>
      <c r="F2812" s="39" t="s">
        <v>51</v>
      </c>
    </row>
    <row r="2813" spans="1:6">
      <c r="A2813">
        <v>32</v>
      </c>
      <c r="B2813" s="1" t="s">
        <v>18</v>
      </c>
      <c r="C2813">
        <v>2</v>
      </c>
      <c r="D2813" s="39">
        <v>0.7</v>
      </c>
      <c r="E2813" s="39">
        <v>1</v>
      </c>
      <c r="F2813" s="39" t="s">
        <v>51</v>
      </c>
    </row>
    <row r="2814" spans="1:6">
      <c r="A2814">
        <v>32</v>
      </c>
      <c r="B2814" s="1" t="s">
        <v>274</v>
      </c>
      <c r="C2814">
        <v>1</v>
      </c>
      <c r="D2814" s="39">
        <v>1</v>
      </c>
      <c r="E2814" s="39">
        <v>3</v>
      </c>
      <c r="F2814" s="39" t="s">
        <v>51</v>
      </c>
    </row>
    <row r="2815" spans="1:6">
      <c r="A2815">
        <v>32</v>
      </c>
      <c r="B2815" s="1" t="s">
        <v>274</v>
      </c>
      <c r="C2815">
        <v>2</v>
      </c>
      <c r="D2815" s="39">
        <v>1</v>
      </c>
      <c r="E2815" s="39">
        <v>3</v>
      </c>
      <c r="F2815" s="39" t="s">
        <v>51</v>
      </c>
    </row>
    <row r="2816" spans="1:6">
      <c r="A2816">
        <v>32</v>
      </c>
      <c r="B2816" s="1" t="s">
        <v>20</v>
      </c>
      <c r="C2816">
        <v>1</v>
      </c>
      <c r="D2816" s="39">
        <v>0.53</v>
      </c>
      <c r="E2816" s="39">
        <v>1</v>
      </c>
      <c r="F2816" s="39" t="s">
        <v>51</v>
      </c>
    </row>
    <row r="2817" spans="1:6">
      <c r="A2817">
        <v>32</v>
      </c>
      <c r="B2817" s="1" t="s">
        <v>20</v>
      </c>
      <c r="C2817">
        <v>2</v>
      </c>
      <c r="D2817" s="39">
        <v>0.46</v>
      </c>
      <c r="E2817" s="39">
        <v>0</v>
      </c>
      <c r="F2817" s="39" t="s">
        <v>51</v>
      </c>
    </row>
    <row r="2818" spans="1:6">
      <c r="A2818">
        <v>32</v>
      </c>
      <c r="B2818" s="1" t="s">
        <v>243</v>
      </c>
      <c r="C2818">
        <v>1</v>
      </c>
      <c r="D2818" s="39">
        <v>0.61</v>
      </c>
      <c r="E2818" s="39">
        <v>1</v>
      </c>
      <c r="F2818" s="39" t="s">
        <v>51</v>
      </c>
    </row>
    <row r="2819" spans="1:6">
      <c r="A2819">
        <v>32</v>
      </c>
      <c r="B2819" s="1" t="s">
        <v>243</v>
      </c>
      <c r="C2819">
        <v>2</v>
      </c>
      <c r="D2819" s="39">
        <v>0.28000000000000003</v>
      </c>
      <c r="E2819" s="39">
        <v>0</v>
      </c>
      <c r="F2819" s="39" t="s">
        <v>51</v>
      </c>
    </row>
    <row r="2820" spans="1:6">
      <c r="A2820">
        <v>32</v>
      </c>
      <c r="B2820" s="1" t="s">
        <v>21</v>
      </c>
      <c r="C2820">
        <v>1</v>
      </c>
      <c r="D2820" s="39">
        <v>0.82</v>
      </c>
      <c r="E2820" s="39">
        <v>2</v>
      </c>
      <c r="F2820" s="39" t="s">
        <v>51</v>
      </c>
    </row>
    <row r="2821" spans="1:6">
      <c r="A2821">
        <v>32</v>
      </c>
      <c r="B2821" s="1" t="s">
        <v>21</v>
      </c>
      <c r="C2821">
        <v>2</v>
      </c>
      <c r="D2821" s="39">
        <v>0</v>
      </c>
      <c r="E2821" s="39">
        <v>0</v>
      </c>
      <c r="F2821" s="39" t="s">
        <v>52</v>
      </c>
    </row>
    <row r="2822" spans="1:6">
      <c r="A2822">
        <v>32</v>
      </c>
      <c r="B2822" s="1" t="s">
        <v>250</v>
      </c>
      <c r="C2822">
        <v>1</v>
      </c>
      <c r="D2822" s="39">
        <v>1</v>
      </c>
      <c r="E2822" s="39">
        <v>3</v>
      </c>
      <c r="F2822" s="39" t="s">
        <v>51</v>
      </c>
    </row>
    <row r="2823" spans="1:6">
      <c r="A2823">
        <v>32</v>
      </c>
      <c r="B2823" s="1" t="s">
        <v>250</v>
      </c>
      <c r="C2823">
        <v>2</v>
      </c>
      <c r="D2823" s="39">
        <v>1</v>
      </c>
      <c r="E2823" s="39">
        <v>3</v>
      </c>
      <c r="F2823" s="39" t="s">
        <v>51</v>
      </c>
    </row>
    <row r="2824" spans="1:6">
      <c r="A2824">
        <v>33</v>
      </c>
      <c r="B2824" s="1" t="s">
        <v>171</v>
      </c>
      <c r="C2824">
        <v>1</v>
      </c>
      <c r="D2824" s="39">
        <v>1</v>
      </c>
      <c r="E2824" s="39">
        <v>3</v>
      </c>
      <c r="F2824" s="39" t="s">
        <v>51</v>
      </c>
    </row>
    <row r="2825" spans="1:6">
      <c r="A2825">
        <v>33</v>
      </c>
      <c r="B2825" s="1" t="s">
        <v>171</v>
      </c>
      <c r="C2825">
        <v>2</v>
      </c>
      <c r="D2825" s="39">
        <v>0.67</v>
      </c>
      <c r="E2825" s="39">
        <v>2</v>
      </c>
      <c r="F2825" s="39" t="s">
        <v>51</v>
      </c>
    </row>
    <row r="2826" spans="1:6">
      <c r="A2826">
        <v>33</v>
      </c>
      <c r="B2826" s="1" t="s">
        <v>263</v>
      </c>
      <c r="C2826">
        <v>1</v>
      </c>
      <c r="D2826" s="39">
        <v>0.35</v>
      </c>
      <c r="E2826" s="39">
        <v>0</v>
      </c>
      <c r="F2826" s="39" t="s">
        <v>51</v>
      </c>
    </row>
    <row r="2827" spans="1:6">
      <c r="A2827">
        <v>33</v>
      </c>
      <c r="B2827" s="1" t="s">
        <v>263</v>
      </c>
      <c r="C2827">
        <v>2</v>
      </c>
      <c r="D2827" s="39">
        <v>0.61</v>
      </c>
      <c r="E2827" s="39">
        <v>1</v>
      </c>
      <c r="F2827" s="39" t="s">
        <v>51</v>
      </c>
    </row>
    <row r="2828" spans="1:6">
      <c r="A2828">
        <v>33</v>
      </c>
      <c r="B2828" s="1" t="s">
        <v>231</v>
      </c>
      <c r="C2828">
        <v>1</v>
      </c>
      <c r="D2828" s="39">
        <v>0.28000000000000003</v>
      </c>
      <c r="E2828" s="39">
        <v>0</v>
      </c>
      <c r="F2828" s="39" t="s">
        <v>51</v>
      </c>
    </row>
    <row r="2829" spans="1:6">
      <c r="A2829">
        <v>33</v>
      </c>
      <c r="B2829" s="1" t="s">
        <v>231</v>
      </c>
      <c r="C2829">
        <v>2</v>
      </c>
      <c r="D2829" s="39">
        <v>0.35</v>
      </c>
      <c r="E2829" s="39">
        <v>0</v>
      </c>
      <c r="F2829" s="39" t="s">
        <v>51</v>
      </c>
    </row>
    <row r="2830" spans="1:6">
      <c r="A2830">
        <v>33</v>
      </c>
      <c r="B2830" s="1" t="s">
        <v>229</v>
      </c>
      <c r="C2830">
        <v>1</v>
      </c>
      <c r="D2830" s="39">
        <v>0.3</v>
      </c>
      <c r="E2830" s="39">
        <v>0</v>
      </c>
      <c r="F2830" s="39" t="s">
        <v>51</v>
      </c>
    </row>
    <row r="2831" spans="1:6">
      <c r="A2831">
        <v>33</v>
      </c>
      <c r="B2831" s="1" t="s">
        <v>229</v>
      </c>
      <c r="C2831">
        <v>2</v>
      </c>
      <c r="D2831" s="39">
        <v>0.38</v>
      </c>
      <c r="E2831" s="39">
        <v>0</v>
      </c>
      <c r="F2831" s="39" t="s">
        <v>51</v>
      </c>
    </row>
    <row r="2832" spans="1:6">
      <c r="A2832">
        <v>33</v>
      </c>
      <c r="B2832" s="1" t="s">
        <v>287</v>
      </c>
      <c r="C2832">
        <v>1</v>
      </c>
      <c r="D2832" s="39">
        <v>0.5</v>
      </c>
      <c r="E2832" s="39">
        <v>2</v>
      </c>
      <c r="F2832" s="39" t="s">
        <v>51</v>
      </c>
    </row>
    <row r="2833" spans="1:6">
      <c r="A2833">
        <v>33</v>
      </c>
      <c r="B2833" s="1" t="s">
        <v>287</v>
      </c>
      <c r="C2833">
        <v>2</v>
      </c>
      <c r="D2833" s="39">
        <v>0.7</v>
      </c>
      <c r="E2833" s="39">
        <v>2</v>
      </c>
      <c r="F2833" s="39" t="s">
        <v>51</v>
      </c>
    </row>
    <row r="2834" spans="1:6">
      <c r="A2834">
        <v>33</v>
      </c>
      <c r="B2834" s="1" t="s">
        <v>269</v>
      </c>
      <c r="C2834">
        <v>1</v>
      </c>
      <c r="D2834" s="39">
        <v>1</v>
      </c>
      <c r="E2834" s="39">
        <v>3</v>
      </c>
      <c r="F2834" s="39" t="s">
        <v>51</v>
      </c>
    </row>
    <row r="2835" spans="1:6">
      <c r="A2835">
        <v>33</v>
      </c>
      <c r="B2835" s="1" t="s">
        <v>269</v>
      </c>
      <c r="C2835">
        <v>2</v>
      </c>
      <c r="D2835" s="39">
        <v>0.86</v>
      </c>
      <c r="E2835" s="39">
        <v>2</v>
      </c>
      <c r="F2835" s="39" t="s">
        <v>51</v>
      </c>
    </row>
    <row r="2836" spans="1:6">
      <c r="A2836">
        <v>33</v>
      </c>
      <c r="B2836" s="275" t="s">
        <v>450</v>
      </c>
      <c r="C2836">
        <v>1</v>
      </c>
      <c r="D2836" s="39">
        <v>0.82</v>
      </c>
      <c r="E2836" s="39">
        <v>1</v>
      </c>
      <c r="F2836" s="39" t="s">
        <v>51</v>
      </c>
    </row>
    <row r="2837" spans="1:6">
      <c r="A2837">
        <v>33</v>
      </c>
      <c r="B2837" s="275" t="s">
        <v>450</v>
      </c>
      <c r="C2837">
        <v>2</v>
      </c>
      <c r="D2837" s="39">
        <v>0.45</v>
      </c>
      <c r="E2837" s="39">
        <v>0</v>
      </c>
      <c r="F2837" s="39" t="s">
        <v>51</v>
      </c>
    </row>
    <row r="2838" spans="1:6">
      <c r="A2838">
        <v>33</v>
      </c>
      <c r="B2838" s="1" t="s">
        <v>232</v>
      </c>
      <c r="C2838">
        <v>1</v>
      </c>
      <c r="D2838" s="39">
        <v>1</v>
      </c>
      <c r="E2838" s="39">
        <v>3</v>
      </c>
      <c r="F2838" s="39" t="s">
        <v>51</v>
      </c>
    </row>
    <row r="2839" spans="1:6">
      <c r="A2839">
        <v>33</v>
      </c>
      <c r="B2839" s="1" t="s">
        <v>232</v>
      </c>
      <c r="C2839">
        <v>2</v>
      </c>
      <c r="D2839" s="39">
        <v>1</v>
      </c>
      <c r="E2839" s="39">
        <v>3</v>
      </c>
      <c r="F2839" s="39" t="s">
        <v>51</v>
      </c>
    </row>
    <row r="2840" spans="1:6">
      <c r="A2840">
        <v>33</v>
      </c>
      <c r="B2840" s="1" t="s">
        <v>3</v>
      </c>
      <c r="C2840">
        <v>1</v>
      </c>
      <c r="D2840" s="39">
        <v>1</v>
      </c>
      <c r="E2840" s="39">
        <v>3</v>
      </c>
      <c r="F2840" s="39" t="s">
        <v>51</v>
      </c>
    </row>
    <row r="2841" spans="1:6">
      <c r="A2841">
        <v>33</v>
      </c>
      <c r="B2841" s="1" t="s">
        <v>3</v>
      </c>
      <c r="C2841">
        <v>2</v>
      </c>
      <c r="D2841" s="39">
        <v>0.49</v>
      </c>
      <c r="E2841" s="39">
        <v>1</v>
      </c>
      <c r="F2841" s="39" t="s">
        <v>51</v>
      </c>
    </row>
    <row r="2842" spans="1:6">
      <c r="A2842">
        <v>33</v>
      </c>
      <c r="B2842" s="1" t="s">
        <v>95</v>
      </c>
      <c r="C2842">
        <v>1</v>
      </c>
      <c r="D2842" s="39">
        <v>0.69</v>
      </c>
      <c r="E2842" s="39">
        <v>2</v>
      </c>
      <c r="F2842" s="39" t="s">
        <v>51</v>
      </c>
    </row>
    <row r="2843" spans="1:6">
      <c r="A2843">
        <v>33</v>
      </c>
      <c r="B2843" s="1" t="s">
        <v>95</v>
      </c>
      <c r="C2843">
        <v>2</v>
      </c>
      <c r="D2843" s="39">
        <v>0.21</v>
      </c>
      <c r="E2843" s="39">
        <v>0</v>
      </c>
      <c r="F2843" s="39" t="s">
        <v>51</v>
      </c>
    </row>
    <row r="2844" spans="1:6">
      <c r="A2844">
        <v>33</v>
      </c>
      <c r="B2844" s="1" t="s">
        <v>270</v>
      </c>
      <c r="C2844">
        <v>1</v>
      </c>
      <c r="D2844" s="39">
        <v>0.57999999999999996</v>
      </c>
      <c r="E2844" s="39">
        <v>1</v>
      </c>
      <c r="F2844" s="39" t="s">
        <v>51</v>
      </c>
    </row>
    <row r="2845" spans="1:6">
      <c r="A2845">
        <v>33</v>
      </c>
      <c r="B2845" s="1" t="s">
        <v>270</v>
      </c>
      <c r="C2845">
        <v>2</v>
      </c>
      <c r="D2845" s="39">
        <v>0.3</v>
      </c>
      <c r="E2845" s="39">
        <v>0</v>
      </c>
      <c r="F2845" s="39" t="s">
        <v>51</v>
      </c>
    </row>
    <row r="2846" spans="1:6">
      <c r="A2846">
        <v>33</v>
      </c>
      <c r="B2846" s="1" t="s">
        <v>257</v>
      </c>
      <c r="C2846">
        <v>1</v>
      </c>
      <c r="D2846" s="39">
        <v>0.78</v>
      </c>
      <c r="E2846" s="39">
        <v>2</v>
      </c>
      <c r="F2846" s="39" t="s">
        <v>51</v>
      </c>
    </row>
    <row r="2847" spans="1:6">
      <c r="A2847">
        <v>33</v>
      </c>
      <c r="B2847" s="1" t="s">
        <v>257</v>
      </c>
      <c r="C2847">
        <v>2</v>
      </c>
      <c r="D2847" s="39">
        <v>0.84</v>
      </c>
      <c r="E2847" s="39">
        <v>0</v>
      </c>
      <c r="F2847" s="39" t="s">
        <v>51</v>
      </c>
    </row>
    <row r="2848" spans="1:6">
      <c r="A2848">
        <v>33</v>
      </c>
      <c r="B2848" s="1" t="s">
        <v>271</v>
      </c>
      <c r="C2848">
        <v>1</v>
      </c>
      <c r="D2848" s="39">
        <v>0.51</v>
      </c>
      <c r="E2848" s="39">
        <v>1</v>
      </c>
      <c r="F2848" s="39" t="s">
        <v>51</v>
      </c>
    </row>
    <row r="2849" spans="1:6">
      <c r="A2849">
        <v>33</v>
      </c>
      <c r="B2849" s="1" t="s">
        <v>271</v>
      </c>
      <c r="C2849">
        <v>2</v>
      </c>
      <c r="D2849" s="39">
        <v>0.43</v>
      </c>
      <c r="E2849" s="39">
        <v>0</v>
      </c>
      <c r="F2849" s="39" t="s">
        <v>51</v>
      </c>
    </row>
    <row r="2850" spans="1:6">
      <c r="A2850">
        <v>33</v>
      </c>
      <c r="B2850" s="1" t="s">
        <v>233</v>
      </c>
      <c r="C2850">
        <v>1</v>
      </c>
      <c r="D2850" s="39">
        <v>0.42</v>
      </c>
      <c r="E2850" s="39">
        <v>0</v>
      </c>
      <c r="F2850" s="39" t="s">
        <v>51</v>
      </c>
    </row>
    <row r="2851" spans="1:6">
      <c r="A2851">
        <v>33</v>
      </c>
      <c r="B2851" s="1" t="s">
        <v>233</v>
      </c>
      <c r="C2851">
        <v>2</v>
      </c>
      <c r="D2851" s="39">
        <v>0.56999999999999995</v>
      </c>
      <c r="E2851" s="39">
        <v>2</v>
      </c>
      <c r="F2851" s="39" t="s">
        <v>51</v>
      </c>
    </row>
    <row r="2852" spans="1:6">
      <c r="A2852">
        <v>33</v>
      </c>
      <c r="B2852" s="1" t="s">
        <v>2</v>
      </c>
      <c r="C2852">
        <v>1</v>
      </c>
      <c r="D2852" s="39">
        <v>0.45</v>
      </c>
      <c r="E2852" s="39">
        <v>0</v>
      </c>
      <c r="F2852" s="39" t="s">
        <v>51</v>
      </c>
    </row>
    <row r="2853" spans="1:6">
      <c r="A2853">
        <v>33</v>
      </c>
      <c r="B2853" s="1" t="s">
        <v>2</v>
      </c>
      <c r="C2853">
        <v>2</v>
      </c>
      <c r="D2853" s="39">
        <v>0.76</v>
      </c>
      <c r="E2853" s="39">
        <v>2</v>
      </c>
      <c r="F2853" s="39" t="s">
        <v>51</v>
      </c>
    </row>
    <row r="2854" spans="1:6">
      <c r="A2854">
        <v>33</v>
      </c>
      <c r="B2854" s="1" t="s">
        <v>205</v>
      </c>
      <c r="C2854">
        <v>1</v>
      </c>
      <c r="D2854" s="39">
        <v>0.79</v>
      </c>
      <c r="E2854" s="39">
        <v>2</v>
      </c>
      <c r="F2854" s="39" t="s">
        <v>51</v>
      </c>
    </row>
    <row r="2855" spans="1:6">
      <c r="A2855">
        <v>33</v>
      </c>
      <c r="B2855" s="1" t="s">
        <v>205</v>
      </c>
      <c r="C2855">
        <v>2</v>
      </c>
      <c r="D2855" s="39">
        <v>0.79</v>
      </c>
      <c r="E2855" s="39">
        <v>1</v>
      </c>
      <c r="F2855" s="39" t="s">
        <v>51</v>
      </c>
    </row>
    <row r="2856" spans="1:6">
      <c r="A2856">
        <v>33</v>
      </c>
      <c r="B2856" s="1" t="s">
        <v>258</v>
      </c>
      <c r="C2856">
        <v>1</v>
      </c>
      <c r="D2856" s="39">
        <v>1</v>
      </c>
      <c r="E2856" s="39">
        <v>3</v>
      </c>
      <c r="F2856" s="39" t="s">
        <v>51</v>
      </c>
    </row>
    <row r="2857" spans="1:6">
      <c r="A2857">
        <v>33</v>
      </c>
      <c r="B2857" s="1" t="s">
        <v>258</v>
      </c>
      <c r="C2857">
        <v>2</v>
      </c>
      <c r="D2857" s="39">
        <v>1</v>
      </c>
      <c r="E2857" s="39">
        <v>3</v>
      </c>
      <c r="F2857" s="39" t="s">
        <v>51</v>
      </c>
    </row>
    <row r="2858" spans="1:6">
      <c r="A2858">
        <v>33</v>
      </c>
      <c r="B2858" s="1" t="s">
        <v>7</v>
      </c>
      <c r="C2858">
        <v>1</v>
      </c>
      <c r="D2858" s="39">
        <v>1</v>
      </c>
      <c r="E2858" s="39">
        <v>3</v>
      </c>
      <c r="F2858" s="39" t="s">
        <v>51</v>
      </c>
    </row>
    <row r="2859" spans="1:6">
      <c r="A2859">
        <v>33</v>
      </c>
      <c r="B2859" s="1" t="s">
        <v>7</v>
      </c>
      <c r="C2859">
        <v>2</v>
      </c>
      <c r="D2859" s="39">
        <v>0.82</v>
      </c>
      <c r="E2859" s="39">
        <v>2</v>
      </c>
      <c r="F2859" s="39" t="s">
        <v>51</v>
      </c>
    </row>
    <row r="2860" spans="1:6">
      <c r="A2860">
        <v>33</v>
      </c>
      <c r="B2860" s="1" t="s">
        <v>132</v>
      </c>
      <c r="C2860">
        <v>1</v>
      </c>
      <c r="D2860" s="39">
        <v>1</v>
      </c>
      <c r="E2860" s="39">
        <v>3</v>
      </c>
      <c r="F2860" s="39" t="s">
        <v>51</v>
      </c>
    </row>
    <row r="2861" spans="1:6">
      <c r="A2861">
        <v>33</v>
      </c>
      <c r="B2861" s="1" t="s">
        <v>132</v>
      </c>
      <c r="C2861">
        <v>2</v>
      </c>
      <c r="D2861" s="39">
        <v>0.63</v>
      </c>
      <c r="E2861" s="39">
        <v>1</v>
      </c>
      <c r="F2861" s="39" t="s">
        <v>51</v>
      </c>
    </row>
    <row r="2862" spans="1:6">
      <c r="A2862">
        <v>33</v>
      </c>
      <c r="B2862" s="1" t="s">
        <v>254</v>
      </c>
      <c r="C2862">
        <v>1</v>
      </c>
      <c r="D2862" s="39">
        <v>0.64</v>
      </c>
      <c r="E2862" s="39">
        <v>1</v>
      </c>
      <c r="F2862" s="39" t="s">
        <v>51</v>
      </c>
    </row>
    <row r="2863" spans="1:6">
      <c r="A2863">
        <v>33</v>
      </c>
      <c r="B2863" s="1" t="s">
        <v>254</v>
      </c>
      <c r="C2863">
        <v>2</v>
      </c>
      <c r="D2863" s="39">
        <v>1</v>
      </c>
      <c r="E2863" s="39">
        <v>3</v>
      </c>
      <c r="F2863" s="39" t="s">
        <v>51</v>
      </c>
    </row>
    <row r="2864" spans="1:6">
      <c r="A2864">
        <v>33</v>
      </c>
      <c r="B2864" s="1" t="s">
        <v>10</v>
      </c>
      <c r="C2864">
        <v>1</v>
      </c>
      <c r="D2864" s="39">
        <v>1</v>
      </c>
      <c r="E2864" s="39">
        <v>3</v>
      </c>
      <c r="F2864" s="39" t="s">
        <v>51</v>
      </c>
    </row>
    <row r="2865" spans="1:6">
      <c r="A2865">
        <v>33</v>
      </c>
      <c r="B2865" s="1" t="s">
        <v>10</v>
      </c>
      <c r="C2865">
        <v>2</v>
      </c>
      <c r="D2865" s="39">
        <v>0.84</v>
      </c>
      <c r="E2865" s="39">
        <v>1</v>
      </c>
      <c r="F2865" s="39" t="s">
        <v>51</v>
      </c>
    </row>
    <row r="2866" spans="1:6">
      <c r="A2866">
        <v>33</v>
      </c>
      <c r="B2866" s="1" t="s">
        <v>120</v>
      </c>
      <c r="C2866">
        <v>1</v>
      </c>
      <c r="D2866" s="39">
        <v>0.71</v>
      </c>
      <c r="E2866" s="39">
        <v>2</v>
      </c>
      <c r="F2866" s="39" t="s">
        <v>51</v>
      </c>
    </row>
    <row r="2867" spans="1:6">
      <c r="A2867">
        <v>33</v>
      </c>
      <c r="B2867" s="1" t="s">
        <v>120</v>
      </c>
      <c r="C2867">
        <v>2</v>
      </c>
      <c r="D2867" s="39">
        <v>0.9</v>
      </c>
      <c r="E2867" s="39">
        <v>2</v>
      </c>
      <c r="F2867" s="39" t="s">
        <v>51</v>
      </c>
    </row>
    <row r="2868" spans="1:6">
      <c r="A2868">
        <v>33</v>
      </c>
      <c r="B2868" s="1" t="s">
        <v>272</v>
      </c>
      <c r="C2868">
        <v>1</v>
      </c>
      <c r="D2868" s="39">
        <v>0.78</v>
      </c>
      <c r="E2868" s="39">
        <v>1</v>
      </c>
      <c r="F2868" s="39" t="s">
        <v>51</v>
      </c>
    </row>
    <row r="2869" spans="1:6">
      <c r="A2869">
        <v>33</v>
      </c>
      <c r="B2869" s="1" t="s">
        <v>272</v>
      </c>
      <c r="C2869">
        <v>2</v>
      </c>
      <c r="D2869" s="39">
        <v>0</v>
      </c>
      <c r="E2869" s="39">
        <v>0</v>
      </c>
      <c r="F2869" s="39" t="s">
        <v>52</v>
      </c>
    </row>
    <row r="2870" spans="1:6">
      <c r="A2870">
        <v>33</v>
      </c>
      <c r="B2870" s="1" t="s">
        <v>236</v>
      </c>
      <c r="C2870">
        <v>1</v>
      </c>
      <c r="D2870" s="39">
        <v>0.5</v>
      </c>
      <c r="E2870" s="39">
        <v>1</v>
      </c>
      <c r="F2870" s="39" t="s">
        <v>51</v>
      </c>
    </row>
    <row r="2871" spans="1:6">
      <c r="A2871">
        <v>33</v>
      </c>
      <c r="B2871" s="1" t="s">
        <v>236</v>
      </c>
      <c r="C2871">
        <v>2</v>
      </c>
      <c r="D2871" s="39">
        <v>1</v>
      </c>
      <c r="E2871" s="39">
        <v>3</v>
      </c>
      <c r="F2871" s="39" t="s">
        <v>51</v>
      </c>
    </row>
    <row r="2872" spans="1:6">
      <c r="A2872">
        <v>33</v>
      </c>
      <c r="B2872" s="1" t="s">
        <v>489</v>
      </c>
      <c r="C2872">
        <v>1</v>
      </c>
      <c r="D2872" s="39">
        <v>1</v>
      </c>
      <c r="E2872" s="39">
        <v>3</v>
      </c>
      <c r="F2872" s="39" t="s">
        <v>51</v>
      </c>
    </row>
    <row r="2873" spans="1:6">
      <c r="A2873">
        <v>33</v>
      </c>
      <c r="B2873" s="1" t="s">
        <v>489</v>
      </c>
      <c r="C2873">
        <v>2</v>
      </c>
      <c r="D2873" s="39">
        <v>1</v>
      </c>
      <c r="E2873" s="39">
        <v>3</v>
      </c>
      <c r="F2873" s="39" t="s">
        <v>51</v>
      </c>
    </row>
    <row r="2874" spans="1:6">
      <c r="A2874">
        <v>33</v>
      </c>
      <c r="B2874" s="1" t="s">
        <v>14</v>
      </c>
      <c r="C2874">
        <v>1</v>
      </c>
      <c r="D2874" s="39">
        <v>0.72</v>
      </c>
      <c r="E2874" s="39">
        <v>2</v>
      </c>
      <c r="F2874" s="39" t="s">
        <v>51</v>
      </c>
    </row>
    <row r="2875" spans="1:6">
      <c r="A2875">
        <v>33</v>
      </c>
      <c r="B2875" s="1" t="s">
        <v>14</v>
      </c>
      <c r="C2875">
        <v>2</v>
      </c>
      <c r="D2875" s="39">
        <v>0.79</v>
      </c>
      <c r="E2875" s="39">
        <v>2</v>
      </c>
      <c r="F2875" s="39" t="s">
        <v>51</v>
      </c>
    </row>
    <row r="2876" spans="1:6">
      <c r="A2876">
        <v>33</v>
      </c>
      <c r="B2876" s="1" t="s">
        <v>288</v>
      </c>
      <c r="C2876">
        <v>1</v>
      </c>
      <c r="D2876" s="39">
        <v>0.81</v>
      </c>
      <c r="E2876" s="39">
        <v>2</v>
      </c>
      <c r="F2876" s="39" t="s">
        <v>51</v>
      </c>
    </row>
    <row r="2877" spans="1:6">
      <c r="A2877">
        <v>33</v>
      </c>
      <c r="B2877" s="1" t="s">
        <v>288</v>
      </c>
      <c r="C2877">
        <v>2</v>
      </c>
      <c r="D2877" s="39">
        <v>1</v>
      </c>
      <c r="E2877" s="39">
        <v>3</v>
      </c>
      <c r="F2877" s="39" t="s">
        <v>51</v>
      </c>
    </row>
    <row r="2878" spans="1:6">
      <c r="A2878">
        <v>33</v>
      </c>
      <c r="B2878" s="1" t="s">
        <v>122</v>
      </c>
      <c r="C2878">
        <v>1</v>
      </c>
      <c r="D2878" s="39">
        <v>1</v>
      </c>
      <c r="E2878" s="39">
        <v>3</v>
      </c>
      <c r="F2878" s="39" t="s">
        <v>51</v>
      </c>
    </row>
    <row r="2879" spans="1:6">
      <c r="A2879">
        <v>33</v>
      </c>
      <c r="B2879" s="1" t="s">
        <v>122</v>
      </c>
      <c r="C2879">
        <v>2</v>
      </c>
      <c r="D2879" s="39">
        <v>0.65</v>
      </c>
      <c r="E2879" s="39">
        <v>2</v>
      </c>
      <c r="F2879" s="39" t="s">
        <v>51</v>
      </c>
    </row>
    <row r="2880" spans="1:6">
      <c r="A2880">
        <v>33</v>
      </c>
      <c r="B2880" s="1" t="s">
        <v>289</v>
      </c>
      <c r="C2880">
        <v>1</v>
      </c>
      <c r="D2880" s="39">
        <v>0.75</v>
      </c>
      <c r="E2880" s="39">
        <v>2</v>
      </c>
      <c r="F2880" s="39" t="s">
        <v>51</v>
      </c>
    </row>
    <row r="2881" spans="1:6">
      <c r="A2881">
        <v>33</v>
      </c>
      <c r="B2881" s="1" t="s">
        <v>289</v>
      </c>
      <c r="C2881">
        <v>2</v>
      </c>
      <c r="D2881" s="39">
        <v>0.61</v>
      </c>
      <c r="E2881" s="39">
        <v>2</v>
      </c>
      <c r="F2881" s="39" t="s">
        <v>51</v>
      </c>
    </row>
    <row r="2882" spans="1:6">
      <c r="A2882">
        <v>33</v>
      </c>
      <c r="B2882" s="1" t="s">
        <v>8</v>
      </c>
      <c r="C2882">
        <v>1</v>
      </c>
      <c r="D2882" s="39">
        <v>0.46</v>
      </c>
      <c r="E2882" s="39">
        <v>0</v>
      </c>
      <c r="F2882" s="39" t="s">
        <v>51</v>
      </c>
    </row>
    <row r="2883" spans="1:6">
      <c r="A2883">
        <v>33</v>
      </c>
      <c r="B2883" s="1" t="s">
        <v>8</v>
      </c>
      <c r="C2883">
        <v>2</v>
      </c>
      <c r="D2883" s="39">
        <v>0.51</v>
      </c>
      <c r="E2883" s="39">
        <v>1</v>
      </c>
      <c r="F2883" s="39" t="s">
        <v>51</v>
      </c>
    </row>
    <row r="2884" spans="1:6">
      <c r="A2884">
        <v>33</v>
      </c>
      <c r="B2884" s="1" t="s">
        <v>100</v>
      </c>
      <c r="C2884">
        <v>1</v>
      </c>
      <c r="D2884" s="39">
        <v>0.4</v>
      </c>
      <c r="E2884" s="39">
        <v>1</v>
      </c>
      <c r="F2884" s="39" t="s">
        <v>51</v>
      </c>
    </row>
    <row r="2885" spans="1:6">
      <c r="A2885">
        <v>33</v>
      </c>
      <c r="B2885" s="1" t="s">
        <v>100</v>
      </c>
      <c r="C2885">
        <v>2</v>
      </c>
      <c r="D2885" s="39">
        <v>0.57999999999999996</v>
      </c>
      <c r="E2885" s="39">
        <v>1</v>
      </c>
      <c r="F2885" s="39" t="s">
        <v>51</v>
      </c>
    </row>
    <row r="2886" spans="1:6">
      <c r="A2886">
        <v>33</v>
      </c>
      <c r="B2886" s="1" t="s">
        <v>290</v>
      </c>
      <c r="C2886">
        <v>1</v>
      </c>
      <c r="D2886" s="39">
        <v>0.4</v>
      </c>
      <c r="E2886" s="39">
        <v>0</v>
      </c>
      <c r="F2886" s="39" t="s">
        <v>51</v>
      </c>
    </row>
    <row r="2887" spans="1:6">
      <c r="A2887">
        <v>33</v>
      </c>
      <c r="B2887" s="1" t="s">
        <v>290</v>
      </c>
      <c r="C2887">
        <v>2</v>
      </c>
      <c r="D2887" s="39">
        <v>0.48</v>
      </c>
      <c r="E2887" s="39">
        <v>0</v>
      </c>
      <c r="F2887" s="39" t="s">
        <v>51</v>
      </c>
    </row>
    <row r="2888" spans="1:6">
      <c r="A2888">
        <v>33</v>
      </c>
      <c r="B2888" s="1" t="s">
        <v>273</v>
      </c>
      <c r="C2888">
        <v>1</v>
      </c>
      <c r="D2888" s="39">
        <v>0.35</v>
      </c>
      <c r="E2888" s="39">
        <v>0</v>
      </c>
      <c r="F2888" s="39" t="s">
        <v>51</v>
      </c>
    </row>
    <row r="2889" spans="1:6">
      <c r="A2889">
        <v>33</v>
      </c>
      <c r="B2889" s="1" t="s">
        <v>273</v>
      </c>
      <c r="C2889">
        <v>2</v>
      </c>
      <c r="D2889" s="39">
        <v>0.54</v>
      </c>
      <c r="E2889" s="39">
        <v>1</v>
      </c>
      <c r="F2889" s="39" t="s">
        <v>51</v>
      </c>
    </row>
    <row r="2890" spans="1:6">
      <c r="A2890">
        <v>33</v>
      </c>
      <c r="B2890" s="1" t="s">
        <v>20</v>
      </c>
      <c r="C2890">
        <v>1</v>
      </c>
      <c r="D2890" s="39">
        <v>0.45</v>
      </c>
      <c r="E2890" s="39">
        <v>0</v>
      </c>
      <c r="F2890" s="39" t="s">
        <v>51</v>
      </c>
    </row>
    <row r="2891" spans="1:6">
      <c r="A2891">
        <v>33</v>
      </c>
      <c r="B2891" s="1" t="s">
        <v>20</v>
      </c>
      <c r="C2891">
        <v>2</v>
      </c>
      <c r="D2891" s="39">
        <v>1</v>
      </c>
      <c r="E2891" s="39">
        <v>3</v>
      </c>
      <c r="F2891" s="39" t="s">
        <v>51</v>
      </c>
    </row>
    <row r="2892" spans="1:6">
      <c r="A2892">
        <v>33</v>
      </c>
      <c r="B2892" s="1" t="s">
        <v>240</v>
      </c>
      <c r="C2892">
        <v>1</v>
      </c>
      <c r="D2892" s="39">
        <v>0.5</v>
      </c>
      <c r="E2892" s="39">
        <v>1</v>
      </c>
      <c r="F2892" s="39" t="s">
        <v>51</v>
      </c>
    </row>
    <row r="2893" spans="1:6">
      <c r="A2893">
        <v>33</v>
      </c>
      <c r="B2893" s="1" t="s">
        <v>240</v>
      </c>
      <c r="C2893">
        <v>2</v>
      </c>
      <c r="D2893" s="39">
        <v>0.82</v>
      </c>
      <c r="E2893" s="39">
        <v>2</v>
      </c>
      <c r="F2893" s="39" t="s">
        <v>51</v>
      </c>
    </row>
    <row r="2894" spans="1:6">
      <c r="A2894">
        <v>33</v>
      </c>
      <c r="B2894" s="1" t="s">
        <v>118</v>
      </c>
      <c r="C2894">
        <v>1</v>
      </c>
      <c r="D2894" s="39">
        <v>0.79</v>
      </c>
      <c r="E2894" s="39">
        <v>1</v>
      </c>
      <c r="F2894" s="39" t="s">
        <v>51</v>
      </c>
    </row>
    <row r="2895" spans="1:6">
      <c r="A2895">
        <v>33</v>
      </c>
      <c r="B2895" s="1" t="s">
        <v>118</v>
      </c>
      <c r="C2895">
        <v>2</v>
      </c>
      <c r="D2895" s="39">
        <v>0.64</v>
      </c>
      <c r="E2895" s="39">
        <v>2</v>
      </c>
      <c r="F2895" s="39" t="s">
        <v>51</v>
      </c>
    </row>
    <row r="2896" spans="1:6">
      <c r="A2896">
        <v>33</v>
      </c>
      <c r="B2896" s="1" t="s">
        <v>241</v>
      </c>
      <c r="C2896">
        <v>1</v>
      </c>
      <c r="D2896" s="39">
        <v>0.62</v>
      </c>
      <c r="E2896" s="39">
        <v>1</v>
      </c>
      <c r="F2896" s="39" t="s">
        <v>51</v>
      </c>
    </row>
    <row r="2897" spans="1:6">
      <c r="A2897">
        <v>33</v>
      </c>
      <c r="B2897" s="1" t="s">
        <v>241</v>
      </c>
      <c r="C2897">
        <v>2</v>
      </c>
      <c r="D2897" s="39">
        <v>0.45</v>
      </c>
      <c r="E2897" s="39">
        <v>1</v>
      </c>
      <c r="F2897" s="39" t="s">
        <v>51</v>
      </c>
    </row>
    <row r="2898" spans="1:6">
      <c r="A2898">
        <v>33</v>
      </c>
      <c r="B2898" s="1" t="s">
        <v>44</v>
      </c>
      <c r="C2898">
        <v>1</v>
      </c>
      <c r="D2898" s="39">
        <v>0.68</v>
      </c>
      <c r="E2898" s="39">
        <v>2</v>
      </c>
      <c r="F2898" s="39" t="s">
        <v>51</v>
      </c>
    </row>
    <row r="2899" spans="1:6">
      <c r="A2899">
        <v>33</v>
      </c>
      <c r="B2899" s="1" t="s">
        <v>44</v>
      </c>
      <c r="C2899">
        <v>2</v>
      </c>
      <c r="D2899" s="39">
        <v>0.75</v>
      </c>
      <c r="E2899" s="39">
        <v>2</v>
      </c>
      <c r="F2899" s="39" t="s">
        <v>51</v>
      </c>
    </row>
    <row r="2900" spans="1:6">
      <c r="A2900">
        <v>33</v>
      </c>
      <c r="B2900" s="1" t="s">
        <v>173</v>
      </c>
      <c r="C2900">
        <v>1</v>
      </c>
      <c r="D2900" s="39">
        <v>0.79</v>
      </c>
      <c r="E2900" s="39">
        <v>2</v>
      </c>
      <c r="F2900" s="39" t="s">
        <v>51</v>
      </c>
    </row>
    <row r="2901" spans="1:6">
      <c r="A2901">
        <v>33</v>
      </c>
      <c r="B2901" s="1" t="s">
        <v>173</v>
      </c>
      <c r="C2901">
        <v>2</v>
      </c>
      <c r="D2901" s="39">
        <v>0.32</v>
      </c>
      <c r="E2901" s="39">
        <v>0</v>
      </c>
      <c r="F2901" s="39" t="s">
        <v>51</v>
      </c>
    </row>
    <row r="2902" spans="1:6">
      <c r="A2902">
        <v>33</v>
      </c>
      <c r="B2902" s="1" t="s">
        <v>291</v>
      </c>
      <c r="C2902">
        <v>1</v>
      </c>
      <c r="D2902" s="39">
        <v>0.64</v>
      </c>
      <c r="E2902" s="39">
        <v>2</v>
      </c>
      <c r="F2902" s="39" t="s">
        <v>51</v>
      </c>
    </row>
    <row r="2903" spans="1:6">
      <c r="A2903">
        <v>33</v>
      </c>
      <c r="B2903" s="1" t="s">
        <v>291</v>
      </c>
      <c r="C2903">
        <v>2</v>
      </c>
      <c r="D2903" s="39">
        <v>0</v>
      </c>
      <c r="E2903" s="39">
        <v>0</v>
      </c>
      <c r="F2903" s="39" t="s">
        <v>52</v>
      </c>
    </row>
    <row r="2904" spans="1:6">
      <c r="A2904">
        <v>33</v>
      </c>
      <c r="B2904" s="1" t="s">
        <v>253</v>
      </c>
      <c r="C2904">
        <v>1</v>
      </c>
      <c r="D2904" s="39">
        <v>0.53</v>
      </c>
      <c r="E2904" s="39">
        <v>2</v>
      </c>
      <c r="F2904" s="39" t="s">
        <v>51</v>
      </c>
    </row>
    <row r="2905" spans="1:6">
      <c r="A2905">
        <v>33</v>
      </c>
      <c r="B2905" s="1" t="s">
        <v>253</v>
      </c>
      <c r="C2905">
        <v>2</v>
      </c>
      <c r="D2905" s="39">
        <v>0.41</v>
      </c>
      <c r="E2905" s="39">
        <v>0</v>
      </c>
      <c r="F2905" s="39" t="s">
        <v>51</v>
      </c>
    </row>
    <row r="2906" spans="1:6">
      <c r="A2906">
        <v>33</v>
      </c>
      <c r="B2906" s="1" t="s">
        <v>274</v>
      </c>
      <c r="C2906">
        <v>1</v>
      </c>
      <c r="D2906" s="39">
        <v>1</v>
      </c>
      <c r="E2906" s="39">
        <v>3</v>
      </c>
      <c r="F2906" s="39" t="s">
        <v>51</v>
      </c>
    </row>
    <row r="2907" spans="1:6">
      <c r="A2907">
        <v>33</v>
      </c>
      <c r="B2907" s="1" t="s">
        <v>274</v>
      </c>
      <c r="C2907">
        <v>2</v>
      </c>
      <c r="D2907" s="39">
        <v>1</v>
      </c>
      <c r="E2907" s="39">
        <v>3</v>
      </c>
      <c r="F2907" s="39" t="s">
        <v>51</v>
      </c>
    </row>
    <row r="2908" spans="1:6">
      <c r="A2908">
        <v>33</v>
      </c>
      <c r="B2908" s="1" t="s">
        <v>285</v>
      </c>
      <c r="C2908">
        <v>1</v>
      </c>
      <c r="D2908" s="39">
        <v>0.33</v>
      </c>
      <c r="E2908" s="39">
        <v>0</v>
      </c>
      <c r="F2908" s="39" t="s">
        <v>51</v>
      </c>
    </row>
    <row r="2909" spans="1:6">
      <c r="A2909">
        <v>33</v>
      </c>
      <c r="B2909" s="1" t="s">
        <v>285</v>
      </c>
      <c r="C2909">
        <v>2</v>
      </c>
      <c r="D2909" s="39">
        <v>0.36</v>
      </c>
      <c r="E2909" s="39">
        <v>0</v>
      </c>
      <c r="F2909" s="39" t="s">
        <v>51</v>
      </c>
    </row>
    <row r="2910" spans="1:6">
      <c r="A2910">
        <v>33</v>
      </c>
      <c r="B2910" s="1" t="s">
        <v>18</v>
      </c>
      <c r="C2910">
        <v>1</v>
      </c>
      <c r="D2910" s="39">
        <v>0.99</v>
      </c>
      <c r="E2910" s="39">
        <v>2</v>
      </c>
      <c r="F2910" s="39" t="s">
        <v>51</v>
      </c>
    </row>
    <row r="2911" spans="1:6">
      <c r="A2911">
        <v>33</v>
      </c>
      <c r="B2911" s="1" t="s">
        <v>18</v>
      </c>
      <c r="C2911">
        <v>2</v>
      </c>
      <c r="D2911" s="39">
        <v>0.51</v>
      </c>
      <c r="E2911" s="39">
        <v>1</v>
      </c>
      <c r="F2911" s="39" t="s">
        <v>51</v>
      </c>
    </row>
    <row r="2912" spans="1:6">
      <c r="A2912">
        <v>33</v>
      </c>
      <c r="B2912" s="1" t="s">
        <v>39</v>
      </c>
      <c r="C2912">
        <v>1</v>
      </c>
      <c r="D2912" s="39">
        <v>0.66</v>
      </c>
      <c r="E2912" s="39">
        <v>1</v>
      </c>
      <c r="F2912" s="39" t="s">
        <v>51</v>
      </c>
    </row>
    <row r="2913" spans="1:6">
      <c r="A2913">
        <v>33</v>
      </c>
      <c r="B2913" s="1" t="s">
        <v>39</v>
      </c>
      <c r="C2913">
        <v>2</v>
      </c>
      <c r="D2913" s="39">
        <v>1</v>
      </c>
      <c r="E2913" s="39">
        <v>3</v>
      </c>
      <c r="F2913" s="39" t="s">
        <v>51</v>
      </c>
    </row>
    <row r="2914" spans="1:6">
      <c r="A2914">
        <v>33</v>
      </c>
      <c r="B2914" s="1" t="s">
        <v>243</v>
      </c>
      <c r="C2914">
        <v>1</v>
      </c>
      <c r="D2914" s="39">
        <v>0.95</v>
      </c>
      <c r="E2914" s="39">
        <v>2</v>
      </c>
      <c r="F2914" s="39" t="s">
        <v>51</v>
      </c>
    </row>
    <row r="2915" spans="1:6">
      <c r="A2915">
        <v>33</v>
      </c>
      <c r="B2915" s="1" t="s">
        <v>243</v>
      </c>
      <c r="C2915">
        <v>2</v>
      </c>
      <c r="D2915" s="39">
        <v>0.73</v>
      </c>
      <c r="E2915" s="39">
        <v>1</v>
      </c>
      <c r="F2915" s="39" t="s">
        <v>51</v>
      </c>
    </row>
    <row r="2916" spans="1:6">
      <c r="A2916">
        <v>33</v>
      </c>
      <c r="B2916" s="1" t="s">
        <v>21</v>
      </c>
      <c r="C2916">
        <v>1</v>
      </c>
      <c r="D2916" s="39">
        <v>0.78</v>
      </c>
      <c r="E2916" s="39">
        <v>1</v>
      </c>
      <c r="F2916" s="39" t="s">
        <v>51</v>
      </c>
    </row>
    <row r="2917" spans="1:6">
      <c r="A2917">
        <v>33</v>
      </c>
      <c r="B2917" s="1" t="s">
        <v>21</v>
      </c>
      <c r="C2917">
        <v>2</v>
      </c>
      <c r="D2917" s="39">
        <v>0</v>
      </c>
      <c r="E2917" s="39">
        <v>0</v>
      </c>
      <c r="F2917" s="39" t="s">
        <v>52</v>
      </c>
    </row>
    <row r="2918" spans="1:6">
      <c r="A2918">
        <v>33</v>
      </c>
      <c r="B2918" s="1" t="s">
        <v>275</v>
      </c>
      <c r="C2918">
        <v>1</v>
      </c>
      <c r="D2918" s="39">
        <v>0.55000000000000004</v>
      </c>
      <c r="E2918" s="39">
        <v>1</v>
      </c>
      <c r="F2918" s="39" t="s">
        <v>51</v>
      </c>
    </row>
    <row r="2919" spans="1:6">
      <c r="A2919">
        <v>33</v>
      </c>
      <c r="B2919" s="1" t="s">
        <v>275</v>
      </c>
      <c r="C2919">
        <v>2</v>
      </c>
      <c r="D2919" s="39">
        <v>1</v>
      </c>
      <c r="E2919" s="39">
        <v>3</v>
      </c>
      <c r="F2919" s="39" t="s">
        <v>51</v>
      </c>
    </row>
    <row r="2920" spans="1:6">
      <c r="A2920">
        <v>33</v>
      </c>
      <c r="B2920" s="1" t="s">
        <v>250</v>
      </c>
      <c r="C2920">
        <v>1</v>
      </c>
      <c r="D2920" s="39">
        <v>0.45</v>
      </c>
      <c r="E2920" s="39">
        <v>0</v>
      </c>
      <c r="F2920" s="39" t="s">
        <v>51</v>
      </c>
    </row>
    <row r="2921" spans="1:6">
      <c r="A2921">
        <v>33</v>
      </c>
      <c r="B2921" s="1" t="s">
        <v>250</v>
      </c>
      <c r="C2921">
        <v>2</v>
      </c>
      <c r="D2921" s="39">
        <v>0.4</v>
      </c>
      <c r="E2921" s="39">
        <v>0</v>
      </c>
      <c r="F2921" s="39" t="s">
        <v>51</v>
      </c>
    </row>
    <row r="2922" spans="1:6">
      <c r="A2922">
        <v>33</v>
      </c>
      <c r="B2922" s="1" t="s">
        <v>256</v>
      </c>
      <c r="C2922">
        <v>1</v>
      </c>
      <c r="D2922" s="39">
        <v>0.66</v>
      </c>
      <c r="E2922" s="39">
        <v>2</v>
      </c>
      <c r="F2922" s="39" t="s">
        <v>51</v>
      </c>
    </row>
    <row r="2923" spans="1:6">
      <c r="A2923">
        <v>33</v>
      </c>
      <c r="B2923" s="1" t="s">
        <v>256</v>
      </c>
      <c r="C2923">
        <v>2</v>
      </c>
      <c r="D2923" s="39">
        <v>0.39</v>
      </c>
      <c r="E2923" s="39">
        <v>0</v>
      </c>
      <c r="F2923" s="39" t="s">
        <v>51</v>
      </c>
    </row>
    <row r="2924" spans="1:6">
      <c r="A2924">
        <v>34</v>
      </c>
      <c r="B2924" s="1" t="s">
        <v>171</v>
      </c>
      <c r="C2924">
        <v>1</v>
      </c>
      <c r="D2924" s="39">
        <v>0.52</v>
      </c>
      <c r="E2924" s="39">
        <v>2</v>
      </c>
      <c r="F2924" s="39" t="s">
        <v>51</v>
      </c>
    </row>
    <row r="2925" spans="1:6">
      <c r="A2925">
        <v>34</v>
      </c>
      <c r="B2925" s="1" t="s">
        <v>171</v>
      </c>
      <c r="C2925">
        <v>2</v>
      </c>
      <c r="D2925" s="39">
        <v>0.66</v>
      </c>
      <c r="E2925" s="39">
        <v>1</v>
      </c>
      <c r="F2925" s="39" t="s">
        <v>51</v>
      </c>
    </row>
    <row r="2926" spans="1:6">
      <c r="A2926">
        <v>34</v>
      </c>
      <c r="B2926" s="1" t="s">
        <v>263</v>
      </c>
      <c r="C2926">
        <v>1</v>
      </c>
      <c r="D2926" s="39">
        <v>0.88</v>
      </c>
      <c r="E2926" s="39">
        <v>1</v>
      </c>
      <c r="F2926" s="39" t="s">
        <v>51</v>
      </c>
    </row>
    <row r="2927" spans="1:6">
      <c r="A2927">
        <v>34</v>
      </c>
      <c r="B2927" s="1" t="s">
        <v>263</v>
      </c>
      <c r="C2927">
        <v>2</v>
      </c>
      <c r="D2927" s="39">
        <v>0.66</v>
      </c>
      <c r="E2927" s="39">
        <v>1</v>
      </c>
      <c r="F2927" s="39" t="s">
        <v>51</v>
      </c>
    </row>
    <row r="2928" spans="1:6">
      <c r="A2928">
        <v>34</v>
      </c>
      <c r="B2928" s="1" t="s">
        <v>231</v>
      </c>
      <c r="C2928">
        <v>1</v>
      </c>
      <c r="D2928" s="39">
        <v>1</v>
      </c>
      <c r="E2928" s="39">
        <v>3</v>
      </c>
      <c r="F2928" s="39" t="s">
        <v>51</v>
      </c>
    </row>
    <row r="2929" spans="1:6">
      <c r="A2929">
        <v>34</v>
      </c>
      <c r="B2929" s="1" t="s">
        <v>231</v>
      </c>
      <c r="C2929">
        <v>2</v>
      </c>
      <c r="D2929" s="39">
        <v>0.78</v>
      </c>
      <c r="E2929" s="39">
        <v>1</v>
      </c>
      <c r="F2929" s="39" t="s">
        <v>51</v>
      </c>
    </row>
    <row r="2930" spans="1:6">
      <c r="A2930">
        <v>34</v>
      </c>
      <c r="B2930" s="1" t="s">
        <v>229</v>
      </c>
      <c r="C2930">
        <v>1</v>
      </c>
      <c r="D2930" s="39">
        <v>0.39</v>
      </c>
      <c r="E2930" s="39">
        <v>0</v>
      </c>
      <c r="F2930" s="39" t="s">
        <v>51</v>
      </c>
    </row>
    <row r="2931" spans="1:6">
      <c r="A2931">
        <v>34</v>
      </c>
      <c r="B2931" s="1" t="s">
        <v>229</v>
      </c>
      <c r="C2931">
        <v>2</v>
      </c>
      <c r="D2931" s="39">
        <v>0.44</v>
      </c>
      <c r="E2931" s="39">
        <v>0</v>
      </c>
      <c r="F2931" s="39" t="s">
        <v>51</v>
      </c>
    </row>
    <row r="2932" spans="1:6">
      <c r="A2932">
        <v>34</v>
      </c>
      <c r="B2932" s="1" t="s">
        <v>287</v>
      </c>
      <c r="C2932">
        <v>1</v>
      </c>
      <c r="D2932" s="39">
        <v>1</v>
      </c>
      <c r="E2932" s="39">
        <v>3</v>
      </c>
      <c r="F2932" s="39" t="s">
        <v>51</v>
      </c>
    </row>
    <row r="2933" spans="1:6">
      <c r="A2933">
        <v>34</v>
      </c>
      <c r="B2933" s="1" t="s">
        <v>287</v>
      </c>
      <c r="C2933">
        <v>2</v>
      </c>
      <c r="D2933" s="39">
        <v>1</v>
      </c>
      <c r="E2933" s="39">
        <v>3</v>
      </c>
      <c r="F2933" s="39" t="s">
        <v>51</v>
      </c>
    </row>
    <row r="2934" spans="1:6">
      <c r="A2934">
        <v>34</v>
      </c>
      <c r="B2934" s="1" t="s">
        <v>269</v>
      </c>
      <c r="C2934">
        <v>1</v>
      </c>
      <c r="D2934" s="39">
        <v>1</v>
      </c>
      <c r="E2934" s="39">
        <v>3</v>
      </c>
      <c r="F2934" s="39" t="s">
        <v>51</v>
      </c>
    </row>
    <row r="2935" spans="1:6">
      <c r="A2935">
        <v>34</v>
      </c>
      <c r="B2935" s="1" t="s">
        <v>269</v>
      </c>
      <c r="C2935">
        <v>2</v>
      </c>
      <c r="D2935" s="39">
        <v>0.83</v>
      </c>
      <c r="E2935" s="39">
        <v>2</v>
      </c>
      <c r="F2935" s="39" t="s">
        <v>51</v>
      </c>
    </row>
    <row r="2936" spans="1:6">
      <c r="A2936">
        <v>34</v>
      </c>
      <c r="B2936" s="275" t="s">
        <v>450</v>
      </c>
      <c r="C2936">
        <v>1</v>
      </c>
      <c r="D2936" s="39">
        <v>0.78</v>
      </c>
      <c r="E2936" s="39">
        <v>1</v>
      </c>
      <c r="F2936" s="39" t="s">
        <v>51</v>
      </c>
    </row>
    <row r="2937" spans="1:6">
      <c r="A2937">
        <v>34</v>
      </c>
      <c r="B2937" s="275" t="s">
        <v>450</v>
      </c>
      <c r="C2937">
        <v>2</v>
      </c>
      <c r="D2937" s="39">
        <v>0.53</v>
      </c>
      <c r="E2937" s="39">
        <v>1</v>
      </c>
      <c r="F2937" s="39" t="s">
        <v>51</v>
      </c>
    </row>
    <row r="2938" spans="1:6">
      <c r="A2938">
        <v>34</v>
      </c>
      <c r="B2938" s="1" t="s">
        <v>232</v>
      </c>
      <c r="C2938">
        <v>1</v>
      </c>
      <c r="D2938" s="39">
        <v>0.55000000000000004</v>
      </c>
      <c r="E2938" s="39">
        <v>1</v>
      </c>
      <c r="F2938" s="39" t="s">
        <v>51</v>
      </c>
    </row>
    <row r="2939" spans="1:6">
      <c r="A2939">
        <v>34</v>
      </c>
      <c r="B2939" s="1" t="s">
        <v>232</v>
      </c>
      <c r="C2939">
        <v>2</v>
      </c>
      <c r="D2939" s="39">
        <v>0.65</v>
      </c>
      <c r="E2939" s="39">
        <v>1</v>
      </c>
      <c r="F2939" s="39" t="s">
        <v>51</v>
      </c>
    </row>
    <row r="2940" spans="1:6">
      <c r="A2940">
        <v>34</v>
      </c>
      <c r="B2940" s="1" t="s">
        <v>3</v>
      </c>
      <c r="C2940">
        <v>1</v>
      </c>
      <c r="D2940" s="39">
        <v>0.74</v>
      </c>
      <c r="E2940" s="39">
        <v>2</v>
      </c>
      <c r="F2940" s="39" t="s">
        <v>51</v>
      </c>
    </row>
    <row r="2941" spans="1:6">
      <c r="A2941">
        <v>34</v>
      </c>
      <c r="B2941" s="1" t="s">
        <v>3</v>
      </c>
      <c r="C2941">
        <v>2</v>
      </c>
      <c r="D2941" s="39">
        <v>0.71</v>
      </c>
      <c r="E2941" s="39">
        <v>2</v>
      </c>
      <c r="F2941" s="39" t="s">
        <v>51</v>
      </c>
    </row>
    <row r="2942" spans="1:6">
      <c r="A2942">
        <v>34</v>
      </c>
      <c r="B2942" s="1" t="s">
        <v>95</v>
      </c>
      <c r="C2942">
        <v>1</v>
      </c>
      <c r="D2942" s="39">
        <v>0.77</v>
      </c>
      <c r="E2942" s="39">
        <v>2</v>
      </c>
      <c r="F2942" s="39" t="s">
        <v>51</v>
      </c>
    </row>
    <row r="2943" spans="1:6">
      <c r="A2943">
        <v>34</v>
      </c>
      <c r="B2943" s="1" t="s">
        <v>95</v>
      </c>
      <c r="C2943">
        <v>2</v>
      </c>
      <c r="D2943" s="39">
        <v>0.52</v>
      </c>
      <c r="E2943" s="39">
        <v>2</v>
      </c>
      <c r="F2943" s="39" t="s">
        <v>51</v>
      </c>
    </row>
    <row r="2944" spans="1:6">
      <c r="A2944">
        <v>34</v>
      </c>
      <c r="B2944" s="1" t="s">
        <v>270</v>
      </c>
      <c r="C2944">
        <v>1</v>
      </c>
      <c r="D2944" s="39">
        <v>0.48</v>
      </c>
      <c r="E2944" s="39">
        <v>0</v>
      </c>
      <c r="F2944" s="39" t="s">
        <v>51</v>
      </c>
    </row>
    <row r="2945" spans="1:6">
      <c r="A2945">
        <v>34</v>
      </c>
      <c r="B2945" s="1" t="s">
        <v>270</v>
      </c>
      <c r="C2945">
        <v>2</v>
      </c>
      <c r="D2945" s="39">
        <v>0.27</v>
      </c>
      <c r="E2945" s="39">
        <v>0</v>
      </c>
      <c r="F2945" s="39" t="s">
        <v>51</v>
      </c>
    </row>
    <row r="2946" spans="1:6">
      <c r="A2946">
        <v>34</v>
      </c>
      <c r="B2946" s="1" t="s">
        <v>272</v>
      </c>
      <c r="C2946">
        <v>1</v>
      </c>
      <c r="D2946" s="39">
        <v>0.3</v>
      </c>
      <c r="E2946" s="39">
        <v>0</v>
      </c>
      <c r="F2946" s="39" t="s">
        <v>51</v>
      </c>
    </row>
    <row r="2947" spans="1:6">
      <c r="A2947">
        <v>34</v>
      </c>
      <c r="B2947" s="1" t="s">
        <v>272</v>
      </c>
      <c r="C2947">
        <v>2</v>
      </c>
      <c r="D2947" s="39">
        <v>0.84</v>
      </c>
      <c r="E2947" s="39">
        <v>1</v>
      </c>
      <c r="F2947" s="39" t="s">
        <v>51</v>
      </c>
    </row>
    <row r="2948" spans="1:6">
      <c r="A2948">
        <v>34</v>
      </c>
      <c r="B2948" s="1" t="s">
        <v>257</v>
      </c>
      <c r="C2948">
        <v>1</v>
      </c>
      <c r="D2948" s="39">
        <v>0.62</v>
      </c>
      <c r="E2948" s="39">
        <v>2</v>
      </c>
      <c r="F2948" s="39" t="s">
        <v>51</v>
      </c>
    </row>
    <row r="2949" spans="1:6">
      <c r="A2949">
        <v>34</v>
      </c>
      <c r="B2949" s="1" t="s">
        <v>257</v>
      </c>
      <c r="C2949">
        <v>2</v>
      </c>
      <c r="D2949" s="39">
        <v>0.57999999999999996</v>
      </c>
      <c r="E2949" s="39">
        <v>2</v>
      </c>
      <c r="F2949" s="39" t="s">
        <v>51</v>
      </c>
    </row>
    <row r="2950" spans="1:6">
      <c r="A2950">
        <v>34</v>
      </c>
      <c r="B2950" s="1" t="s">
        <v>271</v>
      </c>
      <c r="C2950">
        <v>1</v>
      </c>
      <c r="D2950" s="39">
        <v>0.4</v>
      </c>
      <c r="E2950" s="39">
        <v>0</v>
      </c>
      <c r="F2950" s="39" t="s">
        <v>51</v>
      </c>
    </row>
    <row r="2951" spans="1:6">
      <c r="A2951">
        <v>34</v>
      </c>
      <c r="B2951" s="1" t="s">
        <v>271</v>
      </c>
      <c r="C2951">
        <v>2</v>
      </c>
      <c r="D2951" s="39">
        <v>0.57999999999999996</v>
      </c>
      <c r="E2951" s="39">
        <v>1</v>
      </c>
      <c r="F2951" s="39" t="s">
        <v>51</v>
      </c>
    </row>
    <row r="2952" spans="1:6">
      <c r="A2952">
        <v>34</v>
      </c>
      <c r="B2952" s="1" t="s">
        <v>233</v>
      </c>
      <c r="C2952">
        <v>1</v>
      </c>
      <c r="D2952" s="39">
        <v>0.71</v>
      </c>
      <c r="E2952" s="39">
        <v>1</v>
      </c>
      <c r="F2952" s="39" t="s">
        <v>51</v>
      </c>
    </row>
    <row r="2953" spans="1:6">
      <c r="A2953">
        <v>34</v>
      </c>
      <c r="B2953" s="1" t="s">
        <v>233</v>
      </c>
      <c r="C2953">
        <v>2</v>
      </c>
      <c r="D2953" s="39">
        <v>0.86</v>
      </c>
      <c r="E2953" s="39">
        <v>1</v>
      </c>
      <c r="F2953" s="39" t="s">
        <v>51</v>
      </c>
    </row>
    <row r="2954" spans="1:6">
      <c r="A2954">
        <v>34</v>
      </c>
      <c r="B2954" s="1" t="s">
        <v>2</v>
      </c>
      <c r="C2954">
        <v>1</v>
      </c>
      <c r="D2954" s="39">
        <v>0.54</v>
      </c>
      <c r="E2954" s="39">
        <v>1</v>
      </c>
      <c r="F2954" s="39" t="s">
        <v>51</v>
      </c>
    </row>
    <row r="2955" spans="1:6">
      <c r="A2955">
        <v>34</v>
      </c>
      <c r="B2955" s="1" t="s">
        <v>2</v>
      </c>
      <c r="C2955">
        <v>2</v>
      </c>
      <c r="D2955" s="39">
        <v>0.64</v>
      </c>
      <c r="E2955" s="39">
        <v>2</v>
      </c>
      <c r="F2955" s="39" t="s">
        <v>51</v>
      </c>
    </row>
    <row r="2956" spans="1:6">
      <c r="A2956">
        <v>34</v>
      </c>
      <c r="B2956" s="1" t="s">
        <v>205</v>
      </c>
      <c r="C2956">
        <v>1</v>
      </c>
      <c r="D2956" s="39">
        <v>0.74</v>
      </c>
      <c r="E2956" s="39">
        <v>2</v>
      </c>
      <c r="F2956" s="39" t="s">
        <v>51</v>
      </c>
    </row>
    <row r="2957" spans="1:6">
      <c r="A2957">
        <v>34</v>
      </c>
      <c r="B2957" s="1" t="s">
        <v>205</v>
      </c>
      <c r="C2957">
        <v>2</v>
      </c>
      <c r="D2957" s="39">
        <v>0.9</v>
      </c>
      <c r="E2957" s="39">
        <v>2</v>
      </c>
      <c r="F2957" s="39" t="s">
        <v>51</v>
      </c>
    </row>
    <row r="2958" spans="1:6">
      <c r="A2958">
        <v>34</v>
      </c>
      <c r="B2958" s="1" t="s">
        <v>258</v>
      </c>
      <c r="C2958">
        <v>1</v>
      </c>
      <c r="D2958" s="39">
        <v>0.96</v>
      </c>
      <c r="E2958" s="39">
        <v>2</v>
      </c>
      <c r="F2958" s="39" t="s">
        <v>51</v>
      </c>
    </row>
    <row r="2959" spans="1:6">
      <c r="A2959">
        <v>34</v>
      </c>
      <c r="B2959" s="1" t="s">
        <v>258</v>
      </c>
      <c r="C2959">
        <v>2</v>
      </c>
      <c r="D2959" s="39">
        <v>0.81</v>
      </c>
      <c r="E2959" s="39">
        <v>2</v>
      </c>
      <c r="F2959" s="39" t="s">
        <v>51</v>
      </c>
    </row>
    <row r="2960" spans="1:6">
      <c r="A2960">
        <v>34</v>
      </c>
      <c r="B2960" s="1" t="s">
        <v>7</v>
      </c>
      <c r="C2960">
        <v>1</v>
      </c>
      <c r="D2960" s="39">
        <v>0.99</v>
      </c>
      <c r="E2960" s="39">
        <v>2</v>
      </c>
      <c r="F2960" s="39" t="s">
        <v>51</v>
      </c>
    </row>
    <row r="2961" spans="1:6">
      <c r="A2961">
        <v>34</v>
      </c>
      <c r="B2961" s="1" t="s">
        <v>7</v>
      </c>
      <c r="C2961">
        <v>2</v>
      </c>
      <c r="D2961" s="39">
        <v>0.74</v>
      </c>
      <c r="E2961" s="39">
        <v>2</v>
      </c>
      <c r="F2961" s="39" t="s">
        <v>51</v>
      </c>
    </row>
    <row r="2962" spans="1:6">
      <c r="A2962">
        <v>34</v>
      </c>
      <c r="B2962" s="1" t="s">
        <v>132</v>
      </c>
      <c r="C2962">
        <v>1</v>
      </c>
      <c r="D2962" s="39">
        <v>1</v>
      </c>
      <c r="E2962" s="39">
        <v>3</v>
      </c>
      <c r="F2962" s="39" t="s">
        <v>51</v>
      </c>
    </row>
    <row r="2963" spans="1:6">
      <c r="A2963">
        <v>34</v>
      </c>
      <c r="B2963" s="1" t="s">
        <v>132</v>
      </c>
      <c r="C2963">
        <v>2</v>
      </c>
      <c r="D2963" s="39">
        <v>0.99</v>
      </c>
      <c r="E2963" s="39">
        <v>2</v>
      </c>
      <c r="F2963" s="39" t="s">
        <v>51</v>
      </c>
    </row>
    <row r="2964" spans="1:6">
      <c r="A2964">
        <v>34</v>
      </c>
      <c r="B2964" s="1" t="s">
        <v>254</v>
      </c>
      <c r="C2964">
        <v>1</v>
      </c>
      <c r="D2964" s="39">
        <v>0.91</v>
      </c>
      <c r="E2964" s="39">
        <v>2</v>
      </c>
      <c r="F2964" s="39" t="s">
        <v>51</v>
      </c>
    </row>
    <row r="2965" spans="1:6">
      <c r="A2965">
        <v>34</v>
      </c>
      <c r="B2965" s="1" t="s">
        <v>254</v>
      </c>
      <c r="C2965">
        <v>2</v>
      </c>
      <c r="D2965" s="39">
        <v>1</v>
      </c>
      <c r="E2965" s="39">
        <v>3</v>
      </c>
      <c r="F2965" s="39" t="s">
        <v>51</v>
      </c>
    </row>
    <row r="2966" spans="1:6">
      <c r="A2966">
        <v>34</v>
      </c>
      <c r="B2966" s="1" t="s">
        <v>10</v>
      </c>
      <c r="C2966">
        <v>1</v>
      </c>
      <c r="D2966" s="39">
        <v>1</v>
      </c>
      <c r="E2966" s="39">
        <v>3</v>
      </c>
      <c r="F2966" s="39" t="s">
        <v>51</v>
      </c>
    </row>
    <row r="2967" spans="1:6">
      <c r="A2967">
        <v>34</v>
      </c>
      <c r="B2967" s="1" t="s">
        <v>10</v>
      </c>
      <c r="C2967">
        <v>2</v>
      </c>
      <c r="D2967" s="39">
        <v>1</v>
      </c>
      <c r="E2967" s="39">
        <v>3</v>
      </c>
      <c r="F2967" s="39" t="s">
        <v>51</v>
      </c>
    </row>
    <row r="2968" spans="1:6">
      <c r="A2968">
        <v>34</v>
      </c>
      <c r="B2968" s="1" t="s">
        <v>120</v>
      </c>
      <c r="C2968">
        <v>1</v>
      </c>
      <c r="D2968" s="39">
        <v>1</v>
      </c>
      <c r="E2968" s="39">
        <v>3</v>
      </c>
      <c r="F2968" s="39" t="s">
        <v>51</v>
      </c>
    </row>
    <row r="2969" spans="1:6">
      <c r="A2969">
        <v>34</v>
      </c>
      <c r="B2969" s="1" t="s">
        <v>120</v>
      </c>
      <c r="C2969">
        <v>2</v>
      </c>
      <c r="D2969" s="39">
        <v>1</v>
      </c>
      <c r="E2969" s="39">
        <v>3</v>
      </c>
      <c r="F2969" s="39" t="s">
        <v>51</v>
      </c>
    </row>
    <row r="2970" spans="1:6">
      <c r="A2970">
        <v>34</v>
      </c>
      <c r="B2970" s="1" t="s">
        <v>236</v>
      </c>
      <c r="C2970">
        <v>1</v>
      </c>
      <c r="D2970" s="39">
        <v>0.66</v>
      </c>
      <c r="E2970" s="39">
        <v>1</v>
      </c>
      <c r="F2970" s="39" t="s">
        <v>51</v>
      </c>
    </row>
    <row r="2971" spans="1:6">
      <c r="A2971">
        <v>34</v>
      </c>
      <c r="B2971" s="1" t="s">
        <v>236</v>
      </c>
      <c r="C2971">
        <v>2</v>
      </c>
      <c r="D2971" s="39">
        <v>0.89</v>
      </c>
      <c r="E2971" s="39">
        <v>2</v>
      </c>
      <c r="F2971" s="39" t="s">
        <v>51</v>
      </c>
    </row>
    <row r="2972" spans="1:6">
      <c r="A2972">
        <v>34</v>
      </c>
      <c r="B2972" s="1" t="s">
        <v>489</v>
      </c>
      <c r="C2972">
        <v>1</v>
      </c>
      <c r="D2972" s="39">
        <v>0.99</v>
      </c>
      <c r="E2972" s="39">
        <v>2</v>
      </c>
      <c r="F2972" s="39" t="s">
        <v>51</v>
      </c>
    </row>
    <row r="2973" spans="1:6">
      <c r="A2973">
        <v>34</v>
      </c>
      <c r="B2973" s="1" t="s">
        <v>489</v>
      </c>
      <c r="C2973">
        <v>2</v>
      </c>
      <c r="D2973" s="39">
        <v>0.7</v>
      </c>
      <c r="E2973" s="39">
        <v>2</v>
      </c>
      <c r="F2973" s="39" t="s">
        <v>51</v>
      </c>
    </row>
    <row r="2974" spans="1:6">
      <c r="A2974">
        <v>34</v>
      </c>
      <c r="B2974" s="1" t="s">
        <v>234</v>
      </c>
      <c r="C2974">
        <v>1</v>
      </c>
      <c r="D2974" s="39">
        <v>0.7</v>
      </c>
      <c r="E2974" s="39">
        <v>2</v>
      </c>
      <c r="F2974" s="39" t="s">
        <v>51</v>
      </c>
    </row>
    <row r="2975" spans="1:6">
      <c r="A2975">
        <v>34</v>
      </c>
      <c r="B2975" s="1" t="s">
        <v>234</v>
      </c>
      <c r="C2975">
        <v>2</v>
      </c>
      <c r="D2975" s="39">
        <v>0.66</v>
      </c>
      <c r="E2975" s="39">
        <v>1</v>
      </c>
      <c r="F2975" s="39" t="s">
        <v>51</v>
      </c>
    </row>
    <row r="2976" spans="1:6">
      <c r="A2976">
        <v>34</v>
      </c>
      <c r="B2976" s="1" t="s">
        <v>14</v>
      </c>
      <c r="C2976">
        <v>1</v>
      </c>
      <c r="D2976" s="39">
        <v>1</v>
      </c>
      <c r="E2976" s="39">
        <v>3</v>
      </c>
      <c r="F2976" s="39" t="s">
        <v>51</v>
      </c>
    </row>
    <row r="2977" spans="1:6">
      <c r="A2977">
        <v>34</v>
      </c>
      <c r="B2977" s="1" t="s">
        <v>14</v>
      </c>
      <c r="C2977">
        <v>2</v>
      </c>
      <c r="D2977" s="39">
        <v>0.89</v>
      </c>
      <c r="E2977" s="39">
        <v>2</v>
      </c>
      <c r="F2977" s="39" t="s">
        <v>51</v>
      </c>
    </row>
    <row r="2978" spans="1:6">
      <c r="A2978">
        <v>34</v>
      </c>
      <c r="B2978" s="1" t="s">
        <v>122</v>
      </c>
      <c r="C2978">
        <v>1</v>
      </c>
      <c r="D2978" s="39">
        <v>1</v>
      </c>
      <c r="E2978" s="39">
        <v>3</v>
      </c>
      <c r="F2978" s="39" t="s">
        <v>51</v>
      </c>
    </row>
    <row r="2979" spans="1:6">
      <c r="A2979">
        <v>34</v>
      </c>
      <c r="B2979" s="1" t="s">
        <v>122</v>
      </c>
      <c r="C2979">
        <v>2</v>
      </c>
      <c r="D2979" s="39">
        <v>1</v>
      </c>
      <c r="E2979" s="39">
        <v>3</v>
      </c>
      <c r="F2979" s="39" t="s">
        <v>51</v>
      </c>
    </row>
    <row r="2980" spans="1:6">
      <c r="A2980">
        <v>34</v>
      </c>
      <c r="B2980" s="1" t="s">
        <v>288</v>
      </c>
      <c r="C2980">
        <v>1</v>
      </c>
      <c r="D2980" s="39">
        <v>0.59</v>
      </c>
      <c r="E2980" s="39">
        <v>1</v>
      </c>
      <c r="F2980" s="39" t="s">
        <v>51</v>
      </c>
    </row>
    <row r="2981" spans="1:6">
      <c r="A2981">
        <v>34</v>
      </c>
      <c r="B2981" s="1" t="s">
        <v>288</v>
      </c>
      <c r="C2981">
        <v>2</v>
      </c>
      <c r="D2981" s="39">
        <v>0.6</v>
      </c>
      <c r="E2981" s="39">
        <v>1</v>
      </c>
      <c r="F2981" s="39" t="s">
        <v>51</v>
      </c>
    </row>
    <row r="2982" spans="1:6">
      <c r="A2982">
        <v>34</v>
      </c>
      <c r="B2982" s="1" t="s">
        <v>289</v>
      </c>
      <c r="C2982">
        <v>1</v>
      </c>
      <c r="D2982" s="39">
        <v>1</v>
      </c>
      <c r="E2982" s="39">
        <v>3</v>
      </c>
      <c r="F2982" s="39" t="s">
        <v>51</v>
      </c>
    </row>
    <row r="2983" spans="1:6">
      <c r="A2983">
        <v>34</v>
      </c>
      <c r="B2983" s="1" t="s">
        <v>289</v>
      </c>
      <c r="C2983">
        <v>2</v>
      </c>
      <c r="D2983" s="39">
        <v>0.92</v>
      </c>
      <c r="E2983" s="39">
        <v>2</v>
      </c>
      <c r="F2983" s="39" t="s">
        <v>51</v>
      </c>
    </row>
    <row r="2984" spans="1:6">
      <c r="A2984">
        <v>34</v>
      </c>
      <c r="B2984" s="1" t="s">
        <v>8</v>
      </c>
      <c r="C2984">
        <v>1</v>
      </c>
      <c r="D2984" s="39">
        <v>0.37</v>
      </c>
      <c r="E2984" s="39">
        <v>0</v>
      </c>
      <c r="F2984" s="39" t="s">
        <v>51</v>
      </c>
    </row>
    <row r="2985" spans="1:6">
      <c r="A2985">
        <v>34</v>
      </c>
      <c r="B2985" s="1" t="s">
        <v>8</v>
      </c>
      <c r="C2985">
        <v>2</v>
      </c>
      <c r="D2985" s="39">
        <v>0.53</v>
      </c>
      <c r="E2985" s="39">
        <v>2</v>
      </c>
      <c r="F2985" s="39" t="s">
        <v>51</v>
      </c>
    </row>
    <row r="2986" spans="1:6">
      <c r="A2986">
        <v>34</v>
      </c>
      <c r="B2986" s="1" t="s">
        <v>100</v>
      </c>
      <c r="C2986">
        <v>1</v>
      </c>
      <c r="D2986" s="39">
        <v>0.62</v>
      </c>
      <c r="E2986" s="39">
        <v>1</v>
      </c>
      <c r="F2986" s="39" t="s">
        <v>51</v>
      </c>
    </row>
    <row r="2987" spans="1:6">
      <c r="A2987">
        <v>34</v>
      </c>
      <c r="B2987" s="1" t="s">
        <v>100</v>
      </c>
      <c r="C2987">
        <v>2</v>
      </c>
      <c r="D2987" s="39">
        <v>0.68</v>
      </c>
      <c r="E2987" s="39">
        <v>1</v>
      </c>
      <c r="F2987" s="39" t="s">
        <v>51</v>
      </c>
    </row>
    <row r="2988" spans="1:6">
      <c r="A2988">
        <v>34</v>
      </c>
      <c r="B2988" s="1" t="s">
        <v>290</v>
      </c>
      <c r="C2988">
        <v>1</v>
      </c>
      <c r="D2988" s="39">
        <v>0.3</v>
      </c>
      <c r="E2988" s="39">
        <v>0</v>
      </c>
      <c r="F2988" s="39" t="s">
        <v>51</v>
      </c>
    </row>
    <row r="2989" spans="1:6">
      <c r="A2989">
        <v>34</v>
      </c>
      <c r="B2989" s="1" t="s">
        <v>290</v>
      </c>
      <c r="C2989">
        <v>2</v>
      </c>
      <c r="D2989" s="39">
        <v>0.55000000000000004</v>
      </c>
      <c r="E2989" s="39">
        <v>1</v>
      </c>
      <c r="F2989" s="39" t="s">
        <v>51</v>
      </c>
    </row>
    <row r="2990" spans="1:6">
      <c r="A2990">
        <v>34</v>
      </c>
      <c r="B2990" s="1" t="s">
        <v>273</v>
      </c>
      <c r="C2990">
        <v>1</v>
      </c>
      <c r="D2990" s="39">
        <v>1</v>
      </c>
      <c r="E2990" s="39">
        <v>3</v>
      </c>
      <c r="F2990" s="39" t="s">
        <v>51</v>
      </c>
    </row>
    <row r="2991" spans="1:6">
      <c r="A2991">
        <v>34</v>
      </c>
      <c r="B2991" s="1" t="s">
        <v>273</v>
      </c>
      <c r="C2991">
        <v>2</v>
      </c>
      <c r="D2991" s="39">
        <v>0.89</v>
      </c>
      <c r="E2991" s="39">
        <v>1</v>
      </c>
      <c r="F2991" s="39" t="s">
        <v>51</v>
      </c>
    </row>
    <row r="2992" spans="1:6">
      <c r="A2992">
        <v>34</v>
      </c>
      <c r="B2992" s="1" t="s">
        <v>118</v>
      </c>
      <c r="C2992">
        <v>1</v>
      </c>
      <c r="D2992" s="39">
        <v>0.73</v>
      </c>
      <c r="E2992" s="39">
        <v>2</v>
      </c>
      <c r="F2992" s="39" t="s">
        <v>51</v>
      </c>
    </row>
    <row r="2993" spans="1:6">
      <c r="A2993">
        <v>34</v>
      </c>
      <c r="B2993" s="1" t="s">
        <v>118</v>
      </c>
      <c r="C2993">
        <v>2</v>
      </c>
      <c r="D2993" s="39">
        <v>1</v>
      </c>
      <c r="E2993" s="39">
        <v>3</v>
      </c>
      <c r="F2993" s="39" t="s">
        <v>51</v>
      </c>
    </row>
    <row r="2994" spans="1:6">
      <c r="A2994">
        <v>34</v>
      </c>
      <c r="B2994" s="1" t="s">
        <v>20</v>
      </c>
      <c r="C2994">
        <v>1</v>
      </c>
      <c r="D2994" s="39">
        <v>0.59</v>
      </c>
      <c r="E2994" s="39">
        <v>2</v>
      </c>
      <c r="F2994" s="39" t="s">
        <v>51</v>
      </c>
    </row>
    <row r="2995" spans="1:6">
      <c r="A2995">
        <v>34</v>
      </c>
      <c r="B2995" s="1" t="s">
        <v>20</v>
      </c>
      <c r="C2995">
        <v>2</v>
      </c>
      <c r="D2995" s="39">
        <v>0.42</v>
      </c>
      <c r="E2995" s="39">
        <v>0</v>
      </c>
      <c r="F2995" s="39" t="s">
        <v>51</v>
      </c>
    </row>
    <row r="2996" spans="1:6">
      <c r="A2996">
        <v>34</v>
      </c>
      <c r="B2996" s="1" t="s">
        <v>240</v>
      </c>
      <c r="C2996">
        <v>1</v>
      </c>
      <c r="D2996" s="39">
        <v>1</v>
      </c>
      <c r="E2996" s="39">
        <v>3</v>
      </c>
      <c r="F2996" s="39" t="s">
        <v>51</v>
      </c>
    </row>
    <row r="2997" spans="1:6">
      <c r="A2997">
        <v>34</v>
      </c>
      <c r="B2997" s="1" t="s">
        <v>240</v>
      </c>
      <c r="C2997">
        <v>2</v>
      </c>
      <c r="D2997" s="39">
        <v>1</v>
      </c>
      <c r="E2997" s="39">
        <v>3</v>
      </c>
      <c r="F2997" s="39" t="s">
        <v>51</v>
      </c>
    </row>
    <row r="2998" spans="1:6">
      <c r="A2998">
        <v>34</v>
      </c>
      <c r="B2998" s="1" t="s">
        <v>173</v>
      </c>
      <c r="C2998">
        <v>1</v>
      </c>
      <c r="D2998" s="39">
        <v>0.65</v>
      </c>
      <c r="E2998" s="39">
        <v>2</v>
      </c>
      <c r="F2998" s="39" t="s">
        <v>51</v>
      </c>
    </row>
    <row r="2999" spans="1:6">
      <c r="A2999">
        <v>34</v>
      </c>
      <c r="B2999" s="1" t="s">
        <v>173</v>
      </c>
      <c r="C2999">
        <v>2</v>
      </c>
      <c r="D2999" s="39">
        <v>0.75</v>
      </c>
      <c r="E2999" s="39">
        <v>1</v>
      </c>
      <c r="F2999" s="39" t="s">
        <v>51</v>
      </c>
    </row>
    <row r="3000" spans="1:6">
      <c r="A3000">
        <v>34</v>
      </c>
      <c r="B3000" s="1" t="s">
        <v>44</v>
      </c>
      <c r="C3000">
        <v>1</v>
      </c>
      <c r="D3000" s="39">
        <v>1</v>
      </c>
      <c r="E3000" s="39">
        <v>3</v>
      </c>
      <c r="F3000" s="39" t="s">
        <v>51</v>
      </c>
    </row>
    <row r="3001" spans="1:6">
      <c r="A3001">
        <v>34</v>
      </c>
      <c r="B3001" s="1" t="s">
        <v>44</v>
      </c>
      <c r="C3001">
        <v>2</v>
      </c>
      <c r="D3001" s="39">
        <v>1</v>
      </c>
      <c r="E3001" s="39">
        <v>3</v>
      </c>
      <c r="F3001" s="39" t="s">
        <v>51</v>
      </c>
    </row>
    <row r="3002" spans="1:6">
      <c r="A3002">
        <v>34</v>
      </c>
      <c r="B3002" s="1" t="s">
        <v>241</v>
      </c>
      <c r="C3002">
        <v>1</v>
      </c>
      <c r="D3002" s="39">
        <v>0.76</v>
      </c>
      <c r="E3002" s="39">
        <v>1</v>
      </c>
      <c r="F3002" s="39" t="s">
        <v>51</v>
      </c>
    </row>
    <row r="3003" spans="1:6">
      <c r="A3003">
        <v>34</v>
      </c>
      <c r="B3003" s="1" t="s">
        <v>241</v>
      </c>
      <c r="C3003">
        <v>2</v>
      </c>
      <c r="D3003" s="39">
        <v>0.28999999999999998</v>
      </c>
      <c r="E3003" s="39">
        <v>0</v>
      </c>
      <c r="F3003" s="39" t="s">
        <v>51</v>
      </c>
    </row>
    <row r="3004" spans="1:6">
      <c r="A3004">
        <v>34</v>
      </c>
      <c r="B3004" s="1" t="s">
        <v>253</v>
      </c>
      <c r="C3004">
        <v>1</v>
      </c>
      <c r="D3004" s="39">
        <v>0.67</v>
      </c>
      <c r="E3004" s="39">
        <v>1</v>
      </c>
      <c r="F3004" s="39" t="s">
        <v>51</v>
      </c>
    </row>
    <row r="3005" spans="1:6">
      <c r="A3005">
        <v>34</v>
      </c>
      <c r="B3005" s="1" t="s">
        <v>253</v>
      </c>
      <c r="C3005">
        <v>2</v>
      </c>
      <c r="D3005" s="39">
        <v>0.68</v>
      </c>
      <c r="E3005" s="39">
        <v>1</v>
      </c>
      <c r="F3005" s="39" t="s">
        <v>51</v>
      </c>
    </row>
    <row r="3006" spans="1:6">
      <c r="A3006">
        <v>34</v>
      </c>
      <c r="B3006" s="1" t="s">
        <v>274</v>
      </c>
      <c r="C3006">
        <v>1</v>
      </c>
      <c r="D3006" s="39">
        <v>1</v>
      </c>
      <c r="E3006" s="39">
        <v>3</v>
      </c>
      <c r="F3006" s="39" t="s">
        <v>51</v>
      </c>
    </row>
    <row r="3007" spans="1:6">
      <c r="A3007">
        <v>34</v>
      </c>
      <c r="B3007" s="1" t="s">
        <v>274</v>
      </c>
      <c r="C3007">
        <v>2</v>
      </c>
      <c r="D3007" s="39">
        <v>1</v>
      </c>
      <c r="E3007" s="39">
        <v>3</v>
      </c>
      <c r="F3007" s="39" t="s">
        <v>51</v>
      </c>
    </row>
    <row r="3008" spans="1:6">
      <c r="A3008">
        <v>34</v>
      </c>
      <c r="B3008" s="1" t="s">
        <v>18</v>
      </c>
      <c r="C3008">
        <v>1</v>
      </c>
      <c r="D3008" s="39">
        <v>0.91</v>
      </c>
      <c r="E3008" s="39">
        <v>2</v>
      </c>
      <c r="F3008" s="39" t="s">
        <v>51</v>
      </c>
    </row>
    <row r="3009" spans="1:6">
      <c r="A3009">
        <v>34</v>
      </c>
      <c r="B3009" s="1" t="s">
        <v>18</v>
      </c>
      <c r="C3009">
        <v>2</v>
      </c>
      <c r="D3009" s="39">
        <v>0.41</v>
      </c>
      <c r="E3009" s="39">
        <v>0</v>
      </c>
      <c r="F3009" s="39" t="s">
        <v>51</v>
      </c>
    </row>
    <row r="3010" spans="1:6">
      <c r="A3010">
        <v>34</v>
      </c>
      <c r="B3010" s="1" t="s">
        <v>285</v>
      </c>
      <c r="C3010">
        <v>1</v>
      </c>
      <c r="D3010" s="39">
        <v>0.6</v>
      </c>
      <c r="E3010" s="39">
        <v>2</v>
      </c>
      <c r="F3010" s="39" t="s">
        <v>51</v>
      </c>
    </row>
    <row r="3011" spans="1:6">
      <c r="A3011">
        <v>34</v>
      </c>
      <c r="B3011" s="1" t="s">
        <v>285</v>
      </c>
      <c r="C3011">
        <v>2</v>
      </c>
      <c r="D3011" s="39">
        <v>0.65</v>
      </c>
      <c r="E3011" s="39">
        <v>2</v>
      </c>
      <c r="F3011" s="39" t="s">
        <v>51</v>
      </c>
    </row>
    <row r="3012" spans="1:6">
      <c r="A3012">
        <v>34</v>
      </c>
      <c r="B3012" s="1" t="s">
        <v>39</v>
      </c>
      <c r="C3012">
        <v>1</v>
      </c>
      <c r="D3012" s="39">
        <v>1</v>
      </c>
      <c r="E3012" s="39">
        <v>3</v>
      </c>
      <c r="F3012" s="39" t="s">
        <v>51</v>
      </c>
    </row>
    <row r="3013" spans="1:6">
      <c r="A3013">
        <v>34</v>
      </c>
      <c r="B3013" s="1" t="s">
        <v>39</v>
      </c>
      <c r="C3013">
        <v>2</v>
      </c>
      <c r="D3013" s="39">
        <v>1</v>
      </c>
      <c r="E3013" s="39">
        <v>3</v>
      </c>
      <c r="F3013" s="39" t="s">
        <v>51</v>
      </c>
    </row>
    <row r="3014" spans="1:6">
      <c r="A3014">
        <v>34</v>
      </c>
      <c r="B3014" s="1" t="s">
        <v>243</v>
      </c>
      <c r="C3014">
        <v>1</v>
      </c>
      <c r="D3014" s="39">
        <v>0.7</v>
      </c>
      <c r="E3014" s="39">
        <v>1</v>
      </c>
      <c r="F3014" s="39" t="s">
        <v>51</v>
      </c>
    </row>
    <row r="3015" spans="1:6">
      <c r="A3015">
        <v>34</v>
      </c>
      <c r="B3015" s="1" t="s">
        <v>243</v>
      </c>
      <c r="C3015">
        <v>2</v>
      </c>
      <c r="D3015" s="39">
        <v>0.71</v>
      </c>
      <c r="E3015" s="39">
        <v>1</v>
      </c>
      <c r="F3015" s="39" t="s">
        <v>51</v>
      </c>
    </row>
    <row r="3016" spans="1:6">
      <c r="A3016">
        <v>34</v>
      </c>
      <c r="B3016" s="1" t="s">
        <v>275</v>
      </c>
      <c r="C3016">
        <v>1</v>
      </c>
      <c r="D3016" s="39">
        <v>1</v>
      </c>
      <c r="E3016" s="39">
        <v>3</v>
      </c>
      <c r="F3016" s="39" t="s">
        <v>51</v>
      </c>
    </row>
    <row r="3017" spans="1:6">
      <c r="A3017">
        <v>34</v>
      </c>
      <c r="B3017" s="1" t="s">
        <v>275</v>
      </c>
      <c r="C3017">
        <v>2</v>
      </c>
      <c r="D3017" s="39">
        <v>0.72</v>
      </c>
      <c r="E3017" s="39">
        <v>2</v>
      </c>
      <c r="F3017" s="39" t="s">
        <v>51</v>
      </c>
    </row>
    <row r="3018" spans="1:6">
      <c r="A3018">
        <v>34</v>
      </c>
      <c r="B3018" s="1" t="s">
        <v>21</v>
      </c>
      <c r="C3018">
        <v>1</v>
      </c>
      <c r="D3018" s="39">
        <v>1</v>
      </c>
      <c r="E3018" s="39">
        <v>3</v>
      </c>
      <c r="F3018" s="39" t="s">
        <v>51</v>
      </c>
    </row>
    <row r="3019" spans="1:6">
      <c r="A3019">
        <v>34</v>
      </c>
      <c r="B3019" s="1" t="s">
        <v>21</v>
      </c>
      <c r="C3019">
        <v>2</v>
      </c>
      <c r="D3019" s="39">
        <v>0.73</v>
      </c>
      <c r="E3019" s="39">
        <v>2</v>
      </c>
      <c r="F3019" s="39" t="s">
        <v>51</v>
      </c>
    </row>
    <row r="3020" spans="1:6">
      <c r="A3020">
        <v>34</v>
      </c>
      <c r="B3020" s="1" t="s">
        <v>250</v>
      </c>
      <c r="C3020">
        <v>1</v>
      </c>
      <c r="D3020" s="39">
        <v>1</v>
      </c>
      <c r="E3020" s="39">
        <v>3</v>
      </c>
      <c r="F3020" s="39" t="s">
        <v>51</v>
      </c>
    </row>
    <row r="3021" spans="1:6">
      <c r="A3021">
        <v>34</v>
      </c>
      <c r="B3021" s="1" t="s">
        <v>250</v>
      </c>
      <c r="C3021">
        <v>2</v>
      </c>
      <c r="D3021" s="39">
        <v>0.5</v>
      </c>
      <c r="E3021" s="39">
        <v>1</v>
      </c>
      <c r="F3021" s="39" t="s">
        <v>51</v>
      </c>
    </row>
    <row r="3022" spans="1:6">
      <c r="A3022">
        <v>34</v>
      </c>
      <c r="B3022" s="1" t="s">
        <v>256</v>
      </c>
      <c r="C3022">
        <v>1</v>
      </c>
      <c r="D3022" s="39">
        <v>1</v>
      </c>
      <c r="E3022" s="39">
        <v>3</v>
      </c>
      <c r="F3022" s="39" t="s">
        <v>51</v>
      </c>
    </row>
    <row r="3023" spans="1:6">
      <c r="A3023">
        <v>34</v>
      </c>
      <c r="B3023" s="1" t="s">
        <v>256</v>
      </c>
      <c r="C3023">
        <v>2</v>
      </c>
      <c r="D3023" s="39">
        <v>1</v>
      </c>
      <c r="E3023" s="39">
        <v>3</v>
      </c>
      <c r="F3023" s="39" t="s">
        <v>51</v>
      </c>
    </row>
    <row r="3024" spans="1:6">
      <c r="A3024">
        <v>35</v>
      </c>
      <c r="B3024" s="1" t="s">
        <v>171</v>
      </c>
      <c r="C3024">
        <v>1</v>
      </c>
      <c r="D3024" s="39">
        <v>0.84</v>
      </c>
      <c r="E3024" s="39">
        <v>2</v>
      </c>
      <c r="F3024" s="39" t="s">
        <v>51</v>
      </c>
    </row>
    <row r="3025" spans="1:6">
      <c r="A3025">
        <v>35</v>
      </c>
      <c r="B3025" s="1" t="s">
        <v>171</v>
      </c>
      <c r="C3025">
        <v>2</v>
      </c>
      <c r="D3025" s="39">
        <v>1</v>
      </c>
      <c r="E3025" s="39">
        <v>3</v>
      </c>
      <c r="F3025" s="39" t="s">
        <v>51</v>
      </c>
    </row>
    <row r="3026" spans="1:6">
      <c r="A3026">
        <v>35</v>
      </c>
      <c r="B3026" s="1" t="s">
        <v>263</v>
      </c>
      <c r="C3026">
        <v>1</v>
      </c>
      <c r="D3026" s="39">
        <v>0.75</v>
      </c>
      <c r="E3026" s="39">
        <v>1</v>
      </c>
      <c r="F3026" s="39" t="s">
        <v>51</v>
      </c>
    </row>
    <row r="3027" spans="1:6">
      <c r="A3027">
        <v>35</v>
      </c>
      <c r="B3027" s="1" t="s">
        <v>263</v>
      </c>
      <c r="C3027">
        <v>2</v>
      </c>
      <c r="D3027" s="39">
        <v>1</v>
      </c>
      <c r="E3027" s="39">
        <v>3</v>
      </c>
      <c r="F3027" s="39" t="s">
        <v>51</v>
      </c>
    </row>
    <row r="3028" spans="1:6">
      <c r="A3028">
        <v>35</v>
      </c>
      <c r="B3028" s="1" t="s">
        <v>229</v>
      </c>
      <c r="C3028">
        <v>1</v>
      </c>
      <c r="D3028" s="39">
        <v>0.39</v>
      </c>
      <c r="E3028" s="39">
        <v>0</v>
      </c>
      <c r="F3028" s="39" t="s">
        <v>51</v>
      </c>
    </row>
    <row r="3029" spans="1:6">
      <c r="A3029">
        <v>35</v>
      </c>
      <c r="B3029" s="1" t="s">
        <v>229</v>
      </c>
      <c r="C3029">
        <v>2</v>
      </c>
      <c r="D3029" s="39">
        <v>1</v>
      </c>
      <c r="E3029" s="39">
        <v>3</v>
      </c>
      <c r="F3029" s="39" t="s">
        <v>51</v>
      </c>
    </row>
    <row r="3030" spans="1:6">
      <c r="A3030">
        <v>35</v>
      </c>
      <c r="B3030" s="1" t="s">
        <v>287</v>
      </c>
      <c r="C3030">
        <v>1</v>
      </c>
      <c r="D3030" s="39">
        <v>0.94</v>
      </c>
      <c r="E3030" s="39">
        <v>2</v>
      </c>
      <c r="F3030" s="39" t="s">
        <v>51</v>
      </c>
    </row>
    <row r="3031" spans="1:6">
      <c r="A3031">
        <v>35</v>
      </c>
      <c r="B3031" s="1" t="s">
        <v>287</v>
      </c>
      <c r="C3031">
        <v>2</v>
      </c>
      <c r="D3031" s="39">
        <v>0.95</v>
      </c>
      <c r="E3031" s="39">
        <v>2</v>
      </c>
      <c r="F3031" s="39" t="s">
        <v>51</v>
      </c>
    </row>
    <row r="3032" spans="1:6">
      <c r="A3032">
        <v>35</v>
      </c>
      <c r="B3032" s="1" t="s">
        <v>269</v>
      </c>
      <c r="C3032">
        <v>1</v>
      </c>
      <c r="D3032" s="39">
        <v>0</v>
      </c>
      <c r="E3032" s="39">
        <v>0</v>
      </c>
      <c r="F3032" s="39" t="s">
        <v>52</v>
      </c>
    </row>
    <row r="3033" spans="1:6">
      <c r="A3033">
        <v>35</v>
      </c>
      <c r="B3033" s="1" t="s">
        <v>269</v>
      </c>
      <c r="C3033">
        <v>2</v>
      </c>
      <c r="D3033" s="39">
        <v>0</v>
      </c>
      <c r="E3033" s="39">
        <v>0</v>
      </c>
      <c r="F3033" s="39" t="s">
        <v>52</v>
      </c>
    </row>
    <row r="3034" spans="1:6">
      <c r="A3034">
        <v>35</v>
      </c>
      <c r="B3034" s="275" t="s">
        <v>450</v>
      </c>
      <c r="C3034">
        <v>1</v>
      </c>
      <c r="D3034" s="39">
        <v>1</v>
      </c>
      <c r="E3034" s="39">
        <v>3</v>
      </c>
      <c r="F3034" s="39" t="s">
        <v>51</v>
      </c>
    </row>
    <row r="3035" spans="1:6">
      <c r="A3035">
        <v>35</v>
      </c>
      <c r="B3035" s="275" t="s">
        <v>450</v>
      </c>
      <c r="C3035">
        <v>2</v>
      </c>
      <c r="D3035" s="39">
        <v>0.55000000000000004</v>
      </c>
      <c r="E3035" s="39">
        <v>1</v>
      </c>
      <c r="F3035" s="39" t="s">
        <v>51</v>
      </c>
    </row>
    <row r="3036" spans="1:6">
      <c r="A3036">
        <v>35</v>
      </c>
      <c r="B3036" s="1" t="s">
        <v>232</v>
      </c>
      <c r="C3036">
        <v>1</v>
      </c>
      <c r="D3036" s="39">
        <v>1</v>
      </c>
      <c r="E3036" s="39">
        <v>3</v>
      </c>
      <c r="F3036" s="39" t="s">
        <v>51</v>
      </c>
    </row>
    <row r="3037" spans="1:6">
      <c r="A3037">
        <v>35</v>
      </c>
      <c r="B3037" s="1" t="s">
        <v>232</v>
      </c>
      <c r="C3037">
        <v>2</v>
      </c>
      <c r="D3037" s="39">
        <v>1</v>
      </c>
      <c r="E3037" s="39">
        <v>3</v>
      </c>
      <c r="F3037" s="39" t="s">
        <v>51</v>
      </c>
    </row>
    <row r="3038" spans="1:6">
      <c r="A3038">
        <v>35</v>
      </c>
      <c r="B3038" s="1" t="s">
        <v>3</v>
      </c>
      <c r="C3038">
        <v>1</v>
      </c>
      <c r="D3038" s="39">
        <v>1</v>
      </c>
      <c r="E3038" s="39">
        <v>3</v>
      </c>
      <c r="F3038" s="39" t="s">
        <v>51</v>
      </c>
    </row>
    <row r="3039" spans="1:6">
      <c r="A3039">
        <v>35</v>
      </c>
      <c r="B3039" s="1" t="s">
        <v>3</v>
      </c>
      <c r="C3039">
        <v>2</v>
      </c>
      <c r="D3039" s="39">
        <v>0.92</v>
      </c>
      <c r="E3039" s="39">
        <v>2</v>
      </c>
      <c r="F3039" s="39" t="s">
        <v>51</v>
      </c>
    </row>
    <row r="3040" spans="1:6">
      <c r="A3040">
        <v>35</v>
      </c>
      <c r="B3040" s="1" t="s">
        <v>95</v>
      </c>
      <c r="C3040">
        <v>1</v>
      </c>
      <c r="D3040" s="39">
        <v>0.39</v>
      </c>
      <c r="E3040" s="39">
        <v>0</v>
      </c>
      <c r="F3040" s="39" t="s">
        <v>51</v>
      </c>
    </row>
    <row r="3041" spans="1:6">
      <c r="A3041">
        <v>35</v>
      </c>
      <c r="B3041" s="1" t="s">
        <v>95</v>
      </c>
      <c r="C3041">
        <v>2</v>
      </c>
      <c r="D3041" s="39">
        <v>0.63</v>
      </c>
      <c r="E3041" s="39">
        <v>2</v>
      </c>
      <c r="F3041" s="39" t="s">
        <v>51</v>
      </c>
    </row>
    <row r="3042" spans="1:6">
      <c r="A3042">
        <v>35</v>
      </c>
      <c r="B3042" s="1" t="s">
        <v>270</v>
      </c>
      <c r="C3042">
        <v>1</v>
      </c>
      <c r="D3042" s="39">
        <v>0.84</v>
      </c>
      <c r="E3042" s="39">
        <v>2</v>
      </c>
      <c r="F3042" s="39" t="s">
        <v>51</v>
      </c>
    </row>
    <row r="3043" spans="1:6">
      <c r="A3043">
        <v>35</v>
      </c>
      <c r="B3043" s="1" t="s">
        <v>270</v>
      </c>
      <c r="C3043">
        <v>2</v>
      </c>
      <c r="D3043" s="39">
        <v>0.44</v>
      </c>
      <c r="E3043" s="39">
        <v>0</v>
      </c>
      <c r="F3043" s="39" t="s">
        <v>51</v>
      </c>
    </row>
    <row r="3044" spans="1:6">
      <c r="A3044">
        <v>35</v>
      </c>
      <c r="B3044" s="1" t="s">
        <v>272</v>
      </c>
      <c r="C3044">
        <v>1</v>
      </c>
      <c r="D3044" s="39">
        <v>0.41</v>
      </c>
      <c r="E3044" s="39">
        <v>0</v>
      </c>
      <c r="F3044" s="39" t="s">
        <v>51</v>
      </c>
    </row>
    <row r="3045" spans="1:6">
      <c r="A3045">
        <v>35</v>
      </c>
      <c r="B3045" s="1" t="s">
        <v>272</v>
      </c>
      <c r="C3045">
        <v>2</v>
      </c>
      <c r="D3045" s="39">
        <v>0.48</v>
      </c>
      <c r="E3045" s="39">
        <v>0</v>
      </c>
      <c r="F3045" s="39" t="s">
        <v>51</v>
      </c>
    </row>
    <row r="3046" spans="1:6">
      <c r="A3046">
        <v>35</v>
      </c>
      <c r="B3046" s="1" t="s">
        <v>257</v>
      </c>
      <c r="C3046">
        <v>1</v>
      </c>
      <c r="D3046" s="39">
        <v>0.74</v>
      </c>
      <c r="E3046" s="39">
        <v>2</v>
      </c>
      <c r="F3046" s="39" t="s">
        <v>51</v>
      </c>
    </row>
    <row r="3047" spans="1:6">
      <c r="A3047">
        <v>35</v>
      </c>
      <c r="B3047" s="1" t="s">
        <v>257</v>
      </c>
      <c r="C3047">
        <v>2</v>
      </c>
      <c r="D3047" s="39">
        <v>1</v>
      </c>
      <c r="E3047" s="39">
        <v>3</v>
      </c>
      <c r="F3047" s="39" t="s">
        <v>51</v>
      </c>
    </row>
    <row r="3048" spans="1:6">
      <c r="A3048">
        <v>35</v>
      </c>
      <c r="B3048" s="1" t="s">
        <v>271</v>
      </c>
      <c r="C3048">
        <v>1</v>
      </c>
      <c r="D3048" s="39">
        <v>0.68</v>
      </c>
      <c r="E3048" s="39">
        <v>1</v>
      </c>
      <c r="F3048" s="39" t="s">
        <v>51</v>
      </c>
    </row>
    <row r="3049" spans="1:6">
      <c r="A3049">
        <v>35</v>
      </c>
      <c r="B3049" s="1" t="s">
        <v>271</v>
      </c>
      <c r="C3049">
        <v>2</v>
      </c>
      <c r="D3049" s="39">
        <v>0.62</v>
      </c>
      <c r="E3049" s="39">
        <v>2</v>
      </c>
      <c r="F3049" s="39" t="s">
        <v>51</v>
      </c>
    </row>
    <row r="3050" spans="1:6">
      <c r="A3050">
        <v>35</v>
      </c>
      <c r="B3050" s="1" t="s">
        <v>233</v>
      </c>
      <c r="C3050">
        <v>1</v>
      </c>
      <c r="D3050" s="39">
        <v>0.63</v>
      </c>
      <c r="E3050" s="39">
        <v>2</v>
      </c>
      <c r="F3050" s="39" t="s">
        <v>51</v>
      </c>
    </row>
    <row r="3051" spans="1:6">
      <c r="A3051">
        <v>35</v>
      </c>
      <c r="B3051" s="1" t="s">
        <v>233</v>
      </c>
      <c r="C3051">
        <v>2</v>
      </c>
      <c r="D3051" s="39">
        <v>0</v>
      </c>
      <c r="E3051" s="39">
        <v>0</v>
      </c>
      <c r="F3051" s="39" t="s">
        <v>52</v>
      </c>
    </row>
    <row r="3052" spans="1:6">
      <c r="A3052">
        <v>35</v>
      </c>
      <c r="B3052" s="1" t="s">
        <v>2</v>
      </c>
      <c r="C3052">
        <v>1</v>
      </c>
      <c r="D3052" s="39">
        <v>0.48</v>
      </c>
      <c r="E3052" s="39">
        <v>0</v>
      </c>
      <c r="F3052" s="39" t="s">
        <v>51</v>
      </c>
    </row>
    <row r="3053" spans="1:6">
      <c r="A3053">
        <v>35</v>
      </c>
      <c r="B3053" s="1" t="s">
        <v>2</v>
      </c>
      <c r="C3053">
        <v>2</v>
      </c>
      <c r="D3053" s="39">
        <v>0.34</v>
      </c>
      <c r="E3053" s="39">
        <v>0</v>
      </c>
      <c r="F3053" s="39" t="s">
        <v>51</v>
      </c>
    </row>
    <row r="3054" spans="1:6">
      <c r="A3054">
        <v>35</v>
      </c>
      <c r="B3054" s="1" t="s">
        <v>205</v>
      </c>
      <c r="C3054">
        <v>1</v>
      </c>
      <c r="D3054" s="39">
        <v>1</v>
      </c>
      <c r="E3054" s="39">
        <v>3</v>
      </c>
      <c r="F3054" s="39" t="s">
        <v>51</v>
      </c>
    </row>
    <row r="3055" spans="1:6">
      <c r="A3055">
        <v>35</v>
      </c>
      <c r="B3055" s="1" t="s">
        <v>205</v>
      </c>
      <c r="C3055">
        <v>2</v>
      </c>
      <c r="D3055" s="39">
        <v>0.51</v>
      </c>
      <c r="E3055" s="39">
        <v>1</v>
      </c>
      <c r="F3055" s="39" t="s">
        <v>51</v>
      </c>
    </row>
    <row r="3056" spans="1:6">
      <c r="A3056">
        <v>35</v>
      </c>
      <c r="B3056" s="1" t="s">
        <v>7</v>
      </c>
      <c r="C3056">
        <v>1</v>
      </c>
      <c r="D3056" s="39">
        <v>0.72</v>
      </c>
      <c r="E3056" s="39">
        <v>2</v>
      </c>
      <c r="F3056" s="39" t="s">
        <v>51</v>
      </c>
    </row>
    <row r="3057" spans="1:6">
      <c r="A3057">
        <v>35</v>
      </c>
      <c r="B3057" s="1" t="s">
        <v>7</v>
      </c>
      <c r="C3057">
        <v>2</v>
      </c>
      <c r="D3057" s="39">
        <v>0.66</v>
      </c>
      <c r="E3057" s="39">
        <v>1</v>
      </c>
      <c r="F3057" s="39" t="s">
        <v>51</v>
      </c>
    </row>
    <row r="3058" spans="1:6">
      <c r="A3058">
        <v>35</v>
      </c>
      <c r="B3058" s="1" t="s">
        <v>132</v>
      </c>
      <c r="C3058">
        <v>1</v>
      </c>
      <c r="D3058" s="39">
        <v>1</v>
      </c>
      <c r="E3058" s="39">
        <v>3</v>
      </c>
      <c r="F3058" s="39" t="s">
        <v>51</v>
      </c>
    </row>
    <row r="3059" spans="1:6">
      <c r="A3059">
        <v>35</v>
      </c>
      <c r="B3059" s="1" t="s">
        <v>132</v>
      </c>
      <c r="C3059">
        <v>2</v>
      </c>
      <c r="D3059" s="39">
        <v>0.81</v>
      </c>
      <c r="E3059" s="39">
        <v>2</v>
      </c>
      <c r="F3059" s="39" t="s">
        <v>51</v>
      </c>
    </row>
    <row r="3060" spans="1:6">
      <c r="A3060">
        <v>35</v>
      </c>
      <c r="B3060" s="1" t="s">
        <v>254</v>
      </c>
      <c r="C3060">
        <v>1</v>
      </c>
      <c r="D3060" s="39">
        <v>1</v>
      </c>
      <c r="E3060" s="39">
        <v>3</v>
      </c>
      <c r="F3060" s="39" t="s">
        <v>51</v>
      </c>
    </row>
    <row r="3061" spans="1:6">
      <c r="A3061">
        <v>35</v>
      </c>
      <c r="B3061" s="1" t="s">
        <v>254</v>
      </c>
      <c r="C3061">
        <v>2</v>
      </c>
      <c r="D3061" s="39">
        <v>1</v>
      </c>
      <c r="E3061" s="39">
        <v>3</v>
      </c>
      <c r="F3061" s="39" t="s">
        <v>51</v>
      </c>
    </row>
    <row r="3062" spans="1:6">
      <c r="A3062">
        <v>35</v>
      </c>
      <c r="B3062" s="1" t="s">
        <v>10</v>
      </c>
      <c r="C3062">
        <v>1</v>
      </c>
      <c r="D3062" s="39">
        <v>1</v>
      </c>
      <c r="E3062" s="39">
        <v>3</v>
      </c>
      <c r="F3062" s="39" t="s">
        <v>51</v>
      </c>
    </row>
    <row r="3063" spans="1:6">
      <c r="A3063">
        <v>35</v>
      </c>
      <c r="B3063" s="1" t="s">
        <v>10</v>
      </c>
      <c r="C3063">
        <v>2</v>
      </c>
      <c r="D3063" s="39">
        <v>0.84</v>
      </c>
      <c r="E3063" s="39">
        <v>2</v>
      </c>
      <c r="F3063" s="39" t="s">
        <v>51</v>
      </c>
    </row>
    <row r="3064" spans="1:6">
      <c r="A3064">
        <v>35</v>
      </c>
      <c r="B3064" s="1" t="s">
        <v>120</v>
      </c>
      <c r="C3064">
        <v>1</v>
      </c>
      <c r="D3064" s="39">
        <v>0.88</v>
      </c>
      <c r="E3064" s="39">
        <v>2</v>
      </c>
      <c r="F3064" s="39" t="s">
        <v>51</v>
      </c>
    </row>
    <row r="3065" spans="1:6">
      <c r="A3065">
        <v>35</v>
      </c>
      <c r="B3065" s="1" t="s">
        <v>120</v>
      </c>
      <c r="C3065">
        <v>2</v>
      </c>
      <c r="D3065" s="39">
        <v>0.75</v>
      </c>
      <c r="E3065" s="39">
        <v>2</v>
      </c>
      <c r="F3065" s="39" t="s">
        <v>51</v>
      </c>
    </row>
    <row r="3066" spans="1:6">
      <c r="A3066">
        <v>35</v>
      </c>
      <c r="B3066" s="1" t="s">
        <v>236</v>
      </c>
      <c r="C3066">
        <v>1</v>
      </c>
      <c r="D3066" s="39">
        <v>0.41</v>
      </c>
      <c r="E3066" s="39">
        <v>0</v>
      </c>
      <c r="F3066" s="39" t="s">
        <v>51</v>
      </c>
    </row>
    <row r="3067" spans="1:6">
      <c r="A3067">
        <v>35</v>
      </c>
      <c r="B3067" s="1" t="s">
        <v>236</v>
      </c>
      <c r="C3067">
        <v>2</v>
      </c>
      <c r="D3067" s="39">
        <v>0.5</v>
      </c>
      <c r="E3067" s="39">
        <v>1</v>
      </c>
      <c r="F3067" s="39" t="s">
        <v>51</v>
      </c>
    </row>
    <row r="3068" spans="1:6">
      <c r="A3068">
        <v>35</v>
      </c>
      <c r="B3068" s="1" t="s">
        <v>489</v>
      </c>
      <c r="C3068">
        <v>1</v>
      </c>
      <c r="D3068" s="39">
        <v>1</v>
      </c>
      <c r="E3068" s="39">
        <v>3</v>
      </c>
      <c r="F3068" s="39" t="s">
        <v>51</v>
      </c>
    </row>
    <row r="3069" spans="1:6">
      <c r="A3069">
        <v>35</v>
      </c>
      <c r="B3069" s="1" t="s">
        <v>489</v>
      </c>
      <c r="C3069">
        <v>2</v>
      </c>
      <c r="D3069" s="39">
        <v>1</v>
      </c>
      <c r="E3069" s="39">
        <v>3</v>
      </c>
      <c r="F3069" s="39" t="s">
        <v>51</v>
      </c>
    </row>
    <row r="3070" spans="1:6">
      <c r="A3070">
        <v>35</v>
      </c>
      <c r="B3070" s="1" t="s">
        <v>234</v>
      </c>
      <c r="C3070">
        <v>1</v>
      </c>
      <c r="D3070" s="39">
        <v>1</v>
      </c>
      <c r="E3070" s="39">
        <v>3</v>
      </c>
      <c r="F3070" s="39" t="s">
        <v>51</v>
      </c>
    </row>
    <row r="3071" spans="1:6">
      <c r="A3071">
        <v>35</v>
      </c>
      <c r="B3071" s="1" t="s">
        <v>234</v>
      </c>
      <c r="C3071">
        <v>2</v>
      </c>
      <c r="D3071" s="39">
        <v>1</v>
      </c>
      <c r="E3071" s="39">
        <v>3</v>
      </c>
      <c r="F3071" s="39" t="s">
        <v>51</v>
      </c>
    </row>
    <row r="3072" spans="1:6">
      <c r="A3072">
        <v>35</v>
      </c>
      <c r="B3072" s="1" t="s">
        <v>14</v>
      </c>
      <c r="C3072">
        <v>1</v>
      </c>
      <c r="D3072" s="39">
        <v>1</v>
      </c>
      <c r="E3072" s="39">
        <v>3</v>
      </c>
      <c r="F3072" s="39" t="s">
        <v>51</v>
      </c>
    </row>
    <row r="3073" spans="1:6">
      <c r="A3073">
        <v>35</v>
      </c>
      <c r="B3073" s="1" t="s">
        <v>14</v>
      </c>
      <c r="C3073">
        <v>2</v>
      </c>
      <c r="D3073" s="39">
        <v>1</v>
      </c>
      <c r="E3073" s="39">
        <v>3</v>
      </c>
      <c r="F3073" s="39" t="s">
        <v>51</v>
      </c>
    </row>
    <row r="3074" spans="1:6">
      <c r="A3074">
        <v>35</v>
      </c>
      <c r="B3074" s="1" t="s">
        <v>122</v>
      </c>
      <c r="C3074">
        <v>1</v>
      </c>
      <c r="D3074" s="39">
        <v>1</v>
      </c>
      <c r="E3074" s="39">
        <v>3</v>
      </c>
      <c r="F3074" s="39" t="s">
        <v>51</v>
      </c>
    </row>
    <row r="3075" spans="1:6">
      <c r="A3075">
        <v>35</v>
      </c>
      <c r="B3075" s="1" t="s">
        <v>122</v>
      </c>
      <c r="C3075">
        <v>2</v>
      </c>
      <c r="D3075" s="39">
        <v>1</v>
      </c>
      <c r="E3075" s="39">
        <v>3</v>
      </c>
      <c r="F3075" s="39" t="s">
        <v>51</v>
      </c>
    </row>
    <row r="3076" spans="1:6">
      <c r="A3076">
        <v>35</v>
      </c>
      <c r="B3076" s="1" t="s">
        <v>288</v>
      </c>
      <c r="C3076">
        <v>1</v>
      </c>
      <c r="D3076" s="39">
        <v>0.48</v>
      </c>
      <c r="E3076" s="39">
        <v>0</v>
      </c>
      <c r="F3076" s="39" t="s">
        <v>51</v>
      </c>
    </row>
    <row r="3077" spans="1:6">
      <c r="A3077">
        <v>35</v>
      </c>
      <c r="B3077" s="1" t="s">
        <v>288</v>
      </c>
      <c r="C3077">
        <v>2</v>
      </c>
      <c r="D3077" s="39">
        <v>0.64</v>
      </c>
      <c r="E3077" s="39">
        <v>1</v>
      </c>
      <c r="F3077" s="39" t="s">
        <v>51</v>
      </c>
    </row>
    <row r="3078" spans="1:6">
      <c r="A3078">
        <v>35</v>
      </c>
      <c r="B3078" s="1" t="s">
        <v>289</v>
      </c>
      <c r="C3078">
        <v>1</v>
      </c>
      <c r="D3078" s="39">
        <v>0.97</v>
      </c>
      <c r="E3078" s="39">
        <v>2</v>
      </c>
      <c r="F3078" s="39" t="s">
        <v>51</v>
      </c>
    </row>
    <row r="3079" spans="1:6">
      <c r="A3079">
        <v>35</v>
      </c>
      <c r="B3079" s="1" t="s">
        <v>289</v>
      </c>
      <c r="C3079">
        <v>2</v>
      </c>
      <c r="D3079" s="39">
        <v>0.84</v>
      </c>
      <c r="E3079" s="39">
        <v>2</v>
      </c>
      <c r="F3079" s="39" t="s">
        <v>51</v>
      </c>
    </row>
    <row r="3080" spans="1:6">
      <c r="A3080">
        <v>35</v>
      </c>
      <c r="B3080" s="1" t="s">
        <v>8</v>
      </c>
      <c r="C3080">
        <v>1</v>
      </c>
      <c r="D3080" s="39">
        <v>0.68</v>
      </c>
      <c r="E3080" s="39">
        <v>1</v>
      </c>
      <c r="F3080" s="39" t="s">
        <v>51</v>
      </c>
    </row>
    <row r="3081" spans="1:6">
      <c r="A3081">
        <v>35</v>
      </c>
      <c r="B3081" s="1" t="s">
        <v>8</v>
      </c>
      <c r="C3081">
        <v>2</v>
      </c>
      <c r="D3081" s="39">
        <v>0.74</v>
      </c>
      <c r="E3081" s="39">
        <v>1</v>
      </c>
      <c r="F3081" s="39" t="s">
        <v>51</v>
      </c>
    </row>
    <row r="3082" spans="1:6">
      <c r="A3082">
        <v>35</v>
      </c>
      <c r="B3082" s="1" t="s">
        <v>100</v>
      </c>
      <c r="C3082">
        <v>1</v>
      </c>
      <c r="D3082" s="39">
        <v>0.39</v>
      </c>
      <c r="E3082" s="39">
        <v>0</v>
      </c>
      <c r="F3082" s="39" t="s">
        <v>51</v>
      </c>
    </row>
    <row r="3083" spans="1:6">
      <c r="A3083">
        <v>35</v>
      </c>
      <c r="B3083" s="1" t="s">
        <v>100</v>
      </c>
      <c r="C3083">
        <v>2</v>
      </c>
      <c r="D3083" s="39">
        <v>1</v>
      </c>
      <c r="E3083" s="39">
        <v>3</v>
      </c>
      <c r="F3083" s="39" t="s">
        <v>51</v>
      </c>
    </row>
    <row r="3084" spans="1:6">
      <c r="A3084">
        <v>35</v>
      </c>
      <c r="B3084" s="1" t="s">
        <v>273</v>
      </c>
      <c r="C3084">
        <v>1</v>
      </c>
      <c r="D3084" s="39">
        <v>1</v>
      </c>
      <c r="E3084" s="39">
        <v>3</v>
      </c>
      <c r="F3084" s="39" t="s">
        <v>51</v>
      </c>
    </row>
    <row r="3085" spans="1:6">
      <c r="A3085">
        <v>35</v>
      </c>
      <c r="B3085" s="1" t="s">
        <v>273</v>
      </c>
      <c r="C3085">
        <v>2</v>
      </c>
      <c r="D3085" s="39">
        <v>0.3</v>
      </c>
      <c r="E3085" s="39">
        <v>1</v>
      </c>
      <c r="F3085" s="39" t="s">
        <v>51</v>
      </c>
    </row>
    <row r="3086" spans="1:6">
      <c r="A3086">
        <v>35</v>
      </c>
      <c r="B3086" s="1" t="s">
        <v>290</v>
      </c>
      <c r="C3086">
        <v>1</v>
      </c>
      <c r="D3086" s="39">
        <v>0.5</v>
      </c>
      <c r="E3086" s="39">
        <v>1</v>
      </c>
      <c r="F3086" s="39" t="s">
        <v>51</v>
      </c>
    </row>
    <row r="3087" spans="1:6">
      <c r="A3087">
        <v>35</v>
      </c>
      <c r="B3087" s="1" t="s">
        <v>290</v>
      </c>
      <c r="C3087">
        <v>2</v>
      </c>
      <c r="D3087" s="39">
        <v>0.55000000000000004</v>
      </c>
      <c r="E3087" s="39">
        <v>1</v>
      </c>
      <c r="F3087" s="39" t="s">
        <v>51</v>
      </c>
    </row>
    <row r="3088" spans="1:6">
      <c r="A3088">
        <v>35</v>
      </c>
      <c r="B3088" s="1" t="s">
        <v>118</v>
      </c>
      <c r="C3088">
        <v>1</v>
      </c>
      <c r="D3088" s="39">
        <v>1</v>
      </c>
      <c r="E3088" s="39">
        <v>3</v>
      </c>
      <c r="F3088" s="39" t="s">
        <v>51</v>
      </c>
    </row>
    <row r="3089" spans="1:6">
      <c r="A3089">
        <v>35</v>
      </c>
      <c r="B3089" s="1" t="s">
        <v>118</v>
      </c>
      <c r="C3089">
        <v>2</v>
      </c>
      <c r="D3089" s="39">
        <v>0.5</v>
      </c>
      <c r="E3089" s="39">
        <v>1</v>
      </c>
      <c r="F3089" s="39" t="s">
        <v>51</v>
      </c>
    </row>
    <row r="3090" spans="1:6">
      <c r="A3090">
        <v>35</v>
      </c>
      <c r="B3090" s="1" t="s">
        <v>20</v>
      </c>
      <c r="C3090">
        <v>1</v>
      </c>
      <c r="D3090" s="39">
        <v>1</v>
      </c>
      <c r="E3090" s="39">
        <v>3</v>
      </c>
      <c r="F3090" s="39" t="s">
        <v>51</v>
      </c>
    </row>
    <row r="3091" spans="1:6">
      <c r="A3091">
        <v>35</v>
      </c>
      <c r="B3091" s="1" t="s">
        <v>20</v>
      </c>
      <c r="C3091">
        <v>2</v>
      </c>
      <c r="D3091" s="39">
        <v>0.47</v>
      </c>
      <c r="E3091" s="39">
        <v>0</v>
      </c>
      <c r="F3091" s="39" t="s">
        <v>51</v>
      </c>
    </row>
    <row r="3092" spans="1:6">
      <c r="A3092">
        <v>35</v>
      </c>
      <c r="B3092" s="1" t="s">
        <v>18</v>
      </c>
      <c r="C3092">
        <v>1</v>
      </c>
      <c r="D3092" s="39">
        <v>0.71</v>
      </c>
      <c r="E3092" s="39">
        <v>1</v>
      </c>
      <c r="F3092" s="39" t="s">
        <v>51</v>
      </c>
    </row>
    <row r="3093" spans="1:6">
      <c r="A3093">
        <v>35</v>
      </c>
      <c r="B3093" s="1" t="s">
        <v>18</v>
      </c>
      <c r="C3093">
        <v>2</v>
      </c>
      <c r="D3093" s="39">
        <v>0.34</v>
      </c>
      <c r="E3093" s="39">
        <v>0</v>
      </c>
      <c r="F3093" s="39" t="s">
        <v>51</v>
      </c>
    </row>
    <row r="3094" spans="1:6">
      <c r="A3094">
        <v>35</v>
      </c>
      <c r="B3094" s="1" t="s">
        <v>240</v>
      </c>
      <c r="C3094">
        <v>1</v>
      </c>
      <c r="D3094" s="39">
        <v>1</v>
      </c>
      <c r="E3094" s="39">
        <v>3</v>
      </c>
      <c r="F3094" s="39" t="s">
        <v>51</v>
      </c>
    </row>
    <row r="3095" spans="1:6">
      <c r="A3095">
        <v>35</v>
      </c>
      <c r="B3095" s="1" t="s">
        <v>240</v>
      </c>
      <c r="C3095">
        <v>2</v>
      </c>
      <c r="D3095" s="39">
        <v>0.63</v>
      </c>
      <c r="E3095" s="39">
        <v>2</v>
      </c>
      <c r="F3095" s="39" t="s">
        <v>51</v>
      </c>
    </row>
    <row r="3096" spans="1:6">
      <c r="A3096">
        <v>35</v>
      </c>
      <c r="B3096" s="1" t="s">
        <v>241</v>
      </c>
      <c r="C3096">
        <v>1</v>
      </c>
      <c r="D3096" s="39">
        <v>0.62</v>
      </c>
      <c r="E3096" s="39">
        <v>2</v>
      </c>
      <c r="F3096" s="39" t="s">
        <v>51</v>
      </c>
    </row>
    <row r="3097" spans="1:6">
      <c r="A3097">
        <v>35</v>
      </c>
      <c r="B3097" s="1" t="s">
        <v>241</v>
      </c>
      <c r="C3097">
        <v>2</v>
      </c>
      <c r="D3097" s="39">
        <v>1</v>
      </c>
      <c r="E3097" s="39">
        <v>3</v>
      </c>
      <c r="F3097" s="39" t="s">
        <v>51</v>
      </c>
    </row>
    <row r="3098" spans="1:6">
      <c r="A3098">
        <v>35</v>
      </c>
      <c r="B3098" s="1" t="s">
        <v>274</v>
      </c>
      <c r="C3098">
        <v>1</v>
      </c>
      <c r="D3098" s="39">
        <v>1</v>
      </c>
      <c r="E3098" s="39">
        <v>3</v>
      </c>
      <c r="F3098" s="39" t="s">
        <v>51</v>
      </c>
    </row>
    <row r="3099" spans="1:6">
      <c r="A3099">
        <v>35</v>
      </c>
      <c r="B3099" s="1" t="s">
        <v>274</v>
      </c>
      <c r="C3099">
        <v>2</v>
      </c>
      <c r="D3099" s="39">
        <v>1</v>
      </c>
      <c r="E3099" s="39">
        <v>3</v>
      </c>
      <c r="F3099" s="39" t="s">
        <v>51</v>
      </c>
    </row>
    <row r="3100" spans="1:6">
      <c r="A3100">
        <v>35</v>
      </c>
      <c r="B3100" s="1" t="s">
        <v>44</v>
      </c>
      <c r="C3100">
        <v>1</v>
      </c>
      <c r="D3100" s="39">
        <v>1</v>
      </c>
      <c r="E3100" s="39">
        <v>3</v>
      </c>
      <c r="F3100" s="39" t="s">
        <v>51</v>
      </c>
    </row>
    <row r="3101" spans="1:6">
      <c r="A3101">
        <v>35</v>
      </c>
      <c r="B3101" s="1" t="s">
        <v>44</v>
      </c>
      <c r="C3101">
        <v>2</v>
      </c>
      <c r="D3101" s="39">
        <v>0.99</v>
      </c>
      <c r="E3101" s="39">
        <v>2</v>
      </c>
      <c r="F3101" s="39" t="s">
        <v>51</v>
      </c>
    </row>
    <row r="3102" spans="1:6">
      <c r="A3102">
        <v>35</v>
      </c>
      <c r="B3102" s="1" t="s">
        <v>253</v>
      </c>
      <c r="C3102">
        <v>1</v>
      </c>
      <c r="D3102" s="39">
        <v>0.59</v>
      </c>
      <c r="E3102" s="39">
        <v>1</v>
      </c>
      <c r="F3102" s="39" t="s">
        <v>51</v>
      </c>
    </row>
    <row r="3103" spans="1:6">
      <c r="A3103">
        <v>35</v>
      </c>
      <c r="B3103" s="1" t="s">
        <v>253</v>
      </c>
      <c r="C3103">
        <v>2</v>
      </c>
      <c r="D3103" s="39">
        <v>0</v>
      </c>
      <c r="E3103" s="39">
        <v>0</v>
      </c>
      <c r="F3103" s="39" t="s">
        <v>52</v>
      </c>
    </row>
    <row r="3104" spans="1:6">
      <c r="A3104">
        <v>35</v>
      </c>
      <c r="B3104" s="1" t="s">
        <v>285</v>
      </c>
      <c r="C3104">
        <v>1</v>
      </c>
      <c r="D3104" s="39">
        <v>1</v>
      </c>
      <c r="E3104" s="39">
        <v>3</v>
      </c>
      <c r="F3104" s="39" t="s">
        <v>51</v>
      </c>
    </row>
    <row r="3105" spans="1:6">
      <c r="A3105">
        <v>35</v>
      </c>
      <c r="B3105" s="1" t="s">
        <v>285</v>
      </c>
      <c r="C3105">
        <v>2</v>
      </c>
      <c r="D3105" s="39">
        <v>1</v>
      </c>
      <c r="E3105" s="39">
        <v>3</v>
      </c>
      <c r="F3105" s="39" t="s">
        <v>51</v>
      </c>
    </row>
    <row r="3106" spans="1:6">
      <c r="A3106">
        <v>35</v>
      </c>
      <c r="B3106" s="1" t="s">
        <v>243</v>
      </c>
      <c r="C3106">
        <v>1</v>
      </c>
      <c r="D3106" s="39">
        <v>1</v>
      </c>
      <c r="E3106" s="39">
        <v>3</v>
      </c>
      <c r="F3106" s="39" t="s">
        <v>51</v>
      </c>
    </row>
    <row r="3107" spans="1:6">
      <c r="A3107">
        <v>35</v>
      </c>
      <c r="B3107" s="1" t="s">
        <v>243</v>
      </c>
      <c r="C3107">
        <v>2</v>
      </c>
      <c r="D3107" s="39">
        <v>0.19</v>
      </c>
      <c r="E3107" s="39">
        <v>0</v>
      </c>
      <c r="F3107" s="39" t="s">
        <v>51</v>
      </c>
    </row>
    <row r="3108" spans="1:6">
      <c r="A3108">
        <v>35</v>
      </c>
      <c r="B3108" s="1" t="s">
        <v>275</v>
      </c>
      <c r="C3108">
        <v>1</v>
      </c>
      <c r="D3108" s="39">
        <v>1</v>
      </c>
      <c r="E3108" s="39">
        <v>3</v>
      </c>
      <c r="F3108" s="39" t="s">
        <v>51</v>
      </c>
    </row>
    <row r="3109" spans="1:6">
      <c r="A3109">
        <v>35</v>
      </c>
      <c r="B3109" s="1" t="s">
        <v>275</v>
      </c>
      <c r="C3109">
        <v>2</v>
      </c>
      <c r="D3109" s="39">
        <v>0.56000000000000005</v>
      </c>
      <c r="E3109" s="39">
        <v>1</v>
      </c>
      <c r="F3109" s="39" t="s">
        <v>51</v>
      </c>
    </row>
    <row r="3110" spans="1:6">
      <c r="A3110">
        <v>35</v>
      </c>
      <c r="B3110" s="1" t="s">
        <v>21</v>
      </c>
      <c r="C3110">
        <v>1</v>
      </c>
      <c r="D3110" s="39">
        <v>0.69</v>
      </c>
      <c r="E3110" s="39">
        <v>2</v>
      </c>
      <c r="F3110" s="39" t="s">
        <v>51</v>
      </c>
    </row>
    <row r="3111" spans="1:6">
      <c r="A3111">
        <v>35</v>
      </c>
      <c r="B3111" s="1" t="s">
        <v>21</v>
      </c>
      <c r="C3111">
        <v>2</v>
      </c>
      <c r="D3111" s="39">
        <v>0.48</v>
      </c>
      <c r="E3111" s="39">
        <v>0</v>
      </c>
      <c r="F3111" s="39" t="s">
        <v>51</v>
      </c>
    </row>
    <row r="3112" spans="1:6">
      <c r="A3112">
        <v>35</v>
      </c>
      <c r="B3112" s="1" t="s">
        <v>250</v>
      </c>
      <c r="C3112">
        <v>1</v>
      </c>
      <c r="D3112" s="39">
        <v>0.65</v>
      </c>
      <c r="E3112" s="39">
        <v>2</v>
      </c>
      <c r="F3112" s="39" t="s">
        <v>51</v>
      </c>
    </row>
    <row r="3113" spans="1:6">
      <c r="A3113">
        <v>35</v>
      </c>
      <c r="B3113" s="1" t="s">
        <v>250</v>
      </c>
      <c r="C3113">
        <v>2</v>
      </c>
      <c r="D3113" s="39">
        <v>0.62</v>
      </c>
      <c r="E3113" s="39">
        <v>2</v>
      </c>
      <c r="F3113" s="39" t="s">
        <v>51</v>
      </c>
    </row>
    <row r="3114" spans="1:6">
      <c r="A3114">
        <v>36</v>
      </c>
      <c r="B3114" s="1" t="s">
        <v>171</v>
      </c>
      <c r="C3114">
        <v>1</v>
      </c>
      <c r="D3114" s="39">
        <v>0.52</v>
      </c>
      <c r="E3114" s="39">
        <v>2</v>
      </c>
      <c r="F3114" s="39" t="s">
        <v>51</v>
      </c>
    </row>
    <row r="3115" spans="1:6">
      <c r="A3115">
        <v>36</v>
      </c>
      <c r="B3115" s="1" t="s">
        <v>171</v>
      </c>
      <c r="C3115">
        <v>2</v>
      </c>
      <c r="D3115" s="39">
        <v>0</v>
      </c>
      <c r="E3115" s="39">
        <v>0</v>
      </c>
      <c r="F3115" s="39" t="s">
        <v>52</v>
      </c>
    </row>
    <row r="3116" spans="1:6">
      <c r="A3116">
        <v>36</v>
      </c>
      <c r="B3116" s="1" t="s">
        <v>263</v>
      </c>
      <c r="C3116">
        <v>1</v>
      </c>
      <c r="D3116" s="39">
        <v>0.39</v>
      </c>
      <c r="E3116" s="39">
        <v>1</v>
      </c>
      <c r="F3116" s="39" t="s">
        <v>51</v>
      </c>
    </row>
    <row r="3117" spans="1:6">
      <c r="A3117">
        <v>36</v>
      </c>
      <c r="B3117" s="1" t="s">
        <v>263</v>
      </c>
      <c r="C3117">
        <v>2</v>
      </c>
      <c r="D3117" s="39">
        <v>0</v>
      </c>
      <c r="E3117" s="39">
        <v>0</v>
      </c>
      <c r="F3117" s="39" t="s">
        <v>52</v>
      </c>
    </row>
    <row r="3118" spans="1:6">
      <c r="A3118">
        <v>36</v>
      </c>
      <c r="B3118" s="1" t="s">
        <v>229</v>
      </c>
      <c r="C3118">
        <v>1</v>
      </c>
      <c r="D3118" s="39">
        <v>0.55000000000000004</v>
      </c>
      <c r="E3118" s="39">
        <v>1</v>
      </c>
      <c r="F3118" s="39" t="s">
        <v>51</v>
      </c>
    </row>
    <row r="3119" spans="1:6">
      <c r="A3119">
        <v>36</v>
      </c>
      <c r="B3119" s="1" t="s">
        <v>229</v>
      </c>
      <c r="C3119">
        <v>2</v>
      </c>
      <c r="D3119" s="39">
        <v>1</v>
      </c>
      <c r="E3119" s="39">
        <v>3</v>
      </c>
      <c r="F3119" s="39" t="s">
        <v>51</v>
      </c>
    </row>
    <row r="3120" spans="1:6">
      <c r="A3120">
        <v>36</v>
      </c>
      <c r="B3120" s="1" t="s">
        <v>287</v>
      </c>
      <c r="C3120">
        <v>1</v>
      </c>
      <c r="D3120" s="39">
        <v>0.52</v>
      </c>
      <c r="E3120" s="39">
        <v>2</v>
      </c>
      <c r="F3120" s="39" t="s">
        <v>51</v>
      </c>
    </row>
    <row r="3121" spans="1:6">
      <c r="A3121">
        <v>36</v>
      </c>
      <c r="B3121" s="1" t="s">
        <v>287</v>
      </c>
      <c r="C3121">
        <v>2</v>
      </c>
      <c r="D3121" s="39">
        <v>0.47</v>
      </c>
      <c r="E3121" s="39">
        <v>1</v>
      </c>
      <c r="F3121" s="39" t="s">
        <v>51</v>
      </c>
    </row>
    <row r="3122" spans="1:6">
      <c r="A3122">
        <v>36</v>
      </c>
      <c r="B3122" s="1" t="s">
        <v>269</v>
      </c>
      <c r="C3122">
        <v>1</v>
      </c>
      <c r="D3122" s="39">
        <v>0.94</v>
      </c>
      <c r="E3122" s="39">
        <v>1</v>
      </c>
      <c r="F3122" s="39" t="s">
        <v>51</v>
      </c>
    </row>
    <row r="3123" spans="1:6">
      <c r="A3123">
        <v>36</v>
      </c>
      <c r="B3123" s="1" t="s">
        <v>269</v>
      </c>
      <c r="C3123">
        <v>2</v>
      </c>
      <c r="D3123" s="39">
        <v>0.25</v>
      </c>
      <c r="E3123" s="39">
        <v>0</v>
      </c>
      <c r="F3123" s="39" t="s">
        <v>51</v>
      </c>
    </row>
    <row r="3124" spans="1:6">
      <c r="A3124">
        <v>36</v>
      </c>
      <c r="B3124" s="275" t="s">
        <v>450</v>
      </c>
      <c r="C3124">
        <v>1</v>
      </c>
      <c r="D3124" s="39">
        <v>1</v>
      </c>
      <c r="E3124" s="39">
        <v>3</v>
      </c>
      <c r="F3124" s="39" t="s">
        <v>83</v>
      </c>
    </row>
    <row r="3125" spans="1:6">
      <c r="A3125">
        <v>36</v>
      </c>
      <c r="B3125" s="275" t="s">
        <v>450</v>
      </c>
      <c r="C3125">
        <v>2</v>
      </c>
      <c r="D3125" s="39">
        <v>1</v>
      </c>
      <c r="E3125" s="39">
        <v>3</v>
      </c>
      <c r="F3125" s="39" t="s">
        <v>51</v>
      </c>
    </row>
    <row r="3126" spans="1:6">
      <c r="A3126">
        <v>36</v>
      </c>
      <c r="B3126" s="1" t="s">
        <v>306</v>
      </c>
      <c r="C3126">
        <v>1</v>
      </c>
      <c r="D3126" s="39">
        <v>0.57999999999999996</v>
      </c>
      <c r="E3126" s="39">
        <v>1</v>
      </c>
      <c r="F3126" s="39" t="s">
        <v>51</v>
      </c>
    </row>
    <row r="3127" spans="1:6">
      <c r="A3127">
        <v>36</v>
      </c>
      <c r="B3127" s="1" t="s">
        <v>306</v>
      </c>
      <c r="C3127">
        <v>2</v>
      </c>
      <c r="D3127" s="39">
        <v>1</v>
      </c>
      <c r="E3127" s="39">
        <v>3</v>
      </c>
      <c r="F3127" s="39" t="s">
        <v>51</v>
      </c>
    </row>
    <row r="3128" spans="1:6">
      <c r="A3128">
        <v>36</v>
      </c>
      <c r="B3128" s="1" t="s">
        <v>3</v>
      </c>
      <c r="C3128">
        <v>1</v>
      </c>
      <c r="D3128" s="39">
        <v>1</v>
      </c>
      <c r="E3128" s="39">
        <v>3</v>
      </c>
      <c r="F3128" s="39" t="s">
        <v>51</v>
      </c>
    </row>
    <row r="3129" spans="1:6">
      <c r="A3129">
        <v>36</v>
      </c>
      <c r="B3129" s="1" t="s">
        <v>3</v>
      </c>
      <c r="C3129">
        <v>2</v>
      </c>
      <c r="D3129" s="39">
        <v>1</v>
      </c>
      <c r="E3129" s="39">
        <v>3</v>
      </c>
      <c r="F3129" s="39" t="s">
        <v>51</v>
      </c>
    </row>
    <row r="3130" spans="1:6">
      <c r="A3130">
        <v>36</v>
      </c>
      <c r="B3130" s="1" t="s">
        <v>95</v>
      </c>
      <c r="C3130">
        <v>1</v>
      </c>
      <c r="D3130" s="39">
        <v>0.5</v>
      </c>
      <c r="E3130" s="39">
        <v>1</v>
      </c>
      <c r="F3130" s="39" t="s">
        <v>51</v>
      </c>
    </row>
    <row r="3131" spans="1:6">
      <c r="A3131">
        <v>36</v>
      </c>
      <c r="B3131" s="1" t="s">
        <v>95</v>
      </c>
      <c r="C3131">
        <v>2</v>
      </c>
      <c r="D3131" s="39">
        <v>1</v>
      </c>
      <c r="E3131" s="39">
        <v>3</v>
      </c>
      <c r="F3131" s="39" t="s">
        <v>51</v>
      </c>
    </row>
    <row r="3132" spans="1:6">
      <c r="A3132">
        <v>36</v>
      </c>
      <c r="B3132" s="1" t="s">
        <v>270</v>
      </c>
      <c r="C3132">
        <v>1</v>
      </c>
      <c r="D3132" s="39">
        <v>1</v>
      </c>
      <c r="E3132" s="39">
        <v>3</v>
      </c>
      <c r="F3132" s="39" t="s">
        <v>307</v>
      </c>
    </row>
    <row r="3133" spans="1:6">
      <c r="A3133">
        <v>36</v>
      </c>
      <c r="B3133" s="1" t="s">
        <v>270</v>
      </c>
      <c r="C3133">
        <v>2</v>
      </c>
      <c r="D3133" s="39">
        <v>0.37</v>
      </c>
      <c r="E3133" s="39">
        <v>1</v>
      </c>
      <c r="F3133" s="39" t="s">
        <v>51</v>
      </c>
    </row>
    <row r="3134" spans="1:6">
      <c r="A3134">
        <v>36</v>
      </c>
      <c r="B3134" s="1" t="s">
        <v>272</v>
      </c>
      <c r="C3134">
        <v>1</v>
      </c>
      <c r="D3134" s="39">
        <v>0.57999999999999996</v>
      </c>
      <c r="E3134" s="39">
        <v>1</v>
      </c>
      <c r="F3134" s="39" t="s">
        <v>51</v>
      </c>
    </row>
    <row r="3135" spans="1:6">
      <c r="A3135">
        <v>36</v>
      </c>
      <c r="B3135" s="1" t="s">
        <v>272</v>
      </c>
      <c r="C3135">
        <v>2</v>
      </c>
      <c r="D3135" s="39">
        <v>0.52</v>
      </c>
      <c r="E3135" s="39">
        <v>1</v>
      </c>
      <c r="F3135" s="39" t="s">
        <v>51</v>
      </c>
    </row>
    <row r="3136" spans="1:6">
      <c r="A3136">
        <v>36</v>
      </c>
      <c r="B3136" s="1" t="s">
        <v>308</v>
      </c>
      <c r="C3136">
        <v>1</v>
      </c>
      <c r="D3136" s="39">
        <v>0.27</v>
      </c>
      <c r="E3136" s="39">
        <v>0</v>
      </c>
      <c r="F3136" s="39" t="s">
        <v>51</v>
      </c>
    </row>
    <row r="3137" spans="1:6">
      <c r="A3137">
        <v>36</v>
      </c>
      <c r="B3137" s="1" t="s">
        <v>308</v>
      </c>
      <c r="C3137">
        <v>2</v>
      </c>
      <c r="D3137" s="39">
        <v>0.33</v>
      </c>
      <c r="E3137" s="39">
        <v>1</v>
      </c>
      <c r="F3137" s="39" t="s">
        <v>51</v>
      </c>
    </row>
    <row r="3138" spans="1:6">
      <c r="A3138">
        <v>36</v>
      </c>
      <c r="B3138" s="1" t="s">
        <v>248</v>
      </c>
      <c r="C3138">
        <v>1</v>
      </c>
      <c r="D3138" s="39">
        <v>0.56000000000000005</v>
      </c>
      <c r="E3138" s="39">
        <v>2</v>
      </c>
      <c r="F3138" s="39" t="s">
        <v>51</v>
      </c>
    </row>
    <row r="3139" spans="1:6">
      <c r="A3139">
        <v>36</v>
      </c>
      <c r="B3139" s="1" t="s">
        <v>248</v>
      </c>
      <c r="C3139">
        <v>2</v>
      </c>
      <c r="D3139" s="39">
        <v>0.74</v>
      </c>
      <c r="E3139" s="39">
        <v>2</v>
      </c>
      <c r="F3139" s="39" t="s">
        <v>51</v>
      </c>
    </row>
    <row r="3140" spans="1:6">
      <c r="A3140">
        <v>36</v>
      </c>
      <c r="B3140" s="1" t="s">
        <v>257</v>
      </c>
      <c r="C3140">
        <v>1</v>
      </c>
      <c r="D3140" s="39">
        <v>1</v>
      </c>
      <c r="E3140" s="39">
        <v>3</v>
      </c>
      <c r="F3140" s="39" t="s">
        <v>51</v>
      </c>
    </row>
    <row r="3141" spans="1:6">
      <c r="A3141">
        <v>36</v>
      </c>
      <c r="B3141" s="1" t="s">
        <v>257</v>
      </c>
      <c r="C3141">
        <v>2</v>
      </c>
      <c r="D3141" s="39">
        <v>1</v>
      </c>
      <c r="E3141" s="39">
        <v>3</v>
      </c>
      <c r="F3141" s="39" t="s">
        <v>51</v>
      </c>
    </row>
    <row r="3142" spans="1:6">
      <c r="A3142">
        <v>36</v>
      </c>
      <c r="B3142" s="1" t="s">
        <v>271</v>
      </c>
      <c r="C3142">
        <v>1</v>
      </c>
      <c r="D3142" s="39">
        <v>0.49</v>
      </c>
      <c r="E3142" s="39">
        <v>1</v>
      </c>
      <c r="F3142" s="39" t="s">
        <v>51</v>
      </c>
    </row>
    <row r="3143" spans="1:6">
      <c r="A3143">
        <v>36</v>
      </c>
      <c r="B3143" s="1" t="s">
        <v>271</v>
      </c>
      <c r="C3143">
        <v>2</v>
      </c>
      <c r="D3143" s="39">
        <v>0.41</v>
      </c>
      <c r="E3143" s="39">
        <v>0</v>
      </c>
      <c r="F3143" s="39" t="s">
        <v>51</v>
      </c>
    </row>
    <row r="3144" spans="1:6">
      <c r="A3144">
        <v>36</v>
      </c>
      <c r="B3144" s="1" t="s">
        <v>233</v>
      </c>
      <c r="C3144">
        <v>1</v>
      </c>
      <c r="D3144" s="39">
        <v>0.49</v>
      </c>
      <c r="E3144" s="39">
        <v>1</v>
      </c>
      <c r="F3144" s="39" t="s">
        <v>51</v>
      </c>
    </row>
    <row r="3145" spans="1:6">
      <c r="A3145">
        <v>36</v>
      </c>
      <c r="B3145" s="1" t="s">
        <v>233</v>
      </c>
      <c r="C3145">
        <v>2</v>
      </c>
      <c r="D3145" s="39">
        <v>0.9</v>
      </c>
      <c r="E3145" s="39">
        <v>2</v>
      </c>
      <c r="F3145" s="39" t="s">
        <v>51</v>
      </c>
    </row>
    <row r="3146" spans="1:6">
      <c r="A3146">
        <v>36</v>
      </c>
      <c r="B3146" s="1" t="s">
        <v>2</v>
      </c>
      <c r="C3146">
        <v>1</v>
      </c>
      <c r="D3146" s="39">
        <v>0.5</v>
      </c>
      <c r="E3146" s="39">
        <v>2</v>
      </c>
      <c r="F3146" s="39" t="s">
        <v>51</v>
      </c>
    </row>
    <row r="3147" spans="1:6">
      <c r="A3147">
        <v>36</v>
      </c>
      <c r="B3147" s="1" t="s">
        <v>2</v>
      </c>
      <c r="C3147">
        <v>2</v>
      </c>
      <c r="D3147" s="39">
        <v>0.41</v>
      </c>
      <c r="E3147" s="39">
        <v>0</v>
      </c>
      <c r="F3147" s="39" t="s">
        <v>51</v>
      </c>
    </row>
    <row r="3148" spans="1:6">
      <c r="A3148">
        <v>36</v>
      </c>
      <c r="B3148" s="1" t="s">
        <v>205</v>
      </c>
      <c r="C3148">
        <v>1</v>
      </c>
      <c r="D3148" s="39">
        <v>0.51</v>
      </c>
      <c r="E3148" s="39">
        <v>1</v>
      </c>
      <c r="F3148" s="39" t="s">
        <v>51</v>
      </c>
    </row>
    <row r="3149" spans="1:6">
      <c r="A3149">
        <v>36</v>
      </c>
      <c r="B3149" s="1" t="s">
        <v>205</v>
      </c>
      <c r="C3149">
        <v>2</v>
      </c>
      <c r="D3149" s="39">
        <v>0.34</v>
      </c>
      <c r="E3149" s="39">
        <v>0</v>
      </c>
      <c r="F3149" s="39" t="s">
        <v>51</v>
      </c>
    </row>
    <row r="3150" spans="1:6">
      <c r="A3150">
        <v>36</v>
      </c>
      <c r="B3150" s="1" t="s">
        <v>7</v>
      </c>
      <c r="C3150">
        <v>1</v>
      </c>
      <c r="D3150" s="39">
        <v>0.61</v>
      </c>
      <c r="E3150" s="39">
        <v>2</v>
      </c>
      <c r="F3150" s="39" t="s">
        <v>51</v>
      </c>
    </row>
    <row r="3151" spans="1:6">
      <c r="A3151">
        <v>36</v>
      </c>
      <c r="B3151" s="1" t="s">
        <v>7</v>
      </c>
      <c r="C3151">
        <v>2</v>
      </c>
      <c r="D3151" s="39">
        <v>0.89</v>
      </c>
      <c r="E3151" s="39">
        <v>2</v>
      </c>
      <c r="F3151" s="39" t="s">
        <v>51</v>
      </c>
    </row>
    <row r="3152" spans="1:6">
      <c r="A3152">
        <v>36</v>
      </c>
      <c r="B3152" s="1" t="s">
        <v>132</v>
      </c>
      <c r="C3152">
        <v>1</v>
      </c>
      <c r="D3152" s="39">
        <v>1</v>
      </c>
      <c r="E3152" s="39">
        <v>3</v>
      </c>
      <c r="F3152" s="39" t="s">
        <v>51</v>
      </c>
    </row>
    <row r="3153" spans="1:6">
      <c r="A3153">
        <v>36</v>
      </c>
      <c r="B3153" s="1" t="s">
        <v>132</v>
      </c>
      <c r="C3153">
        <v>2</v>
      </c>
      <c r="D3153" s="39">
        <v>1</v>
      </c>
      <c r="E3153" s="39">
        <v>3</v>
      </c>
      <c r="F3153" s="39" t="s">
        <v>51</v>
      </c>
    </row>
    <row r="3154" spans="1:6">
      <c r="A3154">
        <v>36</v>
      </c>
      <c r="B3154" s="1" t="s">
        <v>254</v>
      </c>
      <c r="C3154">
        <v>1</v>
      </c>
      <c r="D3154" s="39">
        <v>1</v>
      </c>
      <c r="E3154" s="39">
        <v>3</v>
      </c>
      <c r="F3154" s="39" t="s">
        <v>51</v>
      </c>
    </row>
    <row r="3155" spans="1:6">
      <c r="A3155">
        <v>36</v>
      </c>
      <c r="B3155" s="1" t="s">
        <v>254</v>
      </c>
      <c r="C3155">
        <v>2</v>
      </c>
      <c r="D3155" s="39">
        <v>0.79</v>
      </c>
      <c r="E3155" s="39">
        <v>2</v>
      </c>
      <c r="F3155" s="39" t="s">
        <v>51</v>
      </c>
    </row>
    <row r="3156" spans="1:6">
      <c r="A3156">
        <v>36</v>
      </c>
      <c r="B3156" s="1" t="s">
        <v>10</v>
      </c>
      <c r="C3156">
        <v>1</v>
      </c>
      <c r="D3156" s="39">
        <v>1</v>
      </c>
      <c r="E3156" s="39">
        <v>3</v>
      </c>
      <c r="F3156" s="39" t="s">
        <v>51</v>
      </c>
    </row>
    <row r="3157" spans="1:6">
      <c r="A3157">
        <v>36</v>
      </c>
      <c r="B3157" s="1" t="s">
        <v>10</v>
      </c>
      <c r="C3157">
        <v>2</v>
      </c>
      <c r="D3157" s="39">
        <v>0.84</v>
      </c>
      <c r="E3157" s="39">
        <v>2</v>
      </c>
      <c r="F3157" s="39" t="s">
        <v>51</v>
      </c>
    </row>
    <row r="3158" spans="1:6">
      <c r="A3158">
        <v>36</v>
      </c>
      <c r="B3158" s="1" t="s">
        <v>120</v>
      </c>
      <c r="C3158">
        <v>1</v>
      </c>
      <c r="D3158" s="39">
        <v>1</v>
      </c>
      <c r="E3158" s="39">
        <v>3</v>
      </c>
      <c r="F3158" s="39" t="s">
        <v>51</v>
      </c>
    </row>
    <row r="3159" spans="1:6">
      <c r="A3159">
        <v>36</v>
      </c>
      <c r="B3159" s="1" t="s">
        <v>120</v>
      </c>
      <c r="C3159">
        <v>2</v>
      </c>
      <c r="D3159" s="39">
        <v>1</v>
      </c>
      <c r="E3159" s="39">
        <v>3</v>
      </c>
      <c r="F3159" s="39" t="s">
        <v>51</v>
      </c>
    </row>
    <row r="3160" spans="1:6">
      <c r="A3160">
        <v>36</v>
      </c>
      <c r="B3160" s="1" t="s">
        <v>236</v>
      </c>
      <c r="C3160">
        <v>1</v>
      </c>
      <c r="D3160" s="39">
        <v>0.14000000000000001</v>
      </c>
      <c r="E3160" s="39">
        <v>0</v>
      </c>
      <c r="F3160" s="39" t="s">
        <v>51</v>
      </c>
    </row>
    <row r="3161" spans="1:6">
      <c r="A3161">
        <v>36</v>
      </c>
      <c r="B3161" s="1" t="s">
        <v>236</v>
      </c>
      <c r="C3161">
        <v>2</v>
      </c>
      <c r="D3161" s="39">
        <v>0.38</v>
      </c>
      <c r="E3161" s="39">
        <v>0</v>
      </c>
      <c r="F3161" s="39" t="s">
        <v>51</v>
      </c>
    </row>
    <row r="3162" spans="1:6">
      <c r="A3162">
        <v>36</v>
      </c>
      <c r="B3162" s="1" t="s">
        <v>489</v>
      </c>
      <c r="C3162">
        <v>1</v>
      </c>
      <c r="D3162" s="39">
        <v>0.6</v>
      </c>
      <c r="E3162" s="39">
        <v>1</v>
      </c>
      <c r="F3162" s="39" t="s">
        <v>51</v>
      </c>
    </row>
    <row r="3163" spans="1:6">
      <c r="A3163">
        <v>36</v>
      </c>
      <c r="B3163" s="1" t="s">
        <v>489</v>
      </c>
      <c r="C3163">
        <v>2</v>
      </c>
      <c r="D3163" s="39">
        <v>0.95</v>
      </c>
      <c r="E3163" s="39">
        <v>2</v>
      </c>
      <c r="F3163" s="39" t="s">
        <v>51</v>
      </c>
    </row>
    <row r="3164" spans="1:6">
      <c r="A3164">
        <v>36</v>
      </c>
      <c r="B3164" s="1" t="s">
        <v>234</v>
      </c>
      <c r="C3164">
        <v>1</v>
      </c>
      <c r="D3164" s="39">
        <v>0.94</v>
      </c>
      <c r="E3164" s="39">
        <v>2</v>
      </c>
      <c r="F3164" s="39" t="s">
        <v>51</v>
      </c>
    </row>
    <row r="3165" spans="1:6">
      <c r="A3165">
        <v>36</v>
      </c>
      <c r="B3165" s="1" t="s">
        <v>234</v>
      </c>
      <c r="C3165">
        <v>2</v>
      </c>
      <c r="D3165" s="39">
        <v>0.34</v>
      </c>
      <c r="E3165" s="39">
        <v>0</v>
      </c>
      <c r="F3165" s="39" t="s">
        <v>51</v>
      </c>
    </row>
    <row r="3166" spans="1:6">
      <c r="A3166">
        <v>36</v>
      </c>
      <c r="B3166" s="1" t="s">
        <v>122</v>
      </c>
      <c r="C3166">
        <v>1</v>
      </c>
      <c r="D3166" s="39">
        <v>1</v>
      </c>
      <c r="E3166" s="39">
        <v>3</v>
      </c>
      <c r="F3166" s="39" t="s">
        <v>51</v>
      </c>
    </row>
    <row r="3167" spans="1:6">
      <c r="A3167">
        <v>36</v>
      </c>
      <c r="B3167" s="1" t="s">
        <v>122</v>
      </c>
      <c r="C3167">
        <v>2</v>
      </c>
      <c r="D3167" s="39">
        <v>1</v>
      </c>
      <c r="E3167" s="39">
        <v>3</v>
      </c>
      <c r="F3167" s="39" t="s">
        <v>51</v>
      </c>
    </row>
    <row r="3168" spans="1:6">
      <c r="A3168">
        <v>36</v>
      </c>
      <c r="B3168" s="1" t="s">
        <v>289</v>
      </c>
      <c r="C3168">
        <v>1</v>
      </c>
      <c r="D3168" s="39">
        <v>0.64</v>
      </c>
      <c r="E3168" s="39">
        <v>2</v>
      </c>
      <c r="F3168" s="39" t="s">
        <v>51</v>
      </c>
    </row>
    <row r="3169" spans="1:6">
      <c r="A3169">
        <v>36</v>
      </c>
      <c r="B3169" s="1" t="s">
        <v>289</v>
      </c>
      <c r="C3169">
        <v>2</v>
      </c>
      <c r="D3169" s="39">
        <v>0.85</v>
      </c>
      <c r="E3169" s="39">
        <v>2</v>
      </c>
      <c r="F3169" s="39" t="s">
        <v>51</v>
      </c>
    </row>
    <row r="3170" spans="1:6">
      <c r="A3170">
        <v>36</v>
      </c>
      <c r="B3170" s="1" t="s">
        <v>288</v>
      </c>
      <c r="C3170">
        <v>1</v>
      </c>
      <c r="D3170" s="39">
        <v>0.24</v>
      </c>
      <c r="E3170" s="39">
        <v>0</v>
      </c>
      <c r="F3170" s="39" t="s">
        <v>51</v>
      </c>
    </row>
    <row r="3171" spans="1:6">
      <c r="A3171">
        <v>36</v>
      </c>
      <c r="B3171" s="1" t="s">
        <v>288</v>
      </c>
      <c r="C3171">
        <v>2</v>
      </c>
      <c r="D3171" s="39">
        <v>0.52</v>
      </c>
      <c r="E3171" s="39">
        <v>1</v>
      </c>
      <c r="F3171" s="39" t="s">
        <v>51</v>
      </c>
    </row>
    <row r="3172" spans="1:6">
      <c r="A3172">
        <v>36</v>
      </c>
      <c r="B3172" s="1" t="s">
        <v>100</v>
      </c>
      <c r="C3172">
        <v>1</v>
      </c>
      <c r="D3172" s="39">
        <v>0.51</v>
      </c>
      <c r="E3172" s="39">
        <v>1</v>
      </c>
      <c r="F3172" s="39" t="s">
        <v>51</v>
      </c>
    </row>
    <row r="3173" spans="1:6">
      <c r="A3173">
        <v>36</v>
      </c>
      <c r="B3173" s="1" t="s">
        <v>100</v>
      </c>
      <c r="C3173">
        <v>2</v>
      </c>
      <c r="D3173" s="39">
        <v>0.56000000000000005</v>
      </c>
      <c r="E3173" s="39">
        <v>1</v>
      </c>
      <c r="F3173" s="39" t="s">
        <v>51</v>
      </c>
    </row>
    <row r="3174" spans="1:6">
      <c r="A3174">
        <v>36</v>
      </c>
      <c r="B3174" s="1" t="s">
        <v>8</v>
      </c>
      <c r="C3174">
        <v>1</v>
      </c>
      <c r="D3174" s="39">
        <v>0.56999999999999995</v>
      </c>
      <c r="E3174" s="39">
        <v>2</v>
      </c>
      <c r="F3174" s="39" t="s">
        <v>51</v>
      </c>
    </row>
    <row r="3175" spans="1:6">
      <c r="A3175">
        <v>36</v>
      </c>
      <c r="B3175" s="1" t="s">
        <v>8</v>
      </c>
      <c r="C3175">
        <v>2</v>
      </c>
      <c r="D3175" s="39">
        <v>0.7</v>
      </c>
      <c r="E3175" s="39">
        <v>2</v>
      </c>
      <c r="F3175" s="39" t="s">
        <v>51</v>
      </c>
    </row>
    <row r="3176" spans="1:6">
      <c r="A3176">
        <v>36</v>
      </c>
      <c r="B3176" s="1" t="s">
        <v>118</v>
      </c>
      <c r="C3176">
        <v>1</v>
      </c>
      <c r="D3176" s="39">
        <v>1</v>
      </c>
      <c r="E3176" s="39">
        <v>3</v>
      </c>
      <c r="F3176" s="39" t="s">
        <v>51</v>
      </c>
    </row>
    <row r="3177" spans="1:6">
      <c r="A3177">
        <v>36</v>
      </c>
      <c r="B3177" s="1" t="s">
        <v>118</v>
      </c>
      <c r="C3177">
        <v>2</v>
      </c>
      <c r="D3177" s="39">
        <v>0.79</v>
      </c>
      <c r="E3177" s="39">
        <v>2</v>
      </c>
      <c r="F3177" s="39" t="s">
        <v>51</v>
      </c>
    </row>
    <row r="3178" spans="1:6">
      <c r="A3178">
        <v>36</v>
      </c>
      <c r="B3178" s="1" t="s">
        <v>309</v>
      </c>
      <c r="C3178">
        <v>1</v>
      </c>
      <c r="D3178" s="39">
        <v>0.5</v>
      </c>
      <c r="E3178" s="39">
        <v>1</v>
      </c>
      <c r="F3178" s="39" t="s">
        <v>51</v>
      </c>
    </row>
    <row r="3179" spans="1:6">
      <c r="A3179">
        <v>36</v>
      </c>
      <c r="B3179" s="1" t="s">
        <v>309</v>
      </c>
      <c r="C3179">
        <v>2</v>
      </c>
      <c r="D3179" s="39">
        <v>0.47</v>
      </c>
      <c r="E3179" s="39">
        <v>1</v>
      </c>
      <c r="F3179" s="39" t="s">
        <v>51</v>
      </c>
    </row>
    <row r="3180" spans="1:6">
      <c r="A3180">
        <v>36</v>
      </c>
      <c r="B3180" s="1" t="s">
        <v>240</v>
      </c>
      <c r="C3180">
        <v>1</v>
      </c>
      <c r="D3180" s="39">
        <v>1</v>
      </c>
      <c r="E3180" s="39">
        <v>3</v>
      </c>
      <c r="F3180" s="39" t="s">
        <v>51</v>
      </c>
    </row>
    <row r="3181" spans="1:6">
      <c r="A3181">
        <v>36</v>
      </c>
      <c r="B3181" s="1" t="s">
        <v>240</v>
      </c>
      <c r="C3181">
        <v>2</v>
      </c>
      <c r="D3181" s="39">
        <v>1</v>
      </c>
      <c r="E3181" s="39">
        <v>3</v>
      </c>
      <c r="F3181" s="39" t="s">
        <v>51</v>
      </c>
    </row>
    <row r="3182" spans="1:6">
      <c r="A3182">
        <v>36</v>
      </c>
      <c r="B3182" s="1" t="s">
        <v>273</v>
      </c>
      <c r="C3182">
        <v>1</v>
      </c>
      <c r="D3182" s="39">
        <v>1</v>
      </c>
      <c r="E3182" s="39">
        <v>3</v>
      </c>
      <c r="F3182" s="39" t="s">
        <v>51</v>
      </c>
    </row>
    <row r="3183" spans="1:6">
      <c r="A3183">
        <v>36</v>
      </c>
      <c r="B3183" s="1" t="s">
        <v>273</v>
      </c>
      <c r="C3183">
        <v>2</v>
      </c>
      <c r="D3183" s="39">
        <v>0.6</v>
      </c>
      <c r="E3183" s="39">
        <v>2</v>
      </c>
      <c r="F3183" s="39" t="s">
        <v>51</v>
      </c>
    </row>
    <row r="3184" spans="1:6">
      <c r="A3184">
        <v>36</v>
      </c>
      <c r="B3184" s="1" t="s">
        <v>290</v>
      </c>
      <c r="C3184">
        <v>1</v>
      </c>
      <c r="D3184" s="39">
        <v>0.73</v>
      </c>
      <c r="E3184" s="39">
        <v>2</v>
      </c>
      <c r="F3184" s="39" t="s">
        <v>51</v>
      </c>
    </row>
    <row r="3185" spans="1:6">
      <c r="A3185">
        <v>36</v>
      </c>
      <c r="B3185" s="1" t="s">
        <v>290</v>
      </c>
      <c r="C3185">
        <v>2</v>
      </c>
      <c r="D3185" s="39">
        <v>0.43</v>
      </c>
      <c r="E3185" s="39">
        <v>0</v>
      </c>
      <c r="F3185" s="39" t="s">
        <v>51</v>
      </c>
    </row>
    <row r="3186" spans="1:6">
      <c r="A3186">
        <v>36</v>
      </c>
      <c r="B3186" s="1" t="s">
        <v>20</v>
      </c>
      <c r="C3186">
        <v>1</v>
      </c>
      <c r="D3186" s="39">
        <v>1</v>
      </c>
      <c r="E3186" s="39">
        <v>3</v>
      </c>
      <c r="F3186" s="39" t="s">
        <v>51</v>
      </c>
    </row>
    <row r="3187" spans="1:6">
      <c r="A3187">
        <v>36</v>
      </c>
      <c r="B3187" s="1" t="s">
        <v>20</v>
      </c>
      <c r="C3187">
        <v>2</v>
      </c>
      <c r="D3187" s="39">
        <v>0.45</v>
      </c>
      <c r="E3187" s="39">
        <v>1</v>
      </c>
      <c r="F3187" s="39" t="s">
        <v>51</v>
      </c>
    </row>
    <row r="3188" spans="1:6">
      <c r="A3188">
        <v>36</v>
      </c>
      <c r="B3188" s="1" t="s">
        <v>18</v>
      </c>
      <c r="C3188">
        <v>1</v>
      </c>
      <c r="D3188" s="39">
        <v>0.49</v>
      </c>
      <c r="E3188" s="39">
        <v>0</v>
      </c>
      <c r="F3188" s="39" t="s">
        <v>51</v>
      </c>
    </row>
    <row r="3189" spans="1:6">
      <c r="A3189">
        <v>36</v>
      </c>
      <c r="B3189" s="1" t="s">
        <v>18</v>
      </c>
      <c r="C3189">
        <v>2</v>
      </c>
      <c r="D3189" s="39">
        <v>0.57999999999999996</v>
      </c>
      <c r="E3189" s="39">
        <v>2</v>
      </c>
      <c r="F3189" s="39" t="s">
        <v>51</v>
      </c>
    </row>
    <row r="3190" spans="1:6">
      <c r="A3190">
        <v>36</v>
      </c>
      <c r="B3190" s="1" t="s">
        <v>310</v>
      </c>
      <c r="C3190">
        <v>1</v>
      </c>
      <c r="D3190" s="39">
        <v>0.27</v>
      </c>
      <c r="E3190" s="39">
        <v>0</v>
      </c>
      <c r="F3190" s="39" t="s">
        <v>51</v>
      </c>
    </row>
    <row r="3191" spans="1:6">
      <c r="A3191">
        <v>36</v>
      </c>
      <c r="B3191" s="1" t="s">
        <v>310</v>
      </c>
      <c r="C3191">
        <v>2</v>
      </c>
      <c r="D3191" s="39">
        <v>0.44</v>
      </c>
      <c r="E3191" s="39">
        <v>0</v>
      </c>
      <c r="F3191" s="39" t="s">
        <v>51</v>
      </c>
    </row>
    <row r="3192" spans="1:6">
      <c r="A3192">
        <v>36</v>
      </c>
      <c r="B3192" s="1" t="s">
        <v>241</v>
      </c>
      <c r="C3192">
        <v>1</v>
      </c>
      <c r="D3192" s="39">
        <v>1</v>
      </c>
      <c r="E3192" s="39">
        <v>3</v>
      </c>
      <c r="F3192" s="39" t="s">
        <v>51</v>
      </c>
    </row>
    <row r="3193" spans="1:6">
      <c r="A3193">
        <v>36</v>
      </c>
      <c r="B3193" s="1" t="s">
        <v>241</v>
      </c>
      <c r="C3193">
        <v>2</v>
      </c>
      <c r="D3193" s="39">
        <v>0.64</v>
      </c>
      <c r="E3193" s="39">
        <v>2</v>
      </c>
      <c r="F3193" s="39" t="s">
        <v>51</v>
      </c>
    </row>
    <row r="3194" spans="1:6">
      <c r="A3194">
        <v>36</v>
      </c>
      <c r="B3194" s="1" t="s">
        <v>274</v>
      </c>
      <c r="C3194">
        <v>1</v>
      </c>
      <c r="D3194" s="39">
        <v>0.74</v>
      </c>
      <c r="E3194" s="39">
        <v>2</v>
      </c>
      <c r="F3194" s="39" t="s">
        <v>51</v>
      </c>
    </row>
    <row r="3195" spans="1:6">
      <c r="A3195">
        <v>36</v>
      </c>
      <c r="B3195" s="1" t="s">
        <v>274</v>
      </c>
      <c r="C3195">
        <v>2</v>
      </c>
      <c r="D3195" s="39">
        <v>1</v>
      </c>
      <c r="E3195" s="39">
        <v>3</v>
      </c>
      <c r="F3195" s="39" t="s">
        <v>51</v>
      </c>
    </row>
    <row r="3196" spans="1:6">
      <c r="A3196">
        <v>36</v>
      </c>
      <c r="B3196" s="1" t="s">
        <v>44</v>
      </c>
      <c r="C3196">
        <v>1</v>
      </c>
      <c r="D3196" s="39">
        <v>0.71</v>
      </c>
      <c r="E3196" s="39">
        <v>1</v>
      </c>
      <c r="F3196" s="39" t="s">
        <v>51</v>
      </c>
    </row>
    <row r="3197" spans="1:6">
      <c r="A3197">
        <v>36</v>
      </c>
      <c r="B3197" s="1" t="s">
        <v>44</v>
      </c>
      <c r="C3197">
        <v>2</v>
      </c>
      <c r="D3197" s="39">
        <v>1</v>
      </c>
      <c r="E3197" s="39">
        <v>3</v>
      </c>
      <c r="F3197" s="39" t="s">
        <v>51</v>
      </c>
    </row>
    <row r="3198" spans="1:6">
      <c r="A3198">
        <v>36</v>
      </c>
      <c r="B3198" s="1" t="s">
        <v>285</v>
      </c>
      <c r="C3198">
        <v>1</v>
      </c>
      <c r="D3198" s="39">
        <v>1</v>
      </c>
      <c r="E3198" s="39">
        <v>3</v>
      </c>
      <c r="F3198" s="39" t="s">
        <v>51</v>
      </c>
    </row>
    <row r="3199" spans="1:6">
      <c r="A3199">
        <v>36</v>
      </c>
      <c r="B3199" s="1" t="s">
        <v>285</v>
      </c>
      <c r="C3199">
        <v>2</v>
      </c>
      <c r="D3199" s="39">
        <v>1</v>
      </c>
      <c r="E3199" s="39">
        <v>3</v>
      </c>
      <c r="F3199" s="39" t="s">
        <v>51</v>
      </c>
    </row>
    <row r="3200" spans="1:6">
      <c r="A3200">
        <v>36</v>
      </c>
      <c r="B3200" s="1" t="s">
        <v>39</v>
      </c>
      <c r="C3200">
        <v>1</v>
      </c>
      <c r="D3200" s="39">
        <v>1</v>
      </c>
      <c r="E3200" s="39">
        <v>3</v>
      </c>
      <c r="F3200" s="39" t="s">
        <v>51</v>
      </c>
    </row>
    <row r="3201" spans="1:6">
      <c r="A3201">
        <v>36</v>
      </c>
      <c r="B3201" s="1" t="s">
        <v>39</v>
      </c>
      <c r="C3201">
        <v>2</v>
      </c>
      <c r="D3201" s="39">
        <v>0.56000000000000005</v>
      </c>
      <c r="E3201" s="39">
        <v>1</v>
      </c>
      <c r="F3201" s="39" t="s">
        <v>51</v>
      </c>
    </row>
    <row r="3202" spans="1:6">
      <c r="A3202">
        <v>36</v>
      </c>
      <c r="B3202" s="1" t="s">
        <v>243</v>
      </c>
      <c r="C3202">
        <v>1</v>
      </c>
      <c r="D3202" s="39">
        <v>1</v>
      </c>
      <c r="E3202" s="39">
        <v>3</v>
      </c>
      <c r="F3202" s="39" t="s">
        <v>51</v>
      </c>
    </row>
    <row r="3203" spans="1:6">
      <c r="A3203">
        <v>36</v>
      </c>
      <c r="B3203" s="1" t="s">
        <v>243</v>
      </c>
      <c r="C3203">
        <v>2</v>
      </c>
      <c r="D3203" s="39">
        <v>0.97</v>
      </c>
      <c r="E3203" s="39">
        <v>2</v>
      </c>
      <c r="F3203" s="39" t="s">
        <v>51</v>
      </c>
    </row>
    <row r="3204" spans="1:6">
      <c r="A3204">
        <v>36</v>
      </c>
      <c r="B3204" s="1" t="s">
        <v>275</v>
      </c>
      <c r="C3204">
        <v>1</v>
      </c>
      <c r="D3204" s="39">
        <v>1</v>
      </c>
      <c r="E3204" s="39">
        <v>3</v>
      </c>
      <c r="F3204" s="39" t="s">
        <v>51</v>
      </c>
    </row>
    <row r="3205" spans="1:6">
      <c r="A3205">
        <v>36</v>
      </c>
      <c r="B3205" s="1" t="s">
        <v>275</v>
      </c>
      <c r="C3205">
        <v>2</v>
      </c>
      <c r="D3205" s="39">
        <v>1</v>
      </c>
      <c r="E3205" s="39">
        <v>3</v>
      </c>
      <c r="F3205" s="39" t="s">
        <v>51</v>
      </c>
    </row>
    <row r="3206" spans="1:6">
      <c r="A3206">
        <v>36</v>
      </c>
      <c r="B3206" s="1" t="s">
        <v>21</v>
      </c>
      <c r="C3206">
        <v>1</v>
      </c>
      <c r="D3206" s="39">
        <v>0.6</v>
      </c>
      <c r="E3206" s="39">
        <v>2</v>
      </c>
      <c r="F3206" s="39" t="s">
        <v>51</v>
      </c>
    </row>
    <row r="3207" spans="1:6">
      <c r="A3207">
        <v>36</v>
      </c>
      <c r="B3207" s="1" t="s">
        <v>21</v>
      </c>
      <c r="C3207">
        <v>2</v>
      </c>
      <c r="D3207" s="39">
        <v>0.64</v>
      </c>
      <c r="E3207" s="39">
        <v>2</v>
      </c>
      <c r="F3207" s="39" t="s">
        <v>51</v>
      </c>
    </row>
    <row r="3208" spans="1:6">
      <c r="A3208">
        <v>36</v>
      </c>
      <c r="B3208" s="1" t="s">
        <v>250</v>
      </c>
      <c r="C3208">
        <v>1</v>
      </c>
      <c r="D3208" s="39">
        <v>1</v>
      </c>
      <c r="E3208" s="39">
        <v>3</v>
      </c>
      <c r="F3208" s="39" t="s">
        <v>51</v>
      </c>
    </row>
    <row r="3209" spans="1:6">
      <c r="A3209">
        <v>36</v>
      </c>
      <c r="B3209" s="1" t="s">
        <v>250</v>
      </c>
      <c r="C3209">
        <v>2</v>
      </c>
      <c r="D3209" s="39">
        <v>0.45</v>
      </c>
      <c r="E3209" s="39">
        <v>0</v>
      </c>
      <c r="F3209" s="39" t="s">
        <v>51</v>
      </c>
    </row>
    <row r="3210" spans="1:6">
      <c r="A3210">
        <v>36</v>
      </c>
      <c r="B3210" s="1" t="s">
        <v>256</v>
      </c>
      <c r="C3210">
        <v>1</v>
      </c>
      <c r="D3210" s="39">
        <v>1</v>
      </c>
      <c r="E3210" s="39">
        <v>3</v>
      </c>
      <c r="F3210" s="39" t="s">
        <v>51</v>
      </c>
    </row>
    <row r="3211" spans="1:6">
      <c r="A3211">
        <v>36</v>
      </c>
      <c r="B3211" s="1" t="s">
        <v>256</v>
      </c>
      <c r="C3211">
        <v>2</v>
      </c>
      <c r="D3211" s="39">
        <v>0.51</v>
      </c>
      <c r="E3211" s="39">
        <v>1</v>
      </c>
      <c r="F3211" s="39" t="s">
        <v>51</v>
      </c>
    </row>
    <row r="3212" spans="1:6">
      <c r="A3212">
        <v>36</v>
      </c>
      <c r="B3212" s="1" t="s">
        <v>311</v>
      </c>
      <c r="C3212">
        <v>1</v>
      </c>
      <c r="D3212" s="39">
        <v>1</v>
      </c>
      <c r="E3212" s="39">
        <v>3</v>
      </c>
      <c r="F3212" s="39" t="s">
        <v>51</v>
      </c>
    </row>
    <row r="3213" spans="1:6">
      <c r="A3213">
        <v>36</v>
      </c>
      <c r="B3213" s="1" t="s">
        <v>311</v>
      </c>
      <c r="C3213">
        <v>2</v>
      </c>
      <c r="D3213" s="39">
        <v>1</v>
      </c>
      <c r="E3213" s="39">
        <v>3</v>
      </c>
      <c r="F3213" s="39" t="s">
        <v>51</v>
      </c>
    </row>
    <row r="3214" spans="1:6">
      <c r="A3214">
        <v>37</v>
      </c>
      <c r="B3214" s="1" t="s">
        <v>171</v>
      </c>
      <c r="C3214">
        <v>1</v>
      </c>
      <c r="D3214" s="39">
        <v>0.38</v>
      </c>
      <c r="E3214" s="39">
        <v>0</v>
      </c>
      <c r="F3214" s="39" t="s">
        <v>51</v>
      </c>
    </row>
    <row r="3215" spans="1:6">
      <c r="A3215">
        <v>37</v>
      </c>
      <c r="B3215" s="1" t="s">
        <v>171</v>
      </c>
      <c r="C3215">
        <v>2</v>
      </c>
      <c r="D3215" s="39">
        <v>0.28000000000000003</v>
      </c>
      <c r="E3215" s="39">
        <v>0</v>
      </c>
      <c r="F3215" s="39" t="s">
        <v>51</v>
      </c>
    </row>
    <row r="3216" spans="1:6">
      <c r="A3216">
        <v>37</v>
      </c>
      <c r="B3216" s="1" t="s">
        <v>263</v>
      </c>
      <c r="C3216">
        <v>1</v>
      </c>
      <c r="D3216" s="39">
        <v>0.78</v>
      </c>
      <c r="E3216" s="39">
        <v>2</v>
      </c>
      <c r="F3216" s="39" t="s">
        <v>51</v>
      </c>
    </row>
    <row r="3217" spans="1:6">
      <c r="A3217">
        <v>37</v>
      </c>
      <c r="B3217" s="1" t="s">
        <v>263</v>
      </c>
      <c r="C3217">
        <v>2</v>
      </c>
      <c r="D3217" s="39">
        <v>0.28999999999999998</v>
      </c>
      <c r="E3217" s="39">
        <v>0</v>
      </c>
      <c r="F3217" s="39" t="s">
        <v>51</v>
      </c>
    </row>
    <row r="3218" spans="1:6">
      <c r="A3218">
        <v>37</v>
      </c>
      <c r="B3218" s="1" t="s">
        <v>229</v>
      </c>
      <c r="C3218">
        <v>1</v>
      </c>
      <c r="D3218" s="39">
        <v>0.66</v>
      </c>
      <c r="E3218" s="39">
        <v>1</v>
      </c>
      <c r="F3218" s="39" t="s">
        <v>51</v>
      </c>
    </row>
    <row r="3219" spans="1:6">
      <c r="A3219">
        <v>37</v>
      </c>
      <c r="B3219" s="1" t="s">
        <v>229</v>
      </c>
      <c r="C3219">
        <v>2</v>
      </c>
      <c r="D3219" s="39">
        <v>0.61</v>
      </c>
      <c r="E3219" s="39">
        <v>1</v>
      </c>
      <c r="F3219" s="39" t="s">
        <v>51</v>
      </c>
    </row>
    <row r="3220" spans="1:6">
      <c r="A3220">
        <v>37</v>
      </c>
      <c r="B3220" s="1" t="s">
        <v>287</v>
      </c>
      <c r="C3220">
        <v>1</v>
      </c>
      <c r="D3220" s="39">
        <v>0.84</v>
      </c>
      <c r="E3220" s="39">
        <v>2</v>
      </c>
      <c r="F3220" s="39" t="s">
        <v>51</v>
      </c>
    </row>
    <row r="3221" spans="1:6">
      <c r="A3221">
        <v>37</v>
      </c>
      <c r="B3221" s="1" t="s">
        <v>287</v>
      </c>
      <c r="C3221">
        <v>2</v>
      </c>
      <c r="D3221" s="39">
        <v>0.75</v>
      </c>
      <c r="E3221" s="39">
        <v>2</v>
      </c>
      <c r="F3221" s="39" t="s">
        <v>51</v>
      </c>
    </row>
    <row r="3222" spans="1:6">
      <c r="A3222">
        <v>37</v>
      </c>
      <c r="B3222" s="1" t="s">
        <v>312</v>
      </c>
      <c r="C3222">
        <v>1</v>
      </c>
      <c r="D3222" s="39">
        <v>1</v>
      </c>
      <c r="E3222" s="39">
        <v>3</v>
      </c>
      <c r="F3222" s="39" t="s">
        <v>51</v>
      </c>
    </row>
    <row r="3223" spans="1:6">
      <c r="A3223">
        <v>37</v>
      </c>
      <c r="B3223" s="1" t="s">
        <v>312</v>
      </c>
      <c r="C3223">
        <v>2</v>
      </c>
      <c r="D3223" s="39">
        <v>1</v>
      </c>
      <c r="E3223" s="39">
        <v>3</v>
      </c>
      <c r="F3223" s="39" t="s">
        <v>51</v>
      </c>
    </row>
    <row r="3224" spans="1:6">
      <c r="A3224">
        <v>37</v>
      </c>
      <c r="B3224" s="1" t="s">
        <v>269</v>
      </c>
      <c r="C3224">
        <v>1</v>
      </c>
      <c r="D3224" s="39">
        <v>0.48</v>
      </c>
      <c r="E3224" s="39">
        <v>0</v>
      </c>
      <c r="F3224" s="39" t="s">
        <v>51</v>
      </c>
    </row>
    <row r="3225" spans="1:6">
      <c r="A3225">
        <v>37</v>
      </c>
      <c r="B3225" s="1" t="s">
        <v>269</v>
      </c>
      <c r="C3225">
        <v>2</v>
      </c>
      <c r="D3225" s="39">
        <v>0.63</v>
      </c>
      <c r="E3225" s="39">
        <v>1</v>
      </c>
      <c r="F3225" s="39" t="s">
        <v>51</v>
      </c>
    </row>
    <row r="3226" spans="1:6">
      <c r="A3226">
        <v>37</v>
      </c>
      <c r="B3226" s="275" t="s">
        <v>450</v>
      </c>
      <c r="C3226">
        <v>1</v>
      </c>
      <c r="D3226" s="39">
        <v>0.7</v>
      </c>
      <c r="E3226" s="39">
        <v>1</v>
      </c>
      <c r="F3226" s="39" t="s">
        <v>51</v>
      </c>
    </row>
    <row r="3227" spans="1:6">
      <c r="A3227">
        <v>37</v>
      </c>
      <c r="B3227" s="275" t="s">
        <v>450</v>
      </c>
      <c r="C3227">
        <v>2</v>
      </c>
      <c r="D3227" s="39">
        <v>0.5</v>
      </c>
      <c r="E3227" s="39">
        <v>1</v>
      </c>
      <c r="F3227" s="39" t="s">
        <v>51</v>
      </c>
    </row>
    <row r="3228" spans="1:6">
      <c r="A3228">
        <v>37</v>
      </c>
      <c r="B3228" s="1" t="s">
        <v>306</v>
      </c>
      <c r="C3228">
        <v>1</v>
      </c>
      <c r="D3228" s="39">
        <v>0.31</v>
      </c>
      <c r="E3228" s="39">
        <v>0</v>
      </c>
      <c r="F3228" s="39" t="s">
        <v>51</v>
      </c>
    </row>
    <row r="3229" spans="1:6">
      <c r="A3229">
        <v>37</v>
      </c>
      <c r="B3229" s="1" t="s">
        <v>306</v>
      </c>
      <c r="C3229">
        <v>2</v>
      </c>
      <c r="D3229" s="39">
        <v>1</v>
      </c>
      <c r="E3229" s="39">
        <v>3</v>
      </c>
      <c r="F3229" s="39" t="s">
        <v>51</v>
      </c>
    </row>
    <row r="3230" spans="1:6">
      <c r="A3230">
        <v>37</v>
      </c>
      <c r="B3230" s="1" t="s">
        <v>3</v>
      </c>
      <c r="C3230">
        <v>1</v>
      </c>
      <c r="D3230" s="39">
        <v>0.78</v>
      </c>
      <c r="E3230" s="39">
        <v>2</v>
      </c>
      <c r="F3230" s="39" t="s">
        <v>51</v>
      </c>
    </row>
    <row r="3231" spans="1:6">
      <c r="A3231">
        <v>37</v>
      </c>
      <c r="B3231" s="1" t="s">
        <v>3</v>
      </c>
      <c r="C3231">
        <v>2</v>
      </c>
      <c r="D3231" s="39">
        <v>0.62</v>
      </c>
      <c r="E3231" s="39">
        <v>2</v>
      </c>
      <c r="F3231" s="39" t="s">
        <v>51</v>
      </c>
    </row>
    <row r="3232" spans="1:6">
      <c r="A3232">
        <v>37</v>
      </c>
      <c r="B3232" s="1" t="s">
        <v>95</v>
      </c>
      <c r="C3232">
        <v>1</v>
      </c>
      <c r="D3232" s="39">
        <v>0.44</v>
      </c>
      <c r="E3232" s="39">
        <v>1</v>
      </c>
      <c r="F3232" s="39" t="s">
        <v>51</v>
      </c>
    </row>
    <row r="3233" spans="1:6">
      <c r="A3233">
        <v>37</v>
      </c>
      <c r="B3233" s="1" t="s">
        <v>95</v>
      </c>
      <c r="C3233">
        <v>2</v>
      </c>
      <c r="D3233" s="39">
        <v>1</v>
      </c>
      <c r="E3233" s="39">
        <v>3</v>
      </c>
      <c r="F3233" s="39" t="s">
        <v>51</v>
      </c>
    </row>
    <row r="3234" spans="1:6">
      <c r="A3234">
        <v>37</v>
      </c>
      <c r="B3234" s="1" t="s">
        <v>270</v>
      </c>
      <c r="C3234">
        <v>1</v>
      </c>
      <c r="D3234" s="39">
        <v>0.89</v>
      </c>
      <c r="E3234" s="39">
        <v>2</v>
      </c>
      <c r="F3234" s="39" t="s">
        <v>51</v>
      </c>
    </row>
    <row r="3235" spans="1:6">
      <c r="A3235">
        <v>37</v>
      </c>
      <c r="B3235" s="1" t="s">
        <v>270</v>
      </c>
      <c r="C3235">
        <v>2</v>
      </c>
      <c r="D3235" s="39">
        <v>0.56000000000000005</v>
      </c>
      <c r="E3235" s="39">
        <v>1</v>
      </c>
      <c r="F3235" s="39" t="s">
        <v>51</v>
      </c>
    </row>
    <row r="3236" spans="1:6">
      <c r="A3236">
        <v>37</v>
      </c>
      <c r="B3236" s="1" t="s">
        <v>272</v>
      </c>
      <c r="C3236">
        <v>1</v>
      </c>
      <c r="D3236" s="39">
        <v>1</v>
      </c>
      <c r="E3236" s="39">
        <v>3</v>
      </c>
      <c r="F3236" s="39" t="s">
        <v>51</v>
      </c>
    </row>
    <row r="3237" spans="1:6">
      <c r="A3237">
        <v>37</v>
      </c>
      <c r="B3237" s="1" t="s">
        <v>272</v>
      </c>
      <c r="C3237">
        <v>2</v>
      </c>
      <c r="D3237" s="39">
        <v>1</v>
      </c>
      <c r="E3237" s="39">
        <v>3</v>
      </c>
      <c r="F3237" s="39" t="s">
        <v>51</v>
      </c>
    </row>
    <row r="3238" spans="1:6">
      <c r="A3238">
        <v>37</v>
      </c>
      <c r="B3238" s="1" t="s">
        <v>248</v>
      </c>
      <c r="C3238">
        <v>1</v>
      </c>
      <c r="D3238" s="39">
        <v>1</v>
      </c>
      <c r="E3238" s="39">
        <v>3</v>
      </c>
      <c r="F3238" s="39" t="s">
        <v>51</v>
      </c>
    </row>
    <row r="3239" spans="1:6">
      <c r="A3239">
        <v>37</v>
      </c>
      <c r="B3239" s="1" t="s">
        <v>248</v>
      </c>
      <c r="C3239">
        <v>2</v>
      </c>
      <c r="D3239" s="39">
        <v>1</v>
      </c>
      <c r="E3239" s="39">
        <v>3</v>
      </c>
      <c r="F3239" s="39" t="s">
        <v>51</v>
      </c>
    </row>
    <row r="3240" spans="1:6">
      <c r="A3240">
        <v>37</v>
      </c>
      <c r="B3240" s="1" t="s">
        <v>257</v>
      </c>
      <c r="C3240">
        <v>1</v>
      </c>
      <c r="D3240" s="39">
        <v>0.7</v>
      </c>
      <c r="E3240" s="39">
        <v>2</v>
      </c>
      <c r="F3240" s="39" t="s">
        <v>51</v>
      </c>
    </row>
    <row r="3241" spans="1:6">
      <c r="A3241">
        <v>37</v>
      </c>
      <c r="B3241" s="1" t="s">
        <v>257</v>
      </c>
      <c r="C3241">
        <v>2</v>
      </c>
      <c r="D3241" s="39">
        <v>1</v>
      </c>
      <c r="E3241" s="39">
        <v>3</v>
      </c>
      <c r="F3241" s="39" t="s">
        <v>51</v>
      </c>
    </row>
    <row r="3242" spans="1:6">
      <c r="A3242">
        <v>37</v>
      </c>
      <c r="B3242" s="1" t="s">
        <v>271</v>
      </c>
      <c r="C3242">
        <v>1</v>
      </c>
      <c r="D3242" s="39">
        <v>0</v>
      </c>
      <c r="E3242" s="39">
        <v>0</v>
      </c>
      <c r="F3242" s="39" t="s">
        <v>52</v>
      </c>
    </row>
    <row r="3243" spans="1:6">
      <c r="A3243">
        <v>37</v>
      </c>
      <c r="B3243" s="1" t="s">
        <v>271</v>
      </c>
      <c r="C3243">
        <v>2</v>
      </c>
      <c r="D3243" s="39">
        <v>0</v>
      </c>
      <c r="E3243" s="39">
        <v>0</v>
      </c>
      <c r="F3243" s="39" t="s">
        <v>52</v>
      </c>
    </row>
    <row r="3244" spans="1:6">
      <c r="A3244">
        <v>37</v>
      </c>
      <c r="B3244" s="1" t="s">
        <v>205</v>
      </c>
      <c r="C3244">
        <v>1</v>
      </c>
      <c r="D3244" s="39">
        <v>0.64</v>
      </c>
      <c r="E3244" s="39">
        <v>2</v>
      </c>
      <c r="F3244" s="39" t="s">
        <v>51</v>
      </c>
    </row>
    <row r="3245" spans="1:6">
      <c r="A3245">
        <v>37</v>
      </c>
      <c r="B3245" s="1" t="s">
        <v>205</v>
      </c>
      <c r="C3245">
        <v>2</v>
      </c>
      <c r="D3245" s="39">
        <v>0.61</v>
      </c>
      <c r="E3245" s="39">
        <v>2</v>
      </c>
      <c r="F3245" s="39" t="s">
        <v>51</v>
      </c>
    </row>
    <row r="3246" spans="1:6">
      <c r="A3246">
        <v>37</v>
      </c>
      <c r="B3246" s="1" t="s">
        <v>233</v>
      </c>
      <c r="C3246">
        <v>1</v>
      </c>
      <c r="D3246" s="39">
        <v>0.64</v>
      </c>
      <c r="E3246" s="39">
        <v>2</v>
      </c>
      <c r="F3246" s="39" t="s">
        <v>51</v>
      </c>
    </row>
    <row r="3247" spans="1:6">
      <c r="A3247">
        <v>37</v>
      </c>
      <c r="B3247" s="1" t="s">
        <v>233</v>
      </c>
      <c r="C3247">
        <v>2</v>
      </c>
      <c r="D3247" s="39">
        <v>0.73</v>
      </c>
      <c r="E3247" s="39">
        <v>2</v>
      </c>
      <c r="F3247" s="39" t="s">
        <v>51</v>
      </c>
    </row>
    <row r="3248" spans="1:6">
      <c r="A3248">
        <v>37</v>
      </c>
      <c r="B3248" s="1" t="s">
        <v>2</v>
      </c>
      <c r="C3248">
        <v>1</v>
      </c>
      <c r="D3248" s="39">
        <v>0.62</v>
      </c>
      <c r="E3248" s="39">
        <v>2</v>
      </c>
      <c r="F3248" s="39" t="s">
        <v>51</v>
      </c>
    </row>
    <row r="3249" spans="1:6">
      <c r="A3249">
        <v>37</v>
      </c>
      <c r="B3249" s="1" t="s">
        <v>2</v>
      </c>
      <c r="C3249">
        <v>2</v>
      </c>
      <c r="D3249" s="39">
        <v>0.39</v>
      </c>
      <c r="E3249" s="39">
        <v>1</v>
      </c>
      <c r="F3249" s="39" t="s">
        <v>51</v>
      </c>
    </row>
    <row r="3250" spans="1:6">
      <c r="A3250">
        <v>37</v>
      </c>
      <c r="B3250" s="1" t="s">
        <v>7</v>
      </c>
      <c r="C3250">
        <v>1</v>
      </c>
      <c r="D3250" s="39">
        <v>0.89</v>
      </c>
      <c r="E3250" s="39">
        <v>2</v>
      </c>
      <c r="F3250" s="39" t="s">
        <v>51</v>
      </c>
    </row>
    <row r="3251" spans="1:6">
      <c r="A3251">
        <v>37</v>
      </c>
      <c r="B3251" s="1" t="s">
        <v>7</v>
      </c>
      <c r="C3251">
        <v>2</v>
      </c>
      <c r="D3251" s="39">
        <v>0.28000000000000003</v>
      </c>
      <c r="E3251" s="39">
        <v>0</v>
      </c>
      <c r="F3251" s="39" t="s">
        <v>51</v>
      </c>
    </row>
    <row r="3252" spans="1:6">
      <c r="A3252">
        <v>37</v>
      </c>
      <c r="B3252" s="1" t="s">
        <v>132</v>
      </c>
      <c r="C3252">
        <v>1</v>
      </c>
      <c r="D3252" s="39">
        <v>1</v>
      </c>
      <c r="E3252" s="39">
        <v>3</v>
      </c>
      <c r="F3252" s="39" t="s">
        <v>51</v>
      </c>
    </row>
    <row r="3253" spans="1:6">
      <c r="A3253">
        <v>37</v>
      </c>
      <c r="B3253" s="1" t="s">
        <v>132</v>
      </c>
      <c r="C3253">
        <v>2</v>
      </c>
      <c r="D3253" s="39">
        <v>1</v>
      </c>
      <c r="E3253" s="39">
        <v>3</v>
      </c>
      <c r="F3253" s="39" t="s">
        <v>51</v>
      </c>
    </row>
    <row r="3254" spans="1:6">
      <c r="A3254">
        <v>37</v>
      </c>
      <c r="B3254" s="1" t="s">
        <v>10</v>
      </c>
      <c r="C3254">
        <v>1</v>
      </c>
      <c r="D3254" s="39">
        <v>0.68</v>
      </c>
      <c r="E3254" s="39">
        <v>2</v>
      </c>
      <c r="F3254" s="39" t="s">
        <v>51</v>
      </c>
    </row>
    <row r="3255" spans="1:6">
      <c r="A3255">
        <v>37</v>
      </c>
      <c r="B3255" s="1" t="s">
        <v>10</v>
      </c>
      <c r="C3255">
        <v>2</v>
      </c>
      <c r="D3255" s="39">
        <v>1</v>
      </c>
      <c r="E3255" s="39">
        <v>3</v>
      </c>
      <c r="F3255" s="39" t="s">
        <v>51</v>
      </c>
    </row>
    <row r="3256" spans="1:6">
      <c r="A3256">
        <v>37</v>
      </c>
      <c r="B3256" s="1" t="s">
        <v>254</v>
      </c>
      <c r="C3256">
        <v>1</v>
      </c>
      <c r="D3256" s="39">
        <v>0.96</v>
      </c>
      <c r="E3256" s="39">
        <v>2</v>
      </c>
      <c r="F3256" s="39" t="s">
        <v>51</v>
      </c>
    </row>
    <row r="3257" spans="1:6">
      <c r="A3257">
        <v>37</v>
      </c>
      <c r="B3257" s="1" t="s">
        <v>254</v>
      </c>
      <c r="C3257">
        <v>2</v>
      </c>
      <c r="D3257" s="39">
        <v>1</v>
      </c>
      <c r="E3257" s="39">
        <v>3</v>
      </c>
      <c r="F3257" s="39" t="s">
        <v>51</v>
      </c>
    </row>
    <row r="3258" spans="1:6">
      <c r="A3258">
        <v>37</v>
      </c>
      <c r="B3258" s="1" t="s">
        <v>120</v>
      </c>
      <c r="C3258">
        <v>1</v>
      </c>
      <c r="D3258" s="39">
        <v>0.75</v>
      </c>
      <c r="E3258" s="39">
        <v>2</v>
      </c>
      <c r="F3258" s="39" t="s">
        <v>51</v>
      </c>
    </row>
    <row r="3259" spans="1:6">
      <c r="A3259">
        <v>37</v>
      </c>
      <c r="B3259" s="1" t="s">
        <v>120</v>
      </c>
      <c r="C3259">
        <v>2</v>
      </c>
      <c r="D3259" s="39">
        <v>1</v>
      </c>
      <c r="E3259" s="39">
        <v>3</v>
      </c>
      <c r="F3259" s="39" t="s">
        <v>51</v>
      </c>
    </row>
    <row r="3260" spans="1:6">
      <c r="A3260">
        <v>37</v>
      </c>
      <c r="B3260" s="1" t="s">
        <v>236</v>
      </c>
      <c r="C3260">
        <v>1</v>
      </c>
      <c r="D3260" s="39">
        <v>0.53</v>
      </c>
      <c r="E3260" s="39">
        <v>1</v>
      </c>
      <c r="F3260" s="39" t="s">
        <v>51</v>
      </c>
    </row>
    <row r="3261" spans="1:6">
      <c r="A3261">
        <v>37</v>
      </c>
      <c r="B3261" s="1" t="s">
        <v>236</v>
      </c>
      <c r="C3261">
        <v>2</v>
      </c>
      <c r="D3261" s="39">
        <v>0.65</v>
      </c>
      <c r="E3261" s="39">
        <v>1</v>
      </c>
      <c r="F3261" s="39" t="s">
        <v>51</v>
      </c>
    </row>
    <row r="3262" spans="1:6">
      <c r="A3262">
        <v>37</v>
      </c>
      <c r="B3262" s="1" t="s">
        <v>234</v>
      </c>
      <c r="C3262">
        <v>1</v>
      </c>
      <c r="D3262" s="39">
        <v>0.62</v>
      </c>
      <c r="E3262" s="39">
        <v>2</v>
      </c>
      <c r="F3262" s="39" t="s">
        <v>51</v>
      </c>
    </row>
    <row r="3263" spans="1:6">
      <c r="A3263">
        <v>37</v>
      </c>
      <c r="B3263" s="1" t="s">
        <v>234</v>
      </c>
      <c r="C3263">
        <v>2</v>
      </c>
      <c r="D3263" s="39">
        <v>0.89</v>
      </c>
      <c r="E3263" s="39">
        <v>2</v>
      </c>
      <c r="F3263" s="39" t="s">
        <v>51</v>
      </c>
    </row>
    <row r="3264" spans="1:6">
      <c r="A3264">
        <v>37</v>
      </c>
      <c r="B3264" s="1" t="s">
        <v>14</v>
      </c>
      <c r="C3264">
        <v>1</v>
      </c>
      <c r="D3264" s="39">
        <v>0.84</v>
      </c>
      <c r="E3264" s="39">
        <v>2</v>
      </c>
      <c r="F3264" s="39" t="s">
        <v>51</v>
      </c>
    </row>
    <row r="3265" spans="1:6">
      <c r="A3265">
        <v>37</v>
      </c>
      <c r="B3265" s="1" t="s">
        <v>14</v>
      </c>
      <c r="C3265">
        <v>2</v>
      </c>
      <c r="D3265" s="39">
        <v>1</v>
      </c>
      <c r="E3265" s="39">
        <v>3</v>
      </c>
      <c r="F3265" s="39" t="s">
        <v>51</v>
      </c>
    </row>
    <row r="3266" spans="1:6">
      <c r="A3266">
        <v>37</v>
      </c>
      <c r="B3266" s="1" t="s">
        <v>122</v>
      </c>
      <c r="C3266">
        <v>1</v>
      </c>
      <c r="D3266" s="39">
        <v>1</v>
      </c>
      <c r="E3266" s="39">
        <v>3</v>
      </c>
      <c r="F3266" s="39" t="s">
        <v>51</v>
      </c>
    </row>
    <row r="3267" spans="1:6">
      <c r="A3267">
        <v>37</v>
      </c>
      <c r="B3267" s="1" t="s">
        <v>122</v>
      </c>
      <c r="C3267">
        <v>2</v>
      </c>
      <c r="D3267" s="39">
        <v>1</v>
      </c>
      <c r="E3267" s="39">
        <v>3</v>
      </c>
      <c r="F3267" s="39" t="s">
        <v>51</v>
      </c>
    </row>
    <row r="3268" spans="1:6">
      <c r="A3268">
        <v>37</v>
      </c>
      <c r="B3268" s="1" t="s">
        <v>289</v>
      </c>
      <c r="C3268">
        <v>1</v>
      </c>
      <c r="D3268" s="39">
        <v>1</v>
      </c>
      <c r="E3268" s="39">
        <v>3</v>
      </c>
      <c r="F3268" s="39" t="s">
        <v>51</v>
      </c>
    </row>
    <row r="3269" spans="1:6">
      <c r="A3269">
        <v>37</v>
      </c>
      <c r="B3269" s="1" t="s">
        <v>289</v>
      </c>
      <c r="C3269">
        <v>2</v>
      </c>
      <c r="D3269" s="39">
        <v>0.84</v>
      </c>
      <c r="E3269" s="39">
        <v>2</v>
      </c>
      <c r="F3269" s="39" t="s">
        <v>51</v>
      </c>
    </row>
    <row r="3270" spans="1:6">
      <c r="A3270">
        <v>37</v>
      </c>
      <c r="B3270" s="1" t="s">
        <v>288</v>
      </c>
      <c r="C3270">
        <v>1</v>
      </c>
      <c r="D3270" s="39">
        <v>0.55000000000000004</v>
      </c>
      <c r="E3270" s="39">
        <v>1</v>
      </c>
      <c r="F3270" s="39" t="s">
        <v>51</v>
      </c>
    </row>
    <row r="3271" spans="1:6">
      <c r="A3271">
        <v>37</v>
      </c>
      <c r="B3271" s="1" t="s">
        <v>288</v>
      </c>
      <c r="C3271">
        <v>2</v>
      </c>
      <c r="D3271" s="39">
        <v>0</v>
      </c>
      <c r="E3271" s="39">
        <v>0</v>
      </c>
      <c r="F3271" s="39" t="s">
        <v>52</v>
      </c>
    </row>
    <row r="3272" spans="1:6">
      <c r="A3272">
        <v>37</v>
      </c>
      <c r="B3272" s="1" t="s">
        <v>100</v>
      </c>
      <c r="C3272">
        <v>1</v>
      </c>
      <c r="D3272" s="39">
        <v>0.35</v>
      </c>
      <c r="E3272" s="39">
        <v>0</v>
      </c>
      <c r="F3272" s="39" t="s">
        <v>51</v>
      </c>
    </row>
    <row r="3273" spans="1:6">
      <c r="A3273">
        <v>37</v>
      </c>
      <c r="B3273" s="1" t="s">
        <v>100</v>
      </c>
      <c r="C3273">
        <v>2</v>
      </c>
      <c r="D3273" s="39">
        <v>0.72</v>
      </c>
      <c r="E3273" s="39">
        <v>1</v>
      </c>
      <c r="F3273" s="39" t="s">
        <v>51</v>
      </c>
    </row>
    <row r="3274" spans="1:6">
      <c r="A3274">
        <v>37</v>
      </c>
      <c r="B3274" s="1" t="s">
        <v>8</v>
      </c>
      <c r="C3274">
        <v>1</v>
      </c>
      <c r="D3274" s="39">
        <v>0.54</v>
      </c>
      <c r="E3274" s="39">
        <v>1</v>
      </c>
      <c r="F3274" s="39" t="s">
        <v>51</v>
      </c>
    </row>
    <row r="3275" spans="1:6">
      <c r="A3275">
        <v>37</v>
      </c>
      <c r="B3275" s="1" t="s">
        <v>8</v>
      </c>
      <c r="C3275">
        <v>2</v>
      </c>
      <c r="D3275" s="39">
        <v>0.34</v>
      </c>
      <c r="E3275" s="39">
        <v>0</v>
      </c>
      <c r="F3275" s="39" t="s">
        <v>51</v>
      </c>
    </row>
    <row r="3276" spans="1:6">
      <c r="A3276">
        <v>37</v>
      </c>
      <c r="B3276" s="1" t="s">
        <v>118</v>
      </c>
      <c r="C3276">
        <v>1</v>
      </c>
      <c r="D3276" s="39">
        <v>0.42</v>
      </c>
      <c r="E3276" s="39">
        <v>0</v>
      </c>
      <c r="F3276" s="39" t="s">
        <v>51</v>
      </c>
    </row>
    <row r="3277" spans="1:6">
      <c r="A3277">
        <v>37</v>
      </c>
      <c r="B3277" s="1" t="s">
        <v>118</v>
      </c>
      <c r="C3277">
        <v>2</v>
      </c>
      <c r="D3277" s="39">
        <v>1</v>
      </c>
      <c r="E3277" s="39">
        <v>3</v>
      </c>
      <c r="F3277" s="39" t="s">
        <v>51</v>
      </c>
    </row>
    <row r="3278" spans="1:6">
      <c r="A3278">
        <v>37</v>
      </c>
      <c r="B3278" s="1" t="s">
        <v>240</v>
      </c>
      <c r="C3278">
        <v>1</v>
      </c>
      <c r="D3278" s="39">
        <v>0.8</v>
      </c>
      <c r="E3278" s="39">
        <v>1</v>
      </c>
      <c r="F3278" s="39" t="s">
        <v>51</v>
      </c>
    </row>
    <row r="3279" spans="1:6">
      <c r="A3279">
        <v>37</v>
      </c>
      <c r="B3279" s="1" t="s">
        <v>240</v>
      </c>
      <c r="C3279">
        <v>2</v>
      </c>
      <c r="D3279" s="39">
        <v>0.82</v>
      </c>
      <c r="E3279" s="39">
        <v>2</v>
      </c>
      <c r="F3279" s="39" t="s">
        <v>51</v>
      </c>
    </row>
    <row r="3280" spans="1:6">
      <c r="A3280">
        <v>37</v>
      </c>
      <c r="B3280" s="1" t="s">
        <v>309</v>
      </c>
      <c r="C3280">
        <v>1</v>
      </c>
      <c r="D3280" s="39">
        <v>0.6</v>
      </c>
      <c r="E3280" s="39">
        <v>2</v>
      </c>
      <c r="F3280" s="39" t="s">
        <v>51</v>
      </c>
    </row>
    <row r="3281" spans="1:15">
      <c r="A3281">
        <v>37</v>
      </c>
      <c r="B3281" s="1" t="s">
        <v>309</v>
      </c>
      <c r="C3281">
        <v>2</v>
      </c>
      <c r="D3281" s="39">
        <v>0.41</v>
      </c>
      <c r="E3281" s="39">
        <v>0</v>
      </c>
      <c r="F3281" s="39" t="s">
        <v>51</v>
      </c>
    </row>
    <row r="3282" spans="1:15">
      <c r="A3282">
        <v>37</v>
      </c>
      <c r="B3282" s="1" t="s">
        <v>273</v>
      </c>
      <c r="C3282">
        <v>1</v>
      </c>
      <c r="D3282" s="39">
        <v>0.64</v>
      </c>
      <c r="E3282" s="39">
        <v>1</v>
      </c>
      <c r="F3282" s="39" t="s">
        <v>51</v>
      </c>
    </row>
    <row r="3283" spans="1:15">
      <c r="A3283">
        <v>37</v>
      </c>
      <c r="B3283" s="1" t="s">
        <v>273</v>
      </c>
      <c r="C3283">
        <v>2</v>
      </c>
      <c r="D3283" s="39">
        <v>0.53</v>
      </c>
      <c r="E3283" s="39">
        <v>1</v>
      </c>
      <c r="F3283" s="39" t="s">
        <v>51</v>
      </c>
    </row>
    <row r="3284" spans="1:15">
      <c r="A3284">
        <v>37</v>
      </c>
      <c r="B3284" s="1" t="s">
        <v>290</v>
      </c>
      <c r="C3284">
        <v>1</v>
      </c>
      <c r="D3284" s="39">
        <v>0.81</v>
      </c>
      <c r="E3284" s="39">
        <v>2</v>
      </c>
      <c r="F3284" s="39" t="s">
        <v>51</v>
      </c>
      <c r="O3284" s="107"/>
    </row>
    <row r="3285" spans="1:15">
      <c r="A3285">
        <v>37</v>
      </c>
      <c r="B3285" s="1" t="s">
        <v>290</v>
      </c>
      <c r="C3285">
        <v>2</v>
      </c>
      <c r="D3285" s="39">
        <v>0.5</v>
      </c>
      <c r="E3285" s="39">
        <v>1</v>
      </c>
      <c r="F3285" s="39" t="s">
        <v>51</v>
      </c>
      <c r="O3285" s="107"/>
    </row>
    <row r="3286" spans="1:15">
      <c r="A3286">
        <v>37</v>
      </c>
      <c r="B3286" s="1" t="s">
        <v>20</v>
      </c>
      <c r="C3286">
        <v>1</v>
      </c>
      <c r="D3286" s="39">
        <v>0.66</v>
      </c>
      <c r="E3286" s="39">
        <v>1</v>
      </c>
      <c r="F3286" s="39" t="s">
        <v>51</v>
      </c>
      <c r="O3286" s="107"/>
    </row>
    <row r="3287" spans="1:15">
      <c r="A3287">
        <v>37</v>
      </c>
      <c r="B3287" s="1" t="s">
        <v>20</v>
      </c>
      <c r="C3287">
        <v>2</v>
      </c>
      <c r="D3287" s="39">
        <v>1</v>
      </c>
      <c r="E3287" s="39">
        <v>3</v>
      </c>
      <c r="F3287" s="39" t="s">
        <v>51</v>
      </c>
      <c r="O3287" s="107"/>
    </row>
    <row r="3288" spans="1:15">
      <c r="A3288">
        <v>37</v>
      </c>
      <c r="B3288" s="1" t="s">
        <v>18</v>
      </c>
      <c r="C3288">
        <v>1</v>
      </c>
      <c r="D3288" s="39">
        <v>0.33</v>
      </c>
      <c r="E3288" s="39">
        <v>0</v>
      </c>
      <c r="F3288" s="39" t="s">
        <v>51</v>
      </c>
      <c r="O3288" s="107"/>
    </row>
    <row r="3289" spans="1:15">
      <c r="A3289">
        <v>37</v>
      </c>
      <c r="B3289" s="1" t="s">
        <v>18</v>
      </c>
      <c r="C3289">
        <v>2</v>
      </c>
      <c r="D3289" s="39">
        <v>0.31</v>
      </c>
      <c r="E3289" s="39">
        <v>0</v>
      </c>
      <c r="F3289" s="39" t="s">
        <v>51</v>
      </c>
      <c r="O3289" s="107"/>
    </row>
    <row r="3290" spans="1:15">
      <c r="A3290">
        <v>37</v>
      </c>
      <c r="B3290" s="1" t="s">
        <v>310</v>
      </c>
      <c r="C3290">
        <v>1</v>
      </c>
      <c r="D3290" s="39">
        <v>0.51</v>
      </c>
      <c r="E3290" s="39">
        <v>1</v>
      </c>
      <c r="F3290" s="39" t="s">
        <v>51</v>
      </c>
      <c r="O3290" s="107"/>
    </row>
    <row r="3291" spans="1:15">
      <c r="A3291">
        <v>37</v>
      </c>
      <c r="B3291" s="1" t="s">
        <v>310</v>
      </c>
      <c r="C3291">
        <v>2</v>
      </c>
      <c r="D3291" s="39">
        <v>1</v>
      </c>
      <c r="E3291" s="39">
        <v>3</v>
      </c>
      <c r="F3291" s="39" t="s">
        <v>51</v>
      </c>
      <c r="O3291" s="107"/>
    </row>
    <row r="3292" spans="1:15">
      <c r="A3292">
        <v>37</v>
      </c>
      <c r="B3292" s="1" t="s">
        <v>241</v>
      </c>
      <c r="C3292">
        <v>1</v>
      </c>
      <c r="D3292" s="39">
        <v>0.5</v>
      </c>
      <c r="E3292" s="39">
        <v>1</v>
      </c>
      <c r="F3292" s="39" t="s">
        <v>51</v>
      </c>
      <c r="O3292" s="107"/>
    </row>
    <row r="3293" spans="1:15">
      <c r="A3293">
        <v>37</v>
      </c>
      <c r="B3293" s="1" t="s">
        <v>241</v>
      </c>
      <c r="C3293">
        <v>2</v>
      </c>
      <c r="D3293" s="39">
        <v>0.75</v>
      </c>
      <c r="E3293" s="39">
        <v>1</v>
      </c>
      <c r="F3293" s="39" t="s">
        <v>51</v>
      </c>
      <c r="O3293" s="107"/>
    </row>
    <row r="3294" spans="1:15">
      <c r="A3294">
        <v>37</v>
      </c>
      <c r="B3294" s="1" t="s">
        <v>274</v>
      </c>
      <c r="C3294">
        <v>1</v>
      </c>
      <c r="D3294" s="39">
        <v>1</v>
      </c>
      <c r="E3294" s="39">
        <v>3</v>
      </c>
      <c r="F3294" s="39" t="s">
        <v>51</v>
      </c>
      <c r="O3294" s="107"/>
    </row>
    <row r="3295" spans="1:15">
      <c r="A3295">
        <v>37</v>
      </c>
      <c r="B3295" s="1" t="s">
        <v>274</v>
      </c>
      <c r="C3295">
        <v>2</v>
      </c>
      <c r="D3295" s="39">
        <v>1</v>
      </c>
      <c r="E3295" s="39">
        <v>3</v>
      </c>
      <c r="F3295" s="39" t="s">
        <v>51</v>
      </c>
      <c r="O3295" s="107"/>
    </row>
    <row r="3296" spans="1:15">
      <c r="A3296">
        <v>37</v>
      </c>
      <c r="B3296" s="1" t="s">
        <v>44</v>
      </c>
      <c r="C3296">
        <v>1</v>
      </c>
      <c r="D3296" s="39">
        <v>1</v>
      </c>
      <c r="E3296" s="39">
        <v>3</v>
      </c>
      <c r="F3296" s="39" t="s">
        <v>51</v>
      </c>
      <c r="O3296" s="107"/>
    </row>
    <row r="3297" spans="1:15">
      <c r="A3297">
        <v>37</v>
      </c>
      <c r="B3297" s="1" t="s">
        <v>44</v>
      </c>
      <c r="C3297">
        <v>2</v>
      </c>
      <c r="D3297" s="39">
        <v>0.72</v>
      </c>
      <c r="E3297" s="39">
        <v>2</v>
      </c>
      <c r="F3297" s="39" t="s">
        <v>51</v>
      </c>
      <c r="O3297" s="107"/>
    </row>
    <row r="3298" spans="1:15">
      <c r="A3298">
        <v>37</v>
      </c>
      <c r="B3298" s="1" t="s">
        <v>39</v>
      </c>
      <c r="C3298">
        <v>1</v>
      </c>
      <c r="D3298" s="39">
        <v>0.54</v>
      </c>
      <c r="E3298" s="39">
        <v>1</v>
      </c>
      <c r="F3298" s="39" t="s">
        <v>51</v>
      </c>
      <c r="O3298" s="107"/>
    </row>
    <row r="3299" spans="1:15">
      <c r="A3299">
        <v>37</v>
      </c>
      <c r="B3299" s="1" t="s">
        <v>39</v>
      </c>
      <c r="C3299">
        <v>2</v>
      </c>
      <c r="D3299" s="39">
        <v>0.36</v>
      </c>
      <c r="E3299" s="39">
        <v>0</v>
      </c>
      <c r="F3299" s="39" t="s">
        <v>51</v>
      </c>
      <c r="O3299" s="107"/>
    </row>
    <row r="3300" spans="1:15">
      <c r="A3300">
        <v>37</v>
      </c>
      <c r="B3300" s="1" t="s">
        <v>285</v>
      </c>
      <c r="C3300">
        <v>1</v>
      </c>
      <c r="D3300" s="39">
        <v>1</v>
      </c>
      <c r="E3300" s="39">
        <v>3</v>
      </c>
      <c r="F3300" s="39" t="s">
        <v>51</v>
      </c>
      <c r="O3300" s="107"/>
    </row>
    <row r="3301" spans="1:15">
      <c r="A3301">
        <v>37</v>
      </c>
      <c r="B3301" s="1" t="s">
        <v>285</v>
      </c>
      <c r="C3301">
        <v>2</v>
      </c>
      <c r="D3301" s="39">
        <v>0.87</v>
      </c>
      <c r="E3301" s="39">
        <v>1</v>
      </c>
      <c r="F3301" s="39" t="s">
        <v>51</v>
      </c>
      <c r="O3301" s="107"/>
    </row>
    <row r="3302" spans="1:15">
      <c r="A3302">
        <v>37</v>
      </c>
      <c r="B3302" s="1" t="s">
        <v>275</v>
      </c>
      <c r="C3302">
        <v>1</v>
      </c>
      <c r="D3302" s="39">
        <v>1</v>
      </c>
      <c r="E3302" s="39">
        <v>3</v>
      </c>
      <c r="F3302" s="39" t="s">
        <v>51</v>
      </c>
      <c r="O3302" s="107"/>
    </row>
    <row r="3303" spans="1:15">
      <c r="A3303">
        <v>37</v>
      </c>
      <c r="B3303" s="1" t="s">
        <v>275</v>
      </c>
      <c r="C3303">
        <v>2</v>
      </c>
      <c r="D3303" s="39">
        <v>0.55000000000000004</v>
      </c>
      <c r="E3303" s="39">
        <v>1</v>
      </c>
      <c r="F3303" s="39" t="s">
        <v>51</v>
      </c>
      <c r="O3303" s="107"/>
    </row>
    <row r="3304" spans="1:15">
      <c r="A3304">
        <v>37</v>
      </c>
      <c r="B3304" s="1" t="s">
        <v>243</v>
      </c>
      <c r="C3304">
        <v>1</v>
      </c>
      <c r="D3304" s="39">
        <v>1</v>
      </c>
      <c r="E3304" s="39">
        <v>3</v>
      </c>
      <c r="F3304" s="39" t="s">
        <v>51</v>
      </c>
      <c r="O3304" s="107"/>
    </row>
    <row r="3305" spans="1:15">
      <c r="A3305">
        <v>37</v>
      </c>
      <c r="B3305" s="1" t="s">
        <v>243</v>
      </c>
      <c r="C3305">
        <v>2</v>
      </c>
      <c r="D3305" s="39">
        <v>0.56000000000000005</v>
      </c>
      <c r="E3305" s="39">
        <v>1</v>
      </c>
      <c r="F3305" s="39" t="s">
        <v>51</v>
      </c>
      <c r="O3305" s="107"/>
    </row>
    <row r="3306" spans="1:15">
      <c r="A3306">
        <v>37</v>
      </c>
      <c r="B3306" s="1" t="s">
        <v>21</v>
      </c>
      <c r="C3306">
        <v>1</v>
      </c>
      <c r="D3306" s="39">
        <v>0.75</v>
      </c>
      <c r="E3306" s="39">
        <v>1</v>
      </c>
      <c r="F3306" s="39" t="s">
        <v>51</v>
      </c>
      <c r="O3306" s="107"/>
    </row>
    <row r="3307" spans="1:15">
      <c r="A3307">
        <v>37</v>
      </c>
      <c r="B3307" s="1" t="s">
        <v>21</v>
      </c>
      <c r="C3307">
        <v>2</v>
      </c>
      <c r="D3307" s="39">
        <v>0.7</v>
      </c>
      <c r="E3307" s="39">
        <v>2</v>
      </c>
      <c r="F3307" s="39" t="s">
        <v>51</v>
      </c>
      <c r="O3307" s="107"/>
    </row>
    <row r="3308" spans="1:15">
      <c r="A3308">
        <v>37</v>
      </c>
      <c r="B3308" s="1" t="s">
        <v>256</v>
      </c>
      <c r="C3308">
        <v>1</v>
      </c>
      <c r="D3308" s="39">
        <v>1</v>
      </c>
      <c r="E3308" s="39">
        <v>3</v>
      </c>
      <c r="F3308" s="39" t="s">
        <v>51</v>
      </c>
      <c r="O3308" s="107"/>
    </row>
    <row r="3309" spans="1:15">
      <c r="A3309">
        <v>37</v>
      </c>
      <c r="B3309" s="1" t="s">
        <v>256</v>
      </c>
      <c r="C3309">
        <v>2</v>
      </c>
      <c r="D3309" s="39">
        <v>1</v>
      </c>
      <c r="E3309" s="39">
        <v>3</v>
      </c>
      <c r="F3309" s="39" t="s">
        <v>51</v>
      </c>
      <c r="O3309" s="107"/>
    </row>
    <row r="3310" spans="1:15">
      <c r="A3310">
        <v>37</v>
      </c>
      <c r="B3310" s="1" t="s">
        <v>250</v>
      </c>
      <c r="C3310">
        <v>1</v>
      </c>
      <c r="D3310" s="39">
        <v>1</v>
      </c>
      <c r="E3310" s="39">
        <v>3</v>
      </c>
      <c r="F3310" s="39" t="s">
        <v>51</v>
      </c>
      <c r="O3310" s="107"/>
    </row>
    <row r="3311" spans="1:15">
      <c r="A3311">
        <v>37</v>
      </c>
      <c r="B3311" s="1" t="s">
        <v>250</v>
      </c>
      <c r="C3311">
        <v>2</v>
      </c>
      <c r="D3311" s="39">
        <v>1</v>
      </c>
      <c r="E3311" s="39">
        <v>3</v>
      </c>
      <c r="F3311" s="39" t="s">
        <v>51</v>
      </c>
      <c r="O3311" s="107"/>
    </row>
    <row r="3312" spans="1:15">
      <c r="A3312">
        <v>37</v>
      </c>
      <c r="B3312" s="1" t="s">
        <v>311</v>
      </c>
      <c r="C3312">
        <v>1</v>
      </c>
      <c r="D3312" s="39">
        <v>0.54</v>
      </c>
      <c r="E3312" s="39">
        <v>1</v>
      </c>
      <c r="F3312" s="39" t="s">
        <v>51</v>
      </c>
      <c r="O3312" s="107"/>
    </row>
    <row r="3313" spans="1:15">
      <c r="A3313">
        <v>37</v>
      </c>
      <c r="B3313" s="1" t="s">
        <v>311</v>
      </c>
      <c r="C3313">
        <v>2</v>
      </c>
      <c r="D3313" s="39">
        <v>0</v>
      </c>
      <c r="E3313" s="39">
        <v>0</v>
      </c>
      <c r="F3313" s="39" t="s">
        <v>52</v>
      </c>
      <c r="O3313" s="107"/>
    </row>
    <row r="3314" spans="1:15">
      <c r="A3314">
        <v>38</v>
      </c>
      <c r="B3314" s="1" t="s">
        <v>171</v>
      </c>
      <c r="C3314">
        <v>1</v>
      </c>
      <c r="D3314" s="39">
        <v>0</v>
      </c>
      <c r="E3314" s="39">
        <v>0</v>
      </c>
      <c r="F3314" s="39" t="s">
        <v>52</v>
      </c>
      <c r="O3314" s="107"/>
    </row>
    <row r="3315" spans="1:15">
      <c r="A3315">
        <v>38</v>
      </c>
      <c r="B3315" s="1" t="s">
        <v>171</v>
      </c>
      <c r="C3315">
        <v>2</v>
      </c>
      <c r="D3315" s="39">
        <v>0</v>
      </c>
      <c r="E3315" s="39">
        <v>0</v>
      </c>
      <c r="F3315" s="39" t="s">
        <v>52</v>
      </c>
      <c r="O3315" s="107"/>
    </row>
    <row r="3316" spans="1:15">
      <c r="A3316">
        <v>38</v>
      </c>
      <c r="B3316" s="1" t="s">
        <v>229</v>
      </c>
      <c r="C3316">
        <v>1</v>
      </c>
      <c r="D3316" s="39">
        <v>0.23</v>
      </c>
      <c r="E3316" s="39">
        <v>0</v>
      </c>
      <c r="F3316" s="39" t="s">
        <v>51</v>
      </c>
      <c r="O3316" s="107"/>
    </row>
    <row r="3317" spans="1:15">
      <c r="A3317">
        <v>38</v>
      </c>
      <c r="B3317" s="1" t="s">
        <v>229</v>
      </c>
      <c r="C3317">
        <v>2</v>
      </c>
      <c r="D3317" s="39">
        <v>0.25</v>
      </c>
      <c r="E3317" s="39">
        <v>0</v>
      </c>
      <c r="F3317" s="39" t="s">
        <v>51</v>
      </c>
      <c r="O3317" s="107"/>
    </row>
    <row r="3318" spans="1:15">
      <c r="A3318">
        <v>38</v>
      </c>
      <c r="B3318" s="1" t="s">
        <v>287</v>
      </c>
      <c r="C3318">
        <v>1</v>
      </c>
      <c r="D3318" s="39">
        <v>0.8</v>
      </c>
      <c r="E3318" s="39">
        <v>2</v>
      </c>
      <c r="F3318" s="39" t="s">
        <v>51</v>
      </c>
      <c r="O3318" s="107"/>
    </row>
    <row r="3319" spans="1:15">
      <c r="A3319">
        <v>38</v>
      </c>
      <c r="B3319" s="1" t="s">
        <v>287</v>
      </c>
      <c r="C3319">
        <v>2</v>
      </c>
      <c r="D3319" s="39">
        <v>0.56999999999999995</v>
      </c>
      <c r="E3319" s="39">
        <v>2</v>
      </c>
      <c r="F3319" s="39" t="s">
        <v>51</v>
      </c>
      <c r="O3319" s="107"/>
    </row>
    <row r="3320" spans="1:15">
      <c r="A3320">
        <v>38</v>
      </c>
      <c r="B3320" s="1" t="s">
        <v>269</v>
      </c>
      <c r="C3320">
        <v>1</v>
      </c>
      <c r="D3320" s="39">
        <v>0.86</v>
      </c>
      <c r="E3320" s="39">
        <v>2</v>
      </c>
      <c r="F3320" s="39" t="s">
        <v>51</v>
      </c>
      <c r="O3320" s="107"/>
    </row>
    <row r="3321" spans="1:15">
      <c r="A3321">
        <v>38</v>
      </c>
      <c r="B3321" s="1" t="s">
        <v>269</v>
      </c>
      <c r="C3321">
        <v>2</v>
      </c>
      <c r="D3321" s="39">
        <v>0.81</v>
      </c>
      <c r="E3321" s="39">
        <v>1</v>
      </c>
      <c r="F3321" s="39" t="s">
        <v>51</v>
      </c>
      <c r="O3321" s="107"/>
    </row>
    <row r="3322" spans="1:15">
      <c r="A3322">
        <v>38</v>
      </c>
      <c r="B3322" s="275" t="s">
        <v>450</v>
      </c>
      <c r="C3322">
        <v>1</v>
      </c>
      <c r="D3322" s="39">
        <v>1</v>
      </c>
      <c r="E3322" s="39">
        <v>3</v>
      </c>
      <c r="F3322" s="39" t="s">
        <v>51</v>
      </c>
      <c r="O3322" s="107"/>
    </row>
    <row r="3323" spans="1:15">
      <c r="A3323">
        <v>38</v>
      </c>
      <c r="B3323" s="275" t="s">
        <v>450</v>
      </c>
      <c r="C3323">
        <v>2</v>
      </c>
      <c r="D3323" s="39">
        <v>0.85</v>
      </c>
      <c r="E3323" s="39">
        <v>2</v>
      </c>
      <c r="F3323" s="39" t="s">
        <v>51</v>
      </c>
      <c r="O3323" s="107"/>
    </row>
    <row r="3324" spans="1:15">
      <c r="A3324">
        <v>38</v>
      </c>
      <c r="B3324" s="1" t="s">
        <v>306</v>
      </c>
      <c r="C3324">
        <v>1</v>
      </c>
      <c r="D3324" s="39">
        <v>1</v>
      </c>
      <c r="E3324" s="39">
        <v>3</v>
      </c>
      <c r="F3324" s="39" t="s">
        <v>51</v>
      </c>
      <c r="O3324" s="107"/>
    </row>
    <row r="3325" spans="1:15">
      <c r="A3325">
        <v>38</v>
      </c>
      <c r="B3325" s="1" t="s">
        <v>306</v>
      </c>
      <c r="C3325">
        <v>2</v>
      </c>
      <c r="D3325" s="39">
        <v>1</v>
      </c>
      <c r="E3325" s="39">
        <v>3</v>
      </c>
      <c r="F3325" s="39" t="s">
        <v>51</v>
      </c>
      <c r="O3325" s="107"/>
    </row>
    <row r="3326" spans="1:15">
      <c r="A3326">
        <v>38</v>
      </c>
      <c r="B3326" s="1" t="s">
        <v>205</v>
      </c>
      <c r="C3326">
        <v>1</v>
      </c>
      <c r="D3326" s="39">
        <v>0.5</v>
      </c>
      <c r="E3326" s="39">
        <v>1</v>
      </c>
      <c r="F3326" s="39" t="s">
        <v>51</v>
      </c>
      <c r="O3326" s="107"/>
    </row>
    <row r="3327" spans="1:15">
      <c r="A3327">
        <v>38</v>
      </c>
      <c r="B3327" s="1" t="s">
        <v>205</v>
      </c>
      <c r="C3327">
        <v>2</v>
      </c>
      <c r="D3327" s="39">
        <v>0.51</v>
      </c>
      <c r="E3327" s="39">
        <v>1</v>
      </c>
      <c r="F3327" s="39" t="s">
        <v>51</v>
      </c>
      <c r="O3327" s="107"/>
    </row>
    <row r="3328" spans="1:15">
      <c r="A3328">
        <v>38</v>
      </c>
      <c r="B3328" s="1" t="s">
        <v>95</v>
      </c>
      <c r="C3328">
        <v>1</v>
      </c>
      <c r="D3328" s="39">
        <v>1</v>
      </c>
      <c r="E3328" s="39">
        <v>3</v>
      </c>
      <c r="F3328" s="39" t="s">
        <v>51</v>
      </c>
      <c r="O3328" s="107"/>
    </row>
    <row r="3329" spans="1:15">
      <c r="A3329">
        <v>38</v>
      </c>
      <c r="B3329" s="1" t="s">
        <v>95</v>
      </c>
      <c r="C3329">
        <v>2</v>
      </c>
      <c r="D3329" s="39">
        <v>1</v>
      </c>
      <c r="E3329" s="39">
        <v>3</v>
      </c>
      <c r="F3329" s="39" t="s">
        <v>51</v>
      </c>
      <c r="O3329" s="107"/>
    </row>
    <row r="3330" spans="1:15">
      <c r="A3330">
        <v>38</v>
      </c>
      <c r="B3330" s="1" t="s">
        <v>270</v>
      </c>
      <c r="C3330">
        <v>1</v>
      </c>
      <c r="D3330" s="39">
        <v>0.68</v>
      </c>
      <c r="E3330" s="39">
        <v>2</v>
      </c>
      <c r="F3330" s="39" t="s">
        <v>51</v>
      </c>
      <c r="O3330" s="107"/>
    </row>
    <row r="3331" spans="1:15">
      <c r="A3331">
        <v>38</v>
      </c>
      <c r="B3331" s="1" t="s">
        <v>270</v>
      </c>
      <c r="C3331">
        <v>2</v>
      </c>
      <c r="D3331" s="39">
        <v>0.57999999999999996</v>
      </c>
      <c r="E3331" s="39">
        <v>1</v>
      </c>
      <c r="F3331" s="39" t="s">
        <v>51</v>
      </c>
      <c r="O3331" s="107"/>
    </row>
    <row r="3332" spans="1:15">
      <c r="A3332">
        <v>38</v>
      </c>
      <c r="B3332" s="1" t="s">
        <v>272</v>
      </c>
      <c r="C3332">
        <v>1</v>
      </c>
      <c r="D3332" s="39">
        <v>0.99</v>
      </c>
      <c r="E3332" s="39">
        <v>2</v>
      </c>
      <c r="F3332" s="39" t="s">
        <v>51</v>
      </c>
      <c r="O3332" s="107"/>
    </row>
    <row r="3333" spans="1:15">
      <c r="A3333">
        <v>38</v>
      </c>
      <c r="B3333" s="1" t="s">
        <v>272</v>
      </c>
      <c r="C3333">
        <v>2</v>
      </c>
      <c r="D3333" s="39">
        <v>0.43</v>
      </c>
      <c r="E3333" s="39">
        <v>0</v>
      </c>
      <c r="F3333" s="39" t="s">
        <v>51</v>
      </c>
      <c r="O3333" s="107"/>
    </row>
    <row r="3334" spans="1:15">
      <c r="A3334">
        <v>38</v>
      </c>
      <c r="B3334" s="1" t="s">
        <v>248</v>
      </c>
      <c r="C3334">
        <v>1</v>
      </c>
      <c r="D3334" s="39">
        <v>0.69</v>
      </c>
      <c r="E3334" s="39">
        <v>1</v>
      </c>
      <c r="F3334" s="39" t="s">
        <v>51</v>
      </c>
    </row>
    <row r="3335" spans="1:15">
      <c r="A3335">
        <v>38</v>
      </c>
      <c r="B3335" s="1" t="s">
        <v>248</v>
      </c>
      <c r="C3335">
        <v>2</v>
      </c>
      <c r="D3335" s="39">
        <v>1</v>
      </c>
      <c r="E3335" s="39">
        <v>3</v>
      </c>
      <c r="F3335" s="39" t="s">
        <v>51</v>
      </c>
    </row>
    <row r="3336" spans="1:15">
      <c r="A3336">
        <v>38</v>
      </c>
      <c r="B3336" s="1" t="s">
        <v>257</v>
      </c>
      <c r="C3336">
        <v>1</v>
      </c>
      <c r="D3336" s="39">
        <v>1</v>
      </c>
      <c r="E3336" s="39">
        <v>3</v>
      </c>
      <c r="F3336" s="39" t="s">
        <v>51</v>
      </c>
    </row>
    <row r="3337" spans="1:15">
      <c r="A3337">
        <v>38</v>
      </c>
      <c r="B3337" s="1" t="s">
        <v>257</v>
      </c>
      <c r="C3337">
        <v>2</v>
      </c>
      <c r="D3337" s="39">
        <v>0.63</v>
      </c>
      <c r="E3337" s="39">
        <v>2</v>
      </c>
      <c r="F3337" s="39" t="s">
        <v>51</v>
      </c>
    </row>
    <row r="3338" spans="1:15">
      <c r="A3338">
        <v>38</v>
      </c>
      <c r="B3338" s="1" t="s">
        <v>233</v>
      </c>
      <c r="C3338">
        <v>1</v>
      </c>
      <c r="D3338" s="39">
        <v>1</v>
      </c>
      <c r="E3338" s="39">
        <v>3</v>
      </c>
      <c r="F3338" s="39" t="s">
        <v>51</v>
      </c>
    </row>
    <row r="3339" spans="1:15">
      <c r="A3339">
        <v>38</v>
      </c>
      <c r="B3339" s="1" t="s">
        <v>233</v>
      </c>
      <c r="C3339">
        <v>2</v>
      </c>
      <c r="D3339" s="39">
        <v>0.64</v>
      </c>
      <c r="E3339" s="39">
        <v>1</v>
      </c>
      <c r="F3339" s="39" t="s">
        <v>51</v>
      </c>
    </row>
    <row r="3340" spans="1:15">
      <c r="A3340">
        <v>38</v>
      </c>
      <c r="B3340" s="1" t="s">
        <v>2</v>
      </c>
      <c r="C3340">
        <v>1</v>
      </c>
      <c r="D3340" s="39">
        <v>1</v>
      </c>
      <c r="E3340" s="39">
        <v>3</v>
      </c>
      <c r="F3340" s="39" t="s">
        <v>51</v>
      </c>
    </row>
    <row r="3341" spans="1:15">
      <c r="A3341">
        <v>38</v>
      </c>
      <c r="B3341" s="1" t="s">
        <v>2</v>
      </c>
      <c r="C3341">
        <v>2</v>
      </c>
      <c r="D3341" s="39">
        <v>0.62</v>
      </c>
      <c r="E3341" s="39">
        <v>2</v>
      </c>
      <c r="F3341" s="39" t="s">
        <v>51</v>
      </c>
    </row>
    <row r="3342" spans="1:15">
      <c r="A3342">
        <v>38</v>
      </c>
      <c r="B3342" s="1" t="s">
        <v>7</v>
      </c>
      <c r="C3342">
        <v>1</v>
      </c>
      <c r="D3342" s="39">
        <v>1</v>
      </c>
      <c r="E3342" s="39">
        <v>3</v>
      </c>
      <c r="F3342" s="39" t="s">
        <v>51</v>
      </c>
    </row>
    <row r="3343" spans="1:15">
      <c r="A3343">
        <v>38</v>
      </c>
      <c r="B3343" s="1" t="s">
        <v>7</v>
      </c>
      <c r="C3343">
        <v>2</v>
      </c>
      <c r="D3343" s="39">
        <v>0.74</v>
      </c>
      <c r="E3343" s="39">
        <v>1</v>
      </c>
      <c r="F3343" s="39" t="s">
        <v>51</v>
      </c>
    </row>
    <row r="3344" spans="1:15">
      <c r="A3344">
        <v>38</v>
      </c>
      <c r="B3344" s="1" t="s">
        <v>132</v>
      </c>
      <c r="C3344">
        <v>1</v>
      </c>
      <c r="D3344" s="39">
        <v>0.84</v>
      </c>
      <c r="E3344" s="39">
        <v>2</v>
      </c>
      <c r="F3344" s="39" t="s">
        <v>51</v>
      </c>
    </row>
    <row r="3345" spans="1:6">
      <c r="A3345">
        <v>38</v>
      </c>
      <c r="B3345" s="1" t="s">
        <v>132</v>
      </c>
      <c r="C3345">
        <v>2</v>
      </c>
      <c r="D3345" s="39">
        <v>1</v>
      </c>
      <c r="E3345" s="39">
        <v>3</v>
      </c>
      <c r="F3345" s="39" t="s">
        <v>51</v>
      </c>
    </row>
    <row r="3346" spans="1:6">
      <c r="A3346">
        <v>38</v>
      </c>
      <c r="B3346" s="1" t="s">
        <v>10</v>
      </c>
      <c r="C3346">
        <v>1</v>
      </c>
      <c r="D3346" s="39">
        <v>0.74</v>
      </c>
      <c r="E3346" s="39">
        <v>2</v>
      </c>
      <c r="F3346" s="39" t="s">
        <v>51</v>
      </c>
    </row>
    <row r="3347" spans="1:6">
      <c r="A3347">
        <v>38</v>
      </c>
      <c r="B3347" s="1" t="s">
        <v>10</v>
      </c>
      <c r="C3347">
        <v>2</v>
      </c>
      <c r="D3347" s="39">
        <v>1</v>
      </c>
      <c r="E3347" s="39">
        <v>3</v>
      </c>
      <c r="F3347" s="39" t="s">
        <v>51</v>
      </c>
    </row>
    <row r="3348" spans="1:6">
      <c r="A3348">
        <v>38</v>
      </c>
      <c r="B3348" s="1" t="s">
        <v>254</v>
      </c>
      <c r="C3348">
        <v>1</v>
      </c>
      <c r="D3348" s="39">
        <v>1</v>
      </c>
      <c r="E3348" s="39">
        <v>3</v>
      </c>
      <c r="F3348" s="39" t="s">
        <v>51</v>
      </c>
    </row>
    <row r="3349" spans="1:6">
      <c r="A3349">
        <v>38</v>
      </c>
      <c r="B3349" s="1" t="s">
        <v>254</v>
      </c>
      <c r="C3349">
        <v>2</v>
      </c>
      <c r="D3349" s="39">
        <v>0.84</v>
      </c>
      <c r="E3349" s="39">
        <v>2</v>
      </c>
      <c r="F3349" s="39" t="s">
        <v>51</v>
      </c>
    </row>
    <row r="3350" spans="1:6">
      <c r="A3350">
        <v>38</v>
      </c>
      <c r="B3350" s="1" t="s">
        <v>120</v>
      </c>
      <c r="C3350">
        <v>1</v>
      </c>
      <c r="D3350" s="39">
        <v>1</v>
      </c>
      <c r="E3350" s="39">
        <v>3</v>
      </c>
      <c r="F3350" s="39" t="s">
        <v>51</v>
      </c>
    </row>
    <row r="3351" spans="1:6">
      <c r="A3351">
        <v>38</v>
      </c>
      <c r="B3351" s="1" t="s">
        <v>120</v>
      </c>
      <c r="C3351">
        <v>2</v>
      </c>
      <c r="D3351" s="39">
        <v>1</v>
      </c>
      <c r="E3351" s="39">
        <v>3</v>
      </c>
      <c r="F3351" s="39" t="s">
        <v>51</v>
      </c>
    </row>
    <row r="3352" spans="1:6">
      <c r="A3352">
        <v>38</v>
      </c>
      <c r="B3352" s="1" t="s">
        <v>236</v>
      </c>
      <c r="C3352">
        <v>1</v>
      </c>
      <c r="D3352" s="39">
        <v>0.77</v>
      </c>
      <c r="E3352" s="39">
        <v>2</v>
      </c>
      <c r="F3352" s="39" t="s">
        <v>51</v>
      </c>
    </row>
    <row r="3353" spans="1:6">
      <c r="A3353">
        <v>38</v>
      </c>
      <c r="B3353" s="1" t="s">
        <v>236</v>
      </c>
      <c r="C3353">
        <v>2</v>
      </c>
      <c r="D3353" s="39">
        <v>1</v>
      </c>
      <c r="E3353" s="39">
        <v>3</v>
      </c>
      <c r="F3353" s="39" t="s">
        <v>51</v>
      </c>
    </row>
    <row r="3354" spans="1:6">
      <c r="A3354">
        <v>38</v>
      </c>
      <c r="B3354" s="1" t="s">
        <v>234</v>
      </c>
      <c r="C3354">
        <v>1</v>
      </c>
      <c r="D3354" s="39">
        <v>0.99</v>
      </c>
      <c r="E3354" s="39">
        <v>2</v>
      </c>
      <c r="F3354" s="39" t="s">
        <v>51</v>
      </c>
    </row>
    <row r="3355" spans="1:6">
      <c r="A3355">
        <v>38</v>
      </c>
      <c r="B3355" s="1" t="s">
        <v>234</v>
      </c>
      <c r="C3355">
        <v>2</v>
      </c>
      <c r="D3355" s="39">
        <v>0.99</v>
      </c>
      <c r="E3355" s="39">
        <v>2</v>
      </c>
      <c r="F3355" s="39" t="s">
        <v>51</v>
      </c>
    </row>
    <row r="3356" spans="1:6">
      <c r="A3356">
        <v>38</v>
      </c>
      <c r="B3356" s="1" t="s">
        <v>14</v>
      </c>
      <c r="C3356">
        <v>1</v>
      </c>
      <c r="D3356" s="39">
        <v>0.82</v>
      </c>
      <c r="E3356" s="39">
        <v>2</v>
      </c>
      <c r="F3356" s="39" t="s">
        <v>51</v>
      </c>
    </row>
    <row r="3357" spans="1:6">
      <c r="A3357">
        <v>38</v>
      </c>
      <c r="B3357" s="1" t="s">
        <v>14</v>
      </c>
      <c r="C3357">
        <v>2</v>
      </c>
      <c r="D3357" s="39">
        <v>1</v>
      </c>
      <c r="E3357" s="39">
        <v>3</v>
      </c>
      <c r="F3357" s="39" t="s">
        <v>51</v>
      </c>
    </row>
    <row r="3358" spans="1:6">
      <c r="A3358">
        <v>38</v>
      </c>
      <c r="B3358" s="1" t="s">
        <v>289</v>
      </c>
      <c r="C3358">
        <v>1</v>
      </c>
      <c r="D3358" s="39">
        <v>0.46</v>
      </c>
      <c r="E3358" s="39">
        <v>0</v>
      </c>
      <c r="F3358" s="39" t="s">
        <v>51</v>
      </c>
    </row>
    <row r="3359" spans="1:6">
      <c r="A3359">
        <v>38</v>
      </c>
      <c r="B3359" s="1" t="s">
        <v>289</v>
      </c>
      <c r="C3359">
        <v>2</v>
      </c>
      <c r="D3359" s="39">
        <v>0.9</v>
      </c>
      <c r="E3359" s="39">
        <v>2</v>
      </c>
      <c r="F3359" s="39" t="s">
        <v>51</v>
      </c>
    </row>
    <row r="3360" spans="1:6">
      <c r="A3360">
        <v>38</v>
      </c>
      <c r="B3360" s="1" t="s">
        <v>122</v>
      </c>
      <c r="C3360">
        <v>1</v>
      </c>
      <c r="D3360" s="39">
        <v>1</v>
      </c>
      <c r="E3360" s="39">
        <v>3</v>
      </c>
      <c r="F3360" s="39" t="s">
        <v>51</v>
      </c>
    </row>
    <row r="3361" spans="1:6">
      <c r="A3361">
        <v>38</v>
      </c>
      <c r="B3361" s="1" t="s">
        <v>122</v>
      </c>
      <c r="C3361">
        <v>2</v>
      </c>
      <c r="D3361" s="39">
        <v>1</v>
      </c>
      <c r="E3361" s="39">
        <v>3</v>
      </c>
      <c r="F3361" s="39" t="s">
        <v>51</v>
      </c>
    </row>
    <row r="3362" spans="1:6">
      <c r="A3362">
        <v>38</v>
      </c>
      <c r="B3362" s="1" t="s">
        <v>288</v>
      </c>
      <c r="C3362">
        <v>1</v>
      </c>
      <c r="D3362" s="39">
        <v>0.67</v>
      </c>
      <c r="E3362" s="39">
        <v>2</v>
      </c>
      <c r="F3362" s="39" t="s">
        <v>51</v>
      </c>
    </row>
    <row r="3363" spans="1:6">
      <c r="A3363">
        <v>38</v>
      </c>
      <c r="B3363" s="1" t="s">
        <v>288</v>
      </c>
      <c r="C3363">
        <v>2</v>
      </c>
      <c r="D3363" s="39">
        <v>1</v>
      </c>
      <c r="E3363" s="39">
        <v>3</v>
      </c>
      <c r="F3363" s="39" t="s">
        <v>51</v>
      </c>
    </row>
    <row r="3364" spans="1:6">
      <c r="A3364">
        <v>38</v>
      </c>
      <c r="B3364" s="1" t="s">
        <v>100</v>
      </c>
      <c r="C3364">
        <v>1</v>
      </c>
      <c r="D3364" s="39">
        <v>0.54</v>
      </c>
      <c r="E3364" s="39">
        <v>2</v>
      </c>
      <c r="F3364" s="39" t="s">
        <v>51</v>
      </c>
    </row>
    <row r="3365" spans="1:6">
      <c r="A3365">
        <v>38</v>
      </c>
      <c r="B3365" s="1" t="s">
        <v>100</v>
      </c>
      <c r="C3365">
        <v>2</v>
      </c>
      <c r="D3365" s="39">
        <v>0.52</v>
      </c>
      <c r="E3365" s="39">
        <v>2</v>
      </c>
      <c r="F3365" s="39" t="s">
        <v>51</v>
      </c>
    </row>
    <row r="3366" spans="1:6">
      <c r="A3366">
        <v>38</v>
      </c>
      <c r="B3366" s="1" t="s">
        <v>8</v>
      </c>
      <c r="C3366">
        <v>1</v>
      </c>
      <c r="D3366" s="39">
        <v>0.26</v>
      </c>
      <c r="E3366" s="39">
        <v>0</v>
      </c>
      <c r="F3366" s="39" t="s">
        <v>51</v>
      </c>
    </row>
    <row r="3367" spans="1:6">
      <c r="A3367">
        <v>38</v>
      </c>
      <c r="B3367" s="1" t="s">
        <v>8</v>
      </c>
      <c r="C3367">
        <v>2</v>
      </c>
      <c r="D3367" s="39">
        <v>1</v>
      </c>
      <c r="E3367" s="39">
        <v>3</v>
      </c>
      <c r="F3367" s="39" t="s">
        <v>51</v>
      </c>
    </row>
    <row r="3368" spans="1:6">
      <c r="A3368">
        <v>38</v>
      </c>
      <c r="B3368" s="1" t="s">
        <v>240</v>
      </c>
      <c r="C3368">
        <v>1</v>
      </c>
      <c r="D3368" s="39">
        <v>1</v>
      </c>
      <c r="E3368" s="39">
        <v>3</v>
      </c>
      <c r="F3368" s="39" t="s">
        <v>51</v>
      </c>
    </row>
    <row r="3369" spans="1:6">
      <c r="A3369">
        <v>38</v>
      </c>
      <c r="B3369" s="1" t="s">
        <v>240</v>
      </c>
      <c r="C3369">
        <v>2</v>
      </c>
      <c r="D3369" s="39">
        <v>0.85</v>
      </c>
      <c r="E3369" s="39">
        <v>2</v>
      </c>
      <c r="F3369" s="39" t="s">
        <v>51</v>
      </c>
    </row>
    <row r="3370" spans="1:6">
      <c r="A3370">
        <v>38</v>
      </c>
      <c r="B3370" s="1" t="s">
        <v>118</v>
      </c>
      <c r="C3370">
        <v>1</v>
      </c>
      <c r="D3370" s="39">
        <v>0.73</v>
      </c>
      <c r="E3370" s="39">
        <v>2</v>
      </c>
      <c r="F3370" s="39" t="s">
        <v>51</v>
      </c>
    </row>
    <row r="3371" spans="1:6">
      <c r="A3371">
        <v>38</v>
      </c>
      <c r="B3371" s="1" t="s">
        <v>118</v>
      </c>
      <c r="C3371">
        <v>2</v>
      </c>
      <c r="D3371" s="39">
        <v>0.23</v>
      </c>
      <c r="E3371" s="39">
        <v>0</v>
      </c>
      <c r="F3371" s="39" t="s">
        <v>51</v>
      </c>
    </row>
    <row r="3372" spans="1:6">
      <c r="A3372">
        <v>38</v>
      </c>
      <c r="B3372" s="1" t="s">
        <v>309</v>
      </c>
      <c r="C3372">
        <v>1</v>
      </c>
      <c r="D3372" s="39">
        <v>0.6</v>
      </c>
      <c r="E3372" s="39">
        <v>2</v>
      </c>
      <c r="F3372" s="39" t="s">
        <v>51</v>
      </c>
    </row>
    <row r="3373" spans="1:6">
      <c r="A3373">
        <v>38</v>
      </c>
      <c r="B3373" s="1" t="s">
        <v>309</v>
      </c>
      <c r="C3373">
        <v>2</v>
      </c>
      <c r="D3373" s="39">
        <v>0.72</v>
      </c>
      <c r="E3373" s="39">
        <v>1</v>
      </c>
      <c r="F3373" s="39" t="s">
        <v>51</v>
      </c>
    </row>
    <row r="3374" spans="1:6">
      <c r="A3374">
        <v>38</v>
      </c>
      <c r="B3374" s="1" t="s">
        <v>273</v>
      </c>
      <c r="C3374">
        <v>1</v>
      </c>
      <c r="D3374" s="39">
        <v>0.99</v>
      </c>
      <c r="E3374" s="39">
        <v>2</v>
      </c>
      <c r="F3374" s="39" t="s">
        <v>51</v>
      </c>
    </row>
    <row r="3375" spans="1:6">
      <c r="A3375">
        <v>38</v>
      </c>
      <c r="B3375" s="1" t="s">
        <v>273</v>
      </c>
      <c r="C3375">
        <v>2</v>
      </c>
      <c r="D3375" s="39">
        <v>1</v>
      </c>
      <c r="E3375" s="39">
        <v>3</v>
      </c>
      <c r="F3375" s="39" t="s">
        <v>51</v>
      </c>
    </row>
    <row r="3376" spans="1:6">
      <c r="A3376">
        <v>38</v>
      </c>
      <c r="B3376" s="1" t="s">
        <v>290</v>
      </c>
      <c r="C3376">
        <v>1</v>
      </c>
      <c r="D3376" s="39">
        <v>1</v>
      </c>
      <c r="E3376" s="39">
        <v>3</v>
      </c>
      <c r="F3376" s="39" t="s">
        <v>51</v>
      </c>
    </row>
    <row r="3377" spans="1:6">
      <c r="A3377">
        <v>38</v>
      </c>
      <c r="B3377" s="1" t="s">
        <v>290</v>
      </c>
      <c r="C3377">
        <v>2</v>
      </c>
      <c r="D3377" s="39">
        <v>1</v>
      </c>
      <c r="E3377" s="39">
        <v>3</v>
      </c>
      <c r="F3377" s="39" t="s">
        <v>51</v>
      </c>
    </row>
    <row r="3378" spans="1:6">
      <c r="A3378">
        <v>38</v>
      </c>
      <c r="B3378" s="1" t="s">
        <v>20</v>
      </c>
      <c r="C3378">
        <v>1</v>
      </c>
      <c r="D3378" s="39">
        <v>0.46</v>
      </c>
      <c r="E3378" s="39">
        <v>0</v>
      </c>
      <c r="F3378" s="39" t="s">
        <v>51</v>
      </c>
    </row>
    <row r="3379" spans="1:6">
      <c r="A3379">
        <v>38</v>
      </c>
      <c r="B3379" s="1" t="s">
        <v>20</v>
      </c>
      <c r="C3379">
        <v>2</v>
      </c>
      <c r="D3379" s="39">
        <v>0.54</v>
      </c>
      <c r="E3379" s="39">
        <v>2</v>
      </c>
      <c r="F3379" s="39" t="s">
        <v>51</v>
      </c>
    </row>
    <row r="3380" spans="1:6">
      <c r="A3380">
        <v>38</v>
      </c>
      <c r="B3380" s="1" t="s">
        <v>18</v>
      </c>
      <c r="C3380">
        <v>1</v>
      </c>
      <c r="D3380" s="39">
        <v>0.5</v>
      </c>
      <c r="E3380" s="39">
        <v>1</v>
      </c>
      <c r="F3380" s="39" t="s">
        <v>51</v>
      </c>
    </row>
    <row r="3381" spans="1:6">
      <c r="A3381">
        <v>38</v>
      </c>
      <c r="B3381" s="1" t="s">
        <v>18</v>
      </c>
      <c r="C3381">
        <v>2</v>
      </c>
      <c r="D3381" s="39">
        <v>0.77</v>
      </c>
      <c r="E3381" s="39">
        <v>1</v>
      </c>
      <c r="F3381" s="39" t="s">
        <v>51</v>
      </c>
    </row>
    <row r="3382" spans="1:6">
      <c r="A3382">
        <v>38</v>
      </c>
      <c r="B3382" s="1" t="s">
        <v>274</v>
      </c>
      <c r="C3382">
        <v>1</v>
      </c>
      <c r="D3382" s="39">
        <v>1</v>
      </c>
      <c r="E3382" s="39">
        <v>3</v>
      </c>
      <c r="F3382" s="39" t="s">
        <v>51</v>
      </c>
    </row>
    <row r="3383" spans="1:6">
      <c r="A3383">
        <v>38</v>
      </c>
      <c r="B3383" s="1" t="s">
        <v>274</v>
      </c>
      <c r="C3383">
        <v>2</v>
      </c>
      <c r="D3383" s="39">
        <v>1</v>
      </c>
      <c r="E3383" s="39">
        <v>3</v>
      </c>
      <c r="F3383" s="39" t="s">
        <v>51</v>
      </c>
    </row>
    <row r="3384" spans="1:6">
      <c r="A3384">
        <v>38</v>
      </c>
      <c r="B3384" s="1" t="s">
        <v>241</v>
      </c>
      <c r="C3384">
        <v>1</v>
      </c>
      <c r="D3384" s="39">
        <v>0.54</v>
      </c>
      <c r="E3384" s="39">
        <v>2</v>
      </c>
      <c r="F3384" s="39" t="s">
        <v>51</v>
      </c>
    </row>
    <row r="3385" spans="1:6">
      <c r="A3385">
        <v>38</v>
      </c>
      <c r="B3385" s="1" t="s">
        <v>241</v>
      </c>
      <c r="C3385">
        <v>2</v>
      </c>
      <c r="D3385" s="39">
        <v>0.18</v>
      </c>
      <c r="E3385" s="39">
        <v>0</v>
      </c>
      <c r="F3385" s="39" t="s">
        <v>51</v>
      </c>
    </row>
    <row r="3386" spans="1:6">
      <c r="A3386">
        <v>38</v>
      </c>
      <c r="B3386" s="1" t="s">
        <v>322</v>
      </c>
      <c r="C3386">
        <v>1</v>
      </c>
      <c r="D3386" s="39">
        <v>0.81</v>
      </c>
      <c r="E3386" s="39">
        <v>1</v>
      </c>
      <c r="F3386" s="39" t="s">
        <v>51</v>
      </c>
    </row>
    <row r="3387" spans="1:6">
      <c r="A3387">
        <v>38</v>
      </c>
      <c r="B3387" s="1" t="s">
        <v>322</v>
      </c>
      <c r="C3387">
        <v>2</v>
      </c>
      <c r="D3387" s="39">
        <v>0</v>
      </c>
      <c r="E3387" s="39">
        <v>0</v>
      </c>
      <c r="F3387" s="39" t="s">
        <v>52</v>
      </c>
    </row>
    <row r="3388" spans="1:6">
      <c r="A3388">
        <v>38</v>
      </c>
      <c r="B3388" s="1" t="s">
        <v>44</v>
      </c>
      <c r="C3388">
        <v>1</v>
      </c>
      <c r="D3388" s="39">
        <v>0.56000000000000005</v>
      </c>
      <c r="E3388" s="39">
        <v>1</v>
      </c>
      <c r="F3388" s="39" t="s">
        <v>51</v>
      </c>
    </row>
    <row r="3389" spans="1:6">
      <c r="A3389">
        <v>38</v>
      </c>
      <c r="B3389" s="1" t="s">
        <v>44</v>
      </c>
      <c r="C3389">
        <v>2</v>
      </c>
      <c r="D3389" s="39">
        <v>0</v>
      </c>
      <c r="E3389" s="39">
        <v>0</v>
      </c>
      <c r="F3389" s="39" t="s">
        <v>52</v>
      </c>
    </row>
    <row r="3390" spans="1:6">
      <c r="A3390">
        <v>38</v>
      </c>
      <c r="B3390" s="1" t="s">
        <v>39</v>
      </c>
      <c r="C3390">
        <v>1</v>
      </c>
      <c r="D3390" s="39">
        <v>0.52</v>
      </c>
      <c r="E3390" s="39">
        <v>1</v>
      </c>
      <c r="F3390" s="39" t="s">
        <v>51</v>
      </c>
    </row>
    <row r="3391" spans="1:6">
      <c r="A3391">
        <v>38</v>
      </c>
      <c r="B3391" s="1" t="s">
        <v>39</v>
      </c>
      <c r="C3391">
        <v>2</v>
      </c>
      <c r="D3391" s="39">
        <v>0.7</v>
      </c>
      <c r="E3391" s="39">
        <v>1</v>
      </c>
      <c r="F3391" s="39" t="s">
        <v>51</v>
      </c>
    </row>
    <row r="3392" spans="1:6">
      <c r="A3392">
        <v>38</v>
      </c>
      <c r="B3392" s="1" t="s">
        <v>285</v>
      </c>
      <c r="C3392">
        <v>1</v>
      </c>
      <c r="D3392" s="39">
        <v>1</v>
      </c>
      <c r="E3392" s="39">
        <v>3</v>
      </c>
      <c r="F3392" s="39" t="s">
        <v>51</v>
      </c>
    </row>
    <row r="3393" spans="1:6">
      <c r="A3393">
        <v>38</v>
      </c>
      <c r="B3393" s="1" t="s">
        <v>285</v>
      </c>
      <c r="C3393">
        <v>2</v>
      </c>
      <c r="D3393" s="39">
        <v>1</v>
      </c>
      <c r="E3393" s="39">
        <v>3</v>
      </c>
      <c r="F3393" s="39" t="s">
        <v>51</v>
      </c>
    </row>
    <row r="3394" spans="1:6">
      <c r="A3394">
        <v>38</v>
      </c>
      <c r="B3394" s="1" t="s">
        <v>243</v>
      </c>
      <c r="C3394">
        <v>1</v>
      </c>
      <c r="D3394" s="39">
        <v>0.06</v>
      </c>
      <c r="E3394" s="39">
        <v>0</v>
      </c>
      <c r="F3394" s="39" t="s">
        <v>51</v>
      </c>
    </row>
    <row r="3395" spans="1:6">
      <c r="A3395">
        <v>38</v>
      </c>
      <c r="B3395" s="1" t="s">
        <v>243</v>
      </c>
      <c r="C3395">
        <v>2</v>
      </c>
      <c r="D3395" s="39">
        <v>1</v>
      </c>
      <c r="E3395" s="39">
        <v>3</v>
      </c>
      <c r="F3395" s="39" t="s">
        <v>51</v>
      </c>
    </row>
    <row r="3396" spans="1:6">
      <c r="A3396">
        <v>38</v>
      </c>
      <c r="B3396" s="1" t="s">
        <v>275</v>
      </c>
      <c r="C3396">
        <v>1</v>
      </c>
      <c r="D3396" s="39">
        <v>0.93</v>
      </c>
      <c r="E3396" s="39">
        <v>1</v>
      </c>
      <c r="F3396" s="39" t="s">
        <v>51</v>
      </c>
    </row>
    <row r="3397" spans="1:6">
      <c r="A3397">
        <v>38</v>
      </c>
      <c r="B3397" s="1" t="s">
        <v>275</v>
      </c>
      <c r="C3397">
        <v>2</v>
      </c>
      <c r="D3397" s="39">
        <v>1</v>
      </c>
      <c r="E3397" s="39">
        <v>3</v>
      </c>
      <c r="F3397" s="39" t="s">
        <v>51</v>
      </c>
    </row>
    <row r="3398" spans="1:6">
      <c r="A3398">
        <v>38</v>
      </c>
      <c r="B3398" s="1" t="s">
        <v>256</v>
      </c>
      <c r="C3398">
        <v>1</v>
      </c>
      <c r="D3398" s="39">
        <v>1</v>
      </c>
      <c r="E3398" s="39">
        <v>3</v>
      </c>
      <c r="F3398" s="39" t="s">
        <v>51</v>
      </c>
    </row>
    <row r="3399" spans="1:6">
      <c r="A3399">
        <v>38</v>
      </c>
      <c r="B3399" s="1" t="s">
        <v>256</v>
      </c>
      <c r="C3399">
        <v>2</v>
      </c>
      <c r="D3399" s="39">
        <v>1</v>
      </c>
      <c r="E3399" s="39">
        <v>3</v>
      </c>
      <c r="F3399" s="39" t="s">
        <v>51</v>
      </c>
    </row>
    <row r="3400" spans="1:6">
      <c r="A3400">
        <v>38</v>
      </c>
      <c r="B3400" s="1" t="s">
        <v>250</v>
      </c>
      <c r="C3400">
        <v>1</v>
      </c>
      <c r="D3400" s="39">
        <v>1</v>
      </c>
      <c r="E3400" s="39">
        <v>3</v>
      </c>
      <c r="F3400" s="39" t="s">
        <v>51</v>
      </c>
    </row>
    <row r="3401" spans="1:6">
      <c r="A3401">
        <v>38</v>
      </c>
      <c r="B3401" s="1" t="s">
        <v>250</v>
      </c>
      <c r="C3401">
        <v>2</v>
      </c>
      <c r="D3401" s="39">
        <v>0.53</v>
      </c>
      <c r="E3401" s="39">
        <v>1</v>
      </c>
      <c r="F3401" s="39" t="s">
        <v>51</v>
      </c>
    </row>
    <row r="3402" spans="1:6">
      <c r="A3402">
        <v>38</v>
      </c>
      <c r="B3402" s="1" t="s">
        <v>311</v>
      </c>
      <c r="C3402">
        <v>1</v>
      </c>
      <c r="D3402" s="39">
        <v>1</v>
      </c>
      <c r="E3402" s="39">
        <v>3</v>
      </c>
      <c r="F3402" s="39" t="s">
        <v>51</v>
      </c>
    </row>
    <row r="3403" spans="1:6">
      <c r="A3403" s="64">
        <v>38</v>
      </c>
      <c r="B3403" s="149" t="s">
        <v>311</v>
      </c>
      <c r="C3403" s="64">
        <v>2</v>
      </c>
      <c r="D3403" s="152">
        <v>0.9</v>
      </c>
      <c r="E3403" s="152">
        <v>1</v>
      </c>
      <c r="F3403" s="152" t="s">
        <v>51</v>
      </c>
    </row>
    <row r="3404" spans="1:6">
      <c r="A3404">
        <v>39</v>
      </c>
      <c r="B3404" s="1" t="s">
        <v>229</v>
      </c>
      <c r="C3404">
        <v>1</v>
      </c>
      <c r="D3404" s="39">
        <v>0.56999999999999995</v>
      </c>
      <c r="E3404" s="39">
        <v>1</v>
      </c>
      <c r="F3404" s="39" t="s">
        <v>51</v>
      </c>
    </row>
    <row r="3405" spans="1:6">
      <c r="A3405">
        <v>39</v>
      </c>
      <c r="B3405" s="1" t="s">
        <v>229</v>
      </c>
      <c r="C3405">
        <v>2</v>
      </c>
      <c r="D3405" s="39">
        <v>0.8</v>
      </c>
      <c r="E3405" s="39">
        <v>2</v>
      </c>
      <c r="F3405" s="39" t="s">
        <v>51</v>
      </c>
    </row>
    <row r="3406" spans="1:6">
      <c r="A3406">
        <v>39</v>
      </c>
      <c r="B3406" s="1" t="s">
        <v>287</v>
      </c>
      <c r="C3406">
        <v>1</v>
      </c>
      <c r="D3406" s="39">
        <v>0.99</v>
      </c>
      <c r="E3406" s="39">
        <v>2</v>
      </c>
      <c r="F3406" s="39" t="s">
        <v>51</v>
      </c>
    </row>
    <row r="3407" spans="1:6">
      <c r="A3407">
        <v>39</v>
      </c>
      <c r="B3407" s="1" t="s">
        <v>287</v>
      </c>
      <c r="C3407">
        <v>2</v>
      </c>
      <c r="D3407" s="39">
        <v>1</v>
      </c>
      <c r="E3407" s="39">
        <v>3</v>
      </c>
      <c r="F3407" s="39" t="s">
        <v>51</v>
      </c>
    </row>
    <row r="3408" spans="1:6">
      <c r="A3408">
        <v>39</v>
      </c>
      <c r="B3408" s="1" t="s">
        <v>269</v>
      </c>
      <c r="C3408">
        <v>1</v>
      </c>
      <c r="D3408" s="39">
        <v>1</v>
      </c>
      <c r="E3408" s="39">
        <v>3</v>
      </c>
      <c r="F3408" s="39" t="s">
        <v>51</v>
      </c>
    </row>
    <row r="3409" spans="1:6">
      <c r="A3409">
        <v>39</v>
      </c>
      <c r="B3409" s="1" t="s">
        <v>269</v>
      </c>
      <c r="C3409">
        <v>2</v>
      </c>
      <c r="D3409" s="39">
        <v>0.4</v>
      </c>
      <c r="E3409" s="39">
        <v>0</v>
      </c>
      <c r="F3409" s="39" t="s">
        <v>51</v>
      </c>
    </row>
    <row r="3410" spans="1:6">
      <c r="A3410">
        <v>39</v>
      </c>
      <c r="B3410" s="275" t="s">
        <v>450</v>
      </c>
      <c r="C3410">
        <v>1</v>
      </c>
      <c r="D3410" s="39">
        <v>1</v>
      </c>
      <c r="E3410" s="39">
        <v>3</v>
      </c>
      <c r="F3410" s="39" t="s">
        <v>51</v>
      </c>
    </row>
    <row r="3411" spans="1:6">
      <c r="A3411">
        <v>39</v>
      </c>
      <c r="B3411" s="275" t="s">
        <v>450</v>
      </c>
      <c r="C3411">
        <v>2</v>
      </c>
      <c r="D3411" s="39">
        <v>0.84</v>
      </c>
      <c r="E3411" s="39">
        <v>1</v>
      </c>
      <c r="F3411" s="39" t="s">
        <v>51</v>
      </c>
    </row>
    <row r="3412" spans="1:6">
      <c r="A3412">
        <v>39</v>
      </c>
      <c r="B3412" s="1" t="s">
        <v>3</v>
      </c>
      <c r="C3412">
        <v>1</v>
      </c>
      <c r="D3412" s="39">
        <v>0.74</v>
      </c>
      <c r="E3412" s="39">
        <v>2</v>
      </c>
      <c r="F3412" s="39" t="s">
        <v>51</v>
      </c>
    </row>
    <row r="3413" spans="1:6">
      <c r="A3413">
        <v>39</v>
      </c>
      <c r="B3413" s="1" t="s">
        <v>3</v>
      </c>
      <c r="C3413">
        <v>2</v>
      </c>
      <c r="D3413" s="39">
        <v>1</v>
      </c>
      <c r="E3413" s="39">
        <v>3</v>
      </c>
      <c r="F3413" s="39" t="s">
        <v>51</v>
      </c>
    </row>
    <row r="3414" spans="1:6">
      <c r="A3414">
        <v>39</v>
      </c>
      <c r="B3414" s="1" t="s">
        <v>306</v>
      </c>
      <c r="C3414">
        <v>1</v>
      </c>
      <c r="D3414" s="39">
        <v>0.56999999999999995</v>
      </c>
      <c r="E3414" s="39">
        <v>2</v>
      </c>
      <c r="F3414" s="39" t="s">
        <v>51</v>
      </c>
    </row>
    <row r="3415" spans="1:6">
      <c r="A3415">
        <v>39</v>
      </c>
      <c r="B3415" s="1" t="s">
        <v>306</v>
      </c>
      <c r="C3415">
        <v>2</v>
      </c>
      <c r="D3415" s="39">
        <v>0.65</v>
      </c>
      <c r="E3415" s="39">
        <v>1</v>
      </c>
      <c r="F3415" s="39" t="s">
        <v>51</v>
      </c>
    </row>
    <row r="3416" spans="1:6">
      <c r="A3416">
        <v>39</v>
      </c>
      <c r="B3416" s="1" t="s">
        <v>205</v>
      </c>
      <c r="C3416">
        <v>1</v>
      </c>
      <c r="D3416" s="39">
        <v>0.53</v>
      </c>
      <c r="E3416" s="39">
        <v>1</v>
      </c>
      <c r="F3416" s="39" t="s">
        <v>51</v>
      </c>
    </row>
    <row r="3417" spans="1:6">
      <c r="A3417">
        <v>39</v>
      </c>
      <c r="B3417" s="1" t="s">
        <v>205</v>
      </c>
      <c r="C3417">
        <v>2</v>
      </c>
      <c r="D3417" s="39">
        <v>0.48</v>
      </c>
      <c r="E3417" s="39">
        <v>0</v>
      </c>
      <c r="F3417" s="39" t="s">
        <v>51</v>
      </c>
    </row>
    <row r="3418" spans="1:6">
      <c r="A3418">
        <v>39</v>
      </c>
      <c r="B3418" s="1" t="s">
        <v>95</v>
      </c>
      <c r="C3418">
        <v>1</v>
      </c>
      <c r="D3418" s="39">
        <v>0.63</v>
      </c>
      <c r="E3418" s="39">
        <v>1</v>
      </c>
      <c r="F3418" s="39" t="s">
        <v>51</v>
      </c>
    </row>
    <row r="3419" spans="1:6">
      <c r="A3419">
        <v>39</v>
      </c>
      <c r="B3419" s="1" t="s">
        <v>95</v>
      </c>
      <c r="C3419">
        <v>2</v>
      </c>
      <c r="D3419" s="39">
        <v>0.77</v>
      </c>
      <c r="E3419" s="39">
        <v>1</v>
      </c>
      <c r="F3419" s="39" t="s">
        <v>51</v>
      </c>
    </row>
    <row r="3420" spans="1:6">
      <c r="A3420">
        <v>39</v>
      </c>
      <c r="B3420" s="1" t="s">
        <v>270</v>
      </c>
      <c r="C3420">
        <v>1</v>
      </c>
      <c r="D3420" s="39">
        <v>0.75</v>
      </c>
      <c r="E3420" s="39">
        <v>1</v>
      </c>
      <c r="F3420" s="39" t="s">
        <v>51</v>
      </c>
    </row>
    <row r="3421" spans="1:6">
      <c r="A3421">
        <v>39</v>
      </c>
      <c r="B3421" s="1" t="s">
        <v>270</v>
      </c>
      <c r="C3421">
        <v>2</v>
      </c>
      <c r="D3421" s="39">
        <v>0.65</v>
      </c>
      <c r="E3421" s="39">
        <v>2</v>
      </c>
      <c r="F3421" s="39" t="s">
        <v>51</v>
      </c>
    </row>
    <row r="3422" spans="1:6">
      <c r="A3422">
        <v>39</v>
      </c>
      <c r="B3422" s="1" t="s">
        <v>272</v>
      </c>
      <c r="C3422">
        <v>1</v>
      </c>
      <c r="D3422" s="39">
        <v>0.75</v>
      </c>
      <c r="E3422" s="39">
        <v>2</v>
      </c>
      <c r="F3422" s="39" t="s">
        <v>51</v>
      </c>
    </row>
    <row r="3423" spans="1:6">
      <c r="A3423">
        <v>39</v>
      </c>
      <c r="B3423" s="1" t="s">
        <v>272</v>
      </c>
      <c r="C3423">
        <v>2</v>
      </c>
      <c r="D3423" s="39">
        <v>0.34</v>
      </c>
      <c r="E3423" s="39">
        <v>0</v>
      </c>
      <c r="F3423" s="39" t="s">
        <v>51</v>
      </c>
    </row>
    <row r="3424" spans="1:6">
      <c r="A3424">
        <v>39</v>
      </c>
      <c r="B3424" s="1" t="s">
        <v>323</v>
      </c>
      <c r="C3424">
        <v>1</v>
      </c>
      <c r="D3424" s="39">
        <v>1</v>
      </c>
      <c r="E3424" s="39">
        <v>3</v>
      </c>
      <c r="F3424" s="39" t="s">
        <v>51</v>
      </c>
    </row>
    <row r="3425" spans="1:6">
      <c r="A3425">
        <v>39</v>
      </c>
      <c r="B3425" s="1" t="s">
        <v>323</v>
      </c>
      <c r="C3425">
        <v>2</v>
      </c>
      <c r="D3425" s="39">
        <v>0.67</v>
      </c>
      <c r="E3425" s="39">
        <v>2</v>
      </c>
      <c r="F3425" s="39" t="s">
        <v>51</v>
      </c>
    </row>
    <row r="3426" spans="1:6">
      <c r="A3426">
        <v>39</v>
      </c>
      <c r="B3426" s="1" t="s">
        <v>257</v>
      </c>
      <c r="C3426">
        <v>1</v>
      </c>
      <c r="D3426" s="39">
        <v>0.69</v>
      </c>
      <c r="E3426" s="39">
        <v>2</v>
      </c>
      <c r="F3426" s="39" t="s">
        <v>51</v>
      </c>
    </row>
    <row r="3427" spans="1:6">
      <c r="A3427">
        <v>39</v>
      </c>
      <c r="B3427" s="1" t="s">
        <v>257</v>
      </c>
      <c r="C3427">
        <v>2</v>
      </c>
      <c r="D3427" s="39">
        <v>0.87</v>
      </c>
      <c r="E3427" s="39">
        <v>2</v>
      </c>
      <c r="F3427" s="39" t="s">
        <v>51</v>
      </c>
    </row>
    <row r="3428" spans="1:6">
      <c r="A3428">
        <v>39</v>
      </c>
      <c r="B3428" s="1" t="s">
        <v>271</v>
      </c>
      <c r="C3428">
        <v>1</v>
      </c>
      <c r="D3428" s="39">
        <v>0.3</v>
      </c>
      <c r="E3428" s="39">
        <v>0</v>
      </c>
      <c r="F3428" s="39" t="s">
        <v>51</v>
      </c>
    </row>
    <row r="3429" spans="1:6">
      <c r="A3429">
        <v>39</v>
      </c>
      <c r="B3429" s="1" t="s">
        <v>271</v>
      </c>
      <c r="C3429">
        <v>2</v>
      </c>
      <c r="D3429" s="39">
        <v>0.28000000000000003</v>
      </c>
      <c r="E3429" s="39">
        <v>0</v>
      </c>
      <c r="F3429" s="39" t="s">
        <v>51</v>
      </c>
    </row>
    <row r="3430" spans="1:6">
      <c r="A3430">
        <v>39</v>
      </c>
      <c r="B3430" s="1" t="s">
        <v>233</v>
      </c>
      <c r="C3430">
        <v>1</v>
      </c>
      <c r="D3430" s="39">
        <v>0.84</v>
      </c>
      <c r="E3430" s="39">
        <v>2</v>
      </c>
      <c r="F3430" s="39" t="s">
        <v>51</v>
      </c>
    </row>
    <row r="3431" spans="1:6">
      <c r="A3431">
        <v>39</v>
      </c>
      <c r="B3431" s="1" t="s">
        <v>233</v>
      </c>
      <c r="C3431">
        <v>2</v>
      </c>
      <c r="D3431" s="39">
        <v>1</v>
      </c>
      <c r="E3431" s="39">
        <v>3</v>
      </c>
      <c r="F3431" s="39" t="s">
        <v>51</v>
      </c>
    </row>
    <row r="3432" spans="1:6">
      <c r="A3432">
        <v>39</v>
      </c>
      <c r="B3432" s="1" t="s">
        <v>2</v>
      </c>
      <c r="C3432">
        <v>1</v>
      </c>
      <c r="D3432" s="39">
        <v>0.79</v>
      </c>
      <c r="E3432" s="39">
        <v>2</v>
      </c>
      <c r="F3432" s="39" t="s">
        <v>51</v>
      </c>
    </row>
    <row r="3433" spans="1:6">
      <c r="A3433">
        <v>39</v>
      </c>
      <c r="B3433" s="1" t="s">
        <v>2</v>
      </c>
      <c r="C3433">
        <v>2</v>
      </c>
      <c r="D3433" s="39">
        <v>0.79</v>
      </c>
      <c r="E3433" s="39">
        <v>2</v>
      </c>
      <c r="F3433" s="39" t="s">
        <v>51</v>
      </c>
    </row>
    <row r="3434" spans="1:6">
      <c r="A3434">
        <v>39</v>
      </c>
      <c r="B3434" s="1" t="s">
        <v>7</v>
      </c>
      <c r="C3434">
        <v>1</v>
      </c>
      <c r="D3434" s="39">
        <v>1</v>
      </c>
      <c r="E3434" s="39">
        <v>3</v>
      </c>
      <c r="F3434" s="39" t="s">
        <v>51</v>
      </c>
    </row>
    <row r="3435" spans="1:6">
      <c r="A3435">
        <v>39</v>
      </c>
      <c r="B3435" s="1" t="s">
        <v>7</v>
      </c>
      <c r="C3435">
        <v>2</v>
      </c>
      <c r="D3435" s="39">
        <v>0.86</v>
      </c>
      <c r="E3435" s="39">
        <v>2</v>
      </c>
      <c r="F3435" s="39" t="s">
        <v>51</v>
      </c>
    </row>
    <row r="3436" spans="1:6">
      <c r="A3436">
        <v>39</v>
      </c>
      <c r="B3436" s="1" t="s">
        <v>324</v>
      </c>
      <c r="C3436">
        <v>1</v>
      </c>
      <c r="D3436" s="39">
        <v>0.79</v>
      </c>
      <c r="E3436" s="39">
        <v>2</v>
      </c>
      <c r="F3436" s="39" t="s">
        <v>51</v>
      </c>
    </row>
    <row r="3437" spans="1:6">
      <c r="A3437">
        <v>39</v>
      </c>
      <c r="B3437" s="1" t="s">
        <v>324</v>
      </c>
      <c r="C3437">
        <v>2</v>
      </c>
      <c r="D3437" s="39">
        <v>0.57999999999999996</v>
      </c>
      <c r="E3437" s="39">
        <v>1</v>
      </c>
      <c r="F3437" s="39" t="s">
        <v>51</v>
      </c>
    </row>
    <row r="3438" spans="1:6">
      <c r="A3438">
        <v>39</v>
      </c>
      <c r="B3438" s="1" t="s">
        <v>132</v>
      </c>
      <c r="C3438">
        <v>1</v>
      </c>
      <c r="D3438" s="39">
        <v>1</v>
      </c>
      <c r="E3438" s="39">
        <v>3</v>
      </c>
      <c r="F3438" s="39" t="s">
        <v>51</v>
      </c>
    </row>
    <row r="3439" spans="1:6">
      <c r="A3439">
        <v>39</v>
      </c>
      <c r="B3439" s="1" t="s">
        <v>132</v>
      </c>
      <c r="C3439">
        <v>2</v>
      </c>
      <c r="D3439" s="39">
        <v>0.82</v>
      </c>
      <c r="E3439" s="39">
        <v>2</v>
      </c>
      <c r="F3439" s="39" t="s">
        <v>51</v>
      </c>
    </row>
    <row r="3440" spans="1:6">
      <c r="A3440">
        <v>39</v>
      </c>
      <c r="B3440" s="1" t="s">
        <v>10</v>
      </c>
      <c r="C3440">
        <v>1</v>
      </c>
      <c r="D3440" s="39">
        <v>0.94</v>
      </c>
      <c r="E3440" s="39">
        <v>2</v>
      </c>
      <c r="F3440" s="39" t="s">
        <v>51</v>
      </c>
    </row>
    <row r="3441" spans="1:6">
      <c r="A3441">
        <v>39</v>
      </c>
      <c r="B3441" s="1" t="s">
        <v>10</v>
      </c>
      <c r="C3441">
        <v>2</v>
      </c>
      <c r="D3441" s="39">
        <v>1</v>
      </c>
      <c r="E3441" s="39">
        <v>3</v>
      </c>
      <c r="F3441" s="39" t="s">
        <v>51</v>
      </c>
    </row>
    <row r="3442" spans="1:6">
      <c r="A3442">
        <v>39</v>
      </c>
      <c r="B3442" s="1" t="s">
        <v>254</v>
      </c>
      <c r="C3442">
        <v>1</v>
      </c>
      <c r="D3442" s="39">
        <v>0.73</v>
      </c>
      <c r="E3442" s="39">
        <v>1</v>
      </c>
      <c r="F3442" s="39" t="s">
        <v>51</v>
      </c>
    </row>
    <row r="3443" spans="1:6">
      <c r="A3443">
        <v>39</v>
      </c>
      <c r="B3443" s="1" t="s">
        <v>254</v>
      </c>
      <c r="C3443">
        <v>2</v>
      </c>
      <c r="D3443" s="39">
        <v>0.7</v>
      </c>
      <c r="E3443" s="39">
        <v>2</v>
      </c>
      <c r="F3443" s="39" t="s">
        <v>51</v>
      </c>
    </row>
    <row r="3444" spans="1:6">
      <c r="A3444">
        <v>39</v>
      </c>
      <c r="B3444" s="1" t="s">
        <v>236</v>
      </c>
      <c r="C3444">
        <v>1</v>
      </c>
      <c r="D3444" s="39">
        <v>1</v>
      </c>
      <c r="E3444" s="39">
        <v>3</v>
      </c>
      <c r="F3444" s="39" t="s">
        <v>51</v>
      </c>
    </row>
    <row r="3445" spans="1:6">
      <c r="A3445">
        <v>39</v>
      </c>
      <c r="B3445" s="1" t="s">
        <v>236</v>
      </c>
      <c r="C3445">
        <v>2</v>
      </c>
      <c r="D3445" s="39">
        <v>0.33</v>
      </c>
      <c r="E3445" s="39">
        <v>0</v>
      </c>
      <c r="F3445" s="39" t="s">
        <v>51</v>
      </c>
    </row>
    <row r="3446" spans="1:6">
      <c r="A3446">
        <v>39</v>
      </c>
      <c r="B3446" s="1" t="s">
        <v>120</v>
      </c>
      <c r="C3446">
        <v>1</v>
      </c>
      <c r="D3446" s="39">
        <v>0.85</v>
      </c>
      <c r="E3446" s="39">
        <v>2</v>
      </c>
      <c r="F3446" s="39" t="s">
        <v>51</v>
      </c>
    </row>
    <row r="3447" spans="1:6">
      <c r="A3447">
        <v>39</v>
      </c>
      <c r="B3447" s="1" t="s">
        <v>120</v>
      </c>
      <c r="C3447">
        <v>2</v>
      </c>
      <c r="D3447" s="39">
        <v>0.92</v>
      </c>
      <c r="E3447" s="39">
        <v>2</v>
      </c>
      <c r="F3447" s="39" t="s">
        <v>51</v>
      </c>
    </row>
    <row r="3448" spans="1:6">
      <c r="A3448">
        <v>39</v>
      </c>
      <c r="B3448" s="1" t="s">
        <v>234</v>
      </c>
      <c r="C3448">
        <v>1</v>
      </c>
      <c r="D3448" s="39">
        <v>1</v>
      </c>
      <c r="E3448" s="39">
        <v>3</v>
      </c>
      <c r="F3448" s="39" t="s">
        <v>51</v>
      </c>
    </row>
    <row r="3449" spans="1:6">
      <c r="A3449">
        <v>39</v>
      </c>
      <c r="B3449" s="1" t="s">
        <v>234</v>
      </c>
      <c r="C3449">
        <v>2</v>
      </c>
      <c r="D3449" s="39">
        <v>0.51</v>
      </c>
      <c r="E3449" s="39">
        <v>2</v>
      </c>
      <c r="F3449" s="39" t="s">
        <v>51</v>
      </c>
    </row>
    <row r="3450" spans="1:6">
      <c r="A3450">
        <v>39</v>
      </c>
      <c r="B3450" s="1" t="s">
        <v>14</v>
      </c>
      <c r="C3450">
        <v>1</v>
      </c>
      <c r="D3450" s="39">
        <v>1</v>
      </c>
      <c r="E3450" s="39">
        <v>3</v>
      </c>
      <c r="F3450" s="39" t="s">
        <v>51</v>
      </c>
    </row>
    <row r="3451" spans="1:6">
      <c r="A3451">
        <v>39</v>
      </c>
      <c r="B3451" s="1" t="s">
        <v>14</v>
      </c>
      <c r="C3451">
        <v>2</v>
      </c>
      <c r="D3451" s="39">
        <v>1</v>
      </c>
      <c r="E3451" s="39">
        <v>3</v>
      </c>
      <c r="F3451" s="39" t="s">
        <v>51</v>
      </c>
    </row>
    <row r="3452" spans="1:6">
      <c r="A3452">
        <v>39</v>
      </c>
      <c r="B3452" s="1" t="s">
        <v>8</v>
      </c>
      <c r="C3452">
        <v>1</v>
      </c>
      <c r="D3452" s="39">
        <v>0.65</v>
      </c>
      <c r="E3452" s="39">
        <v>1</v>
      </c>
      <c r="F3452" s="39" t="s">
        <v>51</v>
      </c>
    </row>
    <row r="3453" spans="1:6">
      <c r="A3453">
        <v>39</v>
      </c>
      <c r="B3453" s="1" t="s">
        <v>8</v>
      </c>
      <c r="C3453">
        <v>2</v>
      </c>
      <c r="D3453" s="39">
        <v>0.53</v>
      </c>
      <c r="E3453" s="39">
        <v>2</v>
      </c>
      <c r="F3453" s="39" t="s">
        <v>51</v>
      </c>
    </row>
    <row r="3454" spans="1:6">
      <c r="A3454">
        <v>39</v>
      </c>
      <c r="B3454" s="1" t="s">
        <v>289</v>
      </c>
      <c r="C3454">
        <v>1</v>
      </c>
      <c r="D3454" s="39">
        <v>1</v>
      </c>
      <c r="E3454" s="39">
        <v>3</v>
      </c>
      <c r="F3454" s="39" t="s">
        <v>51</v>
      </c>
    </row>
    <row r="3455" spans="1:6">
      <c r="A3455">
        <v>39</v>
      </c>
      <c r="B3455" s="1" t="s">
        <v>289</v>
      </c>
      <c r="C3455">
        <v>2</v>
      </c>
      <c r="D3455" s="39">
        <v>0.77</v>
      </c>
      <c r="E3455" s="39">
        <v>2</v>
      </c>
      <c r="F3455" s="39" t="s">
        <v>51</v>
      </c>
    </row>
    <row r="3456" spans="1:6">
      <c r="A3456">
        <v>39</v>
      </c>
      <c r="B3456" s="1" t="s">
        <v>122</v>
      </c>
      <c r="C3456">
        <v>1</v>
      </c>
      <c r="D3456" s="39">
        <v>1</v>
      </c>
      <c r="E3456" s="39">
        <v>3</v>
      </c>
      <c r="F3456" s="39" t="s">
        <v>51</v>
      </c>
    </row>
    <row r="3457" spans="1:6">
      <c r="A3457">
        <v>39</v>
      </c>
      <c r="B3457" s="1" t="s">
        <v>122</v>
      </c>
      <c r="C3457">
        <v>2</v>
      </c>
      <c r="D3457" s="39">
        <v>0.71</v>
      </c>
      <c r="E3457" s="39">
        <v>2</v>
      </c>
      <c r="F3457" s="39" t="s">
        <v>51</v>
      </c>
    </row>
    <row r="3458" spans="1:6">
      <c r="A3458">
        <v>39</v>
      </c>
      <c r="B3458" s="1" t="s">
        <v>288</v>
      </c>
      <c r="C3458">
        <v>1</v>
      </c>
      <c r="D3458" s="39">
        <v>0.46</v>
      </c>
      <c r="E3458" s="39">
        <v>0</v>
      </c>
      <c r="F3458" s="39" t="s">
        <v>51</v>
      </c>
    </row>
    <row r="3459" spans="1:6">
      <c r="A3459">
        <v>39</v>
      </c>
      <c r="B3459" s="1" t="s">
        <v>288</v>
      </c>
      <c r="C3459">
        <v>2</v>
      </c>
      <c r="D3459" s="39">
        <v>0.59</v>
      </c>
      <c r="E3459" s="39">
        <v>1</v>
      </c>
      <c r="F3459" s="39" t="s">
        <v>51</v>
      </c>
    </row>
    <row r="3460" spans="1:6">
      <c r="A3460">
        <v>39</v>
      </c>
      <c r="B3460" s="1" t="s">
        <v>100</v>
      </c>
      <c r="C3460">
        <v>1</v>
      </c>
      <c r="D3460" s="39">
        <v>0.67</v>
      </c>
      <c r="E3460" s="39">
        <v>2</v>
      </c>
      <c r="F3460" s="39" t="s">
        <v>51</v>
      </c>
    </row>
    <row r="3461" spans="1:6">
      <c r="A3461">
        <v>39</v>
      </c>
      <c r="B3461" s="1" t="s">
        <v>100</v>
      </c>
      <c r="C3461">
        <v>2</v>
      </c>
      <c r="D3461" s="39">
        <v>0.57999999999999996</v>
      </c>
      <c r="E3461" s="39">
        <v>2</v>
      </c>
      <c r="F3461" s="39" t="s">
        <v>51</v>
      </c>
    </row>
    <row r="3462" spans="1:6">
      <c r="A3462">
        <v>39</v>
      </c>
      <c r="B3462" s="1" t="s">
        <v>240</v>
      </c>
      <c r="C3462">
        <v>1</v>
      </c>
      <c r="D3462" s="39">
        <v>1</v>
      </c>
      <c r="E3462" s="39">
        <v>3</v>
      </c>
      <c r="F3462" s="39" t="s">
        <v>51</v>
      </c>
    </row>
    <row r="3463" spans="1:6">
      <c r="A3463">
        <v>39</v>
      </c>
      <c r="B3463" s="1" t="s">
        <v>240</v>
      </c>
      <c r="C3463">
        <v>2</v>
      </c>
      <c r="D3463" s="39">
        <v>1</v>
      </c>
      <c r="E3463" s="39">
        <v>3</v>
      </c>
      <c r="F3463" s="39" t="s">
        <v>51</v>
      </c>
    </row>
    <row r="3464" spans="1:6">
      <c r="A3464">
        <v>39</v>
      </c>
      <c r="B3464" s="1" t="s">
        <v>118</v>
      </c>
      <c r="C3464">
        <v>1</v>
      </c>
      <c r="D3464" s="39">
        <v>1</v>
      </c>
      <c r="E3464" s="39">
        <v>3</v>
      </c>
      <c r="F3464" s="39" t="s">
        <v>51</v>
      </c>
    </row>
    <row r="3465" spans="1:6">
      <c r="A3465">
        <v>39</v>
      </c>
      <c r="B3465" s="1" t="s">
        <v>118</v>
      </c>
      <c r="C3465">
        <v>2</v>
      </c>
      <c r="D3465" s="39">
        <v>0.94</v>
      </c>
      <c r="E3465" s="39">
        <v>2</v>
      </c>
      <c r="F3465" s="39" t="s">
        <v>51</v>
      </c>
    </row>
    <row r="3466" spans="1:6">
      <c r="A3466">
        <v>39</v>
      </c>
      <c r="B3466" s="1" t="s">
        <v>309</v>
      </c>
      <c r="C3466">
        <v>1</v>
      </c>
      <c r="D3466" s="39">
        <v>0.55000000000000004</v>
      </c>
      <c r="E3466" s="39">
        <v>2</v>
      </c>
      <c r="F3466" s="39" t="s">
        <v>51</v>
      </c>
    </row>
    <row r="3467" spans="1:6">
      <c r="A3467">
        <v>39</v>
      </c>
      <c r="B3467" s="1" t="s">
        <v>309</v>
      </c>
      <c r="C3467">
        <v>2</v>
      </c>
      <c r="D3467" s="39">
        <v>0.18</v>
      </c>
      <c r="E3467" s="39">
        <v>0</v>
      </c>
      <c r="F3467" s="39" t="s">
        <v>51</v>
      </c>
    </row>
    <row r="3468" spans="1:6">
      <c r="A3468">
        <v>39</v>
      </c>
      <c r="B3468" s="1" t="s">
        <v>273</v>
      </c>
      <c r="C3468">
        <v>1</v>
      </c>
      <c r="D3468" s="39">
        <v>0.67</v>
      </c>
      <c r="E3468" s="39">
        <v>2</v>
      </c>
      <c r="F3468" s="39" t="s">
        <v>51</v>
      </c>
    </row>
    <row r="3469" spans="1:6">
      <c r="A3469">
        <v>39</v>
      </c>
      <c r="B3469" s="1" t="s">
        <v>273</v>
      </c>
      <c r="C3469">
        <v>2</v>
      </c>
      <c r="D3469" s="39">
        <v>0.72</v>
      </c>
      <c r="E3469" s="39">
        <v>2</v>
      </c>
      <c r="F3469" s="39" t="s">
        <v>51</v>
      </c>
    </row>
    <row r="3470" spans="1:6">
      <c r="A3470">
        <v>39</v>
      </c>
      <c r="B3470" s="1" t="s">
        <v>290</v>
      </c>
      <c r="C3470">
        <v>1</v>
      </c>
      <c r="D3470" s="39">
        <v>0.48</v>
      </c>
      <c r="E3470" s="39">
        <v>0</v>
      </c>
      <c r="F3470" s="39" t="s">
        <v>51</v>
      </c>
    </row>
    <row r="3471" spans="1:6">
      <c r="A3471">
        <v>39</v>
      </c>
      <c r="B3471" s="1" t="s">
        <v>290</v>
      </c>
      <c r="C3471">
        <v>2</v>
      </c>
      <c r="D3471" s="39">
        <v>0.97</v>
      </c>
      <c r="E3471" s="39">
        <v>2</v>
      </c>
      <c r="F3471" s="39" t="s">
        <v>51</v>
      </c>
    </row>
    <row r="3472" spans="1:6">
      <c r="A3472">
        <v>39</v>
      </c>
      <c r="B3472" s="1" t="s">
        <v>20</v>
      </c>
      <c r="C3472">
        <v>1</v>
      </c>
      <c r="D3472" s="39">
        <v>0.69</v>
      </c>
      <c r="E3472" s="39">
        <v>2</v>
      </c>
      <c r="F3472" s="39" t="s">
        <v>51</v>
      </c>
    </row>
    <row r="3473" spans="1:6">
      <c r="A3473">
        <v>39</v>
      </c>
      <c r="B3473" s="1" t="s">
        <v>20</v>
      </c>
      <c r="C3473">
        <v>2</v>
      </c>
      <c r="D3473" s="39">
        <v>1</v>
      </c>
      <c r="E3473" s="39">
        <v>3</v>
      </c>
      <c r="F3473" s="39" t="s">
        <v>51</v>
      </c>
    </row>
    <row r="3474" spans="1:6">
      <c r="A3474">
        <v>39</v>
      </c>
      <c r="B3474" s="1" t="s">
        <v>310</v>
      </c>
      <c r="C3474">
        <v>1</v>
      </c>
      <c r="D3474" s="39">
        <v>0.79</v>
      </c>
      <c r="E3474" s="39">
        <v>2</v>
      </c>
      <c r="F3474" s="39" t="s">
        <v>51</v>
      </c>
    </row>
    <row r="3475" spans="1:6">
      <c r="A3475">
        <v>39</v>
      </c>
      <c r="B3475" s="1" t="s">
        <v>310</v>
      </c>
      <c r="C3475">
        <v>2</v>
      </c>
      <c r="D3475" s="39">
        <v>1</v>
      </c>
      <c r="E3475" s="39">
        <v>3</v>
      </c>
      <c r="F3475" s="39" t="s">
        <v>51</v>
      </c>
    </row>
    <row r="3476" spans="1:6">
      <c r="A3476">
        <v>39</v>
      </c>
      <c r="B3476" s="1" t="s">
        <v>274</v>
      </c>
      <c r="C3476">
        <v>1</v>
      </c>
      <c r="D3476" s="39">
        <v>0.88</v>
      </c>
      <c r="E3476" s="39">
        <v>2</v>
      </c>
      <c r="F3476" s="39" t="s">
        <v>51</v>
      </c>
    </row>
    <row r="3477" spans="1:6">
      <c r="A3477">
        <v>39</v>
      </c>
      <c r="B3477" s="1" t="s">
        <v>274</v>
      </c>
      <c r="C3477">
        <v>2</v>
      </c>
      <c r="D3477" s="39">
        <v>1</v>
      </c>
      <c r="E3477" s="39">
        <v>3</v>
      </c>
      <c r="F3477" s="39" t="s">
        <v>51</v>
      </c>
    </row>
    <row r="3478" spans="1:6">
      <c r="A3478">
        <v>39</v>
      </c>
      <c r="B3478" s="1" t="s">
        <v>241</v>
      </c>
      <c r="C3478">
        <v>1</v>
      </c>
      <c r="D3478" s="39">
        <v>1</v>
      </c>
      <c r="E3478" s="39">
        <v>3</v>
      </c>
      <c r="F3478" s="39" t="s">
        <v>51</v>
      </c>
    </row>
    <row r="3479" spans="1:6">
      <c r="A3479">
        <v>39</v>
      </c>
      <c r="B3479" s="1" t="s">
        <v>241</v>
      </c>
      <c r="C3479">
        <v>2</v>
      </c>
      <c r="D3479" s="39">
        <v>0.65</v>
      </c>
      <c r="E3479" s="39">
        <v>2</v>
      </c>
      <c r="F3479" s="39" t="s">
        <v>51</v>
      </c>
    </row>
    <row r="3480" spans="1:6">
      <c r="A3480">
        <v>39</v>
      </c>
      <c r="B3480" s="1" t="s">
        <v>44</v>
      </c>
      <c r="C3480">
        <v>1</v>
      </c>
      <c r="D3480" s="39">
        <v>1</v>
      </c>
      <c r="E3480" s="39">
        <v>3</v>
      </c>
      <c r="F3480" s="39" t="s">
        <v>51</v>
      </c>
    </row>
    <row r="3481" spans="1:6">
      <c r="A3481">
        <v>39</v>
      </c>
      <c r="B3481" s="1" t="s">
        <v>44</v>
      </c>
      <c r="C3481">
        <v>2</v>
      </c>
      <c r="D3481" s="39">
        <v>1</v>
      </c>
      <c r="E3481" s="39">
        <v>3</v>
      </c>
      <c r="F3481" s="39" t="s">
        <v>51</v>
      </c>
    </row>
    <row r="3482" spans="1:6">
      <c r="A3482">
        <v>39</v>
      </c>
      <c r="B3482" s="1" t="s">
        <v>285</v>
      </c>
      <c r="C3482">
        <v>1</v>
      </c>
      <c r="D3482" s="39">
        <v>1</v>
      </c>
      <c r="E3482" s="39">
        <v>3</v>
      </c>
      <c r="F3482" s="39" t="s">
        <v>51</v>
      </c>
    </row>
    <row r="3483" spans="1:6">
      <c r="A3483">
        <v>39</v>
      </c>
      <c r="B3483" s="1" t="s">
        <v>285</v>
      </c>
      <c r="C3483">
        <v>2</v>
      </c>
      <c r="D3483" s="39">
        <v>1</v>
      </c>
      <c r="E3483" s="39">
        <v>3</v>
      </c>
      <c r="F3483" s="39" t="s">
        <v>51</v>
      </c>
    </row>
    <row r="3484" spans="1:6">
      <c r="A3484">
        <v>39</v>
      </c>
      <c r="B3484" s="1" t="s">
        <v>275</v>
      </c>
      <c r="C3484">
        <v>1</v>
      </c>
      <c r="D3484" s="39">
        <v>1</v>
      </c>
      <c r="E3484" s="39">
        <v>3</v>
      </c>
      <c r="F3484" s="39" t="s">
        <v>51</v>
      </c>
    </row>
    <row r="3485" spans="1:6">
      <c r="A3485">
        <v>39</v>
      </c>
      <c r="B3485" s="1" t="s">
        <v>275</v>
      </c>
      <c r="C3485">
        <v>2</v>
      </c>
      <c r="D3485" s="39">
        <v>1</v>
      </c>
      <c r="E3485" s="39">
        <v>3</v>
      </c>
      <c r="F3485" s="39" t="s">
        <v>51</v>
      </c>
    </row>
    <row r="3486" spans="1:6">
      <c r="A3486">
        <v>39</v>
      </c>
      <c r="B3486" s="1" t="s">
        <v>243</v>
      </c>
      <c r="C3486">
        <v>1</v>
      </c>
      <c r="D3486" s="39">
        <v>1</v>
      </c>
      <c r="E3486" s="39">
        <v>3</v>
      </c>
      <c r="F3486" s="39" t="s">
        <v>51</v>
      </c>
    </row>
    <row r="3487" spans="1:6">
      <c r="A3487">
        <v>39</v>
      </c>
      <c r="B3487" s="1" t="s">
        <v>243</v>
      </c>
      <c r="C3487">
        <v>2</v>
      </c>
      <c r="D3487" s="39">
        <v>0.79</v>
      </c>
      <c r="E3487" s="39">
        <v>2</v>
      </c>
      <c r="F3487" s="39" t="s">
        <v>51</v>
      </c>
    </row>
    <row r="3488" spans="1:6">
      <c r="A3488">
        <v>39</v>
      </c>
      <c r="B3488" s="1" t="s">
        <v>21</v>
      </c>
      <c r="C3488">
        <v>1</v>
      </c>
      <c r="D3488" s="39">
        <v>0.85</v>
      </c>
      <c r="E3488" s="39">
        <v>2</v>
      </c>
      <c r="F3488" s="39" t="s">
        <v>51</v>
      </c>
    </row>
    <row r="3489" spans="1:6">
      <c r="A3489">
        <v>39</v>
      </c>
      <c r="B3489" s="1" t="s">
        <v>21</v>
      </c>
      <c r="C3489">
        <v>2</v>
      </c>
      <c r="D3489" s="39">
        <v>0.48</v>
      </c>
      <c r="E3489" s="39">
        <v>1</v>
      </c>
      <c r="F3489" s="39" t="s">
        <v>51</v>
      </c>
    </row>
    <row r="3490" spans="1:6">
      <c r="A3490">
        <v>39</v>
      </c>
      <c r="B3490" s="1" t="s">
        <v>250</v>
      </c>
      <c r="C3490">
        <v>1</v>
      </c>
      <c r="D3490" s="39">
        <v>0.88</v>
      </c>
      <c r="E3490" s="39">
        <v>2</v>
      </c>
      <c r="F3490" s="39" t="s">
        <v>51</v>
      </c>
    </row>
    <row r="3491" spans="1:6">
      <c r="A3491">
        <v>39</v>
      </c>
      <c r="B3491" s="1" t="s">
        <v>250</v>
      </c>
      <c r="C3491">
        <v>2</v>
      </c>
      <c r="D3491" s="39">
        <v>0.67</v>
      </c>
      <c r="E3491" s="39">
        <v>2</v>
      </c>
      <c r="F3491" s="39" t="s">
        <v>51</v>
      </c>
    </row>
    <row r="3492" spans="1:6">
      <c r="A3492">
        <v>39</v>
      </c>
      <c r="B3492" s="1" t="s">
        <v>311</v>
      </c>
      <c r="C3492">
        <v>1</v>
      </c>
      <c r="D3492" s="39">
        <v>0.98</v>
      </c>
      <c r="E3492" s="39">
        <v>2</v>
      </c>
      <c r="F3492" s="39" t="s">
        <v>51</v>
      </c>
    </row>
    <row r="3493" spans="1:6">
      <c r="A3493">
        <v>39</v>
      </c>
      <c r="B3493" s="1" t="s">
        <v>311</v>
      </c>
      <c r="C3493">
        <v>2</v>
      </c>
      <c r="D3493" s="39">
        <v>0.55000000000000004</v>
      </c>
      <c r="E3493" s="39">
        <v>1</v>
      </c>
      <c r="F3493" s="39" t="s">
        <v>51</v>
      </c>
    </row>
    <row r="3494" spans="1:6">
      <c r="A3494">
        <v>40</v>
      </c>
      <c r="B3494" s="1" t="s">
        <v>229</v>
      </c>
      <c r="C3494">
        <v>1</v>
      </c>
      <c r="D3494" s="39">
        <v>1</v>
      </c>
      <c r="E3494" s="39">
        <v>3</v>
      </c>
      <c r="F3494" s="39" t="s">
        <v>51</v>
      </c>
    </row>
    <row r="3495" spans="1:6">
      <c r="A3495">
        <v>40</v>
      </c>
      <c r="B3495" s="1" t="s">
        <v>229</v>
      </c>
      <c r="C3495">
        <v>2</v>
      </c>
      <c r="D3495" s="39">
        <v>0.57999999999999996</v>
      </c>
      <c r="E3495" s="39">
        <v>2</v>
      </c>
      <c r="F3495" s="39" t="s">
        <v>51</v>
      </c>
    </row>
    <row r="3496" spans="1:6">
      <c r="A3496">
        <v>40</v>
      </c>
      <c r="B3496" s="1" t="s">
        <v>287</v>
      </c>
      <c r="C3496">
        <v>1</v>
      </c>
      <c r="D3496" s="39">
        <v>0.9</v>
      </c>
      <c r="E3496" s="39">
        <v>2</v>
      </c>
      <c r="F3496" s="39" t="s">
        <v>51</v>
      </c>
    </row>
    <row r="3497" spans="1:6">
      <c r="A3497">
        <v>40</v>
      </c>
      <c r="B3497" s="1" t="s">
        <v>287</v>
      </c>
      <c r="C3497">
        <v>2</v>
      </c>
      <c r="D3497" s="39">
        <v>0.62</v>
      </c>
      <c r="E3497" s="39">
        <v>2</v>
      </c>
      <c r="F3497" s="39" t="s">
        <v>51</v>
      </c>
    </row>
    <row r="3498" spans="1:6">
      <c r="A3498">
        <v>40</v>
      </c>
      <c r="B3498" s="1" t="s">
        <v>269</v>
      </c>
      <c r="C3498">
        <v>1</v>
      </c>
      <c r="D3498" s="39">
        <v>0.93</v>
      </c>
      <c r="E3498" s="39">
        <v>1</v>
      </c>
      <c r="F3498" s="39" t="s">
        <v>51</v>
      </c>
    </row>
    <row r="3499" spans="1:6">
      <c r="A3499">
        <v>40</v>
      </c>
      <c r="B3499" s="1" t="s">
        <v>269</v>
      </c>
      <c r="C3499">
        <v>2</v>
      </c>
      <c r="D3499" s="39">
        <v>1</v>
      </c>
      <c r="E3499" s="39">
        <v>3</v>
      </c>
      <c r="F3499" s="39" t="s">
        <v>51</v>
      </c>
    </row>
    <row r="3500" spans="1:6">
      <c r="A3500">
        <v>40</v>
      </c>
      <c r="B3500" s="275" t="s">
        <v>450</v>
      </c>
      <c r="C3500">
        <v>1</v>
      </c>
      <c r="D3500" s="39">
        <v>0.62</v>
      </c>
      <c r="E3500" s="39">
        <v>1</v>
      </c>
      <c r="F3500" s="39" t="s">
        <v>51</v>
      </c>
    </row>
    <row r="3501" spans="1:6">
      <c r="A3501">
        <v>40</v>
      </c>
      <c r="B3501" s="275" t="s">
        <v>450</v>
      </c>
      <c r="C3501">
        <v>2</v>
      </c>
      <c r="D3501" s="39">
        <v>0.41</v>
      </c>
      <c r="E3501" s="39">
        <v>0</v>
      </c>
      <c r="F3501" s="39" t="s">
        <v>51</v>
      </c>
    </row>
    <row r="3502" spans="1:6">
      <c r="A3502">
        <v>40</v>
      </c>
      <c r="B3502" s="1" t="s">
        <v>3</v>
      </c>
      <c r="C3502">
        <v>1</v>
      </c>
      <c r="D3502" s="39">
        <v>0.74</v>
      </c>
      <c r="E3502" s="39">
        <v>2</v>
      </c>
      <c r="F3502" s="39" t="s">
        <v>51</v>
      </c>
    </row>
    <row r="3503" spans="1:6">
      <c r="A3503">
        <v>40</v>
      </c>
      <c r="B3503" s="1" t="s">
        <v>3</v>
      </c>
      <c r="C3503">
        <v>2</v>
      </c>
      <c r="D3503" s="39">
        <v>0.85</v>
      </c>
      <c r="E3503" s="39">
        <v>2</v>
      </c>
      <c r="F3503" s="39" t="s">
        <v>51</v>
      </c>
    </row>
    <row r="3504" spans="1:6">
      <c r="A3504">
        <v>40</v>
      </c>
      <c r="B3504" s="1" t="s">
        <v>306</v>
      </c>
      <c r="C3504">
        <v>1</v>
      </c>
      <c r="D3504" s="39">
        <v>0.72</v>
      </c>
      <c r="E3504" s="39">
        <v>2</v>
      </c>
      <c r="F3504" s="39" t="s">
        <v>51</v>
      </c>
    </row>
    <row r="3505" spans="1:6">
      <c r="A3505">
        <v>40</v>
      </c>
      <c r="B3505" s="1" t="s">
        <v>306</v>
      </c>
      <c r="C3505">
        <v>2</v>
      </c>
      <c r="D3505" s="39">
        <v>1</v>
      </c>
      <c r="E3505" s="39">
        <v>3</v>
      </c>
      <c r="F3505" s="39" t="s">
        <v>51</v>
      </c>
    </row>
    <row r="3506" spans="1:6">
      <c r="A3506">
        <v>40</v>
      </c>
      <c r="B3506" s="1" t="s">
        <v>205</v>
      </c>
      <c r="C3506">
        <v>1</v>
      </c>
      <c r="D3506" s="39">
        <v>0.62</v>
      </c>
      <c r="E3506" s="39">
        <v>2</v>
      </c>
      <c r="F3506" s="39" t="s">
        <v>51</v>
      </c>
    </row>
    <row r="3507" spans="1:6">
      <c r="A3507">
        <v>40</v>
      </c>
      <c r="B3507" s="1" t="s">
        <v>205</v>
      </c>
      <c r="C3507">
        <v>2</v>
      </c>
      <c r="D3507" s="39">
        <v>0.5</v>
      </c>
      <c r="E3507" s="39">
        <v>1</v>
      </c>
      <c r="F3507" s="39" t="s">
        <v>51</v>
      </c>
    </row>
    <row r="3508" spans="1:6">
      <c r="A3508">
        <v>40</v>
      </c>
      <c r="B3508" s="1" t="s">
        <v>95</v>
      </c>
      <c r="C3508">
        <v>1</v>
      </c>
      <c r="D3508" s="39">
        <v>0.67</v>
      </c>
      <c r="E3508" s="39">
        <v>2</v>
      </c>
      <c r="F3508" s="39" t="s">
        <v>51</v>
      </c>
    </row>
    <row r="3509" spans="1:6">
      <c r="A3509">
        <v>40</v>
      </c>
      <c r="B3509" s="1" t="s">
        <v>95</v>
      </c>
      <c r="C3509">
        <v>2</v>
      </c>
      <c r="D3509" s="39">
        <v>0.56000000000000005</v>
      </c>
      <c r="E3509" s="39">
        <v>1</v>
      </c>
      <c r="F3509" s="39" t="s">
        <v>51</v>
      </c>
    </row>
    <row r="3510" spans="1:6">
      <c r="A3510">
        <v>40</v>
      </c>
      <c r="B3510" s="1" t="s">
        <v>270</v>
      </c>
      <c r="C3510">
        <v>1</v>
      </c>
      <c r="D3510" s="39">
        <v>0.56999999999999995</v>
      </c>
      <c r="E3510" s="39">
        <v>1</v>
      </c>
      <c r="F3510" s="39" t="s">
        <v>51</v>
      </c>
    </row>
    <row r="3511" spans="1:6">
      <c r="A3511">
        <v>40</v>
      </c>
      <c r="B3511" s="1" t="s">
        <v>270</v>
      </c>
      <c r="C3511">
        <v>2</v>
      </c>
      <c r="D3511" s="39">
        <v>0.48</v>
      </c>
      <c r="E3511" s="39">
        <v>0</v>
      </c>
      <c r="F3511" s="39" t="s">
        <v>51</v>
      </c>
    </row>
    <row r="3512" spans="1:6">
      <c r="A3512">
        <v>40</v>
      </c>
      <c r="B3512" s="1" t="s">
        <v>272</v>
      </c>
      <c r="C3512">
        <v>1</v>
      </c>
      <c r="D3512" s="39">
        <v>0.67</v>
      </c>
      <c r="E3512" s="39">
        <v>1</v>
      </c>
      <c r="F3512" s="39" t="s">
        <v>51</v>
      </c>
    </row>
    <row r="3513" spans="1:6">
      <c r="A3513">
        <v>40</v>
      </c>
      <c r="B3513" s="1" t="s">
        <v>272</v>
      </c>
      <c r="C3513">
        <v>2</v>
      </c>
      <c r="D3513" s="39">
        <v>1</v>
      </c>
      <c r="E3513" s="39">
        <v>3</v>
      </c>
      <c r="F3513" s="39" t="s">
        <v>51</v>
      </c>
    </row>
    <row r="3514" spans="1:6">
      <c r="A3514">
        <v>40</v>
      </c>
      <c r="B3514" s="1" t="s">
        <v>323</v>
      </c>
      <c r="C3514">
        <v>1</v>
      </c>
      <c r="D3514" s="39">
        <v>0.89</v>
      </c>
      <c r="E3514" s="39">
        <v>2</v>
      </c>
      <c r="F3514" s="39" t="s">
        <v>51</v>
      </c>
    </row>
    <row r="3515" spans="1:6">
      <c r="A3515">
        <v>40</v>
      </c>
      <c r="B3515" s="1" t="s">
        <v>323</v>
      </c>
      <c r="C3515">
        <v>2</v>
      </c>
      <c r="D3515" s="39">
        <v>0.75</v>
      </c>
      <c r="E3515" s="39">
        <v>2</v>
      </c>
      <c r="F3515" s="39" t="s">
        <v>51</v>
      </c>
    </row>
    <row r="3516" spans="1:6">
      <c r="A3516">
        <v>40</v>
      </c>
      <c r="B3516" s="1" t="s">
        <v>257</v>
      </c>
      <c r="C3516">
        <v>1</v>
      </c>
      <c r="D3516" s="39">
        <v>0.75</v>
      </c>
      <c r="E3516" s="39">
        <v>2</v>
      </c>
      <c r="F3516" s="39" t="s">
        <v>51</v>
      </c>
    </row>
    <row r="3517" spans="1:6">
      <c r="A3517">
        <v>40</v>
      </c>
      <c r="B3517" s="1" t="s">
        <v>257</v>
      </c>
      <c r="C3517">
        <v>2</v>
      </c>
      <c r="D3517" s="39">
        <v>0.84</v>
      </c>
      <c r="E3517" s="39">
        <v>2</v>
      </c>
      <c r="F3517" s="39" t="s">
        <v>51</v>
      </c>
    </row>
    <row r="3518" spans="1:6">
      <c r="A3518">
        <v>40</v>
      </c>
      <c r="B3518" s="1" t="s">
        <v>233</v>
      </c>
      <c r="C3518">
        <v>1</v>
      </c>
      <c r="D3518" s="39">
        <v>0.78</v>
      </c>
      <c r="E3518" s="39">
        <v>1</v>
      </c>
      <c r="F3518" s="39" t="s">
        <v>51</v>
      </c>
    </row>
    <row r="3519" spans="1:6">
      <c r="A3519">
        <v>40</v>
      </c>
      <c r="B3519" s="1" t="s">
        <v>233</v>
      </c>
      <c r="C3519">
        <v>2</v>
      </c>
      <c r="D3519" s="39">
        <v>1</v>
      </c>
      <c r="E3519" s="39">
        <v>3</v>
      </c>
      <c r="F3519" s="39" t="s">
        <v>51</v>
      </c>
    </row>
    <row r="3520" spans="1:6">
      <c r="A3520">
        <v>40</v>
      </c>
      <c r="B3520" s="1" t="s">
        <v>2</v>
      </c>
      <c r="C3520">
        <v>1</v>
      </c>
      <c r="D3520" s="39">
        <v>1</v>
      </c>
      <c r="E3520" s="39">
        <v>3</v>
      </c>
      <c r="F3520" s="39" t="s">
        <v>51</v>
      </c>
    </row>
    <row r="3521" spans="1:6">
      <c r="A3521">
        <v>40</v>
      </c>
      <c r="B3521" s="1" t="s">
        <v>2</v>
      </c>
      <c r="C3521">
        <v>2</v>
      </c>
      <c r="D3521" s="39">
        <v>0.87</v>
      </c>
      <c r="E3521" s="39">
        <v>2</v>
      </c>
      <c r="F3521" s="39" t="s">
        <v>51</v>
      </c>
    </row>
    <row r="3522" spans="1:6">
      <c r="A3522">
        <v>40</v>
      </c>
      <c r="B3522" s="1" t="s">
        <v>7</v>
      </c>
      <c r="C3522">
        <v>1</v>
      </c>
      <c r="D3522" s="39">
        <v>0.66</v>
      </c>
      <c r="E3522" s="39">
        <v>2</v>
      </c>
      <c r="F3522" s="39" t="s">
        <v>51</v>
      </c>
    </row>
    <row r="3523" spans="1:6">
      <c r="A3523">
        <v>40</v>
      </c>
      <c r="B3523" s="1" t="s">
        <v>7</v>
      </c>
      <c r="C3523">
        <v>2</v>
      </c>
      <c r="D3523" s="39">
        <v>1</v>
      </c>
      <c r="E3523" s="39">
        <v>3</v>
      </c>
      <c r="F3523" s="39" t="s">
        <v>51</v>
      </c>
    </row>
    <row r="3524" spans="1:6">
      <c r="A3524">
        <v>40</v>
      </c>
      <c r="B3524" s="1" t="s">
        <v>324</v>
      </c>
      <c r="C3524">
        <v>1</v>
      </c>
      <c r="D3524" s="39">
        <v>0.6</v>
      </c>
      <c r="E3524" s="39">
        <v>2</v>
      </c>
      <c r="F3524" s="39" t="s">
        <v>51</v>
      </c>
    </row>
    <row r="3525" spans="1:6">
      <c r="A3525">
        <v>40</v>
      </c>
      <c r="B3525" s="1" t="s">
        <v>324</v>
      </c>
      <c r="C3525">
        <v>2</v>
      </c>
      <c r="D3525" s="39">
        <v>0.64</v>
      </c>
      <c r="E3525" s="39">
        <v>1</v>
      </c>
      <c r="F3525" s="39" t="s">
        <v>51</v>
      </c>
    </row>
    <row r="3526" spans="1:6">
      <c r="A3526">
        <v>40</v>
      </c>
      <c r="B3526" s="1" t="s">
        <v>132</v>
      </c>
      <c r="C3526">
        <v>1</v>
      </c>
      <c r="D3526" s="39">
        <v>0.82</v>
      </c>
      <c r="E3526" s="39">
        <v>2</v>
      </c>
      <c r="F3526" s="39" t="s">
        <v>51</v>
      </c>
    </row>
    <row r="3527" spans="1:6">
      <c r="A3527">
        <v>40</v>
      </c>
      <c r="B3527" s="1" t="s">
        <v>132</v>
      </c>
      <c r="C3527">
        <v>2</v>
      </c>
      <c r="D3527" s="39">
        <v>1</v>
      </c>
      <c r="E3527" s="39">
        <v>3</v>
      </c>
      <c r="F3527" s="39" t="s">
        <v>51</v>
      </c>
    </row>
    <row r="3528" spans="1:6">
      <c r="A3528">
        <v>40</v>
      </c>
      <c r="B3528" s="1" t="s">
        <v>10</v>
      </c>
      <c r="C3528">
        <v>1</v>
      </c>
      <c r="D3528" s="39">
        <v>1</v>
      </c>
      <c r="E3528" s="39">
        <v>3</v>
      </c>
      <c r="F3528" s="39" t="s">
        <v>51</v>
      </c>
    </row>
    <row r="3529" spans="1:6">
      <c r="A3529">
        <v>40</v>
      </c>
      <c r="B3529" s="1" t="s">
        <v>10</v>
      </c>
      <c r="C3529">
        <v>2</v>
      </c>
      <c r="D3529" s="39">
        <v>1</v>
      </c>
      <c r="E3529" s="39">
        <v>3</v>
      </c>
      <c r="F3529" s="39" t="s">
        <v>51</v>
      </c>
    </row>
    <row r="3530" spans="1:6">
      <c r="A3530">
        <v>40</v>
      </c>
      <c r="B3530" s="1" t="s">
        <v>254</v>
      </c>
      <c r="C3530">
        <v>1</v>
      </c>
      <c r="D3530" s="39">
        <v>0.82</v>
      </c>
      <c r="E3530" s="39">
        <v>2</v>
      </c>
      <c r="F3530" s="39" t="s">
        <v>51</v>
      </c>
    </row>
    <row r="3531" spans="1:6">
      <c r="A3531">
        <v>40</v>
      </c>
      <c r="B3531" s="1" t="s">
        <v>254</v>
      </c>
      <c r="C3531">
        <v>2</v>
      </c>
      <c r="D3531" s="39">
        <v>1</v>
      </c>
      <c r="E3531" s="39">
        <v>3</v>
      </c>
      <c r="F3531" s="39" t="s">
        <v>51</v>
      </c>
    </row>
    <row r="3532" spans="1:6">
      <c r="A3532">
        <v>40</v>
      </c>
      <c r="B3532" s="1" t="s">
        <v>236</v>
      </c>
      <c r="C3532">
        <v>1</v>
      </c>
      <c r="D3532" s="39">
        <v>0.52</v>
      </c>
      <c r="E3532" s="39">
        <v>1</v>
      </c>
      <c r="F3532" s="39" t="s">
        <v>51</v>
      </c>
    </row>
    <row r="3533" spans="1:6">
      <c r="A3533">
        <v>40</v>
      </c>
      <c r="B3533" s="1" t="s">
        <v>236</v>
      </c>
      <c r="C3533">
        <v>2</v>
      </c>
      <c r="D3533" s="39">
        <v>0.55000000000000004</v>
      </c>
      <c r="E3533" s="39">
        <v>1</v>
      </c>
      <c r="F3533" s="39" t="s">
        <v>51</v>
      </c>
    </row>
    <row r="3534" spans="1:6">
      <c r="A3534">
        <v>40</v>
      </c>
      <c r="B3534" s="1" t="s">
        <v>120</v>
      </c>
      <c r="C3534">
        <v>1</v>
      </c>
      <c r="D3534" s="39">
        <v>1</v>
      </c>
      <c r="E3534" s="39">
        <v>3</v>
      </c>
      <c r="F3534" s="39" t="s">
        <v>51</v>
      </c>
    </row>
    <row r="3535" spans="1:6">
      <c r="A3535">
        <v>40</v>
      </c>
      <c r="B3535" s="1" t="s">
        <v>120</v>
      </c>
      <c r="C3535">
        <v>2</v>
      </c>
      <c r="D3535" s="39">
        <v>1</v>
      </c>
      <c r="E3535" s="39">
        <v>3</v>
      </c>
      <c r="F3535" s="39" t="s">
        <v>51</v>
      </c>
    </row>
    <row r="3536" spans="1:6">
      <c r="A3536">
        <v>40</v>
      </c>
      <c r="B3536" s="1" t="s">
        <v>234</v>
      </c>
      <c r="C3536">
        <v>1</v>
      </c>
      <c r="D3536" s="39">
        <v>0.74</v>
      </c>
      <c r="E3536" s="39">
        <v>2</v>
      </c>
      <c r="F3536" s="39" t="s">
        <v>51</v>
      </c>
    </row>
    <row r="3537" spans="1:6">
      <c r="A3537">
        <v>40</v>
      </c>
      <c r="B3537" s="1" t="s">
        <v>234</v>
      </c>
      <c r="C3537">
        <v>2</v>
      </c>
      <c r="D3537" s="39">
        <v>1</v>
      </c>
      <c r="E3537" s="39">
        <v>3</v>
      </c>
      <c r="F3537" s="39" t="s">
        <v>51</v>
      </c>
    </row>
    <row r="3538" spans="1:6">
      <c r="A3538">
        <v>40</v>
      </c>
      <c r="B3538" s="1" t="s">
        <v>489</v>
      </c>
      <c r="C3538">
        <v>1</v>
      </c>
      <c r="D3538" s="39">
        <v>0.41</v>
      </c>
      <c r="E3538" s="39">
        <v>0</v>
      </c>
      <c r="F3538" s="39" t="s">
        <v>51</v>
      </c>
    </row>
    <row r="3539" spans="1:6">
      <c r="A3539">
        <v>40</v>
      </c>
      <c r="B3539" s="1" t="s">
        <v>489</v>
      </c>
      <c r="C3539">
        <v>2</v>
      </c>
      <c r="D3539" s="39">
        <v>1</v>
      </c>
      <c r="E3539" s="39">
        <v>3</v>
      </c>
      <c r="F3539" s="39" t="s">
        <v>51</v>
      </c>
    </row>
    <row r="3540" spans="1:6">
      <c r="A3540">
        <v>40</v>
      </c>
      <c r="B3540" s="1" t="s">
        <v>14</v>
      </c>
      <c r="C3540">
        <v>1</v>
      </c>
      <c r="D3540" s="39">
        <v>0.75</v>
      </c>
      <c r="E3540" s="39">
        <v>2</v>
      </c>
      <c r="F3540" s="39" t="s">
        <v>51</v>
      </c>
    </row>
    <row r="3541" spans="1:6">
      <c r="A3541">
        <v>40</v>
      </c>
      <c r="B3541" s="1" t="s">
        <v>14</v>
      </c>
      <c r="C3541">
        <v>2</v>
      </c>
      <c r="D3541" s="39">
        <v>1</v>
      </c>
      <c r="E3541" s="39">
        <v>3</v>
      </c>
      <c r="F3541" s="39" t="s">
        <v>51</v>
      </c>
    </row>
    <row r="3542" spans="1:6">
      <c r="A3542">
        <v>40</v>
      </c>
      <c r="B3542" s="1" t="s">
        <v>289</v>
      </c>
      <c r="C3542">
        <v>1</v>
      </c>
      <c r="D3542" s="39">
        <v>1</v>
      </c>
      <c r="E3542" s="39">
        <v>3</v>
      </c>
      <c r="F3542" s="39" t="s">
        <v>51</v>
      </c>
    </row>
    <row r="3543" spans="1:6">
      <c r="A3543">
        <v>40</v>
      </c>
      <c r="B3543" s="1" t="s">
        <v>289</v>
      </c>
      <c r="C3543">
        <v>2</v>
      </c>
      <c r="D3543" s="39">
        <v>0.74</v>
      </c>
      <c r="E3543" s="39">
        <v>2</v>
      </c>
      <c r="F3543" s="39" t="s">
        <v>51</v>
      </c>
    </row>
    <row r="3544" spans="1:6">
      <c r="A3544">
        <v>40</v>
      </c>
      <c r="B3544" s="1" t="s">
        <v>8</v>
      </c>
      <c r="C3544">
        <v>1</v>
      </c>
      <c r="D3544" s="39">
        <v>0.51</v>
      </c>
      <c r="E3544" s="39">
        <v>1</v>
      </c>
      <c r="F3544" s="39" t="s">
        <v>51</v>
      </c>
    </row>
    <row r="3545" spans="1:6">
      <c r="A3545">
        <v>40</v>
      </c>
      <c r="B3545" s="1" t="s">
        <v>8</v>
      </c>
      <c r="C3545">
        <v>2</v>
      </c>
      <c r="D3545" s="39">
        <v>0.52</v>
      </c>
      <c r="E3545" s="39">
        <v>2</v>
      </c>
      <c r="F3545" s="39" t="s">
        <v>51</v>
      </c>
    </row>
    <row r="3546" spans="1:6">
      <c r="A3546">
        <v>40</v>
      </c>
      <c r="B3546" s="1" t="s">
        <v>326</v>
      </c>
      <c r="C3546">
        <v>1</v>
      </c>
      <c r="D3546" s="39">
        <v>1</v>
      </c>
      <c r="E3546" s="39">
        <v>3</v>
      </c>
      <c r="F3546" s="39" t="s">
        <v>51</v>
      </c>
    </row>
    <row r="3547" spans="1:6">
      <c r="A3547">
        <v>40</v>
      </c>
      <c r="B3547" s="1" t="s">
        <v>326</v>
      </c>
      <c r="C3547">
        <v>2</v>
      </c>
      <c r="D3547" s="39">
        <v>1</v>
      </c>
      <c r="E3547" s="39">
        <v>3</v>
      </c>
      <c r="F3547" s="39" t="s">
        <v>51</v>
      </c>
    </row>
    <row r="3548" spans="1:6">
      <c r="A3548">
        <v>40</v>
      </c>
      <c r="B3548" s="1" t="s">
        <v>122</v>
      </c>
      <c r="C3548">
        <v>1</v>
      </c>
      <c r="D3548" s="39">
        <v>1</v>
      </c>
      <c r="E3548" s="39">
        <v>3</v>
      </c>
      <c r="F3548" s="39" t="s">
        <v>51</v>
      </c>
    </row>
    <row r="3549" spans="1:6">
      <c r="A3549">
        <v>40</v>
      </c>
      <c r="B3549" s="1" t="s">
        <v>122</v>
      </c>
      <c r="C3549">
        <v>2</v>
      </c>
      <c r="D3549" s="39">
        <v>1</v>
      </c>
      <c r="E3549" s="39">
        <v>3</v>
      </c>
      <c r="F3549" s="39" t="s">
        <v>51</v>
      </c>
    </row>
    <row r="3550" spans="1:6">
      <c r="A3550">
        <v>40</v>
      </c>
      <c r="B3550" s="1" t="s">
        <v>327</v>
      </c>
      <c r="C3550">
        <v>1</v>
      </c>
      <c r="D3550" s="39">
        <v>1</v>
      </c>
      <c r="E3550" s="39">
        <v>3</v>
      </c>
      <c r="F3550" s="39" t="s">
        <v>51</v>
      </c>
    </row>
    <row r="3551" spans="1:6">
      <c r="A3551">
        <v>40</v>
      </c>
      <c r="B3551" s="1" t="s">
        <v>327</v>
      </c>
      <c r="C3551">
        <v>2</v>
      </c>
      <c r="D3551" s="39">
        <v>0.84</v>
      </c>
      <c r="E3551" s="39">
        <v>2</v>
      </c>
      <c r="F3551" s="39" t="s">
        <v>51</v>
      </c>
    </row>
    <row r="3552" spans="1:6">
      <c r="A3552">
        <v>40</v>
      </c>
      <c r="B3552" s="1" t="s">
        <v>288</v>
      </c>
      <c r="C3552">
        <v>1</v>
      </c>
      <c r="D3552" s="39">
        <v>0.89</v>
      </c>
      <c r="E3552" s="39">
        <v>2</v>
      </c>
      <c r="F3552" s="39" t="s">
        <v>51</v>
      </c>
    </row>
    <row r="3553" spans="1:6">
      <c r="A3553">
        <v>40</v>
      </c>
      <c r="B3553" s="1" t="s">
        <v>288</v>
      </c>
      <c r="C3553">
        <v>2</v>
      </c>
      <c r="D3553" s="39">
        <v>0.66</v>
      </c>
      <c r="E3553" s="39">
        <v>2</v>
      </c>
      <c r="F3553" s="39" t="s">
        <v>51</v>
      </c>
    </row>
    <row r="3554" spans="1:6">
      <c r="A3554">
        <v>40</v>
      </c>
      <c r="B3554" s="1" t="s">
        <v>240</v>
      </c>
      <c r="C3554">
        <v>1</v>
      </c>
      <c r="D3554" s="39">
        <v>0.82</v>
      </c>
      <c r="E3554" s="39">
        <v>2</v>
      </c>
      <c r="F3554" s="39" t="s">
        <v>51</v>
      </c>
    </row>
    <row r="3555" spans="1:6">
      <c r="A3555">
        <v>40</v>
      </c>
      <c r="B3555" s="1" t="s">
        <v>240</v>
      </c>
      <c r="C3555">
        <v>2</v>
      </c>
      <c r="D3555" s="39">
        <v>1</v>
      </c>
      <c r="E3555" s="39">
        <v>3</v>
      </c>
      <c r="F3555" s="39" t="s">
        <v>51</v>
      </c>
    </row>
    <row r="3556" spans="1:6">
      <c r="A3556">
        <v>40</v>
      </c>
      <c r="B3556" s="1" t="s">
        <v>100</v>
      </c>
      <c r="C3556">
        <v>1</v>
      </c>
      <c r="D3556" s="39">
        <v>0.56000000000000005</v>
      </c>
      <c r="E3556" s="39">
        <v>1</v>
      </c>
      <c r="F3556" s="39" t="s">
        <v>51</v>
      </c>
    </row>
    <row r="3557" spans="1:6">
      <c r="A3557">
        <v>40</v>
      </c>
      <c r="B3557" s="1" t="s">
        <v>100</v>
      </c>
      <c r="C3557">
        <v>2</v>
      </c>
      <c r="D3557" s="39">
        <v>0.61</v>
      </c>
      <c r="E3557" s="39">
        <v>1</v>
      </c>
      <c r="F3557" s="39" t="s">
        <v>51</v>
      </c>
    </row>
    <row r="3558" spans="1:6">
      <c r="A3558">
        <v>40</v>
      </c>
      <c r="B3558" s="1" t="s">
        <v>201</v>
      </c>
      <c r="C3558">
        <v>1</v>
      </c>
      <c r="D3558" s="39">
        <v>0.46</v>
      </c>
      <c r="E3558" s="39">
        <v>0</v>
      </c>
      <c r="F3558" s="39" t="s">
        <v>51</v>
      </c>
    </row>
    <row r="3559" spans="1:6">
      <c r="A3559">
        <v>40</v>
      </c>
      <c r="B3559" s="1" t="s">
        <v>201</v>
      </c>
      <c r="C3559">
        <v>2</v>
      </c>
      <c r="D3559" s="39">
        <v>1</v>
      </c>
      <c r="E3559" s="39">
        <v>3</v>
      </c>
      <c r="F3559" s="39" t="s">
        <v>51</v>
      </c>
    </row>
    <row r="3560" spans="1:6">
      <c r="A3560">
        <v>40</v>
      </c>
      <c r="B3560" s="1" t="s">
        <v>118</v>
      </c>
      <c r="C3560">
        <v>1</v>
      </c>
      <c r="D3560" s="39">
        <v>0.86</v>
      </c>
      <c r="E3560" s="39">
        <v>2</v>
      </c>
      <c r="F3560" s="39" t="s">
        <v>51</v>
      </c>
    </row>
    <row r="3561" spans="1:6">
      <c r="A3561">
        <v>40</v>
      </c>
      <c r="B3561" s="1" t="s">
        <v>118</v>
      </c>
      <c r="C3561">
        <v>2</v>
      </c>
      <c r="D3561" s="39">
        <v>1</v>
      </c>
      <c r="E3561" s="39">
        <v>3</v>
      </c>
      <c r="F3561" s="39" t="s">
        <v>51</v>
      </c>
    </row>
    <row r="3562" spans="1:6">
      <c r="A3562">
        <v>40</v>
      </c>
      <c r="B3562" s="1" t="s">
        <v>309</v>
      </c>
      <c r="C3562">
        <v>1</v>
      </c>
      <c r="D3562" s="39">
        <v>0.12</v>
      </c>
      <c r="E3562" s="39">
        <v>0</v>
      </c>
      <c r="F3562" s="39" t="s">
        <v>51</v>
      </c>
    </row>
    <row r="3563" spans="1:6">
      <c r="A3563">
        <v>40</v>
      </c>
      <c r="B3563" s="1" t="s">
        <v>309</v>
      </c>
      <c r="C3563">
        <v>2</v>
      </c>
      <c r="D3563" s="39">
        <v>0.34</v>
      </c>
      <c r="E3563" s="39">
        <v>0</v>
      </c>
      <c r="F3563" s="39" t="s">
        <v>51</v>
      </c>
    </row>
    <row r="3564" spans="1:6">
      <c r="A3564">
        <v>40</v>
      </c>
      <c r="B3564" s="1" t="s">
        <v>273</v>
      </c>
      <c r="C3564">
        <v>1</v>
      </c>
      <c r="D3564" s="39">
        <v>1</v>
      </c>
      <c r="E3564" s="39">
        <v>3</v>
      </c>
      <c r="F3564" s="39" t="s">
        <v>51</v>
      </c>
    </row>
    <row r="3565" spans="1:6">
      <c r="A3565">
        <v>40</v>
      </c>
      <c r="B3565" s="1" t="s">
        <v>273</v>
      </c>
      <c r="C3565">
        <v>2</v>
      </c>
      <c r="D3565" s="39">
        <v>0.7</v>
      </c>
      <c r="E3565" s="39">
        <v>2</v>
      </c>
      <c r="F3565" s="39" t="s">
        <v>51</v>
      </c>
    </row>
    <row r="3566" spans="1:6">
      <c r="A3566">
        <v>40</v>
      </c>
      <c r="B3566" s="1" t="s">
        <v>290</v>
      </c>
      <c r="C3566">
        <v>1</v>
      </c>
      <c r="D3566" s="39">
        <v>1</v>
      </c>
      <c r="E3566" s="39">
        <v>3</v>
      </c>
      <c r="F3566" s="39" t="s">
        <v>51</v>
      </c>
    </row>
    <row r="3567" spans="1:6">
      <c r="A3567">
        <v>40</v>
      </c>
      <c r="B3567" s="1" t="s">
        <v>290</v>
      </c>
      <c r="C3567">
        <v>2</v>
      </c>
      <c r="D3567" s="39">
        <v>0.84</v>
      </c>
      <c r="E3567" s="39">
        <v>1</v>
      </c>
      <c r="F3567" s="39" t="s">
        <v>51</v>
      </c>
    </row>
    <row r="3568" spans="1:6">
      <c r="A3568">
        <v>40</v>
      </c>
      <c r="B3568" s="1" t="s">
        <v>20</v>
      </c>
      <c r="C3568">
        <v>1</v>
      </c>
      <c r="D3568" s="39">
        <v>1</v>
      </c>
      <c r="E3568" s="39">
        <v>3</v>
      </c>
      <c r="F3568" s="39" t="s">
        <v>51</v>
      </c>
    </row>
    <row r="3569" spans="1:6">
      <c r="A3569">
        <v>40</v>
      </c>
      <c r="B3569" s="1" t="s">
        <v>20</v>
      </c>
      <c r="C3569">
        <v>2</v>
      </c>
      <c r="D3569" s="39">
        <v>1</v>
      </c>
      <c r="E3569" s="39">
        <v>3</v>
      </c>
      <c r="F3569" s="39" t="s">
        <v>51</v>
      </c>
    </row>
    <row r="3570" spans="1:6">
      <c r="A3570">
        <v>40</v>
      </c>
      <c r="B3570" s="1" t="s">
        <v>310</v>
      </c>
      <c r="C3570">
        <v>1</v>
      </c>
      <c r="D3570" s="39">
        <v>1</v>
      </c>
      <c r="E3570" s="39">
        <v>3</v>
      </c>
      <c r="F3570" s="39" t="s">
        <v>51</v>
      </c>
    </row>
    <row r="3571" spans="1:6">
      <c r="A3571">
        <v>40</v>
      </c>
      <c r="B3571" s="1" t="s">
        <v>310</v>
      </c>
      <c r="C3571">
        <v>2</v>
      </c>
      <c r="D3571" s="39">
        <v>0.89</v>
      </c>
      <c r="E3571" s="39">
        <v>2</v>
      </c>
      <c r="F3571" s="39" t="s">
        <v>51</v>
      </c>
    </row>
    <row r="3572" spans="1:6">
      <c r="A3572">
        <v>40</v>
      </c>
      <c r="B3572" s="1" t="s">
        <v>274</v>
      </c>
      <c r="C3572">
        <v>1</v>
      </c>
      <c r="D3572" s="39">
        <v>1</v>
      </c>
      <c r="E3572" s="39">
        <v>3</v>
      </c>
      <c r="F3572" s="39" t="s">
        <v>51</v>
      </c>
    </row>
    <row r="3573" spans="1:6">
      <c r="A3573">
        <v>40</v>
      </c>
      <c r="B3573" s="1" t="s">
        <v>274</v>
      </c>
      <c r="C3573">
        <v>2</v>
      </c>
      <c r="D3573" s="39">
        <v>1</v>
      </c>
      <c r="E3573" s="39">
        <v>3</v>
      </c>
      <c r="F3573" s="39" t="s">
        <v>51</v>
      </c>
    </row>
    <row r="3574" spans="1:6">
      <c r="A3574">
        <v>40</v>
      </c>
      <c r="B3574" s="1" t="s">
        <v>241</v>
      </c>
      <c r="C3574">
        <v>1</v>
      </c>
      <c r="D3574" s="39">
        <v>0.7</v>
      </c>
      <c r="E3574" s="39">
        <v>1</v>
      </c>
      <c r="F3574" s="39" t="s">
        <v>51</v>
      </c>
    </row>
    <row r="3575" spans="1:6">
      <c r="A3575">
        <v>40</v>
      </c>
      <c r="B3575" s="1" t="s">
        <v>241</v>
      </c>
      <c r="C3575">
        <v>2</v>
      </c>
      <c r="D3575" s="39">
        <v>0.78</v>
      </c>
      <c r="E3575" s="39">
        <v>2</v>
      </c>
      <c r="F3575" s="39" t="s">
        <v>51</v>
      </c>
    </row>
    <row r="3576" spans="1:6">
      <c r="A3576">
        <v>40</v>
      </c>
      <c r="B3576" s="1" t="s">
        <v>44</v>
      </c>
      <c r="C3576">
        <v>1</v>
      </c>
      <c r="D3576" s="39">
        <v>1</v>
      </c>
      <c r="E3576" s="39">
        <v>3</v>
      </c>
      <c r="F3576" s="39" t="s">
        <v>51</v>
      </c>
    </row>
    <row r="3577" spans="1:6">
      <c r="A3577">
        <v>40</v>
      </c>
      <c r="B3577" s="1" t="s">
        <v>44</v>
      </c>
      <c r="C3577">
        <v>2</v>
      </c>
      <c r="D3577" s="39">
        <v>0.85</v>
      </c>
      <c r="E3577" s="39">
        <v>2</v>
      </c>
      <c r="F3577" s="39" t="s">
        <v>51</v>
      </c>
    </row>
    <row r="3578" spans="1:6">
      <c r="A3578">
        <v>40</v>
      </c>
      <c r="B3578" s="1" t="s">
        <v>39</v>
      </c>
      <c r="C3578">
        <v>1</v>
      </c>
      <c r="D3578" s="39">
        <v>0.55000000000000004</v>
      </c>
      <c r="E3578" s="39">
        <v>1</v>
      </c>
      <c r="F3578" s="39" t="s">
        <v>51</v>
      </c>
    </row>
    <row r="3579" spans="1:6">
      <c r="A3579">
        <v>40</v>
      </c>
      <c r="B3579" s="1" t="s">
        <v>39</v>
      </c>
      <c r="C3579">
        <v>2</v>
      </c>
      <c r="D3579" s="39">
        <v>0.52</v>
      </c>
      <c r="E3579" s="39">
        <v>1</v>
      </c>
      <c r="F3579" s="39" t="s">
        <v>51</v>
      </c>
    </row>
    <row r="3580" spans="1:6">
      <c r="A3580">
        <v>40</v>
      </c>
      <c r="B3580" s="1" t="s">
        <v>285</v>
      </c>
      <c r="C3580">
        <v>1</v>
      </c>
      <c r="D3580" s="39">
        <v>1</v>
      </c>
      <c r="E3580" s="39">
        <v>3</v>
      </c>
      <c r="F3580" s="39" t="s">
        <v>51</v>
      </c>
    </row>
    <row r="3581" spans="1:6">
      <c r="A3581">
        <v>40</v>
      </c>
      <c r="B3581" s="1" t="s">
        <v>285</v>
      </c>
      <c r="C3581">
        <v>2</v>
      </c>
      <c r="D3581" s="39">
        <v>0.97</v>
      </c>
      <c r="E3581" s="39">
        <v>2</v>
      </c>
      <c r="F3581" s="39" t="s">
        <v>51</v>
      </c>
    </row>
    <row r="3582" spans="1:6">
      <c r="A3582">
        <v>40</v>
      </c>
      <c r="B3582" s="1" t="s">
        <v>256</v>
      </c>
      <c r="C3582">
        <v>1</v>
      </c>
      <c r="D3582" s="39">
        <v>0.72</v>
      </c>
      <c r="E3582" s="39">
        <v>2</v>
      </c>
      <c r="F3582" s="39" t="s">
        <v>51</v>
      </c>
    </row>
    <row r="3583" spans="1:6">
      <c r="A3583">
        <v>40</v>
      </c>
      <c r="B3583" s="1" t="s">
        <v>256</v>
      </c>
      <c r="C3583">
        <v>2</v>
      </c>
      <c r="D3583" s="39">
        <v>0.67</v>
      </c>
      <c r="E3583" s="39">
        <v>2</v>
      </c>
      <c r="F3583" s="39" t="s">
        <v>51</v>
      </c>
    </row>
    <row r="3584" spans="1:6">
      <c r="A3584">
        <v>40</v>
      </c>
      <c r="B3584" s="1" t="s">
        <v>275</v>
      </c>
      <c r="C3584">
        <v>1</v>
      </c>
      <c r="D3584" s="39">
        <v>0.87</v>
      </c>
      <c r="E3584" s="39">
        <v>2</v>
      </c>
      <c r="F3584" s="39" t="s">
        <v>51</v>
      </c>
    </row>
    <row r="3585" spans="1:6">
      <c r="A3585">
        <v>40</v>
      </c>
      <c r="B3585" s="1" t="s">
        <v>275</v>
      </c>
      <c r="C3585">
        <v>2</v>
      </c>
      <c r="D3585" s="39">
        <v>0.78</v>
      </c>
      <c r="E3585" s="39">
        <v>2</v>
      </c>
      <c r="F3585" s="39" t="s">
        <v>51</v>
      </c>
    </row>
    <row r="3586" spans="1:6">
      <c r="A3586">
        <v>40</v>
      </c>
      <c r="B3586" s="1" t="s">
        <v>243</v>
      </c>
      <c r="C3586">
        <v>1</v>
      </c>
      <c r="D3586" s="39">
        <v>1</v>
      </c>
      <c r="E3586" s="39">
        <v>3</v>
      </c>
      <c r="F3586" s="39" t="s">
        <v>51</v>
      </c>
    </row>
    <row r="3587" spans="1:6">
      <c r="A3587">
        <v>40</v>
      </c>
      <c r="B3587" s="1" t="s">
        <v>243</v>
      </c>
      <c r="C3587">
        <v>2</v>
      </c>
      <c r="D3587" s="39">
        <v>0.7</v>
      </c>
      <c r="E3587" s="39">
        <v>2</v>
      </c>
      <c r="F3587" s="39" t="s">
        <v>51</v>
      </c>
    </row>
    <row r="3588" spans="1:6">
      <c r="A3588">
        <v>40</v>
      </c>
      <c r="B3588" s="1" t="s">
        <v>21</v>
      </c>
      <c r="C3588">
        <v>1</v>
      </c>
      <c r="D3588" s="39">
        <v>0.51</v>
      </c>
      <c r="E3588" s="39">
        <v>1</v>
      </c>
      <c r="F3588" s="39" t="s">
        <v>51</v>
      </c>
    </row>
    <row r="3589" spans="1:6">
      <c r="A3589">
        <v>40</v>
      </c>
      <c r="B3589" s="1" t="s">
        <v>21</v>
      </c>
      <c r="C3589">
        <v>2</v>
      </c>
      <c r="D3589" s="39">
        <v>0.8</v>
      </c>
      <c r="E3589" s="39">
        <v>2</v>
      </c>
      <c r="F3589" s="39" t="s">
        <v>51</v>
      </c>
    </row>
    <row r="3590" spans="1:6">
      <c r="A3590">
        <v>40</v>
      </c>
      <c r="B3590" s="1" t="s">
        <v>250</v>
      </c>
      <c r="C3590">
        <v>1</v>
      </c>
      <c r="D3590" s="39">
        <v>0.57999999999999996</v>
      </c>
      <c r="E3590" s="39">
        <v>2</v>
      </c>
      <c r="F3590" s="39" t="s">
        <v>51</v>
      </c>
    </row>
    <row r="3591" spans="1:6">
      <c r="A3591">
        <v>40</v>
      </c>
      <c r="B3591" s="1" t="s">
        <v>250</v>
      </c>
      <c r="C3591">
        <v>2</v>
      </c>
      <c r="D3591" s="39">
        <v>0.6</v>
      </c>
      <c r="E3591" s="39">
        <v>2</v>
      </c>
      <c r="F3591" s="39" t="s">
        <v>51</v>
      </c>
    </row>
    <row r="3592" spans="1:6">
      <c r="A3592">
        <v>40</v>
      </c>
      <c r="B3592" s="1" t="s">
        <v>311</v>
      </c>
      <c r="C3592">
        <v>1</v>
      </c>
      <c r="D3592" s="39">
        <v>0.43</v>
      </c>
      <c r="E3592" s="39">
        <v>0</v>
      </c>
      <c r="F3592" s="39" t="s">
        <v>51</v>
      </c>
    </row>
    <row r="3593" spans="1:6">
      <c r="A3593">
        <v>40</v>
      </c>
      <c r="B3593" s="1" t="s">
        <v>311</v>
      </c>
      <c r="C3593">
        <v>2</v>
      </c>
      <c r="D3593" s="39">
        <v>0.59</v>
      </c>
      <c r="E3593" s="39">
        <v>2</v>
      </c>
      <c r="F3593" s="39" t="s">
        <v>51</v>
      </c>
    </row>
    <row r="3594" spans="1:6">
      <c r="A3594">
        <v>41</v>
      </c>
      <c r="B3594" s="1" t="s">
        <v>229</v>
      </c>
      <c r="C3594">
        <v>1</v>
      </c>
      <c r="D3594" s="39">
        <v>0.75</v>
      </c>
      <c r="E3594" s="39">
        <v>2</v>
      </c>
      <c r="F3594" s="39" t="s">
        <v>51</v>
      </c>
    </row>
    <row r="3595" spans="1:6">
      <c r="A3595">
        <v>41</v>
      </c>
      <c r="B3595" s="1" t="s">
        <v>229</v>
      </c>
      <c r="C3595">
        <v>2</v>
      </c>
      <c r="D3595" s="39">
        <v>1</v>
      </c>
      <c r="E3595" s="39">
        <v>3</v>
      </c>
      <c r="F3595" s="39" t="s">
        <v>51</v>
      </c>
    </row>
    <row r="3596" spans="1:6">
      <c r="A3596">
        <v>41</v>
      </c>
      <c r="B3596" s="1" t="s">
        <v>287</v>
      </c>
      <c r="C3596">
        <v>1</v>
      </c>
      <c r="D3596" s="39">
        <v>0.66</v>
      </c>
      <c r="E3596" s="39">
        <v>2</v>
      </c>
      <c r="F3596" s="39" t="s">
        <v>51</v>
      </c>
    </row>
    <row r="3597" spans="1:6">
      <c r="A3597">
        <v>41</v>
      </c>
      <c r="B3597" s="1" t="s">
        <v>287</v>
      </c>
      <c r="C3597">
        <v>2</v>
      </c>
      <c r="D3597" s="39">
        <v>1</v>
      </c>
      <c r="E3597" s="39">
        <v>3</v>
      </c>
      <c r="F3597" s="39" t="s">
        <v>51</v>
      </c>
    </row>
    <row r="3598" spans="1:6">
      <c r="A3598">
        <v>41</v>
      </c>
      <c r="B3598" s="1" t="s">
        <v>269</v>
      </c>
      <c r="C3598">
        <v>1</v>
      </c>
      <c r="D3598" s="39">
        <v>0</v>
      </c>
      <c r="E3598" s="39">
        <v>0</v>
      </c>
      <c r="F3598" s="39" t="s">
        <v>52</v>
      </c>
    </row>
    <row r="3599" spans="1:6">
      <c r="A3599">
        <v>41</v>
      </c>
      <c r="B3599" s="1" t="s">
        <v>269</v>
      </c>
      <c r="C3599">
        <v>2</v>
      </c>
      <c r="D3599" s="39">
        <v>0</v>
      </c>
      <c r="E3599" s="39">
        <v>0</v>
      </c>
      <c r="F3599" s="39" t="s">
        <v>52</v>
      </c>
    </row>
    <row r="3600" spans="1:6">
      <c r="A3600">
        <v>41</v>
      </c>
      <c r="B3600" s="1" t="s">
        <v>330</v>
      </c>
      <c r="C3600">
        <v>1</v>
      </c>
      <c r="D3600" s="39">
        <v>0.82</v>
      </c>
      <c r="E3600" s="39">
        <v>2</v>
      </c>
      <c r="F3600" s="39" t="s">
        <v>51</v>
      </c>
    </row>
    <row r="3601" spans="1:6">
      <c r="A3601">
        <v>41</v>
      </c>
      <c r="B3601" s="1" t="s">
        <v>330</v>
      </c>
      <c r="C3601">
        <v>2</v>
      </c>
      <c r="D3601" s="39">
        <v>1</v>
      </c>
      <c r="E3601" s="39">
        <v>3</v>
      </c>
      <c r="F3601" s="39" t="s">
        <v>51</v>
      </c>
    </row>
    <row r="3602" spans="1:6">
      <c r="A3602">
        <v>41</v>
      </c>
      <c r="B3602" s="275" t="s">
        <v>450</v>
      </c>
      <c r="C3602">
        <v>1</v>
      </c>
      <c r="D3602" s="39">
        <v>1</v>
      </c>
      <c r="E3602" s="39">
        <v>3</v>
      </c>
      <c r="F3602" s="39" t="s">
        <v>51</v>
      </c>
    </row>
    <row r="3603" spans="1:6">
      <c r="A3603">
        <v>41</v>
      </c>
      <c r="B3603" s="275" t="s">
        <v>450</v>
      </c>
      <c r="C3603">
        <v>2</v>
      </c>
      <c r="D3603" s="39">
        <v>1</v>
      </c>
      <c r="E3603" s="39">
        <v>3</v>
      </c>
      <c r="F3603" s="39" t="s">
        <v>51</v>
      </c>
    </row>
    <row r="3604" spans="1:6">
      <c r="A3604">
        <v>41</v>
      </c>
      <c r="B3604" s="1" t="s">
        <v>331</v>
      </c>
      <c r="C3604">
        <v>1</v>
      </c>
      <c r="D3604" s="39">
        <v>0.86</v>
      </c>
      <c r="E3604" s="39">
        <v>2</v>
      </c>
      <c r="F3604" s="39" t="s">
        <v>51</v>
      </c>
    </row>
    <row r="3605" spans="1:6">
      <c r="A3605">
        <v>41</v>
      </c>
      <c r="B3605" s="1" t="s">
        <v>331</v>
      </c>
      <c r="C3605">
        <v>2</v>
      </c>
      <c r="D3605" s="39">
        <v>0.96</v>
      </c>
      <c r="E3605" s="39">
        <v>1</v>
      </c>
      <c r="F3605" s="39" t="s">
        <v>51</v>
      </c>
    </row>
    <row r="3606" spans="1:6">
      <c r="A3606">
        <v>41</v>
      </c>
      <c r="B3606" s="1" t="s">
        <v>205</v>
      </c>
      <c r="C3606">
        <v>1</v>
      </c>
      <c r="D3606" s="39">
        <v>0.59</v>
      </c>
      <c r="E3606" s="39">
        <v>2</v>
      </c>
      <c r="F3606" s="39" t="s">
        <v>51</v>
      </c>
    </row>
    <row r="3607" spans="1:6">
      <c r="A3607">
        <v>41</v>
      </c>
      <c r="B3607" s="1" t="s">
        <v>205</v>
      </c>
      <c r="C3607">
        <v>2</v>
      </c>
      <c r="D3607" s="39">
        <v>0.43</v>
      </c>
      <c r="E3607" s="39">
        <v>0</v>
      </c>
      <c r="F3607" s="39" t="s">
        <v>51</v>
      </c>
    </row>
    <row r="3608" spans="1:6">
      <c r="A3608">
        <v>41</v>
      </c>
      <c r="B3608" s="1" t="s">
        <v>95</v>
      </c>
      <c r="C3608">
        <v>1</v>
      </c>
      <c r="D3608" s="39">
        <v>1</v>
      </c>
      <c r="E3608" s="39">
        <v>3</v>
      </c>
      <c r="F3608" s="39" t="s">
        <v>51</v>
      </c>
    </row>
    <row r="3609" spans="1:6">
      <c r="A3609">
        <v>41</v>
      </c>
      <c r="B3609" s="1" t="s">
        <v>95</v>
      </c>
      <c r="C3609">
        <v>2</v>
      </c>
      <c r="D3609" s="39">
        <v>0.6</v>
      </c>
      <c r="E3609" s="39">
        <v>1</v>
      </c>
      <c r="F3609" s="39" t="s">
        <v>51</v>
      </c>
    </row>
    <row r="3610" spans="1:6">
      <c r="A3610">
        <v>41</v>
      </c>
      <c r="B3610" s="1" t="s">
        <v>332</v>
      </c>
      <c r="C3610">
        <v>1</v>
      </c>
      <c r="D3610" s="39">
        <v>0.63</v>
      </c>
      <c r="E3610" s="39">
        <v>1</v>
      </c>
      <c r="F3610" s="39" t="s">
        <v>51</v>
      </c>
    </row>
    <row r="3611" spans="1:6">
      <c r="A3611">
        <v>41</v>
      </c>
      <c r="B3611" s="1" t="s">
        <v>332</v>
      </c>
      <c r="C3611">
        <v>2</v>
      </c>
      <c r="D3611" s="39">
        <v>1</v>
      </c>
      <c r="E3611" s="39">
        <v>3</v>
      </c>
      <c r="F3611" s="39" t="s">
        <v>51</v>
      </c>
    </row>
    <row r="3612" spans="1:6">
      <c r="A3612">
        <v>41</v>
      </c>
      <c r="B3612" s="1" t="s">
        <v>333</v>
      </c>
      <c r="C3612">
        <v>1</v>
      </c>
      <c r="D3612" s="39">
        <v>0.6</v>
      </c>
      <c r="E3612" s="39">
        <v>1</v>
      </c>
      <c r="F3612" s="39" t="s">
        <v>51</v>
      </c>
    </row>
    <row r="3613" spans="1:6">
      <c r="A3613">
        <v>41</v>
      </c>
      <c r="B3613" s="1" t="s">
        <v>333</v>
      </c>
      <c r="C3613">
        <v>2</v>
      </c>
      <c r="D3613" s="39">
        <v>0.5</v>
      </c>
      <c r="E3613" s="39">
        <v>1</v>
      </c>
      <c r="F3613" s="39" t="s">
        <v>51</v>
      </c>
    </row>
    <row r="3614" spans="1:6">
      <c r="A3614">
        <v>41</v>
      </c>
      <c r="B3614" s="1" t="s">
        <v>323</v>
      </c>
      <c r="C3614">
        <v>1</v>
      </c>
      <c r="D3614" s="39">
        <v>0.71</v>
      </c>
      <c r="E3614" s="39">
        <v>2</v>
      </c>
      <c r="F3614" s="39" t="s">
        <v>51</v>
      </c>
    </row>
    <row r="3615" spans="1:6">
      <c r="A3615">
        <v>41</v>
      </c>
      <c r="B3615" s="1" t="s">
        <v>323</v>
      </c>
      <c r="C3615">
        <v>2</v>
      </c>
      <c r="D3615" s="39">
        <v>0.81</v>
      </c>
      <c r="E3615" s="39">
        <v>1</v>
      </c>
      <c r="F3615" s="39" t="s">
        <v>51</v>
      </c>
    </row>
    <row r="3616" spans="1:6">
      <c r="A3616">
        <v>41</v>
      </c>
      <c r="B3616" s="1" t="s">
        <v>257</v>
      </c>
      <c r="C3616">
        <v>1</v>
      </c>
      <c r="D3616" s="39">
        <v>0.56000000000000005</v>
      </c>
      <c r="E3616" s="39">
        <v>2</v>
      </c>
      <c r="F3616" s="39" t="s">
        <v>51</v>
      </c>
    </row>
    <row r="3617" spans="1:6">
      <c r="A3617">
        <v>41</v>
      </c>
      <c r="B3617" s="1" t="s">
        <v>257</v>
      </c>
      <c r="C3617">
        <v>2</v>
      </c>
      <c r="D3617" s="39">
        <v>0.69</v>
      </c>
      <c r="E3617" s="39">
        <v>2</v>
      </c>
      <c r="F3617" s="39" t="s">
        <v>51</v>
      </c>
    </row>
    <row r="3618" spans="1:6">
      <c r="A3618">
        <v>41</v>
      </c>
      <c r="B3618" s="1" t="s">
        <v>2</v>
      </c>
      <c r="C3618">
        <v>1</v>
      </c>
      <c r="D3618" s="39">
        <v>0.56000000000000005</v>
      </c>
      <c r="E3618" s="39">
        <v>1</v>
      </c>
      <c r="F3618" s="39" t="s">
        <v>51</v>
      </c>
    </row>
    <row r="3619" spans="1:6">
      <c r="A3619">
        <v>41</v>
      </c>
      <c r="B3619" s="1" t="s">
        <v>2</v>
      </c>
      <c r="C3619">
        <v>2</v>
      </c>
      <c r="D3619" s="39">
        <v>0.67</v>
      </c>
      <c r="E3619" s="39">
        <v>2</v>
      </c>
      <c r="F3619" s="39" t="s">
        <v>51</v>
      </c>
    </row>
    <row r="3620" spans="1:6">
      <c r="A3620">
        <v>41</v>
      </c>
      <c r="B3620" s="1" t="s">
        <v>7</v>
      </c>
      <c r="C3620">
        <v>1</v>
      </c>
      <c r="D3620" s="39">
        <v>0.79</v>
      </c>
      <c r="E3620" s="39">
        <v>2</v>
      </c>
      <c r="F3620" s="39" t="s">
        <v>51</v>
      </c>
    </row>
    <row r="3621" spans="1:6">
      <c r="A3621">
        <v>41</v>
      </c>
      <c r="B3621" s="1" t="s">
        <v>7</v>
      </c>
      <c r="C3621">
        <v>2</v>
      </c>
      <c r="D3621" s="39">
        <v>1</v>
      </c>
      <c r="E3621" s="39">
        <v>3</v>
      </c>
      <c r="F3621" s="39" t="s">
        <v>51</v>
      </c>
    </row>
    <row r="3622" spans="1:6">
      <c r="A3622">
        <v>41</v>
      </c>
      <c r="B3622" s="1" t="s">
        <v>132</v>
      </c>
      <c r="C3622">
        <v>1</v>
      </c>
      <c r="D3622" s="39">
        <v>0.87</v>
      </c>
      <c r="E3622" s="39">
        <v>2</v>
      </c>
      <c r="F3622" s="39" t="s">
        <v>51</v>
      </c>
    </row>
    <row r="3623" spans="1:6">
      <c r="A3623">
        <v>41</v>
      </c>
      <c r="B3623" s="1" t="s">
        <v>132</v>
      </c>
      <c r="C3623">
        <v>2</v>
      </c>
      <c r="D3623" s="39">
        <v>0.57999999999999996</v>
      </c>
      <c r="E3623" s="39">
        <v>1</v>
      </c>
      <c r="F3623" s="39" t="s">
        <v>51</v>
      </c>
    </row>
    <row r="3624" spans="1:6">
      <c r="A3624">
        <v>41</v>
      </c>
      <c r="B3624" s="1" t="s">
        <v>254</v>
      </c>
      <c r="C3624">
        <v>1</v>
      </c>
      <c r="D3624" s="39">
        <v>0.96</v>
      </c>
      <c r="E3624" s="39">
        <v>2</v>
      </c>
      <c r="F3624" s="39" t="s">
        <v>51</v>
      </c>
    </row>
    <row r="3625" spans="1:6">
      <c r="A3625">
        <v>41</v>
      </c>
      <c r="B3625" s="1" t="s">
        <v>254</v>
      </c>
      <c r="C3625">
        <v>2</v>
      </c>
      <c r="D3625" s="39">
        <v>0.28000000000000003</v>
      </c>
      <c r="E3625" s="39">
        <v>0</v>
      </c>
      <c r="F3625" s="39" t="s">
        <v>51</v>
      </c>
    </row>
    <row r="3626" spans="1:6">
      <c r="A3626">
        <v>41</v>
      </c>
      <c r="B3626" s="1" t="s">
        <v>10</v>
      </c>
      <c r="C3626">
        <v>1</v>
      </c>
      <c r="D3626" s="39">
        <v>1</v>
      </c>
      <c r="E3626" s="39">
        <v>3</v>
      </c>
      <c r="F3626" s="39" t="s">
        <v>51</v>
      </c>
    </row>
    <row r="3627" spans="1:6">
      <c r="A3627">
        <v>41</v>
      </c>
      <c r="B3627" s="1" t="s">
        <v>10</v>
      </c>
      <c r="C3627">
        <v>2</v>
      </c>
      <c r="D3627" s="39">
        <v>0.75</v>
      </c>
      <c r="E3627" s="39">
        <v>1</v>
      </c>
      <c r="F3627" s="39" t="s">
        <v>51</v>
      </c>
    </row>
    <row r="3628" spans="1:6">
      <c r="A3628">
        <v>41</v>
      </c>
      <c r="B3628" s="1" t="s">
        <v>236</v>
      </c>
      <c r="C3628">
        <v>1</v>
      </c>
      <c r="D3628" s="39">
        <v>0.34</v>
      </c>
      <c r="E3628" s="39">
        <v>0</v>
      </c>
      <c r="F3628" s="39" t="s">
        <v>51</v>
      </c>
    </row>
    <row r="3629" spans="1:6">
      <c r="A3629">
        <v>41</v>
      </c>
      <c r="B3629" s="1" t="s">
        <v>236</v>
      </c>
      <c r="C3629">
        <v>2</v>
      </c>
      <c r="D3629" s="39">
        <v>0.45</v>
      </c>
      <c r="E3629" s="39">
        <v>1</v>
      </c>
      <c r="F3629" s="39" t="s">
        <v>51</v>
      </c>
    </row>
    <row r="3630" spans="1:6">
      <c r="A3630">
        <v>41</v>
      </c>
      <c r="B3630" s="1" t="s">
        <v>120</v>
      </c>
      <c r="C3630">
        <v>1</v>
      </c>
      <c r="D3630" s="39">
        <v>0.81</v>
      </c>
      <c r="E3630" s="39">
        <v>1</v>
      </c>
      <c r="F3630" s="39" t="s">
        <v>51</v>
      </c>
    </row>
    <row r="3631" spans="1:6">
      <c r="A3631">
        <v>41</v>
      </c>
      <c r="B3631" s="1" t="s">
        <v>120</v>
      </c>
      <c r="C3631">
        <v>2</v>
      </c>
      <c r="D3631" s="39">
        <v>0.79</v>
      </c>
      <c r="E3631" s="39">
        <v>2</v>
      </c>
      <c r="F3631" s="39" t="s">
        <v>51</v>
      </c>
    </row>
    <row r="3632" spans="1:6">
      <c r="A3632">
        <v>41</v>
      </c>
      <c r="B3632" s="1" t="s">
        <v>334</v>
      </c>
      <c r="C3632">
        <v>1</v>
      </c>
      <c r="D3632" s="39">
        <v>0.75</v>
      </c>
      <c r="E3632" s="39">
        <v>1</v>
      </c>
      <c r="F3632" s="39" t="s">
        <v>51</v>
      </c>
    </row>
    <row r="3633" spans="1:6">
      <c r="A3633">
        <v>41</v>
      </c>
      <c r="B3633" s="1" t="s">
        <v>334</v>
      </c>
      <c r="C3633">
        <v>2</v>
      </c>
      <c r="D3633" s="39">
        <v>0.61</v>
      </c>
      <c r="E3633" s="39">
        <v>2</v>
      </c>
      <c r="F3633" s="39" t="s">
        <v>51</v>
      </c>
    </row>
    <row r="3634" spans="1:6">
      <c r="A3634">
        <v>41</v>
      </c>
      <c r="B3634" s="1" t="s">
        <v>234</v>
      </c>
      <c r="C3634">
        <v>1</v>
      </c>
      <c r="D3634" s="39">
        <v>0.8</v>
      </c>
      <c r="E3634" s="39">
        <v>2</v>
      </c>
      <c r="F3634" s="39" t="s">
        <v>51</v>
      </c>
    </row>
    <row r="3635" spans="1:6">
      <c r="A3635">
        <v>41</v>
      </c>
      <c r="B3635" s="1" t="s">
        <v>234</v>
      </c>
      <c r="C3635">
        <v>2</v>
      </c>
      <c r="D3635" s="39">
        <v>0.57999999999999996</v>
      </c>
      <c r="E3635" s="39">
        <v>2</v>
      </c>
      <c r="F3635" s="39" t="s">
        <v>51</v>
      </c>
    </row>
    <row r="3636" spans="1:6">
      <c r="A3636">
        <v>41</v>
      </c>
      <c r="B3636" s="1" t="s">
        <v>14</v>
      </c>
      <c r="C3636">
        <v>1</v>
      </c>
      <c r="D3636" s="39">
        <v>1</v>
      </c>
      <c r="E3636" s="39">
        <v>3</v>
      </c>
      <c r="F3636" s="39" t="s">
        <v>51</v>
      </c>
    </row>
    <row r="3637" spans="1:6">
      <c r="A3637">
        <v>41</v>
      </c>
      <c r="B3637" s="1" t="s">
        <v>14</v>
      </c>
      <c r="C3637">
        <v>2</v>
      </c>
      <c r="D3637" s="39">
        <v>0.74</v>
      </c>
      <c r="E3637" s="39">
        <v>1</v>
      </c>
      <c r="F3637" s="39" t="s">
        <v>51</v>
      </c>
    </row>
    <row r="3638" spans="1:6">
      <c r="A3638">
        <v>41</v>
      </c>
      <c r="B3638" s="1" t="s">
        <v>489</v>
      </c>
      <c r="C3638">
        <v>1</v>
      </c>
      <c r="D3638" s="39">
        <v>0.91</v>
      </c>
      <c r="E3638" s="39">
        <v>2</v>
      </c>
      <c r="F3638" s="39" t="s">
        <v>51</v>
      </c>
    </row>
    <row r="3639" spans="1:6">
      <c r="A3639">
        <v>41</v>
      </c>
      <c r="B3639" s="1" t="s">
        <v>489</v>
      </c>
      <c r="C3639">
        <v>2</v>
      </c>
      <c r="D3639" s="39">
        <v>0.87</v>
      </c>
      <c r="E3639" s="39">
        <v>1</v>
      </c>
      <c r="F3639" s="39" t="s">
        <v>51</v>
      </c>
    </row>
    <row r="3640" spans="1:6">
      <c r="A3640">
        <v>41</v>
      </c>
      <c r="B3640" s="1" t="s">
        <v>8</v>
      </c>
      <c r="C3640">
        <v>1</v>
      </c>
      <c r="D3640" s="39">
        <v>0.76</v>
      </c>
      <c r="E3640" s="39">
        <v>2</v>
      </c>
      <c r="F3640" s="39" t="s">
        <v>51</v>
      </c>
    </row>
    <row r="3641" spans="1:6">
      <c r="A3641">
        <v>41</v>
      </c>
      <c r="B3641" s="1" t="s">
        <v>8</v>
      </c>
      <c r="C3641">
        <v>2</v>
      </c>
      <c r="D3641" s="39">
        <v>0.57999999999999996</v>
      </c>
      <c r="E3641" s="39">
        <v>2</v>
      </c>
      <c r="F3641" s="39" t="s">
        <v>51</v>
      </c>
    </row>
    <row r="3642" spans="1:6">
      <c r="A3642">
        <v>41</v>
      </c>
      <c r="B3642" s="1" t="s">
        <v>289</v>
      </c>
      <c r="C3642">
        <v>1</v>
      </c>
      <c r="D3642" s="39">
        <v>1</v>
      </c>
      <c r="E3642" s="39">
        <v>3</v>
      </c>
      <c r="F3642" s="39" t="s">
        <v>51</v>
      </c>
    </row>
    <row r="3643" spans="1:6">
      <c r="A3643">
        <v>41</v>
      </c>
      <c r="B3643" s="1" t="s">
        <v>289</v>
      </c>
      <c r="C3643">
        <v>2</v>
      </c>
      <c r="D3643" s="39">
        <v>0.9</v>
      </c>
      <c r="E3643" s="39">
        <v>2</v>
      </c>
      <c r="F3643" s="39" t="s">
        <v>51</v>
      </c>
    </row>
    <row r="3644" spans="1:6">
      <c r="A3644">
        <v>41</v>
      </c>
      <c r="B3644" s="1" t="s">
        <v>326</v>
      </c>
      <c r="C3644">
        <v>1</v>
      </c>
      <c r="D3644" s="39">
        <v>0.87</v>
      </c>
      <c r="E3644" s="39">
        <v>2</v>
      </c>
      <c r="F3644" s="39" t="s">
        <v>51</v>
      </c>
    </row>
    <row r="3645" spans="1:6">
      <c r="A3645">
        <v>41</v>
      </c>
      <c r="B3645" s="1" t="s">
        <v>326</v>
      </c>
      <c r="C3645">
        <v>2</v>
      </c>
      <c r="D3645" s="39">
        <v>0.92</v>
      </c>
      <c r="E3645" s="39">
        <v>2</v>
      </c>
      <c r="F3645" s="39" t="s">
        <v>51</v>
      </c>
    </row>
    <row r="3646" spans="1:6">
      <c r="A3646">
        <v>41</v>
      </c>
      <c r="B3646" s="1" t="s">
        <v>122</v>
      </c>
      <c r="C3646">
        <v>1</v>
      </c>
      <c r="D3646" s="39">
        <v>1</v>
      </c>
      <c r="E3646" s="39">
        <v>3</v>
      </c>
      <c r="F3646" s="39" t="s">
        <v>51</v>
      </c>
    </row>
    <row r="3647" spans="1:6">
      <c r="A3647">
        <v>41</v>
      </c>
      <c r="B3647" s="1" t="s">
        <v>122</v>
      </c>
      <c r="C3647">
        <v>2</v>
      </c>
      <c r="D3647" s="39">
        <v>0.96</v>
      </c>
      <c r="E3647" s="39">
        <v>2</v>
      </c>
      <c r="F3647" s="39" t="s">
        <v>51</v>
      </c>
    </row>
    <row r="3648" spans="1:6">
      <c r="A3648">
        <v>41</v>
      </c>
      <c r="B3648" s="1" t="s">
        <v>335</v>
      </c>
      <c r="C3648">
        <v>1</v>
      </c>
      <c r="D3648" s="39">
        <v>1</v>
      </c>
      <c r="E3648" s="39">
        <v>3</v>
      </c>
      <c r="F3648" s="39" t="s">
        <v>51</v>
      </c>
    </row>
    <row r="3649" spans="1:6">
      <c r="A3649">
        <v>41</v>
      </c>
      <c r="B3649" s="1" t="s">
        <v>335</v>
      </c>
      <c r="C3649">
        <v>2</v>
      </c>
      <c r="D3649" s="39">
        <v>0.79</v>
      </c>
      <c r="E3649" s="39">
        <v>1</v>
      </c>
      <c r="F3649" s="39" t="s">
        <v>51</v>
      </c>
    </row>
    <row r="3650" spans="1:6">
      <c r="A3650">
        <v>41</v>
      </c>
      <c r="B3650" s="1" t="s">
        <v>288</v>
      </c>
      <c r="C3650">
        <v>1</v>
      </c>
      <c r="D3650" s="39">
        <v>0.82</v>
      </c>
      <c r="E3650" s="39">
        <v>2</v>
      </c>
      <c r="F3650" s="39" t="s">
        <v>51</v>
      </c>
    </row>
    <row r="3651" spans="1:6">
      <c r="A3651">
        <v>41</v>
      </c>
      <c r="B3651" s="1" t="s">
        <v>288</v>
      </c>
      <c r="C3651">
        <v>2</v>
      </c>
      <c r="D3651" s="39">
        <v>0.55000000000000004</v>
      </c>
      <c r="E3651" s="39">
        <v>1</v>
      </c>
      <c r="F3651" s="39" t="s">
        <v>51</v>
      </c>
    </row>
    <row r="3652" spans="1:6">
      <c r="A3652">
        <v>41</v>
      </c>
      <c r="B3652" s="1" t="s">
        <v>118</v>
      </c>
      <c r="C3652">
        <v>1</v>
      </c>
      <c r="D3652" s="39">
        <v>0.74</v>
      </c>
      <c r="E3652" s="39">
        <v>2</v>
      </c>
      <c r="F3652" s="39" t="s">
        <v>51</v>
      </c>
    </row>
    <row r="3653" spans="1:6">
      <c r="A3653">
        <v>41</v>
      </c>
      <c r="B3653" s="1" t="s">
        <v>118</v>
      </c>
      <c r="C3653">
        <v>2</v>
      </c>
      <c r="D3653" s="39">
        <v>1</v>
      </c>
      <c r="E3653" s="39">
        <v>3</v>
      </c>
      <c r="F3653" s="39" t="s">
        <v>51</v>
      </c>
    </row>
    <row r="3654" spans="1:6">
      <c r="A3654">
        <v>41</v>
      </c>
      <c r="B3654" s="1" t="s">
        <v>100</v>
      </c>
      <c r="C3654">
        <v>1</v>
      </c>
      <c r="D3654" s="39">
        <v>0.67</v>
      </c>
      <c r="E3654" s="39">
        <v>1</v>
      </c>
      <c r="F3654" s="39" t="s">
        <v>51</v>
      </c>
    </row>
    <row r="3655" spans="1:6">
      <c r="A3655">
        <v>41</v>
      </c>
      <c r="B3655" s="1" t="s">
        <v>100</v>
      </c>
      <c r="C3655">
        <v>2</v>
      </c>
      <c r="D3655" s="39">
        <v>1</v>
      </c>
      <c r="E3655" s="39">
        <v>3</v>
      </c>
      <c r="F3655" s="39" t="s">
        <v>51</v>
      </c>
    </row>
    <row r="3656" spans="1:6">
      <c r="A3656">
        <v>41</v>
      </c>
      <c r="B3656" s="1" t="s">
        <v>240</v>
      </c>
      <c r="C3656">
        <v>1</v>
      </c>
      <c r="D3656" s="39">
        <v>1</v>
      </c>
      <c r="E3656" s="39">
        <v>3</v>
      </c>
      <c r="F3656" s="39" t="s">
        <v>51</v>
      </c>
    </row>
    <row r="3657" spans="1:6">
      <c r="A3657">
        <v>41</v>
      </c>
      <c r="B3657" s="1" t="s">
        <v>240</v>
      </c>
      <c r="C3657">
        <v>2</v>
      </c>
      <c r="D3657" s="39">
        <v>1</v>
      </c>
      <c r="E3657" s="39">
        <v>3</v>
      </c>
      <c r="F3657" s="39" t="s">
        <v>51</v>
      </c>
    </row>
    <row r="3658" spans="1:6">
      <c r="A3658">
        <v>41</v>
      </c>
      <c r="B3658" s="1" t="s">
        <v>309</v>
      </c>
      <c r="C3658">
        <v>1</v>
      </c>
      <c r="D3658" s="39">
        <v>0.39</v>
      </c>
      <c r="E3658" s="39">
        <v>0</v>
      </c>
      <c r="F3658" s="39" t="s">
        <v>51</v>
      </c>
    </row>
    <row r="3659" spans="1:6">
      <c r="A3659">
        <v>41</v>
      </c>
      <c r="B3659" s="1" t="s">
        <v>309</v>
      </c>
      <c r="C3659">
        <v>2</v>
      </c>
      <c r="D3659" s="39">
        <v>0.37</v>
      </c>
      <c r="E3659" s="39">
        <v>0</v>
      </c>
      <c r="F3659" s="39" t="s">
        <v>51</v>
      </c>
    </row>
    <row r="3660" spans="1:6">
      <c r="A3660">
        <v>41</v>
      </c>
      <c r="B3660" s="1" t="s">
        <v>273</v>
      </c>
      <c r="C3660">
        <v>1</v>
      </c>
      <c r="D3660" s="39">
        <v>0.7</v>
      </c>
      <c r="E3660" s="39">
        <v>2</v>
      </c>
      <c r="F3660" s="39" t="s">
        <v>51</v>
      </c>
    </row>
    <row r="3661" spans="1:6">
      <c r="A3661">
        <v>41</v>
      </c>
      <c r="B3661" s="1" t="s">
        <v>273</v>
      </c>
      <c r="C3661">
        <v>2</v>
      </c>
      <c r="D3661" s="39">
        <v>0.87</v>
      </c>
      <c r="E3661" s="39">
        <v>1</v>
      </c>
      <c r="F3661" s="39" t="s">
        <v>51</v>
      </c>
    </row>
    <row r="3662" spans="1:6">
      <c r="A3662">
        <v>41</v>
      </c>
      <c r="B3662" s="1" t="s">
        <v>290</v>
      </c>
      <c r="C3662">
        <v>1</v>
      </c>
      <c r="D3662" s="39">
        <v>1</v>
      </c>
      <c r="E3662" s="39">
        <v>3</v>
      </c>
      <c r="F3662" s="39" t="s">
        <v>51</v>
      </c>
    </row>
    <row r="3663" spans="1:6">
      <c r="A3663">
        <v>41</v>
      </c>
      <c r="B3663" s="1" t="s">
        <v>290</v>
      </c>
      <c r="C3663">
        <v>2</v>
      </c>
      <c r="D3663" s="39">
        <v>1</v>
      </c>
      <c r="E3663" s="39">
        <v>3</v>
      </c>
      <c r="F3663" s="39" t="s">
        <v>51</v>
      </c>
    </row>
    <row r="3664" spans="1:6">
      <c r="A3664">
        <v>41</v>
      </c>
      <c r="B3664" s="1" t="s">
        <v>20</v>
      </c>
      <c r="C3664">
        <v>1</v>
      </c>
      <c r="D3664" s="39">
        <v>1</v>
      </c>
      <c r="E3664" s="39">
        <v>3</v>
      </c>
      <c r="F3664" s="39" t="s">
        <v>51</v>
      </c>
    </row>
    <row r="3665" spans="1:6">
      <c r="A3665">
        <v>41</v>
      </c>
      <c r="B3665" s="1" t="s">
        <v>20</v>
      </c>
      <c r="C3665">
        <v>2</v>
      </c>
      <c r="D3665" s="39">
        <v>0.74</v>
      </c>
      <c r="E3665" s="39">
        <v>2</v>
      </c>
      <c r="F3665" s="39" t="s">
        <v>51</v>
      </c>
    </row>
    <row r="3666" spans="1:6">
      <c r="A3666">
        <v>41</v>
      </c>
      <c r="B3666" s="1" t="s">
        <v>336</v>
      </c>
      <c r="C3666">
        <v>1</v>
      </c>
      <c r="D3666" s="39">
        <v>0.53</v>
      </c>
      <c r="E3666" s="39">
        <v>1</v>
      </c>
      <c r="F3666" s="39" t="s">
        <v>51</v>
      </c>
    </row>
    <row r="3667" spans="1:6">
      <c r="A3667">
        <v>41</v>
      </c>
      <c r="B3667" s="1" t="s">
        <v>336</v>
      </c>
      <c r="C3667">
        <v>2</v>
      </c>
      <c r="D3667" s="39">
        <v>0.8</v>
      </c>
      <c r="E3667" s="39">
        <v>2</v>
      </c>
      <c r="F3667" s="39" t="s">
        <v>51</v>
      </c>
    </row>
    <row r="3668" spans="1:6">
      <c r="A3668">
        <v>41</v>
      </c>
      <c r="B3668" s="1" t="s">
        <v>337</v>
      </c>
      <c r="C3668">
        <v>1</v>
      </c>
      <c r="D3668" s="39">
        <v>0.49</v>
      </c>
      <c r="E3668" s="39">
        <v>0</v>
      </c>
      <c r="F3668" s="39" t="s">
        <v>51</v>
      </c>
    </row>
    <row r="3669" spans="1:6">
      <c r="A3669">
        <v>41</v>
      </c>
      <c r="B3669" s="1" t="s">
        <v>337</v>
      </c>
      <c r="C3669">
        <v>2</v>
      </c>
      <c r="D3669" s="39">
        <v>0.04</v>
      </c>
      <c r="E3669" s="39">
        <v>1</v>
      </c>
      <c r="F3669" s="39" t="s">
        <v>51</v>
      </c>
    </row>
    <row r="3670" spans="1:6">
      <c r="A3670">
        <v>41</v>
      </c>
      <c r="B3670" s="1" t="s">
        <v>310</v>
      </c>
      <c r="C3670">
        <v>1</v>
      </c>
      <c r="D3670" s="39">
        <v>0.85</v>
      </c>
      <c r="E3670" s="39">
        <v>2</v>
      </c>
      <c r="F3670" s="39" t="s">
        <v>51</v>
      </c>
    </row>
    <row r="3671" spans="1:6">
      <c r="A3671">
        <v>41</v>
      </c>
      <c r="B3671" s="1" t="s">
        <v>310</v>
      </c>
      <c r="C3671">
        <v>2</v>
      </c>
      <c r="D3671" s="39">
        <v>1</v>
      </c>
      <c r="E3671" s="39">
        <v>3</v>
      </c>
      <c r="F3671" s="39" t="s">
        <v>51</v>
      </c>
    </row>
    <row r="3672" spans="1:6">
      <c r="A3672">
        <v>41</v>
      </c>
      <c r="B3672" s="1" t="s">
        <v>274</v>
      </c>
      <c r="C3672">
        <v>1</v>
      </c>
      <c r="D3672" s="39">
        <v>1</v>
      </c>
      <c r="E3672" s="39">
        <v>3</v>
      </c>
      <c r="F3672" s="39" t="s">
        <v>51</v>
      </c>
    </row>
    <row r="3673" spans="1:6">
      <c r="A3673">
        <v>41</v>
      </c>
      <c r="B3673" s="1" t="s">
        <v>274</v>
      </c>
      <c r="C3673">
        <v>2</v>
      </c>
      <c r="D3673" s="39">
        <v>1</v>
      </c>
      <c r="E3673" s="39">
        <v>3</v>
      </c>
      <c r="F3673" s="39" t="s">
        <v>51</v>
      </c>
    </row>
    <row r="3674" spans="1:6">
      <c r="A3674">
        <v>41</v>
      </c>
      <c r="B3674" s="1" t="s">
        <v>338</v>
      </c>
      <c r="C3674">
        <v>1</v>
      </c>
      <c r="D3674" s="39">
        <v>0.78</v>
      </c>
      <c r="E3674" s="39">
        <v>2</v>
      </c>
      <c r="F3674" s="39" t="s">
        <v>51</v>
      </c>
    </row>
    <row r="3675" spans="1:6">
      <c r="A3675">
        <v>41</v>
      </c>
      <c r="B3675" s="1" t="s">
        <v>338</v>
      </c>
      <c r="C3675">
        <v>2</v>
      </c>
      <c r="D3675" s="39">
        <v>0.97</v>
      </c>
      <c r="E3675" s="39">
        <v>2</v>
      </c>
      <c r="F3675" s="39" t="s">
        <v>51</v>
      </c>
    </row>
    <row r="3676" spans="1:6">
      <c r="A3676">
        <v>41</v>
      </c>
      <c r="B3676" s="1" t="s">
        <v>243</v>
      </c>
      <c r="C3676">
        <v>1</v>
      </c>
      <c r="D3676" s="39">
        <v>1</v>
      </c>
      <c r="E3676" s="39">
        <v>3</v>
      </c>
      <c r="F3676" s="39" t="s">
        <v>51</v>
      </c>
    </row>
    <row r="3677" spans="1:6">
      <c r="A3677">
        <v>41</v>
      </c>
      <c r="B3677" s="1" t="s">
        <v>243</v>
      </c>
      <c r="C3677">
        <v>2</v>
      </c>
      <c r="D3677" s="39">
        <v>1</v>
      </c>
      <c r="E3677" s="39">
        <v>3</v>
      </c>
      <c r="F3677" s="39" t="s">
        <v>51</v>
      </c>
    </row>
    <row r="3678" spans="1:6">
      <c r="A3678">
        <v>41</v>
      </c>
      <c r="B3678" s="1" t="s">
        <v>44</v>
      </c>
      <c r="C3678">
        <v>1</v>
      </c>
      <c r="D3678" s="39">
        <v>1</v>
      </c>
      <c r="E3678" s="39">
        <v>3</v>
      </c>
      <c r="F3678" s="39" t="s">
        <v>51</v>
      </c>
    </row>
    <row r="3679" spans="1:6">
      <c r="A3679">
        <v>41</v>
      </c>
      <c r="B3679" s="1" t="s">
        <v>44</v>
      </c>
      <c r="C3679">
        <v>2</v>
      </c>
      <c r="D3679" s="39">
        <v>1</v>
      </c>
      <c r="E3679" s="39">
        <v>3</v>
      </c>
      <c r="F3679" s="39" t="s">
        <v>51</v>
      </c>
    </row>
    <row r="3680" spans="1:6">
      <c r="A3680">
        <v>41</v>
      </c>
      <c r="B3680" s="1" t="s">
        <v>39</v>
      </c>
      <c r="C3680">
        <v>1</v>
      </c>
      <c r="D3680" s="39">
        <v>0.98</v>
      </c>
      <c r="E3680" s="39">
        <v>2</v>
      </c>
      <c r="F3680" s="39" t="s">
        <v>51</v>
      </c>
    </row>
    <row r="3681" spans="1:6">
      <c r="A3681">
        <v>41</v>
      </c>
      <c r="B3681" s="1" t="s">
        <v>39</v>
      </c>
      <c r="C3681">
        <v>2</v>
      </c>
      <c r="D3681" s="39">
        <v>0.7</v>
      </c>
      <c r="E3681" s="39">
        <v>1</v>
      </c>
      <c r="F3681" s="39" t="s">
        <v>51</v>
      </c>
    </row>
    <row r="3682" spans="1:6">
      <c r="A3682">
        <v>41</v>
      </c>
      <c r="B3682" s="1" t="s">
        <v>256</v>
      </c>
      <c r="C3682">
        <v>1</v>
      </c>
      <c r="D3682" s="39">
        <v>1</v>
      </c>
      <c r="E3682" s="39">
        <v>3</v>
      </c>
      <c r="F3682" s="39" t="s">
        <v>51</v>
      </c>
    </row>
    <row r="3683" spans="1:6">
      <c r="A3683">
        <v>41</v>
      </c>
      <c r="B3683" s="1" t="s">
        <v>256</v>
      </c>
      <c r="C3683">
        <v>2</v>
      </c>
      <c r="D3683" s="39">
        <v>0.96</v>
      </c>
      <c r="E3683" s="39">
        <v>2</v>
      </c>
      <c r="F3683" s="39" t="s">
        <v>51</v>
      </c>
    </row>
    <row r="3684" spans="1:6">
      <c r="A3684">
        <v>41</v>
      </c>
      <c r="B3684" s="1" t="s">
        <v>285</v>
      </c>
      <c r="C3684">
        <v>1</v>
      </c>
      <c r="D3684" s="39">
        <v>1</v>
      </c>
      <c r="E3684" s="39">
        <v>3</v>
      </c>
      <c r="F3684" s="39" t="s">
        <v>51</v>
      </c>
    </row>
    <row r="3685" spans="1:6">
      <c r="A3685">
        <v>41</v>
      </c>
      <c r="B3685" s="1" t="s">
        <v>285</v>
      </c>
      <c r="C3685">
        <v>2</v>
      </c>
      <c r="D3685" s="39">
        <v>1</v>
      </c>
      <c r="E3685" s="39">
        <v>3</v>
      </c>
      <c r="F3685" s="39" t="s">
        <v>51</v>
      </c>
    </row>
    <row r="3686" spans="1:6">
      <c r="A3686">
        <v>41</v>
      </c>
      <c r="B3686" s="1" t="s">
        <v>275</v>
      </c>
      <c r="C3686">
        <v>1</v>
      </c>
      <c r="D3686" s="39">
        <v>1</v>
      </c>
      <c r="E3686" s="39">
        <v>3</v>
      </c>
      <c r="F3686" s="39" t="s">
        <v>51</v>
      </c>
    </row>
    <row r="3687" spans="1:6">
      <c r="A3687">
        <v>41</v>
      </c>
      <c r="B3687" s="1" t="s">
        <v>275</v>
      </c>
      <c r="C3687">
        <v>2</v>
      </c>
      <c r="D3687" s="39">
        <v>0.78</v>
      </c>
      <c r="E3687" s="39">
        <v>2</v>
      </c>
      <c r="F3687" s="39" t="s">
        <v>51</v>
      </c>
    </row>
    <row r="3688" spans="1:6">
      <c r="A3688">
        <v>41</v>
      </c>
      <c r="B3688" s="1" t="s">
        <v>21</v>
      </c>
      <c r="C3688">
        <v>1</v>
      </c>
      <c r="D3688" s="39">
        <v>0.53</v>
      </c>
      <c r="E3688" s="39">
        <v>1</v>
      </c>
      <c r="F3688" s="39" t="s">
        <v>51</v>
      </c>
    </row>
    <row r="3689" spans="1:6">
      <c r="A3689">
        <v>41</v>
      </c>
      <c r="B3689" s="1" t="s">
        <v>21</v>
      </c>
      <c r="C3689">
        <v>2</v>
      </c>
      <c r="D3689" s="39">
        <v>0.97</v>
      </c>
      <c r="E3689" s="39">
        <v>2</v>
      </c>
      <c r="F3689" s="39" t="s">
        <v>51</v>
      </c>
    </row>
    <row r="3690" spans="1:6">
      <c r="A3690">
        <v>41</v>
      </c>
      <c r="B3690" s="1" t="s">
        <v>250</v>
      </c>
      <c r="C3690">
        <v>1</v>
      </c>
      <c r="D3690" s="39">
        <v>1</v>
      </c>
      <c r="E3690" s="39">
        <v>3</v>
      </c>
      <c r="F3690" s="39" t="s">
        <v>51</v>
      </c>
    </row>
    <row r="3691" spans="1:6">
      <c r="A3691">
        <v>41</v>
      </c>
      <c r="B3691" s="1" t="s">
        <v>250</v>
      </c>
      <c r="C3691">
        <v>2</v>
      </c>
      <c r="D3691" s="39">
        <v>0.6</v>
      </c>
      <c r="E3691" s="39">
        <v>2</v>
      </c>
      <c r="F3691" s="39" t="s">
        <v>51</v>
      </c>
    </row>
    <row r="3692" spans="1:6">
      <c r="A3692">
        <v>41</v>
      </c>
      <c r="B3692" s="1" t="s">
        <v>311</v>
      </c>
      <c r="C3692">
        <v>1</v>
      </c>
      <c r="D3692" s="39">
        <v>0.9</v>
      </c>
      <c r="E3692" s="39">
        <v>2</v>
      </c>
      <c r="F3692" s="39" t="s">
        <v>51</v>
      </c>
    </row>
    <row r="3693" spans="1:6">
      <c r="A3693">
        <v>41</v>
      </c>
      <c r="B3693" s="1" t="s">
        <v>311</v>
      </c>
      <c r="C3693">
        <v>2</v>
      </c>
      <c r="D3693" s="39">
        <v>0.68</v>
      </c>
      <c r="E3693" s="39">
        <v>2</v>
      </c>
      <c r="F3693" s="39" t="s">
        <v>51</v>
      </c>
    </row>
    <row r="3694" spans="1:6">
      <c r="A3694">
        <v>42</v>
      </c>
      <c r="B3694" s="1" t="s">
        <v>171</v>
      </c>
      <c r="C3694">
        <v>1</v>
      </c>
      <c r="D3694" s="39">
        <v>0.89</v>
      </c>
      <c r="E3694" s="39">
        <v>2</v>
      </c>
      <c r="F3694" s="39" t="s">
        <v>51</v>
      </c>
    </row>
    <row r="3695" spans="1:6">
      <c r="A3695">
        <v>42</v>
      </c>
      <c r="B3695" s="1" t="s">
        <v>171</v>
      </c>
      <c r="C3695">
        <v>2</v>
      </c>
      <c r="D3695" s="39">
        <v>1</v>
      </c>
      <c r="E3695" s="39">
        <v>3</v>
      </c>
      <c r="F3695" s="39" t="s">
        <v>51</v>
      </c>
    </row>
    <row r="3696" spans="1:6">
      <c r="A3696">
        <v>42</v>
      </c>
      <c r="B3696" s="1" t="s">
        <v>229</v>
      </c>
      <c r="C3696">
        <v>1</v>
      </c>
      <c r="D3696" s="39">
        <v>0.35</v>
      </c>
      <c r="E3696" s="39">
        <v>0</v>
      </c>
      <c r="F3696" s="39" t="s">
        <v>51</v>
      </c>
    </row>
    <row r="3697" spans="1:6">
      <c r="A3697">
        <v>42</v>
      </c>
      <c r="B3697" s="1" t="s">
        <v>229</v>
      </c>
      <c r="C3697">
        <v>2</v>
      </c>
      <c r="D3697" s="39">
        <v>0.74</v>
      </c>
      <c r="E3697" s="39">
        <v>1</v>
      </c>
      <c r="F3697" s="39" t="s">
        <v>51</v>
      </c>
    </row>
    <row r="3698" spans="1:6">
      <c r="A3698">
        <v>42</v>
      </c>
      <c r="B3698" s="1" t="s">
        <v>287</v>
      </c>
      <c r="C3698">
        <v>1</v>
      </c>
      <c r="D3698" s="39">
        <v>0.59</v>
      </c>
      <c r="E3698" s="39">
        <v>2</v>
      </c>
      <c r="F3698" s="39" t="s">
        <v>51</v>
      </c>
    </row>
    <row r="3699" spans="1:6">
      <c r="A3699">
        <v>42</v>
      </c>
      <c r="B3699" s="1" t="s">
        <v>287</v>
      </c>
      <c r="C3699">
        <v>2</v>
      </c>
      <c r="D3699" s="39">
        <v>0.82</v>
      </c>
      <c r="E3699" s="39">
        <v>2</v>
      </c>
      <c r="F3699" s="39" t="s">
        <v>51</v>
      </c>
    </row>
    <row r="3700" spans="1:6">
      <c r="A3700">
        <v>42</v>
      </c>
      <c r="B3700" s="1" t="s">
        <v>341</v>
      </c>
      <c r="C3700">
        <v>1</v>
      </c>
      <c r="D3700" s="39">
        <v>0.91</v>
      </c>
      <c r="E3700" s="39">
        <v>2</v>
      </c>
      <c r="F3700" s="39" t="s">
        <v>51</v>
      </c>
    </row>
    <row r="3701" spans="1:6">
      <c r="A3701">
        <v>42</v>
      </c>
      <c r="B3701" s="1" t="s">
        <v>341</v>
      </c>
      <c r="C3701">
        <v>2</v>
      </c>
      <c r="D3701" s="39">
        <v>0.94</v>
      </c>
      <c r="E3701" s="39">
        <v>2</v>
      </c>
      <c r="F3701" s="39" t="s">
        <v>51</v>
      </c>
    </row>
    <row r="3702" spans="1:6">
      <c r="A3702">
        <v>42</v>
      </c>
      <c r="B3702" s="275" t="s">
        <v>450</v>
      </c>
      <c r="C3702">
        <v>1</v>
      </c>
      <c r="D3702" s="39">
        <v>0.82</v>
      </c>
      <c r="E3702" s="39">
        <v>2</v>
      </c>
      <c r="F3702" s="39" t="s">
        <v>51</v>
      </c>
    </row>
    <row r="3703" spans="1:6">
      <c r="A3703">
        <v>42</v>
      </c>
      <c r="B3703" s="275" t="s">
        <v>450</v>
      </c>
      <c r="C3703">
        <v>2</v>
      </c>
      <c r="D3703" s="39">
        <v>0.66</v>
      </c>
      <c r="E3703" s="39">
        <v>1</v>
      </c>
      <c r="F3703" s="39" t="s">
        <v>51</v>
      </c>
    </row>
    <row r="3704" spans="1:6">
      <c r="A3704">
        <v>42</v>
      </c>
      <c r="B3704" s="1" t="s">
        <v>330</v>
      </c>
      <c r="C3704">
        <v>1</v>
      </c>
      <c r="D3704" s="39">
        <v>1</v>
      </c>
      <c r="E3704" s="39">
        <v>3</v>
      </c>
      <c r="F3704" s="39" t="s">
        <v>51</v>
      </c>
    </row>
    <row r="3705" spans="1:6">
      <c r="A3705">
        <v>42</v>
      </c>
      <c r="B3705" s="1" t="s">
        <v>330</v>
      </c>
      <c r="C3705">
        <v>2</v>
      </c>
      <c r="D3705" s="39">
        <v>1</v>
      </c>
      <c r="E3705" s="39">
        <v>3</v>
      </c>
      <c r="F3705" s="39" t="s">
        <v>51</v>
      </c>
    </row>
    <row r="3706" spans="1:6">
      <c r="A3706">
        <v>42</v>
      </c>
      <c r="B3706" s="1" t="s">
        <v>331</v>
      </c>
      <c r="C3706">
        <v>1</v>
      </c>
      <c r="D3706" s="39">
        <v>0.5</v>
      </c>
      <c r="E3706" s="39">
        <v>2</v>
      </c>
      <c r="F3706" s="39" t="s">
        <v>51</v>
      </c>
    </row>
    <row r="3707" spans="1:6">
      <c r="A3707">
        <v>42</v>
      </c>
      <c r="B3707" s="1" t="s">
        <v>331</v>
      </c>
      <c r="C3707">
        <v>2</v>
      </c>
      <c r="D3707" s="39">
        <v>0.7</v>
      </c>
      <c r="E3707" s="39">
        <v>2</v>
      </c>
      <c r="F3707" s="39" t="s">
        <v>51</v>
      </c>
    </row>
    <row r="3708" spans="1:6">
      <c r="A3708">
        <v>42</v>
      </c>
      <c r="B3708" s="1" t="s">
        <v>205</v>
      </c>
      <c r="C3708">
        <v>1</v>
      </c>
      <c r="D3708" s="39">
        <v>1</v>
      </c>
      <c r="E3708" s="39">
        <v>3</v>
      </c>
      <c r="F3708" s="39" t="s">
        <v>51</v>
      </c>
    </row>
    <row r="3709" spans="1:6">
      <c r="A3709">
        <v>42</v>
      </c>
      <c r="B3709" s="1" t="s">
        <v>205</v>
      </c>
      <c r="C3709">
        <v>2</v>
      </c>
      <c r="D3709" s="39">
        <v>1</v>
      </c>
      <c r="E3709" s="39">
        <v>3</v>
      </c>
      <c r="F3709" s="39" t="s">
        <v>51</v>
      </c>
    </row>
    <row r="3710" spans="1:6">
      <c r="A3710">
        <v>42</v>
      </c>
      <c r="B3710" s="1" t="s">
        <v>95</v>
      </c>
      <c r="C3710">
        <v>1</v>
      </c>
      <c r="D3710" s="39">
        <v>0.9</v>
      </c>
      <c r="E3710" s="39">
        <v>2</v>
      </c>
      <c r="F3710" s="39" t="s">
        <v>51</v>
      </c>
    </row>
    <row r="3711" spans="1:6">
      <c r="A3711">
        <v>42</v>
      </c>
      <c r="B3711" s="1" t="s">
        <v>95</v>
      </c>
      <c r="C3711">
        <v>2</v>
      </c>
      <c r="D3711" s="39">
        <v>0.72</v>
      </c>
      <c r="E3711" s="39">
        <v>2</v>
      </c>
      <c r="F3711" s="39" t="s">
        <v>51</v>
      </c>
    </row>
    <row r="3712" spans="1:6">
      <c r="A3712">
        <v>42</v>
      </c>
      <c r="B3712" s="1" t="s">
        <v>332</v>
      </c>
      <c r="C3712">
        <v>1</v>
      </c>
      <c r="D3712" s="39">
        <v>0.39</v>
      </c>
      <c r="E3712" s="39">
        <v>0</v>
      </c>
      <c r="F3712" s="39" t="s">
        <v>51</v>
      </c>
    </row>
    <row r="3713" spans="1:6">
      <c r="A3713">
        <v>42</v>
      </c>
      <c r="B3713" s="1" t="s">
        <v>332</v>
      </c>
      <c r="C3713">
        <v>2</v>
      </c>
      <c r="D3713" s="39">
        <v>1</v>
      </c>
      <c r="E3713" s="39">
        <v>3</v>
      </c>
      <c r="F3713" s="39" t="s">
        <v>51</v>
      </c>
    </row>
    <row r="3714" spans="1:6">
      <c r="A3714">
        <v>42</v>
      </c>
      <c r="B3714" s="1" t="s">
        <v>333</v>
      </c>
      <c r="C3714">
        <v>1</v>
      </c>
      <c r="D3714" s="39">
        <v>0.84</v>
      </c>
      <c r="E3714" s="39">
        <v>2</v>
      </c>
      <c r="F3714" s="39" t="s">
        <v>51</v>
      </c>
    </row>
    <row r="3715" spans="1:6">
      <c r="A3715">
        <v>42</v>
      </c>
      <c r="B3715" s="1" t="s">
        <v>333</v>
      </c>
      <c r="C3715">
        <v>2</v>
      </c>
      <c r="D3715" s="39">
        <v>0.76</v>
      </c>
      <c r="E3715" s="39">
        <v>2</v>
      </c>
      <c r="F3715" s="39" t="s">
        <v>51</v>
      </c>
    </row>
    <row r="3716" spans="1:6">
      <c r="A3716">
        <v>42</v>
      </c>
      <c r="B3716" s="1" t="s">
        <v>323</v>
      </c>
      <c r="C3716">
        <v>1</v>
      </c>
      <c r="D3716" s="39">
        <v>1</v>
      </c>
      <c r="E3716" s="39">
        <v>3</v>
      </c>
      <c r="F3716" s="39" t="s">
        <v>51</v>
      </c>
    </row>
    <row r="3717" spans="1:6">
      <c r="A3717">
        <v>42</v>
      </c>
      <c r="B3717" s="1" t="s">
        <v>323</v>
      </c>
      <c r="C3717">
        <v>2</v>
      </c>
      <c r="D3717" s="39">
        <v>0.91</v>
      </c>
      <c r="E3717" s="39">
        <v>2</v>
      </c>
      <c r="F3717" s="39" t="s">
        <v>51</v>
      </c>
    </row>
    <row r="3718" spans="1:6">
      <c r="A3718">
        <v>42</v>
      </c>
      <c r="B3718" s="1" t="s">
        <v>257</v>
      </c>
      <c r="C3718">
        <v>1</v>
      </c>
      <c r="D3718" s="39">
        <v>0.86</v>
      </c>
      <c r="E3718" s="39">
        <v>2</v>
      </c>
      <c r="F3718" s="39" t="s">
        <v>51</v>
      </c>
    </row>
    <row r="3719" spans="1:6">
      <c r="A3719">
        <v>42</v>
      </c>
      <c r="B3719" s="1" t="s">
        <v>257</v>
      </c>
      <c r="C3719">
        <v>2</v>
      </c>
      <c r="D3719" s="39">
        <v>0.5</v>
      </c>
      <c r="E3719" s="39">
        <v>2</v>
      </c>
      <c r="F3719" s="39" t="s">
        <v>51</v>
      </c>
    </row>
    <row r="3720" spans="1:6">
      <c r="A3720">
        <v>42</v>
      </c>
      <c r="B3720" s="1" t="s">
        <v>2</v>
      </c>
      <c r="C3720">
        <v>1</v>
      </c>
      <c r="D3720" s="39">
        <v>0.69</v>
      </c>
      <c r="E3720" s="39">
        <v>2</v>
      </c>
      <c r="F3720" s="39" t="s">
        <v>51</v>
      </c>
    </row>
    <row r="3721" spans="1:6">
      <c r="A3721">
        <v>42</v>
      </c>
      <c r="B3721" s="1" t="s">
        <v>2</v>
      </c>
      <c r="C3721">
        <v>2</v>
      </c>
      <c r="D3721" s="39">
        <v>0.38</v>
      </c>
      <c r="E3721" s="39">
        <v>1</v>
      </c>
      <c r="F3721" s="39" t="s">
        <v>51</v>
      </c>
    </row>
    <row r="3722" spans="1:6">
      <c r="A3722">
        <v>42</v>
      </c>
      <c r="B3722" s="1" t="s">
        <v>10</v>
      </c>
      <c r="C3722">
        <v>1</v>
      </c>
      <c r="D3722" s="39">
        <v>0.72</v>
      </c>
      <c r="E3722" s="39">
        <v>2</v>
      </c>
      <c r="F3722" s="39" t="s">
        <v>51</v>
      </c>
    </row>
    <row r="3723" spans="1:6">
      <c r="A3723">
        <v>42</v>
      </c>
      <c r="B3723" s="1" t="s">
        <v>10</v>
      </c>
      <c r="C3723">
        <v>2</v>
      </c>
      <c r="D3723" s="39">
        <v>1</v>
      </c>
      <c r="E3723" s="39">
        <v>3</v>
      </c>
      <c r="F3723" s="39" t="s">
        <v>51</v>
      </c>
    </row>
    <row r="3724" spans="1:6">
      <c r="A3724">
        <v>42</v>
      </c>
      <c r="B3724" s="1" t="s">
        <v>7</v>
      </c>
      <c r="C3724">
        <v>1</v>
      </c>
      <c r="D3724" s="39">
        <v>1</v>
      </c>
      <c r="E3724" s="39">
        <v>3</v>
      </c>
      <c r="F3724" s="39" t="s">
        <v>51</v>
      </c>
    </row>
    <row r="3725" spans="1:6">
      <c r="A3725">
        <v>42</v>
      </c>
      <c r="B3725" s="1" t="s">
        <v>7</v>
      </c>
      <c r="C3725">
        <v>2</v>
      </c>
      <c r="D3725" s="39">
        <v>0.87</v>
      </c>
      <c r="E3725" s="39">
        <v>2</v>
      </c>
      <c r="F3725" s="39" t="s">
        <v>51</v>
      </c>
    </row>
    <row r="3726" spans="1:6">
      <c r="A3726">
        <v>42</v>
      </c>
      <c r="B3726" s="1" t="s">
        <v>132</v>
      </c>
      <c r="C3726">
        <v>1</v>
      </c>
      <c r="D3726" s="39">
        <v>0.64</v>
      </c>
      <c r="E3726" s="39">
        <v>1</v>
      </c>
      <c r="F3726" s="39" t="s">
        <v>51</v>
      </c>
    </row>
    <row r="3727" spans="1:6">
      <c r="A3727">
        <v>42</v>
      </c>
      <c r="B3727" s="1" t="s">
        <v>132</v>
      </c>
      <c r="C3727">
        <v>2</v>
      </c>
      <c r="D3727" s="39">
        <v>0.56000000000000005</v>
      </c>
      <c r="E3727" s="39">
        <v>2</v>
      </c>
      <c r="F3727" s="39" t="s">
        <v>51</v>
      </c>
    </row>
    <row r="3728" spans="1:6">
      <c r="A3728">
        <v>42</v>
      </c>
      <c r="B3728" s="1" t="s">
        <v>254</v>
      </c>
      <c r="C3728">
        <v>1</v>
      </c>
      <c r="D3728" s="39">
        <v>1</v>
      </c>
      <c r="E3728" s="39">
        <v>3</v>
      </c>
      <c r="F3728" s="39" t="s">
        <v>51</v>
      </c>
    </row>
    <row r="3729" spans="1:6">
      <c r="A3729">
        <v>42</v>
      </c>
      <c r="B3729" s="1" t="s">
        <v>254</v>
      </c>
      <c r="C3729">
        <v>2</v>
      </c>
      <c r="D3729" s="39">
        <v>1</v>
      </c>
      <c r="E3729" s="39">
        <v>3</v>
      </c>
      <c r="F3729" s="39" t="s">
        <v>51</v>
      </c>
    </row>
    <row r="3730" spans="1:6">
      <c r="A3730">
        <v>42</v>
      </c>
      <c r="B3730" s="1" t="s">
        <v>236</v>
      </c>
      <c r="C3730">
        <v>1</v>
      </c>
      <c r="D3730" s="39">
        <v>1</v>
      </c>
      <c r="E3730" s="39">
        <v>3</v>
      </c>
      <c r="F3730" s="39" t="s">
        <v>51</v>
      </c>
    </row>
    <row r="3731" spans="1:6">
      <c r="A3731">
        <v>42</v>
      </c>
      <c r="B3731" s="1" t="s">
        <v>236</v>
      </c>
      <c r="C3731">
        <v>2</v>
      </c>
      <c r="D3731" s="39">
        <v>0.5</v>
      </c>
      <c r="E3731" s="39">
        <v>1</v>
      </c>
      <c r="F3731" s="39" t="s">
        <v>51</v>
      </c>
    </row>
    <row r="3732" spans="1:6">
      <c r="A3732">
        <v>42</v>
      </c>
      <c r="B3732" s="1" t="s">
        <v>120</v>
      </c>
      <c r="C3732">
        <v>1</v>
      </c>
      <c r="D3732" s="39">
        <v>1</v>
      </c>
      <c r="E3732" s="39">
        <v>3</v>
      </c>
      <c r="F3732" s="39" t="s">
        <v>51</v>
      </c>
    </row>
    <row r="3733" spans="1:6">
      <c r="A3733">
        <v>42</v>
      </c>
      <c r="B3733" s="1" t="s">
        <v>120</v>
      </c>
      <c r="C3733">
        <v>2</v>
      </c>
      <c r="D3733" s="39">
        <v>0.86</v>
      </c>
      <c r="E3733" s="39">
        <v>2</v>
      </c>
      <c r="F3733" s="39" t="s">
        <v>51</v>
      </c>
    </row>
    <row r="3734" spans="1:6">
      <c r="A3734">
        <v>42</v>
      </c>
      <c r="B3734" s="1" t="s">
        <v>234</v>
      </c>
      <c r="C3734">
        <v>1</v>
      </c>
      <c r="D3734" s="39">
        <v>0.96</v>
      </c>
      <c r="E3734" s="39">
        <v>2</v>
      </c>
      <c r="F3734" s="39" t="s">
        <v>51</v>
      </c>
    </row>
    <row r="3735" spans="1:6">
      <c r="A3735">
        <v>42</v>
      </c>
      <c r="B3735" s="1" t="s">
        <v>234</v>
      </c>
      <c r="C3735">
        <v>2</v>
      </c>
      <c r="D3735" s="39">
        <v>1</v>
      </c>
      <c r="E3735" s="39">
        <v>3</v>
      </c>
      <c r="F3735" s="39" t="s">
        <v>51</v>
      </c>
    </row>
    <row r="3736" spans="1:6">
      <c r="A3736">
        <v>42</v>
      </c>
      <c r="B3736" s="1" t="s">
        <v>334</v>
      </c>
      <c r="C3736">
        <v>1</v>
      </c>
      <c r="D3736" s="39">
        <v>1</v>
      </c>
      <c r="E3736" s="39">
        <v>3</v>
      </c>
      <c r="F3736" s="39" t="s">
        <v>51</v>
      </c>
    </row>
    <row r="3737" spans="1:6">
      <c r="A3737">
        <v>42</v>
      </c>
      <c r="B3737" s="1" t="s">
        <v>334</v>
      </c>
      <c r="C3737">
        <v>2</v>
      </c>
      <c r="D3737" s="39">
        <v>0.76</v>
      </c>
      <c r="E3737" s="39">
        <v>1</v>
      </c>
      <c r="F3737" s="39" t="s">
        <v>51</v>
      </c>
    </row>
    <row r="3738" spans="1:6">
      <c r="A3738">
        <v>42</v>
      </c>
      <c r="B3738" s="1" t="s">
        <v>14</v>
      </c>
      <c r="C3738">
        <v>1</v>
      </c>
      <c r="D3738" s="39">
        <v>1</v>
      </c>
      <c r="E3738" s="39">
        <v>3</v>
      </c>
      <c r="F3738" s="39" t="s">
        <v>51</v>
      </c>
    </row>
    <row r="3739" spans="1:6">
      <c r="A3739">
        <v>42</v>
      </c>
      <c r="B3739" s="1" t="s">
        <v>14</v>
      </c>
      <c r="C3739">
        <v>2</v>
      </c>
      <c r="D3739" s="39">
        <v>0.69</v>
      </c>
      <c r="E3739" s="39">
        <v>2</v>
      </c>
      <c r="F3739" s="39" t="s">
        <v>51</v>
      </c>
    </row>
    <row r="3740" spans="1:6">
      <c r="A3740">
        <v>42</v>
      </c>
      <c r="B3740" s="1" t="s">
        <v>489</v>
      </c>
      <c r="C3740">
        <v>1</v>
      </c>
      <c r="D3740" s="39">
        <v>1</v>
      </c>
      <c r="E3740" s="39">
        <v>3</v>
      </c>
      <c r="F3740" s="39" t="s">
        <v>51</v>
      </c>
    </row>
    <row r="3741" spans="1:6">
      <c r="A3741">
        <v>42</v>
      </c>
      <c r="B3741" s="1" t="s">
        <v>489</v>
      </c>
      <c r="C3741">
        <v>2</v>
      </c>
      <c r="D3741" s="39">
        <v>1</v>
      </c>
      <c r="E3741" s="39">
        <v>3</v>
      </c>
      <c r="F3741" s="39" t="s">
        <v>51</v>
      </c>
    </row>
    <row r="3742" spans="1:6">
      <c r="A3742">
        <v>42</v>
      </c>
      <c r="B3742" s="1" t="s">
        <v>289</v>
      </c>
      <c r="C3742">
        <v>1</v>
      </c>
      <c r="D3742" s="39">
        <v>0.74</v>
      </c>
      <c r="E3742" s="39">
        <v>1</v>
      </c>
      <c r="F3742" s="39" t="s">
        <v>51</v>
      </c>
    </row>
    <row r="3743" spans="1:6">
      <c r="A3743">
        <v>42</v>
      </c>
      <c r="B3743" s="1" t="s">
        <v>289</v>
      </c>
      <c r="C3743">
        <v>2</v>
      </c>
      <c r="D3743" s="39">
        <v>1</v>
      </c>
      <c r="E3743" s="39">
        <v>3</v>
      </c>
      <c r="F3743" s="39" t="s">
        <v>51</v>
      </c>
    </row>
    <row r="3744" spans="1:6">
      <c r="A3744">
        <v>42</v>
      </c>
      <c r="B3744" s="1" t="s">
        <v>8</v>
      </c>
      <c r="C3744">
        <v>1</v>
      </c>
      <c r="D3744" s="39">
        <v>0.81</v>
      </c>
      <c r="E3744" s="39">
        <v>2</v>
      </c>
      <c r="F3744" s="39" t="s">
        <v>51</v>
      </c>
    </row>
    <row r="3745" spans="1:6">
      <c r="A3745">
        <v>42</v>
      </c>
      <c r="B3745" s="1" t="s">
        <v>8</v>
      </c>
      <c r="C3745">
        <v>2</v>
      </c>
      <c r="D3745" s="39">
        <v>0.54</v>
      </c>
      <c r="E3745" s="39">
        <v>1</v>
      </c>
      <c r="F3745" s="39" t="s">
        <v>51</v>
      </c>
    </row>
    <row r="3746" spans="1:6">
      <c r="A3746">
        <v>42</v>
      </c>
      <c r="B3746" s="1" t="s">
        <v>326</v>
      </c>
      <c r="C3746">
        <v>1</v>
      </c>
      <c r="D3746" s="39">
        <v>1</v>
      </c>
      <c r="E3746" s="39">
        <v>3</v>
      </c>
      <c r="F3746" s="39" t="s">
        <v>51</v>
      </c>
    </row>
    <row r="3747" spans="1:6">
      <c r="A3747">
        <v>42</v>
      </c>
      <c r="B3747" s="1" t="s">
        <v>326</v>
      </c>
      <c r="C3747">
        <v>2</v>
      </c>
      <c r="D3747" s="39">
        <v>0.94</v>
      </c>
      <c r="E3747" s="39">
        <v>2</v>
      </c>
      <c r="F3747" s="39" t="s">
        <v>51</v>
      </c>
    </row>
    <row r="3748" spans="1:6">
      <c r="A3748">
        <v>42</v>
      </c>
      <c r="B3748" s="1" t="s">
        <v>327</v>
      </c>
      <c r="C3748">
        <v>1</v>
      </c>
      <c r="D3748" s="39">
        <v>1</v>
      </c>
      <c r="E3748" s="39">
        <v>3</v>
      </c>
      <c r="F3748" s="39" t="s">
        <v>51</v>
      </c>
    </row>
    <row r="3749" spans="1:6">
      <c r="A3749">
        <v>42</v>
      </c>
      <c r="B3749" s="1" t="s">
        <v>327</v>
      </c>
      <c r="C3749">
        <v>2</v>
      </c>
      <c r="D3749" s="39">
        <v>0.24</v>
      </c>
      <c r="E3749" s="39">
        <v>0</v>
      </c>
      <c r="F3749" s="39" t="s">
        <v>51</v>
      </c>
    </row>
    <row r="3750" spans="1:6">
      <c r="A3750">
        <v>42</v>
      </c>
      <c r="B3750" s="1" t="s">
        <v>122</v>
      </c>
      <c r="C3750">
        <v>1</v>
      </c>
      <c r="D3750" s="39">
        <v>1</v>
      </c>
      <c r="E3750" s="39">
        <v>3</v>
      </c>
      <c r="F3750" s="39" t="s">
        <v>51</v>
      </c>
    </row>
    <row r="3751" spans="1:6">
      <c r="A3751">
        <v>42</v>
      </c>
      <c r="B3751" s="1" t="s">
        <v>122</v>
      </c>
      <c r="C3751">
        <v>2</v>
      </c>
      <c r="D3751" s="39">
        <v>1</v>
      </c>
      <c r="E3751" s="39">
        <v>3</v>
      </c>
      <c r="F3751" s="39" t="s">
        <v>51</v>
      </c>
    </row>
    <row r="3752" spans="1:6">
      <c r="A3752">
        <v>42</v>
      </c>
      <c r="B3752" s="1" t="s">
        <v>335</v>
      </c>
      <c r="C3752">
        <v>1</v>
      </c>
      <c r="D3752" s="39">
        <v>0.78</v>
      </c>
      <c r="E3752" s="39">
        <v>1</v>
      </c>
      <c r="F3752" s="39" t="s">
        <v>51</v>
      </c>
    </row>
    <row r="3753" spans="1:6">
      <c r="A3753">
        <v>42</v>
      </c>
      <c r="B3753" s="1" t="s">
        <v>335</v>
      </c>
      <c r="C3753">
        <v>2</v>
      </c>
      <c r="D3753" s="39">
        <v>1</v>
      </c>
      <c r="E3753" s="39">
        <v>3</v>
      </c>
      <c r="F3753" s="39" t="s">
        <v>51</v>
      </c>
    </row>
    <row r="3754" spans="1:6">
      <c r="A3754">
        <v>42</v>
      </c>
      <c r="B3754" s="1" t="s">
        <v>342</v>
      </c>
      <c r="C3754">
        <v>1</v>
      </c>
      <c r="D3754" s="39">
        <v>1</v>
      </c>
      <c r="E3754" s="39">
        <v>3</v>
      </c>
      <c r="F3754" s="39" t="s">
        <v>51</v>
      </c>
    </row>
    <row r="3755" spans="1:6">
      <c r="A3755">
        <v>42</v>
      </c>
      <c r="B3755" s="1" t="s">
        <v>342</v>
      </c>
      <c r="C3755">
        <v>2</v>
      </c>
      <c r="D3755" s="39">
        <v>1</v>
      </c>
      <c r="E3755" s="39">
        <v>3</v>
      </c>
      <c r="F3755" s="39" t="s">
        <v>51</v>
      </c>
    </row>
    <row r="3756" spans="1:6">
      <c r="A3756">
        <v>42</v>
      </c>
      <c r="B3756" s="1" t="s">
        <v>288</v>
      </c>
      <c r="C3756">
        <v>1</v>
      </c>
      <c r="D3756" s="39">
        <v>1</v>
      </c>
      <c r="E3756" s="39">
        <v>3</v>
      </c>
      <c r="F3756" s="39" t="s">
        <v>51</v>
      </c>
    </row>
    <row r="3757" spans="1:6">
      <c r="A3757">
        <v>42</v>
      </c>
      <c r="B3757" s="1" t="s">
        <v>288</v>
      </c>
      <c r="C3757">
        <v>2</v>
      </c>
      <c r="D3757" s="39">
        <v>0.73</v>
      </c>
      <c r="E3757" s="39">
        <v>2</v>
      </c>
      <c r="F3757" s="39" t="s">
        <v>51</v>
      </c>
    </row>
    <row r="3758" spans="1:6">
      <c r="A3758">
        <v>42</v>
      </c>
      <c r="B3758" s="1" t="s">
        <v>118</v>
      </c>
      <c r="C3758">
        <v>1</v>
      </c>
      <c r="D3758" s="39">
        <v>1</v>
      </c>
      <c r="E3758" s="39">
        <v>3</v>
      </c>
      <c r="F3758" s="39" t="s">
        <v>51</v>
      </c>
    </row>
    <row r="3759" spans="1:6">
      <c r="A3759">
        <v>42</v>
      </c>
      <c r="B3759" s="1" t="s">
        <v>118</v>
      </c>
      <c r="C3759">
        <v>2</v>
      </c>
      <c r="D3759" s="39">
        <v>1</v>
      </c>
      <c r="E3759" s="39">
        <v>3</v>
      </c>
      <c r="F3759" s="39" t="s">
        <v>51</v>
      </c>
    </row>
    <row r="3760" spans="1:6">
      <c r="A3760">
        <v>42</v>
      </c>
      <c r="B3760" s="1" t="s">
        <v>100</v>
      </c>
      <c r="C3760">
        <v>1</v>
      </c>
      <c r="D3760" s="39">
        <v>0.4</v>
      </c>
      <c r="E3760" s="39">
        <v>0</v>
      </c>
      <c r="F3760" s="39" t="s">
        <v>51</v>
      </c>
    </row>
    <row r="3761" spans="1:6">
      <c r="A3761">
        <v>42</v>
      </c>
      <c r="B3761" s="1" t="s">
        <v>100</v>
      </c>
      <c r="C3761">
        <v>2</v>
      </c>
      <c r="D3761" s="39">
        <v>0.5</v>
      </c>
      <c r="E3761" s="39">
        <v>2</v>
      </c>
      <c r="F3761" s="39" t="s">
        <v>51</v>
      </c>
    </row>
    <row r="3762" spans="1:6">
      <c r="A3762">
        <v>42</v>
      </c>
      <c r="B3762" s="1" t="s">
        <v>240</v>
      </c>
      <c r="C3762">
        <v>1</v>
      </c>
      <c r="D3762" s="39">
        <v>1</v>
      </c>
      <c r="E3762" s="39">
        <v>3</v>
      </c>
      <c r="F3762" s="39" t="s">
        <v>51</v>
      </c>
    </row>
    <row r="3763" spans="1:6">
      <c r="A3763">
        <v>42</v>
      </c>
      <c r="B3763" s="1" t="s">
        <v>240</v>
      </c>
      <c r="C3763">
        <v>2</v>
      </c>
      <c r="D3763" s="39">
        <v>1</v>
      </c>
      <c r="E3763" s="39">
        <v>3</v>
      </c>
      <c r="F3763" s="39" t="s">
        <v>51</v>
      </c>
    </row>
    <row r="3764" spans="1:6">
      <c r="A3764">
        <v>42</v>
      </c>
      <c r="B3764" s="1" t="s">
        <v>309</v>
      </c>
      <c r="C3764">
        <v>1</v>
      </c>
      <c r="D3764" s="39">
        <v>0.68</v>
      </c>
      <c r="E3764" s="39">
        <v>1</v>
      </c>
      <c r="F3764" s="39" t="s">
        <v>51</v>
      </c>
    </row>
    <row r="3765" spans="1:6">
      <c r="A3765">
        <v>42</v>
      </c>
      <c r="B3765" s="1" t="s">
        <v>309</v>
      </c>
      <c r="C3765">
        <v>2</v>
      </c>
      <c r="D3765" s="39">
        <v>0.4</v>
      </c>
      <c r="E3765" s="39">
        <v>0</v>
      </c>
      <c r="F3765" s="39" t="s">
        <v>51</v>
      </c>
    </row>
    <row r="3766" spans="1:6">
      <c r="A3766">
        <v>42</v>
      </c>
      <c r="B3766" s="1" t="s">
        <v>273</v>
      </c>
      <c r="C3766">
        <v>1</v>
      </c>
      <c r="D3766" s="39">
        <v>0.97</v>
      </c>
      <c r="E3766" s="39">
        <v>2</v>
      </c>
      <c r="F3766" s="39" t="s">
        <v>51</v>
      </c>
    </row>
    <row r="3767" spans="1:6">
      <c r="A3767">
        <v>42</v>
      </c>
      <c r="B3767" s="1" t="s">
        <v>273</v>
      </c>
      <c r="C3767">
        <v>2</v>
      </c>
      <c r="D3767" s="39">
        <v>0.53</v>
      </c>
      <c r="E3767" s="39">
        <v>2</v>
      </c>
      <c r="F3767" s="39" t="s">
        <v>51</v>
      </c>
    </row>
    <row r="3768" spans="1:6">
      <c r="A3768">
        <v>42</v>
      </c>
      <c r="B3768" s="1" t="s">
        <v>290</v>
      </c>
      <c r="C3768">
        <v>1</v>
      </c>
      <c r="D3768" s="39">
        <v>1</v>
      </c>
      <c r="E3768" s="39">
        <v>3</v>
      </c>
      <c r="F3768" s="39" t="s">
        <v>51</v>
      </c>
    </row>
    <row r="3769" spans="1:6">
      <c r="A3769">
        <v>42</v>
      </c>
      <c r="B3769" s="1" t="s">
        <v>290</v>
      </c>
      <c r="C3769">
        <v>2</v>
      </c>
      <c r="D3769" s="39">
        <v>1</v>
      </c>
      <c r="E3769" s="39">
        <v>3</v>
      </c>
      <c r="F3769" s="39" t="s">
        <v>51</v>
      </c>
    </row>
    <row r="3770" spans="1:6">
      <c r="A3770">
        <v>42</v>
      </c>
      <c r="B3770" s="1" t="s">
        <v>20</v>
      </c>
      <c r="C3770">
        <v>1</v>
      </c>
      <c r="D3770" s="39">
        <v>1</v>
      </c>
      <c r="E3770" s="39">
        <v>3</v>
      </c>
      <c r="F3770" s="39" t="s">
        <v>51</v>
      </c>
    </row>
    <row r="3771" spans="1:6">
      <c r="A3771">
        <v>42</v>
      </c>
      <c r="B3771" s="1" t="s">
        <v>20</v>
      </c>
      <c r="C3771">
        <v>2</v>
      </c>
      <c r="D3771" s="39">
        <v>0.5</v>
      </c>
      <c r="E3771" s="39">
        <v>2</v>
      </c>
      <c r="F3771" s="39" t="s">
        <v>51</v>
      </c>
    </row>
    <row r="3772" spans="1:6">
      <c r="A3772">
        <v>42</v>
      </c>
      <c r="B3772" s="1" t="s">
        <v>243</v>
      </c>
      <c r="C3772">
        <v>1</v>
      </c>
      <c r="D3772" s="39">
        <v>1</v>
      </c>
      <c r="E3772" s="39">
        <v>3</v>
      </c>
      <c r="F3772" s="39" t="s">
        <v>51</v>
      </c>
    </row>
    <row r="3773" spans="1:6">
      <c r="A3773">
        <v>42</v>
      </c>
      <c r="B3773" s="1" t="s">
        <v>243</v>
      </c>
      <c r="C3773">
        <v>2</v>
      </c>
      <c r="D3773" s="39">
        <v>0.5</v>
      </c>
      <c r="E3773" s="39">
        <v>2</v>
      </c>
      <c r="F3773" s="39" t="s">
        <v>51</v>
      </c>
    </row>
    <row r="3774" spans="1:6">
      <c r="A3774">
        <v>42</v>
      </c>
      <c r="B3774" s="1" t="s">
        <v>310</v>
      </c>
      <c r="C3774">
        <v>1</v>
      </c>
      <c r="D3774" s="39">
        <v>1</v>
      </c>
      <c r="E3774" s="39">
        <v>3</v>
      </c>
      <c r="F3774" s="39" t="s">
        <v>51</v>
      </c>
    </row>
    <row r="3775" spans="1:6">
      <c r="A3775">
        <v>42</v>
      </c>
      <c r="B3775" s="1" t="s">
        <v>310</v>
      </c>
      <c r="C3775">
        <v>2</v>
      </c>
      <c r="D3775" s="39">
        <v>0.52</v>
      </c>
      <c r="E3775" s="39">
        <v>2</v>
      </c>
      <c r="F3775" s="39" t="s">
        <v>51</v>
      </c>
    </row>
    <row r="3776" spans="1:6">
      <c r="A3776">
        <v>42</v>
      </c>
      <c r="B3776" s="1" t="s">
        <v>338</v>
      </c>
      <c r="C3776">
        <v>1</v>
      </c>
      <c r="D3776" s="39">
        <v>0.51</v>
      </c>
      <c r="E3776" s="39">
        <v>2</v>
      </c>
      <c r="F3776" s="39" t="s">
        <v>51</v>
      </c>
    </row>
    <row r="3777" spans="1:6">
      <c r="A3777">
        <v>42</v>
      </c>
      <c r="B3777" s="1" t="s">
        <v>338</v>
      </c>
      <c r="C3777">
        <v>2</v>
      </c>
      <c r="D3777" s="39">
        <v>0.61</v>
      </c>
      <c r="E3777" s="39">
        <v>1</v>
      </c>
      <c r="F3777" s="39" t="s">
        <v>51</v>
      </c>
    </row>
    <row r="3778" spans="1:6">
      <c r="A3778">
        <v>42</v>
      </c>
      <c r="B3778" s="1" t="s">
        <v>274</v>
      </c>
      <c r="C3778">
        <v>1</v>
      </c>
      <c r="D3778" s="39">
        <v>1</v>
      </c>
      <c r="E3778" s="39">
        <v>3</v>
      </c>
      <c r="F3778" s="39" t="s">
        <v>51</v>
      </c>
    </row>
    <row r="3779" spans="1:6">
      <c r="A3779">
        <v>42</v>
      </c>
      <c r="B3779" s="1" t="s">
        <v>274</v>
      </c>
      <c r="C3779">
        <v>2</v>
      </c>
      <c r="D3779" s="39">
        <v>1</v>
      </c>
      <c r="E3779" s="39">
        <v>3</v>
      </c>
      <c r="F3779" s="39" t="s">
        <v>51</v>
      </c>
    </row>
    <row r="3780" spans="1:6">
      <c r="A3780">
        <v>42</v>
      </c>
      <c r="B3780" s="1" t="s">
        <v>256</v>
      </c>
      <c r="C3780">
        <v>1</v>
      </c>
      <c r="D3780" s="39">
        <v>1</v>
      </c>
      <c r="E3780" s="39">
        <v>3</v>
      </c>
      <c r="F3780" s="39" t="s">
        <v>51</v>
      </c>
    </row>
    <row r="3781" spans="1:6">
      <c r="A3781">
        <v>42</v>
      </c>
      <c r="B3781" s="1" t="s">
        <v>256</v>
      </c>
      <c r="C3781">
        <v>2</v>
      </c>
      <c r="D3781" s="39">
        <v>0.49</v>
      </c>
      <c r="E3781" s="39">
        <v>1</v>
      </c>
      <c r="F3781" s="39" t="s">
        <v>51</v>
      </c>
    </row>
    <row r="3782" spans="1:6">
      <c r="A3782">
        <v>42</v>
      </c>
      <c r="B3782" s="1" t="s">
        <v>44</v>
      </c>
      <c r="C3782">
        <v>1</v>
      </c>
      <c r="D3782" s="39">
        <v>1</v>
      </c>
      <c r="E3782" s="39">
        <v>3</v>
      </c>
      <c r="F3782" s="39" t="s">
        <v>51</v>
      </c>
    </row>
    <row r="3783" spans="1:6">
      <c r="A3783">
        <v>42</v>
      </c>
      <c r="B3783" s="1" t="s">
        <v>44</v>
      </c>
      <c r="C3783">
        <v>2</v>
      </c>
      <c r="D3783" s="39">
        <v>0.5</v>
      </c>
      <c r="E3783" s="39">
        <v>2</v>
      </c>
      <c r="F3783" s="39" t="s">
        <v>51</v>
      </c>
    </row>
    <row r="3784" spans="1:6">
      <c r="A3784">
        <v>42</v>
      </c>
      <c r="B3784" s="1" t="s">
        <v>285</v>
      </c>
      <c r="C3784">
        <v>1</v>
      </c>
      <c r="D3784" s="39">
        <v>1</v>
      </c>
      <c r="E3784" s="39">
        <v>3</v>
      </c>
      <c r="F3784" s="39" t="s">
        <v>51</v>
      </c>
    </row>
    <row r="3785" spans="1:6">
      <c r="A3785">
        <v>42</v>
      </c>
      <c r="B3785" s="1" t="s">
        <v>285</v>
      </c>
      <c r="C3785">
        <v>2</v>
      </c>
      <c r="D3785" s="39">
        <v>1</v>
      </c>
      <c r="E3785" s="39">
        <v>3</v>
      </c>
      <c r="F3785" s="39" t="s">
        <v>51</v>
      </c>
    </row>
    <row r="3786" spans="1:6">
      <c r="A3786">
        <v>42</v>
      </c>
      <c r="B3786" s="1" t="s">
        <v>275</v>
      </c>
      <c r="C3786">
        <v>1</v>
      </c>
      <c r="D3786" s="39">
        <v>1</v>
      </c>
      <c r="E3786" s="39">
        <v>3</v>
      </c>
      <c r="F3786" s="39" t="s">
        <v>51</v>
      </c>
    </row>
    <row r="3787" spans="1:6">
      <c r="A3787">
        <v>42</v>
      </c>
      <c r="B3787" s="1" t="s">
        <v>275</v>
      </c>
      <c r="C3787">
        <v>2</v>
      </c>
      <c r="D3787" s="39">
        <v>0.5</v>
      </c>
      <c r="E3787" s="39">
        <v>2</v>
      </c>
      <c r="F3787" s="39" t="s">
        <v>51</v>
      </c>
    </row>
    <row r="3788" spans="1:6">
      <c r="A3788">
        <v>42</v>
      </c>
      <c r="B3788" s="1" t="s">
        <v>21</v>
      </c>
      <c r="C3788">
        <v>1</v>
      </c>
      <c r="D3788" s="39">
        <v>1</v>
      </c>
      <c r="E3788" s="39">
        <v>3</v>
      </c>
      <c r="F3788" s="39" t="s">
        <v>51</v>
      </c>
    </row>
    <row r="3789" spans="1:6">
      <c r="A3789">
        <v>42</v>
      </c>
      <c r="B3789" s="1" t="s">
        <v>21</v>
      </c>
      <c r="C3789">
        <v>2</v>
      </c>
      <c r="D3789" s="39">
        <v>0.5</v>
      </c>
      <c r="E3789" s="39">
        <v>2</v>
      </c>
      <c r="F3789" s="39" t="s">
        <v>51</v>
      </c>
    </row>
    <row r="3790" spans="1:6">
      <c r="A3790">
        <v>42</v>
      </c>
      <c r="B3790" s="1" t="s">
        <v>250</v>
      </c>
      <c r="C3790">
        <v>1</v>
      </c>
      <c r="D3790" s="39">
        <v>0.56000000000000005</v>
      </c>
      <c r="E3790" s="39">
        <v>2</v>
      </c>
      <c r="F3790" s="39" t="s">
        <v>51</v>
      </c>
    </row>
    <row r="3791" spans="1:6">
      <c r="A3791">
        <v>42</v>
      </c>
      <c r="B3791" s="1" t="s">
        <v>250</v>
      </c>
      <c r="C3791">
        <v>2</v>
      </c>
      <c r="D3791" s="39">
        <v>0.19</v>
      </c>
      <c r="E3791" s="39">
        <v>0</v>
      </c>
      <c r="F3791" s="39" t="s">
        <v>51</v>
      </c>
    </row>
    <row r="3792" spans="1:6">
      <c r="A3792">
        <v>42</v>
      </c>
      <c r="B3792" s="1" t="s">
        <v>311</v>
      </c>
      <c r="C3792">
        <v>1</v>
      </c>
      <c r="D3792" s="39">
        <v>1</v>
      </c>
      <c r="E3792" s="39">
        <v>3</v>
      </c>
      <c r="F3792" s="39" t="s">
        <v>51</v>
      </c>
    </row>
    <row r="3793" spans="1:6">
      <c r="A3793">
        <v>42</v>
      </c>
      <c r="B3793" s="1" t="s">
        <v>311</v>
      </c>
      <c r="C3793">
        <v>2</v>
      </c>
      <c r="D3793" s="39">
        <v>0.5</v>
      </c>
      <c r="E3793" s="39">
        <v>2</v>
      </c>
      <c r="F3793" s="39" t="s">
        <v>51</v>
      </c>
    </row>
    <row r="3794" spans="1:6">
      <c r="A3794">
        <v>43</v>
      </c>
      <c r="B3794" s="1" t="s">
        <v>343</v>
      </c>
      <c r="C3794">
        <v>1</v>
      </c>
      <c r="D3794" s="39">
        <v>0.53</v>
      </c>
      <c r="E3794" s="39">
        <v>2</v>
      </c>
      <c r="F3794" s="39" t="s">
        <v>51</v>
      </c>
    </row>
    <row r="3795" spans="1:6">
      <c r="A3795">
        <v>43</v>
      </c>
      <c r="B3795" s="1" t="s">
        <v>343</v>
      </c>
      <c r="C3795">
        <v>2</v>
      </c>
      <c r="D3795" s="39">
        <v>0.91</v>
      </c>
      <c r="E3795" s="39">
        <v>2</v>
      </c>
      <c r="F3795" s="39" t="s">
        <v>51</v>
      </c>
    </row>
    <row r="3796" spans="1:6">
      <c r="A3796">
        <v>43</v>
      </c>
      <c r="B3796" s="1" t="s">
        <v>287</v>
      </c>
      <c r="C3796">
        <v>1</v>
      </c>
      <c r="D3796" s="39">
        <v>0.54</v>
      </c>
      <c r="E3796" s="39">
        <v>2</v>
      </c>
      <c r="F3796" s="39" t="s">
        <v>51</v>
      </c>
    </row>
    <row r="3797" spans="1:6">
      <c r="A3797">
        <v>43</v>
      </c>
      <c r="B3797" s="1" t="s">
        <v>287</v>
      </c>
      <c r="C3797">
        <v>2</v>
      </c>
      <c r="D3797" s="39">
        <v>0.48</v>
      </c>
      <c r="E3797" s="39">
        <v>1</v>
      </c>
      <c r="F3797" s="39" t="s">
        <v>51</v>
      </c>
    </row>
    <row r="3798" spans="1:6">
      <c r="A3798">
        <v>43</v>
      </c>
      <c r="B3798" s="1" t="s">
        <v>229</v>
      </c>
      <c r="C3798">
        <v>1</v>
      </c>
      <c r="D3798" s="39">
        <v>0.63</v>
      </c>
      <c r="E3798" s="39">
        <v>1</v>
      </c>
      <c r="F3798" s="39" t="s">
        <v>51</v>
      </c>
    </row>
    <row r="3799" spans="1:6">
      <c r="A3799">
        <v>43</v>
      </c>
      <c r="B3799" s="1" t="s">
        <v>229</v>
      </c>
      <c r="C3799">
        <v>2</v>
      </c>
      <c r="D3799" s="39">
        <v>1</v>
      </c>
      <c r="E3799" s="39">
        <v>3</v>
      </c>
      <c r="F3799" s="39" t="s">
        <v>51</v>
      </c>
    </row>
    <row r="3800" spans="1:6">
      <c r="A3800">
        <v>43</v>
      </c>
      <c r="B3800" s="275" t="s">
        <v>450</v>
      </c>
      <c r="C3800">
        <v>1</v>
      </c>
      <c r="D3800" s="39">
        <v>0.67</v>
      </c>
      <c r="E3800" s="39">
        <v>1</v>
      </c>
      <c r="F3800" s="39" t="s">
        <v>51</v>
      </c>
    </row>
    <row r="3801" spans="1:6">
      <c r="A3801">
        <v>43</v>
      </c>
      <c r="B3801" s="275" t="s">
        <v>450</v>
      </c>
      <c r="C3801">
        <v>2</v>
      </c>
      <c r="D3801" s="39">
        <v>0.41</v>
      </c>
      <c r="E3801" s="39">
        <v>0</v>
      </c>
      <c r="F3801" s="39" t="s">
        <v>51</v>
      </c>
    </row>
    <row r="3802" spans="1:6">
      <c r="A3802">
        <v>43</v>
      </c>
      <c r="B3802" s="1" t="s">
        <v>341</v>
      </c>
      <c r="C3802">
        <v>1</v>
      </c>
      <c r="D3802" s="39">
        <v>0.46</v>
      </c>
      <c r="E3802" s="39">
        <v>1</v>
      </c>
      <c r="F3802" s="39" t="s">
        <v>51</v>
      </c>
    </row>
    <row r="3803" spans="1:6">
      <c r="A3803">
        <v>43</v>
      </c>
      <c r="B3803" s="1" t="s">
        <v>341</v>
      </c>
      <c r="C3803">
        <v>2</v>
      </c>
      <c r="D3803" s="39">
        <v>0.83</v>
      </c>
      <c r="E3803" s="39">
        <v>2</v>
      </c>
      <c r="F3803" s="39" t="s">
        <v>51</v>
      </c>
    </row>
    <row r="3804" spans="1:6">
      <c r="A3804">
        <v>43</v>
      </c>
      <c r="B3804" s="1" t="s">
        <v>330</v>
      </c>
      <c r="C3804">
        <v>1</v>
      </c>
      <c r="D3804" s="39">
        <v>0.68</v>
      </c>
      <c r="E3804" s="39">
        <v>1</v>
      </c>
      <c r="F3804" s="39" t="s">
        <v>51</v>
      </c>
    </row>
    <row r="3805" spans="1:6">
      <c r="A3805">
        <v>43</v>
      </c>
      <c r="B3805" s="1" t="s">
        <v>330</v>
      </c>
      <c r="C3805">
        <v>2</v>
      </c>
      <c r="D3805" s="39">
        <v>0.63</v>
      </c>
      <c r="E3805" s="39">
        <v>2</v>
      </c>
      <c r="F3805" s="39" t="s">
        <v>51</v>
      </c>
    </row>
    <row r="3806" spans="1:6">
      <c r="A3806">
        <v>43</v>
      </c>
      <c r="B3806" s="1" t="s">
        <v>331</v>
      </c>
      <c r="C3806">
        <v>1</v>
      </c>
      <c r="D3806" s="39">
        <v>0.55000000000000004</v>
      </c>
      <c r="E3806" s="39">
        <v>2</v>
      </c>
      <c r="F3806" s="39" t="s">
        <v>51</v>
      </c>
    </row>
    <row r="3807" spans="1:6">
      <c r="A3807">
        <v>43</v>
      </c>
      <c r="B3807" s="1" t="s">
        <v>331</v>
      </c>
      <c r="C3807">
        <v>2</v>
      </c>
      <c r="D3807" s="39">
        <v>0.66</v>
      </c>
      <c r="E3807" s="39">
        <v>2</v>
      </c>
      <c r="F3807" s="39" t="s">
        <v>51</v>
      </c>
    </row>
    <row r="3808" spans="1:6">
      <c r="A3808">
        <v>43</v>
      </c>
      <c r="B3808" s="1" t="s">
        <v>205</v>
      </c>
      <c r="C3808">
        <v>1</v>
      </c>
      <c r="D3808" s="39">
        <v>0.55000000000000004</v>
      </c>
      <c r="E3808" s="39">
        <v>2</v>
      </c>
      <c r="F3808" s="39" t="s">
        <v>51</v>
      </c>
    </row>
    <row r="3809" spans="1:6">
      <c r="A3809">
        <v>43</v>
      </c>
      <c r="B3809" s="1" t="s">
        <v>205</v>
      </c>
      <c r="C3809">
        <v>2</v>
      </c>
      <c r="D3809" s="39">
        <v>0.97</v>
      </c>
      <c r="E3809" s="39">
        <v>2</v>
      </c>
      <c r="F3809" s="39" t="s">
        <v>51</v>
      </c>
    </row>
    <row r="3810" spans="1:6">
      <c r="A3810">
        <v>43</v>
      </c>
      <c r="B3810" s="1" t="s">
        <v>95</v>
      </c>
      <c r="C3810">
        <v>1</v>
      </c>
      <c r="D3810" s="39">
        <v>0.49</v>
      </c>
      <c r="E3810" s="39">
        <v>1</v>
      </c>
      <c r="F3810" s="39" t="s">
        <v>51</v>
      </c>
    </row>
    <row r="3811" spans="1:6">
      <c r="A3811">
        <v>43</v>
      </c>
      <c r="B3811" s="1" t="s">
        <v>95</v>
      </c>
      <c r="C3811">
        <v>2</v>
      </c>
      <c r="D3811" s="39">
        <v>1</v>
      </c>
      <c r="E3811" s="39">
        <v>3</v>
      </c>
      <c r="F3811" s="39" t="s">
        <v>51</v>
      </c>
    </row>
    <row r="3812" spans="1:6">
      <c r="A3812">
        <v>43</v>
      </c>
      <c r="B3812" s="1" t="s">
        <v>332</v>
      </c>
      <c r="C3812">
        <v>1</v>
      </c>
      <c r="D3812" s="39">
        <v>0.73</v>
      </c>
      <c r="E3812" s="39">
        <v>1</v>
      </c>
      <c r="F3812" s="39" t="s">
        <v>51</v>
      </c>
    </row>
    <row r="3813" spans="1:6">
      <c r="A3813">
        <v>43</v>
      </c>
      <c r="B3813" s="1" t="s">
        <v>332</v>
      </c>
      <c r="C3813">
        <v>2</v>
      </c>
      <c r="D3813" s="39">
        <v>0.38</v>
      </c>
      <c r="E3813" s="39">
        <v>0</v>
      </c>
      <c r="F3813" s="39" t="s">
        <v>51</v>
      </c>
    </row>
    <row r="3814" spans="1:6">
      <c r="A3814">
        <v>43</v>
      </c>
      <c r="B3814" s="1" t="s">
        <v>10</v>
      </c>
      <c r="C3814">
        <v>1</v>
      </c>
      <c r="D3814" s="39">
        <v>0.57999999999999996</v>
      </c>
      <c r="E3814" s="39">
        <v>2</v>
      </c>
      <c r="F3814" s="39" t="s">
        <v>51</v>
      </c>
    </row>
    <row r="3815" spans="1:6">
      <c r="A3815">
        <v>43</v>
      </c>
      <c r="B3815" s="1" t="s">
        <v>10</v>
      </c>
      <c r="C3815">
        <v>2</v>
      </c>
      <c r="D3815" s="39">
        <v>0.39</v>
      </c>
      <c r="E3815" s="39">
        <v>0</v>
      </c>
      <c r="F3815" s="39" t="s">
        <v>51</v>
      </c>
    </row>
    <row r="3816" spans="1:6">
      <c r="A3816">
        <v>43</v>
      </c>
      <c r="B3816" s="1" t="s">
        <v>7</v>
      </c>
      <c r="C3816">
        <v>1</v>
      </c>
      <c r="D3816" s="39">
        <v>0.53</v>
      </c>
      <c r="E3816" s="39">
        <v>2</v>
      </c>
      <c r="F3816" s="39" t="s">
        <v>51</v>
      </c>
    </row>
    <row r="3817" spans="1:6">
      <c r="A3817">
        <v>43</v>
      </c>
      <c r="B3817" s="1" t="s">
        <v>7</v>
      </c>
      <c r="C3817">
        <v>2</v>
      </c>
      <c r="D3817" s="39">
        <v>0.5</v>
      </c>
      <c r="E3817" s="39">
        <v>2</v>
      </c>
      <c r="F3817" s="39" t="s">
        <v>51</v>
      </c>
    </row>
    <row r="3818" spans="1:6">
      <c r="A3818">
        <v>43</v>
      </c>
      <c r="B3818" s="1" t="s">
        <v>333</v>
      </c>
      <c r="C3818">
        <v>1</v>
      </c>
      <c r="D3818" s="39">
        <v>0.65</v>
      </c>
      <c r="E3818" s="39">
        <v>2</v>
      </c>
      <c r="F3818" s="39" t="s">
        <v>51</v>
      </c>
    </row>
    <row r="3819" spans="1:6">
      <c r="A3819">
        <v>43</v>
      </c>
      <c r="B3819" s="1" t="s">
        <v>333</v>
      </c>
      <c r="C3819">
        <v>2</v>
      </c>
      <c r="D3819" s="39">
        <v>0.74</v>
      </c>
      <c r="E3819" s="39">
        <v>2</v>
      </c>
      <c r="F3819" s="39" t="s">
        <v>51</v>
      </c>
    </row>
    <row r="3820" spans="1:6">
      <c r="A3820">
        <v>43</v>
      </c>
      <c r="B3820" s="1" t="s">
        <v>323</v>
      </c>
      <c r="C3820">
        <v>1</v>
      </c>
      <c r="D3820" s="39">
        <v>0.9</v>
      </c>
      <c r="E3820" s="39">
        <v>2</v>
      </c>
      <c r="F3820" s="39" t="s">
        <v>51</v>
      </c>
    </row>
    <row r="3821" spans="1:6">
      <c r="A3821">
        <v>43</v>
      </c>
      <c r="B3821" s="1" t="s">
        <v>323</v>
      </c>
      <c r="C3821">
        <v>2</v>
      </c>
      <c r="D3821" s="39">
        <v>0.55000000000000004</v>
      </c>
      <c r="E3821" s="39">
        <v>2</v>
      </c>
      <c r="F3821" s="39" t="s">
        <v>51</v>
      </c>
    </row>
    <row r="3822" spans="1:6">
      <c r="A3822">
        <v>43</v>
      </c>
      <c r="B3822" s="1" t="s">
        <v>257</v>
      </c>
      <c r="C3822">
        <v>1</v>
      </c>
      <c r="D3822" s="39">
        <v>0.57999999999999996</v>
      </c>
      <c r="E3822" s="39">
        <v>2</v>
      </c>
      <c r="F3822" s="39" t="s">
        <v>51</v>
      </c>
    </row>
    <row r="3823" spans="1:6">
      <c r="A3823">
        <v>43</v>
      </c>
      <c r="B3823" s="1" t="s">
        <v>257</v>
      </c>
      <c r="C3823">
        <v>2</v>
      </c>
      <c r="D3823" s="39">
        <v>0.75</v>
      </c>
      <c r="E3823" s="39">
        <v>2</v>
      </c>
      <c r="F3823" s="39" t="s">
        <v>51</v>
      </c>
    </row>
    <row r="3824" spans="1:6">
      <c r="A3824">
        <v>43</v>
      </c>
      <c r="B3824" s="1" t="s">
        <v>344</v>
      </c>
      <c r="C3824">
        <v>1</v>
      </c>
      <c r="D3824" s="39">
        <v>0.25</v>
      </c>
      <c r="E3824" s="39">
        <v>0</v>
      </c>
      <c r="F3824" s="39" t="s">
        <v>51</v>
      </c>
    </row>
    <row r="3825" spans="1:6">
      <c r="A3825">
        <v>43</v>
      </c>
      <c r="B3825" s="1" t="s">
        <v>344</v>
      </c>
      <c r="C3825">
        <v>2</v>
      </c>
      <c r="D3825" s="39">
        <v>0</v>
      </c>
      <c r="E3825" s="39">
        <v>0</v>
      </c>
      <c r="F3825" s="39" t="s">
        <v>52</v>
      </c>
    </row>
    <row r="3826" spans="1:6">
      <c r="A3826">
        <v>43</v>
      </c>
      <c r="B3826" s="1" t="s">
        <v>132</v>
      </c>
      <c r="C3826">
        <v>1</v>
      </c>
      <c r="D3826" s="39">
        <v>0.54</v>
      </c>
      <c r="E3826" s="39">
        <v>2</v>
      </c>
      <c r="F3826" s="39" t="s">
        <v>51</v>
      </c>
    </row>
    <row r="3827" spans="1:6">
      <c r="A3827">
        <v>43</v>
      </c>
      <c r="B3827" s="1" t="s">
        <v>132</v>
      </c>
      <c r="C3827">
        <v>2</v>
      </c>
      <c r="D3827" s="39">
        <v>1</v>
      </c>
      <c r="E3827" s="39">
        <v>3</v>
      </c>
      <c r="F3827" s="39" t="s">
        <v>51</v>
      </c>
    </row>
    <row r="3828" spans="1:6">
      <c r="A3828">
        <v>43</v>
      </c>
      <c r="B3828" s="1" t="s">
        <v>254</v>
      </c>
      <c r="C3828">
        <v>1</v>
      </c>
      <c r="D3828" s="39">
        <v>1</v>
      </c>
      <c r="E3828" s="39">
        <v>3</v>
      </c>
      <c r="F3828" s="39" t="s">
        <v>51</v>
      </c>
    </row>
    <row r="3829" spans="1:6">
      <c r="A3829">
        <v>43</v>
      </c>
      <c r="B3829" s="1" t="s">
        <v>254</v>
      </c>
      <c r="C3829">
        <v>2</v>
      </c>
      <c r="D3829" s="39">
        <v>1</v>
      </c>
      <c r="E3829" s="39">
        <v>3</v>
      </c>
      <c r="F3829" s="39" t="s">
        <v>51</v>
      </c>
    </row>
    <row r="3830" spans="1:6">
      <c r="A3830">
        <v>43</v>
      </c>
      <c r="B3830" s="1" t="s">
        <v>8</v>
      </c>
      <c r="C3830">
        <v>1</v>
      </c>
      <c r="D3830" s="39">
        <v>0.4</v>
      </c>
      <c r="E3830" s="39">
        <v>0</v>
      </c>
      <c r="F3830" s="39" t="s">
        <v>51</v>
      </c>
    </row>
    <row r="3831" spans="1:6">
      <c r="A3831">
        <v>43</v>
      </c>
      <c r="B3831" s="1" t="s">
        <v>8</v>
      </c>
      <c r="C3831">
        <v>2</v>
      </c>
      <c r="D3831" s="39">
        <v>0.45</v>
      </c>
      <c r="E3831" s="39">
        <v>0</v>
      </c>
      <c r="F3831" s="39" t="s">
        <v>51</v>
      </c>
    </row>
    <row r="3832" spans="1:6">
      <c r="A3832">
        <v>43</v>
      </c>
      <c r="B3832" s="1" t="s">
        <v>236</v>
      </c>
      <c r="C3832">
        <v>1</v>
      </c>
      <c r="D3832" s="39">
        <v>0.57999999999999996</v>
      </c>
      <c r="E3832" s="39">
        <v>1</v>
      </c>
      <c r="F3832" s="39" t="s">
        <v>51</v>
      </c>
    </row>
    <row r="3833" spans="1:6">
      <c r="A3833">
        <v>43</v>
      </c>
      <c r="B3833" s="1" t="s">
        <v>236</v>
      </c>
      <c r="C3833">
        <v>2</v>
      </c>
      <c r="D3833" s="39">
        <v>1</v>
      </c>
      <c r="E3833" s="39">
        <v>3</v>
      </c>
      <c r="F3833" s="39" t="s">
        <v>51</v>
      </c>
    </row>
    <row r="3834" spans="1:6">
      <c r="A3834">
        <v>43</v>
      </c>
      <c r="B3834" s="1" t="s">
        <v>120</v>
      </c>
      <c r="C3834">
        <v>1</v>
      </c>
      <c r="D3834" s="39">
        <v>0.6</v>
      </c>
      <c r="E3834" s="39">
        <v>2</v>
      </c>
      <c r="F3834" s="39" t="s">
        <v>51</v>
      </c>
    </row>
    <row r="3835" spans="1:6">
      <c r="A3835">
        <v>43</v>
      </c>
      <c r="B3835" s="1" t="s">
        <v>120</v>
      </c>
      <c r="C3835">
        <v>2</v>
      </c>
      <c r="D3835" s="39">
        <v>1</v>
      </c>
      <c r="E3835" s="39">
        <v>3</v>
      </c>
      <c r="F3835" s="39" t="s">
        <v>51</v>
      </c>
    </row>
    <row r="3836" spans="1:6">
      <c r="A3836">
        <v>43</v>
      </c>
      <c r="B3836" s="1" t="s">
        <v>234</v>
      </c>
      <c r="C3836">
        <v>1</v>
      </c>
      <c r="D3836" s="39">
        <v>0.56999999999999995</v>
      </c>
      <c r="E3836" s="39">
        <v>1</v>
      </c>
      <c r="F3836" s="39" t="s">
        <v>51</v>
      </c>
    </row>
    <row r="3837" spans="1:6">
      <c r="A3837">
        <v>43</v>
      </c>
      <c r="B3837" s="1" t="s">
        <v>234</v>
      </c>
      <c r="C3837">
        <v>2</v>
      </c>
      <c r="D3837" s="39">
        <v>0.63</v>
      </c>
      <c r="E3837" s="39">
        <v>2</v>
      </c>
      <c r="F3837" s="39" t="s">
        <v>51</v>
      </c>
    </row>
    <row r="3838" spans="1:6">
      <c r="A3838">
        <v>43</v>
      </c>
      <c r="B3838" s="1" t="s">
        <v>334</v>
      </c>
      <c r="C3838">
        <v>1</v>
      </c>
      <c r="D3838" s="39">
        <v>0.97</v>
      </c>
      <c r="E3838" s="39">
        <v>2</v>
      </c>
      <c r="F3838" s="39" t="s">
        <v>51</v>
      </c>
    </row>
    <row r="3839" spans="1:6">
      <c r="A3839">
        <v>43</v>
      </c>
      <c r="B3839" s="1" t="s">
        <v>334</v>
      </c>
      <c r="C3839">
        <v>2</v>
      </c>
      <c r="D3839" s="39">
        <v>0.73</v>
      </c>
      <c r="E3839" s="39">
        <v>2</v>
      </c>
      <c r="F3839" s="39" t="s">
        <v>51</v>
      </c>
    </row>
    <row r="3840" spans="1:6">
      <c r="A3840">
        <v>43</v>
      </c>
      <c r="B3840" s="1" t="s">
        <v>289</v>
      </c>
      <c r="C3840">
        <v>1</v>
      </c>
      <c r="D3840" s="39">
        <v>0.8</v>
      </c>
      <c r="E3840" s="39">
        <v>2</v>
      </c>
      <c r="F3840" s="39" t="s">
        <v>51</v>
      </c>
    </row>
    <row r="3841" spans="1:6">
      <c r="A3841">
        <v>43</v>
      </c>
      <c r="B3841" s="1" t="s">
        <v>289</v>
      </c>
      <c r="C3841">
        <v>2</v>
      </c>
      <c r="D3841" s="39">
        <v>0.78</v>
      </c>
      <c r="E3841" s="39">
        <v>1</v>
      </c>
      <c r="F3841" s="39" t="s">
        <v>51</v>
      </c>
    </row>
    <row r="3842" spans="1:6">
      <c r="A3842">
        <v>43</v>
      </c>
      <c r="B3842" s="1" t="s">
        <v>14</v>
      </c>
      <c r="C3842">
        <v>1</v>
      </c>
      <c r="D3842" s="39">
        <v>1</v>
      </c>
      <c r="E3842" s="39">
        <v>3</v>
      </c>
      <c r="F3842" s="39" t="s">
        <v>51</v>
      </c>
    </row>
    <row r="3843" spans="1:6">
      <c r="A3843">
        <v>43</v>
      </c>
      <c r="B3843" s="1" t="s">
        <v>14</v>
      </c>
      <c r="C3843">
        <v>2</v>
      </c>
      <c r="D3843" s="39">
        <v>1</v>
      </c>
      <c r="E3843" s="39">
        <v>3</v>
      </c>
      <c r="F3843" s="39" t="s">
        <v>51</v>
      </c>
    </row>
    <row r="3844" spans="1:6">
      <c r="A3844">
        <v>43</v>
      </c>
      <c r="B3844" s="1" t="s">
        <v>489</v>
      </c>
      <c r="C3844">
        <v>1</v>
      </c>
      <c r="D3844" s="39">
        <v>1</v>
      </c>
      <c r="E3844" s="39">
        <v>3</v>
      </c>
      <c r="F3844" s="39" t="s">
        <v>51</v>
      </c>
    </row>
    <row r="3845" spans="1:6">
      <c r="A3845">
        <v>43</v>
      </c>
      <c r="B3845" s="1" t="s">
        <v>489</v>
      </c>
      <c r="C3845">
        <v>2</v>
      </c>
      <c r="D3845" s="39">
        <v>0.84</v>
      </c>
      <c r="E3845" s="39">
        <v>2</v>
      </c>
      <c r="F3845" s="39" t="s">
        <v>51</v>
      </c>
    </row>
    <row r="3846" spans="1:6">
      <c r="A3846">
        <v>43</v>
      </c>
      <c r="B3846" s="1" t="s">
        <v>326</v>
      </c>
      <c r="C3846">
        <v>1</v>
      </c>
      <c r="D3846" s="39">
        <v>1</v>
      </c>
      <c r="E3846" s="39">
        <v>3</v>
      </c>
      <c r="F3846" s="39" t="s">
        <v>51</v>
      </c>
    </row>
    <row r="3847" spans="1:6">
      <c r="A3847">
        <v>43</v>
      </c>
      <c r="B3847" s="1" t="s">
        <v>326</v>
      </c>
      <c r="C3847">
        <v>2</v>
      </c>
      <c r="D3847" s="39">
        <v>0.71</v>
      </c>
      <c r="E3847" s="39">
        <v>2</v>
      </c>
      <c r="F3847" s="39" t="s">
        <v>51</v>
      </c>
    </row>
    <row r="3848" spans="1:6">
      <c r="A3848">
        <v>43</v>
      </c>
      <c r="B3848" s="1" t="s">
        <v>335</v>
      </c>
      <c r="C3848">
        <v>1</v>
      </c>
      <c r="D3848" s="39">
        <v>0.8</v>
      </c>
      <c r="E3848" s="39">
        <v>2</v>
      </c>
      <c r="F3848" s="39" t="s">
        <v>51</v>
      </c>
    </row>
    <row r="3849" spans="1:6">
      <c r="A3849">
        <v>43</v>
      </c>
      <c r="B3849" s="1" t="s">
        <v>335</v>
      </c>
      <c r="C3849">
        <v>2</v>
      </c>
      <c r="D3849" s="39">
        <v>0.5</v>
      </c>
      <c r="E3849" s="39">
        <v>2</v>
      </c>
      <c r="F3849" s="39" t="s">
        <v>51</v>
      </c>
    </row>
    <row r="3850" spans="1:6">
      <c r="A3850">
        <v>43</v>
      </c>
      <c r="B3850" s="1" t="s">
        <v>327</v>
      </c>
      <c r="C3850">
        <v>1</v>
      </c>
      <c r="D3850" s="39">
        <v>0</v>
      </c>
      <c r="E3850" s="39">
        <v>0</v>
      </c>
      <c r="F3850" s="39" t="s">
        <v>52</v>
      </c>
    </row>
    <row r="3851" spans="1:6">
      <c r="A3851">
        <v>43</v>
      </c>
      <c r="B3851" s="1" t="s">
        <v>327</v>
      </c>
      <c r="C3851">
        <v>2</v>
      </c>
      <c r="D3851" s="39">
        <v>0</v>
      </c>
      <c r="E3851" s="39">
        <v>0</v>
      </c>
      <c r="F3851" s="39" t="s">
        <v>52</v>
      </c>
    </row>
    <row r="3852" spans="1:6">
      <c r="A3852">
        <v>43</v>
      </c>
      <c r="B3852" s="1" t="s">
        <v>122</v>
      </c>
      <c r="C3852">
        <v>1</v>
      </c>
      <c r="D3852" s="39">
        <v>1</v>
      </c>
      <c r="E3852" s="39">
        <v>3</v>
      </c>
      <c r="F3852" s="39" t="s">
        <v>51</v>
      </c>
    </row>
    <row r="3853" spans="1:6">
      <c r="A3853">
        <v>43</v>
      </c>
      <c r="B3853" s="1" t="s">
        <v>122</v>
      </c>
      <c r="C3853">
        <v>2</v>
      </c>
      <c r="D3853" s="39">
        <v>0</v>
      </c>
      <c r="E3853" s="39">
        <v>0</v>
      </c>
      <c r="F3853" s="39" t="s">
        <v>52</v>
      </c>
    </row>
    <row r="3854" spans="1:6">
      <c r="A3854">
        <v>43</v>
      </c>
      <c r="B3854" s="1" t="s">
        <v>342</v>
      </c>
      <c r="C3854">
        <v>1</v>
      </c>
      <c r="D3854" s="39">
        <v>1</v>
      </c>
      <c r="E3854" s="39">
        <v>3</v>
      </c>
      <c r="F3854" s="39" t="s">
        <v>51</v>
      </c>
    </row>
    <row r="3855" spans="1:6">
      <c r="A3855">
        <v>43</v>
      </c>
      <c r="B3855" s="1" t="s">
        <v>342</v>
      </c>
      <c r="C3855">
        <v>2</v>
      </c>
      <c r="D3855" s="39">
        <v>0.9</v>
      </c>
      <c r="E3855" s="39">
        <v>2</v>
      </c>
      <c r="F3855" s="39" t="s">
        <v>51</v>
      </c>
    </row>
    <row r="3856" spans="1:6">
      <c r="A3856">
        <v>43</v>
      </c>
      <c r="B3856" s="1" t="s">
        <v>288</v>
      </c>
      <c r="C3856">
        <v>1</v>
      </c>
      <c r="D3856" s="39">
        <v>0.8</v>
      </c>
      <c r="E3856" s="39">
        <v>1</v>
      </c>
      <c r="F3856" s="39" t="s">
        <v>51</v>
      </c>
    </row>
    <row r="3857" spans="1:6">
      <c r="A3857">
        <v>43</v>
      </c>
      <c r="B3857" s="1" t="s">
        <v>288</v>
      </c>
      <c r="C3857">
        <v>2</v>
      </c>
      <c r="D3857" s="39">
        <v>0.84</v>
      </c>
      <c r="E3857" s="39">
        <v>2</v>
      </c>
      <c r="F3857" s="39" t="s">
        <v>51</v>
      </c>
    </row>
    <row r="3858" spans="1:6">
      <c r="A3858">
        <v>43</v>
      </c>
      <c r="B3858" s="1" t="s">
        <v>118</v>
      </c>
      <c r="C3858">
        <v>1</v>
      </c>
      <c r="D3858" s="39">
        <v>0.53</v>
      </c>
      <c r="E3858" s="39">
        <v>2</v>
      </c>
      <c r="F3858" s="39" t="s">
        <v>51</v>
      </c>
    </row>
    <row r="3859" spans="1:6">
      <c r="A3859">
        <v>43</v>
      </c>
      <c r="B3859" s="1" t="s">
        <v>118</v>
      </c>
      <c r="C3859">
        <v>2</v>
      </c>
      <c r="D3859" s="39">
        <v>0.84</v>
      </c>
      <c r="E3859" s="39">
        <v>2</v>
      </c>
      <c r="F3859" s="39" t="s">
        <v>51</v>
      </c>
    </row>
    <row r="3860" spans="1:6">
      <c r="A3860">
        <v>43</v>
      </c>
      <c r="B3860" s="1" t="s">
        <v>100</v>
      </c>
      <c r="C3860">
        <v>1</v>
      </c>
      <c r="D3860" s="39">
        <v>0.65</v>
      </c>
      <c r="E3860" s="39">
        <v>2</v>
      </c>
      <c r="F3860" s="39" t="s">
        <v>51</v>
      </c>
    </row>
    <row r="3861" spans="1:6">
      <c r="A3861">
        <v>43</v>
      </c>
      <c r="B3861" s="1" t="s">
        <v>100</v>
      </c>
      <c r="C3861">
        <v>2</v>
      </c>
      <c r="D3861" s="39">
        <v>0.57999999999999996</v>
      </c>
      <c r="E3861" s="39">
        <v>2</v>
      </c>
      <c r="F3861" s="39" t="s">
        <v>51</v>
      </c>
    </row>
    <row r="3862" spans="1:6">
      <c r="A3862">
        <v>43</v>
      </c>
      <c r="B3862" s="1" t="s">
        <v>240</v>
      </c>
      <c r="C3862">
        <v>1</v>
      </c>
      <c r="D3862" s="39">
        <v>0.76</v>
      </c>
      <c r="E3862" s="39">
        <v>2</v>
      </c>
      <c r="F3862" s="39" t="s">
        <v>51</v>
      </c>
    </row>
    <row r="3863" spans="1:6">
      <c r="A3863">
        <v>43</v>
      </c>
      <c r="B3863" s="1" t="s">
        <v>240</v>
      </c>
      <c r="C3863">
        <v>2</v>
      </c>
      <c r="D3863" s="39">
        <v>0.92</v>
      </c>
      <c r="E3863" s="39">
        <v>2</v>
      </c>
      <c r="F3863" s="39" t="s">
        <v>51</v>
      </c>
    </row>
    <row r="3864" spans="1:6">
      <c r="A3864">
        <v>43</v>
      </c>
      <c r="B3864" s="1" t="s">
        <v>273</v>
      </c>
      <c r="C3864">
        <v>1</v>
      </c>
      <c r="D3864" s="39">
        <v>1</v>
      </c>
      <c r="E3864" s="39">
        <v>3</v>
      </c>
      <c r="F3864" s="39" t="s">
        <v>51</v>
      </c>
    </row>
    <row r="3865" spans="1:6">
      <c r="A3865">
        <v>43</v>
      </c>
      <c r="B3865" s="1" t="s">
        <v>273</v>
      </c>
      <c r="C3865">
        <v>2</v>
      </c>
      <c r="D3865" s="39">
        <v>1</v>
      </c>
      <c r="E3865" s="39">
        <v>3</v>
      </c>
      <c r="F3865" s="39" t="s">
        <v>51</v>
      </c>
    </row>
    <row r="3866" spans="1:6">
      <c r="A3866">
        <v>43</v>
      </c>
      <c r="B3866" s="1" t="s">
        <v>290</v>
      </c>
      <c r="C3866">
        <v>1</v>
      </c>
      <c r="D3866" s="39">
        <v>1</v>
      </c>
      <c r="E3866" s="39">
        <v>3</v>
      </c>
      <c r="F3866" s="39" t="s">
        <v>51</v>
      </c>
    </row>
    <row r="3867" spans="1:6">
      <c r="A3867">
        <v>43</v>
      </c>
      <c r="B3867" s="1" t="s">
        <v>290</v>
      </c>
      <c r="C3867">
        <v>2</v>
      </c>
      <c r="D3867" s="39">
        <v>1</v>
      </c>
      <c r="E3867" s="39">
        <v>3</v>
      </c>
      <c r="F3867" s="39" t="s">
        <v>51</v>
      </c>
    </row>
    <row r="3868" spans="1:6">
      <c r="A3868">
        <v>43</v>
      </c>
      <c r="B3868" s="1" t="s">
        <v>20</v>
      </c>
      <c r="C3868">
        <v>1</v>
      </c>
      <c r="D3868" s="39">
        <v>1</v>
      </c>
      <c r="E3868" s="39">
        <v>3</v>
      </c>
      <c r="F3868" s="39" t="s">
        <v>51</v>
      </c>
    </row>
    <row r="3869" spans="1:6">
      <c r="A3869">
        <v>43</v>
      </c>
      <c r="B3869" s="1" t="s">
        <v>20</v>
      </c>
      <c r="C3869">
        <v>2</v>
      </c>
      <c r="D3869" s="39">
        <v>1</v>
      </c>
      <c r="E3869" s="39">
        <v>3</v>
      </c>
      <c r="F3869" s="39" t="s">
        <v>51</v>
      </c>
    </row>
    <row r="3870" spans="1:6">
      <c r="A3870">
        <v>43</v>
      </c>
      <c r="B3870" s="1" t="s">
        <v>243</v>
      </c>
      <c r="C3870">
        <v>1</v>
      </c>
      <c r="D3870" s="39">
        <v>1</v>
      </c>
      <c r="E3870" s="39">
        <v>3</v>
      </c>
      <c r="F3870" s="39" t="s">
        <v>51</v>
      </c>
    </row>
    <row r="3871" spans="1:6">
      <c r="A3871">
        <v>43</v>
      </c>
      <c r="B3871" s="1" t="s">
        <v>243</v>
      </c>
      <c r="C3871">
        <v>2</v>
      </c>
      <c r="D3871" s="39">
        <v>0.21</v>
      </c>
      <c r="E3871" s="39">
        <v>0</v>
      </c>
      <c r="F3871" s="39" t="s">
        <v>51</v>
      </c>
    </row>
    <row r="3872" spans="1:6">
      <c r="A3872">
        <v>43</v>
      </c>
      <c r="B3872" s="1" t="s">
        <v>310</v>
      </c>
      <c r="C3872">
        <v>1</v>
      </c>
      <c r="D3872" s="39">
        <v>0.74</v>
      </c>
      <c r="E3872" s="39">
        <v>2</v>
      </c>
      <c r="F3872" s="39" t="s">
        <v>51</v>
      </c>
    </row>
    <row r="3873" spans="1:6">
      <c r="A3873">
        <v>43</v>
      </c>
      <c r="B3873" s="1" t="s">
        <v>310</v>
      </c>
      <c r="C3873">
        <v>2</v>
      </c>
      <c r="D3873" s="39">
        <v>0.82</v>
      </c>
      <c r="E3873" s="39">
        <v>2</v>
      </c>
      <c r="F3873" s="39" t="s">
        <v>51</v>
      </c>
    </row>
    <row r="3874" spans="1:6">
      <c r="A3874">
        <v>43</v>
      </c>
      <c r="B3874" s="1" t="s">
        <v>338</v>
      </c>
      <c r="C3874">
        <v>1</v>
      </c>
      <c r="D3874" s="39">
        <v>0</v>
      </c>
      <c r="E3874" s="39">
        <v>0</v>
      </c>
      <c r="F3874" s="39" t="s">
        <v>52</v>
      </c>
    </row>
    <row r="3875" spans="1:6">
      <c r="A3875">
        <v>43</v>
      </c>
      <c r="B3875" s="1" t="s">
        <v>338</v>
      </c>
      <c r="C3875">
        <v>2</v>
      </c>
      <c r="D3875" s="39">
        <v>0</v>
      </c>
      <c r="E3875" s="39">
        <v>0</v>
      </c>
      <c r="F3875" s="39" t="s">
        <v>52</v>
      </c>
    </row>
    <row r="3876" spans="1:6">
      <c r="A3876">
        <v>43</v>
      </c>
      <c r="B3876" s="1" t="s">
        <v>274</v>
      </c>
      <c r="C3876">
        <v>1</v>
      </c>
      <c r="D3876" s="39">
        <v>1</v>
      </c>
      <c r="E3876" s="39">
        <v>3</v>
      </c>
      <c r="F3876" s="39" t="s">
        <v>51</v>
      </c>
    </row>
    <row r="3877" spans="1:6">
      <c r="A3877">
        <v>43</v>
      </c>
      <c r="B3877" s="1" t="s">
        <v>274</v>
      </c>
      <c r="C3877">
        <v>2</v>
      </c>
      <c r="D3877" s="39">
        <v>1</v>
      </c>
      <c r="E3877" s="39">
        <v>3</v>
      </c>
      <c r="F3877" s="39" t="s">
        <v>51</v>
      </c>
    </row>
    <row r="3878" spans="1:6">
      <c r="A3878">
        <v>43</v>
      </c>
      <c r="B3878" s="1" t="s">
        <v>256</v>
      </c>
      <c r="C3878">
        <v>1</v>
      </c>
      <c r="D3878" s="39">
        <v>1</v>
      </c>
      <c r="E3878" s="39">
        <v>3</v>
      </c>
      <c r="F3878" s="39" t="s">
        <v>51</v>
      </c>
    </row>
    <row r="3879" spans="1:6">
      <c r="A3879">
        <v>43</v>
      </c>
      <c r="B3879" s="1" t="s">
        <v>256</v>
      </c>
      <c r="C3879">
        <v>2</v>
      </c>
      <c r="D3879" s="39">
        <v>1</v>
      </c>
      <c r="E3879" s="39">
        <v>3</v>
      </c>
      <c r="F3879" s="39" t="s">
        <v>51</v>
      </c>
    </row>
    <row r="3880" spans="1:6">
      <c r="A3880">
        <v>43</v>
      </c>
      <c r="B3880" s="1" t="s">
        <v>44</v>
      </c>
      <c r="C3880">
        <v>1</v>
      </c>
      <c r="D3880" s="39">
        <v>0.57999999999999996</v>
      </c>
      <c r="E3880" s="39">
        <v>1</v>
      </c>
      <c r="F3880" s="39" t="s">
        <v>51</v>
      </c>
    </row>
    <row r="3881" spans="1:6">
      <c r="A3881">
        <v>43</v>
      </c>
      <c r="B3881" s="1" t="s">
        <v>44</v>
      </c>
      <c r="C3881">
        <v>2</v>
      </c>
      <c r="D3881" s="39">
        <v>0.6</v>
      </c>
      <c r="E3881" s="39">
        <v>1</v>
      </c>
      <c r="F3881" s="39" t="s">
        <v>51</v>
      </c>
    </row>
    <row r="3882" spans="1:6">
      <c r="A3882">
        <v>43</v>
      </c>
      <c r="B3882" s="1" t="s">
        <v>345</v>
      </c>
      <c r="C3882">
        <v>1</v>
      </c>
      <c r="D3882" s="39">
        <v>0.55000000000000004</v>
      </c>
      <c r="E3882" s="39">
        <v>1</v>
      </c>
      <c r="F3882" s="39" t="s">
        <v>51</v>
      </c>
    </row>
    <row r="3883" spans="1:6">
      <c r="A3883">
        <v>43</v>
      </c>
      <c r="B3883" s="1" t="s">
        <v>345</v>
      </c>
      <c r="C3883">
        <v>2</v>
      </c>
      <c r="D3883" s="39">
        <v>0.34</v>
      </c>
      <c r="E3883" s="39">
        <v>0</v>
      </c>
      <c r="F3883" s="39" t="s">
        <v>51</v>
      </c>
    </row>
    <row r="3884" spans="1:6">
      <c r="A3884">
        <v>43</v>
      </c>
      <c r="B3884" s="1" t="s">
        <v>285</v>
      </c>
      <c r="C3884">
        <v>1</v>
      </c>
      <c r="D3884" s="39">
        <v>1</v>
      </c>
      <c r="E3884" s="39">
        <v>3</v>
      </c>
      <c r="F3884" s="39" t="s">
        <v>51</v>
      </c>
    </row>
    <row r="3885" spans="1:6">
      <c r="A3885">
        <v>43</v>
      </c>
      <c r="B3885" s="1" t="s">
        <v>285</v>
      </c>
      <c r="C3885">
        <v>2</v>
      </c>
      <c r="D3885" s="39">
        <v>0.95</v>
      </c>
      <c r="E3885" s="39">
        <v>2</v>
      </c>
      <c r="F3885" s="39" t="s">
        <v>51</v>
      </c>
    </row>
    <row r="3886" spans="1:6">
      <c r="A3886">
        <v>43</v>
      </c>
      <c r="B3886" s="1" t="s">
        <v>275</v>
      </c>
      <c r="C3886">
        <v>1</v>
      </c>
      <c r="D3886" s="39">
        <v>0.38</v>
      </c>
      <c r="E3886" s="39">
        <v>0</v>
      </c>
      <c r="F3886" s="39" t="s">
        <v>51</v>
      </c>
    </row>
    <row r="3887" spans="1:6">
      <c r="A3887">
        <v>43</v>
      </c>
      <c r="B3887" s="1" t="s">
        <v>275</v>
      </c>
      <c r="C3887">
        <v>2</v>
      </c>
      <c r="D3887" s="39">
        <v>1</v>
      </c>
      <c r="E3887" s="39">
        <v>3</v>
      </c>
      <c r="F3887" s="39" t="s">
        <v>51</v>
      </c>
    </row>
    <row r="3888" spans="1:6">
      <c r="A3888">
        <v>43</v>
      </c>
      <c r="B3888" s="1" t="s">
        <v>311</v>
      </c>
      <c r="C3888">
        <v>1</v>
      </c>
      <c r="D3888" s="39">
        <v>1</v>
      </c>
      <c r="E3888" s="39">
        <v>3</v>
      </c>
      <c r="F3888" s="39" t="s">
        <v>51</v>
      </c>
    </row>
    <row r="3889" spans="1:6">
      <c r="A3889">
        <v>43</v>
      </c>
      <c r="B3889" s="1" t="s">
        <v>311</v>
      </c>
      <c r="C3889">
        <v>2</v>
      </c>
      <c r="D3889" s="39">
        <v>1</v>
      </c>
      <c r="E3889" s="39">
        <v>3</v>
      </c>
      <c r="F3889" s="39" t="s">
        <v>51</v>
      </c>
    </row>
    <row r="3890" spans="1:6">
      <c r="A3890">
        <v>43</v>
      </c>
      <c r="B3890" s="1" t="s">
        <v>250</v>
      </c>
      <c r="C3890">
        <v>1</v>
      </c>
      <c r="D3890" s="39">
        <v>1</v>
      </c>
      <c r="E3890" s="39">
        <v>3</v>
      </c>
      <c r="F3890" s="39" t="s">
        <v>51</v>
      </c>
    </row>
    <row r="3891" spans="1:6">
      <c r="A3891">
        <v>43</v>
      </c>
      <c r="B3891" s="1" t="s">
        <v>250</v>
      </c>
      <c r="C3891">
        <v>2</v>
      </c>
      <c r="D3891" s="39">
        <v>0.61</v>
      </c>
      <c r="E3891" s="39">
        <v>1</v>
      </c>
      <c r="F3891" s="39" t="s">
        <v>51</v>
      </c>
    </row>
    <row r="3892" spans="1:6">
      <c r="A3892">
        <v>43</v>
      </c>
      <c r="B3892" s="1" t="s">
        <v>21</v>
      </c>
      <c r="C3892">
        <v>1</v>
      </c>
      <c r="D3892" s="39">
        <v>0.05</v>
      </c>
      <c r="E3892" s="39">
        <v>1</v>
      </c>
      <c r="F3892" s="39" t="s">
        <v>51</v>
      </c>
    </row>
    <row r="3893" spans="1:6">
      <c r="A3893">
        <v>43</v>
      </c>
      <c r="B3893" s="1" t="s">
        <v>21</v>
      </c>
      <c r="C3893">
        <v>2</v>
      </c>
      <c r="D3893" s="39">
        <v>0.28000000000000003</v>
      </c>
      <c r="E3893" s="39">
        <v>0</v>
      </c>
      <c r="F3893" s="39" t="s">
        <v>51</v>
      </c>
    </row>
    <row r="3894" spans="1:6">
      <c r="A3894">
        <v>44</v>
      </c>
      <c r="B3894" s="1" t="s">
        <v>287</v>
      </c>
      <c r="C3894">
        <v>1</v>
      </c>
      <c r="D3894" s="39">
        <v>0.95</v>
      </c>
      <c r="E3894" s="39">
        <v>2</v>
      </c>
      <c r="F3894" s="39" t="s">
        <v>51</v>
      </c>
    </row>
    <row r="3895" spans="1:6">
      <c r="A3895">
        <v>44</v>
      </c>
      <c r="B3895" s="1" t="s">
        <v>287</v>
      </c>
      <c r="C3895">
        <v>2</v>
      </c>
      <c r="D3895" s="39">
        <v>0.55000000000000004</v>
      </c>
      <c r="E3895" s="39">
        <v>1</v>
      </c>
      <c r="F3895" s="39" t="s">
        <v>51</v>
      </c>
    </row>
    <row r="3896" spans="1:6">
      <c r="A3896">
        <v>44</v>
      </c>
      <c r="B3896" s="1" t="s">
        <v>343</v>
      </c>
      <c r="C3896">
        <v>1</v>
      </c>
      <c r="D3896" s="39">
        <v>0.48</v>
      </c>
      <c r="E3896" s="39">
        <v>1</v>
      </c>
      <c r="F3896" s="39" t="s">
        <v>51</v>
      </c>
    </row>
    <row r="3897" spans="1:6">
      <c r="A3897">
        <v>44</v>
      </c>
      <c r="B3897" s="1" t="s">
        <v>343</v>
      </c>
      <c r="C3897">
        <v>2</v>
      </c>
      <c r="D3897" s="39">
        <v>0.82</v>
      </c>
      <c r="E3897" s="39">
        <v>2</v>
      </c>
      <c r="F3897" s="39" t="s">
        <v>51</v>
      </c>
    </row>
    <row r="3898" spans="1:6">
      <c r="A3898">
        <v>44</v>
      </c>
      <c r="B3898" s="1" t="s">
        <v>347</v>
      </c>
      <c r="C3898">
        <v>1</v>
      </c>
      <c r="D3898" s="39">
        <v>0.39</v>
      </c>
      <c r="E3898" s="39">
        <v>0</v>
      </c>
      <c r="F3898" s="39" t="s">
        <v>51</v>
      </c>
    </row>
    <row r="3899" spans="1:6">
      <c r="A3899">
        <v>44</v>
      </c>
      <c r="B3899" s="1" t="s">
        <v>347</v>
      </c>
      <c r="C3899">
        <v>2</v>
      </c>
      <c r="D3899" s="39">
        <v>0.59</v>
      </c>
      <c r="E3899" s="39">
        <v>1</v>
      </c>
      <c r="F3899" s="39" t="s">
        <v>51</v>
      </c>
    </row>
    <row r="3900" spans="1:6">
      <c r="A3900">
        <v>44</v>
      </c>
      <c r="B3900" s="1" t="s">
        <v>229</v>
      </c>
      <c r="C3900">
        <v>1</v>
      </c>
      <c r="D3900" s="39">
        <v>1</v>
      </c>
      <c r="E3900" s="39">
        <v>3</v>
      </c>
      <c r="F3900" s="39" t="s">
        <v>51</v>
      </c>
    </row>
    <row r="3901" spans="1:6">
      <c r="A3901">
        <v>44</v>
      </c>
      <c r="B3901" s="1" t="s">
        <v>229</v>
      </c>
      <c r="C3901">
        <v>2</v>
      </c>
      <c r="D3901" s="39">
        <v>1</v>
      </c>
      <c r="E3901" s="39">
        <v>3</v>
      </c>
      <c r="F3901" s="39" t="s">
        <v>51</v>
      </c>
    </row>
    <row r="3902" spans="1:6">
      <c r="A3902">
        <v>44</v>
      </c>
      <c r="B3902" s="1" t="s">
        <v>348</v>
      </c>
      <c r="C3902">
        <v>1</v>
      </c>
      <c r="D3902" s="39">
        <v>0.5</v>
      </c>
      <c r="E3902" s="39">
        <v>2</v>
      </c>
      <c r="F3902" s="39" t="s">
        <v>51</v>
      </c>
    </row>
    <row r="3903" spans="1:6">
      <c r="A3903">
        <v>44</v>
      </c>
      <c r="B3903" s="1" t="s">
        <v>348</v>
      </c>
      <c r="C3903">
        <v>2</v>
      </c>
      <c r="D3903" s="39">
        <v>0.31</v>
      </c>
      <c r="E3903" s="39">
        <v>0</v>
      </c>
      <c r="F3903" s="39" t="s">
        <v>51</v>
      </c>
    </row>
    <row r="3904" spans="1:6">
      <c r="A3904">
        <v>44</v>
      </c>
      <c r="B3904" s="275" t="s">
        <v>450</v>
      </c>
      <c r="C3904">
        <v>1</v>
      </c>
      <c r="D3904" s="39">
        <v>0.56000000000000005</v>
      </c>
      <c r="E3904" s="39">
        <v>1</v>
      </c>
      <c r="F3904" s="39" t="s">
        <v>51</v>
      </c>
    </row>
    <row r="3905" spans="1:6">
      <c r="A3905">
        <v>44</v>
      </c>
      <c r="B3905" s="275" t="s">
        <v>450</v>
      </c>
      <c r="C3905">
        <v>2</v>
      </c>
      <c r="D3905" s="39">
        <v>0.78</v>
      </c>
      <c r="E3905" s="39">
        <v>2</v>
      </c>
      <c r="F3905" s="39" t="s">
        <v>51</v>
      </c>
    </row>
    <row r="3906" spans="1:6">
      <c r="A3906">
        <v>44</v>
      </c>
      <c r="B3906" s="1" t="s">
        <v>341</v>
      </c>
      <c r="C3906">
        <v>1</v>
      </c>
      <c r="D3906" s="39">
        <v>0.73</v>
      </c>
      <c r="E3906" s="39">
        <v>1</v>
      </c>
      <c r="F3906" s="39" t="s">
        <v>51</v>
      </c>
    </row>
    <row r="3907" spans="1:6">
      <c r="A3907">
        <v>44</v>
      </c>
      <c r="B3907" s="1" t="s">
        <v>341</v>
      </c>
      <c r="C3907">
        <v>2</v>
      </c>
      <c r="D3907" s="39">
        <v>1</v>
      </c>
      <c r="E3907" s="39">
        <v>3</v>
      </c>
      <c r="F3907" s="39" t="s">
        <v>51</v>
      </c>
    </row>
    <row r="3908" spans="1:6">
      <c r="A3908">
        <v>44</v>
      </c>
      <c r="B3908" s="1" t="s">
        <v>330</v>
      </c>
      <c r="C3908">
        <v>1</v>
      </c>
      <c r="D3908" s="39">
        <v>1</v>
      </c>
      <c r="E3908" s="39">
        <v>3</v>
      </c>
      <c r="F3908" s="39" t="s">
        <v>51</v>
      </c>
    </row>
    <row r="3909" spans="1:6">
      <c r="A3909">
        <v>44</v>
      </c>
      <c r="B3909" s="1" t="s">
        <v>330</v>
      </c>
      <c r="C3909">
        <v>2</v>
      </c>
      <c r="D3909" s="39">
        <v>0.7</v>
      </c>
      <c r="E3909" s="39">
        <v>2</v>
      </c>
      <c r="F3909" s="39" t="s">
        <v>51</v>
      </c>
    </row>
    <row r="3910" spans="1:6">
      <c r="A3910">
        <v>44</v>
      </c>
      <c r="B3910" s="1" t="s">
        <v>331</v>
      </c>
      <c r="C3910">
        <v>1</v>
      </c>
      <c r="D3910" s="39">
        <v>0.86</v>
      </c>
      <c r="E3910" s="39">
        <v>2</v>
      </c>
      <c r="F3910" s="39" t="s">
        <v>51</v>
      </c>
    </row>
    <row r="3911" spans="1:6">
      <c r="A3911">
        <v>44</v>
      </c>
      <c r="B3911" s="1" t="s">
        <v>331</v>
      </c>
      <c r="C3911">
        <v>2</v>
      </c>
      <c r="D3911" s="39">
        <v>0.53</v>
      </c>
      <c r="E3911" s="39">
        <v>2</v>
      </c>
      <c r="F3911" s="39" t="s">
        <v>51</v>
      </c>
    </row>
    <row r="3912" spans="1:6">
      <c r="A3912">
        <v>44</v>
      </c>
      <c r="B3912" s="1" t="s">
        <v>205</v>
      </c>
      <c r="C3912">
        <v>1</v>
      </c>
      <c r="D3912" s="39">
        <v>0.55000000000000004</v>
      </c>
      <c r="E3912" s="39">
        <v>2</v>
      </c>
      <c r="F3912" s="39" t="s">
        <v>51</v>
      </c>
    </row>
    <row r="3913" spans="1:6">
      <c r="A3913">
        <v>44</v>
      </c>
      <c r="B3913" s="1" t="s">
        <v>205</v>
      </c>
      <c r="C3913">
        <v>2</v>
      </c>
      <c r="D3913" s="39">
        <v>0.59</v>
      </c>
      <c r="E3913" s="39">
        <v>1</v>
      </c>
      <c r="F3913" s="39" t="s">
        <v>51</v>
      </c>
    </row>
    <row r="3914" spans="1:6">
      <c r="A3914">
        <v>44</v>
      </c>
      <c r="B3914" s="1" t="s">
        <v>95</v>
      </c>
      <c r="C3914">
        <v>1</v>
      </c>
      <c r="D3914" s="39">
        <v>0.68</v>
      </c>
      <c r="E3914" s="39">
        <v>2</v>
      </c>
      <c r="F3914" s="39" t="s">
        <v>51</v>
      </c>
    </row>
    <row r="3915" spans="1:6">
      <c r="A3915">
        <v>44</v>
      </c>
      <c r="B3915" s="1" t="s">
        <v>95</v>
      </c>
      <c r="C3915">
        <v>2</v>
      </c>
      <c r="D3915" s="39">
        <v>0.88</v>
      </c>
      <c r="E3915" s="39">
        <v>1</v>
      </c>
      <c r="F3915" s="39" t="s">
        <v>51</v>
      </c>
    </row>
    <row r="3916" spans="1:6">
      <c r="A3916">
        <v>44</v>
      </c>
      <c r="B3916" s="1" t="s">
        <v>332</v>
      </c>
      <c r="C3916">
        <v>1</v>
      </c>
      <c r="D3916" s="39">
        <v>0.9</v>
      </c>
      <c r="E3916" s="39">
        <v>2</v>
      </c>
      <c r="F3916" s="39" t="s">
        <v>51</v>
      </c>
    </row>
    <row r="3917" spans="1:6">
      <c r="A3917">
        <v>44</v>
      </c>
      <c r="B3917" s="1" t="s">
        <v>332</v>
      </c>
      <c r="C3917">
        <v>2</v>
      </c>
      <c r="D3917" s="39">
        <v>1</v>
      </c>
      <c r="E3917" s="39">
        <v>3</v>
      </c>
      <c r="F3917" s="39" t="s">
        <v>51</v>
      </c>
    </row>
    <row r="3918" spans="1:6">
      <c r="A3918">
        <v>44</v>
      </c>
      <c r="B3918" s="1" t="s">
        <v>10</v>
      </c>
      <c r="C3918">
        <v>1</v>
      </c>
      <c r="D3918" s="39">
        <v>1</v>
      </c>
      <c r="E3918" s="39">
        <v>3</v>
      </c>
      <c r="F3918" s="39" t="s">
        <v>51</v>
      </c>
    </row>
    <row r="3919" spans="1:6">
      <c r="A3919">
        <v>44</v>
      </c>
      <c r="B3919" s="1" t="s">
        <v>10</v>
      </c>
      <c r="C3919">
        <v>2</v>
      </c>
      <c r="D3919" s="39">
        <v>1</v>
      </c>
      <c r="E3919" s="39">
        <v>3</v>
      </c>
      <c r="F3919" s="39" t="s">
        <v>51</v>
      </c>
    </row>
    <row r="3920" spans="1:6">
      <c r="A3920">
        <v>44</v>
      </c>
      <c r="B3920" s="1" t="s">
        <v>257</v>
      </c>
      <c r="C3920">
        <v>1</v>
      </c>
      <c r="D3920" s="39">
        <v>0.8</v>
      </c>
      <c r="E3920" s="39">
        <v>2</v>
      </c>
      <c r="F3920" s="39" t="s">
        <v>51</v>
      </c>
    </row>
    <row r="3921" spans="1:6">
      <c r="A3921">
        <v>44</v>
      </c>
      <c r="B3921" s="1" t="s">
        <v>257</v>
      </c>
      <c r="C3921">
        <v>2</v>
      </c>
      <c r="D3921" s="39">
        <v>0.91</v>
      </c>
      <c r="E3921" s="39">
        <v>2</v>
      </c>
      <c r="F3921" s="39" t="s">
        <v>51</v>
      </c>
    </row>
    <row r="3922" spans="1:6">
      <c r="A3922">
        <v>44</v>
      </c>
      <c r="B3922" s="1" t="s">
        <v>333</v>
      </c>
      <c r="C3922">
        <v>1</v>
      </c>
      <c r="D3922" s="39">
        <v>0.74</v>
      </c>
      <c r="E3922" s="39">
        <v>2</v>
      </c>
      <c r="F3922" s="39" t="s">
        <v>51</v>
      </c>
    </row>
    <row r="3923" spans="1:6">
      <c r="A3923">
        <v>44</v>
      </c>
      <c r="B3923" s="1" t="s">
        <v>333</v>
      </c>
      <c r="C3923">
        <v>2</v>
      </c>
      <c r="D3923" s="39">
        <v>1</v>
      </c>
      <c r="E3923" s="39">
        <v>3</v>
      </c>
      <c r="F3923" s="39" t="s">
        <v>51</v>
      </c>
    </row>
    <row r="3924" spans="1:6">
      <c r="A3924">
        <v>44</v>
      </c>
      <c r="B3924" s="1" t="s">
        <v>7</v>
      </c>
      <c r="C3924">
        <v>1</v>
      </c>
      <c r="D3924" s="39">
        <v>0.51</v>
      </c>
      <c r="E3924" s="39">
        <v>2</v>
      </c>
      <c r="F3924" s="39" t="s">
        <v>51</v>
      </c>
    </row>
    <row r="3925" spans="1:6">
      <c r="A3925">
        <v>44</v>
      </c>
      <c r="B3925" s="1" t="s">
        <v>7</v>
      </c>
      <c r="C3925">
        <v>2</v>
      </c>
      <c r="D3925" s="39">
        <v>1</v>
      </c>
      <c r="E3925" s="39">
        <v>3</v>
      </c>
      <c r="F3925" s="39" t="s">
        <v>51</v>
      </c>
    </row>
    <row r="3926" spans="1:6">
      <c r="A3926">
        <v>44</v>
      </c>
      <c r="B3926" s="1" t="s">
        <v>323</v>
      </c>
      <c r="C3926">
        <v>1</v>
      </c>
      <c r="D3926" s="39">
        <v>0.81</v>
      </c>
      <c r="E3926" s="39">
        <v>1</v>
      </c>
      <c r="F3926" s="39" t="s">
        <v>51</v>
      </c>
    </row>
    <row r="3927" spans="1:6">
      <c r="A3927">
        <v>44</v>
      </c>
      <c r="B3927" s="1" t="s">
        <v>323</v>
      </c>
      <c r="C3927">
        <v>2</v>
      </c>
      <c r="D3927" s="39">
        <v>0.79</v>
      </c>
      <c r="E3927" s="39">
        <v>2</v>
      </c>
      <c r="F3927" s="39" t="s">
        <v>51</v>
      </c>
    </row>
    <row r="3928" spans="1:6">
      <c r="A3928">
        <v>44</v>
      </c>
      <c r="B3928" s="1" t="s">
        <v>132</v>
      </c>
      <c r="C3928">
        <v>1</v>
      </c>
      <c r="D3928" s="39">
        <v>1</v>
      </c>
      <c r="E3928" s="39">
        <v>3</v>
      </c>
      <c r="F3928" s="39" t="s">
        <v>51</v>
      </c>
    </row>
    <row r="3929" spans="1:6">
      <c r="A3929">
        <v>44</v>
      </c>
      <c r="B3929" s="1" t="s">
        <v>132</v>
      </c>
      <c r="C3929">
        <v>2</v>
      </c>
      <c r="D3929" s="39">
        <v>0.75</v>
      </c>
      <c r="E3929" s="39">
        <v>2</v>
      </c>
      <c r="F3929" s="39" t="s">
        <v>51</v>
      </c>
    </row>
    <row r="3930" spans="1:6">
      <c r="A3930">
        <v>44</v>
      </c>
      <c r="B3930" s="1" t="s">
        <v>254</v>
      </c>
      <c r="C3930">
        <v>1</v>
      </c>
      <c r="D3930" s="39">
        <v>0.59</v>
      </c>
      <c r="E3930" s="39">
        <v>1</v>
      </c>
      <c r="F3930" s="39" t="s">
        <v>51</v>
      </c>
    </row>
    <row r="3931" spans="1:6">
      <c r="A3931">
        <v>44</v>
      </c>
      <c r="B3931" s="1" t="s">
        <v>254</v>
      </c>
      <c r="C3931">
        <v>2</v>
      </c>
      <c r="D3931" s="39">
        <v>1</v>
      </c>
      <c r="E3931" s="39">
        <v>3</v>
      </c>
      <c r="F3931" s="39" t="s">
        <v>51</v>
      </c>
    </row>
    <row r="3932" spans="1:6">
      <c r="A3932">
        <v>44</v>
      </c>
      <c r="B3932" s="1" t="s">
        <v>236</v>
      </c>
      <c r="C3932">
        <v>1</v>
      </c>
      <c r="D3932" s="39">
        <v>0.9</v>
      </c>
      <c r="E3932" s="39">
        <v>2</v>
      </c>
      <c r="F3932" s="39" t="s">
        <v>51</v>
      </c>
    </row>
    <row r="3933" spans="1:6">
      <c r="A3933">
        <v>44</v>
      </c>
      <c r="B3933" s="1" t="s">
        <v>236</v>
      </c>
      <c r="C3933">
        <v>2</v>
      </c>
      <c r="D3933" s="39">
        <v>0.79</v>
      </c>
      <c r="E3933" s="39">
        <v>1</v>
      </c>
      <c r="F3933" s="39" t="s">
        <v>51</v>
      </c>
    </row>
    <row r="3934" spans="1:6">
      <c r="A3934">
        <v>44</v>
      </c>
      <c r="B3934" s="1" t="s">
        <v>334</v>
      </c>
      <c r="C3934">
        <v>1</v>
      </c>
      <c r="D3934" s="39">
        <v>1</v>
      </c>
      <c r="E3934" s="39">
        <v>3</v>
      </c>
      <c r="F3934" s="39" t="s">
        <v>51</v>
      </c>
    </row>
    <row r="3935" spans="1:6">
      <c r="A3935">
        <v>44</v>
      </c>
      <c r="B3935" s="1" t="s">
        <v>334</v>
      </c>
      <c r="C3935">
        <v>2</v>
      </c>
      <c r="D3935" s="39">
        <v>0.7</v>
      </c>
      <c r="E3935" s="39">
        <v>1</v>
      </c>
      <c r="F3935" s="39" t="s">
        <v>51</v>
      </c>
    </row>
    <row r="3936" spans="1:6">
      <c r="A3936">
        <v>44</v>
      </c>
      <c r="B3936" s="1" t="s">
        <v>120</v>
      </c>
      <c r="C3936">
        <v>1</v>
      </c>
      <c r="D3936" s="39">
        <v>0.88</v>
      </c>
      <c r="E3936" s="39">
        <v>2</v>
      </c>
      <c r="F3936" s="39" t="s">
        <v>51</v>
      </c>
    </row>
    <row r="3937" spans="1:6">
      <c r="A3937">
        <v>44</v>
      </c>
      <c r="B3937" s="1" t="s">
        <v>120</v>
      </c>
      <c r="C3937">
        <v>2</v>
      </c>
      <c r="D3937" s="39">
        <v>0.86</v>
      </c>
      <c r="E3937" s="39">
        <v>2</v>
      </c>
      <c r="F3937" s="39" t="s">
        <v>51</v>
      </c>
    </row>
    <row r="3938" spans="1:6">
      <c r="A3938">
        <v>44</v>
      </c>
      <c r="B3938" s="1" t="s">
        <v>234</v>
      </c>
      <c r="C3938">
        <v>1</v>
      </c>
      <c r="D3938" s="39">
        <v>0.95</v>
      </c>
      <c r="E3938" s="39">
        <v>2</v>
      </c>
      <c r="F3938" s="39" t="s">
        <v>51</v>
      </c>
    </row>
    <row r="3939" spans="1:6">
      <c r="A3939">
        <v>44</v>
      </c>
      <c r="B3939" s="1" t="s">
        <v>234</v>
      </c>
      <c r="C3939">
        <v>2</v>
      </c>
      <c r="D3939" s="39">
        <v>0.89</v>
      </c>
      <c r="E3939" s="39">
        <v>2</v>
      </c>
      <c r="F3939" s="39" t="s">
        <v>51</v>
      </c>
    </row>
    <row r="3940" spans="1:6">
      <c r="A3940">
        <v>44</v>
      </c>
      <c r="B3940" s="1" t="s">
        <v>289</v>
      </c>
      <c r="C3940">
        <v>1</v>
      </c>
      <c r="D3940" s="39">
        <v>0.76</v>
      </c>
      <c r="E3940" s="39">
        <v>2</v>
      </c>
      <c r="F3940" s="39" t="s">
        <v>51</v>
      </c>
    </row>
    <row r="3941" spans="1:6">
      <c r="A3941">
        <v>44</v>
      </c>
      <c r="B3941" s="1" t="s">
        <v>289</v>
      </c>
      <c r="C3941">
        <v>2</v>
      </c>
      <c r="D3941" s="39">
        <v>0.91</v>
      </c>
      <c r="E3941" s="39">
        <v>2</v>
      </c>
      <c r="F3941" s="39" t="s">
        <v>51</v>
      </c>
    </row>
    <row r="3942" spans="1:6">
      <c r="A3942">
        <v>44</v>
      </c>
      <c r="B3942" s="1" t="s">
        <v>489</v>
      </c>
      <c r="C3942">
        <v>1</v>
      </c>
      <c r="D3942" s="39">
        <v>1</v>
      </c>
      <c r="E3942" s="39">
        <v>3</v>
      </c>
      <c r="F3942" s="39" t="s">
        <v>51</v>
      </c>
    </row>
    <row r="3943" spans="1:6">
      <c r="A3943">
        <v>44</v>
      </c>
      <c r="B3943" s="1" t="s">
        <v>489</v>
      </c>
      <c r="C3943">
        <v>2</v>
      </c>
      <c r="D3943" s="39">
        <v>0.68</v>
      </c>
      <c r="E3943" s="39">
        <v>1</v>
      </c>
      <c r="F3943" s="39" t="s">
        <v>51</v>
      </c>
    </row>
    <row r="3944" spans="1:6">
      <c r="A3944">
        <v>44</v>
      </c>
      <c r="B3944" s="1" t="s">
        <v>14</v>
      </c>
      <c r="C3944">
        <v>1</v>
      </c>
      <c r="D3944" s="39">
        <v>1</v>
      </c>
      <c r="E3944" s="39">
        <v>3</v>
      </c>
      <c r="F3944" s="39" t="s">
        <v>51</v>
      </c>
    </row>
    <row r="3945" spans="1:6">
      <c r="A3945">
        <v>44</v>
      </c>
      <c r="B3945" s="1" t="s">
        <v>14</v>
      </c>
      <c r="C3945">
        <v>2</v>
      </c>
      <c r="D3945" s="39">
        <v>0.87</v>
      </c>
      <c r="E3945" s="39">
        <v>2</v>
      </c>
      <c r="F3945" s="39" t="s">
        <v>51</v>
      </c>
    </row>
    <row r="3946" spans="1:6">
      <c r="A3946">
        <v>44</v>
      </c>
      <c r="B3946" s="1" t="s">
        <v>326</v>
      </c>
      <c r="C3946">
        <v>1</v>
      </c>
      <c r="D3946" s="39">
        <v>0.68</v>
      </c>
      <c r="E3946" s="39">
        <v>2</v>
      </c>
      <c r="F3946" s="39" t="s">
        <v>51</v>
      </c>
    </row>
    <row r="3947" spans="1:6">
      <c r="A3947">
        <v>44</v>
      </c>
      <c r="B3947" s="1" t="s">
        <v>326</v>
      </c>
      <c r="C3947">
        <v>2</v>
      </c>
      <c r="D3947" s="39">
        <v>0.96</v>
      </c>
      <c r="E3947" s="39">
        <v>2</v>
      </c>
      <c r="F3947" s="39" t="s">
        <v>51</v>
      </c>
    </row>
    <row r="3948" spans="1:6">
      <c r="A3948">
        <v>44</v>
      </c>
      <c r="B3948" s="1" t="s">
        <v>349</v>
      </c>
      <c r="C3948">
        <v>1</v>
      </c>
      <c r="D3948" s="39">
        <v>0.45</v>
      </c>
      <c r="E3948" s="39">
        <v>0</v>
      </c>
      <c r="F3948" s="39" t="s">
        <v>51</v>
      </c>
    </row>
    <row r="3949" spans="1:6">
      <c r="A3949">
        <v>44</v>
      </c>
      <c r="B3949" s="1" t="s">
        <v>349</v>
      </c>
      <c r="C3949">
        <v>2</v>
      </c>
      <c r="D3949" s="39">
        <v>1</v>
      </c>
      <c r="E3949" s="39">
        <v>3</v>
      </c>
      <c r="F3949" s="39" t="s">
        <v>51</v>
      </c>
    </row>
    <row r="3950" spans="1:6">
      <c r="A3950">
        <v>44</v>
      </c>
      <c r="B3950" s="1" t="s">
        <v>335</v>
      </c>
      <c r="C3950">
        <v>1</v>
      </c>
      <c r="D3950" s="39">
        <v>0.59</v>
      </c>
      <c r="E3950" s="39">
        <v>1</v>
      </c>
      <c r="F3950" s="39" t="s">
        <v>51</v>
      </c>
    </row>
    <row r="3951" spans="1:6">
      <c r="A3951">
        <v>44</v>
      </c>
      <c r="B3951" s="1" t="s">
        <v>335</v>
      </c>
      <c r="C3951">
        <v>2</v>
      </c>
      <c r="D3951" s="39">
        <v>0.6</v>
      </c>
      <c r="E3951" s="39">
        <v>1</v>
      </c>
      <c r="F3951" s="39" t="s">
        <v>51</v>
      </c>
    </row>
    <row r="3952" spans="1:6">
      <c r="A3952">
        <v>44</v>
      </c>
      <c r="B3952" s="1" t="s">
        <v>122</v>
      </c>
      <c r="C3952">
        <v>1</v>
      </c>
      <c r="D3952" s="39">
        <v>0.94</v>
      </c>
      <c r="E3952" s="39">
        <v>2</v>
      </c>
      <c r="F3952" s="39" t="s">
        <v>51</v>
      </c>
    </row>
    <row r="3953" spans="1:6">
      <c r="A3953">
        <v>44</v>
      </c>
      <c r="B3953" s="1" t="s">
        <v>122</v>
      </c>
      <c r="C3953">
        <v>2</v>
      </c>
      <c r="D3953" s="39">
        <v>0.81</v>
      </c>
      <c r="E3953" s="39">
        <v>2</v>
      </c>
      <c r="F3953" s="39" t="s">
        <v>51</v>
      </c>
    </row>
    <row r="3954" spans="1:6">
      <c r="A3954">
        <v>44</v>
      </c>
      <c r="B3954" s="1" t="s">
        <v>342</v>
      </c>
      <c r="C3954">
        <v>1</v>
      </c>
      <c r="D3954" s="39">
        <v>0.9</v>
      </c>
      <c r="E3954" s="39">
        <v>2</v>
      </c>
      <c r="F3954" s="39" t="s">
        <v>51</v>
      </c>
    </row>
    <row r="3955" spans="1:6">
      <c r="A3955">
        <v>44</v>
      </c>
      <c r="B3955" s="1" t="s">
        <v>342</v>
      </c>
      <c r="C3955">
        <v>2</v>
      </c>
      <c r="D3955" s="39">
        <v>1</v>
      </c>
      <c r="E3955" s="39">
        <v>3</v>
      </c>
      <c r="F3955" s="39" t="s">
        <v>51</v>
      </c>
    </row>
    <row r="3956" spans="1:6">
      <c r="A3956">
        <v>44</v>
      </c>
      <c r="B3956" s="1" t="s">
        <v>288</v>
      </c>
      <c r="C3956">
        <v>1</v>
      </c>
      <c r="D3956" s="39">
        <v>0.65</v>
      </c>
      <c r="E3956" s="39">
        <v>1</v>
      </c>
      <c r="F3956" s="39" t="s">
        <v>51</v>
      </c>
    </row>
    <row r="3957" spans="1:6">
      <c r="A3957">
        <v>44</v>
      </c>
      <c r="B3957" s="1" t="s">
        <v>288</v>
      </c>
      <c r="C3957">
        <v>2</v>
      </c>
      <c r="D3957" s="39">
        <v>0.5</v>
      </c>
      <c r="E3957" s="39">
        <v>1</v>
      </c>
      <c r="F3957" s="39" t="s">
        <v>51</v>
      </c>
    </row>
    <row r="3958" spans="1:6">
      <c r="A3958">
        <v>44</v>
      </c>
      <c r="B3958" s="1" t="s">
        <v>118</v>
      </c>
      <c r="C3958">
        <v>1</v>
      </c>
      <c r="D3958" s="39">
        <v>1</v>
      </c>
      <c r="E3958" s="39">
        <v>3</v>
      </c>
      <c r="F3958" s="39" t="s">
        <v>51</v>
      </c>
    </row>
    <row r="3959" spans="1:6">
      <c r="A3959">
        <v>44</v>
      </c>
      <c r="B3959" s="1" t="s">
        <v>118</v>
      </c>
      <c r="C3959">
        <v>2</v>
      </c>
      <c r="D3959" s="39">
        <v>0.91</v>
      </c>
      <c r="E3959" s="39">
        <v>2</v>
      </c>
      <c r="F3959" s="39" t="s">
        <v>51</v>
      </c>
    </row>
    <row r="3960" spans="1:6">
      <c r="A3960">
        <v>44</v>
      </c>
      <c r="B3960" s="1" t="s">
        <v>240</v>
      </c>
      <c r="C3960">
        <v>1</v>
      </c>
      <c r="D3960" s="39">
        <v>1</v>
      </c>
      <c r="E3960" s="39">
        <v>3</v>
      </c>
      <c r="F3960" s="39" t="s">
        <v>51</v>
      </c>
    </row>
    <row r="3961" spans="1:6">
      <c r="A3961">
        <v>44</v>
      </c>
      <c r="B3961" s="1" t="s">
        <v>240</v>
      </c>
      <c r="C3961">
        <v>2</v>
      </c>
      <c r="D3961" s="39">
        <v>0.95</v>
      </c>
      <c r="E3961" s="39">
        <v>2</v>
      </c>
      <c r="F3961" s="39" t="s">
        <v>51</v>
      </c>
    </row>
    <row r="3962" spans="1:6">
      <c r="A3962">
        <v>44</v>
      </c>
      <c r="B3962" s="1" t="s">
        <v>273</v>
      </c>
      <c r="C3962">
        <v>1</v>
      </c>
      <c r="D3962" s="39">
        <v>0.68</v>
      </c>
      <c r="E3962" s="39">
        <v>1</v>
      </c>
      <c r="F3962" s="39" t="s">
        <v>51</v>
      </c>
    </row>
    <row r="3963" spans="1:6">
      <c r="A3963">
        <v>44</v>
      </c>
      <c r="B3963" s="1" t="s">
        <v>273</v>
      </c>
      <c r="C3963">
        <v>2</v>
      </c>
      <c r="D3963" s="39">
        <v>0.69</v>
      </c>
      <c r="E3963" s="39">
        <v>2</v>
      </c>
      <c r="F3963" s="39" t="s">
        <v>51</v>
      </c>
    </row>
    <row r="3964" spans="1:6">
      <c r="A3964">
        <v>44</v>
      </c>
      <c r="B3964" s="1" t="s">
        <v>290</v>
      </c>
      <c r="C3964">
        <v>1</v>
      </c>
      <c r="D3964" s="39">
        <v>0.96</v>
      </c>
      <c r="E3964" s="39">
        <v>1</v>
      </c>
      <c r="F3964" s="39" t="s">
        <v>51</v>
      </c>
    </row>
    <row r="3965" spans="1:6">
      <c r="A3965">
        <v>44</v>
      </c>
      <c r="B3965" s="1" t="s">
        <v>290</v>
      </c>
      <c r="C3965">
        <v>2</v>
      </c>
      <c r="D3965" s="39">
        <v>0.75</v>
      </c>
      <c r="E3965" s="39">
        <v>1</v>
      </c>
      <c r="F3965" s="39" t="s">
        <v>51</v>
      </c>
    </row>
    <row r="3966" spans="1:6">
      <c r="A3966">
        <v>44</v>
      </c>
      <c r="B3966" s="1" t="s">
        <v>20</v>
      </c>
      <c r="C3966">
        <v>1</v>
      </c>
      <c r="D3966" s="39">
        <v>1</v>
      </c>
      <c r="E3966" s="39">
        <v>3</v>
      </c>
      <c r="F3966" s="39" t="s">
        <v>51</v>
      </c>
    </row>
    <row r="3967" spans="1:6">
      <c r="A3967">
        <v>44</v>
      </c>
      <c r="B3967" s="1" t="s">
        <v>20</v>
      </c>
      <c r="C3967">
        <v>2</v>
      </c>
      <c r="D3967" s="39">
        <v>1</v>
      </c>
      <c r="E3967" s="39">
        <v>3</v>
      </c>
      <c r="F3967" s="39" t="s">
        <v>51</v>
      </c>
    </row>
    <row r="3968" spans="1:6">
      <c r="A3968">
        <v>44</v>
      </c>
      <c r="B3968" s="1" t="s">
        <v>243</v>
      </c>
      <c r="C3968">
        <v>1</v>
      </c>
      <c r="D3968" s="39">
        <v>1</v>
      </c>
      <c r="E3968" s="39">
        <v>3</v>
      </c>
      <c r="F3968" s="39" t="s">
        <v>51</v>
      </c>
    </row>
    <row r="3969" spans="1:6">
      <c r="A3969">
        <v>44</v>
      </c>
      <c r="B3969" s="1" t="s">
        <v>243</v>
      </c>
      <c r="C3969">
        <v>2</v>
      </c>
      <c r="D3969" s="39">
        <v>1</v>
      </c>
      <c r="E3969" s="39">
        <v>3</v>
      </c>
      <c r="F3969" s="39" t="s">
        <v>51</v>
      </c>
    </row>
    <row r="3970" spans="1:6">
      <c r="A3970">
        <v>44</v>
      </c>
      <c r="B3970" s="1" t="s">
        <v>310</v>
      </c>
      <c r="C3970">
        <v>1</v>
      </c>
      <c r="D3970" s="39">
        <v>1</v>
      </c>
      <c r="E3970" s="39">
        <v>3</v>
      </c>
      <c r="F3970" s="39" t="s">
        <v>51</v>
      </c>
    </row>
    <row r="3971" spans="1:6">
      <c r="A3971">
        <v>44</v>
      </c>
      <c r="B3971" s="1" t="s">
        <v>310</v>
      </c>
      <c r="C3971">
        <v>2</v>
      </c>
      <c r="D3971" s="39">
        <v>0.77</v>
      </c>
      <c r="E3971" s="39">
        <v>2</v>
      </c>
      <c r="F3971" s="39" t="s">
        <v>51</v>
      </c>
    </row>
    <row r="3972" spans="1:6">
      <c r="A3972">
        <v>44</v>
      </c>
      <c r="B3972" s="1" t="s">
        <v>350</v>
      </c>
      <c r="C3972">
        <v>1</v>
      </c>
      <c r="D3972" s="39">
        <v>0.39</v>
      </c>
      <c r="E3972" s="39">
        <v>0</v>
      </c>
      <c r="F3972" s="39" t="s">
        <v>51</v>
      </c>
    </row>
    <row r="3973" spans="1:6">
      <c r="A3973">
        <v>44</v>
      </c>
      <c r="B3973" s="1" t="s">
        <v>350</v>
      </c>
      <c r="C3973">
        <v>2</v>
      </c>
      <c r="D3973" s="39">
        <v>0.59</v>
      </c>
      <c r="E3973" s="39">
        <v>1</v>
      </c>
      <c r="F3973" s="39" t="s">
        <v>51</v>
      </c>
    </row>
    <row r="3974" spans="1:6">
      <c r="A3974">
        <v>44</v>
      </c>
      <c r="B3974" s="1" t="s">
        <v>274</v>
      </c>
      <c r="C3974">
        <v>1</v>
      </c>
      <c r="D3974" s="39">
        <v>0.7</v>
      </c>
      <c r="E3974" s="39">
        <v>2</v>
      </c>
      <c r="F3974" s="39" t="s">
        <v>51</v>
      </c>
    </row>
    <row r="3975" spans="1:6">
      <c r="A3975">
        <v>44</v>
      </c>
      <c r="B3975" s="1" t="s">
        <v>274</v>
      </c>
      <c r="C3975">
        <v>2</v>
      </c>
      <c r="D3975" s="39">
        <v>1</v>
      </c>
      <c r="E3975" s="39">
        <v>3</v>
      </c>
      <c r="F3975" s="39" t="s">
        <v>51</v>
      </c>
    </row>
    <row r="3976" spans="1:6">
      <c r="A3976">
        <v>44</v>
      </c>
      <c r="B3976" s="1" t="s">
        <v>338</v>
      </c>
      <c r="C3976">
        <v>1</v>
      </c>
      <c r="D3976" s="39">
        <v>0.5</v>
      </c>
      <c r="E3976" s="39">
        <v>1</v>
      </c>
      <c r="F3976" s="39" t="s">
        <v>51</v>
      </c>
    </row>
    <row r="3977" spans="1:6">
      <c r="A3977">
        <v>44</v>
      </c>
      <c r="B3977" s="1" t="s">
        <v>338</v>
      </c>
      <c r="C3977">
        <v>2</v>
      </c>
      <c r="D3977" s="39">
        <v>0.78</v>
      </c>
      <c r="E3977" s="39">
        <v>1</v>
      </c>
      <c r="F3977" s="39" t="s">
        <v>51</v>
      </c>
    </row>
    <row r="3978" spans="1:6">
      <c r="A3978">
        <v>44</v>
      </c>
      <c r="B3978" s="1" t="s">
        <v>256</v>
      </c>
      <c r="C3978">
        <v>1</v>
      </c>
      <c r="D3978" s="39">
        <v>0.95</v>
      </c>
      <c r="E3978" s="39">
        <v>2</v>
      </c>
      <c r="F3978" s="39" t="s">
        <v>51</v>
      </c>
    </row>
    <row r="3979" spans="1:6">
      <c r="A3979">
        <v>44</v>
      </c>
      <c r="B3979" s="1" t="s">
        <v>256</v>
      </c>
      <c r="C3979">
        <v>2</v>
      </c>
      <c r="D3979" s="39">
        <v>0.64</v>
      </c>
      <c r="E3979" s="39">
        <v>1</v>
      </c>
      <c r="F3979" s="39" t="s">
        <v>51</v>
      </c>
    </row>
    <row r="3980" spans="1:6">
      <c r="A3980">
        <v>44</v>
      </c>
      <c r="B3980" s="1" t="s">
        <v>44</v>
      </c>
      <c r="C3980">
        <v>1</v>
      </c>
      <c r="D3980" s="39">
        <v>1</v>
      </c>
      <c r="E3980" s="39">
        <v>3</v>
      </c>
      <c r="F3980" s="39" t="s">
        <v>51</v>
      </c>
    </row>
    <row r="3981" spans="1:6">
      <c r="A3981">
        <v>44</v>
      </c>
      <c r="B3981" s="1" t="s">
        <v>44</v>
      </c>
      <c r="C3981">
        <v>2</v>
      </c>
      <c r="D3981" s="39">
        <v>0.69</v>
      </c>
      <c r="E3981" s="39">
        <v>2</v>
      </c>
      <c r="F3981" s="39" t="s">
        <v>51</v>
      </c>
    </row>
    <row r="3982" spans="1:6">
      <c r="A3982">
        <v>44</v>
      </c>
      <c r="B3982" s="1" t="s">
        <v>345</v>
      </c>
      <c r="C3982">
        <v>1</v>
      </c>
      <c r="D3982" s="39">
        <v>1</v>
      </c>
      <c r="E3982" s="39">
        <v>3</v>
      </c>
      <c r="F3982" s="39" t="s">
        <v>51</v>
      </c>
    </row>
    <row r="3983" spans="1:6">
      <c r="A3983">
        <v>44</v>
      </c>
      <c r="B3983" s="1" t="s">
        <v>345</v>
      </c>
      <c r="C3983">
        <v>2</v>
      </c>
      <c r="D3983" s="39">
        <v>0.99</v>
      </c>
      <c r="E3983" s="39">
        <v>2</v>
      </c>
      <c r="F3983" s="39" t="s">
        <v>51</v>
      </c>
    </row>
    <row r="3984" spans="1:6">
      <c r="A3984">
        <v>44</v>
      </c>
      <c r="B3984" s="1" t="s">
        <v>285</v>
      </c>
      <c r="C3984">
        <v>1</v>
      </c>
      <c r="D3984" s="39">
        <v>1</v>
      </c>
      <c r="E3984" s="39">
        <v>3</v>
      </c>
      <c r="F3984" s="39" t="s">
        <v>51</v>
      </c>
    </row>
    <row r="3985" spans="1:6">
      <c r="A3985">
        <v>44</v>
      </c>
      <c r="B3985" s="1" t="s">
        <v>285</v>
      </c>
      <c r="C3985">
        <v>2</v>
      </c>
      <c r="D3985" s="39">
        <v>0.99</v>
      </c>
      <c r="E3985" s="39">
        <v>2</v>
      </c>
      <c r="F3985" s="39" t="s">
        <v>51</v>
      </c>
    </row>
    <row r="3986" spans="1:6">
      <c r="A3986">
        <v>44</v>
      </c>
      <c r="B3986" s="1" t="s">
        <v>311</v>
      </c>
      <c r="C3986">
        <v>1</v>
      </c>
      <c r="D3986" s="39">
        <v>1</v>
      </c>
      <c r="E3986" s="39">
        <v>3</v>
      </c>
      <c r="F3986" s="39" t="s">
        <v>51</v>
      </c>
    </row>
    <row r="3987" spans="1:6">
      <c r="A3987">
        <v>44</v>
      </c>
      <c r="B3987" s="1" t="s">
        <v>311</v>
      </c>
      <c r="C3987">
        <v>2</v>
      </c>
      <c r="D3987" s="39">
        <v>0.82</v>
      </c>
      <c r="E3987" s="39">
        <v>2</v>
      </c>
      <c r="F3987" s="39" t="s">
        <v>51</v>
      </c>
    </row>
    <row r="3988" spans="1:6">
      <c r="A3988">
        <v>44</v>
      </c>
      <c r="B3988" s="1" t="s">
        <v>275</v>
      </c>
      <c r="C3988">
        <v>1</v>
      </c>
      <c r="D3988" s="39">
        <v>0.81</v>
      </c>
      <c r="E3988" s="39">
        <v>2</v>
      </c>
      <c r="F3988" s="39" t="s">
        <v>51</v>
      </c>
    </row>
    <row r="3989" spans="1:6">
      <c r="A3989">
        <v>44</v>
      </c>
      <c r="B3989" s="1" t="s">
        <v>275</v>
      </c>
      <c r="C3989">
        <v>2</v>
      </c>
      <c r="D3989" s="39">
        <v>1</v>
      </c>
      <c r="E3989" s="39">
        <v>3</v>
      </c>
      <c r="F3989" s="39" t="s">
        <v>51</v>
      </c>
    </row>
    <row r="3990" spans="1:6">
      <c r="A3990">
        <v>44</v>
      </c>
      <c r="B3990" s="1" t="s">
        <v>250</v>
      </c>
      <c r="C3990">
        <v>1</v>
      </c>
      <c r="D3990" s="39">
        <v>0.43</v>
      </c>
      <c r="E3990" s="39">
        <v>0</v>
      </c>
      <c r="F3990" s="39" t="s">
        <v>51</v>
      </c>
    </row>
    <row r="3991" spans="1:6">
      <c r="A3991">
        <v>44</v>
      </c>
      <c r="B3991" s="1" t="s">
        <v>250</v>
      </c>
      <c r="C3991">
        <v>2</v>
      </c>
      <c r="D3991" s="39">
        <v>0.25</v>
      </c>
      <c r="E3991" s="39">
        <v>0</v>
      </c>
      <c r="F3991" s="39" t="s">
        <v>51</v>
      </c>
    </row>
    <row r="3992" spans="1:6">
      <c r="A3992">
        <v>44</v>
      </c>
      <c r="B3992" s="1" t="s">
        <v>21</v>
      </c>
      <c r="C3992">
        <v>1</v>
      </c>
      <c r="D3992" s="39">
        <v>0.62</v>
      </c>
      <c r="E3992" s="39">
        <v>1</v>
      </c>
      <c r="F3992" s="39" t="s">
        <v>51</v>
      </c>
    </row>
    <row r="3993" spans="1:6">
      <c r="A3993">
        <v>44</v>
      </c>
      <c r="B3993" s="1" t="s">
        <v>21</v>
      </c>
      <c r="C3993">
        <v>2</v>
      </c>
      <c r="D3993" s="39">
        <v>0.85</v>
      </c>
      <c r="E3993" s="39">
        <v>2</v>
      </c>
      <c r="F3993" s="39" t="s">
        <v>51</v>
      </c>
    </row>
    <row r="3994" spans="1:6">
      <c r="A3994">
        <v>45</v>
      </c>
      <c r="B3994" s="1" t="s">
        <v>287</v>
      </c>
      <c r="C3994">
        <v>1</v>
      </c>
      <c r="D3994" s="39">
        <v>0.5</v>
      </c>
      <c r="E3994" s="39">
        <v>2</v>
      </c>
      <c r="F3994" s="39" t="s">
        <v>51</v>
      </c>
    </row>
    <row r="3995" spans="1:6">
      <c r="A3995">
        <v>45</v>
      </c>
      <c r="B3995" s="1" t="s">
        <v>287</v>
      </c>
      <c r="C3995">
        <v>2</v>
      </c>
      <c r="D3995" s="39">
        <v>7.0000000000000007E-2</v>
      </c>
      <c r="E3995" s="39">
        <v>1</v>
      </c>
      <c r="F3995" s="39" t="s">
        <v>51</v>
      </c>
    </row>
    <row r="3996" spans="1:6">
      <c r="A3996">
        <v>45</v>
      </c>
      <c r="B3996" s="1" t="s">
        <v>343</v>
      </c>
      <c r="C3996">
        <v>1</v>
      </c>
      <c r="D3996" s="39">
        <v>0</v>
      </c>
      <c r="E3996" s="39">
        <v>0</v>
      </c>
      <c r="F3996" s="39" t="s">
        <v>52</v>
      </c>
    </row>
    <row r="3997" spans="1:6">
      <c r="A3997">
        <v>45</v>
      </c>
      <c r="B3997" s="1" t="s">
        <v>343</v>
      </c>
      <c r="C3997">
        <v>2</v>
      </c>
      <c r="D3997" s="39">
        <v>0</v>
      </c>
      <c r="E3997" s="39">
        <v>0</v>
      </c>
      <c r="F3997" s="39" t="s">
        <v>52</v>
      </c>
    </row>
    <row r="3998" spans="1:6">
      <c r="A3998">
        <v>45</v>
      </c>
      <c r="B3998" s="1" t="s">
        <v>229</v>
      </c>
      <c r="C3998">
        <v>1</v>
      </c>
      <c r="D3998" s="39">
        <v>0.61</v>
      </c>
      <c r="E3998" s="39">
        <v>1</v>
      </c>
      <c r="F3998" s="39" t="s">
        <v>51</v>
      </c>
    </row>
    <row r="3999" spans="1:6">
      <c r="A3999">
        <v>45</v>
      </c>
      <c r="B3999" s="1" t="s">
        <v>229</v>
      </c>
      <c r="C3999">
        <v>2</v>
      </c>
      <c r="D3999" s="39">
        <v>1</v>
      </c>
      <c r="E3999" s="39">
        <v>3</v>
      </c>
      <c r="F3999" s="39" t="s">
        <v>51</v>
      </c>
    </row>
    <row r="4000" spans="1:6">
      <c r="A4000">
        <v>45</v>
      </c>
      <c r="B4000" s="1" t="s">
        <v>348</v>
      </c>
      <c r="C4000">
        <v>1</v>
      </c>
      <c r="D4000" s="39">
        <v>0.45</v>
      </c>
      <c r="E4000" s="39">
        <v>0</v>
      </c>
      <c r="F4000" s="39" t="s">
        <v>51</v>
      </c>
    </row>
    <row r="4001" spans="1:6">
      <c r="A4001">
        <v>45</v>
      </c>
      <c r="B4001" s="1" t="s">
        <v>348</v>
      </c>
      <c r="C4001">
        <v>2</v>
      </c>
      <c r="D4001" s="39">
        <v>0</v>
      </c>
      <c r="E4001" s="39">
        <v>0</v>
      </c>
      <c r="F4001" s="39" t="s">
        <v>52</v>
      </c>
    </row>
    <row r="4002" spans="1:6">
      <c r="A4002">
        <v>45</v>
      </c>
      <c r="B4002" s="275" t="s">
        <v>450</v>
      </c>
      <c r="C4002">
        <v>1</v>
      </c>
      <c r="D4002" s="39">
        <v>0.33</v>
      </c>
      <c r="E4002" s="39">
        <v>0</v>
      </c>
      <c r="F4002" s="39" t="s">
        <v>51</v>
      </c>
    </row>
    <row r="4003" spans="1:6">
      <c r="A4003">
        <v>45</v>
      </c>
      <c r="B4003" s="275" t="s">
        <v>450</v>
      </c>
      <c r="C4003">
        <v>2</v>
      </c>
      <c r="D4003" s="39">
        <v>1</v>
      </c>
      <c r="E4003" s="39">
        <v>3</v>
      </c>
      <c r="F4003" s="39" t="s">
        <v>51</v>
      </c>
    </row>
    <row r="4004" spans="1:6">
      <c r="A4004">
        <v>45</v>
      </c>
      <c r="B4004" s="1" t="s">
        <v>341</v>
      </c>
      <c r="C4004">
        <v>1</v>
      </c>
      <c r="D4004" s="39">
        <v>0.75</v>
      </c>
      <c r="E4004" s="39">
        <v>2</v>
      </c>
      <c r="F4004" s="39" t="s">
        <v>51</v>
      </c>
    </row>
    <row r="4005" spans="1:6">
      <c r="A4005">
        <v>45</v>
      </c>
      <c r="B4005" s="1" t="s">
        <v>341</v>
      </c>
      <c r="C4005">
        <v>2</v>
      </c>
      <c r="D4005" s="39">
        <v>0.62</v>
      </c>
      <c r="E4005" s="39">
        <v>2</v>
      </c>
      <c r="F4005" s="39" t="s">
        <v>51</v>
      </c>
    </row>
    <row r="4006" spans="1:6">
      <c r="A4006">
        <v>45</v>
      </c>
      <c r="B4006" s="1" t="s">
        <v>330</v>
      </c>
      <c r="C4006">
        <v>1</v>
      </c>
      <c r="D4006" s="39">
        <v>1</v>
      </c>
      <c r="E4006" s="39">
        <v>3</v>
      </c>
      <c r="F4006" s="39" t="s">
        <v>51</v>
      </c>
    </row>
    <row r="4007" spans="1:6">
      <c r="A4007">
        <v>45</v>
      </c>
      <c r="B4007" s="1" t="s">
        <v>330</v>
      </c>
      <c r="C4007">
        <v>2</v>
      </c>
      <c r="D4007" s="39">
        <v>1</v>
      </c>
      <c r="E4007" s="39">
        <v>3</v>
      </c>
      <c r="F4007" s="39" t="s">
        <v>51</v>
      </c>
    </row>
    <row r="4008" spans="1:6">
      <c r="A4008">
        <v>45</v>
      </c>
      <c r="B4008" s="1" t="s">
        <v>331</v>
      </c>
      <c r="C4008">
        <v>1</v>
      </c>
      <c r="D4008" s="39">
        <v>0.88</v>
      </c>
      <c r="E4008" s="39">
        <v>2</v>
      </c>
      <c r="F4008" s="39" t="s">
        <v>51</v>
      </c>
    </row>
    <row r="4009" spans="1:6">
      <c r="A4009">
        <v>45</v>
      </c>
      <c r="B4009" s="1" t="s">
        <v>331</v>
      </c>
      <c r="C4009">
        <v>2</v>
      </c>
      <c r="D4009" s="39">
        <v>0.42</v>
      </c>
      <c r="E4009" s="39">
        <v>1</v>
      </c>
      <c r="F4009" s="39" t="s">
        <v>51</v>
      </c>
    </row>
    <row r="4010" spans="1:6">
      <c r="A4010">
        <v>45</v>
      </c>
      <c r="B4010" s="1" t="s">
        <v>205</v>
      </c>
      <c r="C4010">
        <v>1</v>
      </c>
      <c r="D4010" s="39">
        <v>0.5</v>
      </c>
      <c r="E4010" s="39">
        <v>2</v>
      </c>
      <c r="F4010" s="39" t="s">
        <v>51</v>
      </c>
    </row>
    <row r="4011" spans="1:6">
      <c r="A4011">
        <v>45</v>
      </c>
      <c r="B4011" s="1" t="s">
        <v>205</v>
      </c>
      <c r="C4011">
        <v>2</v>
      </c>
      <c r="D4011" s="39">
        <v>0.33</v>
      </c>
      <c r="E4011" s="39">
        <v>0</v>
      </c>
      <c r="F4011" s="39" t="s">
        <v>51</v>
      </c>
    </row>
    <row r="4012" spans="1:6">
      <c r="A4012">
        <v>45</v>
      </c>
      <c r="B4012" s="1" t="s">
        <v>270</v>
      </c>
      <c r="C4012">
        <v>1</v>
      </c>
      <c r="D4012" s="39">
        <v>0.67</v>
      </c>
      <c r="E4012" s="39">
        <v>2</v>
      </c>
      <c r="F4012" s="39" t="s">
        <v>51</v>
      </c>
    </row>
    <row r="4013" spans="1:6">
      <c r="A4013">
        <v>45</v>
      </c>
      <c r="B4013" s="1" t="s">
        <v>270</v>
      </c>
      <c r="C4013">
        <v>2</v>
      </c>
      <c r="D4013" s="39">
        <v>1</v>
      </c>
      <c r="E4013" s="39">
        <v>3</v>
      </c>
      <c r="F4013" s="39" t="s">
        <v>51</v>
      </c>
    </row>
    <row r="4014" spans="1:6">
      <c r="A4014">
        <v>45</v>
      </c>
      <c r="B4014" s="1" t="s">
        <v>95</v>
      </c>
      <c r="C4014">
        <v>1</v>
      </c>
      <c r="D4014" s="39">
        <v>1</v>
      </c>
      <c r="E4014" s="39">
        <v>3</v>
      </c>
      <c r="F4014" s="39" t="s">
        <v>51</v>
      </c>
    </row>
    <row r="4015" spans="1:6">
      <c r="A4015">
        <v>45</v>
      </c>
      <c r="B4015" s="1" t="s">
        <v>95</v>
      </c>
      <c r="C4015">
        <v>2</v>
      </c>
      <c r="D4015" s="39">
        <v>1</v>
      </c>
      <c r="E4015" s="39">
        <v>3</v>
      </c>
      <c r="F4015" s="39" t="s">
        <v>51</v>
      </c>
    </row>
    <row r="4016" spans="1:6">
      <c r="A4016">
        <v>45</v>
      </c>
      <c r="B4016" s="1" t="s">
        <v>332</v>
      </c>
      <c r="C4016">
        <v>1</v>
      </c>
      <c r="D4016" s="39">
        <v>0.34</v>
      </c>
      <c r="E4016" s="39">
        <v>0</v>
      </c>
      <c r="F4016" s="39" t="s">
        <v>51</v>
      </c>
    </row>
    <row r="4017" spans="1:6">
      <c r="A4017">
        <v>45</v>
      </c>
      <c r="B4017" s="1" t="s">
        <v>332</v>
      </c>
      <c r="C4017">
        <v>2</v>
      </c>
      <c r="D4017" s="39">
        <v>0.86</v>
      </c>
      <c r="E4017" s="39">
        <v>2</v>
      </c>
      <c r="F4017" s="39" t="s">
        <v>51</v>
      </c>
    </row>
    <row r="4018" spans="1:6">
      <c r="A4018">
        <v>45</v>
      </c>
      <c r="B4018" s="1" t="s">
        <v>353</v>
      </c>
      <c r="C4018">
        <v>1</v>
      </c>
      <c r="D4018" s="39">
        <v>0</v>
      </c>
      <c r="E4018" s="39">
        <v>0</v>
      </c>
      <c r="F4018" s="39" t="s">
        <v>52</v>
      </c>
    </row>
    <row r="4019" spans="1:6">
      <c r="A4019">
        <v>45</v>
      </c>
      <c r="B4019" s="1" t="s">
        <v>353</v>
      </c>
      <c r="C4019">
        <v>2</v>
      </c>
      <c r="D4019" s="39">
        <v>0</v>
      </c>
      <c r="E4019" s="39">
        <v>0</v>
      </c>
      <c r="F4019" s="39" t="s">
        <v>52</v>
      </c>
    </row>
    <row r="4020" spans="1:6">
      <c r="A4020">
        <v>45</v>
      </c>
      <c r="B4020" s="1" t="s">
        <v>10</v>
      </c>
      <c r="C4020">
        <v>1</v>
      </c>
      <c r="D4020" s="39">
        <v>0.54</v>
      </c>
      <c r="E4020" s="39">
        <v>1</v>
      </c>
      <c r="F4020" s="39" t="s">
        <v>51</v>
      </c>
    </row>
    <row r="4021" spans="1:6">
      <c r="A4021">
        <v>45</v>
      </c>
      <c r="B4021" s="1" t="s">
        <v>10</v>
      </c>
      <c r="C4021">
        <v>2</v>
      </c>
      <c r="D4021" s="39">
        <v>0.63</v>
      </c>
      <c r="E4021" s="39">
        <v>2</v>
      </c>
      <c r="F4021" s="39" t="s">
        <v>51</v>
      </c>
    </row>
    <row r="4022" spans="1:6">
      <c r="A4022">
        <v>45</v>
      </c>
      <c r="B4022" s="1" t="s">
        <v>333</v>
      </c>
      <c r="C4022">
        <v>1</v>
      </c>
      <c r="D4022" s="39">
        <v>0.54</v>
      </c>
      <c r="E4022" s="39">
        <v>1</v>
      </c>
      <c r="F4022" s="39" t="s">
        <v>51</v>
      </c>
    </row>
    <row r="4023" spans="1:6">
      <c r="A4023">
        <v>45</v>
      </c>
      <c r="B4023" s="1" t="s">
        <v>333</v>
      </c>
      <c r="C4023">
        <v>2</v>
      </c>
      <c r="D4023" s="39">
        <v>0.45</v>
      </c>
      <c r="E4023" s="39">
        <v>0</v>
      </c>
      <c r="F4023" s="39" t="s">
        <v>51</v>
      </c>
    </row>
    <row r="4024" spans="1:6">
      <c r="A4024">
        <v>45</v>
      </c>
      <c r="B4024" s="1" t="s">
        <v>257</v>
      </c>
      <c r="C4024">
        <v>1</v>
      </c>
      <c r="D4024" s="39">
        <v>0.69</v>
      </c>
      <c r="E4024" s="39">
        <v>1</v>
      </c>
      <c r="F4024" s="39" t="s">
        <v>51</v>
      </c>
    </row>
    <row r="4025" spans="1:6">
      <c r="A4025">
        <v>45</v>
      </c>
      <c r="B4025" s="1" t="s">
        <v>257</v>
      </c>
      <c r="C4025">
        <v>2</v>
      </c>
      <c r="D4025" s="39">
        <v>0.63</v>
      </c>
      <c r="E4025" s="39">
        <v>2</v>
      </c>
      <c r="F4025" s="39" t="s">
        <v>51</v>
      </c>
    </row>
    <row r="4026" spans="1:6">
      <c r="A4026">
        <v>45</v>
      </c>
      <c r="B4026" s="1" t="s">
        <v>7</v>
      </c>
      <c r="C4026">
        <v>1</v>
      </c>
      <c r="D4026" s="39">
        <v>0.62</v>
      </c>
      <c r="E4026" s="39">
        <v>2</v>
      </c>
      <c r="F4026" s="39" t="s">
        <v>51</v>
      </c>
    </row>
    <row r="4027" spans="1:6">
      <c r="A4027">
        <v>45</v>
      </c>
      <c r="B4027" s="1" t="s">
        <v>7</v>
      </c>
      <c r="C4027">
        <v>2</v>
      </c>
      <c r="D4027" s="39">
        <v>0.79</v>
      </c>
      <c r="E4027" s="39">
        <v>2</v>
      </c>
      <c r="F4027" s="39" t="s">
        <v>51</v>
      </c>
    </row>
    <row r="4028" spans="1:6">
      <c r="A4028">
        <v>45</v>
      </c>
      <c r="B4028" s="1" t="s">
        <v>354</v>
      </c>
      <c r="C4028">
        <v>1</v>
      </c>
      <c r="D4028" s="39">
        <v>0.43</v>
      </c>
      <c r="E4028" s="39">
        <v>1</v>
      </c>
      <c r="F4028" s="39" t="s">
        <v>51</v>
      </c>
    </row>
    <row r="4029" spans="1:6">
      <c r="A4029">
        <v>45</v>
      </c>
      <c r="B4029" s="1" t="s">
        <v>354</v>
      </c>
      <c r="C4029">
        <v>2</v>
      </c>
      <c r="D4029" s="39">
        <v>0.53</v>
      </c>
      <c r="E4029" s="39">
        <v>2</v>
      </c>
      <c r="F4029" s="39" t="s">
        <v>51</v>
      </c>
    </row>
    <row r="4030" spans="1:6">
      <c r="A4030">
        <v>45</v>
      </c>
      <c r="B4030" s="1" t="s">
        <v>323</v>
      </c>
      <c r="C4030">
        <v>1</v>
      </c>
      <c r="D4030" s="39">
        <v>0.5</v>
      </c>
      <c r="E4030" s="39">
        <v>2</v>
      </c>
      <c r="F4030" s="39" t="s">
        <v>51</v>
      </c>
    </row>
    <row r="4031" spans="1:6">
      <c r="A4031">
        <v>45</v>
      </c>
      <c r="B4031" s="1" t="s">
        <v>323</v>
      </c>
      <c r="C4031">
        <v>2</v>
      </c>
      <c r="D4031" s="39">
        <v>0.51</v>
      </c>
      <c r="E4031" s="39">
        <v>2</v>
      </c>
      <c r="F4031" s="39" t="s">
        <v>51</v>
      </c>
    </row>
    <row r="4032" spans="1:6">
      <c r="A4032">
        <v>45</v>
      </c>
      <c r="B4032" s="1" t="s">
        <v>334</v>
      </c>
      <c r="C4032">
        <v>1</v>
      </c>
      <c r="D4032" s="39">
        <v>0.31</v>
      </c>
      <c r="E4032" s="39">
        <v>0</v>
      </c>
      <c r="F4032" s="39" t="s">
        <v>51</v>
      </c>
    </row>
    <row r="4033" spans="1:6">
      <c r="A4033">
        <v>45</v>
      </c>
      <c r="B4033" s="1" t="s">
        <v>334</v>
      </c>
      <c r="C4033">
        <v>2</v>
      </c>
      <c r="D4033" s="39">
        <v>0.61</v>
      </c>
      <c r="E4033" s="39">
        <v>2</v>
      </c>
      <c r="F4033" s="39" t="s">
        <v>51</v>
      </c>
    </row>
    <row r="4034" spans="1:6">
      <c r="A4034">
        <v>45</v>
      </c>
      <c r="B4034" s="1" t="s">
        <v>132</v>
      </c>
      <c r="C4034">
        <v>1</v>
      </c>
      <c r="D4034" s="39">
        <v>0.67</v>
      </c>
      <c r="E4034" s="39">
        <v>2</v>
      </c>
      <c r="F4034" s="39" t="s">
        <v>51</v>
      </c>
    </row>
    <row r="4035" spans="1:6">
      <c r="A4035">
        <v>45</v>
      </c>
      <c r="B4035" s="1" t="s">
        <v>132</v>
      </c>
      <c r="C4035">
        <v>2</v>
      </c>
      <c r="D4035" s="39">
        <v>0</v>
      </c>
      <c r="E4035" s="39">
        <v>0</v>
      </c>
      <c r="F4035" s="39" t="s">
        <v>52</v>
      </c>
    </row>
    <row r="4036" spans="1:6">
      <c r="A4036">
        <v>45</v>
      </c>
      <c r="B4036" s="1" t="s">
        <v>254</v>
      </c>
      <c r="C4036">
        <v>1</v>
      </c>
      <c r="D4036" s="39">
        <v>1</v>
      </c>
      <c r="E4036" s="39">
        <v>3</v>
      </c>
      <c r="F4036" s="39" t="s">
        <v>51</v>
      </c>
    </row>
    <row r="4037" spans="1:6">
      <c r="A4037">
        <v>45</v>
      </c>
      <c r="B4037" s="1" t="s">
        <v>254</v>
      </c>
      <c r="C4037">
        <v>2</v>
      </c>
      <c r="D4037" s="39">
        <v>1</v>
      </c>
      <c r="E4037" s="39">
        <v>3</v>
      </c>
      <c r="F4037" s="39" t="s">
        <v>51</v>
      </c>
    </row>
    <row r="4038" spans="1:6">
      <c r="A4038">
        <v>45</v>
      </c>
      <c r="B4038" s="1" t="s">
        <v>355</v>
      </c>
      <c r="C4038">
        <v>1</v>
      </c>
      <c r="D4038" s="39">
        <v>1</v>
      </c>
      <c r="E4038" s="39">
        <v>3</v>
      </c>
      <c r="F4038" s="39" t="s">
        <v>51</v>
      </c>
    </row>
    <row r="4039" spans="1:6">
      <c r="A4039">
        <v>45</v>
      </c>
      <c r="B4039" s="1" t="s">
        <v>355</v>
      </c>
      <c r="C4039">
        <v>2</v>
      </c>
      <c r="D4039" s="39">
        <v>0</v>
      </c>
      <c r="E4039" s="39">
        <v>0</v>
      </c>
      <c r="F4039" s="39" t="s">
        <v>52</v>
      </c>
    </row>
    <row r="4040" spans="1:6">
      <c r="A4040">
        <v>45</v>
      </c>
      <c r="B4040" s="1" t="s">
        <v>120</v>
      </c>
      <c r="C4040">
        <v>1</v>
      </c>
      <c r="D4040" s="39">
        <v>0.56999999999999995</v>
      </c>
      <c r="E4040" s="39">
        <v>1</v>
      </c>
      <c r="F4040" s="39" t="s">
        <v>51</v>
      </c>
    </row>
    <row r="4041" spans="1:6">
      <c r="A4041">
        <v>45</v>
      </c>
      <c r="B4041" s="1" t="s">
        <v>120</v>
      </c>
      <c r="C4041">
        <v>2</v>
      </c>
      <c r="D4041" s="39">
        <v>0.68</v>
      </c>
      <c r="E4041" s="39">
        <v>2</v>
      </c>
      <c r="F4041" s="39" t="s">
        <v>51</v>
      </c>
    </row>
    <row r="4042" spans="1:6">
      <c r="A4042">
        <v>45</v>
      </c>
      <c r="B4042" s="1" t="s">
        <v>234</v>
      </c>
      <c r="C4042">
        <v>1</v>
      </c>
      <c r="D4042" s="39">
        <v>0.42</v>
      </c>
      <c r="E4042" s="39">
        <v>1</v>
      </c>
      <c r="F4042" s="39" t="s">
        <v>51</v>
      </c>
    </row>
    <row r="4043" spans="1:6">
      <c r="A4043">
        <v>45</v>
      </c>
      <c r="B4043" s="1" t="s">
        <v>234</v>
      </c>
      <c r="C4043">
        <v>2</v>
      </c>
      <c r="D4043" s="39">
        <v>0.77</v>
      </c>
      <c r="E4043" s="39">
        <v>2</v>
      </c>
      <c r="F4043" s="39" t="s">
        <v>51</v>
      </c>
    </row>
    <row r="4044" spans="1:6">
      <c r="A4044">
        <v>45</v>
      </c>
      <c r="B4044" s="1" t="s">
        <v>489</v>
      </c>
      <c r="C4044">
        <v>1</v>
      </c>
      <c r="D4044" s="39">
        <v>0.57999999999999996</v>
      </c>
      <c r="E4044" s="39">
        <v>1</v>
      </c>
      <c r="F4044" s="39" t="s">
        <v>51</v>
      </c>
    </row>
    <row r="4045" spans="1:6">
      <c r="A4045">
        <v>45</v>
      </c>
      <c r="B4045" s="1" t="s">
        <v>489</v>
      </c>
      <c r="C4045">
        <v>2</v>
      </c>
      <c r="D4045" s="39">
        <v>0.89</v>
      </c>
      <c r="E4045" s="39">
        <v>2</v>
      </c>
      <c r="F4045" s="39" t="s">
        <v>51</v>
      </c>
    </row>
    <row r="4046" spans="1:6">
      <c r="A4046">
        <v>45</v>
      </c>
      <c r="B4046" s="1" t="s">
        <v>14</v>
      </c>
      <c r="C4046">
        <v>1</v>
      </c>
      <c r="D4046" s="39">
        <v>0.67</v>
      </c>
      <c r="E4046" s="39">
        <v>2</v>
      </c>
      <c r="F4046" s="39" t="s">
        <v>51</v>
      </c>
    </row>
    <row r="4047" spans="1:6">
      <c r="A4047">
        <v>45</v>
      </c>
      <c r="B4047" s="1" t="s">
        <v>14</v>
      </c>
      <c r="C4047">
        <v>2</v>
      </c>
      <c r="D4047" s="39">
        <v>1</v>
      </c>
      <c r="E4047" s="39">
        <v>3</v>
      </c>
      <c r="F4047" s="39" t="s">
        <v>51</v>
      </c>
    </row>
    <row r="4048" spans="1:6">
      <c r="A4048">
        <v>45</v>
      </c>
      <c r="B4048" s="1" t="s">
        <v>357</v>
      </c>
      <c r="C4048">
        <v>1</v>
      </c>
      <c r="D4048" s="39">
        <v>0.84</v>
      </c>
      <c r="E4048" s="39">
        <v>1</v>
      </c>
      <c r="F4048" s="39" t="s">
        <v>51</v>
      </c>
    </row>
    <row r="4049" spans="1:6">
      <c r="A4049">
        <v>45</v>
      </c>
      <c r="B4049" s="1" t="s">
        <v>357</v>
      </c>
      <c r="C4049">
        <v>2</v>
      </c>
      <c r="D4049" s="39">
        <v>0.66</v>
      </c>
      <c r="E4049" s="39">
        <v>1</v>
      </c>
      <c r="F4049" s="39" t="s">
        <v>51</v>
      </c>
    </row>
    <row r="4050" spans="1:6">
      <c r="A4050">
        <v>45</v>
      </c>
      <c r="B4050" s="1" t="s">
        <v>326</v>
      </c>
      <c r="C4050">
        <v>1</v>
      </c>
      <c r="D4050" s="39">
        <v>0.81</v>
      </c>
      <c r="E4050" s="39">
        <v>1</v>
      </c>
      <c r="F4050" s="39" t="s">
        <v>51</v>
      </c>
    </row>
    <row r="4051" spans="1:6">
      <c r="A4051">
        <v>45</v>
      </c>
      <c r="B4051" s="1" t="s">
        <v>326</v>
      </c>
      <c r="C4051">
        <v>2</v>
      </c>
      <c r="D4051" s="39">
        <v>0.55000000000000004</v>
      </c>
      <c r="E4051" s="39">
        <v>2</v>
      </c>
      <c r="F4051" s="39" t="s">
        <v>51</v>
      </c>
    </row>
    <row r="4052" spans="1:6">
      <c r="A4052">
        <v>45</v>
      </c>
      <c r="B4052" s="1" t="s">
        <v>335</v>
      </c>
      <c r="C4052">
        <v>1</v>
      </c>
      <c r="D4052" s="39">
        <v>0.76</v>
      </c>
      <c r="E4052" s="39">
        <v>2</v>
      </c>
      <c r="F4052" s="39" t="s">
        <v>51</v>
      </c>
    </row>
    <row r="4053" spans="1:6">
      <c r="A4053">
        <v>45</v>
      </c>
      <c r="B4053" s="1" t="s">
        <v>335</v>
      </c>
      <c r="C4053">
        <v>2</v>
      </c>
      <c r="D4053" s="39">
        <v>1</v>
      </c>
      <c r="E4053" s="39">
        <v>3</v>
      </c>
      <c r="F4053" s="39" t="s">
        <v>51</v>
      </c>
    </row>
    <row r="4054" spans="1:6">
      <c r="A4054">
        <v>45</v>
      </c>
      <c r="B4054" s="1" t="s">
        <v>122</v>
      </c>
      <c r="C4054">
        <v>1</v>
      </c>
      <c r="D4054" s="39">
        <v>0.97</v>
      </c>
      <c r="E4054" s="39">
        <v>2</v>
      </c>
      <c r="F4054" s="39" t="s">
        <v>51</v>
      </c>
    </row>
    <row r="4055" spans="1:6">
      <c r="A4055">
        <v>45</v>
      </c>
      <c r="B4055" s="1" t="s">
        <v>122</v>
      </c>
      <c r="C4055">
        <v>2</v>
      </c>
      <c r="D4055" s="39">
        <v>1</v>
      </c>
      <c r="E4055" s="39">
        <v>3</v>
      </c>
      <c r="F4055" s="39" t="s">
        <v>51</v>
      </c>
    </row>
    <row r="4056" spans="1:6">
      <c r="A4056">
        <v>45</v>
      </c>
      <c r="B4056" s="1" t="s">
        <v>342</v>
      </c>
      <c r="C4056">
        <v>1</v>
      </c>
      <c r="D4056" s="39">
        <v>0.55000000000000004</v>
      </c>
      <c r="E4056" s="39">
        <v>2</v>
      </c>
      <c r="F4056" s="39" t="s">
        <v>51</v>
      </c>
    </row>
    <row r="4057" spans="1:6">
      <c r="A4057">
        <v>45</v>
      </c>
      <c r="B4057" s="1" t="s">
        <v>342</v>
      </c>
      <c r="C4057">
        <v>2</v>
      </c>
      <c r="D4057" s="39">
        <v>0.74</v>
      </c>
      <c r="E4057" s="39">
        <v>2</v>
      </c>
      <c r="F4057" s="39" t="s">
        <v>51</v>
      </c>
    </row>
    <row r="4058" spans="1:6">
      <c r="A4058">
        <v>45</v>
      </c>
      <c r="B4058" s="1" t="s">
        <v>118</v>
      </c>
      <c r="C4058">
        <v>1</v>
      </c>
      <c r="D4058" s="39">
        <v>0.79</v>
      </c>
      <c r="E4058" s="39">
        <v>2</v>
      </c>
      <c r="F4058" s="39" t="s">
        <v>51</v>
      </c>
    </row>
    <row r="4059" spans="1:6">
      <c r="A4059">
        <v>45</v>
      </c>
      <c r="B4059" s="1" t="s">
        <v>118</v>
      </c>
      <c r="C4059">
        <v>2</v>
      </c>
      <c r="D4059" s="39">
        <v>0.54</v>
      </c>
      <c r="E4059" s="39">
        <v>1</v>
      </c>
      <c r="F4059" s="39" t="s">
        <v>51</v>
      </c>
    </row>
    <row r="4060" spans="1:6">
      <c r="A4060">
        <v>45</v>
      </c>
      <c r="B4060" s="1" t="s">
        <v>240</v>
      </c>
      <c r="C4060">
        <v>1</v>
      </c>
      <c r="D4060" s="39">
        <v>0</v>
      </c>
      <c r="E4060" s="39">
        <v>0</v>
      </c>
      <c r="F4060" s="39" t="s">
        <v>52</v>
      </c>
    </row>
    <row r="4061" spans="1:6">
      <c r="A4061">
        <v>45</v>
      </c>
      <c r="B4061" s="1" t="s">
        <v>240</v>
      </c>
      <c r="C4061">
        <v>2</v>
      </c>
      <c r="D4061" s="39">
        <v>0</v>
      </c>
      <c r="E4061" s="39">
        <v>0</v>
      </c>
      <c r="F4061" s="39" t="s">
        <v>52</v>
      </c>
    </row>
    <row r="4062" spans="1:6">
      <c r="A4062">
        <v>45</v>
      </c>
      <c r="B4062" s="1" t="s">
        <v>290</v>
      </c>
      <c r="C4062">
        <v>1</v>
      </c>
      <c r="D4062" s="39">
        <v>0.46</v>
      </c>
      <c r="E4062" s="39">
        <v>0</v>
      </c>
      <c r="F4062" s="39" t="s">
        <v>51</v>
      </c>
    </row>
    <row r="4063" spans="1:6">
      <c r="A4063">
        <v>45</v>
      </c>
      <c r="B4063" s="1" t="s">
        <v>290</v>
      </c>
      <c r="C4063">
        <v>2</v>
      </c>
      <c r="D4063" s="39">
        <v>0.66</v>
      </c>
      <c r="E4063" s="39">
        <v>1</v>
      </c>
      <c r="F4063" s="39" t="s">
        <v>51</v>
      </c>
    </row>
    <row r="4064" spans="1:6">
      <c r="A4064">
        <v>45</v>
      </c>
      <c r="B4064" s="1" t="s">
        <v>273</v>
      </c>
      <c r="C4064">
        <v>1</v>
      </c>
      <c r="D4064" s="39">
        <v>0.64</v>
      </c>
      <c r="E4064" s="39">
        <v>1</v>
      </c>
      <c r="F4064" s="39" t="s">
        <v>51</v>
      </c>
    </row>
    <row r="4065" spans="1:6">
      <c r="A4065">
        <v>45</v>
      </c>
      <c r="B4065" s="1" t="s">
        <v>273</v>
      </c>
      <c r="C4065">
        <v>2</v>
      </c>
      <c r="D4065" s="39">
        <v>0.89</v>
      </c>
      <c r="E4065" s="39">
        <v>2</v>
      </c>
      <c r="F4065" s="39" t="s">
        <v>51</v>
      </c>
    </row>
    <row r="4066" spans="1:6">
      <c r="A4066">
        <v>45</v>
      </c>
      <c r="B4066" s="1" t="s">
        <v>20</v>
      </c>
      <c r="C4066">
        <v>1</v>
      </c>
      <c r="D4066" s="39">
        <v>1</v>
      </c>
      <c r="E4066" s="39">
        <v>3</v>
      </c>
      <c r="F4066" s="39" t="s">
        <v>51</v>
      </c>
    </row>
    <row r="4067" spans="1:6">
      <c r="A4067">
        <v>45</v>
      </c>
      <c r="B4067" s="1" t="s">
        <v>20</v>
      </c>
      <c r="C4067">
        <v>2</v>
      </c>
      <c r="D4067" s="39">
        <v>0</v>
      </c>
      <c r="E4067" s="39">
        <v>0</v>
      </c>
      <c r="F4067" s="39" t="s">
        <v>52</v>
      </c>
    </row>
    <row r="4068" spans="1:6">
      <c r="A4068">
        <v>45</v>
      </c>
      <c r="B4068" s="1" t="s">
        <v>243</v>
      </c>
      <c r="C4068">
        <v>1</v>
      </c>
      <c r="D4068" s="39">
        <v>0.2</v>
      </c>
      <c r="E4068" s="39">
        <v>1</v>
      </c>
      <c r="F4068" s="39" t="s">
        <v>51</v>
      </c>
    </row>
    <row r="4069" spans="1:6">
      <c r="A4069">
        <v>45</v>
      </c>
      <c r="B4069" s="1" t="s">
        <v>243</v>
      </c>
      <c r="C4069">
        <v>2</v>
      </c>
      <c r="D4069" s="39">
        <v>0.45</v>
      </c>
      <c r="E4069" s="39">
        <v>0</v>
      </c>
      <c r="F4069" s="39" t="s">
        <v>51</v>
      </c>
    </row>
    <row r="4070" spans="1:6">
      <c r="A4070">
        <v>45</v>
      </c>
      <c r="B4070" s="1" t="s">
        <v>310</v>
      </c>
      <c r="C4070">
        <v>1</v>
      </c>
      <c r="D4070" s="39">
        <v>1</v>
      </c>
      <c r="E4070" s="39">
        <v>3</v>
      </c>
      <c r="F4070" s="39" t="s">
        <v>51</v>
      </c>
    </row>
    <row r="4071" spans="1:6">
      <c r="A4071">
        <v>45</v>
      </c>
      <c r="B4071" s="1" t="s">
        <v>310</v>
      </c>
      <c r="C4071">
        <v>2</v>
      </c>
      <c r="D4071" s="39">
        <v>1</v>
      </c>
      <c r="E4071" s="39">
        <v>3</v>
      </c>
      <c r="F4071" s="39" t="s">
        <v>51</v>
      </c>
    </row>
    <row r="4072" spans="1:6">
      <c r="A4072">
        <v>45</v>
      </c>
      <c r="B4072" s="1" t="s">
        <v>350</v>
      </c>
      <c r="C4072">
        <v>1</v>
      </c>
      <c r="D4072" s="39">
        <v>0.32</v>
      </c>
      <c r="E4072" s="39">
        <v>1</v>
      </c>
      <c r="F4072" s="39" t="s">
        <v>51</v>
      </c>
    </row>
    <row r="4073" spans="1:6">
      <c r="A4073">
        <v>45</v>
      </c>
      <c r="B4073" s="1" t="s">
        <v>350</v>
      </c>
      <c r="C4073">
        <v>2</v>
      </c>
      <c r="D4073" s="39">
        <v>0</v>
      </c>
      <c r="E4073" s="39">
        <v>0</v>
      </c>
      <c r="F4073" s="39" t="s">
        <v>52</v>
      </c>
    </row>
    <row r="4074" spans="1:6">
      <c r="A4074">
        <v>45</v>
      </c>
      <c r="B4074" s="1" t="s">
        <v>338</v>
      </c>
      <c r="C4074">
        <v>1</v>
      </c>
      <c r="D4074" s="39">
        <v>0.34</v>
      </c>
      <c r="E4074" s="39">
        <v>0</v>
      </c>
      <c r="F4074" s="39" t="s">
        <v>51</v>
      </c>
    </row>
    <row r="4075" spans="1:6">
      <c r="A4075">
        <v>45</v>
      </c>
      <c r="B4075" s="1" t="s">
        <v>338</v>
      </c>
      <c r="C4075">
        <v>2</v>
      </c>
      <c r="D4075" s="39">
        <v>0.5</v>
      </c>
      <c r="E4075" s="39">
        <v>2</v>
      </c>
      <c r="F4075" s="39" t="s">
        <v>51</v>
      </c>
    </row>
    <row r="4076" spans="1:6">
      <c r="A4076">
        <v>45</v>
      </c>
      <c r="B4076" s="1" t="s">
        <v>274</v>
      </c>
      <c r="C4076">
        <v>1</v>
      </c>
      <c r="D4076" s="39">
        <v>0.99</v>
      </c>
      <c r="E4076" s="39">
        <v>2</v>
      </c>
      <c r="F4076" s="39" t="s">
        <v>51</v>
      </c>
    </row>
    <row r="4077" spans="1:6">
      <c r="A4077">
        <v>45</v>
      </c>
      <c r="B4077" s="1" t="s">
        <v>274</v>
      </c>
      <c r="C4077">
        <v>2</v>
      </c>
      <c r="D4077" s="39">
        <v>1</v>
      </c>
      <c r="E4077" s="39">
        <v>3</v>
      </c>
      <c r="F4077" s="39" t="s">
        <v>51</v>
      </c>
    </row>
    <row r="4078" spans="1:6">
      <c r="A4078">
        <v>45</v>
      </c>
      <c r="B4078" s="1" t="s">
        <v>256</v>
      </c>
      <c r="C4078">
        <v>1</v>
      </c>
      <c r="D4078" s="39">
        <v>0.88</v>
      </c>
      <c r="E4078" s="39">
        <v>2</v>
      </c>
      <c r="F4078" s="39" t="s">
        <v>51</v>
      </c>
    </row>
    <row r="4079" spans="1:6">
      <c r="A4079">
        <v>45</v>
      </c>
      <c r="B4079" s="1" t="s">
        <v>256</v>
      </c>
      <c r="C4079">
        <v>2</v>
      </c>
      <c r="D4079" s="39">
        <v>1</v>
      </c>
      <c r="E4079" s="39">
        <v>3</v>
      </c>
      <c r="F4079" s="39" t="s">
        <v>51</v>
      </c>
    </row>
    <row r="4080" spans="1:6">
      <c r="A4080">
        <v>45</v>
      </c>
      <c r="B4080" s="1" t="s">
        <v>345</v>
      </c>
      <c r="C4080">
        <v>1</v>
      </c>
      <c r="D4080" s="39">
        <v>0</v>
      </c>
      <c r="E4080" s="39">
        <v>0</v>
      </c>
      <c r="F4080" s="39" t="s">
        <v>52</v>
      </c>
    </row>
    <row r="4081" spans="1:6">
      <c r="A4081">
        <v>45</v>
      </c>
      <c r="B4081" s="1" t="s">
        <v>345</v>
      </c>
      <c r="C4081">
        <v>2</v>
      </c>
      <c r="D4081" s="39">
        <v>0</v>
      </c>
      <c r="E4081" s="39">
        <v>0</v>
      </c>
      <c r="F4081" s="39" t="s">
        <v>52</v>
      </c>
    </row>
    <row r="4082" spans="1:6">
      <c r="A4082">
        <v>45</v>
      </c>
      <c r="B4082" s="1" t="s">
        <v>44</v>
      </c>
      <c r="C4082">
        <v>1</v>
      </c>
      <c r="D4082" s="39">
        <v>1</v>
      </c>
      <c r="E4082" s="39">
        <v>3</v>
      </c>
      <c r="F4082" s="39" t="s">
        <v>51</v>
      </c>
    </row>
    <row r="4083" spans="1:6">
      <c r="A4083">
        <v>45</v>
      </c>
      <c r="B4083" s="1" t="s">
        <v>44</v>
      </c>
      <c r="C4083">
        <v>2</v>
      </c>
      <c r="D4083" s="39">
        <v>1</v>
      </c>
      <c r="E4083" s="39">
        <v>3</v>
      </c>
      <c r="F4083" s="39" t="s">
        <v>51</v>
      </c>
    </row>
    <row r="4084" spans="1:6">
      <c r="A4084">
        <v>45</v>
      </c>
      <c r="B4084" s="1" t="s">
        <v>311</v>
      </c>
      <c r="C4084">
        <v>1</v>
      </c>
      <c r="D4084" s="39">
        <v>0.81</v>
      </c>
      <c r="E4084" s="39">
        <v>2</v>
      </c>
      <c r="F4084" s="39" t="s">
        <v>51</v>
      </c>
    </row>
    <row r="4085" spans="1:6">
      <c r="A4085">
        <v>45</v>
      </c>
      <c r="B4085" s="1" t="s">
        <v>311</v>
      </c>
      <c r="C4085">
        <v>2</v>
      </c>
      <c r="D4085" s="39">
        <v>1</v>
      </c>
      <c r="E4085" s="39">
        <v>3</v>
      </c>
      <c r="F4085" s="39" t="s">
        <v>51</v>
      </c>
    </row>
    <row r="4086" spans="1:6">
      <c r="A4086">
        <v>45</v>
      </c>
      <c r="B4086" s="1" t="s">
        <v>285</v>
      </c>
      <c r="C4086">
        <v>1</v>
      </c>
      <c r="D4086" s="39">
        <v>1</v>
      </c>
      <c r="E4086" s="39">
        <v>3</v>
      </c>
      <c r="F4086" s="39" t="s">
        <v>51</v>
      </c>
    </row>
    <row r="4087" spans="1:6">
      <c r="A4087">
        <v>45</v>
      </c>
      <c r="B4087" s="1" t="s">
        <v>285</v>
      </c>
      <c r="C4087">
        <v>2</v>
      </c>
      <c r="D4087" s="39">
        <v>0.67</v>
      </c>
      <c r="E4087" s="39">
        <v>2</v>
      </c>
      <c r="F4087" s="39" t="s">
        <v>51</v>
      </c>
    </row>
    <row r="4088" spans="1:6">
      <c r="A4088">
        <v>45</v>
      </c>
      <c r="B4088" s="1" t="s">
        <v>275</v>
      </c>
      <c r="C4088">
        <v>1</v>
      </c>
      <c r="D4088" s="39">
        <v>0.6</v>
      </c>
      <c r="E4088" s="39">
        <v>2</v>
      </c>
      <c r="F4088" s="39" t="s">
        <v>51</v>
      </c>
    </row>
    <row r="4089" spans="1:6">
      <c r="A4089">
        <v>45</v>
      </c>
      <c r="B4089" s="1" t="s">
        <v>275</v>
      </c>
      <c r="C4089">
        <v>2</v>
      </c>
      <c r="D4089" s="39">
        <v>1</v>
      </c>
      <c r="E4089" s="39">
        <v>3</v>
      </c>
      <c r="F4089" s="39" t="s">
        <v>51</v>
      </c>
    </row>
    <row r="4090" spans="1:6">
      <c r="A4090">
        <v>45</v>
      </c>
      <c r="B4090" s="1" t="s">
        <v>250</v>
      </c>
      <c r="C4090">
        <v>1</v>
      </c>
      <c r="D4090" s="39">
        <v>0.87</v>
      </c>
      <c r="E4090" s="39">
        <v>1</v>
      </c>
      <c r="F4090" s="39" t="s">
        <v>51</v>
      </c>
    </row>
    <row r="4091" spans="1:6">
      <c r="A4091">
        <v>45</v>
      </c>
      <c r="B4091" s="1" t="s">
        <v>250</v>
      </c>
      <c r="C4091">
        <v>2</v>
      </c>
      <c r="D4091" s="39">
        <v>1</v>
      </c>
      <c r="E4091" s="39">
        <v>3</v>
      </c>
      <c r="F4091" s="39" t="s">
        <v>51</v>
      </c>
    </row>
    <row r="4092" spans="1:6">
      <c r="A4092">
        <v>45</v>
      </c>
      <c r="B4092" s="1" t="s">
        <v>21</v>
      </c>
      <c r="C4092">
        <v>1</v>
      </c>
      <c r="D4092" s="39">
        <v>0.67</v>
      </c>
      <c r="E4092" s="39">
        <v>2</v>
      </c>
      <c r="F4092" s="39" t="s">
        <v>51</v>
      </c>
    </row>
    <row r="4093" spans="1:6">
      <c r="A4093">
        <v>45</v>
      </c>
      <c r="B4093" s="1" t="s">
        <v>21</v>
      </c>
      <c r="C4093">
        <v>2</v>
      </c>
      <c r="D4093" s="39">
        <v>0.2</v>
      </c>
      <c r="E4093" s="39">
        <v>1</v>
      </c>
      <c r="F4093" s="39" t="s">
        <v>51</v>
      </c>
    </row>
    <row r="4094" spans="1:6">
      <c r="A4094">
        <v>46</v>
      </c>
      <c r="B4094" s="1" t="s">
        <v>287</v>
      </c>
      <c r="C4094">
        <v>1</v>
      </c>
      <c r="D4094" s="39">
        <v>0.88</v>
      </c>
      <c r="E4094" s="39">
        <v>2</v>
      </c>
      <c r="F4094" s="39" t="s">
        <v>51</v>
      </c>
    </row>
    <row r="4095" spans="1:6">
      <c r="A4095">
        <v>46</v>
      </c>
      <c r="B4095" s="1" t="s">
        <v>287</v>
      </c>
      <c r="C4095">
        <v>2</v>
      </c>
      <c r="D4095" s="39">
        <v>0.69</v>
      </c>
      <c r="E4095" s="39">
        <v>2</v>
      </c>
      <c r="F4095" s="39" t="s">
        <v>51</v>
      </c>
    </row>
    <row r="4096" spans="1:6">
      <c r="A4096">
        <v>46</v>
      </c>
      <c r="B4096" s="1" t="s">
        <v>343</v>
      </c>
      <c r="C4096">
        <v>1</v>
      </c>
      <c r="D4096" s="39">
        <v>1</v>
      </c>
      <c r="E4096" s="39">
        <v>3</v>
      </c>
      <c r="F4096" s="39" t="s">
        <v>51</v>
      </c>
    </row>
    <row r="4097" spans="1:6">
      <c r="A4097">
        <v>46</v>
      </c>
      <c r="B4097" s="1" t="s">
        <v>343</v>
      </c>
      <c r="C4097">
        <v>2</v>
      </c>
      <c r="D4097" s="39">
        <v>1</v>
      </c>
      <c r="E4097" s="39">
        <v>3</v>
      </c>
      <c r="F4097" s="39" t="s">
        <v>51</v>
      </c>
    </row>
    <row r="4098" spans="1:6">
      <c r="A4098">
        <v>46</v>
      </c>
      <c r="B4098" s="275" t="s">
        <v>450</v>
      </c>
      <c r="C4098">
        <v>1</v>
      </c>
      <c r="D4098" s="39">
        <v>1</v>
      </c>
      <c r="E4098" s="39">
        <v>3</v>
      </c>
      <c r="F4098" s="39" t="s">
        <v>51</v>
      </c>
    </row>
    <row r="4099" spans="1:6">
      <c r="A4099">
        <v>46</v>
      </c>
      <c r="B4099" s="275" t="s">
        <v>450</v>
      </c>
      <c r="C4099">
        <v>2</v>
      </c>
      <c r="D4099" s="39">
        <v>0.18</v>
      </c>
      <c r="E4099" s="39">
        <v>0</v>
      </c>
      <c r="F4099" s="39" t="s">
        <v>51</v>
      </c>
    </row>
    <row r="4100" spans="1:6">
      <c r="A4100">
        <v>46</v>
      </c>
      <c r="B4100" s="1" t="s">
        <v>229</v>
      </c>
      <c r="C4100">
        <v>1</v>
      </c>
      <c r="D4100" s="39">
        <v>1</v>
      </c>
      <c r="E4100" s="39">
        <v>3</v>
      </c>
      <c r="F4100" s="39" t="s">
        <v>51</v>
      </c>
    </row>
    <row r="4101" spans="1:6">
      <c r="A4101">
        <v>46</v>
      </c>
      <c r="B4101" s="1" t="s">
        <v>229</v>
      </c>
      <c r="C4101">
        <v>2</v>
      </c>
      <c r="D4101" s="39">
        <v>0.62</v>
      </c>
      <c r="E4101" s="39">
        <v>2</v>
      </c>
      <c r="F4101" s="39" t="s">
        <v>51</v>
      </c>
    </row>
    <row r="4102" spans="1:6">
      <c r="A4102">
        <v>46</v>
      </c>
      <c r="B4102" s="1" t="s">
        <v>330</v>
      </c>
      <c r="C4102">
        <v>1</v>
      </c>
      <c r="D4102" s="39">
        <v>0.93</v>
      </c>
      <c r="E4102" s="39">
        <v>2</v>
      </c>
      <c r="F4102" s="39" t="s">
        <v>51</v>
      </c>
    </row>
    <row r="4103" spans="1:6">
      <c r="A4103">
        <v>46</v>
      </c>
      <c r="B4103" s="1" t="s">
        <v>330</v>
      </c>
      <c r="C4103">
        <v>2</v>
      </c>
      <c r="D4103" s="39">
        <v>1</v>
      </c>
      <c r="E4103" s="39">
        <v>3</v>
      </c>
      <c r="F4103" s="39" t="s">
        <v>51</v>
      </c>
    </row>
    <row r="4104" spans="1:6">
      <c r="A4104">
        <v>46</v>
      </c>
      <c r="B4104" s="1" t="s">
        <v>341</v>
      </c>
      <c r="C4104">
        <v>1</v>
      </c>
      <c r="D4104" s="39">
        <v>0.46</v>
      </c>
      <c r="E4104" s="39">
        <v>0</v>
      </c>
      <c r="F4104" s="39" t="s">
        <v>51</v>
      </c>
    </row>
    <row r="4105" spans="1:6">
      <c r="A4105">
        <v>46</v>
      </c>
      <c r="B4105" s="1" t="s">
        <v>341</v>
      </c>
      <c r="C4105">
        <v>2</v>
      </c>
      <c r="D4105" s="39">
        <v>0.56000000000000005</v>
      </c>
      <c r="E4105" s="39">
        <v>1</v>
      </c>
      <c r="F4105" s="39" t="s">
        <v>51</v>
      </c>
    </row>
    <row r="4106" spans="1:6">
      <c r="A4106">
        <v>46</v>
      </c>
      <c r="B4106" s="1" t="s">
        <v>331</v>
      </c>
      <c r="C4106">
        <v>1</v>
      </c>
      <c r="D4106" s="39">
        <v>1</v>
      </c>
      <c r="E4106" s="39">
        <v>3</v>
      </c>
      <c r="F4106" s="39" t="s">
        <v>51</v>
      </c>
    </row>
    <row r="4107" spans="1:6">
      <c r="A4107">
        <v>46</v>
      </c>
      <c r="B4107" s="1" t="s">
        <v>331</v>
      </c>
      <c r="C4107">
        <v>2</v>
      </c>
      <c r="D4107" s="39">
        <v>0.75</v>
      </c>
      <c r="E4107" s="39">
        <v>2</v>
      </c>
      <c r="F4107" s="39" t="s">
        <v>51</v>
      </c>
    </row>
    <row r="4108" spans="1:6">
      <c r="A4108">
        <v>46</v>
      </c>
      <c r="B4108" s="1" t="s">
        <v>205</v>
      </c>
      <c r="C4108">
        <v>1</v>
      </c>
      <c r="D4108" s="39">
        <v>1</v>
      </c>
      <c r="E4108" s="39">
        <v>3</v>
      </c>
      <c r="F4108" s="39" t="s">
        <v>51</v>
      </c>
    </row>
    <row r="4109" spans="1:6">
      <c r="A4109">
        <v>46</v>
      </c>
      <c r="B4109" s="1" t="s">
        <v>205</v>
      </c>
      <c r="C4109">
        <v>2</v>
      </c>
      <c r="D4109" s="39">
        <v>0</v>
      </c>
      <c r="E4109" s="39">
        <v>0</v>
      </c>
      <c r="F4109" s="39" t="s">
        <v>52</v>
      </c>
    </row>
    <row r="4110" spans="1:6">
      <c r="A4110">
        <v>46</v>
      </c>
      <c r="B4110" s="1" t="s">
        <v>95</v>
      </c>
      <c r="C4110">
        <v>1</v>
      </c>
      <c r="D4110" s="39">
        <v>1</v>
      </c>
      <c r="E4110" s="39">
        <v>3</v>
      </c>
      <c r="F4110" s="39" t="s">
        <v>51</v>
      </c>
    </row>
    <row r="4111" spans="1:6">
      <c r="A4111">
        <v>46</v>
      </c>
      <c r="B4111" s="1" t="s">
        <v>95</v>
      </c>
      <c r="C4111">
        <v>2</v>
      </c>
      <c r="D4111" s="39">
        <v>0.73</v>
      </c>
      <c r="E4111" s="39">
        <v>2</v>
      </c>
      <c r="F4111" s="39" t="s">
        <v>51</v>
      </c>
    </row>
    <row r="4112" spans="1:6">
      <c r="A4112">
        <v>46</v>
      </c>
      <c r="B4112" s="1" t="s">
        <v>270</v>
      </c>
      <c r="C4112">
        <v>1</v>
      </c>
      <c r="D4112" s="39">
        <v>0.77</v>
      </c>
      <c r="E4112" s="39">
        <v>2</v>
      </c>
      <c r="F4112" s="39" t="s">
        <v>51</v>
      </c>
    </row>
    <row r="4113" spans="1:6">
      <c r="A4113">
        <v>46</v>
      </c>
      <c r="B4113" s="1" t="s">
        <v>270</v>
      </c>
      <c r="C4113">
        <v>2</v>
      </c>
      <c r="D4113" s="39">
        <v>0.49</v>
      </c>
      <c r="E4113" s="39">
        <v>0</v>
      </c>
      <c r="F4113" s="39" t="s">
        <v>51</v>
      </c>
    </row>
    <row r="4114" spans="1:6">
      <c r="A4114">
        <v>46</v>
      </c>
      <c r="B4114" s="1" t="s">
        <v>332</v>
      </c>
      <c r="C4114">
        <v>1</v>
      </c>
      <c r="D4114" s="39">
        <v>0.84</v>
      </c>
      <c r="E4114" s="39">
        <v>2</v>
      </c>
      <c r="F4114" s="39" t="s">
        <v>51</v>
      </c>
    </row>
    <row r="4115" spans="1:6">
      <c r="A4115">
        <v>46</v>
      </c>
      <c r="B4115" s="1" t="s">
        <v>332</v>
      </c>
      <c r="C4115">
        <v>2</v>
      </c>
      <c r="D4115" s="39">
        <v>1</v>
      </c>
      <c r="E4115" s="39">
        <v>3</v>
      </c>
      <c r="F4115" s="39" t="s">
        <v>51</v>
      </c>
    </row>
    <row r="4116" spans="1:6">
      <c r="A4116">
        <v>46</v>
      </c>
      <c r="B4116" s="1" t="s">
        <v>10</v>
      </c>
      <c r="C4116">
        <v>1</v>
      </c>
      <c r="D4116" s="39">
        <v>0.86</v>
      </c>
      <c r="E4116" s="39">
        <v>2</v>
      </c>
      <c r="F4116" s="39" t="s">
        <v>51</v>
      </c>
    </row>
    <row r="4117" spans="1:6">
      <c r="A4117">
        <v>46</v>
      </c>
      <c r="B4117" s="1" t="s">
        <v>10</v>
      </c>
      <c r="C4117">
        <v>2</v>
      </c>
      <c r="D4117" s="39">
        <v>0.53</v>
      </c>
      <c r="E4117" s="39">
        <v>2</v>
      </c>
      <c r="F4117" s="39" t="s">
        <v>51</v>
      </c>
    </row>
    <row r="4118" spans="1:6">
      <c r="A4118">
        <v>46</v>
      </c>
      <c r="B4118" s="1" t="s">
        <v>362</v>
      </c>
      <c r="C4118">
        <v>1</v>
      </c>
      <c r="D4118" s="39">
        <v>0.61</v>
      </c>
      <c r="E4118" s="39">
        <v>1</v>
      </c>
      <c r="F4118" s="39" t="s">
        <v>51</v>
      </c>
    </row>
    <row r="4119" spans="1:6">
      <c r="A4119">
        <v>46</v>
      </c>
      <c r="B4119" s="1" t="s">
        <v>362</v>
      </c>
      <c r="C4119">
        <v>2</v>
      </c>
      <c r="D4119" s="39">
        <v>0.44</v>
      </c>
      <c r="E4119" s="39">
        <v>0</v>
      </c>
      <c r="F4119" s="39" t="s">
        <v>51</v>
      </c>
    </row>
    <row r="4120" spans="1:6">
      <c r="A4120">
        <v>46</v>
      </c>
      <c r="B4120" s="1" t="s">
        <v>333</v>
      </c>
      <c r="C4120">
        <v>1</v>
      </c>
      <c r="D4120" s="39">
        <v>0.69</v>
      </c>
      <c r="E4120" s="39">
        <v>1</v>
      </c>
      <c r="F4120" s="39" t="s">
        <v>51</v>
      </c>
    </row>
    <row r="4121" spans="1:6">
      <c r="A4121">
        <v>46</v>
      </c>
      <c r="B4121" s="1" t="s">
        <v>333</v>
      </c>
      <c r="C4121">
        <v>2</v>
      </c>
      <c r="D4121" s="39">
        <v>0.44</v>
      </c>
      <c r="E4121" s="39">
        <v>0</v>
      </c>
      <c r="F4121" s="39" t="s">
        <v>51</v>
      </c>
    </row>
    <row r="4122" spans="1:6">
      <c r="A4122">
        <v>46</v>
      </c>
      <c r="B4122" s="1" t="s">
        <v>257</v>
      </c>
      <c r="C4122">
        <v>1</v>
      </c>
      <c r="D4122" s="39">
        <v>0.82</v>
      </c>
      <c r="E4122" s="39">
        <v>2</v>
      </c>
      <c r="F4122" s="39" t="s">
        <v>51</v>
      </c>
    </row>
    <row r="4123" spans="1:6">
      <c r="A4123">
        <v>46</v>
      </c>
      <c r="B4123" s="1" t="s">
        <v>257</v>
      </c>
      <c r="C4123">
        <v>2</v>
      </c>
      <c r="D4123" s="39">
        <v>1</v>
      </c>
      <c r="E4123" s="39">
        <v>3</v>
      </c>
      <c r="F4123" s="39" t="s">
        <v>51</v>
      </c>
    </row>
    <row r="4124" spans="1:6">
      <c r="A4124">
        <v>46</v>
      </c>
      <c r="B4124" s="1" t="s">
        <v>7</v>
      </c>
      <c r="C4124">
        <v>1</v>
      </c>
      <c r="D4124" s="39">
        <v>1</v>
      </c>
      <c r="E4124" s="39">
        <v>3</v>
      </c>
      <c r="F4124" s="39" t="s">
        <v>51</v>
      </c>
    </row>
    <row r="4125" spans="1:6">
      <c r="A4125">
        <v>46</v>
      </c>
      <c r="B4125" s="1" t="s">
        <v>7</v>
      </c>
      <c r="C4125">
        <v>2</v>
      </c>
      <c r="D4125" s="39">
        <v>0.7</v>
      </c>
      <c r="E4125" s="39">
        <v>2</v>
      </c>
      <c r="F4125" s="39" t="s">
        <v>51</v>
      </c>
    </row>
    <row r="4126" spans="1:6">
      <c r="A4126">
        <v>46</v>
      </c>
      <c r="B4126" s="1" t="s">
        <v>354</v>
      </c>
      <c r="C4126">
        <v>1</v>
      </c>
      <c r="D4126" s="39">
        <v>0.82</v>
      </c>
      <c r="E4126" s="39">
        <v>2</v>
      </c>
      <c r="F4126" s="39" t="s">
        <v>51</v>
      </c>
    </row>
    <row r="4127" spans="1:6">
      <c r="A4127">
        <v>46</v>
      </c>
      <c r="B4127" s="1" t="s">
        <v>354</v>
      </c>
      <c r="C4127">
        <v>2</v>
      </c>
      <c r="D4127" s="39">
        <v>0.71</v>
      </c>
      <c r="E4127" s="39">
        <v>2</v>
      </c>
      <c r="F4127" s="39" t="s">
        <v>51</v>
      </c>
    </row>
    <row r="4128" spans="1:6">
      <c r="A4128">
        <v>46</v>
      </c>
      <c r="B4128" s="1" t="s">
        <v>323</v>
      </c>
      <c r="C4128">
        <v>1</v>
      </c>
      <c r="D4128" s="39">
        <v>0.73</v>
      </c>
      <c r="E4128" s="39">
        <v>2</v>
      </c>
      <c r="F4128" s="39" t="s">
        <v>51</v>
      </c>
    </row>
    <row r="4129" spans="1:6">
      <c r="A4129">
        <v>46</v>
      </c>
      <c r="B4129" s="1" t="s">
        <v>323</v>
      </c>
      <c r="C4129">
        <v>2</v>
      </c>
      <c r="D4129" s="39">
        <v>0.45</v>
      </c>
      <c r="E4129" s="39">
        <v>0</v>
      </c>
      <c r="F4129" s="39" t="s">
        <v>51</v>
      </c>
    </row>
    <row r="4130" spans="1:6">
      <c r="A4130">
        <v>46</v>
      </c>
      <c r="B4130" s="1" t="s">
        <v>334</v>
      </c>
      <c r="C4130">
        <v>1</v>
      </c>
      <c r="D4130" s="39">
        <v>0.62</v>
      </c>
      <c r="E4130" s="39">
        <v>1</v>
      </c>
      <c r="F4130" s="39" t="s">
        <v>51</v>
      </c>
    </row>
    <row r="4131" spans="1:6">
      <c r="A4131">
        <v>46</v>
      </c>
      <c r="B4131" s="1" t="s">
        <v>334</v>
      </c>
      <c r="C4131">
        <v>2</v>
      </c>
      <c r="D4131" s="39">
        <v>0.62</v>
      </c>
      <c r="E4131" s="39">
        <v>1</v>
      </c>
      <c r="F4131" s="39" t="s">
        <v>51</v>
      </c>
    </row>
    <row r="4132" spans="1:6">
      <c r="A4132">
        <v>46</v>
      </c>
      <c r="B4132" s="1" t="s">
        <v>132</v>
      </c>
      <c r="C4132">
        <v>1</v>
      </c>
      <c r="D4132" s="39">
        <v>1</v>
      </c>
      <c r="E4132" s="39">
        <v>3</v>
      </c>
      <c r="F4132" s="39" t="s">
        <v>51</v>
      </c>
    </row>
    <row r="4133" spans="1:6">
      <c r="A4133">
        <v>46</v>
      </c>
      <c r="B4133" s="1" t="s">
        <v>132</v>
      </c>
      <c r="C4133">
        <v>2</v>
      </c>
      <c r="D4133" s="39">
        <v>0.65</v>
      </c>
      <c r="E4133" s="39">
        <v>2</v>
      </c>
      <c r="F4133" s="39" t="s">
        <v>51</v>
      </c>
    </row>
    <row r="4134" spans="1:6">
      <c r="A4134">
        <v>46</v>
      </c>
      <c r="B4134" s="1" t="s">
        <v>254</v>
      </c>
      <c r="C4134">
        <v>1</v>
      </c>
      <c r="D4134" s="39">
        <v>1</v>
      </c>
      <c r="E4134" s="39">
        <v>3</v>
      </c>
      <c r="F4134" s="39" t="s">
        <v>51</v>
      </c>
    </row>
    <row r="4135" spans="1:6">
      <c r="A4135">
        <v>46</v>
      </c>
      <c r="B4135" s="1" t="s">
        <v>254</v>
      </c>
      <c r="C4135">
        <v>2</v>
      </c>
      <c r="D4135" s="39">
        <v>1</v>
      </c>
      <c r="E4135" s="39">
        <v>3</v>
      </c>
      <c r="F4135" s="39" t="s">
        <v>51</v>
      </c>
    </row>
    <row r="4136" spans="1:6">
      <c r="A4136">
        <v>46</v>
      </c>
      <c r="B4136" s="1" t="s">
        <v>363</v>
      </c>
      <c r="C4136">
        <v>1</v>
      </c>
      <c r="D4136" s="39">
        <v>0.49</v>
      </c>
      <c r="E4136" s="39">
        <v>0</v>
      </c>
      <c r="F4136" s="39" t="s">
        <v>51</v>
      </c>
    </row>
    <row r="4137" spans="1:6">
      <c r="A4137">
        <v>46</v>
      </c>
      <c r="B4137" s="1" t="s">
        <v>363</v>
      </c>
      <c r="C4137">
        <v>2</v>
      </c>
      <c r="D4137" s="39">
        <v>0.83</v>
      </c>
      <c r="E4137" s="39">
        <v>2</v>
      </c>
      <c r="F4137" s="39" t="s">
        <v>51</v>
      </c>
    </row>
    <row r="4138" spans="1:6">
      <c r="A4138">
        <v>46</v>
      </c>
      <c r="B4138" s="1" t="s">
        <v>355</v>
      </c>
      <c r="C4138">
        <v>1</v>
      </c>
      <c r="D4138" s="39">
        <v>0.46</v>
      </c>
      <c r="E4138" s="39">
        <v>0</v>
      </c>
      <c r="F4138" s="39" t="s">
        <v>51</v>
      </c>
    </row>
    <row r="4139" spans="1:6">
      <c r="A4139">
        <v>46</v>
      </c>
      <c r="B4139" s="1" t="s">
        <v>355</v>
      </c>
      <c r="C4139">
        <v>2</v>
      </c>
      <c r="D4139" s="39">
        <v>0</v>
      </c>
      <c r="E4139" s="39">
        <v>0</v>
      </c>
      <c r="F4139" s="39" t="s">
        <v>52</v>
      </c>
    </row>
    <row r="4140" spans="1:6">
      <c r="A4140">
        <v>46</v>
      </c>
      <c r="B4140" s="1" t="s">
        <v>120</v>
      </c>
      <c r="C4140">
        <v>1</v>
      </c>
      <c r="D4140" s="39">
        <v>1</v>
      </c>
      <c r="E4140" s="39">
        <v>3</v>
      </c>
      <c r="F4140" s="39" t="s">
        <v>51</v>
      </c>
    </row>
    <row r="4141" spans="1:6">
      <c r="A4141">
        <v>46</v>
      </c>
      <c r="B4141" s="1" t="s">
        <v>120</v>
      </c>
      <c r="C4141">
        <v>2</v>
      </c>
      <c r="D4141" s="39">
        <v>0.55000000000000004</v>
      </c>
      <c r="E4141" s="39">
        <v>2</v>
      </c>
      <c r="F4141" s="39" t="s">
        <v>51</v>
      </c>
    </row>
    <row r="4142" spans="1:6">
      <c r="A4142">
        <v>46</v>
      </c>
      <c r="B4142" s="1" t="s">
        <v>234</v>
      </c>
      <c r="C4142">
        <v>1</v>
      </c>
      <c r="D4142" s="39">
        <v>0.8</v>
      </c>
      <c r="E4142" s="39">
        <v>2</v>
      </c>
      <c r="F4142" s="39" t="s">
        <v>51</v>
      </c>
    </row>
    <row r="4143" spans="1:6">
      <c r="A4143">
        <v>46</v>
      </c>
      <c r="B4143" s="1" t="s">
        <v>234</v>
      </c>
      <c r="C4143">
        <v>2</v>
      </c>
      <c r="D4143" s="39">
        <v>0.84</v>
      </c>
      <c r="E4143" s="39">
        <v>1</v>
      </c>
      <c r="F4143" s="39" t="s">
        <v>51</v>
      </c>
    </row>
    <row r="4144" spans="1:6">
      <c r="A4144">
        <v>46</v>
      </c>
      <c r="B4144" s="1" t="s">
        <v>489</v>
      </c>
      <c r="C4144">
        <v>1</v>
      </c>
      <c r="D4144" s="39">
        <v>0.68</v>
      </c>
      <c r="E4144" s="39">
        <v>2</v>
      </c>
      <c r="F4144" s="39" t="s">
        <v>51</v>
      </c>
    </row>
    <row r="4145" spans="1:6">
      <c r="A4145">
        <v>46</v>
      </c>
      <c r="B4145" s="1" t="s">
        <v>489</v>
      </c>
      <c r="C4145">
        <v>2</v>
      </c>
      <c r="D4145" s="39">
        <v>0.6</v>
      </c>
      <c r="E4145" s="39">
        <v>1</v>
      </c>
      <c r="F4145" s="39" t="s">
        <v>51</v>
      </c>
    </row>
    <row r="4146" spans="1:6">
      <c r="A4146">
        <v>46</v>
      </c>
      <c r="B4146" s="1" t="s">
        <v>14</v>
      </c>
      <c r="C4146">
        <v>1</v>
      </c>
      <c r="D4146" s="39">
        <v>1</v>
      </c>
      <c r="E4146" s="39">
        <v>3</v>
      </c>
      <c r="F4146" s="39" t="s">
        <v>51</v>
      </c>
    </row>
    <row r="4147" spans="1:6">
      <c r="A4147">
        <v>46</v>
      </c>
      <c r="B4147" s="1" t="s">
        <v>14</v>
      </c>
      <c r="C4147">
        <v>2</v>
      </c>
      <c r="D4147" s="39">
        <v>0.85</v>
      </c>
      <c r="E4147" s="39">
        <v>2</v>
      </c>
      <c r="F4147" s="39" t="s">
        <v>51</v>
      </c>
    </row>
    <row r="4148" spans="1:6">
      <c r="A4148">
        <v>46</v>
      </c>
      <c r="B4148" s="1" t="s">
        <v>364</v>
      </c>
      <c r="C4148">
        <v>1</v>
      </c>
      <c r="D4148" s="39">
        <v>0.6</v>
      </c>
      <c r="E4148" s="39">
        <v>1</v>
      </c>
      <c r="F4148" s="39" t="s">
        <v>51</v>
      </c>
    </row>
    <row r="4149" spans="1:6">
      <c r="A4149">
        <v>46</v>
      </c>
      <c r="B4149" s="1" t="s">
        <v>364</v>
      </c>
      <c r="C4149">
        <v>2</v>
      </c>
      <c r="D4149" s="39">
        <v>0.67</v>
      </c>
      <c r="E4149" s="39">
        <v>1</v>
      </c>
      <c r="F4149" s="39" t="s">
        <v>51</v>
      </c>
    </row>
    <row r="4150" spans="1:6">
      <c r="A4150">
        <v>46</v>
      </c>
      <c r="B4150" s="1" t="s">
        <v>335</v>
      </c>
      <c r="C4150">
        <v>1</v>
      </c>
      <c r="D4150" s="39">
        <v>0.92</v>
      </c>
      <c r="E4150" s="39">
        <v>2</v>
      </c>
      <c r="F4150" s="39" t="s">
        <v>51</v>
      </c>
    </row>
    <row r="4151" spans="1:6">
      <c r="A4151">
        <v>46</v>
      </c>
      <c r="B4151" s="1" t="s">
        <v>335</v>
      </c>
      <c r="C4151">
        <v>2</v>
      </c>
      <c r="D4151" s="39">
        <v>0.74</v>
      </c>
      <c r="E4151" s="39">
        <v>2</v>
      </c>
      <c r="F4151" s="39" t="s">
        <v>51</v>
      </c>
    </row>
    <row r="4152" spans="1:6">
      <c r="A4152">
        <v>46</v>
      </c>
      <c r="B4152" s="1" t="s">
        <v>326</v>
      </c>
      <c r="C4152">
        <v>1</v>
      </c>
      <c r="D4152" s="39">
        <v>1</v>
      </c>
      <c r="E4152" s="39">
        <v>3</v>
      </c>
      <c r="F4152" s="39" t="s">
        <v>51</v>
      </c>
    </row>
    <row r="4153" spans="1:6">
      <c r="A4153">
        <v>46</v>
      </c>
      <c r="B4153" s="1" t="s">
        <v>326</v>
      </c>
      <c r="C4153">
        <v>2</v>
      </c>
      <c r="D4153" s="39">
        <v>0.91</v>
      </c>
      <c r="E4153" s="39">
        <v>2</v>
      </c>
      <c r="F4153" s="39" t="s">
        <v>51</v>
      </c>
    </row>
    <row r="4154" spans="1:6">
      <c r="A4154">
        <v>46</v>
      </c>
      <c r="B4154" s="1" t="s">
        <v>122</v>
      </c>
      <c r="C4154">
        <v>1</v>
      </c>
      <c r="D4154" s="39">
        <v>0.95</v>
      </c>
      <c r="E4154" s="39">
        <v>2</v>
      </c>
      <c r="F4154" s="39" t="s">
        <v>51</v>
      </c>
    </row>
    <row r="4155" spans="1:6">
      <c r="A4155">
        <v>46</v>
      </c>
      <c r="B4155" s="1" t="s">
        <v>122</v>
      </c>
      <c r="C4155">
        <v>2</v>
      </c>
      <c r="D4155" s="39">
        <v>1</v>
      </c>
      <c r="E4155" s="39">
        <v>3</v>
      </c>
      <c r="F4155" s="39" t="s">
        <v>51</v>
      </c>
    </row>
    <row r="4156" spans="1:6">
      <c r="A4156">
        <v>46</v>
      </c>
      <c r="B4156" s="1" t="s">
        <v>342</v>
      </c>
      <c r="C4156">
        <v>1</v>
      </c>
      <c r="D4156" s="39">
        <v>1</v>
      </c>
      <c r="E4156" s="39">
        <v>3</v>
      </c>
      <c r="F4156" s="39" t="s">
        <v>51</v>
      </c>
    </row>
    <row r="4157" spans="1:6">
      <c r="A4157">
        <v>46</v>
      </c>
      <c r="B4157" s="1" t="s">
        <v>342</v>
      </c>
      <c r="C4157">
        <v>2</v>
      </c>
      <c r="D4157" s="39">
        <v>1</v>
      </c>
      <c r="E4157" s="39">
        <v>3</v>
      </c>
      <c r="F4157" s="39" t="s">
        <v>51</v>
      </c>
    </row>
    <row r="4158" spans="1:6">
      <c r="A4158">
        <v>46</v>
      </c>
      <c r="B4158" s="1" t="s">
        <v>118</v>
      </c>
      <c r="C4158">
        <v>1</v>
      </c>
      <c r="D4158" s="39">
        <v>1</v>
      </c>
      <c r="E4158" s="39">
        <v>3</v>
      </c>
      <c r="F4158" s="39" t="s">
        <v>51</v>
      </c>
    </row>
    <row r="4159" spans="1:6">
      <c r="A4159">
        <v>46</v>
      </c>
      <c r="B4159" s="1" t="s">
        <v>118</v>
      </c>
      <c r="C4159">
        <v>2</v>
      </c>
      <c r="D4159" s="39">
        <v>0.85</v>
      </c>
      <c r="E4159" s="39">
        <v>1</v>
      </c>
      <c r="F4159" s="39" t="s">
        <v>51</v>
      </c>
    </row>
    <row r="4160" spans="1:6">
      <c r="A4160">
        <v>46</v>
      </c>
      <c r="B4160" s="1" t="s">
        <v>240</v>
      </c>
      <c r="C4160">
        <v>1</v>
      </c>
      <c r="D4160" s="39">
        <v>1</v>
      </c>
      <c r="E4160" s="39">
        <v>3</v>
      </c>
      <c r="F4160" s="39" t="s">
        <v>51</v>
      </c>
    </row>
    <row r="4161" spans="1:6">
      <c r="A4161">
        <v>46</v>
      </c>
      <c r="B4161" s="1" t="s">
        <v>240</v>
      </c>
      <c r="C4161">
        <v>2</v>
      </c>
      <c r="D4161" s="39">
        <v>1</v>
      </c>
      <c r="E4161" s="39">
        <v>3</v>
      </c>
      <c r="F4161" s="39" t="s">
        <v>51</v>
      </c>
    </row>
    <row r="4162" spans="1:6">
      <c r="A4162">
        <v>46</v>
      </c>
      <c r="B4162" s="1" t="s">
        <v>201</v>
      </c>
      <c r="C4162">
        <v>1</v>
      </c>
      <c r="D4162" s="39">
        <v>1</v>
      </c>
      <c r="E4162" s="39">
        <v>3</v>
      </c>
      <c r="F4162" s="39" t="s">
        <v>51</v>
      </c>
    </row>
    <row r="4163" spans="1:6">
      <c r="A4163">
        <v>46</v>
      </c>
      <c r="B4163" s="1" t="s">
        <v>201</v>
      </c>
      <c r="C4163">
        <v>2</v>
      </c>
      <c r="D4163" s="39">
        <v>1</v>
      </c>
      <c r="E4163" s="39">
        <v>3</v>
      </c>
      <c r="F4163" s="39" t="s">
        <v>51</v>
      </c>
    </row>
    <row r="4164" spans="1:6">
      <c r="A4164">
        <v>46</v>
      </c>
      <c r="B4164" s="1" t="s">
        <v>290</v>
      </c>
      <c r="C4164">
        <v>1</v>
      </c>
      <c r="D4164" s="39">
        <v>0.48</v>
      </c>
      <c r="E4164" s="39">
        <v>0</v>
      </c>
      <c r="F4164" s="39" t="s">
        <v>51</v>
      </c>
    </row>
    <row r="4165" spans="1:6">
      <c r="A4165">
        <v>46</v>
      </c>
      <c r="B4165" s="1" t="s">
        <v>290</v>
      </c>
      <c r="C4165">
        <v>2</v>
      </c>
      <c r="D4165" s="39">
        <v>0.5</v>
      </c>
      <c r="E4165" s="39">
        <v>1</v>
      </c>
      <c r="F4165" s="39" t="s">
        <v>51</v>
      </c>
    </row>
    <row r="4166" spans="1:6">
      <c r="A4166">
        <v>46</v>
      </c>
      <c r="B4166" s="1" t="s">
        <v>273</v>
      </c>
      <c r="C4166">
        <v>1</v>
      </c>
      <c r="D4166" s="39">
        <v>1</v>
      </c>
      <c r="E4166" s="39">
        <v>3</v>
      </c>
      <c r="F4166" s="39" t="s">
        <v>51</v>
      </c>
    </row>
    <row r="4167" spans="1:6">
      <c r="A4167">
        <v>46</v>
      </c>
      <c r="B4167" s="1" t="s">
        <v>273</v>
      </c>
      <c r="C4167">
        <v>2</v>
      </c>
      <c r="D4167" s="39">
        <v>1</v>
      </c>
      <c r="E4167" s="39">
        <v>3</v>
      </c>
      <c r="F4167" s="39" t="s">
        <v>51</v>
      </c>
    </row>
    <row r="4168" spans="1:6">
      <c r="A4168">
        <v>46</v>
      </c>
      <c r="B4168" s="1" t="s">
        <v>20</v>
      </c>
      <c r="C4168">
        <v>1</v>
      </c>
      <c r="D4168" s="39">
        <v>1</v>
      </c>
      <c r="E4168" s="39">
        <v>3</v>
      </c>
      <c r="F4168" s="39" t="s">
        <v>51</v>
      </c>
    </row>
    <row r="4169" spans="1:6">
      <c r="A4169">
        <v>46</v>
      </c>
      <c r="B4169" s="1" t="s">
        <v>20</v>
      </c>
      <c r="C4169">
        <v>2</v>
      </c>
      <c r="D4169" s="39">
        <v>1</v>
      </c>
      <c r="E4169" s="39">
        <v>3</v>
      </c>
      <c r="F4169" s="39" t="s">
        <v>51</v>
      </c>
    </row>
    <row r="4170" spans="1:6">
      <c r="A4170">
        <v>46</v>
      </c>
      <c r="B4170" s="1" t="s">
        <v>237</v>
      </c>
      <c r="C4170">
        <v>1</v>
      </c>
      <c r="D4170" s="39">
        <v>1</v>
      </c>
      <c r="E4170" s="39">
        <v>3</v>
      </c>
      <c r="F4170" s="39" t="s">
        <v>51</v>
      </c>
    </row>
    <row r="4171" spans="1:6">
      <c r="A4171">
        <v>46</v>
      </c>
      <c r="B4171" s="186" t="s">
        <v>237</v>
      </c>
      <c r="C4171">
        <v>2</v>
      </c>
      <c r="D4171" s="39">
        <v>0.49</v>
      </c>
      <c r="E4171" s="39">
        <v>0</v>
      </c>
      <c r="F4171" s="39" t="s">
        <v>51</v>
      </c>
    </row>
    <row r="4172" spans="1:6">
      <c r="A4172">
        <v>46</v>
      </c>
      <c r="B4172" s="1" t="s">
        <v>243</v>
      </c>
      <c r="C4172">
        <v>1</v>
      </c>
      <c r="D4172" s="39">
        <v>0.5</v>
      </c>
      <c r="E4172" s="39">
        <v>1</v>
      </c>
      <c r="F4172" s="39" t="s">
        <v>51</v>
      </c>
    </row>
    <row r="4173" spans="1:6">
      <c r="A4173">
        <v>46</v>
      </c>
      <c r="B4173" s="1" t="s">
        <v>243</v>
      </c>
      <c r="C4173">
        <v>2</v>
      </c>
      <c r="D4173" s="39">
        <v>0.5</v>
      </c>
      <c r="E4173" s="39">
        <v>1</v>
      </c>
      <c r="F4173" s="39" t="s">
        <v>51</v>
      </c>
    </row>
    <row r="4174" spans="1:6">
      <c r="A4174">
        <v>46</v>
      </c>
      <c r="B4174" s="1" t="s">
        <v>310</v>
      </c>
      <c r="C4174">
        <v>1</v>
      </c>
      <c r="D4174" s="39">
        <v>1</v>
      </c>
      <c r="E4174" s="39">
        <v>3</v>
      </c>
      <c r="F4174" s="39" t="s">
        <v>51</v>
      </c>
    </row>
    <row r="4175" spans="1:6">
      <c r="A4175">
        <v>46</v>
      </c>
      <c r="B4175" s="1" t="s">
        <v>310</v>
      </c>
      <c r="C4175">
        <v>2</v>
      </c>
      <c r="D4175" s="39">
        <v>0.67</v>
      </c>
      <c r="E4175" s="39">
        <v>2</v>
      </c>
      <c r="F4175" s="39" t="s">
        <v>51</v>
      </c>
    </row>
    <row r="4176" spans="1:6">
      <c r="A4176">
        <v>46</v>
      </c>
      <c r="B4176" s="1" t="s">
        <v>338</v>
      </c>
      <c r="C4176">
        <v>1</v>
      </c>
      <c r="D4176" s="39">
        <v>0.74</v>
      </c>
      <c r="E4176" s="39">
        <v>1</v>
      </c>
      <c r="F4176" s="39" t="s">
        <v>51</v>
      </c>
    </row>
    <row r="4177" spans="1:6">
      <c r="A4177">
        <v>46</v>
      </c>
      <c r="B4177" s="1" t="s">
        <v>338</v>
      </c>
      <c r="C4177">
        <v>2</v>
      </c>
      <c r="D4177" s="39">
        <v>0.54</v>
      </c>
      <c r="E4177" s="39">
        <v>1</v>
      </c>
      <c r="F4177" s="39" t="s">
        <v>51</v>
      </c>
    </row>
    <row r="4178" spans="1:6">
      <c r="A4178">
        <v>46</v>
      </c>
      <c r="B4178" s="1" t="s">
        <v>274</v>
      </c>
      <c r="C4178">
        <v>1</v>
      </c>
      <c r="D4178" s="39">
        <v>1</v>
      </c>
      <c r="E4178" s="39">
        <v>3</v>
      </c>
      <c r="F4178" s="39" t="s">
        <v>51</v>
      </c>
    </row>
    <row r="4179" spans="1:6">
      <c r="A4179">
        <v>46</v>
      </c>
      <c r="B4179" s="1" t="s">
        <v>274</v>
      </c>
      <c r="C4179">
        <v>2</v>
      </c>
      <c r="D4179" s="39">
        <v>1</v>
      </c>
      <c r="E4179" s="39">
        <v>3</v>
      </c>
      <c r="F4179" s="39" t="s">
        <v>51</v>
      </c>
    </row>
    <row r="4180" spans="1:6">
      <c r="A4180">
        <v>46</v>
      </c>
      <c r="B4180" s="1" t="s">
        <v>256</v>
      </c>
      <c r="C4180">
        <v>1</v>
      </c>
      <c r="D4180" s="39">
        <v>1</v>
      </c>
      <c r="E4180" s="39">
        <v>3</v>
      </c>
      <c r="F4180" s="39" t="s">
        <v>51</v>
      </c>
    </row>
    <row r="4181" spans="1:6">
      <c r="A4181">
        <v>46</v>
      </c>
      <c r="B4181" s="1" t="s">
        <v>256</v>
      </c>
      <c r="C4181">
        <v>2</v>
      </c>
      <c r="D4181" s="39">
        <v>1</v>
      </c>
      <c r="E4181" s="39">
        <v>3</v>
      </c>
      <c r="F4181" s="39" t="s">
        <v>51</v>
      </c>
    </row>
    <row r="4182" spans="1:6">
      <c r="A4182">
        <v>46</v>
      </c>
      <c r="B4182" s="1" t="s">
        <v>345</v>
      </c>
      <c r="C4182">
        <v>1</v>
      </c>
      <c r="D4182" s="39">
        <v>1</v>
      </c>
      <c r="E4182" s="39">
        <v>3</v>
      </c>
      <c r="F4182" s="39" t="s">
        <v>51</v>
      </c>
    </row>
    <row r="4183" spans="1:6">
      <c r="A4183">
        <v>46</v>
      </c>
      <c r="B4183" s="1" t="s">
        <v>345</v>
      </c>
      <c r="C4183">
        <v>2</v>
      </c>
      <c r="D4183" s="39">
        <v>1</v>
      </c>
      <c r="E4183" s="39">
        <v>3</v>
      </c>
      <c r="F4183" s="39" t="s">
        <v>51</v>
      </c>
    </row>
    <row r="4184" spans="1:6">
      <c r="A4184">
        <v>46</v>
      </c>
      <c r="B4184" s="1" t="s">
        <v>21</v>
      </c>
      <c r="C4184">
        <v>1</v>
      </c>
      <c r="D4184" s="39">
        <v>0.5</v>
      </c>
      <c r="E4184" s="39">
        <v>1</v>
      </c>
      <c r="F4184" s="39" t="s">
        <v>51</v>
      </c>
    </row>
    <row r="4185" spans="1:6">
      <c r="A4185">
        <v>46</v>
      </c>
      <c r="B4185" s="1" t="s">
        <v>21</v>
      </c>
      <c r="C4185">
        <v>2</v>
      </c>
      <c r="D4185" s="39">
        <v>0.56999999999999995</v>
      </c>
      <c r="E4185" s="39">
        <v>1</v>
      </c>
      <c r="F4185" s="39" t="s">
        <v>51</v>
      </c>
    </row>
    <row r="4186" spans="1:6">
      <c r="A4186">
        <v>46</v>
      </c>
      <c r="B4186" s="1" t="s">
        <v>44</v>
      </c>
      <c r="C4186">
        <v>1</v>
      </c>
      <c r="D4186" s="39">
        <v>0.54</v>
      </c>
      <c r="E4186" s="39">
        <v>1</v>
      </c>
      <c r="F4186" s="39" t="s">
        <v>51</v>
      </c>
    </row>
    <row r="4187" spans="1:6">
      <c r="A4187">
        <v>46</v>
      </c>
      <c r="B4187" s="1" t="s">
        <v>44</v>
      </c>
      <c r="C4187">
        <v>2</v>
      </c>
      <c r="D4187" s="39">
        <v>0.5</v>
      </c>
      <c r="E4187" s="39">
        <v>1</v>
      </c>
      <c r="F4187" s="39" t="s">
        <v>51</v>
      </c>
    </row>
    <row r="4188" spans="1:6">
      <c r="A4188">
        <v>46</v>
      </c>
      <c r="B4188" s="1" t="s">
        <v>311</v>
      </c>
      <c r="C4188">
        <v>1</v>
      </c>
      <c r="D4188" s="39">
        <v>1</v>
      </c>
      <c r="E4188" s="39">
        <v>3</v>
      </c>
      <c r="F4188" s="39" t="s">
        <v>51</v>
      </c>
    </row>
    <row r="4189" spans="1:6">
      <c r="A4189">
        <v>46</v>
      </c>
      <c r="B4189" s="1" t="s">
        <v>311</v>
      </c>
      <c r="C4189">
        <v>2</v>
      </c>
      <c r="D4189" s="39">
        <v>1</v>
      </c>
      <c r="E4189" s="39">
        <v>3</v>
      </c>
      <c r="F4189" s="39" t="s">
        <v>51</v>
      </c>
    </row>
    <row r="4190" spans="1:6">
      <c r="A4190">
        <v>46</v>
      </c>
      <c r="B4190" s="1" t="s">
        <v>285</v>
      </c>
      <c r="C4190">
        <v>1</v>
      </c>
      <c r="D4190" s="39">
        <v>1</v>
      </c>
      <c r="E4190" s="39">
        <v>3</v>
      </c>
      <c r="F4190" s="39" t="s">
        <v>51</v>
      </c>
    </row>
    <row r="4191" spans="1:6">
      <c r="A4191">
        <v>46</v>
      </c>
      <c r="B4191" s="1" t="s">
        <v>285</v>
      </c>
      <c r="C4191">
        <v>2</v>
      </c>
      <c r="D4191" s="39">
        <v>1</v>
      </c>
      <c r="E4191" s="39">
        <v>3</v>
      </c>
      <c r="F4191" s="39" t="s">
        <v>51</v>
      </c>
    </row>
    <row r="4192" spans="1:6">
      <c r="A4192">
        <v>46</v>
      </c>
      <c r="B4192" s="1" t="s">
        <v>275</v>
      </c>
      <c r="C4192">
        <v>1</v>
      </c>
      <c r="D4192" s="39">
        <v>1</v>
      </c>
      <c r="E4192" s="39">
        <v>3</v>
      </c>
      <c r="F4192" s="39" t="s">
        <v>51</v>
      </c>
    </row>
    <row r="4193" spans="1:6">
      <c r="A4193">
        <v>46</v>
      </c>
      <c r="B4193" s="1" t="s">
        <v>275</v>
      </c>
      <c r="C4193">
        <v>2</v>
      </c>
      <c r="D4193" s="39">
        <v>0.65</v>
      </c>
      <c r="E4193" s="39">
        <v>2</v>
      </c>
      <c r="F4193" s="39" t="s">
        <v>51</v>
      </c>
    </row>
    <row r="4194" spans="1:6">
      <c r="A4194">
        <v>47</v>
      </c>
      <c r="B4194" s="1" t="s">
        <v>287</v>
      </c>
      <c r="C4194">
        <v>1</v>
      </c>
      <c r="D4194" s="39">
        <v>1</v>
      </c>
      <c r="E4194" s="39">
        <v>3</v>
      </c>
      <c r="F4194" s="39" t="s">
        <v>51</v>
      </c>
    </row>
    <row r="4195" spans="1:6">
      <c r="A4195">
        <v>47</v>
      </c>
      <c r="B4195" s="1" t="s">
        <v>287</v>
      </c>
      <c r="C4195">
        <v>2</v>
      </c>
      <c r="D4195" s="39">
        <v>0.37</v>
      </c>
      <c r="E4195" s="39">
        <v>0</v>
      </c>
      <c r="F4195" s="39" t="s">
        <v>51</v>
      </c>
    </row>
    <row r="4196" spans="1:6">
      <c r="A4196">
        <v>47</v>
      </c>
      <c r="B4196" s="1" t="s">
        <v>343</v>
      </c>
      <c r="C4196">
        <v>1</v>
      </c>
      <c r="D4196" s="39">
        <v>1</v>
      </c>
      <c r="E4196" s="39">
        <v>3</v>
      </c>
      <c r="F4196" s="39" t="s">
        <v>51</v>
      </c>
    </row>
    <row r="4197" spans="1:6">
      <c r="A4197">
        <v>47</v>
      </c>
      <c r="B4197" s="1" t="s">
        <v>343</v>
      </c>
      <c r="C4197">
        <v>2</v>
      </c>
      <c r="D4197" s="39">
        <v>0.48</v>
      </c>
      <c r="E4197" s="39">
        <v>0</v>
      </c>
      <c r="F4197" s="39" t="s">
        <v>51</v>
      </c>
    </row>
    <row r="4198" spans="1:6">
      <c r="A4198">
        <v>47</v>
      </c>
      <c r="B4198" s="275" t="s">
        <v>450</v>
      </c>
      <c r="C4198">
        <v>1</v>
      </c>
      <c r="D4198" s="39">
        <v>1</v>
      </c>
      <c r="E4198" s="39">
        <v>3</v>
      </c>
      <c r="F4198" s="39" t="s">
        <v>51</v>
      </c>
    </row>
    <row r="4199" spans="1:6">
      <c r="A4199">
        <v>47</v>
      </c>
      <c r="B4199" s="275" t="s">
        <v>450</v>
      </c>
      <c r="C4199">
        <v>2</v>
      </c>
      <c r="D4199" s="39">
        <v>0.59</v>
      </c>
      <c r="E4199" s="39">
        <v>1</v>
      </c>
      <c r="F4199" s="39" t="s">
        <v>51</v>
      </c>
    </row>
    <row r="4200" spans="1:6">
      <c r="A4200">
        <v>47</v>
      </c>
      <c r="B4200" s="1" t="s">
        <v>229</v>
      </c>
      <c r="C4200">
        <v>1</v>
      </c>
      <c r="D4200" s="39">
        <v>1</v>
      </c>
      <c r="E4200" s="39">
        <v>3</v>
      </c>
      <c r="F4200" s="39" t="s">
        <v>51</v>
      </c>
    </row>
    <row r="4201" spans="1:6">
      <c r="A4201">
        <v>47</v>
      </c>
      <c r="B4201" s="1" t="s">
        <v>229</v>
      </c>
      <c r="C4201">
        <v>2</v>
      </c>
      <c r="D4201" s="39">
        <v>0.53</v>
      </c>
      <c r="E4201" s="39">
        <v>2</v>
      </c>
      <c r="F4201" s="39" t="s">
        <v>51</v>
      </c>
    </row>
    <row r="4202" spans="1:6">
      <c r="A4202">
        <v>47</v>
      </c>
      <c r="B4202" s="1" t="s">
        <v>348</v>
      </c>
      <c r="C4202">
        <v>1</v>
      </c>
      <c r="D4202" s="39">
        <v>0.9</v>
      </c>
      <c r="E4202" s="39">
        <v>2</v>
      </c>
      <c r="F4202" s="39" t="s">
        <v>51</v>
      </c>
    </row>
    <row r="4203" spans="1:6">
      <c r="A4203">
        <v>47</v>
      </c>
      <c r="B4203" s="1" t="s">
        <v>348</v>
      </c>
      <c r="C4203">
        <v>2</v>
      </c>
      <c r="D4203" s="39">
        <v>0.66</v>
      </c>
      <c r="E4203" s="39">
        <v>2</v>
      </c>
      <c r="F4203" s="39" t="s">
        <v>51</v>
      </c>
    </row>
    <row r="4204" spans="1:6">
      <c r="A4204">
        <v>47</v>
      </c>
      <c r="B4204" s="1" t="s">
        <v>367</v>
      </c>
      <c r="C4204">
        <v>1</v>
      </c>
      <c r="D4204" s="39">
        <v>0.88</v>
      </c>
      <c r="E4204" s="39">
        <v>2</v>
      </c>
      <c r="F4204" s="39" t="s">
        <v>51</v>
      </c>
    </row>
    <row r="4205" spans="1:6">
      <c r="A4205">
        <v>47</v>
      </c>
      <c r="B4205" s="1" t="s">
        <v>367</v>
      </c>
      <c r="C4205">
        <v>2</v>
      </c>
      <c r="D4205" s="39">
        <v>0.57999999999999996</v>
      </c>
      <c r="E4205" s="39">
        <v>1</v>
      </c>
      <c r="F4205" s="39" t="s">
        <v>51</v>
      </c>
    </row>
    <row r="4206" spans="1:6">
      <c r="A4206">
        <v>47</v>
      </c>
      <c r="B4206" s="1" t="s">
        <v>330</v>
      </c>
      <c r="C4206">
        <v>1</v>
      </c>
      <c r="D4206" s="39">
        <v>1</v>
      </c>
      <c r="E4206" s="39">
        <v>3</v>
      </c>
      <c r="F4206" s="39" t="s">
        <v>51</v>
      </c>
    </row>
    <row r="4207" spans="1:6">
      <c r="A4207">
        <v>47</v>
      </c>
      <c r="B4207" s="1" t="s">
        <v>330</v>
      </c>
      <c r="C4207">
        <v>2</v>
      </c>
      <c r="D4207" s="39">
        <v>0.65</v>
      </c>
      <c r="E4207" s="39">
        <v>2</v>
      </c>
      <c r="F4207" s="39" t="s">
        <v>51</v>
      </c>
    </row>
    <row r="4208" spans="1:6">
      <c r="A4208">
        <v>47</v>
      </c>
      <c r="B4208" s="1" t="s">
        <v>341</v>
      </c>
      <c r="C4208">
        <v>1</v>
      </c>
      <c r="D4208" s="39">
        <v>0.85</v>
      </c>
      <c r="E4208" s="39">
        <v>2</v>
      </c>
      <c r="F4208" s="39" t="s">
        <v>51</v>
      </c>
    </row>
    <row r="4209" spans="1:6">
      <c r="A4209">
        <v>47</v>
      </c>
      <c r="B4209" s="1" t="s">
        <v>341</v>
      </c>
      <c r="C4209">
        <v>2</v>
      </c>
      <c r="D4209" s="39">
        <v>0.78</v>
      </c>
      <c r="E4209" s="39">
        <v>1</v>
      </c>
      <c r="F4209" s="39" t="s">
        <v>51</v>
      </c>
    </row>
    <row r="4210" spans="1:6">
      <c r="A4210">
        <v>47</v>
      </c>
      <c r="B4210" s="1" t="s">
        <v>331</v>
      </c>
      <c r="C4210">
        <v>1</v>
      </c>
      <c r="D4210" s="39">
        <v>0.8</v>
      </c>
      <c r="E4210" s="39">
        <v>1</v>
      </c>
      <c r="F4210" s="39" t="s">
        <v>51</v>
      </c>
    </row>
    <row r="4211" spans="1:6">
      <c r="A4211">
        <v>47</v>
      </c>
      <c r="B4211" s="1" t="s">
        <v>331</v>
      </c>
      <c r="C4211">
        <v>2</v>
      </c>
      <c r="D4211" s="39">
        <v>1</v>
      </c>
      <c r="E4211" s="39">
        <v>3</v>
      </c>
      <c r="F4211" s="39" t="s">
        <v>51</v>
      </c>
    </row>
    <row r="4212" spans="1:6">
      <c r="A4212">
        <v>47</v>
      </c>
      <c r="B4212" s="1" t="s">
        <v>95</v>
      </c>
      <c r="C4212">
        <v>1</v>
      </c>
      <c r="D4212" s="39">
        <v>0.87</v>
      </c>
      <c r="E4212" s="39">
        <v>2</v>
      </c>
      <c r="F4212" s="39" t="s">
        <v>51</v>
      </c>
    </row>
    <row r="4213" spans="1:6">
      <c r="A4213">
        <v>47</v>
      </c>
      <c r="B4213" s="1" t="s">
        <v>95</v>
      </c>
      <c r="C4213">
        <v>2</v>
      </c>
      <c r="D4213" s="39">
        <v>0.57999999999999996</v>
      </c>
      <c r="E4213" s="39">
        <v>2</v>
      </c>
      <c r="F4213" s="39" t="s">
        <v>51</v>
      </c>
    </row>
    <row r="4214" spans="1:6">
      <c r="A4214">
        <v>47</v>
      </c>
      <c r="B4214" s="1" t="s">
        <v>270</v>
      </c>
      <c r="C4214">
        <v>1</v>
      </c>
      <c r="D4214" s="39">
        <v>1</v>
      </c>
      <c r="E4214" s="39">
        <v>3</v>
      </c>
      <c r="F4214" s="39" t="s">
        <v>51</v>
      </c>
    </row>
    <row r="4215" spans="1:6">
      <c r="A4215">
        <v>47</v>
      </c>
      <c r="B4215" s="1" t="s">
        <v>270</v>
      </c>
      <c r="C4215">
        <v>2</v>
      </c>
      <c r="D4215" s="39">
        <v>0.64</v>
      </c>
      <c r="E4215" s="39">
        <v>2</v>
      </c>
      <c r="F4215" s="39" t="s">
        <v>51</v>
      </c>
    </row>
    <row r="4216" spans="1:6">
      <c r="A4216">
        <v>47</v>
      </c>
      <c r="B4216" s="1" t="s">
        <v>332</v>
      </c>
      <c r="C4216">
        <v>1</v>
      </c>
      <c r="D4216" s="39">
        <v>1</v>
      </c>
      <c r="E4216" s="39">
        <v>3</v>
      </c>
      <c r="F4216" s="39" t="s">
        <v>51</v>
      </c>
    </row>
    <row r="4217" spans="1:6">
      <c r="A4217">
        <v>47</v>
      </c>
      <c r="B4217" s="1" t="s">
        <v>368</v>
      </c>
      <c r="C4217">
        <v>2</v>
      </c>
      <c r="D4217" s="39">
        <v>1</v>
      </c>
      <c r="E4217" s="39">
        <v>3</v>
      </c>
      <c r="F4217" s="39" t="s">
        <v>51</v>
      </c>
    </row>
    <row r="4218" spans="1:6">
      <c r="A4218">
        <v>47</v>
      </c>
      <c r="B4218" s="1" t="s">
        <v>10</v>
      </c>
      <c r="C4218">
        <v>1</v>
      </c>
      <c r="D4218" s="39">
        <v>1</v>
      </c>
      <c r="E4218" s="39">
        <v>3</v>
      </c>
      <c r="F4218" s="39" t="s">
        <v>51</v>
      </c>
    </row>
    <row r="4219" spans="1:6">
      <c r="A4219">
        <v>47</v>
      </c>
      <c r="B4219" s="1" t="s">
        <v>10</v>
      </c>
      <c r="C4219">
        <v>2</v>
      </c>
      <c r="D4219" s="39">
        <v>0.76</v>
      </c>
      <c r="E4219" s="39">
        <v>2</v>
      </c>
      <c r="F4219" s="39" t="s">
        <v>51</v>
      </c>
    </row>
    <row r="4220" spans="1:6">
      <c r="A4220">
        <v>47</v>
      </c>
      <c r="B4220" s="1" t="s">
        <v>333</v>
      </c>
      <c r="C4220">
        <v>1</v>
      </c>
      <c r="D4220" s="39">
        <v>0.8</v>
      </c>
      <c r="E4220" s="39">
        <v>1</v>
      </c>
      <c r="F4220" s="39" t="s">
        <v>51</v>
      </c>
    </row>
    <row r="4221" spans="1:6">
      <c r="A4221">
        <v>47</v>
      </c>
      <c r="B4221" s="1" t="s">
        <v>333</v>
      </c>
      <c r="C4221">
        <v>2</v>
      </c>
      <c r="D4221" s="39">
        <v>0.68</v>
      </c>
      <c r="E4221" s="39">
        <v>2</v>
      </c>
      <c r="F4221" s="39" t="s">
        <v>51</v>
      </c>
    </row>
    <row r="4222" spans="1:6">
      <c r="A4222">
        <v>47</v>
      </c>
      <c r="B4222" s="1" t="s">
        <v>257</v>
      </c>
      <c r="C4222">
        <v>1</v>
      </c>
      <c r="D4222" s="39">
        <v>0.63</v>
      </c>
      <c r="E4222" s="39">
        <v>2</v>
      </c>
      <c r="F4222" s="39" t="s">
        <v>51</v>
      </c>
    </row>
    <row r="4223" spans="1:6">
      <c r="A4223">
        <v>47</v>
      </c>
      <c r="B4223" s="1" t="s">
        <v>257</v>
      </c>
      <c r="C4223">
        <v>2</v>
      </c>
      <c r="D4223" s="39">
        <v>1</v>
      </c>
      <c r="E4223" s="39">
        <v>3</v>
      </c>
      <c r="F4223" s="39" t="s">
        <v>51</v>
      </c>
    </row>
    <row r="4224" spans="1:6">
      <c r="A4224">
        <v>47</v>
      </c>
      <c r="B4224" s="1" t="s">
        <v>7</v>
      </c>
      <c r="C4224">
        <v>1</v>
      </c>
      <c r="D4224" s="39">
        <v>0.82</v>
      </c>
      <c r="E4224" s="39">
        <v>2</v>
      </c>
      <c r="F4224" s="39" t="s">
        <v>51</v>
      </c>
    </row>
    <row r="4225" spans="1:6">
      <c r="A4225">
        <v>47</v>
      </c>
      <c r="B4225" s="1" t="s">
        <v>7</v>
      </c>
      <c r="C4225">
        <v>2</v>
      </c>
      <c r="D4225" s="39">
        <v>0.52</v>
      </c>
      <c r="E4225" s="39">
        <v>1</v>
      </c>
      <c r="F4225" s="39" t="s">
        <v>51</v>
      </c>
    </row>
    <row r="4226" spans="1:6">
      <c r="A4226">
        <v>47</v>
      </c>
      <c r="B4226" s="1" t="s">
        <v>354</v>
      </c>
      <c r="C4226">
        <v>1</v>
      </c>
      <c r="D4226" s="39">
        <v>0.82</v>
      </c>
      <c r="E4226" s="39">
        <v>2</v>
      </c>
      <c r="F4226" s="39" t="s">
        <v>51</v>
      </c>
    </row>
    <row r="4227" spans="1:6">
      <c r="A4227">
        <v>47</v>
      </c>
      <c r="B4227" s="1" t="s">
        <v>354</v>
      </c>
      <c r="C4227">
        <v>2</v>
      </c>
      <c r="D4227" s="39">
        <v>0.56000000000000005</v>
      </c>
      <c r="E4227" s="39">
        <v>2</v>
      </c>
      <c r="F4227" s="39" t="s">
        <v>51</v>
      </c>
    </row>
    <row r="4228" spans="1:6">
      <c r="A4228">
        <v>47</v>
      </c>
      <c r="B4228" s="1" t="s">
        <v>248</v>
      </c>
      <c r="C4228">
        <v>1</v>
      </c>
      <c r="D4228" s="39">
        <v>0.68</v>
      </c>
      <c r="E4228" s="39">
        <v>2</v>
      </c>
      <c r="F4228" s="39" t="s">
        <v>51</v>
      </c>
    </row>
    <row r="4229" spans="1:6">
      <c r="A4229">
        <v>47</v>
      </c>
      <c r="B4229" s="1" t="s">
        <v>248</v>
      </c>
      <c r="C4229">
        <v>2</v>
      </c>
      <c r="D4229" s="39">
        <v>0.37</v>
      </c>
      <c r="E4229" s="39">
        <v>0</v>
      </c>
      <c r="F4229" s="39" t="s">
        <v>51</v>
      </c>
    </row>
    <row r="4230" spans="1:6">
      <c r="A4230">
        <v>47</v>
      </c>
      <c r="B4230" s="1" t="s">
        <v>334</v>
      </c>
      <c r="C4230">
        <v>1</v>
      </c>
      <c r="D4230" s="39">
        <v>1</v>
      </c>
      <c r="E4230" s="39">
        <v>3</v>
      </c>
      <c r="F4230" s="39" t="s">
        <v>51</v>
      </c>
    </row>
    <row r="4231" spans="1:6">
      <c r="A4231">
        <v>47</v>
      </c>
      <c r="B4231" s="1" t="s">
        <v>334</v>
      </c>
      <c r="C4231">
        <v>2</v>
      </c>
      <c r="D4231" s="39">
        <v>0.89</v>
      </c>
      <c r="E4231" s="39">
        <v>1</v>
      </c>
      <c r="F4231" s="39" t="s">
        <v>51</v>
      </c>
    </row>
    <row r="4232" spans="1:6">
      <c r="A4232">
        <v>47</v>
      </c>
      <c r="B4232" s="1" t="s">
        <v>132</v>
      </c>
      <c r="C4232">
        <v>1</v>
      </c>
      <c r="D4232" s="39">
        <v>0.74</v>
      </c>
      <c r="E4232" s="39">
        <v>2</v>
      </c>
      <c r="F4232" s="39" t="s">
        <v>51</v>
      </c>
    </row>
    <row r="4233" spans="1:6">
      <c r="A4233">
        <v>47</v>
      </c>
      <c r="B4233" s="1" t="s">
        <v>132</v>
      </c>
      <c r="C4233">
        <v>2</v>
      </c>
      <c r="D4233" s="39">
        <v>0.6</v>
      </c>
      <c r="E4233" s="39">
        <v>2</v>
      </c>
      <c r="F4233" s="39" t="s">
        <v>51</v>
      </c>
    </row>
    <row r="4234" spans="1:6">
      <c r="A4234">
        <v>47</v>
      </c>
      <c r="B4234" s="1" t="s">
        <v>254</v>
      </c>
      <c r="C4234">
        <v>1</v>
      </c>
      <c r="D4234" s="39">
        <v>1</v>
      </c>
      <c r="E4234" s="39">
        <v>3</v>
      </c>
      <c r="F4234" s="39" t="s">
        <v>51</v>
      </c>
    </row>
    <row r="4235" spans="1:6">
      <c r="A4235">
        <v>47</v>
      </c>
      <c r="B4235" s="1" t="s">
        <v>254</v>
      </c>
      <c r="C4235">
        <v>2</v>
      </c>
      <c r="D4235" s="39">
        <v>0.55000000000000004</v>
      </c>
      <c r="E4235" s="39">
        <v>1</v>
      </c>
      <c r="F4235" s="39" t="s">
        <v>51</v>
      </c>
    </row>
    <row r="4236" spans="1:6">
      <c r="A4236">
        <v>47</v>
      </c>
      <c r="B4236" s="1" t="s">
        <v>363</v>
      </c>
      <c r="C4236">
        <v>1</v>
      </c>
      <c r="D4236" s="39">
        <v>1</v>
      </c>
      <c r="E4236" s="39">
        <v>3</v>
      </c>
      <c r="F4236" s="39" t="s">
        <v>51</v>
      </c>
    </row>
    <row r="4237" spans="1:6">
      <c r="A4237">
        <v>47</v>
      </c>
      <c r="B4237" s="1" t="s">
        <v>363</v>
      </c>
      <c r="C4237">
        <v>2</v>
      </c>
      <c r="D4237" s="39">
        <v>1</v>
      </c>
      <c r="E4237" s="39">
        <v>3</v>
      </c>
      <c r="F4237" s="39" t="s">
        <v>51</v>
      </c>
    </row>
    <row r="4238" spans="1:6">
      <c r="A4238">
        <v>47</v>
      </c>
      <c r="B4238" s="1" t="s">
        <v>355</v>
      </c>
      <c r="C4238">
        <v>1</v>
      </c>
      <c r="D4238" s="39">
        <v>0.56000000000000005</v>
      </c>
      <c r="E4238" s="39">
        <v>1</v>
      </c>
      <c r="F4238" s="39" t="s">
        <v>51</v>
      </c>
    </row>
    <row r="4239" spans="1:6">
      <c r="A4239">
        <v>47</v>
      </c>
      <c r="B4239" s="1" t="s">
        <v>355</v>
      </c>
      <c r="C4239">
        <v>2</v>
      </c>
      <c r="D4239" s="39">
        <v>0.55000000000000004</v>
      </c>
      <c r="E4239" s="39">
        <v>2</v>
      </c>
      <c r="F4239" s="39" t="s">
        <v>51</v>
      </c>
    </row>
    <row r="4240" spans="1:6">
      <c r="A4240">
        <v>47</v>
      </c>
      <c r="B4240" s="1" t="s">
        <v>120</v>
      </c>
      <c r="C4240">
        <v>1</v>
      </c>
      <c r="D4240" s="39">
        <v>1</v>
      </c>
      <c r="E4240" s="39">
        <v>3</v>
      </c>
      <c r="F4240" s="39" t="s">
        <v>51</v>
      </c>
    </row>
    <row r="4241" spans="1:6">
      <c r="A4241">
        <v>47</v>
      </c>
      <c r="B4241" s="1" t="s">
        <v>120</v>
      </c>
      <c r="C4241">
        <v>2</v>
      </c>
      <c r="D4241" s="39">
        <v>0.75</v>
      </c>
      <c r="E4241" s="39">
        <v>2</v>
      </c>
      <c r="F4241" s="39" t="s">
        <v>51</v>
      </c>
    </row>
    <row r="4242" spans="1:6">
      <c r="A4242">
        <v>47</v>
      </c>
      <c r="B4242" s="1" t="s">
        <v>234</v>
      </c>
      <c r="C4242">
        <v>1</v>
      </c>
      <c r="D4242" s="39">
        <v>0.99</v>
      </c>
      <c r="E4242" s="39">
        <v>2</v>
      </c>
      <c r="F4242" s="39" t="s">
        <v>51</v>
      </c>
    </row>
    <row r="4243" spans="1:6">
      <c r="A4243">
        <v>47</v>
      </c>
      <c r="B4243" s="1" t="s">
        <v>234</v>
      </c>
      <c r="C4243">
        <v>2</v>
      </c>
      <c r="D4243" s="39">
        <v>0.43</v>
      </c>
      <c r="E4243" s="39">
        <v>0</v>
      </c>
      <c r="F4243" s="39" t="s">
        <v>51</v>
      </c>
    </row>
    <row r="4244" spans="1:6">
      <c r="A4244">
        <v>47</v>
      </c>
      <c r="B4244" s="1" t="s">
        <v>489</v>
      </c>
      <c r="C4244">
        <v>1</v>
      </c>
      <c r="D4244" s="39">
        <v>0.55000000000000004</v>
      </c>
      <c r="E4244" s="39">
        <v>2</v>
      </c>
      <c r="F4244" s="39" t="s">
        <v>51</v>
      </c>
    </row>
    <row r="4245" spans="1:6">
      <c r="A4245">
        <v>47</v>
      </c>
      <c r="B4245" s="1" t="s">
        <v>489</v>
      </c>
      <c r="C4245">
        <v>2</v>
      </c>
      <c r="D4245" s="39">
        <v>0.43</v>
      </c>
      <c r="E4245" s="39">
        <v>1</v>
      </c>
      <c r="F4245" s="39" t="s">
        <v>51</v>
      </c>
    </row>
    <row r="4246" spans="1:6">
      <c r="A4246">
        <v>47</v>
      </c>
      <c r="B4246" s="1" t="s">
        <v>14</v>
      </c>
      <c r="C4246">
        <v>1</v>
      </c>
      <c r="D4246" s="39">
        <v>1</v>
      </c>
      <c r="E4246" s="39">
        <v>3</v>
      </c>
      <c r="F4246" s="39" t="s">
        <v>51</v>
      </c>
    </row>
    <row r="4247" spans="1:6">
      <c r="A4247">
        <v>47</v>
      </c>
      <c r="B4247" s="1" t="s">
        <v>14</v>
      </c>
      <c r="C4247">
        <v>2</v>
      </c>
      <c r="D4247" s="39">
        <v>0.88</v>
      </c>
      <c r="E4247" s="39">
        <v>2</v>
      </c>
      <c r="F4247" s="39" t="s">
        <v>51</v>
      </c>
    </row>
    <row r="4248" spans="1:6">
      <c r="A4248">
        <v>47</v>
      </c>
      <c r="B4248" s="1" t="s">
        <v>369</v>
      </c>
      <c r="C4248">
        <v>1</v>
      </c>
      <c r="D4248" s="39">
        <v>0.69</v>
      </c>
      <c r="E4248" s="39">
        <v>2</v>
      </c>
      <c r="F4248" s="39" t="s">
        <v>51</v>
      </c>
    </row>
    <row r="4249" spans="1:6">
      <c r="A4249">
        <v>47</v>
      </c>
      <c r="B4249" s="1" t="s">
        <v>369</v>
      </c>
      <c r="C4249">
        <v>2</v>
      </c>
      <c r="D4249" s="39">
        <v>1</v>
      </c>
      <c r="E4249" s="39">
        <v>3</v>
      </c>
      <c r="F4249" s="39" t="s">
        <v>51</v>
      </c>
    </row>
    <row r="4250" spans="1:6">
      <c r="A4250">
        <v>47</v>
      </c>
      <c r="B4250" s="1" t="s">
        <v>335</v>
      </c>
      <c r="C4250">
        <v>1</v>
      </c>
      <c r="D4250" s="39">
        <v>1</v>
      </c>
      <c r="E4250" s="39">
        <v>3</v>
      </c>
      <c r="F4250" s="39" t="s">
        <v>51</v>
      </c>
    </row>
    <row r="4251" spans="1:6">
      <c r="A4251">
        <v>47</v>
      </c>
      <c r="B4251" s="1" t="s">
        <v>335</v>
      </c>
      <c r="C4251">
        <v>2</v>
      </c>
      <c r="D4251" s="39">
        <v>0.87</v>
      </c>
      <c r="E4251" s="39">
        <v>2</v>
      </c>
      <c r="F4251" s="39" t="s">
        <v>51</v>
      </c>
    </row>
    <row r="4252" spans="1:6">
      <c r="A4252">
        <v>47</v>
      </c>
      <c r="B4252" s="1" t="s">
        <v>326</v>
      </c>
      <c r="C4252">
        <v>1</v>
      </c>
      <c r="D4252" s="39">
        <v>0.6</v>
      </c>
      <c r="E4252" s="39">
        <v>2</v>
      </c>
      <c r="F4252" s="39" t="s">
        <v>51</v>
      </c>
    </row>
    <row r="4253" spans="1:6">
      <c r="A4253">
        <v>47</v>
      </c>
      <c r="B4253" s="1" t="s">
        <v>326</v>
      </c>
      <c r="C4253">
        <v>2</v>
      </c>
      <c r="D4253" s="39">
        <v>0.77</v>
      </c>
      <c r="E4253" s="39">
        <v>1</v>
      </c>
      <c r="F4253" s="39" t="s">
        <v>51</v>
      </c>
    </row>
    <row r="4254" spans="1:6">
      <c r="A4254">
        <v>47</v>
      </c>
      <c r="B4254" s="1" t="s">
        <v>118</v>
      </c>
      <c r="C4254">
        <v>1</v>
      </c>
      <c r="D4254" s="39">
        <v>0.72</v>
      </c>
      <c r="E4254" s="39">
        <v>2</v>
      </c>
      <c r="F4254" s="39" t="s">
        <v>51</v>
      </c>
    </row>
    <row r="4255" spans="1:6">
      <c r="A4255">
        <v>47</v>
      </c>
      <c r="B4255" s="1" t="s">
        <v>118</v>
      </c>
      <c r="C4255">
        <v>2</v>
      </c>
      <c r="D4255" s="39">
        <v>0.34</v>
      </c>
      <c r="E4255" s="39">
        <v>1</v>
      </c>
      <c r="F4255" s="39" t="s">
        <v>51</v>
      </c>
    </row>
    <row r="4256" spans="1:6">
      <c r="A4256">
        <v>47</v>
      </c>
      <c r="B4256" s="1" t="s">
        <v>122</v>
      </c>
      <c r="C4256">
        <v>1</v>
      </c>
      <c r="D4256" s="39">
        <v>1</v>
      </c>
      <c r="E4256" s="39">
        <v>3</v>
      </c>
      <c r="F4256" s="39" t="s">
        <v>51</v>
      </c>
    </row>
    <row r="4257" spans="1:6">
      <c r="A4257">
        <v>47</v>
      </c>
      <c r="B4257" s="1" t="s">
        <v>122</v>
      </c>
      <c r="C4257">
        <v>2</v>
      </c>
      <c r="D4257" s="39">
        <v>0.66</v>
      </c>
      <c r="E4257" s="39">
        <v>1</v>
      </c>
      <c r="F4257" s="39" t="s">
        <v>51</v>
      </c>
    </row>
    <row r="4258" spans="1:6">
      <c r="A4258">
        <v>47</v>
      </c>
      <c r="B4258" s="1" t="s">
        <v>342</v>
      </c>
      <c r="C4258">
        <v>1</v>
      </c>
      <c r="D4258" s="39">
        <v>1</v>
      </c>
      <c r="E4258" s="39">
        <v>3</v>
      </c>
      <c r="F4258" s="39" t="s">
        <v>51</v>
      </c>
    </row>
    <row r="4259" spans="1:6">
      <c r="A4259">
        <v>47</v>
      </c>
      <c r="B4259" s="1" t="s">
        <v>342</v>
      </c>
      <c r="C4259">
        <v>2</v>
      </c>
      <c r="D4259" s="39">
        <v>0.75</v>
      </c>
      <c r="E4259" s="39">
        <v>2</v>
      </c>
      <c r="F4259" s="39" t="s">
        <v>51</v>
      </c>
    </row>
    <row r="4260" spans="1:6">
      <c r="A4260">
        <v>47</v>
      </c>
      <c r="B4260" s="1" t="s">
        <v>240</v>
      </c>
      <c r="C4260">
        <v>1</v>
      </c>
      <c r="D4260" s="39">
        <v>1</v>
      </c>
      <c r="E4260" s="39">
        <v>3</v>
      </c>
      <c r="F4260" s="39" t="s">
        <v>51</v>
      </c>
    </row>
    <row r="4261" spans="1:6">
      <c r="A4261">
        <v>47</v>
      </c>
      <c r="B4261" s="1" t="s">
        <v>240</v>
      </c>
      <c r="C4261">
        <v>2</v>
      </c>
      <c r="D4261" s="39">
        <v>1</v>
      </c>
      <c r="E4261" s="39">
        <v>3</v>
      </c>
      <c r="F4261" s="39" t="s">
        <v>51</v>
      </c>
    </row>
    <row r="4262" spans="1:6">
      <c r="A4262">
        <v>47</v>
      </c>
      <c r="B4262" s="1" t="s">
        <v>201</v>
      </c>
      <c r="C4262">
        <v>1</v>
      </c>
      <c r="D4262" s="39">
        <v>1</v>
      </c>
      <c r="E4262" s="39">
        <v>3</v>
      </c>
      <c r="F4262" s="39" t="s">
        <v>51</v>
      </c>
    </row>
    <row r="4263" spans="1:6">
      <c r="A4263">
        <v>47</v>
      </c>
      <c r="B4263" s="1" t="s">
        <v>201</v>
      </c>
      <c r="C4263">
        <v>2</v>
      </c>
      <c r="D4263" s="39">
        <v>1</v>
      </c>
      <c r="E4263" s="39">
        <v>3</v>
      </c>
      <c r="F4263" s="39" t="s">
        <v>51</v>
      </c>
    </row>
    <row r="4264" spans="1:6">
      <c r="A4264">
        <v>47</v>
      </c>
      <c r="B4264" s="1" t="s">
        <v>290</v>
      </c>
      <c r="C4264">
        <v>1</v>
      </c>
      <c r="D4264" s="39">
        <v>1</v>
      </c>
      <c r="E4264" s="39">
        <v>3</v>
      </c>
      <c r="F4264" s="39" t="s">
        <v>51</v>
      </c>
    </row>
    <row r="4265" spans="1:6">
      <c r="A4265">
        <v>47</v>
      </c>
      <c r="B4265" s="1" t="s">
        <v>290</v>
      </c>
      <c r="C4265">
        <v>2</v>
      </c>
      <c r="D4265" s="39">
        <v>0.97</v>
      </c>
      <c r="E4265" s="39">
        <v>2</v>
      </c>
      <c r="F4265" s="39" t="s">
        <v>51</v>
      </c>
    </row>
    <row r="4266" spans="1:6">
      <c r="A4266">
        <v>47</v>
      </c>
      <c r="B4266" s="1" t="s">
        <v>273</v>
      </c>
      <c r="C4266">
        <v>1</v>
      </c>
      <c r="D4266" s="39">
        <v>0.93</v>
      </c>
      <c r="E4266" s="39">
        <v>2</v>
      </c>
      <c r="F4266" s="39" t="s">
        <v>51</v>
      </c>
    </row>
    <row r="4267" spans="1:6">
      <c r="A4267">
        <v>47</v>
      </c>
      <c r="B4267" s="1" t="s">
        <v>273</v>
      </c>
      <c r="C4267">
        <v>2</v>
      </c>
      <c r="D4267" s="39">
        <v>0.67</v>
      </c>
      <c r="E4267" s="39">
        <v>1</v>
      </c>
      <c r="F4267" s="39" t="s">
        <v>51</v>
      </c>
    </row>
    <row r="4268" spans="1:6">
      <c r="A4268">
        <v>47</v>
      </c>
      <c r="B4268" s="1" t="s">
        <v>20</v>
      </c>
      <c r="C4268">
        <v>1</v>
      </c>
      <c r="D4268" s="39">
        <v>1</v>
      </c>
      <c r="E4268" s="39">
        <v>3</v>
      </c>
      <c r="F4268" s="39" t="s">
        <v>51</v>
      </c>
    </row>
    <row r="4269" spans="1:6">
      <c r="A4269">
        <v>47</v>
      </c>
      <c r="B4269" s="1" t="s">
        <v>20</v>
      </c>
      <c r="C4269">
        <v>2</v>
      </c>
      <c r="D4269" s="39">
        <v>0.49</v>
      </c>
      <c r="E4269" s="39">
        <v>0</v>
      </c>
      <c r="F4269" s="39" t="s">
        <v>51</v>
      </c>
    </row>
    <row r="4270" spans="1:6">
      <c r="A4270">
        <v>47</v>
      </c>
      <c r="B4270" s="1" t="s">
        <v>237</v>
      </c>
      <c r="C4270">
        <v>1</v>
      </c>
      <c r="D4270" s="39">
        <v>0</v>
      </c>
      <c r="E4270" s="39">
        <v>0</v>
      </c>
      <c r="F4270" s="39" t="s">
        <v>52</v>
      </c>
    </row>
    <row r="4271" spans="1:6">
      <c r="A4271">
        <v>47</v>
      </c>
      <c r="B4271" s="1" t="s">
        <v>237</v>
      </c>
      <c r="C4271">
        <v>2</v>
      </c>
      <c r="D4271" s="39">
        <v>0</v>
      </c>
      <c r="E4271" s="39">
        <v>0</v>
      </c>
      <c r="F4271" s="39" t="s">
        <v>52</v>
      </c>
    </row>
    <row r="4272" spans="1:6">
      <c r="A4272">
        <v>47</v>
      </c>
      <c r="B4272" s="1" t="s">
        <v>310</v>
      </c>
      <c r="C4272">
        <v>1</v>
      </c>
      <c r="D4272" s="39">
        <v>1</v>
      </c>
      <c r="E4272" s="39">
        <v>3</v>
      </c>
      <c r="F4272" s="39" t="s">
        <v>51</v>
      </c>
    </row>
    <row r="4273" spans="1:6">
      <c r="A4273">
        <v>47</v>
      </c>
      <c r="B4273" s="1" t="s">
        <v>310</v>
      </c>
      <c r="C4273">
        <v>2</v>
      </c>
      <c r="D4273" s="39">
        <v>0.7</v>
      </c>
      <c r="E4273" s="39">
        <v>1</v>
      </c>
      <c r="F4273" s="39" t="s">
        <v>51</v>
      </c>
    </row>
    <row r="4274" spans="1:6">
      <c r="A4274">
        <v>47</v>
      </c>
      <c r="B4274" s="1" t="s">
        <v>243</v>
      </c>
      <c r="C4274">
        <v>1</v>
      </c>
      <c r="D4274" s="39">
        <v>1</v>
      </c>
      <c r="E4274" s="39">
        <v>3</v>
      </c>
      <c r="F4274" s="39" t="s">
        <v>51</v>
      </c>
    </row>
    <row r="4275" spans="1:6">
      <c r="A4275">
        <v>47</v>
      </c>
      <c r="B4275" s="1" t="s">
        <v>243</v>
      </c>
      <c r="C4275">
        <v>2</v>
      </c>
      <c r="D4275" s="39">
        <v>1</v>
      </c>
      <c r="E4275" s="39">
        <v>3</v>
      </c>
      <c r="F4275" s="39" t="s">
        <v>51</v>
      </c>
    </row>
    <row r="4276" spans="1:6">
      <c r="A4276">
        <v>47</v>
      </c>
      <c r="B4276" s="1" t="s">
        <v>274</v>
      </c>
      <c r="C4276">
        <v>1</v>
      </c>
      <c r="D4276" s="39">
        <v>1</v>
      </c>
      <c r="E4276" s="39">
        <v>3</v>
      </c>
      <c r="F4276" s="39" t="s">
        <v>51</v>
      </c>
    </row>
    <row r="4277" spans="1:6">
      <c r="A4277">
        <v>47</v>
      </c>
      <c r="B4277" s="1" t="s">
        <v>274</v>
      </c>
      <c r="C4277">
        <v>2</v>
      </c>
      <c r="D4277" s="39">
        <v>1</v>
      </c>
      <c r="E4277" s="39">
        <v>3</v>
      </c>
      <c r="F4277" s="39" t="s">
        <v>51</v>
      </c>
    </row>
    <row r="4278" spans="1:6">
      <c r="A4278">
        <v>47</v>
      </c>
      <c r="B4278" s="1" t="s">
        <v>603</v>
      </c>
      <c r="C4278">
        <v>1</v>
      </c>
      <c r="D4278" s="39">
        <v>1</v>
      </c>
      <c r="E4278" s="39">
        <v>3</v>
      </c>
      <c r="F4278" s="39" t="s">
        <v>51</v>
      </c>
    </row>
    <row r="4279" spans="1:6">
      <c r="A4279">
        <v>47</v>
      </c>
      <c r="B4279" s="1" t="s">
        <v>603</v>
      </c>
      <c r="C4279">
        <v>2</v>
      </c>
      <c r="D4279" s="39">
        <v>0.02</v>
      </c>
      <c r="E4279" s="39">
        <v>1</v>
      </c>
      <c r="F4279" s="39" t="s">
        <v>51</v>
      </c>
    </row>
    <row r="4280" spans="1:6">
      <c r="A4280">
        <v>47</v>
      </c>
      <c r="B4280" s="1" t="s">
        <v>256</v>
      </c>
      <c r="C4280">
        <v>1</v>
      </c>
      <c r="D4280" s="39">
        <v>1</v>
      </c>
      <c r="E4280" s="39">
        <v>3</v>
      </c>
      <c r="F4280" s="39" t="s">
        <v>51</v>
      </c>
    </row>
    <row r="4281" spans="1:6">
      <c r="A4281">
        <v>47</v>
      </c>
      <c r="B4281" s="1" t="s">
        <v>256</v>
      </c>
      <c r="C4281">
        <v>2</v>
      </c>
      <c r="D4281" s="39">
        <v>1</v>
      </c>
      <c r="E4281" s="39">
        <v>3</v>
      </c>
      <c r="F4281" s="39" t="s">
        <v>51</v>
      </c>
    </row>
    <row r="4282" spans="1:6">
      <c r="A4282">
        <v>47</v>
      </c>
      <c r="B4282" s="1" t="s">
        <v>345</v>
      </c>
      <c r="C4282">
        <v>1</v>
      </c>
      <c r="D4282" s="39">
        <v>1</v>
      </c>
      <c r="E4282" s="39">
        <v>3</v>
      </c>
      <c r="F4282" s="39" t="s">
        <v>51</v>
      </c>
    </row>
    <row r="4283" spans="1:6">
      <c r="A4283">
        <v>47</v>
      </c>
      <c r="B4283" s="1" t="s">
        <v>345</v>
      </c>
      <c r="C4283">
        <v>2</v>
      </c>
      <c r="D4283" s="39">
        <v>1</v>
      </c>
      <c r="E4283" s="39">
        <v>3</v>
      </c>
      <c r="F4283" s="39" t="s">
        <v>51</v>
      </c>
    </row>
    <row r="4284" spans="1:6">
      <c r="A4284">
        <v>47</v>
      </c>
      <c r="B4284" s="1" t="s">
        <v>311</v>
      </c>
      <c r="C4284">
        <v>1</v>
      </c>
      <c r="D4284" s="39">
        <v>1</v>
      </c>
      <c r="E4284" s="39">
        <v>3</v>
      </c>
      <c r="F4284" s="39" t="s">
        <v>51</v>
      </c>
    </row>
    <row r="4285" spans="1:6">
      <c r="A4285">
        <v>47</v>
      </c>
      <c r="B4285" s="1" t="s">
        <v>311</v>
      </c>
      <c r="C4285">
        <v>2</v>
      </c>
      <c r="D4285" s="39">
        <v>1</v>
      </c>
      <c r="E4285" s="39">
        <v>3</v>
      </c>
      <c r="F4285" s="39" t="s">
        <v>51</v>
      </c>
    </row>
    <row r="4286" spans="1:6">
      <c r="A4286">
        <v>47</v>
      </c>
      <c r="B4286" s="1" t="s">
        <v>21</v>
      </c>
      <c r="C4286">
        <v>1</v>
      </c>
      <c r="D4286" s="39">
        <v>0.47</v>
      </c>
      <c r="E4286" s="39">
        <v>0</v>
      </c>
      <c r="F4286" s="39" t="s">
        <v>51</v>
      </c>
    </row>
    <row r="4287" spans="1:6">
      <c r="A4287">
        <v>47</v>
      </c>
      <c r="B4287" s="1" t="s">
        <v>21</v>
      </c>
      <c r="C4287">
        <v>2</v>
      </c>
      <c r="D4287" s="39">
        <v>0.36</v>
      </c>
      <c r="E4287" s="39">
        <v>1</v>
      </c>
      <c r="F4287" s="39" t="s">
        <v>51</v>
      </c>
    </row>
    <row r="4288" spans="1:6">
      <c r="A4288">
        <v>47</v>
      </c>
      <c r="B4288" s="1" t="s">
        <v>44</v>
      </c>
      <c r="C4288">
        <v>1</v>
      </c>
      <c r="D4288" s="39">
        <v>0.61</v>
      </c>
      <c r="E4288" s="39">
        <v>1</v>
      </c>
      <c r="F4288" s="39" t="s">
        <v>51</v>
      </c>
    </row>
    <row r="4289" spans="1:6">
      <c r="A4289">
        <v>47</v>
      </c>
      <c r="B4289" s="1" t="s">
        <v>44</v>
      </c>
      <c r="C4289">
        <v>2</v>
      </c>
      <c r="D4289" s="39">
        <v>0.22</v>
      </c>
      <c r="E4289" s="39">
        <v>0</v>
      </c>
      <c r="F4289" s="39" t="s">
        <v>51</v>
      </c>
    </row>
    <row r="4290" spans="1:6">
      <c r="A4290">
        <v>47</v>
      </c>
      <c r="B4290" s="1" t="s">
        <v>285</v>
      </c>
      <c r="C4290">
        <v>1</v>
      </c>
      <c r="D4290" s="39">
        <v>1</v>
      </c>
      <c r="E4290" s="39">
        <v>3</v>
      </c>
      <c r="F4290" s="39" t="s">
        <v>51</v>
      </c>
    </row>
    <row r="4291" spans="1:6">
      <c r="A4291">
        <v>47</v>
      </c>
      <c r="B4291" s="1" t="s">
        <v>285</v>
      </c>
      <c r="C4291">
        <v>2</v>
      </c>
      <c r="D4291" s="39">
        <v>1</v>
      </c>
      <c r="E4291" s="39">
        <v>3</v>
      </c>
      <c r="F4291" s="39" t="s">
        <v>51</v>
      </c>
    </row>
    <row r="4292" spans="1:6">
      <c r="A4292">
        <v>47</v>
      </c>
      <c r="B4292" s="1" t="s">
        <v>275</v>
      </c>
      <c r="C4292">
        <v>1</v>
      </c>
      <c r="D4292" s="39">
        <v>1</v>
      </c>
      <c r="E4292" s="39">
        <v>3</v>
      </c>
      <c r="F4292" s="39" t="s">
        <v>51</v>
      </c>
    </row>
    <row r="4293" spans="1:6">
      <c r="A4293">
        <v>47</v>
      </c>
      <c r="B4293" s="1" t="s">
        <v>275</v>
      </c>
      <c r="C4293">
        <v>2</v>
      </c>
      <c r="D4293" s="39">
        <v>1</v>
      </c>
      <c r="E4293" s="39">
        <v>3</v>
      </c>
      <c r="F4293" s="39" t="s">
        <v>51</v>
      </c>
    </row>
    <row r="4294" spans="1:6">
      <c r="A4294">
        <v>48</v>
      </c>
      <c r="B4294" s="1" t="s">
        <v>373</v>
      </c>
      <c r="C4294">
        <v>1</v>
      </c>
      <c r="D4294" s="39">
        <v>0.55000000000000004</v>
      </c>
      <c r="E4294" s="39">
        <v>2</v>
      </c>
      <c r="F4294" s="39" t="s">
        <v>51</v>
      </c>
    </row>
    <row r="4295" spans="1:6">
      <c r="A4295">
        <v>48</v>
      </c>
      <c r="B4295" s="1" t="s">
        <v>373</v>
      </c>
      <c r="C4295">
        <v>2</v>
      </c>
      <c r="D4295" s="39">
        <v>1</v>
      </c>
      <c r="E4295" s="39">
        <v>3</v>
      </c>
      <c r="F4295" s="39" t="s">
        <v>51</v>
      </c>
    </row>
    <row r="4296" spans="1:6">
      <c r="A4296">
        <v>48</v>
      </c>
      <c r="B4296" s="1" t="s">
        <v>343</v>
      </c>
      <c r="C4296">
        <v>1</v>
      </c>
      <c r="D4296" s="39">
        <v>1</v>
      </c>
      <c r="E4296" s="39">
        <v>3</v>
      </c>
      <c r="F4296" s="39" t="s">
        <v>51</v>
      </c>
    </row>
    <row r="4297" spans="1:6">
      <c r="A4297">
        <v>48</v>
      </c>
      <c r="B4297" s="1" t="s">
        <v>343</v>
      </c>
      <c r="C4297">
        <v>2</v>
      </c>
      <c r="D4297" s="39">
        <v>0.79</v>
      </c>
      <c r="E4297" s="39">
        <v>2</v>
      </c>
      <c r="F4297" s="39" t="s">
        <v>51</v>
      </c>
    </row>
    <row r="4298" spans="1:6">
      <c r="A4298">
        <v>48</v>
      </c>
      <c r="B4298" s="275" t="s">
        <v>450</v>
      </c>
      <c r="C4298">
        <v>1</v>
      </c>
      <c r="D4298" s="39">
        <v>1</v>
      </c>
      <c r="E4298" s="39">
        <v>3</v>
      </c>
      <c r="F4298" s="39" t="s">
        <v>51</v>
      </c>
    </row>
    <row r="4299" spans="1:6">
      <c r="A4299">
        <v>48</v>
      </c>
      <c r="B4299" s="275" t="s">
        <v>450</v>
      </c>
      <c r="C4299">
        <v>2</v>
      </c>
      <c r="D4299" s="39">
        <v>0.92</v>
      </c>
      <c r="E4299" s="39">
        <v>2</v>
      </c>
      <c r="F4299" s="39" t="s">
        <v>51</v>
      </c>
    </row>
    <row r="4300" spans="1:6">
      <c r="A4300">
        <v>48</v>
      </c>
      <c r="B4300" s="1" t="s">
        <v>374</v>
      </c>
      <c r="C4300">
        <v>1</v>
      </c>
      <c r="D4300" s="39">
        <v>0.8</v>
      </c>
      <c r="E4300" s="39">
        <v>2</v>
      </c>
      <c r="F4300" s="39" t="s">
        <v>51</v>
      </c>
    </row>
    <row r="4301" spans="1:6">
      <c r="A4301">
        <v>48</v>
      </c>
      <c r="B4301" s="1" t="s">
        <v>374</v>
      </c>
      <c r="C4301">
        <v>2</v>
      </c>
      <c r="D4301" s="39">
        <v>1</v>
      </c>
      <c r="E4301" s="39">
        <v>3</v>
      </c>
      <c r="F4301" s="39" t="s">
        <v>51</v>
      </c>
    </row>
    <row r="4302" spans="1:6">
      <c r="A4302">
        <v>48</v>
      </c>
      <c r="B4302" s="1" t="s">
        <v>348</v>
      </c>
      <c r="C4302">
        <v>1</v>
      </c>
      <c r="D4302" s="39">
        <v>0.68</v>
      </c>
      <c r="E4302" s="39">
        <v>2</v>
      </c>
      <c r="F4302" s="39" t="s">
        <v>51</v>
      </c>
    </row>
    <row r="4303" spans="1:6">
      <c r="A4303">
        <v>48</v>
      </c>
      <c r="B4303" s="1" t="s">
        <v>348</v>
      </c>
      <c r="C4303">
        <v>2</v>
      </c>
      <c r="D4303" s="39">
        <v>0.63</v>
      </c>
      <c r="E4303" s="39">
        <v>2</v>
      </c>
      <c r="F4303" s="39" t="s">
        <v>51</v>
      </c>
    </row>
    <row r="4304" spans="1:6">
      <c r="A4304">
        <v>48</v>
      </c>
      <c r="B4304" s="1" t="s">
        <v>375</v>
      </c>
      <c r="C4304">
        <v>1</v>
      </c>
      <c r="D4304" s="39">
        <v>0.65</v>
      </c>
      <c r="E4304" s="39">
        <v>1</v>
      </c>
      <c r="F4304" s="39" t="s">
        <v>51</v>
      </c>
    </row>
    <row r="4305" spans="1:6">
      <c r="A4305">
        <v>48</v>
      </c>
      <c r="B4305" s="1" t="s">
        <v>375</v>
      </c>
      <c r="C4305">
        <v>2</v>
      </c>
      <c r="D4305" s="39">
        <v>0.63</v>
      </c>
      <c r="E4305" s="39">
        <v>1</v>
      </c>
      <c r="F4305" s="39" t="s">
        <v>51</v>
      </c>
    </row>
    <row r="4306" spans="1:6">
      <c r="A4306">
        <v>48</v>
      </c>
      <c r="B4306" s="1" t="s">
        <v>330</v>
      </c>
      <c r="C4306">
        <v>1</v>
      </c>
      <c r="D4306" s="39">
        <v>0.99</v>
      </c>
      <c r="E4306" s="39">
        <v>2</v>
      </c>
      <c r="F4306" s="39" t="s">
        <v>51</v>
      </c>
    </row>
    <row r="4307" spans="1:6">
      <c r="A4307">
        <v>48</v>
      </c>
      <c r="B4307" s="1" t="s">
        <v>330</v>
      </c>
      <c r="C4307">
        <v>2</v>
      </c>
      <c r="D4307" s="39">
        <v>0.79</v>
      </c>
      <c r="E4307" s="39">
        <v>1</v>
      </c>
      <c r="F4307" s="39" t="s">
        <v>51</v>
      </c>
    </row>
    <row r="4308" spans="1:6">
      <c r="A4308">
        <v>48</v>
      </c>
      <c r="B4308" s="1" t="s">
        <v>341</v>
      </c>
      <c r="C4308">
        <v>1</v>
      </c>
      <c r="D4308" s="39">
        <v>0.81</v>
      </c>
      <c r="E4308" s="39">
        <v>2</v>
      </c>
      <c r="F4308" s="39" t="s">
        <v>51</v>
      </c>
    </row>
    <row r="4309" spans="1:6">
      <c r="A4309">
        <v>48</v>
      </c>
      <c r="B4309" s="1" t="s">
        <v>341</v>
      </c>
      <c r="C4309">
        <v>2</v>
      </c>
      <c r="D4309" s="39">
        <v>0.6</v>
      </c>
      <c r="E4309" s="39">
        <v>2</v>
      </c>
      <c r="F4309" s="39" t="s">
        <v>51</v>
      </c>
    </row>
    <row r="4310" spans="1:6">
      <c r="A4310">
        <v>48</v>
      </c>
      <c r="B4310" s="1" t="s">
        <v>331</v>
      </c>
      <c r="C4310">
        <v>1</v>
      </c>
      <c r="D4310" s="39">
        <v>1</v>
      </c>
      <c r="E4310" s="39">
        <v>3</v>
      </c>
      <c r="F4310" s="39" t="s">
        <v>51</v>
      </c>
    </row>
    <row r="4311" spans="1:6">
      <c r="A4311">
        <v>48</v>
      </c>
      <c r="B4311" s="1" t="s">
        <v>331</v>
      </c>
      <c r="C4311">
        <v>2</v>
      </c>
      <c r="D4311" s="39">
        <v>0.45</v>
      </c>
      <c r="E4311" s="39">
        <v>1</v>
      </c>
      <c r="F4311" s="39" t="s">
        <v>51</v>
      </c>
    </row>
    <row r="4312" spans="1:6">
      <c r="A4312">
        <v>48</v>
      </c>
      <c r="B4312" s="1" t="s">
        <v>95</v>
      </c>
      <c r="C4312">
        <v>1</v>
      </c>
      <c r="D4312" s="39">
        <v>1</v>
      </c>
      <c r="E4312" s="39">
        <v>3</v>
      </c>
      <c r="F4312" s="39" t="s">
        <v>51</v>
      </c>
    </row>
    <row r="4313" spans="1:6">
      <c r="A4313">
        <v>48</v>
      </c>
      <c r="B4313" s="1" t="s">
        <v>95</v>
      </c>
      <c r="C4313">
        <v>2</v>
      </c>
      <c r="D4313" s="39">
        <v>0.66</v>
      </c>
      <c r="E4313" s="39">
        <v>2</v>
      </c>
      <c r="F4313" s="39" t="s">
        <v>51</v>
      </c>
    </row>
    <row r="4314" spans="1:6">
      <c r="A4314">
        <v>48</v>
      </c>
      <c r="B4314" s="1" t="s">
        <v>270</v>
      </c>
      <c r="C4314">
        <v>1</v>
      </c>
      <c r="D4314" s="39">
        <v>0.84</v>
      </c>
      <c r="E4314" s="39">
        <v>2</v>
      </c>
      <c r="F4314" s="39" t="s">
        <v>51</v>
      </c>
    </row>
    <row r="4315" spans="1:6">
      <c r="A4315">
        <v>48</v>
      </c>
      <c r="B4315" s="1" t="s">
        <v>270</v>
      </c>
      <c r="C4315">
        <v>2</v>
      </c>
      <c r="D4315" s="39">
        <v>0.59</v>
      </c>
      <c r="E4315" s="39">
        <v>1</v>
      </c>
      <c r="F4315" s="39" t="s">
        <v>51</v>
      </c>
    </row>
    <row r="4316" spans="1:6">
      <c r="A4316">
        <v>48</v>
      </c>
      <c r="B4316" s="1" t="s">
        <v>368</v>
      </c>
      <c r="C4316">
        <v>1</v>
      </c>
      <c r="D4316" s="39">
        <v>1</v>
      </c>
      <c r="E4316" s="39">
        <v>3</v>
      </c>
      <c r="F4316" s="39" t="s">
        <v>51</v>
      </c>
    </row>
    <row r="4317" spans="1:6">
      <c r="A4317">
        <v>48</v>
      </c>
      <c r="B4317" s="1" t="s">
        <v>368</v>
      </c>
      <c r="C4317">
        <v>2</v>
      </c>
      <c r="D4317" s="39">
        <v>1</v>
      </c>
      <c r="E4317" s="39">
        <v>3</v>
      </c>
      <c r="F4317" s="39" t="s">
        <v>51</v>
      </c>
    </row>
    <row r="4318" spans="1:6">
      <c r="A4318">
        <v>48</v>
      </c>
      <c r="B4318" s="1" t="s">
        <v>10</v>
      </c>
      <c r="C4318">
        <v>1</v>
      </c>
      <c r="D4318" s="39">
        <v>0.84</v>
      </c>
      <c r="E4318" s="39">
        <v>2</v>
      </c>
      <c r="F4318" s="39" t="s">
        <v>51</v>
      </c>
    </row>
    <row r="4319" spans="1:6">
      <c r="A4319">
        <v>48</v>
      </c>
      <c r="B4319" s="1" t="s">
        <v>10</v>
      </c>
      <c r="C4319">
        <v>2</v>
      </c>
      <c r="D4319" s="39">
        <v>0.64</v>
      </c>
      <c r="E4319" s="39">
        <v>2</v>
      </c>
      <c r="F4319" s="39" t="s">
        <v>51</v>
      </c>
    </row>
    <row r="4320" spans="1:6">
      <c r="A4320">
        <v>48</v>
      </c>
      <c r="B4320" s="1" t="s">
        <v>334</v>
      </c>
      <c r="C4320">
        <v>1</v>
      </c>
      <c r="D4320" s="39">
        <v>0.77</v>
      </c>
      <c r="E4320" s="39">
        <v>2</v>
      </c>
      <c r="F4320" s="39" t="s">
        <v>51</v>
      </c>
    </row>
    <row r="4321" spans="1:6">
      <c r="A4321">
        <v>48</v>
      </c>
      <c r="B4321" s="1" t="s">
        <v>334</v>
      </c>
      <c r="C4321">
        <v>2</v>
      </c>
      <c r="D4321" s="39">
        <v>0.44</v>
      </c>
      <c r="E4321" s="39">
        <v>0</v>
      </c>
      <c r="F4321" s="39" t="s">
        <v>51</v>
      </c>
    </row>
    <row r="4322" spans="1:6">
      <c r="A4322">
        <v>48</v>
      </c>
      <c r="B4322" s="1" t="s">
        <v>333</v>
      </c>
      <c r="C4322">
        <v>1</v>
      </c>
      <c r="D4322" s="39">
        <v>0.75</v>
      </c>
      <c r="E4322" s="39">
        <v>2</v>
      </c>
      <c r="F4322" s="39" t="s">
        <v>51</v>
      </c>
    </row>
    <row r="4323" spans="1:6">
      <c r="A4323">
        <v>48</v>
      </c>
      <c r="B4323" s="1" t="s">
        <v>333</v>
      </c>
      <c r="C4323">
        <v>2</v>
      </c>
      <c r="D4323" s="39">
        <v>0.76</v>
      </c>
      <c r="E4323" s="39">
        <v>2</v>
      </c>
      <c r="F4323" s="39" t="s">
        <v>51</v>
      </c>
    </row>
    <row r="4324" spans="1:6">
      <c r="A4324">
        <v>48</v>
      </c>
      <c r="B4324" s="1" t="s">
        <v>7</v>
      </c>
      <c r="C4324">
        <v>1</v>
      </c>
      <c r="D4324" s="39">
        <v>1</v>
      </c>
      <c r="E4324" s="39">
        <v>3</v>
      </c>
      <c r="F4324" s="39" t="s">
        <v>51</v>
      </c>
    </row>
    <row r="4325" spans="1:6">
      <c r="A4325">
        <v>48</v>
      </c>
      <c r="B4325" s="1" t="s">
        <v>7</v>
      </c>
      <c r="C4325">
        <v>2</v>
      </c>
      <c r="D4325" s="39">
        <v>0.75</v>
      </c>
      <c r="E4325" s="39">
        <v>1</v>
      </c>
      <c r="F4325" s="39" t="s">
        <v>51</v>
      </c>
    </row>
    <row r="4326" spans="1:6">
      <c r="A4326">
        <v>48</v>
      </c>
      <c r="B4326" s="1" t="s">
        <v>257</v>
      </c>
      <c r="C4326">
        <v>1</v>
      </c>
      <c r="D4326" s="39">
        <v>0.61</v>
      </c>
      <c r="E4326" s="39">
        <v>2</v>
      </c>
      <c r="F4326" s="39" t="s">
        <v>51</v>
      </c>
    </row>
    <row r="4327" spans="1:6">
      <c r="A4327">
        <v>48</v>
      </c>
      <c r="B4327" s="1" t="s">
        <v>257</v>
      </c>
      <c r="C4327">
        <v>2</v>
      </c>
      <c r="D4327" s="39">
        <v>1</v>
      </c>
      <c r="E4327" s="39">
        <v>3</v>
      </c>
      <c r="F4327" s="39" t="s">
        <v>51</v>
      </c>
    </row>
    <row r="4328" spans="1:6">
      <c r="A4328">
        <v>48</v>
      </c>
      <c r="B4328" s="1" t="s">
        <v>354</v>
      </c>
      <c r="C4328">
        <v>1</v>
      </c>
      <c r="D4328" s="39">
        <v>1</v>
      </c>
      <c r="E4328" s="39">
        <v>3</v>
      </c>
      <c r="F4328" s="39" t="s">
        <v>51</v>
      </c>
    </row>
    <row r="4329" spans="1:6">
      <c r="A4329">
        <v>48</v>
      </c>
      <c r="B4329" s="1" t="s">
        <v>354</v>
      </c>
      <c r="C4329">
        <v>2</v>
      </c>
      <c r="D4329" s="39">
        <v>0.76</v>
      </c>
      <c r="E4329" s="39">
        <v>2</v>
      </c>
      <c r="F4329" s="39" t="s">
        <v>51</v>
      </c>
    </row>
    <row r="4330" spans="1:6">
      <c r="A4330">
        <v>48</v>
      </c>
      <c r="B4330" s="1" t="s">
        <v>323</v>
      </c>
      <c r="C4330">
        <v>1</v>
      </c>
      <c r="D4330" s="39">
        <v>0.99</v>
      </c>
      <c r="E4330" s="39">
        <v>1</v>
      </c>
      <c r="F4330" s="39" t="s">
        <v>51</v>
      </c>
    </row>
    <row r="4331" spans="1:6">
      <c r="A4331">
        <v>48</v>
      </c>
      <c r="B4331" s="1" t="s">
        <v>323</v>
      </c>
      <c r="C4331">
        <v>2</v>
      </c>
      <c r="D4331" s="39">
        <v>0.74</v>
      </c>
      <c r="E4331" s="39">
        <v>2</v>
      </c>
      <c r="F4331" s="39" t="s">
        <v>51</v>
      </c>
    </row>
    <row r="4332" spans="1:6">
      <c r="A4332">
        <v>48</v>
      </c>
      <c r="B4332" s="1" t="s">
        <v>132</v>
      </c>
      <c r="C4332">
        <v>1</v>
      </c>
      <c r="D4332" s="39">
        <v>0.92</v>
      </c>
      <c r="E4332" s="39">
        <v>2</v>
      </c>
      <c r="F4332" s="39" t="s">
        <v>51</v>
      </c>
    </row>
    <row r="4333" spans="1:6">
      <c r="A4333">
        <v>48</v>
      </c>
      <c r="B4333" s="1" t="s">
        <v>132</v>
      </c>
      <c r="C4333">
        <v>2</v>
      </c>
      <c r="D4333" s="39">
        <v>0.62</v>
      </c>
      <c r="E4333" s="39">
        <v>2</v>
      </c>
      <c r="F4333" s="39" t="s">
        <v>51</v>
      </c>
    </row>
    <row r="4334" spans="1:6">
      <c r="A4334">
        <v>48</v>
      </c>
      <c r="B4334" s="1" t="s">
        <v>254</v>
      </c>
      <c r="C4334">
        <v>1</v>
      </c>
      <c r="D4334" s="39">
        <v>0.97</v>
      </c>
      <c r="E4334" s="39">
        <v>2</v>
      </c>
      <c r="F4334" s="39" t="s">
        <v>51</v>
      </c>
    </row>
    <row r="4335" spans="1:6">
      <c r="A4335">
        <v>48</v>
      </c>
      <c r="B4335" s="1" t="s">
        <v>254</v>
      </c>
      <c r="C4335">
        <v>2</v>
      </c>
      <c r="D4335" s="39">
        <v>0.4</v>
      </c>
      <c r="E4335" s="39">
        <v>0</v>
      </c>
      <c r="F4335" s="39" t="s">
        <v>51</v>
      </c>
    </row>
    <row r="4336" spans="1:6">
      <c r="A4336">
        <v>48</v>
      </c>
      <c r="B4336" s="1" t="s">
        <v>363</v>
      </c>
      <c r="C4336">
        <v>1</v>
      </c>
      <c r="D4336" s="39">
        <v>1</v>
      </c>
      <c r="E4336" s="39">
        <v>3</v>
      </c>
      <c r="F4336" s="39" t="s">
        <v>51</v>
      </c>
    </row>
    <row r="4337" spans="1:6">
      <c r="A4337">
        <v>48</v>
      </c>
      <c r="B4337" s="1" t="s">
        <v>363</v>
      </c>
      <c r="C4337">
        <v>2</v>
      </c>
      <c r="D4337" s="39">
        <v>1</v>
      </c>
      <c r="E4337" s="39">
        <v>3</v>
      </c>
      <c r="F4337" s="39" t="s">
        <v>51</v>
      </c>
    </row>
    <row r="4338" spans="1:6">
      <c r="A4338">
        <v>48</v>
      </c>
      <c r="B4338" s="1" t="s">
        <v>355</v>
      </c>
      <c r="C4338">
        <v>1</v>
      </c>
      <c r="D4338" s="39">
        <v>0.79</v>
      </c>
      <c r="E4338" s="39">
        <v>2</v>
      </c>
      <c r="F4338" s="39" t="s">
        <v>51</v>
      </c>
    </row>
    <row r="4339" spans="1:6">
      <c r="A4339">
        <v>48</v>
      </c>
      <c r="B4339" s="1" t="s">
        <v>355</v>
      </c>
      <c r="C4339">
        <v>2</v>
      </c>
      <c r="D4339" s="39">
        <v>0.34</v>
      </c>
      <c r="E4339" s="39">
        <v>0</v>
      </c>
      <c r="F4339" s="39" t="s">
        <v>51</v>
      </c>
    </row>
    <row r="4340" spans="1:6">
      <c r="A4340">
        <v>48</v>
      </c>
      <c r="B4340" s="1" t="s">
        <v>120</v>
      </c>
      <c r="C4340">
        <v>1</v>
      </c>
      <c r="D4340" s="39">
        <v>1</v>
      </c>
      <c r="E4340" s="39">
        <v>3</v>
      </c>
      <c r="F4340" s="39" t="s">
        <v>51</v>
      </c>
    </row>
    <row r="4341" spans="1:6">
      <c r="A4341">
        <v>48</v>
      </c>
      <c r="B4341" s="1" t="s">
        <v>120</v>
      </c>
      <c r="C4341">
        <v>2</v>
      </c>
      <c r="D4341" s="39">
        <v>1</v>
      </c>
      <c r="E4341" s="39">
        <v>3</v>
      </c>
      <c r="F4341" s="39" t="s">
        <v>51</v>
      </c>
    </row>
    <row r="4342" spans="1:6">
      <c r="A4342">
        <v>48</v>
      </c>
      <c r="B4342" s="1" t="s">
        <v>234</v>
      </c>
      <c r="C4342">
        <v>1</v>
      </c>
      <c r="D4342" s="39">
        <v>0.89</v>
      </c>
      <c r="E4342" s="39">
        <v>2</v>
      </c>
      <c r="F4342" s="39" t="s">
        <v>51</v>
      </c>
    </row>
    <row r="4343" spans="1:6">
      <c r="A4343">
        <v>48</v>
      </c>
      <c r="B4343" s="1" t="s">
        <v>234</v>
      </c>
      <c r="C4343">
        <v>2</v>
      </c>
      <c r="D4343" s="39">
        <v>0.77</v>
      </c>
      <c r="E4343" s="39">
        <v>1</v>
      </c>
      <c r="F4343" s="39" t="s">
        <v>51</v>
      </c>
    </row>
    <row r="4344" spans="1:6">
      <c r="A4344">
        <v>48</v>
      </c>
      <c r="B4344" s="1" t="s">
        <v>489</v>
      </c>
      <c r="C4344">
        <v>1</v>
      </c>
      <c r="D4344" s="39">
        <v>0.8</v>
      </c>
      <c r="E4344" s="39">
        <v>2</v>
      </c>
      <c r="F4344" s="39" t="s">
        <v>51</v>
      </c>
    </row>
    <row r="4345" spans="1:6">
      <c r="A4345">
        <v>48</v>
      </c>
      <c r="B4345" s="1" t="s">
        <v>489</v>
      </c>
      <c r="C4345">
        <v>2</v>
      </c>
      <c r="D4345" s="39">
        <v>0.36</v>
      </c>
      <c r="E4345" s="39">
        <v>0</v>
      </c>
      <c r="F4345" s="39" t="s">
        <v>51</v>
      </c>
    </row>
    <row r="4346" spans="1:6">
      <c r="A4346">
        <v>48</v>
      </c>
      <c r="B4346" s="1" t="s">
        <v>364</v>
      </c>
      <c r="C4346">
        <v>1</v>
      </c>
      <c r="D4346" s="39">
        <v>1</v>
      </c>
      <c r="E4346" s="39">
        <v>3</v>
      </c>
      <c r="F4346" s="39" t="s">
        <v>51</v>
      </c>
    </row>
    <row r="4347" spans="1:6">
      <c r="A4347">
        <v>48</v>
      </c>
      <c r="B4347" s="1" t="s">
        <v>364</v>
      </c>
      <c r="C4347">
        <v>2</v>
      </c>
      <c r="D4347" s="39">
        <v>0.74</v>
      </c>
      <c r="E4347" s="39">
        <v>2</v>
      </c>
      <c r="F4347" s="39" t="s">
        <v>51</v>
      </c>
    </row>
    <row r="4348" spans="1:6">
      <c r="A4348">
        <v>48</v>
      </c>
      <c r="B4348" s="1" t="s">
        <v>14</v>
      </c>
      <c r="C4348">
        <v>1</v>
      </c>
      <c r="D4348" s="39">
        <v>1</v>
      </c>
      <c r="E4348" s="39">
        <v>3</v>
      </c>
      <c r="F4348" s="39" t="s">
        <v>51</v>
      </c>
    </row>
    <row r="4349" spans="1:6">
      <c r="A4349">
        <v>48</v>
      </c>
      <c r="B4349" s="1" t="s">
        <v>14</v>
      </c>
      <c r="C4349">
        <v>2</v>
      </c>
      <c r="D4349" s="39">
        <v>1</v>
      </c>
      <c r="E4349" s="39">
        <v>3</v>
      </c>
      <c r="F4349" s="39" t="s">
        <v>51</v>
      </c>
    </row>
    <row r="4350" spans="1:6">
      <c r="A4350">
        <v>48</v>
      </c>
      <c r="B4350" s="1" t="s">
        <v>335</v>
      </c>
      <c r="C4350">
        <v>1</v>
      </c>
      <c r="D4350" s="39">
        <v>1</v>
      </c>
      <c r="E4350" s="39">
        <v>3</v>
      </c>
      <c r="F4350" s="39" t="s">
        <v>51</v>
      </c>
    </row>
    <row r="4351" spans="1:6">
      <c r="A4351">
        <v>48</v>
      </c>
      <c r="B4351" s="1" t="s">
        <v>335</v>
      </c>
      <c r="C4351">
        <v>2</v>
      </c>
      <c r="D4351" s="39">
        <v>0.69</v>
      </c>
      <c r="E4351" s="39">
        <v>2</v>
      </c>
      <c r="F4351" s="39" t="s">
        <v>51</v>
      </c>
    </row>
    <row r="4352" spans="1:6">
      <c r="A4352">
        <v>48</v>
      </c>
      <c r="B4352" s="1" t="s">
        <v>326</v>
      </c>
      <c r="C4352">
        <v>1</v>
      </c>
      <c r="D4352" s="39">
        <v>0.37</v>
      </c>
      <c r="E4352" s="39">
        <v>0</v>
      </c>
      <c r="F4352" s="39" t="s">
        <v>51</v>
      </c>
    </row>
    <row r="4353" spans="1:6">
      <c r="A4353">
        <v>48</v>
      </c>
      <c r="B4353" s="1" t="s">
        <v>326</v>
      </c>
      <c r="C4353">
        <v>2</v>
      </c>
      <c r="D4353" s="39">
        <v>0.78</v>
      </c>
      <c r="E4353" s="39">
        <v>2</v>
      </c>
      <c r="F4353" s="39" t="s">
        <v>51</v>
      </c>
    </row>
    <row r="4354" spans="1:6">
      <c r="A4354">
        <v>48</v>
      </c>
      <c r="B4354" s="1" t="s">
        <v>118</v>
      </c>
      <c r="C4354">
        <v>1</v>
      </c>
      <c r="D4354" s="39">
        <v>1</v>
      </c>
      <c r="E4354" s="39">
        <v>3</v>
      </c>
      <c r="F4354" s="39" t="s">
        <v>51</v>
      </c>
    </row>
    <row r="4355" spans="1:6">
      <c r="A4355">
        <v>48</v>
      </c>
      <c r="B4355" s="1" t="s">
        <v>118</v>
      </c>
      <c r="C4355">
        <v>2</v>
      </c>
      <c r="D4355" s="39">
        <v>1</v>
      </c>
      <c r="E4355" s="39">
        <v>3</v>
      </c>
      <c r="F4355" s="39" t="s">
        <v>51</v>
      </c>
    </row>
    <row r="4356" spans="1:6">
      <c r="A4356">
        <v>48</v>
      </c>
      <c r="B4356" s="1" t="s">
        <v>122</v>
      </c>
      <c r="C4356">
        <v>1</v>
      </c>
      <c r="D4356" s="39">
        <v>0</v>
      </c>
      <c r="E4356" s="39">
        <v>0</v>
      </c>
      <c r="F4356" s="39" t="s">
        <v>51</v>
      </c>
    </row>
    <row r="4357" spans="1:6">
      <c r="A4357">
        <v>48</v>
      </c>
      <c r="B4357" s="1" t="s">
        <v>122</v>
      </c>
      <c r="C4357">
        <v>2</v>
      </c>
      <c r="D4357" s="39">
        <v>0</v>
      </c>
      <c r="E4357" s="39">
        <v>0</v>
      </c>
      <c r="F4357" s="39" t="s">
        <v>51</v>
      </c>
    </row>
    <row r="4358" spans="1:6">
      <c r="A4358">
        <v>48</v>
      </c>
      <c r="B4358" s="1" t="s">
        <v>342</v>
      </c>
      <c r="C4358">
        <v>1</v>
      </c>
      <c r="D4358" s="39">
        <v>0.94</v>
      </c>
      <c r="E4358" s="39">
        <v>2</v>
      </c>
      <c r="F4358" s="39" t="s">
        <v>51</v>
      </c>
    </row>
    <row r="4359" spans="1:6">
      <c r="A4359">
        <v>48</v>
      </c>
      <c r="B4359" s="1" t="s">
        <v>342</v>
      </c>
      <c r="C4359">
        <v>2</v>
      </c>
      <c r="D4359" s="39">
        <v>0.99</v>
      </c>
      <c r="E4359" s="39">
        <v>2</v>
      </c>
      <c r="F4359" s="39" t="s">
        <v>51</v>
      </c>
    </row>
    <row r="4360" spans="1:6">
      <c r="A4360">
        <v>48</v>
      </c>
      <c r="B4360" s="1" t="s">
        <v>240</v>
      </c>
      <c r="C4360">
        <v>1</v>
      </c>
      <c r="D4360" s="39">
        <v>1</v>
      </c>
      <c r="E4360" s="39">
        <v>3</v>
      </c>
      <c r="F4360" s="39" t="s">
        <v>51</v>
      </c>
    </row>
    <row r="4361" spans="1:6">
      <c r="A4361">
        <v>48</v>
      </c>
      <c r="B4361" s="1" t="s">
        <v>240</v>
      </c>
      <c r="C4361">
        <v>2</v>
      </c>
      <c r="D4361" s="39">
        <v>1</v>
      </c>
      <c r="E4361" s="39">
        <v>3</v>
      </c>
      <c r="F4361" s="39" t="s">
        <v>51</v>
      </c>
    </row>
    <row r="4362" spans="1:6">
      <c r="A4362">
        <v>48</v>
      </c>
      <c r="B4362" s="1" t="s">
        <v>201</v>
      </c>
      <c r="C4362">
        <v>1</v>
      </c>
      <c r="D4362" s="39">
        <v>1</v>
      </c>
      <c r="E4362" s="39">
        <v>3</v>
      </c>
      <c r="F4362" s="39" t="s">
        <v>51</v>
      </c>
    </row>
    <row r="4363" spans="1:6">
      <c r="A4363">
        <v>48</v>
      </c>
      <c r="B4363" s="1" t="s">
        <v>201</v>
      </c>
      <c r="C4363">
        <v>2</v>
      </c>
      <c r="D4363" s="39">
        <v>0.55000000000000004</v>
      </c>
      <c r="E4363" s="39">
        <v>2</v>
      </c>
      <c r="F4363" s="39" t="s">
        <v>51</v>
      </c>
    </row>
    <row r="4364" spans="1:6">
      <c r="A4364">
        <v>48</v>
      </c>
      <c r="B4364" s="1" t="s">
        <v>290</v>
      </c>
      <c r="C4364">
        <v>1</v>
      </c>
      <c r="D4364" s="39">
        <v>1</v>
      </c>
      <c r="E4364" s="39">
        <v>3</v>
      </c>
      <c r="F4364" s="39" t="s">
        <v>51</v>
      </c>
    </row>
    <row r="4365" spans="1:6">
      <c r="A4365">
        <v>48</v>
      </c>
      <c r="B4365" s="1" t="s">
        <v>290</v>
      </c>
      <c r="C4365">
        <v>2</v>
      </c>
      <c r="D4365" s="39">
        <v>1</v>
      </c>
      <c r="E4365" s="39">
        <v>3</v>
      </c>
      <c r="F4365" s="39" t="s">
        <v>51</v>
      </c>
    </row>
    <row r="4366" spans="1:6">
      <c r="A4366">
        <v>48</v>
      </c>
      <c r="B4366" s="1" t="s">
        <v>273</v>
      </c>
      <c r="C4366">
        <v>1</v>
      </c>
      <c r="D4366" s="39">
        <v>0.55000000000000004</v>
      </c>
      <c r="E4366" s="39">
        <v>1</v>
      </c>
      <c r="F4366" s="39" t="s">
        <v>51</v>
      </c>
    </row>
    <row r="4367" spans="1:6">
      <c r="A4367">
        <v>48</v>
      </c>
      <c r="B4367" s="1" t="s">
        <v>273</v>
      </c>
      <c r="C4367">
        <v>2</v>
      </c>
      <c r="D4367" s="39">
        <v>0.37</v>
      </c>
      <c r="E4367" s="39">
        <v>1</v>
      </c>
      <c r="F4367" s="39" t="s">
        <v>51</v>
      </c>
    </row>
    <row r="4368" spans="1:6">
      <c r="A4368">
        <v>48</v>
      </c>
      <c r="B4368" s="1" t="s">
        <v>20</v>
      </c>
      <c r="C4368">
        <v>1</v>
      </c>
      <c r="D4368" s="39">
        <v>1</v>
      </c>
      <c r="E4368" s="39">
        <v>3</v>
      </c>
      <c r="F4368" s="39" t="s">
        <v>51</v>
      </c>
    </row>
    <row r="4369" spans="1:6">
      <c r="A4369">
        <v>48</v>
      </c>
      <c r="B4369" s="1" t="s">
        <v>20</v>
      </c>
      <c r="C4369">
        <v>2</v>
      </c>
      <c r="D4369" s="39">
        <v>0.8</v>
      </c>
      <c r="E4369" s="39">
        <v>2</v>
      </c>
      <c r="F4369" s="39" t="s">
        <v>51</v>
      </c>
    </row>
    <row r="4370" spans="1:6">
      <c r="A4370">
        <v>48</v>
      </c>
      <c r="B4370" s="1" t="s">
        <v>310</v>
      </c>
      <c r="C4370">
        <v>1</v>
      </c>
      <c r="D4370" s="39">
        <v>1</v>
      </c>
      <c r="E4370" s="39">
        <v>3</v>
      </c>
      <c r="F4370" s="39" t="s">
        <v>51</v>
      </c>
    </row>
    <row r="4371" spans="1:6">
      <c r="A4371">
        <v>48</v>
      </c>
      <c r="B4371" s="1" t="s">
        <v>310</v>
      </c>
      <c r="C4371">
        <v>2</v>
      </c>
      <c r="D4371" s="39">
        <v>0.6</v>
      </c>
      <c r="E4371" s="39">
        <v>2</v>
      </c>
      <c r="F4371" s="39" t="s">
        <v>51</v>
      </c>
    </row>
    <row r="4372" spans="1:6">
      <c r="A4372">
        <v>48</v>
      </c>
      <c r="B4372" s="1" t="s">
        <v>243</v>
      </c>
      <c r="C4372">
        <v>1</v>
      </c>
      <c r="D4372" s="39">
        <v>1</v>
      </c>
      <c r="E4372" s="39">
        <v>3</v>
      </c>
      <c r="F4372" s="39" t="s">
        <v>51</v>
      </c>
    </row>
    <row r="4373" spans="1:6">
      <c r="A4373">
        <v>48</v>
      </c>
      <c r="B4373" s="1" t="s">
        <v>243</v>
      </c>
      <c r="C4373">
        <v>2</v>
      </c>
      <c r="D4373" s="39">
        <v>0.46</v>
      </c>
      <c r="E4373" s="39">
        <v>0</v>
      </c>
      <c r="F4373" s="39" t="s">
        <v>51</v>
      </c>
    </row>
    <row r="4374" spans="1:6">
      <c r="A4374">
        <v>48</v>
      </c>
      <c r="B4374" s="1" t="s">
        <v>274</v>
      </c>
      <c r="C4374">
        <v>1</v>
      </c>
      <c r="D4374" s="39">
        <v>1</v>
      </c>
      <c r="E4374" s="39">
        <v>3</v>
      </c>
      <c r="F4374" s="39" t="s">
        <v>51</v>
      </c>
    </row>
    <row r="4375" spans="1:6">
      <c r="A4375">
        <v>48</v>
      </c>
      <c r="B4375" s="1" t="s">
        <v>274</v>
      </c>
      <c r="C4375">
        <v>2</v>
      </c>
      <c r="D4375" s="39">
        <v>1</v>
      </c>
      <c r="E4375" s="39">
        <v>3</v>
      </c>
      <c r="F4375" s="39" t="s">
        <v>51</v>
      </c>
    </row>
    <row r="4376" spans="1:6">
      <c r="A4376">
        <v>48</v>
      </c>
      <c r="B4376" s="1" t="s">
        <v>603</v>
      </c>
      <c r="C4376">
        <v>1</v>
      </c>
      <c r="D4376" s="39">
        <v>1</v>
      </c>
      <c r="E4376" s="39">
        <v>3</v>
      </c>
      <c r="F4376" s="39" t="s">
        <v>51</v>
      </c>
    </row>
    <row r="4377" spans="1:6">
      <c r="A4377">
        <v>48</v>
      </c>
      <c r="B4377" s="1" t="s">
        <v>603</v>
      </c>
      <c r="C4377">
        <v>2</v>
      </c>
      <c r="D4377" s="39">
        <v>0</v>
      </c>
      <c r="E4377" s="39">
        <v>0</v>
      </c>
      <c r="F4377" s="39" t="s">
        <v>52</v>
      </c>
    </row>
    <row r="4378" spans="1:6">
      <c r="A4378">
        <v>48</v>
      </c>
      <c r="B4378" s="1" t="s">
        <v>376</v>
      </c>
      <c r="C4378">
        <v>1</v>
      </c>
      <c r="D4378" s="39">
        <v>1</v>
      </c>
      <c r="E4378" s="39">
        <v>3</v>
      </c>
      <c r="F4378" s="39" t="s">
        <v>51</v>
      </c>
    </row>
    <row r="4379" spans="1:6">
      <c r="A4379">
        <v>48</v>
      </c>
      <c r="B4379" s="1" t="s">
        <v>376</v>
      </c>
      <c r="C4379">
        <v>2</v>
      </c>
      <c r="D4379" s="39">
        <v>1</v>
      </c>
      <c r="E4379" s="39">
        <v>3</v>
      </c>
      <c r="F4379" s="39" t="s">
        <v>51</v>
      </c>
    </row>
    <row r="4380" spans="1:6">
      <c r="A4380">
        <v>48</v>
      </c>
      <c r="B4380" s="1" t="s">
        <v>256</v>
      </c>
      <c r="C4380">
        <v>1</v>
      </c>
      <c r="D4380" s="39">
        <v>1</v>
      </c>
      <c r="E4380" s="39">
        <v>3</v>
      </c>
      <c r="F4380" s="39" t="s">
        <v>51</v>
      </c>
    </row>
    <row r="4381" spans="1:6">
      <c r="A4381">
        <v>48</v>
      </c>
      <c r="B4381" s="1" t="s">
        <v>256</v>
      </c>
      <c r="C4381">
        <v>2</v>
      </c>
      <c r="D4381" s="39">
        <v>1</v>
      </c>
      <c r="E4381" s="39">
        <v>3</v>
      </c>
      <c r="F4381" s="39" t="s">
        <v>51</v>
      </c>
    </row>
    <row r="4382" spans="1:6">
      <c r="A4382">
        <v>48</v>
      </c>
      <c r="B4382" s="1" t="s">
        <v>345</v>
      </c>
      <c r="C4382">
        <v>1</v>
      </c>
      <c r="D4382" s="39">
        <v>1</v>
      </c>
      <c r="E4382" s="39">
        <v>3</v>
      </c>
      <c r="F4382" s="39" t="s">
        <v>51</v>
      </c>
    </row>
    <row r="4383" spans="1:6">
      <c r="A4383">
        <v>48</v>
      </c>
      <c r="B4383" s="1" t="s">
        <v>345</v>
      </c>
      <c r="C4383">
        <v>2</v>
      </c>
      <c r="D4383" s="39">
        <v>0.75</v>
      </c>
      <c r="E4383" s="39">
        <v>1</v>
      </c>
      <c r="F4383" s="39" t="s">
        <v>51</v>
      </c>
    </row>
    <row r="4384" spans="1:6">
      <c r="A4384">
        <v>48</v>
      </c>
      <c r="B4384" s="1" t="s">
        <v>311</v>
      </c>
      <c r="C4384">
        <v>1</v>
      </c>
      <c r="D4384" s="39">
        <v>1</v>
      </c>
      <c r="E4384" s="39">
        <v>3</v>
      </c>
      <c r="F4384" s="39" t="s">
        <v>51</v>
      </c>
    </row>
    <row r="4385" spans="1:6">
      <c r="A4385">
        <v>48</v>
      </c>
      <c r="B4385" s="1" t="s">
        <v>311</v>
      </c>
      <c r="C4385">
        <v>2</v>
      </c>
      <c r="D4385" s="39">
        <v>1</v>
      </c>
      <c r="E4385" s="39">
        <v>3</v>
      </c>
      <c r="F4385" s="39" t="s">
        <v>51</v>
      </c>
    </row>
    <row r="4386" spans="1:6">
      <c r="A4386">
        <v>48</v>
      </c>
      <c r="B4386" s="1" t="s">
        <v>21</v>
      </c>
      <c r="C4386">
        <v>1</v>
      </c>
      <c r="D4386" s="39">
        <v>0.02</v>
      </c>
      <c r="E4386" s="39">
        <v>1</v>
      </c>
      <c r="F4386" s="39" t="s">
        <v>51</v>
      </c>
    </row>
    <row r="4387" spans="1:6">
      <c r="A4387">
        <v>48</v>
      </c>
      <c r="B4387" s="1" t="s">
        <v>21</v>
      </c>
      <c r="C4387">
        <v>2</v>
      </c>
      <c r="D4387" s="39">
        <v>0.39</v>
      </c>
      <c r="E4387" s="39">
        <v>1</v>
      </c>
      <c r="F4387" s="39" t="s">
        <v>51</v>
      </c>
    </row>
    <row r="4388" spans="1:6">
      <c r="A4388">
        <v>48</v>
      </c>
      <c r="B4388" s="1" t="s">
        <v>44</v>
      </c>
      <c r="C4388">
        <v>1</v>
      </c>
      <c r="D4388" s="39">
        <v>0.53</v>
      </c>
      <c r="E4388" s="39">
        <v>2</v>
      </c>
      <c r="F4388" s="39" t="s">
        <v>51</v>
      </c>
    </row>
    <row r="4389" spans="1:6">
      <c r="A4389">
        <v>48</v>
      </c>
      <c r="B4389" s="1" t="s">
        <v>44</v>
      </c>
      <c r="C4389">
        <v>2</v>
      </c>
      <c r="D4389" s="39">
        <v>0</v>
      </c>
      <c r="E4389" s="39">
        <v>0</v>
      </c>
      <c r="F4389" s="39" t="s">
        <v>52</v>
      </c>
    </row>
    <row r="4390" spans="1:6">
      <c r="A4390">
        <v>48</v>
      </c>
      <c r="B4390" s="1" t="s">
        <v>285</v>
      </c>
      <c r="C4390">
        <v>1</v>
      </c>
      <c r="D4390" s="39">
        <v>1</v>
      </c>
      <c r="E4390" s="39">
        <v>3</v>
      </c>
      <c r="F4390" s="39" t="s">
        <v>51</v>
      </c>
    </row>
    <row r="4391" spans="1:6">
      <c r="A4391">
        <v>48</v>
      </c>
      <c r="B4391" s="1" t="s">
        <v>285</v>
      </c>
      <c r="C4391">
        <v>2</v>
      </c>
      <c r="D4391" s="39">
        <v>0.63</v>
      </c>
      <c r="E4391" s="39">
        <v>2</v>
      </c>
      <c r="F4391" s="39" t="s">
        <v>51</v>
      </c>
    </row>
    <row r="4392" spans="1:6">
      <c r="A4392">
        <v>48</v>
      </c>
      <c r="B4392" s="1" t="s">
        <v>275</v>
      </c>
      <c r="C4392">
        <v>1</v>
      </c>
      <c r="D4392" s="39">
        <v>1</v>
      </c>
      <c r="E4392" s="39">
        <v>3</v>
      </c>
      <c r="F4392" s="39" t="s">
        <v>51</v>
      </c>
    </row>
    <row r="4393" spans="1:6">
      <c r="A4393">
        <v>48</v>
      </c>
      <c r="B4393" s="1" t="s">
        <v>275</v>
      </c>
      <c r="C4393">
        <v>2</v>
      </c>
      <c r="D4393" s="39">
        <v>1</v>
      </c>
      <c r="E4393" s="39">
        <v>3</v>
      </c>
      <c r="F4393" s="39" t="s">
        <v>51</v>
      </c>
    </row>
    <row r="4394" spans="1:6">
      <c r="A4394" s="64">
        <v>49</v>
      </c>
      <c r="B4394" s="1" t="s">
        <v>373</v>
      </c>
      <c r="C4394">
        <v>1</v>
      </c>
      <c r="D4394" s="39">
        <v>0.48</v>
      </c>
      <c r="E4394" s="39">
        <v>0</v>
      </c>
      <c r="F4394" s="39" t="s">
        <v>51</v>
      </c>
    </row>
    <row r="4395" spans="1:6">
      <c r="A4395">
        <v>49</v>
      </c>
      <c r="B4395" s="1" t="s">
        <v>373</v>
      </c>
      <c r="C4395">
        <v>2</v>
      </c>
      <c r="D4395" s="39">
        <v>1</v>
      </c>
      <c r="E4395" s="39">
        <v>3</v>
      </c>
      <c r="F4395" s="39" t="s">
        <v>51</v>
      </c>
    </row>
    <row r="4396" spans="1:6">
      <c r="A4396">
        <v>49</v>
      </c>
      <c r="B4396" s="1" t="s">
        <v>343</v>
      </c>
      <c r="C4396">
        <v>1</v>
      </c>
      <c r="D4396" s="39">
        <v>0.85</v>
      </c>
      <c r="E4396" s="39">
        <v>2</v>
      </c>
      <c r="F4396" s="39" t="s">
        <v>51</v>
      </c>
    </row>
    <row r="4397" spans="1:6">
      <c r="A4397">
        <v>49</v>
      </c>
      <c r="B4397" s="1" t="s">
        <v>343</v>
      </c>
      <c r="C4397">
        <v>2</v>
      </c>
      <c r="D4397" s="39">
        <v>1</v>
      </c>
      <c r="E4397" s="39">
        <v>3</v>
      </c>
      <c r="F4397" s="39" t="s">
        <v>51</v>
      </c>
    </row>
    <row r="4398" spans="1:6">
      <c r="A4398">
        <v>49</v>
      </c>
      <c r="B4398" s="275" t="s">
        <v>450</v>
      </c>
      <c r="C4398">
        <v>1</v>
      </c>
      <c r="D4398" s="39">
        <v>0.63</v>
      </c>
      <c r="E4398" s="39">
        <v>1</v>
      </c>
      <c r="F4398" s="39" t="s">
        <v>51</v>
      </c>
    </row>
    <row r="4399" spans="1:6">
      <c r="A4399">
        <v>49</v>
      </c>
      <c r="B4399" s="275" t="s">
        <v>450</v>
      </c>
      <c r="C4399">
        <v>2</v>
      </c>
      <c r="D4399" s="39">
        <v>0.76</v>
      </c>
      <c r="E4399" s="39">
        <v>1</v>
      </c>
      <c r="F4399" s="39" t="s">
        <v>51</v>
      </c>
    </row>
    <row r="4400" spans="1:6">
      <c r="A4400">
        <v>49</v>
      </c>
      <c r="B4400" s="1" t="s">
        <v>348</v>
      </c>
      <c r="C4400">
        <v>1</v>
      </c>
      <c r="D4400" s="39">
        <v>0.67</v>
      </c>
      <c r="E4400" s="39">
        <v>2</v>
      </c>
      <c r="F4400" s="39" t="s">
        <v>51</v>
      </c>
    </row>
    <row r="4401" spans="1:7">
      <c r="A4401">
        <v>49</v>
      </c>
      <c r="B4401" s="1" t="s">
        <v>348</v>
      </c>
      <c r="C4401">
        <v>2</v>
      </c>
      <c r="D4401" s="39">
        <v>0</v>
      </c>
      <c r="E4401" s="39">
        <v>0</v>
      </c>
      <c r="F4401" s="39" t="s">
        <v>52</v>
      </c>
    </row>
    <row r="4402" spans="1:7">
      <c r="A4402">
        <v>49</v>
      </c>
      <c r="B4402" s="1" t="s">
        <v>374</v>
      </c>
      <c r="C4402">
        <v>1</v>
      </c>
      <c r="D4402" s="39">
        <v>0.88</v>
      </c>
      <c r="E4402" s="39">
        <v>1</v>
      </c>
      <c r="F4402" s="39" t="s">
        <v>51</v>
      </c>
    </row>
    <row r="4403" spans="1:7">
      <c r="A4403">
        <v>49</v>
      </c>
      <c r="B4403" s="1" t="s">
        <v>374</v>
      </c>
      <c r="C4403">
        <v>2</v>
      </c>
      <c r="D4403" s="39">
        <v>1</v>
      </c>
      <c r="E4403" s="39">
        <v>3</v>
      </c>
      <c r="F4403" s="39" t="s">
        <v>51</v>
      </c>
    </row>
    <row r="4404" spans="1:7">
      <c r="A4404">
        <v>49</v>
      </c>
      <c r="B4404" s="1" t="s">
        <v>330</v>
      </c>
      <c r="C4404">
        <v>1</v>
      </c>
      <c r="D4404" s="39">
        <v>1</v>
      </c>
      <c r="E4404" s="39">
        <v>3</v>
      </c>
      <c r="F4404" s="39" t="s">
        <v>51</v>
      </c>
    </row>
    <row r="4405" spans="1:7">
      <c r="A4405">
        <v>49</v>
      </c>
      <c r="B4405" s="1" t="s">
        <v>330</v>
      </c>
      <c r="C4405">
        <v>2</v>
      </c>
      <c r="D4405" s="39">
        <v>0.48</v>
      </c>
      <c r="E4405" s="39">
        <v>0</v>
      </c>
      <c r="F4405" s="39" t="s">
        <v>51</v>
      </c>
    </row>
    <row r="4406" spans="1:7">
      <c r="A4406">
        <v>49</v>
      </c>
      <c r="B4406" s="1" t="s">
        <v>341</v>
      </c>
      <c r="C4406">
        <v>1</v>
      </c>
      <c r="D4406" s="39">
        <v>0.85</v>
      </c>
      <c r="E4406" s="39">
        <v>2</v>
      </c>
      <c r="F4406" s="39" t="s">
        <v>51</v>
      </c>
    </row>
    <row r="4407" spans="1:7">
      <c r="A4407">
        <v>49</v>
      </c>
      <c r="B4407" s="1" t="s">
        <v>341</v>
      </c>
      <c r="C4407">
        <v>2</v>
      </c>
      <c r="D4407" s="39">
        <v>0.52</v>
      </c>
      <c r="E4407" s="39">
        <v>1</v>
      </c>
      <c r="F4407" s="39" t="s">
        <v>51</v>
      </c>
    </row>
    <row r="4408" spans="1:7">
      <c r="A4408">
        <v>49</v>
      </c>
      <c r="B4408" s="1" t="s">
        <v>375</v>
      </c>
      <c r="C4408">
        <v>1</v>
      </c>
      <c r="D4408" s="39">
        <v>0.46</v>
      </c>
      <c r="E4408" s="39">
        <v>0</v>
      </c>
      <c r="F4408" s="39" t="s">
        <v>51</v>
      </c>
    </row>
    <row r="4409" spans="1:7">
      <c r="A4409">
        <v>49</v>
      </c>
      <c r="B4409" s="1" t="s">
        <v>375</v>
      </c>
      <c r="C4409">
        <v>2</v>
      </c>
      <c r="D4409" s="39">
        <v>0.85</v>
      </c>
      <c r="E4409" s="39">
        <v>1</v>
      </c>
      <c r="F4409" s="39" t="s">
        <v>51</v>
      </c>
    </row>
    <row r="4410" spans="1:7">
      <c r="A4410">
        <v>49</v>
      </c>
      <c r="B4410" s="1" t="s">
        <v>331</v>
      </c>
      <c r="C4410">
        <v>1</v>
      </c>
      <c r="D4410" s="39">
        <v>0.34</v>
      </c>
      <c r="E4410" s="39">
        <v>0</v>
      </c>
      <c r="F4410" s="39" t="s">
        <v>51</v>
      </c>
    </row>
    <row r="4411" spans="1:7">
      <c r="A4411">
        <v>49</v>
      </c>
      <c r="B4411" s="1" t="s">
        <v>331</v>
      </c>
      <c r="C4411">
        <v>2</v>
      </c>
      <c r="D4411" s="39">
        <v>1</v>
      </c>
      <c r="E4411" s="39">
        <v>3</v>
      </c>
      <c r="F4411" s="39" t="s">
        <v>51</v>
      </c>
      <c r="G4411" s="6"/>
    </row>
    <row r="4412" spans="1:7">
      <c r="A4412">
        <v>49</v>
      </c>
      <c r="B4412" s="1" t="s">
        <v>95</v>
      </c>
      <c r="C4412">
        <v>1</v>
      </c>
      <c r="D4412" s="39">
        <v>0.92</v>
      </c>
      <c r="E4412" s="39">
        <v>2</v>
      </c>
      <c r="F4412" s="39" t="s">
        <v>51</v>
      </c>
    </row>
    <row r="4413" spans="1:7">
      <c r="A4413">
        <v>49</v>
      </c>
      <c r="B4413" s="1" t="s">
        <v>95</v>
      </c>
      <c r="C4413">
        <v>2</v>
      </c>
      <c r="D4413" s="39">
        <v>0.73</v>
      </c>
      <c r="E4413" s="39">
        <v>2</v>
      </c>
      <c r="F4413" s="39" t="s">
        <v>51</v>
      </c>
    </row>
    <row r="4414" spans="1:7">
      <c r="A4414">
        <v>49</v>
      </c>
      <c r="B4414" s="1" t="s">
        <v>332</v>
      </c>
      <c r="C4414">
        <v>1</v>
      </c>
      <c r="D4414" s="39">
        <v>0.99</v>
      </c>
      <c r="E4414" s="39">
        <v>2</v>
      </c>
      <c r="F4414" s="39" t="s">
        <v>51</v>
      </c>
    </row>
    <row r="4415" spans="1:7">
      <c r="A4415">
        <v>49</v>
      </c>
      <c r="B4415" s="1" t="s">
        <v>332</v>
      </c>
      <c r="C4415">
        <v>2</v>
      </c>
      <c r="D4415" s="39">
        <v>1</v>
      </c>
      <c r="E4415" s="39">
        <v>3</v>
      </c>
      <c r="F4415" s="39" t="s">
        <v>51</v>
      </c>
    </row>
    <row r="4416" spans="1:7">
      <c r="A4416">
        <v>49</v>
      </c>
      <c r="B4416" s="1" t="s">
        <v>270</v>
      </c>
      <c r="C4416">
        <v>1</v>
      </c>
      <c r="D4416" s="39">
        <v>0.98</v>
      </c>
      <c r="E4416" s="39">
        <v>2</v>
      </c>
      <c r="F4416" s="39" t="s">
        <v>51</v>
      </c>
    </row>
    <row r="4417" spans="1:6">
      <c r="A4417">
        <v>49</v>
      </c>
      <c r="B4417" s="1" t="s">
        <v>270</v>
      </c>
      <c r="C4417">
        <v>2</v>
      </c>
      <c r="D4417" s="39">
        <v>0.48</v>
      </c>
      <c r="E4417" s="39">
        <v>0</v>
      </c>
      <c r="F4417" s="39" t="s">
        <v>51</v>
      </c>
    </row>
    <row r="4418" spans="1:6">
      <c r="A4418">
        <v>49</v>
      </c>
      <c r="B4418" s="1" t="s">
        <v>10</v>
      </c>
      <c r="C4418">
        <v>1</v>
      </c>
      <c r="D4418" s="39">
        <v>0.46</v>
      </c>
      <c r="E4418" s="39">
        <v>1</v>
      </c>
      <c r="F4418" s="39" t="s">
        <v>51</v>
      </c>
    </row>
    <row r="4419" spans="1:6">
      <c r="A4419">
        <v>49</v>
      </c>
      <c r="B4419" s="1" t="s">
        <v>10</v>
      </c>
      <c r="C4419">
        <v>2</v>
      </c>
      <c r="D4419" s="39">
        <v>1</v>
      </c>
      <c r="E4419" s="39">
        <v>3</v>
      </c>
      <c r="F4419" s="39" t="s">
        <v>51</v>
      </c>
    </row>
    <row r="4420" spans="1:6">
      <c r="A4420">
        <v>49</v>
      </c>
      <c r="B4420" s="1" t="s">
        <v>257</v>
      </c>
      <c r="C4420">
        <v>1</v>
      </c>
      <c r="D4420" s="39">
        <v>0.55000000000000004</v>
      </c>
      <c r="E4420" s="39">
        <v>1</v>
      </c>
      <c r="F4420" s="39" t="s">
        <v>51</v>
      </c>
    </row>
    <row r="4421" spans="1:6">
      <c r="A4421">
        <v>49</v>
      </c>
      <c r="B4421" s="1" t="s">
        <v>257</v>
      </c>
      <c r="C4421">
        <v>2</v>
      </c>
      <c r="D4421" s="39">
        <v>0.89</v>
      </c>
      <c r="E4421" s="39">
        <v>2</v>
      </c>
      <c r="F4421" s="39" t="s">
        <v>51</v>
      </c>
    </row>
    <row r="4422" spans="1:6">
      <c r="A4422">
        <v>49</v>
      </c>
      <c r="B4422" s="1" t="s">
        <v>334</v>
      </c>
      <c r="C4422">
        <v>1</v>
      </c>
      <c r="D4422" s="39">
        <v>0.81</v>
      </c>
      <c r="E4422" s="39">
        <v>1</v>
      </c>
      <c r="F4422" s="39" t="s">
        <v>51</v>
      </c>
    </row>
    <row r="4423" spans="1:6">
      <c r="A4423">
        <v>49</v>
      </c>
      <c r="B4423" s="1" t="s">
        <v>334</v>
      </c>
      <c r="C4423">
        <v>2</v>
      </c>
      <c r="D4423" s="39">
        <v>0.47</v>
      </c>
      <c r="E4423" s="39">
        <v>0</v>
      </c>
      <c r="F4423" s="39" t="s">
        <v>51</v>
      </c>
    </row>
    <row r="4424" spans="1:6">
      <c r="A4424">
        <v>49</v>
      </c>
      <c r="B4424" s="1" t="s">
        <v>333</v>
      </c>
      <c r="C4424">
        <v>1</v>
      </c>
      <c r="D4424" s="39">
        <v>0.79</v>
      </c>
      <c r="E4424" s="39">
        <v>2</v>
      </c>
      <c r="F4424" s="39" t="s">
        <v>51</v>
      </c>
    </row>
    <row r="4425" spans="1:6">
      <c r="A4425">
        <v>49</v>
      </c>
      <c r="B4425" s="1" t="s">
        <v>333</v>
      </c>
      <c r="C4425">
        <v>2</v>
      </c>
      <c r="D4425" s="39">
        <v>0.77</v>
      </c>
      <c r="E4425" s="39">
        <v>1</v>
      </c>
      <c r="F4425" s="39" t="s">
        <v>51</v>
      </c>
    </row>
    <row r="4426" spans="1:6">
      <c r="A4426">
        <v>49</v>
      </c>
      <c r="B4426" s="1" t="s">
        <v>7</v>
      </c>
      <c r="C4426">
        <v>1</v>
      </c>
      <c r="D4426" s="39">
        <v>1</v>
      </c>
      <c r="E4426" s="39">
        <v>3</v>
      </c>
      <c r="F4426" s="39" t="s">
        <v>51</v>
      </c>
    </row>
    <row r="4427" spans="1:6">
      <c r="A4427">
        <v>49</v>
      </c>
      <c r="B4427" s="1" t="s">
        <v>7</v>
      </c>
      <c r="C4427">
        <v>2</v>
      </c>
      <c r="D4427" s="39">
        <v>0.64</v>
      </c>
      <c r="E4427" s="39">
        <v>2</v>
      </c>
      <c r="F4427" s="39" t="s">
        <v>51</v>
      </c>
    </row>
    <row r="4428" spans="1:6">
      <c r="A4428">
        <v>49</v>
      </c>
      <c r="B4428" s="1" t="s">
        <v>354</v>
      </c>
      <c r="C4428">
        <v>1</v>
      </c>
      <c r="D4428" s="39">
        <v>0.47</v>
      </c>
      <c r="E4428" s="39">
        <v>0</v>
      </c>
      <c r="F4428" s="39" t="s">
        <v>51</v>
      </c>
    </row>
    <row r="4429" spans="1:6">
      <c r="A4429">
        <v>49</v>
      </c>
      <c r="B4429" s="1" t="s">
        <v>354</v>
      </c>
      <c r="C4429">
        <v>2</v>
      </c>
      <c r="D4429" s="39">
        <v>0.64</v>
      </c>
      <c r="E4429" s="39">
        <v>2</v>
      </c>
      <c r="F4429" s="39" t="s">
        <v>51</v>
      </c>
    </row>
    <row r="4430" spans="1:6">
      <c r="A4430">
        <v>49</v>
      </c>
      <c r="B4430" s="1" t="s">
        <v>323</v>
      </c>
      <c r="C4430">
        <v>1</v>
      </c>
      <c r="D4430" s="39">
        <v>1</v>
      </c>
      <c r="E4430" s="39">
        <v>3</v>
      </c>
      <c r="F4430" s="39" t="s">
        <v>51</v>
      </c>
    </row>
    <row r="4431" spans="1:6">
      <c r="A4431">
        <v>49</v>
      </c>
      <c r="B4431" s="1" t="s">
        <v>323</v>
      </c>
      <c r="C4431">
        <v>2</v>
      </c>
      <c r="D4431" s="39">
        <v>1</v>
      </c>
      <c r="E4431" s="39">
        <v>3</v>
      </c>
      <c r="F4431" s="39" t="s">
        <v>51</v>
      </c>
    </row>
    <row r="4432" spans="1:6">
      <c r="A4432">
        <v>49</v>
      </c>
      <c r="B4432" s="1" t="s">
        <v>132</v>
      </c>
      <c r="C4432">
        <v>1</v>
      </c>
      <c r="D4432" s="39">
        <v>1</v>
      </c>
      <c r="E4432" s="39">
        <v>3</v>
      </c>
      <c r="F4432" s="39" t="s">
        <v>51</v>
      </c>
    </row>
    <row r="4433" spans="1:6">
      <c r="A4433">
        <v>49</v>
      </c>
      <c r="B4433" s="1" t="s">
        <v>132</v>
      </c>
      <c r="C4433">
        <v>2</v>
      </c>
      <c r="D4433" s="39">
        <v>0.78</v>
      </c>
      <c r="E4433" s="39">
        <v>2</v>
      </c>
      <c r="F4433" s="39" t="s">
        <v>51</v>
      </c>
    </row>
    <row r="4434" spans="1:6">
      <c r="A4434">
        <v>49</v>
      </c>
      <c r="B4434" s="1" t="s">
        <v>363</v>
      </c>
      <c r="C4434">
        <v>1</v>
      </c>
      <c r="D4434" s="39">
        <v>1</v>
      </c>
      <c r="E4434" s="39">
        <v>3</v>
      </c>
      <c r="F4434" s="39" t="s">
        <v>51</v>
      </c>
    </row>
    <row r="4435" spans="1:6">
      <c r="A4435">
        <v>49</v>
      </c>
      <c r="B4435" s="1" t="s">
        <v>363</v>
      </c>
      <c r="C4435">
        <v>2</v>
      </c>
      <c r="D4435" s="39">
        <v>0.69</v>
      </c>
      <c r="E4435" s="39">
        <v>1</v>
      </c>
      <c r="F4435" s="39" t="s">
        <v>51</v>
      </c>
    </row>
    <row r="4436" spans="1:6">
      <c r="A4436">
        <v>49</v>
      </c>
      <c r="B4436" s="1" t="s">
        <v>234</v>
      </c>
      <c r="C4436">
        <v>1</v>
      </c>
      <c r="D4436" s="39">
        <v>0.89</v>
      </c>
      <c r="E4436" s="39">
        <v>2</v>
      </c>
      <c r="F4436" s="39" t="s">
        <v>51</v>
      </c>
    </row>
    <row r="4437" spans="1:6">
      <c r="A4437">
        <v>49</v>
      </c>
      <c r="B4437" s="1" t="s">
        <v>234</v>
      </c>
      <c r="C4437">
        <v>2</v>
      </c>
      <c r="D4437" s="39">
        <v>0.82</v>
      </c>
      <c r="E4437" s="39">
        <v>2</v>
      </c>
      <c r="F4437" s="39" t="s">
        <v>51</v>
      </c>
    </row>
    <row r="4438" spans="1:6">
      <c r="A4438">
        <v>49</v>
      </c>
      <c r="B4438" s="1" t="s">
        <v>364</v>
      </c>
      <c r="C4438">
        <v>1</v>
      </c>
      <c r="D4438" s="39">
        <v>1</v>
      </c>
      <c r="E4438" s="39">
        <v>3</v>
      </c>
      <c r="F4438" s="39" t="s">
        <v>51</v>
      </c>
    </row>
    <row r="4439" spans="1:6">
      <c r="A4439">
        <v>49</v>
      </c>
      <c r="B4439" s="1" t="s">
        <v>364</v>
      </c>
      <c r="C4439">
        <v>2</v>
      </c>
      <c r="D4439" s="39">
        <v>1</v>
      </c>
      <c r="E4439" s="39">
        <v>3</v>
      </c>
      <c r="F4439" s="39" t="s">
        <v>51</v>
      </c>
    </row>
    <row r="4440" spans="1:6">
      <c r="A4440">
        <v>49</v>
      </c>
      <c r="B4440" s="1" t="s">
        <v>489</v>
      </c>
      <c r="C4440">
        <v>1</v>
      </c>
      <c r="D4440" s="39">
        <v>1</v>
      </c>
      <c r="E4440" s="39">
        <v>3</v>
      </c>
      <c r="F4440" s="39" t="s">
        <v>51</v>
      </c>
    </row>
    <row r="4441" spans="1:6">
      <c r="A4441">
        <v>49</v>
      </c>
      <c r="B4441" s="1" t="s">
        <v>489</v>
      </c>
      <c r="C4441">
        <v>2</v>
      </c>
      <c r="D4441" s="39">
        <v>0.3</v>
      </c>
      <c r="E4441" s="39">
        <v>0</v>
      </c>
      <c r="F4441" s="39" t="s">
        <v>51</v>
      </c>
    </row>
    <row r="4442" spans="1:6">
      <c r="A4442">
        <v>49</v>
      </c>
      <c r="B4442" s="1" t="s">
        <v>14</v>
      </c>
      <c r="C4442">
        <v>1</v>
      </c>
      <c r="D4442" s="39">
        <v>0.72</v>
      </c>
      <c r="E4442" s="39">
        <v>2</v>
      </c>
      <c r="F4442" s="39" t="s">
        <v>51</v>
      </c>
    </row>
    <row r="4443" spans="1:6">
      <c r="A4443">
        <v>49</v>
      </c>
      <c r="B4443" s="1" t="s">
        <v>14</v>
      </c>
      <c r="C4443">
        <v>2</v>
      </c>
      <c r="D4443" s="39">
        <v>0.79</v>
      </c>
      <c r="E4443" s="39">
        <v>2</v>
      </c>
      <c r="F4443" s="39" t="s">
        <v>51</v>
      </c>
    </row>
    <row r="4444" spans="1:6">
      <c r="A4444">
        <v>49</v>
      </c>
      <c r="B4444" s="1" t="s">
        <v>335</v>
      </c>
      <c r="C4444">
        <v>1</v>
      </c>
      <c r="D4444" s="39">
        <v>0.52</v>
      </c>
      <c r="E4444" s="39">
        <v>2</v>
      </c>
      <c r="F4444" s="39" t="s">
        <v>51</v>
      </c>
    </row>
    <row r="4445" spans="1:6">
      <c r="A4445">
        <v>49</v>
      </c>
      <c r="B4445" s="1" t="s">
        <v>335</v>
      </c>
      <c r="C4445">
        <v>2</v>
      </c>
      <c r="D4445" s="39">
        <v>0.93</v>
      </c>
      <c r="E4445" s="39">
        <v>1</v>
      </c>
      <c r="F4445" s="39" t="s">
        <v>51</v>
      </c>
    </row>
    <row r="4446" spans="1:6">
      <c r="A4446">
        <v>49</v>
      </c>
      <c r="B4446" s="1" t="s">
        <v>326</v>
      </c>
      <c r="C4446">
        <v>1</v>
      </c>
      <c r="D4446" s="39">
        <v>1</v>
      </c>
      <c r="E4446" s="39">
        <v>3</v>
      </c>
      <c r="F4446" s="39" t="s">
        <v>51</v>
      </c>
    </row>
    <row r="4447" spans="1:6">
      <c r="A4447">
        <v>49</v>
      </c>
      <c r="B4447" s="1" t="s">
        <v>326</v>
      </c>
      <c r="C4447">
        <v>2</v>
      </c>
      <c r="D4447" s="39">
        <v>1</v>
      </c>
      <c r="E4447" s="39">
        <v>3</v>
      </c>
      <c r="F4447" s="39" t="s">
        <v>51</v>
      </c>
    </row>
    <row r="4448" spans="1:6">
      <c r="A4448">
        <v>49</v>
      </c>
      <c r="B4448" s="1" t="s">
        <v>342</v>
      </c>
      <c r="C4448">
        <v>1</v>
      </c>
      <c r="D4448" s="39">
        <v>0.92</v>
      </c>
      <c r="E4448" s="39">
        <v>2</v>
      </c>
      <c r="F4448" s="39" t="s">
        <v>51</v>
      </c>
    </row>
    <row r="4449" spans="1:6">
      <c r="A4449">
        <v>49</v>
      </c>
      <c r="B4449" s="1" t="s">
        <v>342</v>
      </c>
      <c r="C4449">
        <v>2</v>
      </c>
      <c r="D4449" s="39">
        <v>1</v>
      </c>
      <c r="E4449" s="39">
        <v>3</v>
      </c>
      <c r="F4449" s="39" t="s">
        <v>51</v>
      </c>
    </row>
    <row r="4450" spans="1:6">
      <c r="A4450">
        <v>49</v>
      </c>
      <c r="B4450" s="1" t="s">
        <v>118</v>
      </c>
      <c r="C4450">
        <v>1</v>
      </c>
      <c r="D4450" s="39">
        <v>0.65</v>
      </c>
      <c r="E4450" s="39">
        <v>1</v>
      </c>
      <c r="F4450" s="39" t="s">
        <v>51</v>
      </c>
    </row>
    <row r="4451" spans="1:6">
      <c r="A4451">
        <v>49</v>
      </c>
      <c r="B4451" s="1" t="s">
        <v>118</v>
      </c>
      <c r="C4451">
        <v>2</v>
      </c>
      <c r="D4451" s="39">
        <v>0.88</v>
      </c>
      <c r="E4451" s="39">
        <v>2</v>
      </c>
      <c r="F4451" s="39" t="s">
        <v>51</v>
      </c>
    </row>
    <row r="4452" spans="1:6">
      <c r="A4452">
        <v>49</v>
      </c>
      <c r="B4452" s="1" t="s">
        <v>240</v>
      </c>
      <c r="C4452">
        <v>1</v>
      </c>
      <c r="D4452" s="39">
        <v>0.67</v>
      </c>
      <c r="E4452" s="39">
        <v>2</v>
      </c>
      <c r="F4452" s="39" t="s">
        <v>51</v>
      </c>
    </row>
    <row r="4453" spans="1:6">
      <c r="A4453">
        <v>49</v>
      </c>
      <c r="B4453" s="1" t="s">
        <v>240</v>
      </c>
      <c r="C4453">
        <v>2</v>
      </c>
      <c r="D4453" s="39">
        <v>1</v>
      </c>
      <c r="E4453" s="39">
        <v>3</v>
      </c>
      <c r="F4453" s="39" t="s">
        <v>51</v>
      </c>
    </row>
    <row r="4454" spans="1:6">
      <c r="A4454">
        <v>49</v>
      </c>
      <c r="B4454" s="1" t="s">
        <v>201</v>
      </c>
      <c r="C4454">
        <v>1</v>
      </c>
      <c r="D4454" s="39">
        <v>1</v>
      </c>
      <c r="E4454" s="39">
        <v>3</v>
      </c>
      <c r="F4454" s="39" t="s">
        <v>51</v>
      </c>
    </row>
    <row r="4455" spans="1:6">
      <c r="A4455">
        <v>49</v>
      </c>
      <c r="B4455" s="1" t="s">
        <v>201</v>
      </c>
      <c r="C4455">
        <v>2</v>
      </c>
      <c r="D4455" s="39">
        <v>1</v>
      </c>
      <c r="E4455" s="39">
        <v>3</v>
      </c>
      <c r="F4455" s="39" t="s">
        <v>51</v>
      </c>
    </row>
    <row r="4456" spans="1:6">
      <c r="A4456">
        <v>49</v>
      </c>
      <c r="B4456" s="1" t="s">
        <v>290</v>
      </c>
      <c r="C4456">
        <v>1</v>
      </c>
      <c r="D4456" s="39">
        <v>0.92</v>
      </c>
      <c r="E4456" s="39">
        <v>2</v>
      </c>
      <c r="F4456" s="39" t="s">
        <v>51</v>
      </c>
    </row>
    <row r="4457" spans="1:6">
      <c r="A4457">
        <v>49</v>
      </c>
      <c r="B4457" s="1" t="s">
        <v>290</v>
      </c>
      <c r="C4457">
        <v>2</v>
      </c>
      <c r="D4457" s="39">
        <v>1</v>
      </c>
      <c r="E4457" s="39">
        <v>3</v>
      </c>
      <c r="F4457" s="39" t="s">
        <v>51</v>
      </c>
    </row>
    <row r="4458" spans="1:6">
      <c r="A4458">
        <v>49</v>
      </c>
      <c r="B4458" s="1" t="s">
        <v>20</v>
      </c>
      <c r="C4458">
        <v>1</v>
      </c>
      <c r="D4458" s="39">
        <v>1</v>
      </c>
      <c r="E4458" s="39">
        <v>3</v>
      </c>
      <c r="F4458" s="39" t="s">
        <v>51</v>
      </c>
    </row>
    <row r="4459" spans="1:6">
      <c r="A4459">
        <v>49</v>
      </c>
      <c r="B4459" s="1" t="s">
        <v>20</v>
      </c>
      <c r="C4459">
        <v>2</v>
      </c>
      <c r="D4459" s="39">
        <v>1</v>
      </c>
      <c r="E4459" s="39">
        <v>3</v>
      </c>
      <c r="F4459" s="39" t="s">
        <v>51</v>
      </c>
    </row>
    <row r="4460" spans="1:6">
      <c r="A4460">
        <v>49</v>
      </c>
      <c r="B4460" s="1" t="s">
        <v>310</v>
      </c>
      <c r="C4460">
        <v>1</v>
      </c>
      <c r="D4460" s="39">
        <v>0.37</v>
      </c>
      <c r="E4460" s="39">
        <v>1</v>
      </c>
      <c r="F4460" s="39" t="s">
        <v>51</v>
      </c>
    </row>
    <row r="4461" spans="1:6">
      <c r="A4461">
        <v>49</v>
      </c>
      <c r="B4461" s="1" t="s">
        <v>310</v>
      </c>
      <c r="C4461">
        <v>2</v>
      </c>
      <c r="D4461" s="39">
        <v>1</v>
      </c>
      <c r="E4461" s="39">
        <v>3</v>
      </c>
      <c r="F4461" s="39" t="s">
        <v>51</v>
      </c>
    </row>
    <row r="4462" spans="1:6">
      <c r="A4462">
        <v>49</v>
      </c>
      <c r="B4462" s="1" t="s">
        <v>243</v>
      </c>
      <c r="C4462">
        <v>1</v>
      </c>
      <c r="D4462" s="39">
        <v>1</v>
      </c>
      <c r="E4462" s="39">
        <v>3</v>
      </c>
      <c r="F4462" s="39" t="s">
        <v>51</v>
      </c>
    </row>
    <row r="4463" spans="1:6">
      <c r="A4463">
        <v>49</v>
      </c>
      <c r="B4463" s="1" t="s">
        <v>243</v>
      </c>
      <c r="C4463">
        <v>2</v>
      </c>
      <c r="D4463" s="39">
        <v>0.94</v>
      </c>
      <c r="E4463" s="39">
        <v>2</v>
      </c>
      <c r="F4463" s="39" t="s">
        <v>51</v>
      </c>
    </row>
    <row r="4464" spans="1:6">
      <c r="A4464">
        <v>49</v>
      </c>
      <c r="B4464" s="1" t="s">
        <v>274</v>
      </c>
      <c r="C4464">
        <v>1</v>
      </c>
      <c r="D4464" s="39">
        <v>0.94</v>
      </c>
      <c r="E4464" s="39">
        <v>2</v>
      </c>
      <c r="F4464" s="39" t="s">
        <v>51</v>
      </c>
    </row>
    <row r="4465" spans="1:6">
      <c r="A4465">
        <v>49</v>
      </c>
      <c r="B4465" s="1" t="s">
        <v>274</v>
      </c>
      <c r="C4465">
        <v>2</v>
      </c>
      <c r="D4465" s="39">
        <v>1</v>
      </c>
      <c r="E4465" s="39">
        <v>3</v>
      </c>
      <c r="F4465" s="39" t="s">
        <v>51</v>
      </c>
    </row>
    <row r="4466" spans="1:6">
      <c r="A4466">
        <v>49</v>
      </c>
      <c r="B4466" s="1" t="s">
        <v>603</v>
      </c>
      <c r="C4466">
        <v>1</v>
      </c>
      <c r="D4466" s="39">
        <v>0</v>
      </c>
      <c r="E4466" s="39">
        <v>0</v>
      </c>
      <c r="F4466" s="39" t="s">
        <v>52</v>
      </c>
    </row>
    <row r="4467" spans="1:6">
      <c r="A4467">
        <v>49</v>
      </c>
      <c r="B4467" s="1" t="s">
        <v>603</v>
      </c>
      <c r="C4467">
        <v>2</v>
      </c>
      <c r="D4467" s="39">
        <v>0</v>
      </c>
      <c r="E4467" s="39">
        <v>0</v>
      </c>
      <c r="F4467" s="39" t="s">
        <v>52</v>
      </c>
    </row>
    <row r="4468" spans="1:6">
      <c r="A4468">
        <v>49</v>
      </c>
      <c r="B4468" s="1" t="s">
        <v>376</v>
      </c>
      <c r="C4468">
        <v>1</v>
      </c>
      <c r="D4468" s="39">
        <v>0.79</v>
      </c>
      <c r="E4468" s="39">
        <v>2</v>
      </c>
      <c r="F4468" s="39" t="s">
        <v>51</v>
      </c>
    </row>
    <row r="4469" spans="1:6">
      <c r="A4469">
        <v>49</v>
      </c>
      <c r="B4469" s="1" t="s">
        <v>376</v>
      </c>
      <c r="C4469">
        <v>2</v>
      </c>
      <c r="D4469" s="39">
        <v>0.73</v>
      </c>
      <c r="E4469" s="39">
        <v>2</v>
      </c>
      <c r="F4469" s="39" t="s">
        <v>51</v>
      </c>
    </row>
    <row r="4470" spans="1:6">
      <c r="A4470">
        <v>49</v>
      </c>
      <c r="B4470" s="1" t="s">
        <v>256</v>
      </c>
      <c r="C4470">
        <v>1</v>
      </c>
      <c r="D4470" s="39">
        <v>1</v>
      </c>
      <c r="E4470" s="39">
        <v>3</v>
      </c>
      <c r="F4470" s="39" t="s">
        <v>51</v>
      </c>
    </row>
    <row r="4471" spans="1:6">
      <c r="A4471">
        <v>49</v>
      </c>
      <c r="B4471" s="1" t="s">
        <v>256</v>
      </c>
      <c r="C4471">
        <v>2</v>
      </c>
      <c r="D4471" s="39">
        <v>1</v>
      </c>
      <c r="E4471" s="39">
        <v>3</v>
      </c>
      <c r="F4471" s="39" t="s">
        <v>51</v>
      </c>
    </row>
    <row r="4472" spans="1:6">
      <c r="A4472">
        <v>49</v>
      </c>
      <c r="B4472" s="1" t="s">
        <v>345</v>
      </c>
      <c r="C4472">
        <v>1</v>
      </c>
      <c r="D4472" s="39">
        <v>0.8</v>
      </c>
      <c r="E4472" s="39">
        <v>1</v>
      </c>
      <c r="F4472" s="39" t="s">
        <v>51</v>
      </c>
    </row>
    <row r="4473" spans="1:6">
      <c r="A4473">
        <v>49</v>
      </c>
      <c r="B4473" s="1" t="s">
        <v>345</v>
      </c>
      <c r="C4473">
        <v>2</v>
      </c>
      <c r="D4473" s="39">
        <v>1</v>
      </c>
      <c r="E4473" s="39">
        <v>3</v>
      </c>
      <c r="F4473" s="39" t="s">
        <v>51</v>
      </c>
    </row>
    <row r="4474" spans="1:6">
      <c r="A4474">
        <v>49</v>
      </c>
      <c r="B4474" s="1" t="s">
        <v>311</v>
      </c>
      <c r="C4474">
        <v>1</v>
      </c>
      <c r="D4474" s="39">
        <v>1</v>
      </c>
      <c r="E4474" s="39">
        <v>3</v>
      </c>
      <c r="F4474" s="39" t="s">
        <v>51</v>
      </c>
    </row>
    <row r="4475" spans="1:6">
      <c r="A4475">
        <v>49</v>
      </c>
      <c r="B4475" s="1" t="s">
        <v>311</v>
      </c>
      <c r="C4475">
        <v>2</v>
      </c>
      <c r="D4475" s="39">
        <v>1</v>
      </c>
      <c r="E4475" s="39">
        <v>3</v>
      </c>
      <c r="F4475" s="39" t="s">
        <v>51</v>
      </c>
    </row>
    <row r="4476" spans="1:6">
      <c r="A4476">
        <v>49</v>
      </c>
      <c r="B4476" s="1" t="s">
        <v>39</v>
      </c>
      <c r="C4476">
        <v>1</v>
      </c>
      <c r="D4476" s="39">
        <v>0.72</v>
      </c>
      <c r="E4476" s="39">
        <v>1</v>
      </c>
      <c r="F4476" s="39" t="s">
        <v>51</v>
      </c>
    </row>
    <row r="4477" spans="1:6">
      <c r="A4477">
        <v>49</v>
      </c>
      <c r="B4477" s="1" t="s">
        <v>39</v>
      </c>
      <c r="C4477">
        <v>2</v>
      </c>
      <c r="D4477" s="39">
        <v>0.99</v>
      </c>
      <c r="E4477" s="39">
        <v>2</v>
      </c>
      <c r="F4477" s="39" t="s">
        <v>51</v>
      </c>
    </row>
    <row r="4478" spans="1:6">
      <c r="A4478">
        <v>49</v>
      </c>
      <c r="B4478" s="1" t="s">
        <v>44</v>
      </c>
      <c r="C4478">
        <v>1</v>
      </c>
      <c r="D4478" s="39">
        <v>1</v>
      </c>
      <c r="E4478" s="39">
        <v>3</v>
      </c>
      <c r="F4478" s="39" t="s">
        <v>51</v>
      </c>
    </row>
    <row r="4479" spans="1:6">
      <c r="A4479">
        <v>49</v>
      </c>
      <c r="B4479" s="1" t="s">
        <v>44</v>
      </c>
      <c r="C4479">
        <v>2</v>
      </c>
      <c r="D4479" s="39">
        <v>0.79</v>
      </c>
      <c r="E4479" s="39">
        <v>2</v>
      </c>
      <c r="F4479" s="39" t="s">
        <v>51</v>
      </c>
    </row>
    <row r="4480" spans="1:6">
      <c r="A4480">
        <v>49</v>
      </c>
      <c r="B4480" s="1" t="s">
        <v>275</v>
      </c>
      <c r="C4480">
        <v>1</v>
      </c>
      <c r="D4480" s="39">
        <v>1</v>
      </c>
      <c r="E4480" s="39">
        <v>3</v>
      </c>
      <c r="F4480" s="39" t="s">
        <v>51</v>
      </c>
    </row>
    <row r="4481" spans="1:6">
      <c r="A4481">
        <v>49</v>
      </c>
      <c r="B4481" s="1" t="s">
        <v>275</v>
      </c>
      <c r="C4481">
        <v>2</v>
      </c>
      <c r="D4481" s="39">
        <v>1</v>
      </c>
      <c r="E4481" s="39">
        <v>3</v>
      </c>
      <c r="F4481" s="39" t="s">
        <v>51</v>
      </c>
    </row>
    <row r="4482" spans="1:6">
      <c r="A4482">
        <v>49</v>
      </c>
      <c r="B4482" s="1" t="s">
        <v>285</v>
      </c>
      <c r="C4482">
        <v>1</v>
      </c>
      <c r="D4482" s="39">
        <v>0.75</v>
      </c>
      <c r="E4482" s="39">
        <v>1</v>
      </c>
      <c r="F4482" s="39" t="s">
        <v>51</v>
      </c>
    </row>
    <row r="4483" spans="1:6">
      <c r="A4483">
        <v>49</v>
      </c>
      <c r="B4483" s="1" t="s">
        <v>285</v>
      </c>
      <c r="C4483">
        <v>2</v>
      </c>
      <c r="D4483" s="39">
        <v>1</v>
      </c>
      <c r="E4483" s="39">
        <v>3</v>
      </c>
      <c r="F4483" s="39" t="s">
        <v>51</v>
      </c>
    </row>
    <row r="4484" spans="1:6">
      <c r="A4484" s="60">
        <v>50</v>
      </c>
      <c r="B4484" s="1" t="s">
        <v>373</v>
      </c>
      <c r="C4484">
        <v>1</v>
      </c>
      <c r="D4484" s="39">
        <v>0.44</v>
      </c>
      <c r="E4484" s="39">
        <v>0</v>
      </c>
      <c r="F4484" s="39" t="s">
        <v>51</v>
      </c>
    </row>
    <row r="4485" spans="1:6">
      <c r="A4485">
        <v>50</v>
      </c>
      <c r="B4485" s="1" t="s">
        <v>373</v>
      </c>
      <c r="C4485">
        <v>2</v>
      </c>
      <c r="D4485" s="39">
        <v>0.46</v>
      </c>
      <c r="E4485" s="39">
        <v>0</v>
      </c>
      <c r="F4485" s="39" t="s">
        <v>51</v>
      </c>
    </row>
    <row r="4486" spans="1:6">
      <c r="A4486">
        <v>50</v>
      </c>
      <c r="B4486" s="275" t="s">
        <v>450</v>
      </c>
      <c r="C4486">
        <v>1</v>
      </c>
      <c r="D4486" s="39">
        <v>0.71</v>
      </c>
      <c r="E4486" s="39">
        <v>2</v>
      </c>
      <c r="F4486" s="39" t="s">
        <v>51</v>
      </c>
    </row>
    <row r="4487" spans="1:6">
      <c r="A4487">
        <v>50</v>
      </c>
      <c r="B4487" s="275" t="s">
        <v>450</v>
      </c>
      <c r="C4487">
        <v>2</v>
      </c>
      <c r="D4487" s="39">
        <v>0.42</v>
      </c>
      <c r="E4487" s="39">
        <v>0</v>
      </c>
      <c r="F4487" s="39" t="s">
        <v>51</v>
      </c>
    </row>
    <row r="4488" spans="1:6">
      <c r="A4488">
        <v>50</v>
      </c>
      <c r="B4488" s="1" t="s">
        <v>379</v>
      </c>
      <c r="C4488">
        <v>1</v>
      </c>
      <c r="D4488" s="39">
        <v>0.7</v>
      </c>
      <c r="E4488" s="39">
        <v>2</v>
      </c>
      <c r="F4488" s="39" t="s">
        <v>51</v>
      </c>
    </row>
    <row r="4489" spans="1:6">
      <c r="A4489">
        <v>50</v>
      </c>
      <c r="B4489" s="1" t="s">
        <v>379</v>
      </c>
      <c r="C4489">
        <v>2</v>
      </c>
      <c r="D4489" s="39">
        <v>0.5</v>
      </c>
      <c r="E4489" s="39">
        <v>1</v>
      </c>
      <c r="F4489" s="39" t="s">
        <v>51</v>
      </c>
    </row>
    <row r="4490" spans="1:6">
      <c r="A4490">
        <v>50</v>
      </c>
      <c r="B4490" s="1" t="s">
        <v>229</v>
      </c>
      <c r="C4490">
        <v>1</v>
      </c>
      <c r="D4490" s="39">
        <v>0.59</v>
      </c>
      <c r="E4490" s="39">
        <v>1</v>
      </c>
      <c r="F4490" s="39" t="s">
        <v>51</v>
      </c>
    </row>
    <row r="4491" spans="1:6">
      <c r="A4491">
        <v>50</v>
      </c>
      <c r="B4491" s="1" t="s">
        <v>229</v>
      </c>
      <c r="C4491">
        <v>2</v>
      </c>
      <c r="D4491" s="39">
        <v>0.53</v>
      </c>
      <c r="E4491" s="39">
        <v>1</v>
      </c>
      <c r="F4491" s="39" t="s">
        <v>51</v>
      </c>
    </row>
    <row r="4492" spans="1:6">
      <c r="A4492">
        <v>50</v>
      </c>
      <c r="B4492" s="1" t="s">
        <v>330</v>
      </c>
      <c r="C4492">
        <v>1</v>
      </c>
      <c r="D4492" s="39">
        <v>0.7</v>
      </c>
      <c r="E4492" s="39">
        <v>2</v>
      </c>
      <c r="F4492" s="39" t="s">
        <v>51</v>
      </c>
    </row>
    <row r="4493" spans="1:6">
      <c r="A4493">
        <v>50</v>
      </c>
      <c r="B4493" s="1" t="s">
        <v>330</v>
      </c>
      <c r="C4493">
        <v>2</v>
      </c>
      <c r="D4493" s="39">
        <v>0.86</v>
      </c>
      <c r="E4493" s="39">
        <v>2</v>
      </c>
      <c r="F4493" s="39" t="s">
        <v>51</v>
      </c>
    </row>
    <row r="4494" spans="1:6">
      <c r="A4494">
        <v>50</v>
      </c>
      <c r="B4494" s="1" t="s">
        <v>341</v>
      </c>
      <c r="C4494">
        <v>1</v>
      </c>
      <c r="D4494" s="39">
        <v>1</v>
      </c>
      <c r="E4494" s="39">
        <v>3</v>
      </c>
      <c r="F4494" s="39" t="s">
        <v>51</v>
      </c>
    </row>
    <row r="4495" spans="1:6">
      <c r="A4495">
        <v>50</v>
      </c>
      <c r="B4495" s="1" t="s">
        <v>341</v>
      </c>
      <c r="C4495">
        <v>2</v>
      </c>
      <c r="D4495" s="39">
        <v>0.59</v>
      </c>
      <c r="E4495" s="39">
        <v>1</v>
      </c>
      <c r="F4495" s="39" t="s">
        <v>51</v>
      </c>
    </row>
    <row r="4496" spans="1:6">
      <c r="A4496">
        <v>50</v>
      </c>
      <c r="B4496" s="1" t="s">
        <v>375</v>
      </c>
      <c r="C4496">
        <v>1</v>
      </c>
      <c r="D4496" s="39">
        <v>0.6</v>
      </c>
      <c r="E4496" s="39">
        <v>1</v>
      </c>
      <c r="F4496" s="39" t="s">
        <v>51</v>
      </c>
    </row>
    <row r="4497" spans="1:6">
      <c r="A4497">
        <v>50</v>
      </c>
      <c r="B4497" s="1" t="s">
        <v>375</v>
      </c>
      <c r="C4497">
        <v>2</v>
      </c>
      <c r="D4497" s="39">
        <v>0</v>
      </c>
      <c r="E4497" s="39">
        <v>0</v>
      </c>
      <c r="F4497" s="39" t="s">
        <v>52</v>
      </c>
    </row>
    <row r="4498" spans="1:6">
      <c r="A4498">
        <v>50</v>
      </c>
      <c r="B4498" s="1" t="s">
        <v>331</v>
      </c>
      <c r="C4498">
        <v>1</v>
      </c>
      <c r="D4498" s="39">
        <v>0.68</v>
      </c>
      <c r="E4498" s="39">
        <v>2</v>
      </c>
      <c r="F4498" s="39" t="s">
        <v>51</v>
      </c>
    </row>
    <row r="4499" spans="1:6">
      <c r="A4499">
        <v>50</v>
      </c>
      <c r="B4499" s="1" t="s">
        <v>331</v>
      </c>
      <c r="C4499">
        <v>2</v>
      </c>
      <c r="D4499" s="39">
        <v>0.49</v>
      </c>
      <c r="E4499" s="39">
        <v>1</v>
      </c>
      <c r="F4499" s="39" t="s">
        <v>51</v>
      </c>
    </row>
    <row r="4500" spans="1:6">
      <c r="A4500">
        <v>50</v>
      </c>
      <c r="B4500" s="1" t="s">
        <v>95</v>
      </c>
      <c r="C4500">
        <v>1</v>
      </c>
      <c r="D4500" s="39">
        <v>0.81</v>
      </c>
      <c r="E4500" s="39">
        <v>2</v>
      </c>
      <c r="F4500" s="39" t="s">
        <v>51</v>
      </c>
    </row>
    <row r="4501" spans="1:6">
      <c r="A4501">
        <v>50</v>
      </c>
      <c r="B4501" s="1" t="s">
        <v>95</v>
      </c>
      <c r="C4501">
        <v>2</v>
      </c>
      <c r="D4501" s="39">
        <v>0.55000000000000004</v>
      </c>
      <c r="E4501" s="39">
        <v>2</v>
      </c>
      <c r="F4501" s="39" t="s">
        <v>51</v>
      </c>
    </row>
    <row r="4502" spans="1:6">
      <c r="A4502">
        <v>50</v>
      </c>
      <c r="B4502" s="1" t="s">
        <v>332</v>
      </c>
      <c r="C4502">
        <v>1</v>
      </c>
      <c r="D4502" s="39">
        <v>0.63</v>
      </c>
      <c r="E4502" s="39">
        <v>1</v>
      </c>
      <c r="F4502" s="39" t="s">
        <v>51</v>
      </c>
    </row>
    <row r="4503" spans="1:6">
      <c r="A4503">
        <v>50</v>
      </c>
      <c r="B4503" s="1" t="s">
        <v>332</v>
      </c>
      <c r="C4503">
        <v>2</v>
      </c>
      <c r="D4503" s="39">
        <v>0.71</v>
      </c>
      <c r="E4503" s="39">
        <v>2</v>
      </c>
      <c r="F4503" s="39" t="s">
        <v>51</v>
      </c>
    </row>
    <row r="4504" spans="1:6">
      <c r="A4504">
        <v>50</v>
      </c>
      <c r="B4504" s="1" t="s">
        <v>270</v>
      </c>
      <c r="C4504">
        <v>1</v>
      </c>
      <c r="D4504" s="39">
        <v>0.98</v>
      </c>
      <c r="E4504" s="39">
        <v>2</v>
      </c>
      <c r="F4504" s="39" t="s">
        <v>51</v>
      </c>
    </row>
    <row r="4505" spans="1:6">
      <c r="A4505">
        <v>50</v>
      </c>
      <c r="B4505" s="1" t="s">
        <v>270</v>
      </c>
      <c r="C4505">
        <v>2</v>
      </c>
      <c r="D4505" s="39">
        <v>1</v>
      </c>
      <c r="E4505" s="39">
        <v>3</v>
      </c>
      <c r="F4505" s="39" t="s">
        <v>51</v>
      </c>
    </row>
    <row r="4506" spans="1:6">
      <c r="A4506">
        <v>50</v>
      </c>
      <c r="B4506" s="1" t="s">
        <v>10</v>
      </c>
      <c r="C4506">
        <v>1</v>
      </c>
      <c r="D4506" s="39">
        <v>0.69</v>
      </c>
      <c r="E4506" s="39">
        <v>1</v>
      </c>
      <c r="F4506" s="39" t="s">
        <v>51</v>
      </c>
    </row>
    <row r="4507" spans="1:6">
      <c r="A4507">
        <v>50</v>
      </c>
      <c r="B4507" s="1" t="s">
        <v>10</v>
      </c>
      <c r="C4507">
        <v>2</v>
      </c>
      <c r="D4507" s="39">
        <v>0.85</v>
      </c>
      <c r="E4507" s="39">
        <v>1</v>
      </c>
      <c r="F4507" s="39" t="s">
        <v>51</v>
      </c>
    </row>
    <row r="4508" spans="1:6">
      <c r="A4508">
        <v>50</v>
      </c>
      <c r="B4508" s="1" t="s">
        <v>334</v>
      </c>
      <c r="C4508">
        <v>1</v>
      </c>
      <c r="D4508" s="39">
        <v>0.85</v>
      </c>
      <c r="E4508" s="39">
        <v>1</v>
      </c>
      <c r="F4508" s="39" t="s">
        <v>51</v>
      </c>
    </row>
    <row r="4509" spans="1:6">
      <c r="A4509">
        <v>50</v>
      </c>
      <c r="B4509" s="1" t="s">
        <v>334</v>
      </c>
      <c r="C4509">
        <v>2</v>
      </c>
      <c r="D4509" s="39">
        <v>0.79</v>
      </c>
      <c r="E4509" s="39">
        <v>2</v>
      </c>
      <c r="F4509" s="39" t="s">
        <v>51</v>
      </c>
    </row>
    <row r="4510" spans="1:6">
      <c r="A4510">
        <v>50</v>
      </c>
      <c r="B4510" s="1" t="s">
        <v>257</v>
      </c>
      <c r="C4510">
        <v>1</v>
      </c>
      <c r="D4510" s="39">
        <v>0.71</v>
      </c>
      <c r="E4510" s="39">
        <v>2</v>
      </c>
      <c r="F4510" s="39" t="s">
        <v>51</v>
      </c>
    </row>
    <row r="4511" spans="1:6">
      <c r="A4511">
        <v>50</v>
      </c>
      <c r="B4511" s="1" t="s">
        <v>257</v>
      </c>
      <c r="C4511">
        <v>2</v>
      </c>
      <c r="D4511" s="39">
        <v>0.79</v>
      </c>
      <c r="E4511" s="39">
        <v>2</v>
      </c>
      <c r="F4511" s="39" t="s">
        <v>51</v>
      </c>
    </row>
    <row r="4512" spans="1:6">
      <c r="A4512">
        <v>50</v>
      </c>
      <c r="B4512" s="1" t="s">
        <v>7</v>
      </c>
      <c r="C4512">
        <v>1</v>
      </c>
      <c r="D4512" s="39">
        <v>0.78</v>
      </c>
      <c r="E4512" s="39">
        <v>2</v>
      </c>
      <c r="F4512" s="39" t="s">
        <v>51</v>
      </c>
    </row>
    <row r="4513" spans="1:6">
      <c r="A4513">
        <v>50</v>
      </c>
      <c r="B4513" s="1" t="s">
        <v>7</v>
      </c>
      <c r="C4513">
        <v>2</v>
      </c>
      <c r="D4513" s="39">
        <v>0.65</v>
      </c>
      <c r="E4513" s="39">
        <v>2</v>
      </c>
      <c r="F4513" s="39" t="s">
        <v>51</v>
      </c>
    </row>
    <row r="4514" spans="1:6">
      <c r="A4514">
        <v>50</v>
      </c>
      <c r="B4514" s="1" t="s">
        <v>333</v>
      </c>
      <c r="C4514">
        <v>1</v>
      </c>
      <c r="D4514" s="39">
        <v>0.86</v>
      </c>
      <c r="E4514" s="39">
        <v>2</v>
      </c>
      <c r="F4514" s="39" t="s">
        <v>51</v>
      </c>
    </row>
    <row r="4515" spans="1:6">
      <c r="A4515">
        <v>50</v>
      </c>
      <c r="B4515" s="1" t="s">
        <v>333</v>
      </c>
      <c r="C4515">
        <v>2</v>
      </c>
      <c r="D4515" s="39">
        <v>0.62</v>
      </c>
      <c r="E4515" s="39">
        <v>2</v>
      </c>
      <c r="F4515" s="39" t="s">
        <v>51</v>
      </c>
    </row>
    <row r="4516" spans="1:6">
      <c r="A4516">
        <v>50</v>
      </c>
      <c r="B4516" s="1" t="s">
        <v>354</v>
      </c>
      <c r="C4516">
        <v>1</v>
      </c>
      <c r="D4516" s="39">
        <v>1</v>
      </c>
      <c r="E4516" s="39">
        <v>3</v>
      </c>
      <c r="F4516" s="39" t="s">
        <v>51</v>
      </c>
    </row>
    <row r="4517" spans="1:6">
      <c r="A4517">
        <v>50</v>
      </c>
      <c r="B4517" s="1" t="s">
        <v>354</v>
      </c>
      <c r="C4517">
        <v>2</v>
      </c>
      <c r="D4517" s="39">
        <v>0.67</v>
      </c>
      <c r="E4517" s="39">
        <v>1</v>
      </c>
      <c r="F4517" s="39" t="s">
        <v>51</v>
      </c>
    </row>
    <row r="4518" spans="1:6">
      <c r="A4518">
        <v>50</v>
      </c>
      <c r="B4518" s="1" t="s">
        <v>323</v>
      </c>
      <c r="C4518">
        <v>1</v>
      </c>
      <c r="D4518" s="39">
        <v>0.83</v>
      </c>
      <c r="E4518" s="39">
        <v>2</v>
      </c>
      <c r="F4518" s="39" t="s">
        <v>51</v>
      </c>
    </row>
    <row r="4519" spans="1:6">
      <c r="A4519">
        <v>50</v>
      </c>
      <c r="B4519" s="1" t="s">
        <v>323</v>
      </c>
      <c r="C4519">
        <v>2</v>
      </c>
      <c r="D4519" s="39">
        <v>0.59</v>
      </c>
      <c r="E4519" s="39">
        <v>1</v>
      </c>
      <c r="F4519" s="39" t="s">
        <v>51</v>
      </c>
    </row>
    <row r="4520" spans="1:6">
      <c r="A4520">
        <v>50</v>
      </c>
      <c r="B4520" s="1" t="s">
        <v>380</v>
      </c>
      <c r="C4520">
        <v>1</v>
      </c>
      <c r="D4520" s="39">
        <v>0.57999999999999996</v>
      </c>
      <c r="E4520" s="39">
        <v>1</v>
      </c>
      <c r="F4520" s="39" t="s">
        <v>51</v>
      </c>
    </row>
    <row r="4521" spans="1:6">
      <c r="A4521">
        <v>50</v>
      </c>
      <c r="B4521" s="1" t="s">
        <v>380</v>
      </c>
      <c r="C4521">
        <v>2</v>
      </c>
      <c r="D4521" s="39">
        <v>0.53</v>
      </c>
      <c r="E4521" s="39">
        <v>1</v>
      </c>
      <c r="F4521" s="39" t="s">
        <v>51</v>
      </c>
    </row>
    <row r="4522" spans="1:6">
      <c r="A4522">
        <v>50</v>
      </c>
      <c r="B4522" s="1" t="s">
        <v>132</v>
      </c>
      <c r="C4522">
        <v>1</v>
      </c>
      <c r="D4522" s="39">
        <v>0.54</v>
      </c>
      <c r="E4522" s="39">
        <v>2</v>
      </c>
      <c r="F4522" s="39" t="s">
        <v>51</v>
      </c>
    </row>
    <row r="4523" spans="1:6">
      <c r="A4523">
        <v>50</v>
      </c>
      <c r="B4523" s="1" t="s">
        <v>132</v>
      </c>
      <c r="C4523">
        <v>2</v>
      </c>
      <c r="D4523" s="39">
        <v>1</v>
      </c>
      <c r="E4523" s="39">
        <v>3</v>
      </c>
      <c r="F4523" s="39" t="s">
        <v>51</v>
      </c>
    </row>
    <row r="4524" spans="1:6">
      <c r="A4524">
        <v>50</v>
      </c>
      <c r="B4524" s="1" t="s">
        <v>234</v>
      </c>
      <c r="C4524">
        <v>1</v>
      </c>
      <c r="D4524" s="39">
        <v>0.42</v>
      </c>
      <c r="E4524" s="39">
        <v>0</v>
      </c>
      <c r="F4524" s="39" t="s">
        <v>51</v>
      </c>
    </row>
    <row r="4525" spans="1:6">
      <c r="A4525">
        <v>50</v>
      </c>
      <c r="B4525" s="1" t="s">
        <v>234</v>
      </c>
      <c r="C4525">
        <v>2</v>
      </c>
      <c r="D4525" s="39">
        <v>0.35</v>
      </c>
      <c r="E4525" s="39">
        <v>0</v>
      </c>
      <c r="F4525" s="39" t="s">
        <v>51</v>
      </c>
    </row>
    <row r="4526" spans="1:6">
      <c r="A4526">
        <v>50</v>
      </c>
      <c r="B4526" s="1" t="s">
        <v>14</v>
      </c>
      <c r="C4526">
        <v>1</v>
      </c>
      <c r="D4526" s="39">
        <v>1</v>
      </c>
      <c r="E4526" s="39">
        <v>3</v>
      </c>
      <c r="F4526" s="39" t="s">
        <v>51</v>
      </c>
    </row>
    <row r="4527" spans="1:6">
      <c r="A4527">
        <v>50</v>
      </c>
      <c r="B4527" s="1" t="s">
        <v>14</v>
      </c>
      <c r="C4527">
        <v>2</v>
      </c>
      <c r="D4527" s="39">
        <v>0.38</v>
      </c>
      <c r="E4527" s="39">
        <v>1</v>
      </c>
      <c r="F4527" s="39" t="s">
        <v>51</v>
      </c>
    </row>
    <row r="4528" spans="1:6">
      <c r="A4528">
        <v>50</v>
      </c>
      <c r="B4528" s="1" t="s">
        <v>364</v>
      </c>
      <c r="C4528">
        <v>1</v>
      </c>
      <c r="D4528" s="39">
        <v>0.48</v>
      </c>
      <c r="E4528" s="39">
        <v>0</v>
      </c>
      <c r="F4528" s="39" t="s">
        <v>51</v>
      </c>
    </row>
    <row r="4529" spans="1:6">
      <c r="A4529">
        <v>50</v>
      </c>
      <c r="B4529" s="1" t="s">
        <v>364</v>
      </c>
      <c r="C4529">
        <v>2</v>
      </c>
      <c r="D4529" s="39">
        <v>0</v>
      </c>
      <c r="E4529" s="39">
        <v>0</v>
      </c>
      <c r="F4529" s="39" t="s">
        <v>52</v>
      </c>
    </row>
    <row r="4530" spans="1:6">
      <c r="A4530">
        <v>50</v>
      </c>
      <c r="B4530" s="1" t="s">
        <v>489</v>
      </c>
      <c r="C4530">
        <v>1</v>
      </c>
      <c r="D4530" s="39">
        <v>1</v>
      </c>
      <c r="E4530" s="39">
        <v>3</v>
      </c>
      <c r="F4530" s="39" t="s">
        <v>51</v>
      </c>
    </row>
    <row r="4531" spans="1:6">
      <c r="A4531">
        <v>50</v>
      </c>
      <c r="B4531" s="1" t="s">
        <v>489</v>
      </c>
      <c r="C4531">
        <v>2</v>
      </c>
      <c r="D4531" s="39">
        <v>1</v>
      </c>
      <c r="E4531" s="39">
        <v>3</v>
      </c>
      <c r="F4531" s="39" t="s">
        <v>51</v>
      </c>
    </row>
    <row r="4532" spans="1:6">
      <c r="A4532">
        <v>50</v>
      </c>
      <c r="B4532" s="1" t="s">
        <v>335</v>
      </c>
      <c r="C4532">
        <v>1</v>
      </c>
      <c r="D4532" s="39">
        <v>0.81</v>
      </c>
      <c r="E4532" s="39">
        <v>1</v>
      </c>
      <c r="F4532" s="39" t="s">
        <v>51</v>
      </c>
    </row>
    <row r="4533" spans="1:6">
      <c r="A4533">
        <v>50</v>
      </c>
      <c r="B4533" s="1" t="s">
        <v>335</v>
      </c>
      <c r="C4533">
        <v>2</v>
      </c>
      <c r="D4533" s="39">
        <v>0.56999999999999995</v>
      </c>
      <c r="E4533" s="39">
        <v>2</v>
      </c>
      <c r="F4533" s="39" t="s">
        <v>51</v>
      </c>
    </row>
    <row r="4534" spans="1:6">
      <c r="A4534">
        <v>50</v>
      </c>
      <c r="B4534" s="1" t="s">
        <v>326</v>
      </c>
      <c r="C4534">
        <v>1</v>
      </c>
      <c r="D4534" s="39">
        <v>1</v>
      </c>
      <c r="E4534" s="39">
        <v>3</v>
      </c>
      <c r="F4534" s="39" t="s">
        <v>51</v>
      </c>
    </row>
    <row r="4535" spans="1:6">
      <c r="A4535">
        <v>50</v>
      </c>
      <c r="B4535" s="1" t="s">
        <v>326</v>
      </c>
      <c r="C4535">
        <v>2</v>
      </c>
      <c r="D4535" s="39">
        <v>0.66</v>
      </c>
      <c r="E4535" s="39">
        <v>2</v>
      </c>
      <c r="F4535" s="39" t="s">
        <v>51</v>
      </c>
    </row>
    <row r="4536" spans="1:6">
      <c r="A4536">
        <v>50</v>
      </c>
      <c r="B4536" s="1" t="s">
        <v>118</v>
      </c>
      <c r="C4536">
        <v>1</v>
      </c>
      <c r="D4536" s="39">
        <v>1</v>
      </c>
      <c r="E4536" s="39">
        <v>3</v>
      </c>
      <c r="F4536" s="39" t="s">
        <v>51</v>
      </c>
    </row>
    <row r="4537" spans="1:6">
      <c r="A4537">
        <v>50</v>
      </c>
      <c r="B4537" s="1" t="s">
        <v>118</v>
      </c>
      <c r="C4537">
        <v>2</v>
      </c>
      <c r="D4537" s="39">
        <v>0.56000000000000005</v>
      </c>
      <c r="E4537" s="39">
        <v>2</v>
      </c>
      <c r="F4537" s="39" t="s">
        <v>51</v>
      </c>
    </row>
    <row r="4538" spans="1:6">
      <c r="A4538">
        <v>50</v>
      </c>
      <c r="B4538" s="1" t="s">
        <v>342</v>
      </c>
      <c r="C4538">
        <v>1</v>
      </c>
      <c r="D4538" s="39">
        <v>0.72</v>
      </c>
      <c r="E4538" s="39">
        <v>2</v>
      </c>
      <c r="F4538" s="39" t="s">
        <v>51</v>
      </c>
    </row>
    <row r="4539" spans="1:6">
      <c r="A4539">
        <v>50</v>
      </c>
      <c r="B4539" s="1" t="s">
        <v>342</v>
      </c>
      <c r="C4539">
        <v>2</v>
      </c>
      <c r="D4539" s="39">
        <v>0.75</v>
      </c>
      <c r="E4539" s="39">
        <v>2</v>
      </c>
      <c r="F4539" s="39" t="s">
        <v>51</v>
      </c>
    </row>
    <row r="4540" spans="1:6">
      <c r="A4540">
        <v>50</v>
      </c>
      <c r="B4540" s="1" t="s">
        <v>240</v>
      </c>
      <c r="C4540">
        <v>1</v>
      </c>
      <c r="D4540" s="39">
        <v>1</v>
      </c>
      <c r="E4540" s="39">
        <v>3</v>
      </c>
      <c r="F4540" s="39" t="s">
        <v>51</v>
      </c>
    </row>
    <row r="4541" spans="1:6">
      <c r="A4541">
        <v>50</v>
      </c>
      <c r="B4541" s="1" t="s">
        <v>240</v>
      </c>
      <c r="C4541">
        <v>2</v>
      </c>
      <c r="D4541" s="39">
        <v>0.76</v>
      </c>
      <c r="E4541" s="39">
        <v>2</v>
      </c>
      <c r="F4541" s="39" t="s">
        <v>51</v>
      </c>
    </row>
    <row r="4542" spans="1:6">
      <c r="A4542">
        <v>50</v>
      </c>
      <c r="B4542" s="1" t="s">
        <v>201</v>
      </c>
      <c r="C4542">
        <v>1</v>
      </c>
      <c r="D4542" s="39">
        <v>1</v>
      </c>
      <c r="E4542" s="39">
        <v>3</v>
      </c>
      <c r="F4542" s="39" t="s">
        <v>51</v>
      </c>
    </row>
    <row r="4543" spans="1:6">
      <c r="A4543">
        <v>50</v>
      </c>
      <c r="B4543" s="1" t="s">
        <v>201</v>
      </c>
      <c r="C4543">
        <v>2</v>
      </c>
      <c r="D4543" s="39">
        <v>1</v>
      </c>
      <c r="E4543" s="39">
        <v>3</v>
      </c>
      <c r="F4543" s="39" t="s">
        <v>51</v>
      </c>
    </row>
    <row r="4544" spans="1:6">
      <c r="A4544">
        <v>50</v>
      </c>
      <c r="B4544" s="1" t="s">
        <v>290</v>
      </c>
      <c r="C4544">
        <v>1</v>
      </c>
      <c r="D4544" s="39">
        <v>1</v>
      </c>
      <c r="E4544" s="39">
        <v>3</v>
      </c>
      <c r="F4544" s="39" t="s">
        <v>51</v>
      </c>
    </row>
    <row r="4545" spans="1:6">
      <c r="A4545">
        <v>50</v>
      </c>
      <c r="B4545" s="1" t="s">
        <v>290</v>
      </c>
      <c r="C4545">
        <v>2</v>
      </c>
      <c r="D4545" s="39">
        <v>1</v>
      </c>
      <c r="E4545" s="39">
        <v>3</v>
      </c>
      <c r="F4545" s="39" t="s">
        <v>51</v>
      </c>
    </row>
    <row r="4546" spans="1:6">
      <c r="A4546">
        <v>50</v>
      </c>
      <c r="B4546" s="1" t="s">
        <v>20</v>
      </c>
      <c r="C4546">
        <v>1</v>
      </c>
      <c r="D4546" s="39">
        <v>1</v>
      </c>
      <c r="E4546" s="39">
        <v>3</v>
      </c>
      <c r="F4546" s="39" t="s">
        <v>51</v>
      </c>
    </row>
    <row r="4547" spans="1:6">
      <c r="A4547">
        <v>50</v>
      </c>
      <c r="B4547" s="1" t="s">
        <v>20</v>
      </c>
      <c r="C4547">
        <v>2</v>
      </c>
      <c r="D4547" s="39">
        <v>0.37</v>
      </c>
      <c r="E4547" s="39">
        <v>1</v>
      </c>
      <c r="F4547" s="39" t="s">
        <v>51</v>
      </c>
    </row>
    <row r="4548" spans="1:6">
      <c r="A4548">
        <v>50</v>
      </c>
      <c r="B4548" s="1" t="s">
        <v>310</v>
      </c>
      <c r="C4548">
        <v>1</v>
      </c>
      <c r="D4548" s="39">
        <v>1</v>
      </c>
      <c r="E4548" s="39">
        <v>3</v>
      </c>
      <c r="F4548" s="39" t="s">
        <v>51</v>
      </c>
    </row>
    <row r="4549" spans="1:6">
      <c r="A4549">
        <v>50</v>
      </c>
      <c r="B4549" s="1" t="s">
        <v>310</v>
      </c>
      <c r="C4549">
        <v>2</v>
      </c>
      <c r="D4549" s="39">
        <v>0.49</v>
      </c>
      <c r="E4549" s="39">
        <v>0</v>
      </c>
      <c r="F4549" s="39" t="s">
        <v>51</v>
      </c>
    </row>
    <row r="4550" spans="1:6">
      <c r="A4550">
        <v>50</v>
      </c>
      <c r="B4550" s="1" t="s">
        <v>274</v>
      </c>
      <c r="C4550">
        <v>1</v>
      </c>
      <c r="D4550" s="39">
        <v>0.64</v>
      </c>
      <c r="E4550" s="39">
        <v>1</v>
      </c>
      <c r="F4550" s="39" t="s">
        <v>51</v>
      </c>
    </row>
    <row r="4551" spans="1:6">
      <c r="A4551">
        <v>50</v>
      </c>
      <c r="B4551" s="1" t="s">
        <v>274</v>
      </c>
      <c r="C4551">
        <v>2</v>
      </c>
      <c r="D4551" s="39">
        <v>1</v>
      </c>
      <c r="E4551" s="39">
        <v>3</v>
      </c>
      <c r="F4551" s="39" t="s">
        <v>51</v>
      </c>
    </row>
    <row r="4552" spans="1:6">
      <c r="A4552">
        <v>50</v>
      </c>
      <c r="B4552" s="1" t="s">
        <v>243</v>
      </c>
      <c r="C4552">
        <v>1</v>
      </c>
      <c r="D4552" s="39">
        <v>1</v>
      </c>
      <c r="E4552" s="39">
        <v>3</v>
      </c>
      <c r="F4552" s="39" t="s">
        <v>51</v>
      </c>
    </row>
    <row r="4553" spans="1:6">
      <c r="A4553">
        <v>50</v>
      </c>
      <c r="B4553" s="1" t="s">
        <v>243</v>
      </c>
      <c r="C4553">
        <v>2</v>
      </c>
      <c r="D4553" s="39">
        <v>0.39</v>
      </c>
      <c r="E4553" s="39">
        <v>0</v>
      </c>
      <c r="F4553" s="39" t="s">
        <v>51</v>
      </c>
    </row>
    <row r="4554" spans="1:6">
      <c r="A4554">
        <v>50</v>
      </c>
      <c r="B4554" s="1" t="s">
        <v>376</v>
      </c>
      <c r="C4554">
        <v>1</v>
      </c>
      <c r="D4554" s="39">
        <v>0.83</v>
      </c>
      <c r="E4554" s="39">
        <v>2</v>
      </c>
      <c r="F4554" s="39" t="s">
        <v>51</v>
      </c>
    </row>
    <row r="4555" spans="1:6">
      <c r="A4555">
        <v>50</v>
      </c>
      <c r="B4555" s="1" t="s">
        <v>376</v>
      </c>
      <c r="C4555">
        <v>2</v>
      </c>
      <c r="D4555" s="39">
        <v>0.89</v>
      </c>
      <c r="E4555" s="39">
        <v>2</v>
      </c>
      <c r="F4555" s="39" t="s">
        <v>51</v>
      </c>
    </row>
    <row r="4556" spans="1:6">
      <c r="A4556">
        <v>50</v>
      </c>
      <c r="B4556" s="1" t="s">
        <v>256</v>
      </c>
      <c r="C4556">
        <v>1</v>
      </c>
      <c r="D4556" s="39">
        <v>0.57999999999999996</v>
      </c>
      <c r="E4556" s="39">
        <v>2</v>
      </c>
      <c r="F4556" s="39" t="s">
        <v>51</v>
      </c>
    </row>
    <row r="4557" spans="1:6">
      <c r="A4557">
        <v>50</v>
      </c>
      <c r="B4557" s="1" t="s">
        <v>256</v>
      </c>
      <c r="C4557">
        <v>2</v>
      </c>
      <c r="D4557" s="39">
        <v>0</v>
      </c>
      <c r="E4557" s="39">
        <v>0</v>
      </c>
      <c r="F4557" s="39" t="s">
        <v>52</v>
      </c>
    </row>
    <row r="4558" spans="1:6">
      <c r="A4558">
        <v>50</v>
      </c>
      <c r="B4558" s="1" t="s">
        <v>311</v>
      </c>
      <c r="C4558">
        <v>1</v>
      </c>
      <c r="D4558" s="39">
        <v>1</v>
      </c>
      <c r="E4558" s="39">
        <v>3</v>
      </c>
      <c r="F4558" s="39" t="s">
        <v>51</v>
      </c>
    </row>
    <row r="4559" spans="1:6">
      <c r="A4559">
        <v>50</v>
      </c>
      <c r="B4559" s="1" t="s">
        <v>311</v>
      </c>
      <c r="C4559">
        <v>2</v>
      </c>
      <c r="D4559" s="39">
        <v>0.81</v>
      </c>
      <c r="E4559" s="39">
        <v>1</v>
      </c>
      <c r="F4559" s="39" t="s">
        <v>51</v>
      </c>
    </row>
    <row r="4560" spans="1:6">
      <c r="A4560">
        <v>50</v>
      </c>
      <c r="B4560" s="1" t="s">
        <v>39</v>
      </c>
      <c r="C4560">
        <v>1</v>
      </c>
      <c r="D4560" s="39">
        <v>1</v>
      </c>
      <c r="E4560" s="39">
        <v>3</v>
      </c>
      <c r="F4560" s="39" t="s">
        <v>51</v>
      </c>
    </row>
    <row r="4561" spans="1:6">
      <c r="A4561">
        <v>50</v>
      </c>
      <c r="B4561" s="1" t="s">
        <v>39</v>
      </c>
      <c r="C4561">
        <v>2</v>
      </c>
      <c r="D4561" s="39">
        <v>0.57999999999999996</v>
      </c>
      <c r="E4561" s="39">
        <v>1</v>
      </c>
      <c r="F4561" s="39" t="s">
        <v>51</v>
      </c>
    </row>
    <row r="4562" spans="1:6">
      <c r="A4562">
        <v>50</v>
      </c>
      <c r="B4562" s="1" t="s">
        <v>275</v>
      </c>
      <c r="C4562">
        <v>1</v>
      </c>
      <c r="D4562" s="39">
        <v>1</v>
      </c>
      <c r="E4562" s="39">
        <v>3</v>
      </c>
      <c r="F4562" s="39" t="s">
        <v>51</v>
      </c>
    </row>
    <row r="4563" spans="1:6">
      <c r="A4563">
        <v>50</v>
      </c>
      <c r="B4563" s="1" t="s">
        <v>275</v>
      </c>
      <c r="C4563">
        <v>2</v>
      </c>
      <c r="D4563" s="39">
        <v>0.75</v>
      </c>
      <c r="E4563" s="39">
        <v>2</v>
      </c>
      <c r="F4563" s="39" t="s">
        <v>51</v>
      </c>
    </row>
    <row r="4564" spans="1:6">
      <c r="A4564">
        <v>51</v>
      </c>
      <c r="B4564" s="1" t="s">
        <v>373</v>
      </c>
      <c r="C4564">
        <v>1</v>
      </c>
      <c r="D4564" s="39">
        <v>0.82</v>
      </c>
      <c r="E4564" s="39">
        <v>2</v>
      </c>
      <c r="F4564" s="39" t="s">
        <v>51</v>
      </c>
    </row>
    <row r="4565" spans="1:6">
      <c r="A4565">
        <v>51</v>
      </c>
      <c r="B4565" s="1" t="s">
        <v>373</v>
      </c>
      <c r="C4565">
        <v>2</v>
      </c>
      <c r="D4565" s="39">
        <v>0.91</v>
      </c>
      <c r="E4565" s="39">
        <v>2</v>
      </c>
      <c r="F4565" s="39" t="s">
        <v>51</v>
      </c>
    </row>
    <row r="4566" spans="1:6">
      <c r="A4566">
        <v>51</v>
      </c>
      <c r="B4566" s="275" t="s">
        <v>450</v>
      </c>
      <c r="C4566">
        <v>1</v>
      </c>
      <c r="D4566" s="39">
        <v>1</v>
      </c>
      <c r="E4566" s="39">
        <v>3</v>
      </c>
      <c r="F4566" s="39" t="s">
        <v>51</v>
      </c>
    </row>
    <row r="4567" spans="1:6">
      <c r="A4567">
        <v>51</v>
      </c>
      <c r="B4567" s="275" t="s">
        <v>450</v>
      </c>
      <c r="C4567">
        <v>2</v>
      </c>
      <c r="D4567" s="39">
        <v>0.65</v>
      </c>
      <c r="E4567" s="39">
        <v>1</v>
      </c>
      <c r="F4567" s="39" t="s">
        <v>51</v>
      </c>
    </row>
    <row r="4568" spans="1:6">
      <c r="A4568">
        <v>51</v>
      </c>
      <c r="B4568" s="1" t="s">
        <v>245</v>
      </c>
      <c r="C4568">
        <v>1</v>
      </c>
      <c r="D4568" s="39">
        <v>1</v>
      </c>
      <c r="E4568" s="39">
        <v>3</v>
      </c>
      <c r="F4568" s="39" t="s">
        <v>51</v>
      </c>
    </row>
    <row r="4569" spans="1:6">
      <c r="A4569">
        <v>51</v>
      </c>
      <c r="B4569" s="1" t="s">
        <v>245</v>
      </c>
      <c r="C4569">
        <v>2</v>
      </c>
      <c r="D4569" s="39">
        <v>1</v>
      </c>
      <c r="E4569" s="39">
        <v>3</v>
      </c>
      <c r="F4569" s="39" t="s">
        <v>51</v>
      </c>
    </row>
    <row r="4570" spans="1:6">
      <c r="A4570">
        <v>51</v>
      </c>
      <c r="B4570" s="1" t="s">
        <v>379</v>
      </c>
      <c r="C4570">
        <v>1</v>
      </c>
      <c r="D4570" s="39">
        <v>0.92</v>
      </c>
      <c r="E4570" s="39">
        <v>2</v>
      </c>
      <c r="F4570" s="39" t="s">
        <v>51</v>
      </c>
    </row>
    <row r="4571" spans="1:6">
      <c r="A4571">
        <v>51</v>
      </c>
      <c r="B4571" s="1" t="s">
        <v>379</v>
      </c>
      <c r="C4571">
        <v>2</v>
      </c>
      <c r="D4571" s="39">
        <v>0.73</v>
      </c>
      <c r="E4571" s="39">
        <v>2</v>
      </c>
      <c r="F4571" s="39" t="s">
        <v>51</v>
      </c>
    </row>
    <row r="4572" spans="1:6">
      <c r="A4572">
        <v>51</v>
      </c>
      <c r="B4572" s="1" t="s">
        <v>229</v>
      </c>
      <c r="C4572">
        <v>1</v>
      </c>
      <c r="D4572" s="39">
        <v>0.57999999999999996</v>
      </c>
      <c r="E4572" s="39">
        <v>2</v>
      </c>
      <c r="F4572" s="39" t="s">
        <v>51</v>
      </c>
    </row>
    <row r="4573" spans="1:6">
      <c r="A4573">
        <v>51</v>
      </c>
      <c r="B4573" s="1" t="s">
        <v>229</v>
      </c>
      <c r="C4573">
        <v>2</v>
      </c>
      <c r="D4573" s="39">
        <v>1</v>
      </c>
      <c r="E4573" s="39">
        <v>3</v>
      </c>
      <c r="F4573" s="39" t="s">
        <v>51</v>
      </c>
    </row>
    <row r="4574" spans="1:6">
      <c r="A4574">
        <v>51</v>
      </c>
      <c r="B4574" s="1" t="s">
        <v>388</v>
      </c>
      <c r="C4574">
        <v>1</v>
      </c>
      <c r="D4574" s="39">
        <v>0.84</v>
      </c>
      <c r="E4574" s="39">
        <v>2</v>
      </c>
      <c r="F4574" s="39" t="s">
        <v>51</v>
      </c>
    </row>
    <row r="4575" spans="1:6">
      <c r="A4575">
        <v>51</v>
      </c>
      <c r="B4575" s="1" t="s">
        <v>388</v>
      </c>
      <c r="C4575">
        <v>2</v>
      </c>
      <c r="D4575" s="39">
        <v>0.8</v>
      </c>
      <c r="E4575" s="39">
        <v>2</v>
      </c>
      <c r="F4575" s="39" t="s">
        <v>51</v>
      </c>
    </row>
    <row r="4576" spans="1:6">
      <c r="A4576">
        <v>51</v>
      </c>
      <c r="B4576" s="1" t="s">
        <v>341</v>
      </c>
      <c r="C4576">
        <v>1</v>
      </c>
      <c r="D4576" s="39">
        <v>0.77</v>
      </c>
      <c r="E4576" s="39">
        <v>2</v>
      </c>
      <c r="F4576" s="39" t="s">
        <v>51</v>
      </c>
    </row>
    <row r="4577" spans="1:6">
      <c r="A4577">
        <v>51</v>
      </c>
      <c r="B4577" s="1" t="s">
        <v>341</v>
      </c>
      <c r="C4577">
        <v>2</v>
      </c>
      <c r="D4577" s="39">
        <v>0.69</v>
      </c>
      <c r="E4577" s="39">
        <v>2</v>
      </c>
      <c r="F4577" s="39" t="s">
        <v>51</v>
      </c>
    </row>
    <row r="4578" spans="1:6">
      <c r="A4578">
        <v>51</v>
      </c>
      <c r="B4578" s="1" t="s">
        <v>389</v>
      </c>
      <c r="C4578">
        <v>1</v>
      </c>
      <c r="D4578" s="39">
        <v>0.74</v>
      </c>
      <c r="E4578" s="39">
        <v>1</v>
      </c>
      <c r="F4578" s="39" t="s">
        <v>51</v>
      </c>
    </row>
    <row r="4579" spans="1:6">
      <c r="A4579">
        <v>51</v>
      </c>
      <c r="B4579" s="1" t="s">
        <v>389</v>
      </c>
      <c r="C4579">
        <v>2</v>
      </c>
      <c r="D4579" s="39">
        <v>1</v>
      </c>
      <c r="E4579" s="39">
        <v>3</v>
      </c>
      <c r="F4579" s="39" t="s">
        <v>51</v>
      </c>
    </row>
    <row r="4580" spans="1:6">
      <c r="A4580">
        <v>51</v>
      </c>
      <c r="B4580" s="1" t="s">
        <v>331</v>
      </c>
      <c r="C4580">
        <v>1</v>
      </c>
      <c r="D4580" s="39">
        <v>0.39</v>
      </c>
      <c r="E4580" s="39">
        <v>1</v>
      </c>
      <c r="F4580" s="39" t="s">
        <v>51</v>
      </c>
    </row>
    <row r="4581" spans="1:6">
      <c r="A4581">
        <v>51</v>
      </c>
      <c r="B4581" s="1" t="s">
        <v>331</v>
      </c>
      <c r="C4581">
        <v>2</v>
      </c>
      <c r="D4581" s="39">
        <v>0.47</v>
      </c>
      <c r="E4581" s="39">
        <v>1</v>
      </c>
      <c r="F4581" s="39" t="s">
        <v>51</v>
      </c>
    </row>
    <row r="4582" spans="1:6">
      <c r="A4582">
        <v>51</v>
      </c>
      <c r="B4582" s="1" t="s">
        <v>390</v>
      </c>
      <c r="C4582">
        <v>1</v>
      </c>
      <c r="D4582" s="39">
        <v>0.56000000000000005</v>
      </c>
      <c r="E4582" s="39">
        <v>1</v>
      </c>
      <c r="F4582" s="39" t="s">
        <v>51</v>
      </c>
    </row>
    <row r="4583" spans="1:6">
      <c r="A4583">
        <v>51</v>
      </c>
      <c r="B4583" s="1" t="s">
        <v>390</v>
      </c>
      <c r="C4583">
        <v>2</v>
      </c>
      <c r="D4583" s="39">
        <v>0.38</v>
      </c>
      <c r="E4583" s="39">
        <v>0</v>
      </c>
      <c r="F4583" s="39" t="s">
        <v>51</v>
      </c>
    </row>
    <row r="4584" spans="1:6">
      <c r="A4584">
        <v>51</v>
      </c>
      <c r="B4584" s="1" t="s">
        <v>95</v>
      </c>
      <c r="C4584">
        <v>1</v>
      </c>
      <c r="D4584" s="39">
        <v>1</v>
      </c>
      <c r="E4584" s="39">
        <v>3</v>
      </c>
      <c r="F4584" s="39" t="s">
        <v>51</v>
      </c>
    </row>
    <row r="4585" spans="1:6">
      <c r="A4585">
        <v>51</v>
      </c>
      <c r="B4585" s="1" t="s">
        <v>95</v>
      </c>
      <c r="C4585">
        <v>2</v>
      </c>
      <c r="D4585" s="39">
        <v>0.55000000000000004</v>
      </c>
      <c r="E4585" s="39">
        <v>2</v>
      </c>
      <c r="F4585" s="39" t="s">
        <v>51</v>
      </c>
    </row>
    <row r="4586" spans="1:6">
      <c r="A4586">
        <v>51</v>
      </c>
      <c r="B4586" s="1" t="s">
        <v>332</v>
      </c>
      <c r="C4586">
        <v>1</v>
      </c>
      <c r="D4586" s="39">
        <v>0.85</v>
      </c>
      <c r="E4586" s="39">
        <v>2</v>
      </c>
      <c r="F4586" s="39" t="s">
        <v>51</v>
      </c>
    </row>
    <row r="4587" spans="1:6">
      <c r="A4587">
        <v>51</v>
      </c>
      <c r="B4587" s="1" t="s">
        <v>332</v>
      </c>
      <c r="C4587">
        <v>2</v>
      </c>
      <c r="D4587" s="39">
        <v>0.92</v>
      </c>
      <c r="E4587" s="39">
        <v>2</v>
      </c>
      <c r="F4587" s="39" t="s">
        <v>51</v>
      </c>
    </row>
    <row r="4588" spans="1:6">
      <c r="A4588">
        <v>51</v>
      </c>
      <c r="B4588" s="1" t="s">
        <v>270</v>
      </c>
      <c r="C4588">
        <v>1</v>
      </c>
      <c r="D4588" s="39">
        <v>0.91</v>
      </c>
      <c r="E4588" s="39">
        <v>1</v>
      </c>
      <c r="F4588" s="39" t="s">
        <v>51</v>
      </c>
    </row>
    <row r="4589" spans="1:6">
      <c r="A4589">
        <v>51</v>
      </c>
      <c r="B4589" s="1" t="s">
        <v>270</v>
      </c>
      <c r="C4589">
        <v>2</v>
      </c>
      <c r="D4589" s="39">
        <v>0.65</v>
      </c>
      <c r="E4589" s="39">
        <v>2</v>
      </c>
      <c r="F4589" s="39" t="s">
        <v>51</v>
      </c>
    </row>
    <row r="4590" spans="1:6">
      <c r="A4590">
        <v>51</v>
      </c>
      <c r="B4590" s="1" t="s">
        <v>254</v>
      </c>
      <c r="C4590">
        <v>1</v>
      </c>
      <c r="D4590" s="39">
        <v>1</v>
      </c>
      <c r="E4590" s="39">
        <v>3</v>
      </c>
      <c r="F4590" s="39" t="s">
        <v>51</v>
      </c>
    </row>
    <row r="4591" spans="1:6">
      <c r="A4591">
        <v>51</v>
      </c>
      <c r="B4591" s="1" t="s">
        <v>254</v>
      </c>
      <c r="C4591">
        <v>2</v>
      </c>
      <c r="D4591" s="39">
        <v>1</v>
      </c>
      <c r="E4591" s="39">
        <v>3</v>
      </c>
      <c r="F4591" s="39" t="s">
        <v>51</v>
      </c>
    </row>
    <row r="4592" spans="1:6">
      <c r="A4592">
        <v>51</v>
      </c>
      <c r="B4592" s="1" t="s">
        <v>10</v>
      </c>
      <c r="C4592">
        <v>1</v>
      </c>
      <c r="D4592" s="39">
        <v>0.76</v>
      </c>
      <c r="E4592" s="39">
        <v>2</v>
      </c>
      <c r="F4592" s="39" t="s">
        <v>51</v>
      </c>
    </row>
    <row r="4593" spans="1:6">
      <c r="A4593">
        <v>51</v>
      </c>
      <c r="B4593" s="1" t="s">
        <v>10</v>
      </c>
      <c r="C4593">
        <v>2</v>
      </c>
      <c r="D4593" s="39">
        <v>0.55000000000000004</v>
      </c>
      <c r="E4593" s="39">
        <v>1</v>
      </c>
      <c r="F4593" s="39" t="s">
        <v>51</v>
      </c>
    </row>
    <row r="4594" spans="1:6">
      <c r="A4594">
        <v>51</v>
      </c>
      <c r="B4594" s="1" t="s">
        <v>391</v>
      </c>
      <c r="C4594">
        <v>1</v>
      </c>
      <c r="D4594" s="39">
        <v>0.73</v>
      </c>
      <c r="E4594" s="39">
        <v>1</v>
      </c>
      <c r="F4594" s="39" t="s">
        <v>51</v>
      </c>
    </row>
    <row r="4595" spans="1:6">
      <c r="A4595">
        <v>51</v>
      </c>
      <c r="B4595" s="1" t="s">
        <v>391</v>
      </c>
      <c r="C4595">
        <v>2</v>
      </c>
      <c r="D4595" s="39">
        <v>1</v>
      </c>
      <c r="E4595" s="39">
        <v>3</v>
      </c>
      <c r="F4595" s="39" t="s">
        <v>51</v>
      </c>
    </row>
    <row r="4596" spans="1:6">
      <c r="A4596">
        <v>51</v>
      </c>
      <c r="B4596" s="1" t="s">
        <v>334</v>
      </c>
      <c r="C4596">
        <v>1</v>
      </c>
      <c r="D4596" s="39">
        <v>0.64</v>
      </c>
      <c r="E4596" s="39">
        <v>2</v>
      </c>
      <c r="F4596" s="39" t="s">
        <v>51</v>
      </c>
    </row>
    <row r="4597" spans="1:6">
      <c r="A4597">
        <v>51</v>
      </c>
      <c r="B4597" s="1" t="s">
        <v>334</v>
      </c>
      <c r="C4597">
        <v>2</v>
      </c>
      <c r="D4597" s="39">
        <v>0.64</v>
      </c>
      <c r="E4597" s="39">
        <v>1</v>
      </c>
      <c r="F4597" s="39" t="s">
        <v>51</v>
      </c>
    </row>
    <row r="4598" spans="1:6">
      <c r="A4598">
        <v>51</v>
      </c>
      <c r="B4598" s="1" t="s">
        <v>257</v>
      </c>
      <c r="C4598">
        <v>1</v>
      </c>
      <c r="D4598" s="39">
        <v>0.87</v>
      </c>
      <c r="E4598" s="39">
        <v>2</v>
      </c>
      <c r="F4598" s="39" t="s">
        <v>51</v>
      </c>
    </row>
    <row r="4599" spans="1:6">
      <c r="A4599">
        <v>51</v>
      </c>
      <c r="B4599" s="1" t="s">
        <v>257</v>
      </c>
      <c r="C4599">
        <v>2</v>
      </c>
      <c r="D4599" s="39">
        <v>0</v>
      </c>
      <c r="E4599" s="39">
        <v>0</v>
      </c>
      <c r="F4599" s="39" t="s">
        <v>52</v>
      </c>
    </row>
    <row r="4600" spans="1:6">
      <c r="A4600">
        <v>51</v>
      </c>
      <c r="B4600" s="1" t="s">
        <v>333</v>
      </c>
      <c r="C4600">
        <v>1</v>
      </c>
      <c r="D4600" s="39">
        <v>0.6</v>
      </c>
      <c r="E4600" s="39">
        <v>1</v>
      </c>
      <c r="F4600" s="39" t="s">
        <v>51</v>
      </c>
    </row>
    <row r="4601" spans="1:6">
      <c r="A4601">
        <v>51</v>
      </c>
      <c r="B4601" s="1" t="s">
        <v>333</v>
      </c>
      <c r="C4601">
        <v>2</v>
      </c>
      <c r="D4601" s="39">
        <v>0.56000000000000005</v>
      </c>
      <c r="E4601" s="39">
        <v>2</v>
      </c>
      <c r="F4601" s="39" t="s">
        <v>51</v>
      </c>
    </row>
    <row r="4602" spans="1:6">
      <c r="A4602">
        <v>51</v>
      </c>
      <c r="B4602" s="1" t="s">
        <v>354</v>
      </c>
      <c r="C4602">
        <v>1</v>
      </c>
      <c r="D4602" s="39">
        <v>0.86</v>
      </c>
      <c r="E4602" s="39">
        <v>2</v>
      </c>
      <c r="F4602" s="39" t="s">
        <v>51</v>
      </c>
    </row>
    <row r="4603" spans="1:6">
      <c r="A4603">
        <v>51</v>
      </c>
      <c r="B4603" s="1" t="s">
        <v>354</v>
      </c>
      <c r="C4603">
        <v>2</v>
      </c>
      <c r="D4603" s="39">
        <v>0.86</v>
      </c>
      <c r="E4603" s="39">
        <v>1</v>
      </c>
      <c r="F4603" s="39" t="s">
        <v>51</v>
      </c>
    </row>
    <row r="4604" spans="1:6">
      <c r="A4604">
        <v>51</v>
      </c>
      <c r="B4604" s="1" t="s">
        <v>323</v>
      </c>
      <c r="C4604">
        <v>1</v>
      </c>
      <c r="D4604" s="39">
        <v>0.51</v>
      </c>
      <c r="E4604" s="39">
        <v>2</v>
      </c>
      <c r="F4604" s="39" t="s">
        <v>51</v>
      </c>
    </row>
    <row r="4605" spans="1:6">
      <c r="A4605">
        <v>51</v>
      </c>
      <c r="B4605" s="1" t="s">
        <v>323</v>
      </c>
      <c r="C4605">
        <v>2</v>
      </c>
      <c r="D4605" s="39">
        <v>0</v>
      </c>
      <c r="E4605" s="39">
        <v>0</v>
      </c>
      <c r="F4605" s="39" t="s">
        <v>52</v>
      </c>
    </row>
    <row r="4606" spans="1:6">
      <c r="A4606">
        <v>51</v>
      </c>
      <c r="B4606" s="1" t="s">
        <v>380</v>
      </c>
      <c r="C4606">
        <v>1</v>
      </c>
      <c r="D4606" s="39">
        <v>0.77</v>
      </c>
      <c r="E4606" s="39">
        <v>2</v>
      </c>
      <c r="F4606" s="39" t="s">
        <v>51</v>
      </c>
    </row>
    <row r="4607" spans="1:6">
      <c r="A4607">
        <v>51</v>
      </c>
      <c r="B4607" s="1" t="s">
        <v>380</v>
      </c>
      <c r="C4607">
        <v>2</v>
      </c>
      <c r="D4607" s="39">
        <v>0.85</v>
      </c>
      <c r="E4607" s="39">
        <v>2</v>
      </c>
      <c r="F4607" s="39" t="s">
        <v>51</v>
      </c>
    </row>
    <row r="4608" spans="1:6">
      <c r="A4608">
        <v>51</v>
      </c>
      <c r="B4608" s="1" t="s">
        <v>132</v>
      </c>
      <c r="C4608">
        <v>1</v>
      </c>
      <c r="D4608" s="39">
        <v>0.57999999999999996</v>
      </c>
      <c r="E4608" s="39">
        <v>2</v>
      </c>
      <c r="F4608" s="39" t="s">
        <v>51</v>
      </c>
    </row>
    <row r="4609" spans="1:6">
      <c r="A4609">
        <v>51</v>
      </c>
      <c r="B4609" s="1" t="s">
        <v>132</v>
      </c>
      <c r="C4609">
        <v>2</v>
      </c>
      <c r="D4609" s="39">
        <v>0</v>
      </c>
      <c r="E4609" s="39">
        <v>0</v>
      </c>
      <c r="F4609" s="39" t="s">
        <v>52</v>
      </c>
    </row>
    <row r="4610" spans="1:6">
      <c r="A4610">
        <v>51</v>
      </c>
      <c r="B4610" s="1" t="s">
        <v>363</v>
      </c>
      <c r="C4610">
        <v>1</v>
      </c>
      <c r="D4610" s="39">
        <v>0.82</v>
      </c>
      <c r="E4610" s="39">
        <v>1</v>
      </c>
      <c r="F4610" s="39" t="s">
        <v>51</v>
      </c>
    </row>
    <row r="4611" spans="1:6">
      <c r="A4611">
        <v>51</v>
      </c>
      <c r="B4611" s="1" t="s">
        <v>363</v>
      </c>
      <c r="C4611">
        <v>2</v>
      </c>
      <c r="D4611" s="39">
        <v>0.64</v>
      </c>
      <c r="E4611" s="39">
        <v>2</v>
      </c>
      <c r="F4611" s="39" t="s">
        <v>51</v>
      </c>
    </row>
    <row r="4612" spans="1:6">
      <c r="A4612">
        <v>51</v>
      </c>
      <c r="B4612" s="1" t="s">
        <v>234</v>
      </c>
      <c r="C4612">
        <v>1</v>
      </c>
      <c r="D4612" s="39">
        <v>1</v>
      </c>
      <c r="E4612" s="39">
        <v>3</v>
      </c>
      <c r="F4612" s="39" t="s">
        <v>51</v>
      </c>
    </row>
    <row r="4613" spans="1:6">
      <c r="A4613">
        <v>51</v>
      </c>
      <c r="B4613" s="1" t="s">
        <v>234</v>
      </c>
      <c r="C4613">
        <v>2</v>
      </c>
      <c r="D4613" s="39">
        <v>0.96</v>
      </c>
      <c r="E4613" s="39">
        <v>2</v>
      </c>
      <c r="F4613" s="39" t="s">
        <v>51</v>
      </c>
    </row>
    <row r="4614" spans="1:6">
      <c r="A4614">
        <v>51</v>
      </c>
      <c r="B4614" s="1" t="s">
        <v>14</v>
      </c>
      <c r="C4614">
        <v>1</v>
      </c>
      <c r="D4614" s="39">
        <v>1</v>
      </c>
      <c r="E4614" s="39">
        <v>3</v>
      </c>
      <c r="F4614" s="39" t="s">
        <v>51</v>
      </c>
    </row>
    <row r="4615" spans="1:6">
      <c r="A4615">
        <v>51</v>
      </c>
      <c r="B4615" s="1" t="s">
        <v>14</v>
      </c>
      <c r="C4615">
        <v>2</v>
      </c>
      <c r="D4615" s="39">
        <v>0.86</v>
      </c>
      <c r="E4615" s="39">
        <v>1</v>
      </c>
      <c r="F4615" s="39" t="s">
        <v>51</v>
      </c>
    </row>
    <row r="4616" spans="1:6">
      <c r="A4616">
        <v>51</v>
      </c>
      <c r="B4616" s="1" t="s">
        <v>364</v>
      </c>
      <c r="C4616">
        <v>1</v>
      </c>
      <c r="D4616" s="39">
        <v>0</v>
      </c>
      <c r="E4616" s="39">
        <v>0</v>
      </c>
      <c r="F4616" s="39" t="s">
        <v>52</v>
      </c>
    </row>
    <row r="4617" spans="1:6">
      <c r="A4617">
        <v>51</v>
      </c>
      <c r="B4617" s="1" t="s">
        <v>364</v>
      </c>
      <c r="C4617">
        <v>2</v>
      </c>
      <c r="D4617" s="39">
        <v>0</v>
      </c>
      <c r="E4617" s="39">
        <v>0</v>
      </c>
      <c r="F4617" s="39" t="s">
        <v>52</v>
      </c>
    </row>
    <row r="4618" spans="1:6">
      <c r="A4618">
        <v>51</v>
      </c>
      <c r="B4618" s="1" t="s">
        <v>489</v>
      </c>
      <c r="C4618">
        <v>1</v>
      </c>
      <c r="D4618" s="39">
        <v>1</v>
      </c>
      <c r="E4618" s="39">
        <v>3</v>
      </c>
      <c r="F4618" s="39" t="s">
        <v>51</v>
      </c>
    </row>
    <row r="4619" spans="1:6">
      <c r="A4619">
        <v>51</v>
      </c>
      <c r="B4619" s="1" t="s">
        <v>489</v>
      </c>
      <c r="C4619">
        <v>2</v>
      </c>
      <c r="D4619" s="39">
        <v>1</v>
      </c>
      <c r="E4619" s="39">
        <v>3</v>
      </c>
      <c r="F4619" s="39" t="s">
        <v>51</v>
      </c>
    </row>
    <row r="4620" spans="1:6">
      <c r="A4620">
        <v>51</v>
      </c>
      <c r="B4620" s="1" t="s">
        <v>392</v>
      </c>
      <c r="C4620">
        <v>1</v>
      </c>
      <c r="D4620" s="39">
        <v>0.45</v>
      </c>
      <c r="E4620" s="39">
        <v>0</v>
      </c>
      <c r="F4620" s="39" t="s">
        <v>51</v>
      </c>
    </row>
    <row r="4621" spans="1:6">
      <c r="A4621">
        <v>51</v>
      </c>
      <c r="B4621" s="1" t="s">
        <v>392</v>
      </c>
      <c r="C4621">
        <v>2</v>
      </c>
      <c r="D4621" s="39">
        <v>0.46</v>
      </c>
      <c r="E4621" s="39">
        <v>0</v>
      </c>
      <c r="F4621" s="39" t="s">
        <v>51</v>
      </c>
    </row>
    <row r="4622" spans="1:6">
      <c r="A4622">
        <v>51</v>
      </c>
      <c r="B4622" s="1" t="s">
        <v>335</v>
      </c>
      <c r="C4622">
        <v>1</v>
      </c>
      <c r="D4622" s="39">
        <v>1</v>
      </c>
      <c r="E4622" s="39">
        <v>3</v>
      </c>
      <c r="F4622" s="39" t="s">
        <v>51</v>
      </c>
    </row>
    <row r="4623" spans="1:6">
      <c r="A4623">
        <v>51</v>
      </c>
      <c r="B4623" s="1" t="s">
        <v>335</v>
      </c>
      <c r="C4623">
        <v>2</v>
      </c>
      <c r="D4623" s="39">
        <v>0.96</v>
      </c>
      <c r="E4623" s="39">
        <v>1</v>
      </c>
      <c r="F4623" s="39" t="s">
        <v>51</v>
      </c>
    </row>
    <row r="4624" spans="1:6">
      <c r="A4624">
        <v>51</v>
      </c>
      <c r="B4624" s="1" t="s">
        <v>326</v>
      </c>
      <c r="C4624">
        <v>1</v>
      </c>
      <c r="D4624" s="39">
        <v>0.86</v>
      </c>
      <c r="E4624" s="39">
        <v>2</v>
      </c>
      <c r="F4624" s="39" t="s">
        <v>51</v>
      </c>
    </row>
    <row r="4625" spans="1:6">
      <c r="A4625">
        <v>51</v>
      </c>
      <c r="B4625" s="1" t="s">
        <v>326</v>
      </c>
      <c r="C4625">
        <v>2</v>
      </c>
      <c r="D4625" s="39">
        <v>0.55000000000000004</v>
      </c>
      <c r="E4625" s="39">
        <v>1</v>
      </c>
      <c r="F4625" s="39" t="s">
        <v>51</v>
      </c>
    </row>
    <row r="4626" spans="1:6">
      <c r="A4626">
        <v>51</v>
      </c>
      <c r="B4626" s="1" t="s">
        <v>118</v>
      </c>
      <c r="C4626">
        <v>1</v>
      </c>
      <c r="D4626" s="39">
        <v>1</v>
      </c>
      <c r="E4626" s="39">
        <v>3</v>
      </c>
      <c r="F4626" s="39" t="s">
        <v>51</v>
      </c>
    </row>
    <row r="4627" spans="1:6">
      <c r="A4627">
        <v>51</v>
      </c>
      <c r="B4627" s="1" t="s">
        <v>118</v>
      </c>
      <c r="C4627">
        <v>2</v>
      </c>
      <c r="D4627" s="39">
        <v>0.87</v>
      </c>
      <c r="E4627" s="39">
        <v>1</v>
      </c>
      <c r="F4627" s="39" t="s">
        <v>51</v>
      </c>
    </row>
    <row r="4628" spans="1:6">
      <c r="A4628">
        <v>51</v>
      </c>
      <c r="B4628" s="1" t="s">
        <v>342</v>
      </c>
      <c r="C4628">
        <v>1</v>
      </c>
      <c r="D4628" s="39">
        <v>0.84</v>
      </c>
      <c r="E4628" s="39">
        <v>2</v>
      </c>
      <c r="F4628" s="39" t="s">
        <v>51</v>
      </c>
    </row>
    <row r="4629" spans="1:6">
      <c r="A4629">
        <v>51</v>
      </c>
      <c r="B4629" s="1" t="s">
        <v>342</v>
      </c>
      <c r="C4629">
        <v>2</v>
      </c>
      <c r="D4629" s="39">
        <v>0.82</v>
      </c>
      <c r="E4629" s="39">
        <v>1</v>
      </c>
      <c r="F4629" s="39" t="s">
        <v>51</v>
      </c>
    </row>
    <row r="4630" spans="1:6">
      <c r="A4630">
        <v>51</v>
      </c>
      <c r="B4630" s="1" t="s">
        <v>240</v>
      </c>
      <c r="C4630">
        <v>1</v>
      </c>
      <c r="D4630" s="39">
        <v>0.6</v>
      </c>
      <c r="E4630" s="39">
        <v>1</v>
      </c>
      <c r="F4630" s="39" t="s">
        <v>51</v>
      </c>
    </row>
    <row r="4631" spans="1:6">
      <c r="A4631">
        <v>51</v>
      </c>
      <c r="B4631" s="1" t="s">
        <v>240</v>
      </c>
      <c r="C4631">
        <v>2</v>
      </c>
      <c r="D4631" s="39">
        <v>0.8</v>
      </c>
      <c r="E4631" s="39">
        <v>2</v>
      </c>
      <c r="F4631" s="39" t="s">
        <v>51</v>
      </c>
    </row>
    <row r="4632" spans="1:6">
      <c r="A4632">
        <v>51</v>
      </c>
      <c r="B4632" s="1" t="s">
        <v>201</v>
      </c>
      <c r="C4632">
        <v>1</v>
      </c>
      <c r="D4632" s="39">
        <v>0.71</v>
      </c>
      <c r="E4632" s="39">
        <v>2</v>
      </c>
      <c r="F4632" s="39" t="s">
        <v>51</v>
      </c>
    </row>
    <row r="4633" spans="1:6">
      <c r="A4633">
        <v>51</v>
      </c>
      <c r="B4633" s="1" t="s">
        <v>201</v>
      </c>
      <c r="C4633">
        <v>2</v>
      </c>
      <c r="D4633" s="39">
        <v>0.78</v>
      </c>
      <c r="E4633" s="39">
        <v>2</v>
      </c>
      <c r="F4633" s="39" t="s">
        <v>51</v>
      </c>
    </row>
    <row r="4634" spans="1:6">
      <c r="A4634">
        <v>51</v>
      </c>
      <c r="B4634" s="1" t="s">
        <v>393</v>
      </c>
      <c r="C4634">
        <v>1</v>
      </c>
      <c r="D4634" s="39">
        <v>0.91</v>
      </c>
      <c r="E4634" s="39">
        <v>1</v>
      </c>
      <c r="F4634" s="39" t="s">
        <v>51</v>
      </c>
    </row>
    <row r="4635" spans="1:6">
      <c r="A4635">
        <v>51</v>
      </c>
      <c r="B4635" s="1" t="s">
        <v>393</v>
      </c>
      <c r="C4635">
        <v>2</v>
      </c>
      <c r="D4635" s="39">
        <v>1</v>
      </c>
      <c r="E4635" s="39">
        <v>3</v>
      </c>
      <c r="F4635" s="39" t="s">
        <v>51</v>
      </c>
    </row>
    <row r="4636" spans="1:6">
      <c r="A4636">
        <v>51</v>
      </c>
      <c r="B4636" s="1" t="s">
        <v>290</v>
      </c>
      <c r="C4636">
        <v>1</v>
      </c>
      <c r="D4636" s="39">
        <v>0.5</v>
      </c>
      <c r="E4636" s="39">
        <v>1</v>
      </c>
      <c r="F4636" s="39" t="s">
        <v>51</v>
      </c>
    </row>
    <row r="4637" spans="1:6">
      <c r="A4637">
        <v>51</v>
      </c>
      <c r="B4637" s="1" t="s">
        <v>290</v>
      </c>
      <c r="C4637">
        <v>2</v>
      </c>
      <c r="D4637" s="39">
        <v>0.56000000000000005</v>
      </c>
      <c r="E4637" s="39">
        <v>2</v>
      </c>
      <c r="F4637" s="39" t="s">
        <v>51</v>
      </c>
    </row>
    <row r="4638" spans="1:6">
      <c r="A4638">
        <v>51</v>
      </c>
      <c r="B4638" s="1" t="s">
        <v>20</v>
      </c>
      <c r="C4638">
        <v>1</v>
      </c>
      <c r="D4638" s="39">
        <v>1</v>
      </c>
      <c r="E4638" s="39">
        <v>3</v>
      </c>
      <c r="F4638" s="39" t="s">
        <v>51</v>
      </c>
    </row>
    <row r="4639" spans="1:6">
      <c r="A4639">
        <v>51</v>
      </c>
      <c r="B4639" s="1" t="s">
        <v>20</v>
      </c>
      <c r="C4639">
        <v>2</v>
      </c>
      <c r="D4639" s="39">
        <v>0.87</v>
      </c>
      <c r="E4639" s="39">
        <v>2</v>
      </c>
      <c r="F4639" s="39" t="s">
        <v>51</v>
      </c>
    </row>
    <row r="4640" spans="1:6">
      <c r="A4640">
        <v>51</v>
      </c>
      <c r="B4640" s="1" t="s">
        <v>310</v>
      </c>
      <c r="C4640">
        <v>1</v>
      </c>
      <c r="D4640" s="39">
        <v>1</v>
      </c>
      <c r="E4640" s="39">
        <v>3</v>
      </c>
      <c r="F4640" s="39" t="s">
        <v>51</v>
      </c>
    </row>
    <row r="4641" spans="1:6">
      <c r="A4641">
        <v>51</v>
      </c>
      <c r="B4641" s="1" t="s">
        <v>310</v>
      </c>
      <c r="C4641">
        <v>2</v>
      </c>
      <c r="D4641" s="39">
        <v>0</v>
      </c>
      <c r="E4641" s="39">
        <v>0</v>
      </c>
      <c r="F4641" s="39" t="s">
        <v>52</v>
      </c>
    </row>
    <row r="4642" spans="1:6">
      <c r="A4642">
        <v>51</v>
      </c>
      <c r="B4642" s="1" t="s">
        <v>274</v>
      </c>
      <c r="C4642">
        <v>1</v>
      </c>
      <c r="D4642" s="39">
        <v>0.74</v>
      </c>
      <c r="E4642" s="39">
        <v>2</v>
      </c>
      <c r="F4642" s="39" t="s">
        <v>51</v>
      </c>
    </row>
    <row r="4643" spans="1:6">
      <c r="A4643">
        <v>51</v>
      </c>
      <c r="B4643" s="1" t="s">
        <v>274</v>
      </c>
      <c r="C4643">
        <v>2</v>
      </c>
      <c r="D4643" s="39">
        <v>0.69</v>
      </c>
      <c r="E4643" s="39">
        <v>1</v>
      </c>
      <c r="F4643" s="39" t="s">
        <v>51</v>
      </c>
    </row>
    <row r="4644" spans="1:6">
      <c r="A4644">
        <v>51</v>
      </c>
      <c r="B4644" s="1" t="s">
        <v>243</v>
      </c>
      <c r="C4644">
        <v>1</v>
      </c>
      <c r="D4644" s="39">
        <v>1</v>
      </c>
      <c r="E4644" s="39">
        <v>3</v>
      </c>
      <c r="F4644" s="39" t="s">
        <v>51</v>
      </c>
    </row>
    <row r="4645" spans="1:6">
      <c r="A4645">
        <v>51</v>
      </c>
      <c r="B4645" s="1" t="s">
        <v>243</v>
      </c>
      <c r="C4645">
        <v>2</v>
      </c>
      <c r="D4645" s="39">
        <v>0.82</v>
      </c>
      <c r="E4645" s="39">
        <v>1</v>
      </c>
      <c r="F4645" s="39" t="s">
        <v>51</v>
      </c>
    </row>
    <row r="4646" spans="1:6">
      <c r="A4646">
        <v>51</v>
      </c>
      <c r="B4646" s="1" t="s">
        <v>394</v>
      </c>
      <c r="C4646">
        <v>1</v>
      </c>
      <c r="D4646" s="39">
        <v>0.5</v>
      </c>
      <c r="E4646" s="39">
        <v>1</v>
      </c>
      <c r="F4646" s="39" t="s">
        <v>51</v>
      </c>
    </row>
    <row r="4647" spans="1:6">
      <c r="A4647">
        <v>51</v>
      </c>
      <c r="B4647" s="1" t="s">
        <v>394</v>
      </c>
      <c r="C4647">
        <v>2</v>
      </c>
      <c r="D4647" s="39">
        <v>0.8</v>
      </c>
      <c r="E4647" s="39">
        <v>2</v>
      </c>
      <c r="F4647" s="39" t="s">
        <v>51</v>
      </c>
    </row>
    <row r="4648" spans="1:6">
      <c r="A4648">
        <v>51</v>
      </c>
      <c r="B4648" s="1" t="s">
        <v>395</v>
      </c>
      <c r="C4648">
        <v>1</v>
      </c>
      <c r="D4648" s="39">
        <v>0.43</v>
      </c>
      <c r="E4648" s="39">
        <v>0</v>
      </c>
      <c r="F4648" s="39" t="s">
        <v>51</v>
      </c>
    </row>
    <row r="4649" spans="1:6">
      <c r="A4649">
        <v>51</v>
      </c>
      <c r="B4649" s="1" t="s">
        <v>395</v>
      </c>
      <c r="C4649">
        <v>2</v>
      </c>
      <c r="D4649" s="39">
        <v>0</v>
      </c>
      <c r="E4649" s="39">
        <v>0</v>
      </c>
      <c r="F4649" s="39" t="s">
        <v>52</v>
      </c>
    </row>
    <row r="4650" spans="1:6">
      <c r="A4650">
        <v>51</v>
      </c>
      <c r="B4650" s="1" t="s">
        <v>376</v>
      </c>
      <c r="C4650">
        <v>1</v>
      </c>
      <c r="D4650" s="39">
        <v>0.89</v>
      </c>
      <c r="E4650" s="39">
        <v>2</v>
      </c>
      <c r="F4650" s="39" t="s">
        <v>51</v>
      </c>
    </row>
    <row r="4651" spans="1:6">
      <c r="A4651">
        <v>51</v>
      </c>
      <c r="B4651" s="1" t="s">
        <v>376</v>
      </c>
      <c r="C4651">
        <v>2</v>
      </c>
      <c r="D4651" s="39">
        <v>0.8</v>
      </c>
      <c r="E4651" s="39">
        <v>2</v>
      </c>
      <c r="F4651" s="39" t="s">
        <v>51</v>
      </c>
    </row>
    <row r="4652" spans="1:6">
      <c r="A4652">
        <v>51</v>
      </c>
      <c r="B4652" s="1" t="s">
        <v>39</v>
      </c>
      <c r="C4652">
        <v>1</v>
      </c>
      <c r="D4652" s="39">
        <v>0.55000000000000004</v>
      </c>
      <c r="E4652" s="39">
        <v>1</v>
      </c>
      <c r="F4652" s="39" t="s">
        <v>51</v>
      </c>
    </row>
    <row r="4653" spans="1:6">
      <c r="A4653">
        <v>51</v>
      </c>
      <c r="B4653" s="1" t="s">
        <v>39</v>
      </c>
      <c r="C4653">
        <v>2</v>
      </c>
      <c r="D4653" s="39">
        <v>0.71</v>
      </c>
      <c r="E4653" s="39">
        <v>1</v>
      </c>
      <c r="F4653" s="39" t="s">
        <v>51</v>
      </c>
    </row>
    <row r="4654" spans="1:6">
      <c r="A4654">
        <v>51</v>
      </c>
      <c r="B4654" s="1" t="s">
        <v>256</v>
      </c>
      <c r="C4654">
        <v>1</v>
      </c>
      <c r="D4654" s="39">
        <v>0.72</v>
      </c>
      <c r="E4654" s="39">
        <v>2</v>
      </c>
      <c r="F4654" s="39" t="s">
        <v>51</v>
      </c>
    </row>
    <row r="4655" spans="1:6">
      <c r="A4655">
        <v>51</v>
      </c>
      <c r="B4655" s="1" t="s">
        <v>256</v>
      </c>
      <c r="C4655">
        <v>2</v>
      </c>
      <c r="D4655" s="39">
        <v>0.52</v>
      </c>
      <c r="E4655" s="39">
        <v>1</v>
      </c>
      <c r="F4655" s="39" t="s">
        <v>51</v>
      </c>
    </row>
    <row r="4656" spans="1:6">
      <c r="A4656">
        <v>51</v>
      </c>
      <c r="B4656" s="1" t="s">
        <v>311</v>
      </c>
      <c r="C4656">
        <v>1</v>
      </c>
      <c r="D4656" s="39">
        <v>1</v>
      </c>
      <c r="E4656" s="39">
        <v>3</v>
      </c>
      <c r="F4656" s="39" t="s">
        <v>51</v>
      </c>
    </row>
    <row r="4657" spans="1:6">
      <c r="A4657">
        <v>51</v>
      </c>
      <c r="B4657" s="1" t="s">
        <v>311</v>
      </c>
      <c r="C4657">
        <v>2</v>
      </c>
      <c r="D4657" s="39">
        <v>1</v>
      </c>
      <c r="E4657" s="39">
        <v>3</v>
      </c>
      <c r="F4657" s="39" t="s">
        <v>51</v>
      </c>
    </row>
    <row r="4658" spans="1:6">
      <c r="A4658">
        <v>51</v>
      </c>
      <c r="B4658" s="1" t="s">
        <v>275</v>
      </c>
      <c r="C4658">
        <v>1</v>
      </c>
      <c r="D4658" s="39">
        <v>0.63</v>
      </c>
      <c r="E4658" s="39">
        <v>1</v>
      </c>
      <c r="F4658" s="39" t="s">
        <v>51</v>
      </c>
    </row>
    <row r="4659" spans="1:6">
      <c r="A4659">
        <v>51</v>
      </c>
      <c r="B4659" s="1" t="s">
        <v>275</v>
      </c>
      <c r="C4659">
        <v>2</v>
      </c>
      <c r="D4659" s="39">
        <v>0.8</v>
      </c>
      <c r="E4659" s="39">
        <v>2</v>
      </c>
      <c r="F4659" s="39" t="s">
        <v>51</v>
      </c>
    </row>
    <row r="4660" spans="1:6">
      <c r="A4660">
        <v>51</v>
      </c>
      <c r="B4660" s="1" t="s">
        <v>44</v>
      </c>
      <c r="C4660">
        <v>1</v>
      </c>
      <c r="D4660" s="39">
        <v>0</v>
      </c>
      <c r="E4660" s="39">
        <v>0</v>
      </c>
      <c r="F4660" s="39" t="s">
        <v>52</v>
      </c>
    </row>
    <row r="4661" spans="1:6">
      <c r="A4661">
        <v>51</v>
      </c>
      <c r="B4661" s="1" t="s">
        <v>44</v>
      </c>
      <c r="C4661">
        <v>2</v>
      </c>
      <c r="D4661" s="39">
        <v>0</v>
      </c>
      <c r="E4661" s="39">
        <v>0</v>
      </c>
      <c r="F4661" s="39" t="s">
        <v>52</v>
      </c>
    </row>
    <row r="4662" spans="1:6">
      <c r="A4662">
        <v>51</v>
      </c>
      <c r="B4662" s="1" t="s">
        <v>285</v>
      </c>
      <c r="C4662">
        <v>1</v>
      </c>
      <c r="D4662" s="39">
        <v>0.78</v>
      </c>
      <c r="E4662" s="39">
        <v>2</v>
      </c>
      <c r="F4662" s="39" t="s">
        <v>51</v>
      </c>
    </row>
    <row r="4663" spans="1:6">
      <c r="A4663">
        <v>51</v>
      </c>
      <c r="B4663" s="1" t="s">
        <v>285</v>
      </c>
      <c r="C4663">
        <v>2</v>
      </c>
      <c r="D4663" s="39">
        <v>0.78</v>
      </c>
      <c r="E4663" s="39">
        <v>2</v>
      </c>
      <c r="F4663" s="39" t="s">
        <v>51</v>
      </c>
    </row>
    <row r="4664" spans="1:6">
      <c r="A4664">
        <v>52</v>
      </c>
      <c r="B4664" s="1" t="s">
        <v>373</v>
      </c>
      <c r="C4664">
        <v>1</v>
      </c>
      <c r="D4664" s="39">
        <v>0.79</v>
      </c>
      <c r="E4664" s="39">
        <v>2</v>
      </c>
      <c r="F4664" s="39" t="s">
        <v>51</v>
      </c>
    </row>
    <row r="4665" spans="1:6">
      <c r="A4665">
        <v>52</v>
      </c>
      <c r="B4665" s="1" t="s">
        <v>373</v>
      </c>
      <c r="C4665">
        <v>2</v>
      </c>
      <c r="D4665" s="39">
        <v>0.5</v>
      </c>
      <c r="E4665" s="39">
        <v>2</v>
      </c>
      <c r="F4665" s="39" t="s">
        <v>51</v>
      </c>
    </row>
    <row r="4666" spans="1:6">
      <c r="A4666">
        <v>52</v>
      </c>
      <c r="B4666" s="275" t="s">
        <v>450</v>
      </c>
      <c r="C4666">
        <v>1</v>
      </c>
      <c r="D4666" s="39">
        <v>0.49</v>
      </c>
      <c r="E4666" s="39">
        <v>1</v>
      </c>
      <c r="F4666" s="39" t="s">
        <v>51</v>
      </c>
    </row>
    <row r="4667" spans="1:6">
      <c r="A4667">
        <v>52</v>
      </c>
      <c r="B4667" s="275" t="s">
        <v>450</v>
      </c>
      <c r="C4667">
        <v>2</v>
      </c>
      <c r="D4667" s="39">
        <v>0.52</v>
      </c>
      <c r="E4667" s="39">
        <v>1</v>
      </c>
      <c r="F4667" s="39" t="s">
        <v>51</v>
      </c>
    </row>
    <row r="4668" spans="1:6">
      <c r="A4668">
        <v>52</v>
      </c>
      <c r="B4668" s="1" t="s">
        <v>245</v>
      </c>
      <c r="C4668">
        <v>1</v>
      </c>
      <c r="D4668" s="39">
        <v>0.7</v>
      </c>
      <c r="E4668" s="39">
        <v>2</v>
      </c>
      <c r="F4668" s="39" t="s">
        <v>51</v>
      </c>
    </row>
    <row r="4669" spans="1:6">
      <c r="A4669">
        <v>52</v>
      </c>
      <c r="B4669" s="1" t="s">
        <v>245</v>
      </c>
      <c r="C4669">
        <v>2</v>
      </c>
      <c r="D4669" s="39">
        <v>0.41</v>
      </c>
      <c r="E4669" s="39">
        <v>0</v>
      </c>
      <c r="F4669" s="39" t="s">
        <v>51</v>
      </c>
    </row>
    <row r="4670" spans="1:6">
      <c r="A4670">
        <v>52</v>
      </c>
      <c r="B4670" s="1" t="s">
        <v>379</v>
      </c>
      <c r="C4670">
        <v>1</v>
      </c>
      <c r="D4670" s="39">
        <v>0.5</v>
      </c>
      <c r="E4670" s="39">
        <v>2</v>
      </c>
      <c r="F4670" s="39" t="s">
        <v>51</v>
      </c>
    </row>
    <row r="4671" spans="1:6">
      <c r="A4671">
        <v>52</v>
      </c>
      <c r="B4671" s="1" t="s">
        <v>379</v>
      </c>
      <c r="C4671">
        <v>2</v>
      </c>
      <c r="D4671" s="39">
        <v>1</v>
      </c>
      <c r="E4671" s="39">
        <v>3</v>
      </c>
      <c r="F4671" s="39" t="s">
        <v>51</v>
      </c>
    </row>
    <row r="4672" spans="1:6">
      <c r="A4672">
        <v>52</v>
      </c>
      <c r="B4672" s="1" t="s">
        <v>229</v>
      </c>
      <c r="C4672">
        <v>1</v>
      </c>
      <c r="D4672" s="39">
        <v>0.81</v>
      </c>
      <c r="E4672" s="39">
        <v>1</v>
      </c>
      <c r="F4672" s="39" t="s">
        <v>51</v>
      </c>
    </row>
    <row r="4673" spans="1:6">
      <c r="A4673">
        <v>52</v>
      </c>
      <c r="B4673" s="1" t="s">
        <v>229</v>
      </c>
      <c r="C4673">
        <v>2</v>
      </c>
      <c r="D4673" s="39">
        <v>0.7</v>
      </c>
      <c r="E4673" s="39">
        <v>1</v>
      </c>
      <c r="F4673" s="39" t="s">
        <v>51</v>
      </c>
    </row>
    <row r="4674" spans="1:6">
      <c r="A4674">
        <v>52</v>
      </c>
      <c r="B4674" s="1" t="s">
        <v>388</v>
      </c>
      <c r="C4674">
        <v>1</v>
      </c>
      <c r="D4674" s="39">
        <v>0.74</v>
      </c>
      <c r="E4674" s="39">
        <v>1</v>
      </c>
      <c r="F4674" s="39" t="s">
        <v>51</v>
      </c>
    </row>
    <row r="4675" spans="1:6">
      <c r="A4675">
        <v>52</v>
      </c>
      <c r="B4675" s="1" t="s">
        <v>388</v>
      </c>
      <c r="C4675">
        <v>2</v>
      </c>
      <c r="D4675" s="39">
        <v>1</v>
      </c>
      <c r="E4675" s="39">
        <v>3</v>
      </c>
      <c r="F4675" s="39" t="s">
        <v>51</v>
      </c>
    </row>
    <row r="4676" spans="1:6">
      <c r="A4676">
        <v>52</v>
      </c>
      <c r="B4676" s="1" t="s">
        <v>341</v>
      </c>
      <c r="C4676">
        <v>1</v>
      </c>
      <c r="D4676" s="39">
        <v>0.56999999999999995</v>
      </c>
      <c r="E4676" s="39">
        <v>1</v>
      </c>
      <c r="F4676" s="39" t="s">
        <v>51</v>
      </c>
    </row>
    <row r="4677" spans="1:6">
      <c r="A4677">
        <v>52</v>
      </c>
      <c r="B4677" s="1" t="s">
        <v>341</v>
      </c>
      <c r="C4677">
        <v>2</v>
      </c>
      <c r="D4677" s="39">
        <v>0.59</v>
      </c>
      <c r="E4677" s="39">
        <v>1</v>
      </c>
      <c r="F4677" s="39" t="s">
        <v>51</v>
      </c>
    </row>
    <row r="4678" spans="1:6">
      <c r="A4678">
        <v>52</v>
      </c>
      <c r="B4678" s="1" t="s">
        <v>389</v>
      </c>
      <c r="C4678">
        <v>1</v>
      </c>
      <c r="D4678" s="39">
        <v>0.31</v>
      </c>
      <c r="E4678" s="39">
        <v>0</v>
      </c>
      <c r="F4678" s="39" t="s">
        <v>51</v>
      </c>
    </row>
    <row r="4679" spans="1:6">
      <c r="A4679">
        <v>52</v>
      </c>
      <c r="B4679" s="1" t="s">
        <v>389</v>
      </c>
      <c r="C4679">
        <v>2</v>
      </c>
      <c r="D4679" s="39">
        <v>0.44</v>
      </c>
      <c r="E4679" s="39">
        <v>0</v>
      </c>
      <c r="F4679" s="39" t="s">
        <v>51</v>
      </c>
    </row>
    <row r="4680" spans="1:6">
      <c r="A4680">
        <v>52</v>
      </c>
      <c r="B4680" s="1" t="s">
        <v>331</v>
      </c>
      <c r="C4680">
        <v>1</v>
      </c>
      <c r="D4680" s="39">
        <v>0.89</v>
      </c>
      <c r="E4680" s="39">
        <v>2</v>
      </c>
      <c r="F4680" s="39" t="s">
        <v>51</v>
      </c>
    </row>
    <row r="4681" spans="1:6">
      <c r="A4681">
        <v>52</v>
      </c>
      <c r="B4681" s="1" t="s">
        <v>331</v>
      </c>
      <c r="C4681">
        <v>2</v>
      </c>
      <c r="D4681" s="39">
        <v>0.52</v>
      </c>
      <c r="E4681" s="39">
        <v>2</v>
      </c>
      <c r="F4681" s="39" t="s">
        <v>51</v>
      </c>
    </row>
    <row r="4682" spans="1:6">
      <c r="A4682">
        <v>52</v>
      </c>
      <c r="B4682" s="1" t="s">
        <v>390</v>
      </c>
      <c r="C4682">
        <v>1</v>
      </c>
      <c r="D4682" s="39">
        <v>0.82</v>
      </c>
      <c r="E4682" s="39">
        <v>2</v>
      </c>
      <c r="F4682" s="39" t="s">
        <v>51</v>
      </c>
    </row>
    <row r="4683" spans="1:6">
      <c r="A4683">
        <v>52</v>
      </c>
      <c r="B4683" s="1" t="s">
        <v>390</v>
      </c>
      <c r="C4683">
        <v>2</v>
      </c>
      <c r="D4683" s="39">
        <v>0.44</v>
      </c>
      <c r="E4683" s="39">
        <v>0</v>
      </c>
      <c r="F4683" s="39" t="s">
        <v>51</v>
      </c>
    </row>
    <row r="4684" spans="1:6">
      <c r="A4684">
        <v>52</v>
      </c>
      <c r="B4684" s="1" t="s">
        <v>95</v>
      </c>
      <c r="C4684">
        <v>1</v>
      </c>
      <c r="D4684" s="39">
        <v>0.82</v>
      </c>
      <c r="E4684" s="39">
        <v>2</v>
      </c>
      <c r="F4684" s="39" t="s">
        <v>51</v>
      </c>
    </row>
    <row r="4685" spans="1:6">
      <c r="A4685">
        <v>52</v>
      </c>
      <c r="B4685" s="1" t="s">
        <v>95</v>
      </c>
      <c r="C4685">
        <v>2</v>
      </c>
      <c r="D4685" s="39">
        <v>0.45</v>
      </c>
      <c r="E4685" s="39">
        <v>0</v>
      </c>
      <c r="F4685" s="39" t="s">
        <v>51</v>
      </c>
    </row>
    <row r="4686" spans="1:6">
      <c r="A4686">
        <v>52</v>
      </c>
      <c r="B4686" s="1" t="s">
        <v>398</v>
      </c>
      <c r="C4686">
        <v>1</v>
      </c>
      <c r="D4686" s="39">
        <v>0.56000000000000005</v>
      </c>
      <c r="E4686" s="39">
        <v>1</v>
      </c>
      <c r="F4686" s="39" t="s">
        <v>51</v>
      </c>
    </row>
    <row r="4687" spans="1:6">
      <c r="A4687">
        <v>52</v>
      </c>
      <c r="B4687" s="1" t="s">
        <v>398</v>
      </c>
      <c r="C4687">
        <v>2</v>
      </c>
      <c r="D4687" s="39">
        <v>0.6</v>
      </c>
      <c r="E4687" s="39">
        <v>1</v>
      </c>
      <c r="F4687" s="39" t="s">
        <v>51</v>
      </c>
    </row>
    <row r="4688" spans="1:6">
      <c r="A4688">
        <v>52</v>
      </c>
      <c r="B4688" s="1" t="s">
        <v>10</v>
      </c>
      <c r="C4688">
        <v>1</v>
      </c>
      <c r="D4688" s="39">
        <v>0.47</v>
      </c>
      <c r="E4688" s="39">
        <v>0</v>
      </c>
      <c r="F4688" s="39" t="s">
        <v>51</v>
      </c>
    </row>
    <row r="4689" spans="1:6">
      <c r="A4689">
        <v>52</v>
      </c>
      <c r="B4689" s="1" t="s">
        <v>10</v>
      </c>
      <c r="C4689">
        <v>2</v>
      </c>
      <c r="D4689" s="39">
        <v>0</v>
      </c>
      <c r="E4689" s="39">
        <v>0</v>
      </c>
      <c r="F4689" s="39" t="s">
        <v>52</v>
      </c>
    </row>
    <row r="4690" spans="1:6">
      <c r="A4690">
        <v>52</v>
      </c>
      <c r="B4690" s="1" t="s">
        <v>332</v>
      </c>
      <c r="C4690">
        <v>1</v>
      </c>
      <c r="D4690" s="39">
        <v>0.88</v>
      </c>
      <c r="E4690" s="39">
        <v>1</v>
      </c>
      <c r="F4690" s="39" t="s">
        <v>51</v>
      </c>
    </row>
    <row r="4691" spans="1:6">
      <c r="A4691">
        <v>52</v>
      </c>
      <c r="B4691" s="1" t="s">
        <v>332</v>
      </c>
      <c r="C4691">
        <v>2</v>
      </c>
      <c r="D4691" s="39">
        <v>1</v>
      </c>
      <c r="E4691" s="39">
        <v>3</v>
      </c>
      <c r="F4691" s="39" t="s">
        <v>51</v>
      </c>
    </row>
    <row r="4692" spans="1:6">
      <c r="A4692">
        <v>52</v>
      </c>
      <c r="B4692" s="1" t="s">
        <v>270</v>
      </c>
      <c r="C4692">
        <v>1</v>
      </c>
      <c r="D4692" s="39">
        <v>1</v>
      </c>
      <c r="E4692" s="39">
        <v>3</v>
      </c>
      <c r="F4692" s="39" t="s">
        <v>51</v>
      </c>
    </row>
    <row r="4693" spans="1:6">
      <c r="A4693">
        <v>52</v>
      </c>
      <c r="B4693" s="1" t="s">
        <v>270</v>
      </c>
      <c r="C4693">
        <v>2</v>
      </c>
      <c r="D4693" s="39">
        <v>0.71</v>
      </c>
      <c r="E4693" s="39">
        <v>2</v>
      </c>
      <c r="F4693" s="39" t="s">
        <v>51</v>
      </c>
    </row>
    <row r="4694" spans="1:6">
      <c r="A4694">
        <v>52</v>
      </c>
      <c r="B4694" s="1" t="s">
        <v>254</v>
      </c>
      <c r="C4694">
        <v>1</v>
      </c>
      <c r="D4694" s="39">
        <v>0.78</v>
      </c>
      <c r="E4694" s="39">
        <v>2</v>
      </c>
      <c r="F4694" s="39" t="s">
        <v>51</v>
      </c>
    </row>
    <row r="4695" spans="1:6">
      <c r="A4695">
        <v>52</v>
      </c>
      <c r="B4695" s="1" t="s">
        <v>254</v>
      </c>
      <c r="C4695">
        <v>2</v>
      </c>
      <c r="D4695" s="39">
        <v>1</v>
      </c>
      <c r="E4695" s="39">
        <v>3</v>
      </c>
      <c r="F4695" s="39" t="s">
        <v>51</v>
      </c>
    </row>
    <row r="4696" spans="1:6">
      <c r="A4696">
        <v>52</v>
      </c>
      <c r="B4696" s="1" t="s">
        <v>391</v>
      </c>
      <c r="C4696">
        <v>1</v>
      </c>
      <c r="D4696" s="39">
        <v>0.83</v>
      </c>
      <c r="E4696" s="39">
        <v>2</v>
      </c>
      <c r="F4696" s="39" t="s">
        <v>51</v>
      </c>
    </row>
    <row r="4697" spans="1:6">
      <c r="A4697">
        <v>52</v>
      </c>
      <c r="B4697" s="1" t="s">
        <v>391</v>
      </c>
      <c r="C4697">
        <v>2</v>
      </c>
      <c r="D4697" s="39">
        <v>0.5</v>
      </c>
      <c r="E4697" s="39">
        <v>1</v>
      </c>
      <c r="F4697" s="39" t="s">
        <v>51</v>
      </c>
    </row>
    <row r="4698" spans="1:6">
      <c r="A4698">
        <v>52</v>
      </c>
      <c r="B4698" s="1" t="s">
        <v>334</v>
      </c>
      <c r="C4698">
        <v>1</v>
      </c>
      <c r="D4698" s="39">
        <v>1</v>
      </c>
      <c r="E4698" s="39">
        <v>3</v>
      </c>
      <c r="F4698" s="39" t="s">
        <v>51</v>
      </c>
    </row>
    <row r="4699" spans="1:6">
      <c r="A4699">
        <v>52</v>
      </c>
      <c r="B4699" s="1" t="s">
        <v>334</v>
      </c>
      <c r="C4699">
        <v>2</v>
      </c>
      <c r="D4699" s="39">
        <v>0.68</v>
      </c>
      <c r="E4699" s="39">
        <v>2</v>
      </c>
      <c r="F4699" s="39" t="s">
        <v>51</v>
      </c>
    </row>
    <row r="4700" spans="1:6">
      <c r="A4700">
        <v>52</v>
      </c>
      <c r="B4700" s="1" t="s">
        <v>257</v>
      </c>
      <c r="C4700">
        <v>1</v>
      </c>
      <c r="D4700" s="39">
        <v>0.76</v>
      </c>
      <c r="E4700" s="39">
        <v>2</v>
      </c>
      <c r="F4700" s="39" t="s">
        <v>51</v>
      </c>
    </row>
    <row r="4701" spans="1:6">
      <c r="A4701">
        <v>52</v>
      </c>
      <c r="B4701" s="1" t="s">
        <v>257</v>
      </c>
      <c r="C4701">
        <v>2</v>
      </c>
      <c r="D4701" s="39">
        <v>0</v>
      </c>
      <c r="E4701" s="39">
        <v>0</v>
      </c>
      <c r="F4701" s="39" t="s">
        <v>52</v>
      </c>
    </row>
    <row r="4702" spans="1:6">
      <c r="A4702">
        <v>52</v>
      </c>
      <c r="B4702" s="1" t="s">
        <v>333</v>
      </c>
      <c r="C4702">
        <v>1</v>
      </c>
      <c r="D4702" s="39">
        <v>0.54</v>
      </c>
      <c r="E4702" s="39">
        <v>1</v>
      </c>
      <c r="F4702" s="39" t="s">
        <v>51</v>
      </c>
    </row>
    <row r="4703" spans="1:6">
      <c r="A4703">
        <v>52</v>
      </c>
      <c r="B4703" s="1" t="s">
        <v>333</v>
      </c>
      <c r="C4703">
        <v>2</v>
      </c>
      <c r="D4703" s="39">
        <v>0.68</v>
      </c>
      <c r="E4703" s="39">
        <v>1</v>
      </c>
      <c r="F4703" s="39" t="s">
        <v>51</v>
      </c>
    </row>
    <row r="4704" spans="1:6">
      <c r="A4704">
        <v>52</v>
      </c>
      <c r="B4704" s="1" t="s">
        <v>354</v>
      </c>
      <c r="C4704">
        <v>1</v>
      </c>
      <c r="D4704" s="39">
        <v>0.38</v>
      </c>
      <c r="E4704" s="39">
        <v>0</v>
      </c>
      <c r="F4704" s="39" t="s">
        <v>51</v>
      </c>
    </row>
    <row r="4705" spans="1:6">
      <c r="A4705">
        <v>52</v>
      </c>
      <c r="B4705" s="1" t="s">
        <v>354</v>
      </c>
      <c r="C4705">
        <v>2</v>
      </c>
      <c r="D4705" s="39">
        <v>0.6</v>
      </c>
      <c r="E4705" s="39">
        <v>1</v>
      </c>
      <c r="F4705" s="39" t="s">
        <v>51</v>
      </c>
    </row>
    <row r="4706" spans="1:6">
      <c r="A4706">
        <v>52</v>
      </c>
      <c r="B4706" s="1" t="s">
        <v>323</v>
      </c>
      <c r="C4706">
        <v>1</v>
      </c>
      <c r="D4706" s="39">
        <v>0.6</v>
      </c>
      <c r="E4706" s="39">
        <v>1</v>
      </c>
      <c r="F4706" s="39" t="s">
        <v>51</v>
      </c>
    </row>
    <row r="4707" spans="1:6">
      <c r="A4707">
        <v>52</v>
      </c>
      <c r="B4707" s="1" t="s">
        <v>323</v>
      </c>
      <c r="C4707">
        <v>2</v>
      </c>
      <c r="D4707" s="39">
        <v>0</v>
      </c>
      <c r="E4707" s="39">
        <v>0</v>
      </c>
      <c r="F4707" s="39" t="s">
        <v>52</v>
      </c>
    </row>
    <row r="4708" spans="1:6">
      <c r="A4708">
        <v>52</v>
      </c>
      <c r="B4708" s="1" t="s">
        <v>120</v>
      </c>
      <c r="C4708">
        <v>1</v>
      </c>
      <c r="D4708" s="39">
        <v>1</v>
      </c>
      <c r="E4708" s="39">
        <v>3</v>
      </c>
      <c r="F4708" s="39" t="s">
        <v>51</v>
      </c>
    </row>
    <row r="4709" spans="1:6">
      <c r="A4709">
        <v>52</v>
      </c>
      <c r="B4709" s="1" t="s">
        <v>120</v>
      </c>
      <c r="C4709">
        <v>2</v>
      </c>
      <c r="D4709" s="39">
        <v>0.96</v>
      </c>
      <c r="E4709" s="39">
        <v>2</v>
      </c>
      <c r="F4709" s="39" t="s">
        <v>51</v>
      </c>
    </row>
    <row r="4710" spans="1:6">
      <c r="A4710">
        <v>52</v>
      </c>
      <c r="B4710" s="1" t="s">
        <v>380</v>
      </c>
      <c r="C4710">
        <v>1</v>
      </c>
      <c r="D4710" s="39">
        <v>0.69</v>
      </c>
      <c r="E4710" s="39">
        <v>2</v>
      </c>
      <c r="F4710" s="39" t="s">
        <v>51</v>
      </c>
    </row>
    <row r="4711" spans="1:6">
      <c r="A4711">
        <v>52</v>
      </c>
      <c r="B4711" s="1" t="s">
        <v>380</v>
      </c>
      <c r="C4711">
        <v>2</v>
      </c>
      <c r="D4711" s="39">
        <v>1</v>
      </c>
      <c r="E4711" s="39">
        <v>3</v>
      </c>
      <c r="F4711" s="39" t="s">
        <v>51</v>
      </c>
    </row>
    <row r="4712" spans="1:6">
      <c r="A4712">
        <v>52</v>
      </c>
      <c r="B4712" s="1" t="s">
        <v>132</v>
      </c>
      <c r="C4712">
        <v>1</v>
      </c>
      <c r="D4712" s="39">
        <v>0</v>
      </c>
      <c r="E4712" s="39">
        <v>0</v>
      </c>
      <c r="F4712" s="39" t="s">
        <v>52</v>
      </c>
    </row>
    <row r="4713" spans="1:6">
      <c r="A4713">
        <v>52</v>
      </c>
      <c r="B4713" s="1" t="s">
        <v>132</v>
      </c>
      <c r="C4713">
        <v>2</v>
      </c>
      <c r="D4713" s="39">
        <v>0</v>
      </c>
      <c r="E4713" s="39">
        <v>0</v>
      </c>
      <c r="F4713" s="39" t="s">
        <v>52</v>
      </c>
    </row>
    <row r="4714" spans="1:6">
      <c r="A4714">
        <v>52</v>
      </c>
      <c r="B4714" s="1" t="s">
        <v>363</v>
      </c>
      <c r="C4714">
        <v>1</v>
      </c>
      <c r="D4714" s="39">
        <v>1</v>
      </c>
      <c r="E4714" s="39">
        <v>3</v>
      </c>
      <c r="F4714" s="39" t="s">
        <v>51</v>
      </c>
    </row>
    <row r="4715" spans="1:6">
      <c r="A4715">
        <v>52</v>
      </c>
      <c r="B4715" s="1" t="s">
        <v>363</v>
      </c>
      <c r="C4715">
        <v>2</v>
      </c>
      <c r="D4715" s="39">
        <v>0.99</v>
      </c>
      <c r="E4715" s="39">
        <v>2</v>
      </c>
      <c r="F4715" s="39" t="s">
        <v>51</v>
      </c>
    </row>
    <row r="4716" spans="1:6">
      <c r="A4716">
        <v>52</v>
      </c>
      <c r="B4716" s="1" t="s">
        <v>234</v>
      </c>
      <c r="C4716">
        <v>1</v>
      </c>
      <c r="D4716" s="39">
        <v>0.56999999999999995</v>
      </c>
      <c r="E4716" s="39">
        <v>2</v>
      </c>
      <c r="F4716" s="39" t="s">
        <v>51</v>
      </c>
    </row>
    <row r="4717" spans="1:6">
      <c r="A4717">
        <v>52</v>
      </c>
      <c r="B4717" s="1" t="s">
        <v>234</v>
      </c>
      <c r="C4717">
        <v>2</v>
      </c>
      <c r="D4717" s="39">
        <v>0.42</v>
      </c>
      <c r="E4717" s="39">
        <v>1</v>
      </c>
      <c r="F4717" s="39" t="s">
        <v>51</v>
      </c>
    </row>
    <row r="4718" spans="1:6">
      <c r="A4718">
        <v>52</v>
      </c>
      <c r="B4718" s="1" t="s">
        <v>14</v>
      </c>
      <c r="C4718">
        <v>1</v>
      </c>
      <c r="D4718" s="39">
        <v>1</v>
      </c>
      <c r="E4718" s="39">
        <v>3</v>
      </c>
      <c r="F4718" s="39" t="s">
        <v>51</v>
      </c>
    </row>
    <row r="4719" spans="1:6">
      <c r="A4719">
        <v>52</v>
      </c>
      <c r="B4719" s="1" t="s">
        <v>14</v>
      </c>
      <c r="C4719">
        <v>2</v>
      </c>
      <c r="D4719" s="39">
        <v>1</v>
      </c>
      <c r="E4719" s="39">
        <v>3</v>
      </c>
      <c r="F4719" s="39" t="s">
        <v>51</v>
      </c>
    </row>
    <row r="4720" spans="1:6">
      <c r="A4720">
        <v>52</v>
      </c>
      <c r="B4720" s="1" t="s">
        <v>489</v>
      </c>
      <c r="C4720">
        <v>1</v>
      </c>
      <c r="D4720" s="39">
        <v>1</v>
      </c>
      <c r="E4720" s="39">
        <v>3</v>
      </c>
      <c r="F4720" s="39" t="s">
        <v>51</v>
      </c>
    </row>
    <row r="4721" spans="1:6">
      <c r="A4721">
        <v>52</v>
      </c>
      <c r="B4721" s="1" t="s">
        <v>489</v>
      </c>
      <c r="C4721">
        <v>2</v>
      </c>
      <c r="D4721" s="39">
        <v>0.74</v>
      </c>
      <c r="E4721" s="39">
        <v>2</v>
      </c>
      <c r="F4721" s="39" t="s">
        <v>51</v>
      </c>
    </row>
    <row r="4722" spans="1:6">
      <c r="A4722">
        <v>52</v>
      </c>
      <c r="B4722" s="1" t="s">
        <v>392</v>
      </c>
      <c r="C4722">
        <v>1</v>
      </c>
      <c r="D4722" s="39">
        <v>0.45</v>
      </c>
      <c r="E4722" s="39">
        <v>1</v>
      </c>
      <c r="F4722" s="39" t="s">
        <v>51</v>
      </c>
    </row>
    <row r="4723" spans="1:6">
      <c r="A4723">
        <v>52</v>
      </c>
      <c r="B4723" s="1" t="s">
        <v>392</v>
      </c>
      <c r="C4723">
        <v>2</v>
      </c>
      <c r="D4723" s="39">
        <v>1</v>
      </c>
      <c r="E4723" s="39">
        <v>3</v>
      </c>
      <c r="F4723" s="39" t="s">
        <v>51</v>
      </c>
    </row>
    <row r="4724" spans="1:6">
      <c r="A4724">
        <v>52</v>
      </c>
      <c r="B4724" s="1" t="s">
        <v>335</v>
      </c>
      <c r="C4724">
        <v>1</v>
      </c>
      <c r="D4724" s="39">
        <v>1</v>
      </c>
      <c r="E4724" s="39">
        <v>3</v>
      </c>
      <c r="F4724" s="39" t="s">
        <v>51</v>
      </c>
    </row>
    <row r="4725" spans="1:6">
      <c r="A4725">
        <v>52</v>
      </c>
      <c r="B4725" s="1" t="s">
        <v>335</v>
      </c>
      <c r="C4725">
        <v>2</v>
      </c>
      <c r="D4725" s="39">
        <v>0.64</v>
      </c>
      <c r="E4725" s="39">
        <v>2</v>
      </c>
      <c r="F4725" s="39" t="s">
        <v>51</v>
      </c>
    </row>
    <row r="4726" spans="1:6">
      <c r="A4726">
        <v>52</v>
      </c>
      <c r="B4726" s="1" t="s">
        <v>118</v>
      </c>
      <c r="C4726">
        <v>1</v>
      </c>
      <c r="D4726" s="39">
        <v>1</v>
      </c>
      <c r="E4726" s="39">
        <v>3</v>
      </c>
      <c r="F4726" s="39" t="s">
        <v>51</v>
      </c>
    </row>
    <row r="4727" spans="1:6">
      <c r="A4727">
        <v>52</v>
      </c>
      <c r="B4727" s="1" t="s">
        <v>118</v>
      </c>
      <c r="C4727">
        <v>2</v>
      </c>
      <c r="D4727" s="39">
        <v>0.64</v>
      </c>
      <c r="E4727" s="39">
        <v>1</v>
      </c>
      <c r="F4727" s="39" t="s">
        <v>51</v>
      </c>
    </row>
    <row r="4728" spans="1:6">
      <c r="A4728">
        <v>52</v>
      </c>
      <c r="B4728" s="1" t="s">
        <v>326</v>
      </c>
      <c r="C4728">
        <v>1</v>
      </c>
      <c r="D4728" s="39">
        <v>0</v>
      </c>
      <c r="E4728" s="39">
        <v>0</v>
      </c>
      <c r="F4728" s="39" t="s">
        <v>52</v>
      </c>
    </row>
    <row r="4729" spans="1:6">
      <c r="A4729">
        <v>52</v>
      </c>
      <c r="B4729" s="1" t="s">
        <v>326</v>
      </c>
      <c r="C4729">
        <v>2</v>
      </c>
      <c r="D4729" s="39">
        <v>0</v>
      </c>
      <c r="E4729" s="39">
        <v>0</v>
      </c>
      <c r="F4729" s="39" t="s">
        <v>52</v>
      </c>
    </row>
    <row r="4730" spans="1:6">
      <c r="A4730">
        <v>52</v>
      </c>
      <c r="B4730" s="1" t="s">
        <v>342</v>
      </c>
      <c r="C4730">
        <v>1</v>
      </c>
      <c r="D4730" s="39">
        <v>0.6</v>
      </c>
      <c r="E4730" s="39">
        <v>2</v>
      </c>
      <c r="F4730" s="39" t="s">
        <v>51</v>
      </c>
    </row>
    <row r="4731" spans="1:6">
      <c r="A4731">
        <v>52</v>
      </c>
      <c r="B4731" s="1" t="s">
        <v>342</v>
      </c>
      <c r="C4731">
        <v>2</v>
      </c>
      <c r="D4731" s="39">
        <v>0</v>
      </c>
      <c r="E4731" s="39">
        <v>0</v>
      </c>
      <c r="F4731" s="39" t="s">
        <v>52</v>
      </c>
    </row>
    <row r="4732" spans="1:6">
      <c r="A4732">
        <v>52</v>
      </c>
      <c r="B4732" s="1" t="s">
        <v>240</v>
      </c>
      <c r="C4732">
        <v>1</v>
      </c>
      <c r="D4732" s="39">
        <v>1</v>
      </c>
      <c r="E4732" s="39">
        <v>3</v>
      </c>
      <c r="F4732" s="39" t="s">
        <v>51</v>
      </c>
    </row>
    <row r="4733" spans="1:6">
      <c r="A4733">
        <v>52</v>
      </c>
      <c r="B4733" s="1" t="s">
        <v>240</v>
      </c>
      <c r="C4733">
        <v>2</v>
      </c>
      <c r="D4733" s="39">
        <v>0.65</v>
      </c>
      <c r="E4733" s="39">
        <v>2</v>
      </c>
      <c r="F4733" s="39" t="s">
        <v>51</v>
      </c>
    </row>
    <row r="4734" spans="1:6">
      <c r="A4734">
        <v>52</v>
      </c>
      <c r="B4734" s="1" t="s">
        <v>201</v>
      </c>
      <c r="C4734">
        <v>1</v>
      </c>
      <c r="D4734" s="39">
        <v>0.79</v>
      </c>
      <c r="E4734" s="39">
        <v>1</v>
      </c>
      <c r="F4734" s="39" t="s">
        <v>51</v>
      </c>
    </row>
    <row r="4735" spans="1:6">
      <c r="A4735">
        <v>52</v>
      </c>
      <c r="B4735" s="1" t="s">
        <v>201</v>
      </c>
      <c r="C4735">
        <v>2</v>
      </c>
      <c r="D4735" s="39">
        <v>1</v>
      </c>
      <c r="E4735" s="39">
        <v>3</v>
      </c>
      <c r="F4735" s="39" t="s">
        <v>51</v>
      </c>
    </row>
    <row r="4736" spans="1:6">
      <c r="A4736">
        <v>52</v>
      </c>
      <c r="B4736" s="1" t="s">
        <v>290</v>
      </c>
      <c r="C4736">
        <v>1</v>
      </c>
      <c r="D4736" s="39">
        <v>1</v>
      </c>
      <c r="E4736" s="39">
        <v>3</v>
      </c>
      <c r="F4736" s="39" t="s">
        <v>51</v>
      </c>
    </row>
    <row r="4737" spans="1:6">
      <c r="A4737">
        <v>52</v>
      </c>
      <c r="B4737" s="1" t="s">
        <v>290</v>
      </c>
      <c r="C4737">
        <v>2</v>
      </c>
      <c r="D4737" s="39">
        <v>0.35</v>
      </c>
      <c r="E4737" s="39">
        <v>0</v>
      </c>
      <c r="F4737" s="39" t="s">
        <v>51</v>
      </c>
    </row>
    <row r="4738" spans="1:6">
      <c r="A4738">
        <v>52</v>
      </c>
      <c r="B4738" s="1" t="s">
        <v>310</v>
      </c>
      <c r="C4738">
        <v>1</v>
      </c>
      <c r="D4738" s="39">
        <v>0.89</v>
      </c>
      <c r="E4738" s="39">
        <v>2</v>
      </c>
      <c r="F4738" s="39" t="s">
        <v>51</v>
      </c>
    </row>
    <row r="4739" spans="1:6">
      <c r="A4739">
        <v>52</v>
      </c>
      <c r="B4739" s="1" t="s">
        <v>310</v>
      </c>
      <c r="C4739">
        <v>2</v>
      </c>
      <c r="D4739" s="39">
        <v>0.87</v>
      </c>
      <c r="E4739" s="39">
        <v>1</v>
      </c>
      <c r="F4739" s="39" t="s">
        <v>51</v>
      </c>
    </row>
    <row r="4740" spans="1:6">
      <c r="A4740">
        <v>52</v>
      </c>
      <c r="B4740" s="1" t="s">
        <v>20</v>
      </c>
      <c r="C4740">
        <v>1</v>
      </c>
      <c r="D4740" s="39">
        <v>1</v>
      </c>
      <c r="E4740" s="39">
        <v>3</v>
      </c>
      <c r="F4740" s="39" t="s">
        <v>51</v>
      </c>
    </row>
    <row r="4741" spans="1:6">
      <c r="A4741">
        <v>52</v>
      </c>
      <c r="B4741" s="1" t="s">
        <v>20</v>
      </c>
      <c r="C4741">
        <v>2</v>
      </c>
      <c r="D4741" s="39">
        <v>1</v>
      </c>
      <c r="E4741" s="39">
        <v>3</v>
      </c>
      <c r="F4741" s="39" t="s">
        <v>51</v>
      </c>
    </row>
    <row r="4742" spans="1:6">
      <c r="A4742">
        <v>52</v>
      </c>
      <c r="B4742" s="1" t="s">
        <v>243</v>
      </c>
      <c r="C4742">
        <v>1</v>
      </c>
      <c r="D4742" s="39">
        <v>0.43</v>
      </c>
      <c r="E4742" s="39">
        <v>0</v>
      </c>
      <c r="F4742" s="39" t="s">
        <v>51</v>
      </c>
    </row>
    <row r="4743" spans="1:6">
      <c r="A4743">
        <v>52</v>
      </c>
      <c r="B4743" s="1" t="s">
        <v>243</v>
      </c>
      <c r="C4743">
        <v>2</v>
      </c>
      <c r="D4743" s="39">
        <v>0</v>
      </c>
      <c r="E4743" s="39">
        <v>0</v>
      </c>
      <c r="F4743" s="39" t="s">
        <v>52</v>
      </c>
    </row>
    <row r="4744" spans="1:6">
      <c r="A4744">
        <v>52</v>
      </c>
      <c r="B4744" s="1" t="s">
        <v>394</v>
      </c>
      <c r="C4744">
        <v>1</v>
      </c>
      <c r="D4744" s="39">
        <v>1</v>
      </c>
      <c r="E4744" s="39">
        <v>3</v>
      </c>
      <c r="F4744" s="39" t="s">
        <v>51</v>
      </c>
    </row>
    <row r="4745" spans="1:6">
      <c r="A4745">
        <v>52</v>
      </c>
      <c r="B4745" s="1" t="s">
        <v>394</v>
      </c>
      <c r="C4745">
        <v>2</v>
      </c>
      <c r="D4745" s="39">
        <v>1</v>
      </c>
      <c r="E4745" s="39">
        <v>3</v>
      </c>
      <c r="F4745" s="39" t="s">
        <v>51</v>
      </c>
    </row>
    <row r="4746" spans="1:6">
      <c r="A4746">
        <v>52</v>
      </c>
      <c r="B4746" s="1" t="s">
        <v>256</v>
      </c>
      <c r="C4746">
        <v>1</v>
      </c>
      <c r="D4746" s="39">
        <v>1</v>
      </c>
      <c r="E4746" s="39">
        <v>3</v>
      </c>
      <c r="F4746" s="39" t="s">
        <v>51</v>
      </c>
    </row>
    <row r="4747" spans="1:6">
      <c r="A4747">
        <v>52</v>
      </c>
      <c r="B4747" s="1" t="s">
        <v>256</v>
      </c>
      <c r="C4747">
        <v>2</v>
      </c>
      <c r="D4747" s="39">
        <v>1</v>
      </c>
      <c r="E4747" s="39">
        <v>3</v>
      </c>
      <c r="F4747" s="39" t="s">
        <v>51</v>
      </c>
    </row>
    <row r="4748" spans="1:6">
      <c r="A4748">
        <v>52</v>
      </c>
      <c r="B4748" s="1" t="s">
        <v>311</v>
      </c>
      <c r="C4748">
        <v>1</v>
      </c>
      <c r="D4748" s="39">
        <v>1</v>
      </c>
      <c r="E4748" s="39">
        <v>3</v>
      </c>
      <c r="F4748" s="39" t="s">
        <v>51</v>
      </c>
    </row>
    <row r="4749" spans="1:6">
      <c r="A4749">
        <v>52</v>
      </c>
      <c r="B4749" s="1" t="s">
        <v>311</v>
      </c>
      <c r="C4749">
        <v>2</v>
      </c>
      <c r="D4749" s="39">
        <v>1</v>
      </c>
      <c r="E4749" s="39">
        <v>3</v>
      </c>
      <c r="F4749" s="39" t="s">
        <v>51</v>
      </c>
    </row>
    <row r="4750" spans="1:6">
      <c r="A4750">
        <v>52</v>
      </c>
      <c r="B4750" s="1" t="s">
        <v>275</v>
      </c>
      <c r="C4750">
        <v>1</v>
      </c>
      <c r="D4750" s="39">
        <v>1</v>
      </c>
      <c r="E4750" s="39">
        <v>3</v>
      </c>
      <c r="F4750" s="39" t="s">
        <v>51</v>
      </c>
    </row>
    <row r="4751" spans="1:6">
      <c r="A4751">
        <v>52</v>
      </c>
      <c r="B4751" s="1" t="s">
        <v>275</v>
      </c>
      <c r="C4751">
        <v>2</v>
      </c>
      <c r="D4751" s="39">
        <v>0.69</v>
      </c>
      <c r="E4751" s="39">
        <v>2</v>
      </c>
      <c r="F4751" s="39" t="s">
        <v>51</v>
      </c>
    </row>
    <row r="4752" spans="1:6">
      <c r="A4752">
        <v>52</v>
      </c>
      <c r="B4752" s="1" t="s">
        <v>285</v>
      </c>
      <c r="C4752">
        <v>1</v>
      </c>
      <c r="D4752" s="39">
        <v>1</v>
      </c>
      <c r="E4752" s="39">
        <v>3</v>
      </c>
      <c r="F4752" s="39" t="s">
        <v>51</v>
      </c>
    </row>
    <row r="4753" spans="1:6">
      <c r="A4753">
        <v>52</v>
      </c>
      <c r="B4753" s="1" t="s">
        <v>285</v>
      </c>
      <c r="C4753">
        <v>2</v>
      </c>
      <c r="D4753" s="39">
        <v>0</v>
      </c>
      <c r="E4753" s="39">
        <v>0</v>
      </c>
      <c r="F4753" s="39" t="s">
        <v>52</v>
      </c>
    </row>
    <row r="4754" spans="1:6">
      <c r="A4754">
        <v>53</v>
      </c>
      <c r="B4754" s="1" t="s">
        <v>373</v>
      </c>
      <c r="C4754">
        <v>1</v>
      </c>
      <c r="D4754" s="39">
        <v>0.37</v>
      </c>
      <c r="E4754" s="39">
        <v>0</v>
      </c>
      <c r="F4754" s="39" t="s">
        <v>51</v>
      </c>
    </row>
    <row r="4755" spans="1:6">
      <c r="A4755">
        <v>53</v>
      </c>
      <c r="B4755" s="1" t="s">
        <v>373</v>
      </c>
      <c r="C4755">
        <v>2</v>
      </c>
      <c r="D4755" s="39">
        <v>0.45</v>
      </c>
      <c r="E4755" s="39">
        <v>0</v>
      </c>
      <c r="F4755" s="39" t="s">
        <v>51</v>
      </c>
    </row>
    <row r="4756" spans="1:6">
      <c r="A4756">
        <v>53</v>
      </c>
      <c r="B4756" s="275" t="s">
        <v>450</v>
      </c>
      <c r="C4756">
        <v>1</v>
      </c>
      <c r="D4756" s="39">
        <v>0.3</v>
      </c>
      <c r="E4756" s="39">
        <v>0</v>
      </c>
      <c r="F4756" s="39" t="s">
        <v>51</v>
      </c>
    </row>
    <row r="4757" spans="1:6">
      <c r="A4757">
        <v>53</v>
      </c>
      <c r="B4757" s="275" t="s">
        <v>450</v>
      </c>
      <c r="C4757">
        <v>2</v>
      </c>
      <c r="D4757" s="39">
        <v>0.7</v>
      </c>
      <c r="E4757" s="39">
        <v>1</v>
      </c>
      <c r="F4757" s="39" t="s">
        <v>51</v>
      </c>
    </row>
    <row r="4758" spans="1:6">
      <c r="A4758">
        <v>53</v>
      </c>
      <c r="B4758" s="1" t="s">
        <v>245</v>
      </c>
      <c r="C4758">
        <v>1</v>
      </c>
      <c r="D4758" s="39">
        <v>0.68</v>
      </c>
      <c r="E4758" s="39">
        <v>2</v>
      </c>
      <c r="F4758" s="39" t="s">
        <v>51</v>
      </c>
    </row>
    <row r="4759" spans="1:6">
      <c r="A4759">
        <v>53</v>
      </c>
      <c r="B4759" s="1" t="s">
        <v>245</v>
      </c>
      <c r="C4759">
        <v>2</v>
      </c>
      <c r="D4759" s="39">
        <v>0.54</v>
      </c>
      <c r="E4759" s="39">
        <v>2</v>
      </c>
      <c r="F4759" s="39" t="s">
        <v>51</v>
      </c>
    </row>
    <row r="4760" spans="1:6">
      <c r="A4760">
        <v>53</v>
      </c>
      <c r="B4760" s="1" t="s">
        <v>379</v>
      </c>
      <c r="C4760">
        <v>1</v>
      </c>
      <c r="D4760" s="39">
        <v>0.32</v>
      </c>
      <c r="E4760" s="39">
        <v>0</v>
      </c>
      <c r="F4760" s="39" t="s">
        <v>51</v>
      </c>
    </row>
    <row r="4761" spans="1:6">
      <c r="A4761">
        <v>53</v>
      </c>
      <c r="B4761" s="1" t="s">
        <v>379</v>
      </c>
      <c r="C4761">
        <v>2</v>
      </c>
      <c r="D4761" s="39">
        <v>0.69</v>
      </c>
      <c r="E4761" s="39">
        <v>2</v>
      </c>
      <c r="F4761" s="39" t="s">
        <v>51</v>
      </c>
    </row>
    <row r="4762" spans="1:6">
      <c r="A4762">
        <v>53</v>
      </c>
      <c r="B4762" s="1" t="s">
        <v>229</v>
      </c>
      <c r="C4762">
        <v>1</v>
      </c>
      <c r="D4762" s="39">
        <v>0.65</v>
      </c>
      <c r="E4762" s="39">
        <v>2</v>
      </c>
      <c r="F4762" s="39" t="s">
        <v>51</v>
      </c>
    </row>
    <row r="4763" spans="1:6">
      <c r="A4763">
        <v>53</v>
      </c>
      <c r="B4763" s="1" t="s">
        <v>229</v>
      </c>
      <c r="C4763">
        <v>2</v>
      </c>
      <c r="D4763" s="39">
        <v>0.41</v>
      </c>
      <c r="E4763" s="39">
        <v>0</v>
      </c>
      <c r="F4763" s="39" t="s">
        <v>51</v>
      </c>
    </row>
    <row r="4764" spans="1:6">
      <c r="A4764">
        <v>53</v>
      </c>
      <c r="B4764" s="1" t="s">
        <v>388</v>
      </c>
      <c r="C4764">
        <v>1</v>
      </c>
      <c r="D4764" s="39">
        <v>0.48</v>
      </c>
      <c r="E4764" s="39">
        <v>0</v>
      </c>
      <c r="F4764" s="39" t="s">
        <v>51</v>
      </c>
    </row>
    <row r="4765" spans="1:6">
      <c r="A4765">
        <v>53</v>
      </c>
      <c r="B4765" s="1" t="s">
        <v>388</v>
      </c>
      <c r="C4765">
        <v>2</v>
      </c>
      <c r="D4765" s="39">
        <v>1</v>
      </c>
      <c r="E4765" s="39">
        <v>3</v>
      </c>
      <c r="F4765" s="39" t="s">
        <v>51</v>
      </c>
    </row>
    <row r="4766" spans="1:6">
      <c r="A4766">
        <v>53</v>
      </c>
      <c r="B4766" s="1" t="s">
        <v>389</v>
      </c>
      <c r="C4766">
        <v>1</v>
      </c>
      <c r="D4766" s="39">
        <v>0.36</v>
      </c>
      <c r="E4766" s="39">
        <v>0</v>
      </c>
      <c r="F4766" s="39" t="s">
        <v>51</v>
      </c>
    </row>
    <row r="4767" spans="1:6">
      <c r="A4767">
        <v>53</v>
      </c>
      <c r="B4767" s="1" t="s">
        <v>389</v>
      </c>
      <c r="C4767">
        <v>2</v>
      </c>
      <c r="D4767" s="39">
        <v>0</v>
      </c>
      <c r="E4767" s="39">
        <v>0</v>
      </c>
      <c r="F4767" s="39" t="s">
        <v>52</v>
      </c>
    </row>
    <row r="4768" spans="1:6">
      <c r="A4768">
        <v>53</v>
      </c>
      <c r="B4768" s="1" t="s">
        <v>331</v>
      </c>
      <c r="C4768">
        <v>1</v>
      </c>
      <c r="D4768" s="39">
        <v>0.39</v>
      </c>
      <c r="E4768" s="39">
        <v>1</v>
      </c>
      <c r="F4768" s="39" t="s">
        <v>51</v>
      </c>
    </row>
    <row r="4769" spans="1:6">
      <c r="A4769">
        <v>53</v>
      </c>
      <c r="B4769" s="1" t="s">
        <v>331</v>
      </c>
      <c r="C4769">
        <v>2</v>
      </c>
      <c r="D4769" s="39">
        <v>0.28000000000000003</v>
      </c>
      <c r="E4769" s="39">
        <v>0</v>
      </c>
      <c r="F4769" s="39" t="s">
        <v>51</v>
      </c>
    </row>
    <row r="4770" spans="1:6">
      <c r="A4770">
        <v>53</v>
      </c>
      <c r="B4770" s="1" t="s">
        <v>390</v>
      </c>
      <c r="C4770">
        <v>1</v>
      </c>
      <c r="D4770" s="39">
        <v>0.4</v>
      </c>
      <c r="E4770" s="39">
        <v>0</v>
      </c>
      <c r="F4770" s="39" t="s">
        <v>51</v>
      </c>
    </row>
    <row r="4771" spans="1:6">
      <c r="A4771">
        <v>53</v>
      </c>
      <c r="B4771" s="1" t="s">
        <v>390</v>
      </c>
      <c r="C4771">
        <v>2</v>
      </c>
      <c r="D4771" s="39">
        <v>0.71</v>
      </c>
      <c r="E4771" s="39">
        <v>2</v>
      </c>
      <c r="F4771" s="39" t="s">
        <v>51</v>
      </c>
    </row>
    <row r="4772" spans="1:6">
      <c r="A4772">
        <v>53</v>
      </c>
      <c r="B4772" s="1" t="s">
        <v>95</v>
      </c>
      <c r="C4772">
        <v>1</v>
      </c>
      <c r="D4772" s="39">
        <v>0.65</v>
      </c>
      <c r="E4772" s="39">
        <v>2</v>
      </c>
      <c r="F4772" s="39" t="s">
        <v>51</v>
      </c>
    </row>
    <row r="4773" spans="1:6">
      <c r="A4773">
        <v>53</v>
      </c>
      <c r="B4773" s="1" t="s">
        <v>95</v>
      </c>
      <c r="C4773">
        <v>2</v>
      </c>
      <c r="D4773" s="39">
        <v>0</v>
      </c>
      <c r="E4773" s="39">
        <v>0</v>
      </c>
      <c r="F4773" s="39" t="s">
        <v>52</v>
      </c>
    </row>
    <row r="4774" spans="1:6">
      <c r="A4774">
        <v>53</v>
      </c>
      <c r="B4774" s="1" t="s">
        <v>398</v>
      </c>
      <c r="C4774">
        <v>1</v>
      </c>
      <c r="D4774" s="39">
        <v>0.31</v>
      </c>
      <c r="E4774" s="39">
        <v>0</v>
      </c>
      <c r="F4774" s="39" t="s">
        <v>51</v>
      </c>
    </row>
    <row r="4775" spans="1:6">
      <c r="A4775">
        <v>53</v>
      </c>
      <c r="B4775" s="1" t="s">
        <v>398</v>
      </c>
      <c r="C4775">
        <v>2</v>
      </c>
      <c r="D4775" s="39">
        <v>0.6</v>
      </c>
      <c r="E4775" s="39">
        <v>1</v>
      </c>
      <c r="F4775" s="39" t="s">
        <v>51</v>
      </c>
    </row>
    <row r="4776" spans="1:6">
      <c r="A4776">
        <v>53</v>
      </c>
      <c r="B4776" s="1" t="s">
        <v>332</v>
      </c>
      <c r="C4776">
        <v>1</v>
      </c>
      <c r="D4776" s="39">
        <v>0.43</v>
      </c>
      <c r="E4776" s="39">
        <v>0</v>
      </c>
      <c r="F4776" s="39" t="s">
        <v>51</v>
      </c>
    </row>
    <row r="4777" spans="1:6">
      <c r="A4777">
        <v>53</v>
      </c>
      <c r="B4777" s="1" t="s">
        <v>332</v>
      </c>
      <c r="C4777">
        <v>2</v>
      </c>
      <c r="D4777" s="39">
        <v>0.74</v>
      </c>
      <c r="E4777" s="39">
        <v>1</v>
      </c>
      <c r="F4777" s="39" t="s">
        <v>51</v>
      </c>
    </row>
    <row r="4778" spans="1:6">
      <c r="A4778">
        <v>53</v>
      </c>
      <c r="B4778" s="1" t="s">
        <v>10</v>
      </c>
      <c r="C4778">
        <v>1</v>
      </c>
      <c r="D4778" s="39">
        <v>0.81</v>
      </c>
      <c r="E4778" s="39">
        <v>2</v>
      </c>
      <c r="F4778" s="39" t="s">
        <v>51</v>
      </c>
    </row>
    <row r="4779" spans="1:6">
      <c r="A4779">
        <v>53</v>
      </c>
      <c r="B4779" s="1" t="s">
        <v>10</v>
      </c>
      <c r="C4779">
        <v>2</v>
      </c>
      <c r="D4779" s="39">
        <v>0.77</v>
      </c>
      <c r="E4779" s="39">
        <v>2</v>
      </c>
      <c r="F4779" s="39" t="s">
        <v>51</v>
      </c>
    </row>
    <row r="4780" spans="1:6">
      <c r="A4780">
        <v>53</v>
      </c>
      <c r="B4780" s="1" t="s">
        <v>270</v>
      </c>
      <c r="C4780">
        <v>1</v>
      </c>
      <c r="D4780" s="39">
        <v>0.72</v>
      </c>
      <c r="E4780" s="39">
        <v>2</v>
      </c>
      <c r="F4780" s="39" t="s">
        <v>51</v>
      </c>
    </row>
    <row r="4781" spans="1:6">
      <c r="A4781">
        <v>53</v>
      </c>
      <c r="B4781" s="1" t="s">
        <v>270</v>
      </c>
      <c r="C4781">
        <v>2</v>
      </c>
      <c r="D4781" s="39">
        <v>0.85</v>
      </c>
      <c r="E4781" s="39">
        <v>2</v>
      </c>
      <c r="F4781" s="39" t="s">
        <v>51</v>
      </c>
    </row>
    <row r="4782" spans="1:6">
      <c r="A4782">
        <v>53</v>
      </c>
      <c r="B4782" s="1" t="s">
        <v>254</v>
      </c>
      <c r="C4782">
        <v>1</v>
      </c>
      <c r="D4782" s="39">
        <v>0.46</v>
      </c>
      <c r="E4782" s="39">
        <v>1</v>
      </c>
      <c r="F4782" s="39" t="s">
        <v>51</v>
      </c>
    </row>
    <row r="4783" spans="1:6">
      <c r="A4783">
        <v>53</v>
      </c>
      <c r="B4783" s="1" t="s">
        <v>254</v>
      </c>
      <c r="C4783">
        <v>2</v>
      </c>
      <c r="D4783" s="39">
        <v>0.52</v>
      </c>
      <c r="E4783" s="39">
        <v>1</v>
      </c>
      <c r="F4783" s="39" t="s">
        <v>51</v>
      </c>
    </row>
    <row r="4784" spans="1:6">
      <c r="A4784">
        <v>53</v>
      </c>
      <c r="B4784" s="1" t="s">
        <v>391</v>
      </c>
      <c r="C4784">
        <v>1</v>
      </c>
      <c r="D4784" s="39">
        <v>0.81</v>
      </c>
      <c r="E4784" s="39">
        <v>2</v>
      </c>
      <c r="F4784" s="39" t="s">
        <v>51</v>
      </c>
    </row>
    <row r="4785" spans="1:6">
      <c r="A4785">
        <v>53</v>
      </c>
      <c r="B4785" s="1" t="s">
        <v>391</v>
      </c>
      <c r="C4785">
        <v>2</v>
      </c>
      <c r="D4785" s="39">
        <v>0.67</v>
      </c>
      <c r="E4785" s="39">
        <v>2</v>
      </c>
      <c r="F4785" s="39" t="s">
        <v>51</v>
      </c>
    </row>
    <row r="4786" spans="1:6">
      <c r="A4786">
        <v>53</v>
      </c>
      <c r="B4786" s="1" t="s">
        <v>334</v>
      </c>
      <c r="C4786">
        <v>1</v>
      </c>
      <c r="D4786" s="39">
        <v>0.95</v>
      </c>
      <c r="E4786" s="39">
        <v>2</v>
      </c>
      <c r="F4786" s="39" t="s">
        <v>51</v>
      </c>
    </row>
    <row r="4787" spans="1:6">
      <c r="A4787">
        <v>53</v>
      </c>
      <c r="B4787" s="1" t="s">
        <v>334</v>
      </c>
      <c r="C4787">
        <v>2</v>
      </c>
      <c r="D4787" s="39">
        <v>0.5</v>
      </c>
      <c r="E4787" s="39">
        <v>1</v>
      </c>
      <c r="F4787" s="39" t="s">
        <v>51</v>
      </c>
    </row>
    <row r="4788" spans="1:6">
      <c r="A4788">
        <v>53</v>
      </c>
      <c r="B4788" s="1" t="s">
        <v>333</v>
      </c>
      <c r="C4788">
        <v>1</v>
      </c>
      <c r="D4788" s="39">
        <v>0.55000000000000004</v>
      </c>
      <c r="E4788" s="39">
        <v>2</v>
      </c>
      <c r="F4788" s="39" t="s">
        <v>51</v>
      </c>
    </row>
    <row r="4789" spans="1:6">
      <c r="A4789">
        <v>53</v>
      </c>
      <c r="B4789" s="1" t="s">
        <v>333</v>
      </c>
      <c r="C4789">
        <v>2</v>
      </c>
      <c r="D4789" s="39">
        <v>1</v>
      </c>
      <c r="E4789" s="39">
        <v>3</v>
      </c>
      <c r="F4789" s="39" t="s">
        <v>51</v>
      </c>
    </row>
    <row r="4790" spans="1:6">
      <c r="A4790">
        <v>53</v>
      </c>
      <c r="B4790" s="1" t="s">
        <v>257</v>
      </c>
      <c r="C4790">
        <v>1</v>
      </c>
      <c r="D4790" s="39">
        <v>0.57999999999999996</v>
      </c>
      <c r="E4790" s="39">
        <v>2</v>
      </c>
      <c r="F4790" s="39" t="s">
        <v>51</v>
      </c>
    </row>
    <row r="4791" spans="1:6">
      <c r="A4791">
        <v>53</v>
      </c>
      <c r="B4791" s="1" t="s">
        <v>257</v>
      </c>
      <c r="C4791">
        <v>2</v>
      </c>
      <c r="D4791" s="39">
        <v>0.43</v>
      </c>
      <c r="E4791" s="39">
        <v>1</v>
      </c>
      <c r="F4791" s="39" t="s">
        <v>51</v>
      </c>
    </row>
    <row r="4792" spans="1:6">
      <c r="A4792">
        <v>53</v>
      </c>
      <c r="B4792" s="1" t="s">
        <v>354</v>
      </c>
      <c r="C4792">
        <v>1</v>
      </c>
      <c r="D4792" s="39">
        <v>1</v>
      </c>
      <c r="E4792" s="39">
        <v>3</v>
      </c>
      <c r="F4792" s="39" t="s">
        <v>51</v>
      </c>
    </row>
    <row r="4793" spans="1:6">
      <c r="A4793">
        <v>53</v>
      </c>
      <c r="B4793" s="1" t="s">
        <v>354</v>
      </c>
      <c r="C4793">
        <v>2</v>
      </c>
      <c r="D4793" s="39">
        <v>1</v>
      </c>
      <c r="E4793" s="39">
        <v>3</v>
      </c>
      <c r="F4793" s="39" t="s">
        <v>51</v>
      </c>
    </row>
    <row r="4794" spans="1:6">
      <c r="A4794">
        <v>53</v>
      </c>
      <c r="B4794" s="1" t="s">
        <v>323</v>
      </c>
      <c r="C4794">
        <v>1</v>
      </c>
      <c r="D4794" s="39">
        <v>0.75</v>
      </c>
      <c r="E4794" s="39">
        <v>2</v>
      </c>
      <c r="F4794" s="39" t="s">
        <v>51</v>
      </c>
    </row>
    <row r="4795" spans="1:6">
      <c r="A4795">
        <v>53</v>
      </c>
      <c r="B4795" s="1" t="s">
        <v>323</v>
      </c>
      <c r="C4795">
        <v>2</v>
      </c>
      <c r="D4795" s="39">
        <v>0.48</v>
      </c>
      <c r="E4795" s="39">
        <v>0</v>
      </c>
      <c r="F4795" s="39" t="s">
        <v>51</v>
      </c>
    </row>
    <row r="4796" spans="1:6">
      <c r="A4796">
        <v>53</v>
      </c>
      <c r="B4796" s="1" t="s">
        <v>120</v>
      </c>
      <c r="C4796">
        <v>1</v>
      </c>
      <c r="D4796" s="39">
        <v>1</v>
      </c>
      <c r="E4796" s="39">
        <v>3</v>
      </c>
      <c r="F4796" s="39" t="s">
        <v>51</v>
      </c>
    </row>
    <row r="4797" spans="1:6">
      <c r="A4797">
        <v>53</v>
      </c>
      <c r="B4797" s="1" t="s">
        <v>120</v>
      </c>
      <c r="C4797">
        <v>2</v>
      </c>
      <c r="D4797" s="39">
        <v>0.78</v>
      </c>
      <c r="E4797" s="39">
        <v>2</v>
      </c>
      <c r="F4797" s="39" t="s">
        <v>51</v>
      </c>
    </row>
    <row r="4798" spans="1:6">
      <c r="A4798">
        <v>53</v>
      </c>
      <c r="B4798" s="1" t="s">
        <v>380</v>
      </c>
      <c r="C4798">
        <v>1</v>
      </c>
      <c r="D4798" s="39">
        <v>0.04</v>
      </c>
      <c r="E4798" s="39">
        <v>0</v>
      </c>
      <c r="F4798" s="39" t="s">
        <v>51</v>
      </c>
    </row>
    <row r="4799" spans="1:6">
      <c r="A4799">
        <v>53</v>
      </c>
      <c r="B4799" s="1" t="s">
        <v>380</v>
      </c>
      <c r="C4799">
        <v>2</v>
      </c>
      <c r="D4799" s="39">
        <v>1</v>
      </c>
      <c r="E4799" s="39">
        <v>3</v>
      </c>
      <c r="F4799" s="39" t="s">
        <v>51</v>
      </c>
    </row>
    <row r="4800" spans="1:6">
      <c r="A4800">
        <v>53</v>
      </c>
      <c r="B4800" s="1" t="s">
        <v>132</v>
      </c>
      <c r="C4800">
        <v>1</v>
      </c>
      <c r="D4800" s="39">
        <v>0</v>
      </c>
      <c r="E4800" s="39">
        <v>0</v>
      </c>
      <c r="F4800" s="39" t="s">
        <v>52</v>
      </c>
    </row>
    <row r="4801" spans="1:6">
      <c r="A4801">
        <v>53</v>
      </c>
      <c r="B4801" s="1" t="s">
        <v>132</v>
      </c>
      <c r="C4801">
        <v>2</v>
      </c>
      <c r="D4801" s="39">
        <v>0</v>
      </c>
      <c r="E4801" s="39">
        <v>0</v>
      </c>
      <c r="F4801" s="39" t="s">
        <v>52</v>
      </c>
    </row>
    <row r="4802" spans="1:6">
      <c r="A4802">
        <v>53</v>
      </c>
      <c r="B4802" s="1" t="s">
        <v>363</v>
      </c>
      <c r="C4802">
        <v>1</v>
      </c>
      <c r="D4802" s="39">
        <v>0.81</v>
      </c>
      <c r="E4802" s="39">
        <v>1</v>
      </c>
      <c r="F4802" s="39" t="s">
        <v>51</v>
      </c>
    </row>
    <row r="4803" spans="1:6">
      <c r="A4803">
        <v>53</v>
      </c>
      <c r="B4803" s="1" t="s">
        <v>363</v>
      </c>
      <c r="C4803">
        <v>2</v>
      </c>
      <c r="D4803" s="39">
        <v>0.99</v>
      </c>
      <c r="E4803" s="39">
        <v>2</v>
      </c>
      <c r="F4803" s="39" t="s">
        <v>51</v>
      </c>
    </row>
    <row r="4804" spans="1:6">
      <c r="A4804">
        <v>53</v>
      </c>
      <c r="B4804" s="1" t="s">
        <v>234</v>
      </c>
      <c r="C4804">
        <v>1</v>
      </c>
      <c r="D4804" s="39">
        <v>0.77</v>
      </c>
      <c r="E4804" s="39">
        <v>2</v>
      </c>
      <c r="F4804" s="39" t="s">
        <v>51</v>
      </c>
    </row>
    <row r="4805" spans="1:6">
      <c r="A4805">
        <v>53</v>
      </c>
      <c r="B4805" s="1" t="s">
        <v>234</v>
      </c>
      <c r="C4805">
        <v>2</v>
      </c>
      <c r="D4805" s="39">
        <v>0.24</v>
      </c>
      <c r="E4805" s="39">
        <v>0</v>
      </c>
      <c r="F4805" s="39" t="s">
        <v>51</v>
      </c>
    </row>
    <row r="4806" spans="1:6">
      <c r="A4806">
        <v>53</v>
      </c>
      <c r="B4806" s="1" t="s">
        <v>14</v>
      </c>
      <c r="C4806">
        <v>1</v>
      </c>
      <c r="D4806" s="39">
        <v>1</v>
      </c>
      <c r="E4806" s="39">
        <v>3</v>
      </c>
      <c r="F4806" s="39" t="s">
        <v>51</v>
      </c>
    </row>
    <row r="4807" spans="1:6">
      <c r="A4807">
        <v>53</v>
      </c>
      <c r="B4807" s="1" t="s">
        <v>14</v>
      </c>
      <c r="C4807">
        <v>2</v>
      </c>
      <c r="D4807" s="39">
        <v>1</v>
      </c>
      <c r="E4807" s="39">
        <v>3</v>
      </c>
      <c r="F4807" s="39" t="s">
        <v>51</v>
      </c>
    </row>
    <row r="4808" spans="1:6">
      <c r="A4808">
        <v>53</v>
      </c>
      <c r="B4808" s="1" t="s">
        <v>489</v>
      </c>
      <c r="C4808">
        <v>1</v>
      </c>
      <c r="D4808" s="39">
        <v>1</v>
      </c>
      <c r="E4808" s="39">
        <v>3</v>
      </c>
      <c r="F4808" s="39" t="s">
        <v>51</v>
      </c>
    </row>
    <row r="4809" spans="1:6">
      <c r="A4809">
        <v>53</v>
      </c>
      <c r="B4809" s="1" t="s">
        <v>489</v>
      </c>
      <c r="C4809">
        <v>2</v>
      </c>
      <c r="D4809" s="39">
        <v>0.74</v>
      </c>
      <c r="E4809" s="39">
        <v>1</v>
      </c>
      <c r="F4809" s="39" t="s">
        <v>51</v>
      </c>
    </row>
    <row r="4810" spans="1:6">
      <c r="A4810">
        <v>53</v>
      </c>
      <c r="B4810" s="1" t="s">
        <v>392</v>
      </c>
      <c r="C4810">
        <v>1</v>
      </c>
      <c r="D4810" s="39">
        <v>1</v>
      </c>
      <c r="E4810" s="39">
        <v>3</v>
      </c>
      <c r="F4810" s="39" t="s">
        <v>51</v>
      </c>
    </row>
    <row r="4811" spans="1:6">
      <c r="A4811">
        <v>53</v>
      </c>
      <c r="B4811" s="1" t="s">
        <v>392</v>
      </c>
      <c r="C4811">
        <v>2</v>
      </c>
      <c r="D4811" s="39">
        <v>0.32</v>
      </c>
      <c r="E4811" s="39">
        <v>0</v>
      </c>
      <c r="F4811" s="39" t="s">
        <v>51</v>
      </c>
    </row>
    <row r="4812" spans="1:6">
      <c r="A4812">
        <v>53</v>
      </c>
      <c r="B4812" s="1" t="s">
        <v>335</v>
      </c>
      <c r="C4812">
        <v>1</v>
      </c>
      <c r="D4812" s="39">
        <v>1</v>
      </c>
      <c r="E4812" s="39">
        <v>3</v>
      </c>
      <c r="F4812" s="39" t="s">
        <v>51</v>
      </c>
    </row>
    <row r="4813" spans="1:6">
      <c r="A4813">
        <v>53</v>
      </c>
      <c r="B4813" s="1" t="s">
        <v>335</v>
      </c>
      <c r="C4813">
        <v>2</v>
      </c>
      <c r="D4813" s="39">
        <v>0.43</v>
      </c>
      <c r="E4813" s="39">
        <v>0</v>
      </c>
      <c r="F4813" s="39" t="s">
        <v>51</v>
      </c>
    </row>
    <row r="4814" spans="1:6">
      <c r="A4814">
        <v>53</v>
      </c>
      <c r="B4814" s="1" t="s">
        <v>326</v>
      </c>
      <c r="C4814">
        <v>1</v>
      </c>
      <c r="D4814" s="39">
        <v>0.51</v>
      </c>
      <c r="E4814" s="39">
        <v>1</v>
      </c>
      <c r="F4814" s="39" t="s">
        <v>51</v>
      </c>
    </row>
    <row r="4815" spans="1:6">
      <c r="A4815">
        <v>53</v>
      </c>
      <c r="B4815" s="1" t="s">
        <v>326</v>
      </c>
      <c r="C4815">
        <v>2</v>
      </c>
      <c r="D4815" s="39">
        <v>0.67</v>
      </c>
      <c r="E4815" s="39">
        <v>2</v>
      </c>
      <c r="F4815" s="39" t="s">
        <v>51</v>
      </c>
    </row>
    <row r="4816" spans="1:6">
      <c r="A4816">
        <v>53</v>
      </c>
      <c r="B4816" s="1" t="s">
        <v>118</v>
      </c>
      <c r="C4816">
        <v>1</v>
      </c>
      <c r="D4816" s="39">
        <v>1</v>
      </c>
      <c r="E4816" s="39">
        <v>3</v>
      </c>
      <c r="F4816" s="39" t="s">
        <v>51</v>
      </c>
    </row>
    <row r="4817" spans="1:6">
      <c r="A4817">
        <v>53</v>
      </c>
      <c r="B4817" s="1" t="s">
        <v>118</v>
      </c>
      <c r="C4817">
        <v>2</v>
      </c>
      <c r="D4817" s="39">
        <v>0.99</v>
      </c>
      <c r="E4817" s="39">
        <v>2</v>
      </c>
      <c r="F4817" s="39" t="s">
        <v>51</v>
      </c>
    </row>
    <row r="4818" spans="1:6">
      <c r="A4818">
        <v>53</v>
      </c>
      <c r="B4818" s="1" t="s">
        <v>342</v>
      </c>
      <c r="C4818">
        <v>1</v>
      </c>
      <c r="D4818" s="39">
        <v>1</v>
      </c>
      <c r="E4818" s="39">
        <v>3</v>
      </c>
      <c r="F4818" s="39" t="s">
        <v>51</v>
      </c>
    </row>
    <row r="4819" spans="1:6">
      <c r="A4819">
        <v>53</v>
      </c>
      <c r="B4819" s="1" t="s">
        <v>342</v>
      </c>
      <c r="C4819">
        <v>2</v>
      </c>
      <c r="D4819" s="39">
        <v>0.6</v>
      </c>
      <c r="E4819" s="39">
        <v>2</v>
      </c>
      <c r="F4819" s="39" t="s">
        <v>51</v>
      </c>
    </row>
    <row r="4820" spans="1:6">
      <c r="A4820">
        <v>53</v>
      </c>
      <c r="B4820" s="1" t="s">
        <v>240</v>
      </c>
      <c r="C4820">
        <v>1</v>
      </c>
      <c r="D4820" s="39">
        <v>1</v>
      </c>
      <c r="E4820" s="39">
        <v>3</v>
      </c>
      <c r="F4820" s="39" t="s">
        <v>51</v>
      </c>
    </row>
    <row r="4821" spans="1:6">
      <c r="A4821">
        <v>53</v>
      </c>
      <c r="B4821" s="1" t="s">
        <v>240</v>
      </c>
      <c r="C4821">
        <v>2</v>
      </c>
      <c r="D4821" s="39">
        <v>0.69</v>
      </c>
      <c r="E4821" s="39">
        <v>1</v>
      </c>
      <c r="F4821" s="39" t="s">
        <v>51</v>
      </c>
    </row>
    <row r="4822" spans="1:6">
      <c r="A4822">
        <v>53</v>
      </c>
      <c r="B4822" s="1" t="s">
        <v>122</v>
      </c>
      <c r="C4822">
        <v>1</v>
      </c>
      <c r="D4822" s="39">
        <v>1</v>
      </c>
      <c r="E4822" s="39">
        <v>3</v>
      </c>
      <c r="F4822" s="39" t="s">
        <v>51</v>
      </c>
    </row>
    <row r="4823" spans="1:6">
      <c r="A4823">
        <v>53</v>
      </c>
      <c r="B4823" s="1" t="s">
        <v>122</v>
      </c>
      <c r="C4823">
        <v>2</v>
      </c>
      <c r="D4823" s="39">
        <v>1</v>
      </c>
      <c r="E4823" s="39">
        <v>3</v>
      </c>
      <c r="F4823" s="39" t="s">
        <v>51</v>
      </c>
    </row>
    <row r="4824" spans="1:6">
      <c r="A4824">
        <v>53</v>
      </c>
      <c r="B4824" s="1" t="s">
        <v>400</v>
      </c>
      <c r="C4824">
        <v>1</v>
      </c>
      <c r="D4824" s="39">
        <v>0.76</v>
      </c>
      <c r="E4824" s="39">
        <v>2</v>
      </c>
      <c r="F4824" s="39" t="s">
        <v>51</v>
      </c>
    </row>
    <row r="4825" spans="1:6">
      <c r="A4825">
        <v>53</v>
      </c>
      <c r="B4825" s="1" t="s">
        <v>400</v>
      </c>
      <c r="C4825">
        <v>2</v>
      </c>
      <c r="D4825" s="39">
        <v>0.48</v>
      </c>
      <c r="E4825" s="39">
        <v>0</v>
      </c>
      <c r="F4825" s="39" t="s">
        <v>51</v>
      </c>
    </row>
    <row r="4826" spans="1:6">
      <c r="A4826">
        <v>53</v>
      </c>
      <c r="B4826" s="1" t="s">
        <v>201</v>
      </c>
      <c r="C4826">
        <v>1</v>
      </c>
      <c r="D4826" s="39">
        <v>0.89</v>
      </c>
      <c r="E4826" s="39">
        <v>1</v>
      </c>
      <c r="F4826" s="39" t="s">
        <v>51</v>
      </c>
    </row>
    <row r="4827" spans="1:6">
      <c r="A4827">
        <v>53</v>
      </c>
      <c r="B4827" s="1" t="s">
        <v>201</v>
      </c>
      <c r="C4827">
        <v>2</v>
      </c>
      <c r="D4827" s="39">
        <v>1</v>
      </c>
      <c r="E4827" s="39">
        <v>3</v>
      </c>
      <c r="F4827" s="39" t="s">
        <v>51</v>
      </c>
    </row>
    <row r="4828" spans="1:6">
      <c r="A4828">
        <v>53</v>
      </c>
      <c r="B4828" s="1" t="s">
        <v>290</v>
      </c>
      <c r="C4828">
        <v>1</v>
      </c>
      <c r="D4828" s="39">
        <v>1</v>
      </c>
      <c r="E4828" s="39">
        <v>3</v>
      </c>
      <c r="F4828" s="39" t="s">
        <v>51</v>
      </c>
    </row>
    <row r="4829" spans="1:6">
      <c r="A4829">
        <v>53</v>
      </c>
      <c r="B4829" s="1" t="s">
        <v>290</v>
      </c>
      <c r="C4829">
        <v>2</v>
      </c>
      <c r="D4829" s="39">
        <v>0.97</v>
      </c>
      <c r="E4829" s="39">
        <v>2</v>
      </c>
      <c r="F4829" s="39" t="s">
        <v>51</v>
      </c>
    </row>
    <row r="4830" spans="1:6">
      <c r="A4830">
        <v>53</v>
      </c>
      <c r="B4830" s="1" t="s">
        <v>310</v>
      </c>
      <c r="C4830">
        <v>1</v>
      </c>
      <c r="D4830" s="39">
        <v>0.7</v>
      </c>
      <c r="E4830" s="39">
        <v>2</v>
      </c>
      <c r="F4830" s="39" t="s">
        <v>51</v>
      </c>
    </row>
    <row r="4831" spans="1:6">
      <c r="A4831">
        <v>53</v>
      </c>
      <c r="B4831" s="1" t="s">
        <v>310</v>
      </c>
      <c r="C4831">
        <v>2</v>
      </c>
      <c r="D4831" s="39">
        <v>0.37</v>
      </c>
      <c r="E4831" s="39">
        <v>0</v>
      </c>
      <c r="F4831" s="39" t="s">
        <v>51</v>
      </c>
    </row>
    <row r="4832" spans="1:6">
      <c r="A4832">
        <v>53</v>
      </c>
      <c r="B4832" s="1" t="s">
        <v>20</v>
      </c>
      <c r="C4832">
        <v>1</v>
      </c>
      <c r="D4832" s="39">
        <v>1</v>
      </c>
      <c r="E4832" s="39">
        <v>3</v>
      </c>
      <c r="F4832" s="39" t="s">
        <v>51</v>
      </c>
    </row>
    <row r="4833" spans="1:6">
      <c r="A4833">
        <v>53</v>
      </c>
      <c r="B4833" s="1" t="s">
        <v>20</v>
      </c>
      <c r="C4833">
        <v>2</v>
      </c>
      <c r="D4833" s="39">
        <v>0.49</v>
      </c>
      <c r="E4833" s="39">
        <v>0</v>
      </c>
      <c r="F4833" s="39" t="s">
        <v>51</v>
      </c>
    </row>
    <row r="4834" spans="1:6">
      <c r="A4834">
        <v>53</v>
      </c>
      <c r="B4834" s="1" t="s">
        <v>401</v>
      </c>
      <c r="C4834">
        <v>1</v>
      </c>
      <c r="D4834" s="39">
        <v>0.26</v>
      </c>
      <c r="E4834" s="39">
        <v>0</v>
      </c>
      <c r="F4834" s="39" t="s">
        <v>51</v>
      </c>
    </row>
    <row r="4835" spans="1:6">
      <c r="A4835">
        <v>53</v>
      </c>
      <c r="B4835" s="1" t="s">
        <v>401</v>
      </c>
      <c r="C4835">
        <v>2</v>
      </c>
      <c r="D4835" s="39">
        <v>0</v>
      </c>
      <c r="E4835" s="39">
        <v>0</v>
      </c>
      <c r="F4835" s="39" t="s">
        <v>52</v>
      </c>
    </row>
    <row r="4836" spans="1:6">
      <c r="A4836">
        <v>53</v>
      </c>
      <c r="B4836" s="1" t="s">
        <v>274</v>
      </c>
      <c r="C4836">
        <v>1</v>
      </c>
      <c r="D4836" s="39">
        <v>1</v>
      </c>
      <c r="E4836" s="39">
        <v>3</v>
      </c>
      <c r="F4836" s="39" t="s">
        <v>51</v>
      </c>
    </row>
    <row r="4837" spans="1:6">
      <c r="A4837">
        <v>53</v>
      </c>
      <c r="B4837" s="1" t="s">
        <v>274</v>
      </c>
      <c r="C4837">
        <v>2</v>
      </c>
      <c r="D4837" s="39">
        <v>1</v>
      </c>
      <c r="E4837" s="39">
        <v>3</v>
      </c>
      <c r="F4837" s="39" t="s">
        <v>51</v>
      </c>
    </row>
    <row r="4838" spans="1:6">
      <c r="A4838">
        <v>53</v>
      </c>
      <c r="B4838" s="1" t="s">
        <v>243</v>
      </c>
      <c r="C4838">
        <v>1</v>
      </c>
      <c r="D4838" s="39">
        <v>1</v>
      </c>
      <c r="E4838" s="39">
        <v>3</v>
      </c>
      <c r="F4838" s="39" t="s">
        <v>51</v>
      </c>
    </row>
    <row r="4839" spans="1:6">
      <c r="A4839">
        <v>53</v>
      </c>
      <c r="B4839" s="1" t="s">
        <v>243</v>
      </c>
      <c r="C4839">
        <v>2</v>
      </c>
      <c r="D4839" s="39">
        <v>1</v>
      </c>
      <c r="E4839" s="39">
        <v>3</v>
      </c>
      <c r="F4839" s="39" t="s">
        <v>51</v>
      </c>
    </row>
    <row r="4840" spans="1:6">
      <c r="A4840">
        <v>53</v>
      </c>
      <c r="B4840" s="1" t="s">
        <v>394</v>
      </c>
      <c r="C4840">
        <v>1</v>
      </c>
      <c r="D4840" s="39">
        <v>0.8</v>
      </c>
      <c r="E4840" s="39">
        <v>2</v>
      </c>
      <c r="F4840" s="39" t="s">
        <v>51</v>
      </c>
    </row>
    <row r="4841" spans="1:6">
      <c r="A4841">
        <v>53</v>
      </c>
      <c r="B4841" s="1" t="s">
        <v>394</v>
      </c>
      <c r="C4841">
        <v>2</v>
      </c>
      <c r="D4841" s="39">
        <v>0.5</v>
      </c>
      <c r="E4841" s="39">
        <v>1</v>
      </c>
      <c r="F4841" s="39" t="s">
        <v>51</v>
      </c>
    </row>
    <row r="4842" spans="1:6">
      <c r="A4842">
        <v>53</v>
      </c>
      <c r="B4842" s="1" t="s">
        <v>376</v>
      </c>
      <c r="C4842">
        <v>1</v>
      </c>
      <c r="D4842" s="39">
        <v>1</v>
      </c>
      <c r="E4842" s="39">
        <v>3</v>
      </c>
      <c r="F4842" s="39" t="s">
        <v>51</v>
      </c>
    </row>
    <row r="4843" spans="1:6">
      <c r="A4843">
        <v>53</v>
      </c>
      <c r="B4843" s="1" t="s">
        <v>376</v>
      </c>
      <c r="C4843">
        <v>2</v>
      </c>
      <c r="D4843" s="39">
        <v>1</v>
      </c>
      <c r="E4843" s="39">
        <v>3</v>
      </c>
      <c r="F4843" s="39" t="s">
        <v>51</v>
      </c>
    </row>
    <row r="4844" spans="1:6">
      <c r="A4844">
        <v>53</v>
      </c>
      <c r="B4844" s="1" t="s">
        <v>256</v>
      </c>
      <c r="C4844">
        <v>1</v>
      </c>
      <c r="D4844" s="39">
        <v>1</v>
      </c>
      <c r="E4844" s="39">
        <v>3</v>
      </c>
      <c r="F4844" s="39" t="s">
        <v>51</v>
      </c>
    </row>
    <row r="4845" spans="1:6">
      <c r="A4845">
        <v>53</v>
      </c>
      <c r="B4845" s="1" t="s">
        <v>256</v>
      </c>
      <c r="C4845">
        <v>2</v>
      </c>
      <c r="D4845" s="39">
        <v>1</v>
      </c>
      <c r="E4845" s="39">
        <v>3</v>
      </c>
      <c r="F4845" s="39" t="s">
        <v>51</v>
      </c>
    </row>
    <row r="4846" spans="1:6">
      <c r="A4846">
        <v>53</v>
      </c>
      <c r="B4846" s="1" t="s">
        <v>311</v>
      </c>
      <c r="C4846">
        <v>1</v>
      </c>
      <c r="D4846" s="39">
        <v>1</v>
      </c>
      <c r="E4846" s="39">
        <v>3</v>
      </c>
      <c r="F4846" s="39" t="s">
        <v>51</v>
      </c>
    </row>
    <row r="4847" spans="1:6">
      <c r="A4847">
        <v>53</v>
      </c>
      <c r="B4847" s="1" t="s">
        <v>311</v>
      </c>
      <c r="C4847">
        <v>2</v>
      </c>
      <c r="D4847" s="39">
        <v>1</v>
      </c>
      <c r="E4847" s="39">
        <v>3</v>
      </c>
      <c r="F4847" s="39" t="s">
        <v>51</v>
      </c>
    </row>
    <row r="4848" spans="1:6">
      <c r="A4848">
        <v>53</v>
      </c>
      <c r="B4848" s="1" t="s">
        <v>275</v>
      </c>
      <c r="C4848">
        <v>1</v>
      </c>
      <c r="D4848" s="39">
        <v>1</v>
      </c>
      <c r="E4848" s="39">
        <v>3</v>
      </c>
      <c r="F4848" s="39" t="s">
        <v>51</v>
      </c>
    </row>
    <row r="4849" spans="1:6">
      <c r="A4849">
        <v>53</v>
      </c>
      <c r="B4849" s="1" t="s">
        <v>275</v>
      </c>
      <c r="C4849">
        <v>2</v>
      </c>
      <c r="D4849" s="39">
        <v>0.66</v>
      </c>
      <c r="E4849" s="39">
        <v>2</v>
      </c>
      <c r="F4849" s="39" t="s">
        <v>51</v>
      </c>
    </row>
    <row r="4850" spans="1:6">
      <c r="A4850">
        <v>53</v>
      </c>
      <c r="B4850" s="1" t="s">
        <v>285</v>
      </c>
      <c r="C4850">
        <v>1</v>
      </c>
      <c r="D4850" s="39">
        <v>1</v>
      </c>
      <c r="E4850" s="39">
        <v>3</v>
      </c>
      <c r="F4850" s="39" t="s">
        <v>51</v>
      </c>
    </row>
    <row r="4851" spans="1:6">
      <c r="A4851">
        <v>53</v>
      </c>
      <c r="B4851" s="1" t="s">
        <v>285</v>
      </c>
      <c r="C4851">
        <v>2</v>
      </c>
      <c r="D4851" s="39">
        <v>0.67</v>
      </c>
      <c r="E4851" s="39">
        <v>1</v>
      </c>
      <c r="F4851" s="39" t="s">
        <v>51</v>
      </c>
    </row>
    <row r="4852" spans="1:6">
      <c r="A4852">
        <v>53</v>
      </c>
      <c r="B4852" s="1" t="s">
        <v>402</v>
      </c>
      <c r="C4852">
        <v>1</v>
      </c>
      <c r="D4852" s="39">
        <v>0.65</v>
      </c>
      <c r="E4852" s="39">
        <v>1</v>
      </c>
      <c r="F4852" s="39" t="s">
        <v>51</v>
      </c>
    </row>
    <row r="4853" spans="1:6">
      <c r="A4853">
        <v>53</v>
      </c>
      <c r="B4853" s="1" t="s">
        <v>402</v>
      </c>
      <c r="C4853">
        <v>2</v>
      </c>
      <c r="D4853" s="39">
        <v>0.16</v>
      </c>
      <c r="E4853" s="39">
        <v>0</v>
      </c>
      <c r="F4853" s="39" t="s">
        <v>51</v>
      </c>
    </row>
    <row r="4854" spans="1:6">
      <c r="A4854" s="252">
        <v>54</v>
      </c>
      <c r="B4854" s="1" t="s">
        <v>373</v>
      </c>
      <c r="C4854">
        <v>1</v>
      </c>
      <c r="D4854" s="39">
        <v>0.55000000000000004</v>
      </c>
      <c r="E4854" s="39">
        <v>2</v>
      </c>
      <c r="F4854" s="39" t="s">
        <v>51</v>
      </c>
    </row>
    <row r="4855" spans="1:6">
      <c r="A4855">
        <v>54</v>
      </c>
      <c r="B4855" s="1" t="s">
        <v>373</v>
      </c>
      <c r="C4855">
        <v>2</v>
      </c>
      <c r="D4855" s="39">
        <v>0.75</v>
      </c>
      <c r="E4855" s="39">
        <v>2</v>
      </c>
      <c r="F4855" s="39" t="s">
        <v>51</v>
      </c>
    </row>
    <row r="4856" spans="1:6">
      <c r="A4856">
        <v>54</v>
      </c>
      <c r="B4856" s="275" t="s">
        <v>450</v>
      </c>
      <c r="C4856">
        <v>1</v>
      </c>
      <c r="D4856" s="39">
        <v>0.4</v>
      </c>
      <c r="E4856" s="39">
        <v>0</v>
      </c>
      <c r="F4856" s="39" t="s">
        <v>51</v>
      </c>
    </row>
    <row r="4857" spans="1:6">
      <c r="A4857">
        <v>54</v>
      </c>
      <c r="B4857" s="275" t="s">
        <v>450</v>
      </c>
      <c r="C4857">
        <v>2</v>
      </c>
      <c r="D4857" s="39">
        <v>0.59</v>
      </c>
      <c r="E4857" s="39">
        <v>2</v>
      </c>
      <c r="F4857" s="39" t="s">
        <v>51</v>
      </c>
    </row>
    <row r="4858" spans="1:6">
      <c r="A4858">
        <v>54</v>
      </c>
      <c r="B4858" s="1" t="s">
        <v>245</v>
      </c>
      <c r="C4858">
        <v>1</v>
      </c>
      <c r="D4858" s="39">
        <v>0.33</v>
      </c>
      <c r="E4858" s="39">
        <v>0</v>
      </c>
      <c r="F4858" s="39" t="s">
        <v>51</v>
      </c>
    </row>
    <row r="4859" spans="1:6">
      <c r="A4859">
        <v>54</v>
      </c>
      <c r="B4859" s="1" t="s">
        <v>245</v>
      </c>
      <c r="C4859">
        <v>2</v>
      </c>
      <c r="D4859" s="39">
        <v>1</v>
      </c>
      <c r="E4859" s="39">
        <v>3</v>
      </c>
      <c r="F4859" s="39" t="s">
        <v>51</v>
      </c>
    </row>
    <row r="4860" spans="1:6">
      <c r="A4860">
        <v>54</v>
      </c>
      <c r="B4860" s="1" t="s">
        <v>379</v>
      </c>
      <c r="C4860">
        <v>1</v>
      </c>
      <c r="D4860" s="39">
        <v>0.71</v>
      </c>
      <c r="E4860" s="39">
        <v>2</v>
      </c>
      <c r="F4860" s="39" t="s">
        <v>51</v>
      </c>
    </row>
    <row r="4861" spans="1:6">
      <c r="A4861">
        <v>54</v>
      </c>
      <c r="B4861" s="1" t="s">
        <v>379</v>
      </c>
      <c r="C4861">
        <v>2</v>
      </c>
      <c r="D4861" s="39">
        <v>0.88</v>
      </c>
      <c r="E4861" s="39">
        <v>2</v>
      </c>
      <c r="F4861" s="39" t="s">
        <v>51</v>
      </c>
    </row>
    <row r="4862" spans="1:6">
      <c r="A4862">
        <v>54</v>
      </c>
      <c r="B4862" s="1" t="s">
        <v>229</v>
      </c>
      <c r="C4862">
        <v>1</v>
      </c>
      <c r="D4862" s="39">
        <v>0.79</v>
      </c>
      <c r="E4862" s="39">
        <v>2</v>
      </c>
      <c r="F4862" s="39" t="s">
        <v>51</v>
      </c>
    </row>
    <row r="4863" spans="1:6">
      <c r="A4863">
        <v>54</v>
      </c>
      <c r="B4863" s="1" t="s">
        <v>229</v>
      </c>
      <c r="C4863">
        <v>2</v>
      </c>
      <c r="D4863" s="39">
        <v>1</v>
      </c>
      <c r="E4863" s="39">
        <v>3</v>
      </c>
      <c r="F4863" s="39" t="s">
        <v>51</v>
      </c>
    </row>
    <row r="4864" spans="1:6">
      <c r="A4864">
        <v>54</v>
      </c>
      <c r="B4864" s="1" t="s">
        <v>388</v>
      </c>
      <c r="C4864">
        <v>1</v>
      </c>
      <c r="D4864" s="39">
        <v>1</v>
      </c>
      <c r="E4864" s="39">
        <v>3</v>
      </c>
      <c r="F4864" s="39" t="s">
        <v>51</v>
      </c>
    </row>
    <row r="4865" spans="1:6">
      <c r="A4865">
        <v>54</v>
      </c>
      <c r="B4865" s="1" t="s">
        <v>388</v>
      </c>
      <c r="C4865">
        <v>2</v>
      </c>
      <c r="D4865" s="39">
        <v>1</v>
      </c>
      <c r="E4865" s="39">
        <v>3</v>
      </c>
      <c r="F4865" s="39" t="s">
        <v>51</v>
      </c>
    </row>
    <row r="4866" spans="1:6">
      <c r="A4866">
        <v>54</v>
      </c>
      <c r="B4866" s="1" t="s">
        <v>403</v>
      </c>
      <c r="C4866">
        <v>1</v>
      </c>
      <c r="D4866" s="39">
        <v>0.41</v>
      </c>
      <c r="E4866" s="39">
        <v>1</v>
      </c>
      <c r="F4866" s="39" t="s">
        <v>51</v>
      </c>
    </row>
    <row r="4867" spans="1:6">
      <c r="A4867">
        <v>54</v>
      </c>
      <c r="B4867" s="1" t="s">
        <v>403</v>
      </c>
      <c r="C4867">
        <v>2</v>
      </c>
      <c r="D4867" s="39">
        <v>0.55000000000000004</v>
      </c>
      <c r="E4867" s="39">
        <v>2</v>
      </c>
      <c r="F4867" s="39" t="s">
        <v>51</v>
      </c>
    </row>
    <row r="4868" spans="1:6">
      <c r="A4868">
        <v>54</v>
      </c>
      <c r="B4868" s="1" t="s">
        <v>331</v>
      </c>
      <c r="C4868">
        <v>1</v>
      </c>
      <c r="D4868" s="39">
        <v>0.75</v>
      </c>
      <c r="E4868" s="39">
        <v>1</v>
      </c>
      <c r="F4868" s="39" t="s">
        <v>51</v>
      </c>
    </row>
    <row r="4869" spans="1:6">
      <c r="A4869">
        <v>54</v>
      </c>
      <c r="B4869" s="1" t="s">
        <v>331</v>
      </c>
      <c r="C4869">
        <v>2</v>
      </c>
      <c r="D4869" s="39">
        <v>0.74</v>
      </c>
      <c r="E4869" s="39">
        <v>2</v>
      </c>
      <c r="F4869" s="39" t="s">
        <v>51</v>
      </c>
    </row>
    <row r="4870" spans="1:6">
      <c r="A4870">
        <v>54</v>
      </c>
      <c r="B4870" s="1" t="s">
        <v>95</v>
      </c>
      <c r="C4870">
        <v>1</v>
      </c>
      <c r="D4870" s="39">
        <v>0.53</v>
      </c>
      <c r="E4870" s="39">
        <v>2</v>
      </c>
      <c r="F4870" s="39" t="s">
        <v>51</v>
      </c>
    </row>
    <row r="4871" spans="1:6">
      <c r="A4871">
        <v>54</v>
      </c>
      <c r="B4871" s="1" t="s">
        <v>95</v>
      </c>
      <c r="C4871">
        <v>2</v>
      </c>
      <c r="D4871" s="39">
        <v>0.55000000000000004</v>
      </c>
      <c r="E4871" s="39">
        <v>1</v>
      </c>
      <c r="F4871" s="39" t="s">
        <v>51</v>
      </c>
    </row>
    <row r="4872" spans="1:6">
      <c r="A4872">
        <v>54</v>
      </c>
      <c r="B4872" s="1" t="s">
        <v>390</v>
      </c>
      <c r="C4872">
        <v>1</v>
      </c>
      <c r="D4872" s="39">
        <v>0.65</v>
      </c>
      <c r="E4872" s="39">
        <v>2</v>
      </c>
      <c r="F4872" s="39" t="s">
        <v>51</v>
      </c>
    </row>
    <row r="4873" spans="1:6">
      <c r="A4873">
        <v>54</v>
      </c>
      <c r="B4873" s="1" t="s">
        <v>390</v>
      </c>
      <c r="C4873">
        <v>2</v>
      </c>
      <c r="D4873" s="39">
        <v>1</v>
      </c>
      <c r="E4873" s="39">
        <v>3</v>
      </c>
      <c r="F4873" s="39" t="s">
        <v>51</v>
      </c>
    </row>
    <row r="4874" spans="1:6">
      <c r="A4874">
        <v>54</v>
      </c>
      <c r="B4874" s="1" t="s">
        <v>404</v>
      </c>
      <c r="C4874">
        <v>1</v>
      </c>
      <c r="D4874" s="39">
        <v>0.3</v>
      </c>
      <c r="E4874" s="39">
        <v>0</v>
      </c>
      <c r="F4874" s="39" t="s">
        <v>51</v>
      </c>
    </row>
    <row r="4875" spans="1:6">
      <c r="A4875">
        <v>54</v>
      </c>
      <c r="B4875" s="1" t="s">
        <v>404</v>
      </c>
      <c r="C4875">
        <v>2</v>
      </c>
      <c r="D4875" s="39">
        <v>0.5</v>
      </c>
      <c r="E4875" s="39">
        <v>1</v>
      </c>
      <c r="F4875" s="39" t="s">
        <v>51</v>
      </c>
    </row>
    <row r="4876" spans="1:6">
      <c r="A4876">
        <v>54</v>
      </c>
      <c r="B4876" s="1" t="s">
        <v>10</v>
      </c>
      <c r="C4876">
        <v>1</v>
      </c>
      <c r="D4876" s="39">
        <v>0.82</v>
      </c>
      <c r="E4876" s="39">
        <v>2</v>
      </c>
      <c r="F4876" s="39" t="s">
        <v>51</v>
      </c>
    </row>
    <row r="4877" spans="1:6">
      <c r="A4877">
        <v>54</v>
      </c>
      <c r="B4877" s="1" t="s">
        <v>10</v>
      </c>
      <c r="C4877">
        <v>2</v>
      </c>
      <c r="D4877" s="39">
        <v>0.92</v>
      </c>
      <c r="E4877" s="39">
        <v>2</v>
      </c>
      <c r="F4877" s="39" t="s">
        <v>51</v>
      </c>
    </row>
    <row r="4878" spans="1:6">
      <c r="A4878">
        <v>54</v>
      </c>
      <c r="B4878" s="1" t="s">
        <v>270</v>
      </c>
      <c r="C4878">
        <v>1</v>
      </c>
      <c r="D4878" s="39">
        <v>0.41</v>
      </c>
      <c r="E4878" s="39">
        <v>0</v>
      </c>
      <c r="F4878" s="39" t="s">
        <v>51</v>
      </c>
    </row>
    <row r="4879" spans="1:6">
      <c r="A4879">
        <v>54</v>
      </c>
      <c r="B4879" s="1" t="s">
        <v>270</v>
      </c>
      <c r="C4879">
        <v>2</v>
      </c>
      <c r="D4879" s="39">
        <v>0.44</v>
      </c>
      <c r="E4879" s="39">
        <v>0</v>
      </c>
      <c r="F4879" s="39" t="s">
        <v>51</v>
      </c>
    </row>
    <row r="4880" spans="1:6">
      <c r="A4880">
        <v>54</v>
      </c>
      <c r="B4880" s="1" t="s">
        <v>332</v>
      </c>
      <c r="C4880">
        <v>1</v>
      </c>
      <c r="D4880" s="39">
        <v>0.65</v>
      </c>
      <c r="E4880" s="39">
        <v>2</v>
      </c>
      <c r="F4880" s="39" t="s">
        <v>51</v>
      </c>
    </row>
    <row r="4881" spans="1:6">
      <c r="A4881">
        <v>54</v>
      </c>
      <c r="B4881" s="1" t="s">
        <v>332</v>
      </c>
      <c r="C4881">
        <v>2</v>
      </c>
      <c r="D4881" s="39">
        <v>0.3</v>
      </c>
      <c r="E4881" s="39">
        <v>0</v>
      </c>
      <c r="F4881" s="39" t="s">
        <v>51</v>
      </c>
    </row>
    <row r="4882" spans="1:6">
      <c r="A4882">
        <v>54</v>
      </c>
      <c r="B4882" s="1" t="s">
        <v>254</v>
      </c>
      <c r="C4882">
        <v>1</v>
      </c>
      <c r="D4882" s="39">
        <v>0.37</v>
      </c>
      <c r="E4882" s="39">
        <v>1</v>
      </c>
      <c r="F4882" s="39" t="s">
        <v>51</v>
      </c>
    </row>
    <row r="4883" spans="1:6">
      <c r="A4883">
        <v>54</v>
      </c>
      <c r="B4883" s="1" t="s">
        <v>254</v>
      </c>
      <c r="C4883">
        <v>2</v>
      </c>
      <c r="D4883" s="39">
        <v>0.88</v>
      </c>
      <c r="E4883" s="39">
        <v>2</v>
      </c>
      <c r="F4883" s="39" t="s">
        <v>51</v>
      </c>
    </row>
    <row r="4884" spans="1:6">
      <c r="A4884">
        <v>54</v>
      </c>
      <c r="B4884" s="1" t="s">
        <v>391</v>
      </c>
      <c r="C4884">
        <v>1</v>
      </c>
      <c r="D4884" s="39">
        <v>0.79</v>
      </c>
      <c r="E4884" s="39">
        <v>2</v>
      </c>
      <c r="F4884" s="39" t="s">
        <v>51</v>
      </c>
    </row>
    <row r="4885" spans="1:6">
      <c r="A4885">
        <v>54</v>
      </c>
      <c r="B4885" s="1" t="s">
        <v>391</v>
      </c>
      <c r="C4885">
        <v>2</v>
      </c>
      <c r="D4885" s="39">
        <v>0.81</v>
      </c>
      <c r="E4885" s="39">
        <v>2</v>
      </c>
      <c r="F4885" s="39" t="s">
        <v>51</v>
      </c>
    </row>
    <row r="4886" spans="1:6">
      <c r="A4886">
        <v>54</v>
      </c>
      <c r="B4886" s="1" t="s">
        <v>334</v>
      </c>
      <c r="C4886">
        <v>1</v>
      </c>
      <c r="D4886" s="39">
        <v>0.63</v>
      </c>
      <c r="E4886" s="39">
        <v>1</v>
      </c>
      <c r="F4886" s="39" t="s">
        <v>51</v>
      </c>
    </row>
    <row r="4887" spans="1:6">
      <c r="A4887">
        <v>54</v>
      </c>
      <c r="B4887" s="1" t="s">
        <v>334</v>
      </c>
      <c r="C4887">
        <v>2</v>
      </c>
      <c r="D4887" s="39">
        <v>0.74</v>
      </c>
      <c r="E4887" s="39">
        <v>1</v>
      </c>
      <c r="F4887" s="39" t="s">
        <v>51</v>
      </c>
    </row>
    <row r="4888" spans="1:6">
      <c r="A4888">
        <v>54</v>
      </c>
      <c r="B4888" s="1" t="s">
        <v>333</v>
      </c>
      <c r="C4888">
        <v>1</v>
      </c>
      <c r="D4888" s="39">
        <v>0.44</v>
      </c>
      <c r="E4888" s="39">
        <v>0</v>
      </c>
      <c r="F4888" s="39" t="s">
        <v>51</v>
      </c>
    </row>
    <row r="4889" spans="1:6">
      <c r="A4889">
        <v>54</v>
      </c>
      <c r="B4889" s="1" t="s">
        <v>333</v>
      </c>
      <c r="C4889">
        <v>2</v>
      </c>
      <c r="D4889" s="39">
        <v>0.5</v>
      </c>
      <c r="E4889" s="39">
        <v>1</v>
      </c>
      <c r="F4889" s="39" t="s">
        <v>51</v>
      </c>
    </row>
    <row r="4890" spans="1:6">
      <c r="A4890">
        <v>54</v>
      </c>
      <c r="B4890" s="1" t="s">
        <v>257</v>
      </c>
      <c r="C4890">
        <v>1</v>
      </c>
      <c r="D4890" s="39">
        <v>0.61</v>
      </c>
      <c r="E4890" s="39">
        <v>2</v>
      </c>
      <c r="F4890" s="39" t="s">
        <v>51</v>
      </c>
    </row>
    <row r="4891" spans="1:6">
      <c r="A4891">
        <v>54</v>
      </c>
      <c r="B4891" s="1" t="s">
        <v>257</v>
      </c>
      <c r="C4891">
        <v>2</v>
      </c>
      <c r="D4891" s="39">
        <v>0.59</v>
      </c>
      <c r="E4891" s="39">
        <v>2</v>
      </c>
      <c r="F4891" s="39" t="s">
        <v>51</v>
      </c>
    </row>
    <row r="4892" spans="1:6">
      <c r="A4892">
        <v>54</v>
      </c>
      <c r="B4892" s="1" t="s">
        <v>354</v>
      </c>
      <c r="C4892">
        <v>1</v>
      </c>
      <c r="D4892" s="39">
        <v>0.36</v>
      </c>
      <c r="E4892" s="39">
        <v>0</v>
      </c>
      <c r="F4892" s="39" t="s">
        <v>51</v>
      </c>
    </row>
    <row r="4893" spans="1:6">
      <c r="A4893">
        <v>54</v>
      </c>
      <c r="B4893" s="1" t="s">
        <v>354</v>
      </c>
      <c r="C4893">
        <v>2</v>
      </c>
      <c r="D4893" s="39">
        <v>0.57999999999999996</v>
      </c>
      <c r="E4893" s="39">
        <v>2</v>
      </c>
      <c r="F4893" s="39" t="s">
        <v>51</v>
      </c>
    </row>
    <row r="4894" spans="1:6">
      <c r="A4894">
        <v>54</v>
      </c>
      <c r="B4894" s="1" t="s">
        <v>323</v>
      </c>
      <c r="C4894">
        <v>1</v>
      </c>
      <c r="D4894" s="39">
        <v>0.54</v>
      </c>
      <c r="E4894" s="39">
        <v>2</v>
      </c>
      <c r="F4894" s="39" t="s">
        <v>51</v>
      </c>
    </row>
    <row r="4895" spans="1:6">
      <c r="A4895">
        <v>54</v>
      </c>
      <c r="B4895" s="1" t="s">
        <v>323</v>
      </c>
      <c r="C4895">
        <v>2</v>
      </c>
      <c r="D4895" s="39">
        <v>0.53</v>
      </c>
      <c r="E4895" s="39">
        <v>1</v>
      </c>
      <c r="F4895" s="39" t="s">
        <v>51</v>
      </c>
    </row>
    <row r="4896" spans="1:6">
      <c r="A4896">
        <v>54</v>
      </c>
      <c r="B4896" s="1" t="s">
        <v>120</v>
      </c>
      <c r="C4896">
        <v>1</v>
      </c>
      <c r="D4896" s="39">
        <v>0.82</v>
      </c>
      <c r="E4896" s="39">
        <v>2</v>
      </c>
      <c r="F4896" s="39" t="s">
        <v>51</v>
      </c>
    </row>
    <row r="4897" spans="1:6">
      <c r="A4897">
        <v>54</v>
      </c>
      <c r="B4897" s="1" t="s">
        <v>120</v>
      </c>
      <c r="C4897">
        <v>2</v>
      </c>
      <c r="D4897" s="39">
        <v>0.96</v>
      </c>
      <c r="E4897" s="39">
        <v>2</v>
      </c>
      <c r="F4897" s="39" t="s">
        <v>51</v>
      </c>
    </row>
    <row r="4898" spans="1:6">
      <c r="A4898">
        <v>54</v>
      </c>
      <c r="B4898" s="1" t="s">
        <v>380</v>
      </c>
      <c r="C4898">
        <v>1</v>
      </c>
      <c r="D4898" s="39">
        <v>0.31</v>
      </c>
      <c r="E4898" s="39">
        <v>0</v>
      </c>
      <c r="F4898" s="39" t="s">
        <v>51</v>
      </c>
    </row>
    <row r="4899" spans="1:6">
      <c r="A4899">
        <v>54</v>
      </c>
      <c r="B4899" s="1" t="s">
        <v>380</v>
      </c>
      <c r="C4899">
        <v>2</v>
      </c>
      <c r="D4899" s="39">
        <v>1</v>
      </c>
      <c r="E4899" s="39">
        <v>3</v>
      </c>
      <c r="F4899" s="39" t="s">
        <v>51</v>
      </c>
    </row>
    <row r="4900" spans="1:6">
      <c r="A4900">
        <v>54</v>
      </c>
      <c r="B4900" s="1" t="s">
        <v>363</v>
      </c>
      <c r="C4900">
        <v>1</v>
      </c>
      <c r="D4900" s="39">
        <v>0.79</v>
      </c>
      <c r="E4900" s="39">
        <v>2</v>
      </c>
      <c r="F4900" s="39" t="s">
        <v>51</v>
      </c>
    </row>
    <row r="4901" spans="1:6">
      <c r="A4901">
        <v>54</v>
      </c>
      <c r="B4901" s="1" t="s">
        <v>363</v>
      </c>
      <c r="C4901">
        <v>2</v>
      </c>
      <c r="D4901" s="39">
        <v>1</v>
      </c>
      <c r="E4901" s="39">
        <v>3</v>
      </c>
      <c r="F4901" s="39" t="s">
        <v>51</v>
      </c>
    </row>
    <row r="4902" spans="1:6">
      <c r="A4902">
        <v>54</v>
      </c>
      <c r="B4902" s="1" t="s">
        <v>405</v>
      </c>
      <c r="C4902">
        <v>1</v>
      </c>
      <c r="D4902" s="39">
        <v>0.99</v>
      </c>
      <c r="E4902" s="39">
        <v>2</v>
      </c>
      <c r="F4902" s="39" t="s">
        <v>51</v>
      </c>
    </row>
    <row r="4903" spans="1:6">
      <c r="A4903">
        <v>54</v>
      </c>
      <c r="B4903" s="1" t="s">
        <v>405</v>
      </c>
      <c r="C4903">
        <v>2</v>
      </c>
      <c r="D4903" s="39">
        <v>1</v>
      </c>
      <c r="E4903" s="39">
        <v>3</v>
      </c>
      <c r="F4903" s="39" t="s">
        <v>51</v>
      </c>
    </row>
    <row r="4904" spans="1:6">
      <c r="A4904">
        <v>54</v>
      </c>
      <c r="B4904" s="1" t="s">
        <v>234</v>
      </c>
      <c r="C4904">
        <v>1</v>
      </c>
      <c r="D4904" s="39">
        <v>0.8</v>
      </c>
      <c r="E4904" s="39">
        <v>1</v>
      </c>
      <c r="F4904" s="39" t="s">
        <v>51</v>
      </c>
    </row>
    <row r="4905" spans="1:6">
      <c r="A4905">
        <v>54</v>
      </c>
      <c r="B4905" s="1" t="s">
        <v>234</v>
      </c>
      <c r="C4905">
        <v>2</v>
      </c>
      <c r="D4905" s="39">
        <v>0.74</v>
      </c>
      <c r="E4905" s="39">
        <v>2</v>
      </c>
      <c r="F4905" s="39" t="s">
        <v>51</v>
      </c>
    </row>
    <row r="4906" spans="1:6">
      <c r="A4906">
        <v>54</v>
      </c>
      <c r="B4906" s="1" t="s">
        <v>489</v>
      </c>
      <c r="C4906">
        <v>1</v>
      </c>
      <c r="D4906" s="39">
        <v>0.49</v>
      </c>
      <c r="E4906" s="39">
        <v>0</v>
      </c>
      <c r="F4906" s="39" t="s">
        <v>51</v>
      </c>
    </row>
    <row r="4907" spans="1:6">
      <c r="A4907">
        <v>54</v>
      </c>
      <c r="B4907" s="1" t="s">
        <v>489</v>
      </c>
      <c r="C4907">
        <v>2</v>
      </c>
      <c r="D4907" s="39">
        <v>0.99</v>
      </c>
      <c r="E4907" s="39">
        <v>2</v>
      </c>
      <c r="F4907" s="39" t="s">
        <v>51</v>
      </c>
    </row>
    <row r="4908" spans="1:6">
      <c r="A4908">
        <v>54</v>
      </c>
      <c r="B4908" s="1" t="s">
        <v>14</v>
      </c>
      <c r="C4908">
        <v>1</v>
      </c>
      <c r="D4908" s="39">
        <v>0.84</v>
      </c>
      <c r="E4908" s="39">
        <v>2</v>
      </c>
      <c r="F4908" s="39" t="s">
        <v>51</v>
      </c>
    </row>
    <row r="4909" spans="1:6">
      <c r="A4909">
        <v>54</v>
      </c>
      <c r="B4909" s="1" t="s">
        <v>14</v>
      </c>
      <c r="C4909">
        <v>2</v>
      </c>
      <c r="D4909" s="39">
        <v>1</v>
      </c>
      <c r="E4909" s="39">
        <v>3</v>
      </c>
      <c r="F4909" s="39" t="s">
        <v>51</v>
      </c>
    </row>
    <row r="4910" spans="1:6">
      <c r="A4910">
        <v>54</v>
      </c>
      <c r="B4910" s="1" t="s">
        <v>118</v>
      </c>
      <c r="C4910">
        <v>1</v>
      </c>
      <c r="D4910" s="39">
        <v>0.5</v>
      </c>
      <c r="E4910" s="39">
        <v>1</v>
      </c>
      <c r="F4910" s="39" t="s">
        <v>51</v>
      </c>
    </row>
    <row r="4911" spans="1:6">
      <c r="A4911">
        <v>54</v>
      </c>
      <c r="B4911" s="1" t="s">
        <v>118</v>
      </c>
      <c r="C4911">
        <v>2</v>
      </c>
      <c r="D4911" s="39">
        <v>1</v>
      </c>
      <c r="E4911" s="39">
        <v>3</v>
      </c>
      <c r="F4911" s="39" t="s">
        <v>51</v>
      </c>
    </row>
    <row r="4912" spans="1:6">
      <c r="A4912">
        <v>54</v>
      </c>
      <c r="B4912" s="1" t="s">
        <v>335</v>
      </c>
      <c r="C4912">
        <v>1</v>
      </c>
      <c r="D4912" s="39">
        <v>0.94</v>
      </c>
      <c r="E4912" s="39">
        <v>2</v>
      </c>
      <c r="F4912" s="39" t="s">
        <v>51</v>
      </c>
    </row>
    <row r="4913" spans="1:6">
      <c r="A4913">
        <v>54</v>
      </c>
      <c r="B4913" s="1" t="s">
        <v>335</v>
      </c>
      <c r="C4913">
        <v>2</v>
      </c>
      <c r="D4913" s="39">
        <v>0.86</v>
      </c>
      <c r="E4913" s="39">
        <v>2</v>
      </c>
      <c r="F4913" s="39" t="s">
        <v>51</v>
      </c>
    </row>
    <row r="4914" spans="1:6">
      <c r="A4914">
        <v>54</v>
      </c>
      <c r="B4914" s="1" t="s">
        <v>326</v>
      </c>
      <c r="C4914">
        <v>1</v>
      </c>
      <c r="D4914" s="39">
        <v>0.78</v>
      </c>
      <c r="E4914" s="39">
        <v>1</v>
      </c>
      <c r="F4914" s="39" t="s">
        <v>51</v>
      </c>
    </row>
    <row r="4915" spans="1:6">
      <c r="A4915">
        <v>54</v>
      </c>
      <c r="B4915" s="1" t="s">
        <v>326</v>
      </c>
      <c r="C4915">
        <v>2</v>
      </c>
      <c r="D4915" s="39">
        <v>1</v>
      </c>
      <c r="E4915" s="39">
        <v>3</v>
      </c>
      <c r="F4915" s="39" t="s">
        <v>51</v>
      </c>
    </row>
    <row r="4916" spans="1:6">
      <c r="A4916">
        <v>54</v>
      </c>
      <c r="B4916" s="1" t="s">
        <v>240</v>
      </c>
      <c r="C4916">
        <v>1</v>
      </c>
      <c r="D4916" s="39">
        <v>1</v>
      </c>
      <c r="E4916" s="39">
        <v>3</v>
      </c>
      <c r="F4916" s="39" t="s">
        <v>51</v>
      </c>
    </row>
    <row r="4917" spans="1:6">
      <c r="A4917">
        <v>54</v>
      </c>
      <c r="B4917" s="1" t="s">
        <v>240</v>
      </c>
      <c r="C4917">
        <v>2</v>
      </c>
      <c r="D4917" s="39">
        <v>0.74</v>
      </c>
      <c r="E4917" s="39">
        <v>2</v>
      </c>
      <c r="F4917" s="39" t="s">
        <v>51</v>
      </c>
    </row>
    <row r="4918" spans="1:6">
      <c r="A4918">
        <v>54</v>
      </c>
      <c r="B4918" s="1" t="s">
        <v>342</v>
      </c>
      <c r="C4918">
        <v>1</v>
      </c>
      <c r="D4918" s="39">
        <v>1</v>
      </c>
      <c r="E4918" s="39">
        <v>3</v>
      </c>
      <c r="F4918" s="39" t="s">
        <v>51</v>
      </c>
    </row>
    <row r="4919" spans="1:6">
      <c r="A4919">
        <v>54</v>
      </c>
      <c r="B4919" s="1" t="s">
        <v>342</v>
      </c>
      <c r="C4919">
        <v>2</v>
      </c>
      <c r="D4919" s="39">
        <v>0.86</v>
      </c>
      <c r="E4919" s="39">
        <v>2</v>
      </c>
      <c r="F4919" s="39" t="s">
        <v>51</v>
      </c>
    </row>
    <row r="4920" spans="1:6">
      <c r="A4920">
        <v>54</v>
      </c>
      <c r="B4920" s="1" t="s">
        <v>122</v>
      </c>
      <c r="C4920">
        <v>1</v>
      </c>
      <c r="D4920" s="39">
        <v>0.46</v>
      </c>
      <c r="E4920" s="39">
        <v>0</v>
      </c>
      <c r="F4920" s="39" t="s">
        <v>51</v>
      </c>
    </row>
    <row r="4921" spans="1:6">
      <c r="A4921">
        <v>54</v>
      </c>
      <c r="B4921" s="1" t="s">
        <v>122</v>
      </c>
      <c r="C4921">
        <v>2</v>
      </c>
      <c r="D4921" s="39">
        <v>0.9</v>
      </c>
      <c r="E4921" s="39">
        <v>2</v>
      </c>
      <c r="F4921" s="39" t="s">
        <v>51</v>
      </c>
    </row>
    <row r="4922" spans="1:6">
      <c r="A4922">
        <v>54</v>
      </c>
      <c r="B4922" s="1" t="s">
        <v>400</v>
      </c>
      <c r="C4922">
        <v>1</v>
      </c>
      <c r="D4922" s="39">
        <v>0.92</v>
      </c>
      <c r="E4922" s="39">
        <v>2</v>
      </c>
      <c r="F4922" s="39" t="s">
        <v>51</v>
      </c>
    </row>
    <row r="4923" spans="1:6">
      <c r="A4923">
        <v>54</v>
      </c>
      <c r="B4923" s="1" t="s">
        <v>400</v>
      </c>
      <c r="C4923">
        <v>2</v>
      </c>
      <c r="D4923" s="39">
        <v>0.99</v>
      </c>
      <c r="E4923" s="39">
        <v>2</v>
      </c>
      <c r="F4923" s="39" t="s">
        <v>51</v>
      </c>
    </row>
    <row r="4924" spans="1:6">
      <c r="A4924">
        <v>54</v>
      </c>
      <c r="B4924" s="1" t="s">
        <v>201</v>
      </c>
      <c r="C4924">
        <v>1</v>
      </c>
      <c r="D4924" s="39">
        <v>1</v>
      </c>
      <c r="E4924" s="39">
        <v>3</v>
      </c>
      <c r="F4924" s="39" t="s">
        <v>51</v>
      </c>
    </row>
    <row r="4925" spans="1:6">
      <c r="A4925">
        <v>54</v>
      </c>
      <c r="B4925" s="1" t="s">
        <v>201</v>
      </c>
      <c r="C4925">
        <v>2</v>
      </c>
      <c r="D4925" s="39">
        <v>0.6</v>
      </c>
      <c r="E4925" s="39">
        <v>2</v>
      </c>
      <c r="F4925" s="39" t="s">
        <v>51</v>
      </c>
    </row>
    <row r="4926" spans="1:6">
      <c r="A4926">
        <v>54</v>
      </c>
      <c r="B4926" s="1" t="s">
        <v>290</v>
      </c>
      <c r="C4926">
        <v>1</v>
      </c>
      <c r="D4926" s="39">
        <v>0.59</v>
      </c>
      <c r="E4926" s="39">
        <v>1</v>
      </c>
      <c r="F4926" s="39" t="s">
        <v>51</v>
      </c>
    </row>
    <row r="4927" spans="1:6">
      <c r="A4927">
        <v>54</v>
      </c>
      <c r="B4927" s="1" t="s">
        <v>290</v>
      </c>
      <c r="C4927">
        <v>2</v>
      </c>
      <c r="D4927" s="39">
        <v>0.61</v>
      </c>
      <c r="E4927" s="39">
        <v>1</v>
      </c>
      <c r="F4927" s="39" t="s">
        <v>51</v>
      </c>
    </row>
    <row r="4928" spans="1:6">
      <c r="A4928">
        <v>54</v>
      </c>
      <c r="B4928" s="1" t="s">
        <v>310</v>
      </c>
      <c r="C4928">
        <v>1</v>
      </c>
      <c r="D4928" s="39">
        <v>0.87</v>
      </c>
      <c r="E4928" s="39">
        <v>2</v>
      </c>
      <c r="F4928" s="39" t="s">
        <v>51</v>
      </c>
    </row>
    <row r="4929" spans="1:6">
      <c r="A4929">
        <v>54</v>
      </c>
      <c r="B4929" s="1" t="s">
        <v>310</v>
      </c>
      <c r="C4929">
        <v>2</v>
      </c>
      <c r="D4929" s="39">
        <v>1</v>
      </c>
      <c r="E4929" s="39">
        <v>3</v>
      </c>
      <c r="F4929" s="39" t="s">
        <v>51</v>
      </c>
    </row>
    <row r="4930" spans="1:6">
      <c r="A4930">
        <v>54</v>
      </c>
      <c r="B4930" s="1" t="s">
        <v>20</v>
      </c>
      <c r="C4930">
        <v>1</v>
      </c>
      <c r="D4930" s="39">
        <v>1</v>
      </c>
      <c r="E4930" s="39">
        <v>3</v>
      </c>
      <c r="F4930" s="39" t="s">
        <v>51</v>
      </c>
    </row>
    <row r="4931" spans="1:6">
      <c r="A4931">
        <v>54</v>
      </c>
      <c r="B4931" s="1" t="s">
        <v>20</v>
      </c>
      <c r="C4931">
        <v>2</v>
      </c>
      <c r="D4931" s="39">
        <v>0.71</v>
      </c>
      <c r="E4931" s="39">
        <v>2</v>
      </c>
      <c r="F4931" s="39" t="s">
        <v>51</v>
      </c>
    </row>
    <row r="4932" spans="1:6">
      <c r="A4932">
        <v>54</v>
      </c>
      <c r="B4932" s="1" t="s">
        <v>274</v>
      </c>
      <c r="C4932">
        <v>1</v>
      </c>
      <c r="D4932" s="39">
        <v>1</v>
      </c>
      <c r="E4932" s="39">
        <v>3</v>
      </c>
      <c r="F4932" s="39" t="s">
        <v>51</v>
      </c>
    </row>
    <row r="4933" spans="1:6">
      <c r="A4933">
        <v>54</v>
      </c>
      <c r="B4933" s="1" t="s">
        <v>274</v>
      </c>
      <c r="C4933">
        <v>2</v>
      </c>
      <c r="D4933" s="39">
        <v>0.94</v>
      </c>
      <c r="E4933" s="39">
        <v>1</v>
      </c>
      <c r="F4933" s="39" t="s">
        <v>51</v>
      </c>
    </row>
    <row r="4934" spans="1:6">
      <c r="A4934">
        <v>54</v>
      </c>
      <c r="B4934" s="1" t="s">
        <v>394</v>
      </c>
      <c r="C4934">
        <v>1</v>
      </c>
      <c r="D4934" s="39">
        <v>0.85</v>
      </c>
      <c r="E4934" s="39">
        <v>1</v>
      </c>
      <c r="F4934" s="39" t="s">
        <v>51</v>
      </c>
    </row>
    <row r="4935" spans="1:6">
      <c r="A4935">
        <v>54</v>
      </c>
      <c r="B4935" s="1" t="s">
        <v>394</v>
      </c>
      <c r="C4935">
        <v>2</v>
      </c>
      <c r="D4935" s="39">
        <v>1</v>
      </c>
      <c r="E4935" s="39">
        <v>3</v>
      </c>
      <c r="F4935" s="39" t="s">
        <v>51</v>
      </c>
    </row>
    <row r="4936" spans="1:6">
      <c r="A4936">
        <v>54</v>
      </c>
      <c r="B4936" s="1" t="s">
        <v>243</v>
      </c>
      <c r="C4936">
        <v>1</v>
      </c>
      <c r="D4936" s="39">
        <v>0.18</v>
      </c>
      <c r="E4936" s="39">
        <v>0</v>
      </c>
      <c r="F4936" s="39" t="s">
        <v>51</v>
      </c>
    </row>
    <row r="4937" spans="1:6">
      <c r="A4937">
        <v>54</v>
      </c>
      <c r="B4937" s="1" t="s">
        <v>243</v>
      </c>
      <c r="C4937">
        <v>2</v>
      </c>
      <c r="D4937" s="39">
        <v>0</v>
      </c>
      <c r="E4937" s="39">
        <v>0</v>
      </c>
      <c r="F4937" s="39" t="s">
        <v>52</v>
      </c>
    </row>
    <row r="4938" spans="1:6">
      <c r="A4938">
        <v>54</v>
      </c>
      <c r="B4938" s="1" t="s">
        <v>376</v>
      </c>
      <c r="C4938">
        <v>1</v>
      </c>
      <c r="D4938" s="39">
        <v>1</v>
      </c>
      <c r="E4938" s="39">
        <v>3</v>
      </c>
      <c r="F4938" s="39" t="s">
        <v>51</v>
      </c>
    </row>
    <row r="4939" spans="1:6">
      <c r="A4939">
        <v>54</v>
      </c>
      <c r="B4939" s="1" t="s">
        <v>376</v>
      </c>
      <c r="C4939">
        <v>2</v>
      </c>
      <c r="D4939" s="39">
        <v>0.79</v>
      </c>
      <c r="E4939" s="39">
        <v>2</v>
      </c>
      <c r="F4939" s="39" t="s">
        <v>51</v>
      </c>
    </row>
    <row r="4940" spans="1:6">
      <c r="A4940">
        <v>54</v>
      </c>
      <c r="B4940" s="1" t="s">
        <v>275</v>
      </c>
      <c r="C4940">
        <v>1</v>
      </c>
      <c r="D4940" s="39">
        <v>1</v>
      </c>
      <c r="E4940" s="39">
        <v>3</v>
      </c>
      <c r="F4940" s="39" t="s">
        <v>51</v>
      </c>
    </row>
    <row r="4941" spans="1:6">
      <c r="A4941">
        <v>54</v>
      </c>
      <c r="B4941" s="1" t="s">
        <v>275</v>
      </c>
      <c r="C4941">
        <v>2</v>
      </c>
      <c r="D4941" s="39">
        <v>1</v>
      </c>
      <c r="E4941" s="39">
        <v>3</v>
      </c>
      <c r="F4941" s="39" t="s">
        <v>51</v>
      </c>
    </row>
    <row r="4942" spans="1:6">
      <c r="A4942">
        <v>54</v>
      </c>
      <c r="B4942" s="1" t="s">
        <v>402</v>
      </c>
      <c r="C4942">
        <v>1</v>
      </c>
      <c r="D4942" s="39">
        <v>1</v>
      </c>
      <c r="E4942" s="39">
        <v>3</v>
      </c>
      <c r="F4942" s="39" t="s">
        <v>51</v>
      </c>
    </row>
    <row r="4943" spans="1:6">
      <c r="A4943">
        <v>54</v>
      </c>
      <c r="B4943" s="1" t="s">
        <v>402</v>
      </c>
      <c r="C4943">
        <v>2</v>
      </c>
      <c r="D4943" s="39">
        <v>1</v>
      </c>
      <c r="E4943" s="39">
        <v>3</v>
      </c>
      <c r="F4943" s="39" t="s">
        <v>51</v>
      </c>
    </row>
    <row r="4944" spans="1:6">
      <c r="A4944" s="64">
        <v>55</v>
      </c>
      <c r="B4944" s="1" t="s">
        <v>373</v>
      </c>
      <c r="C4944">
        <v>1</v>
      </c>
      <c r="D4944" s="39">
        <v>0.62</v>
      </c>
      <c r="E4944" s="39">
        <v>1</v>
      </c>
      <c r="F4944" s="39" t="s">
        <v>51</v>
      </c>
    </row>
    <row r="4945" spans="1:6">
      <c r="A4945">
        <v>55</v>
      </c>
      <c r="B4945" s="1" t="s">
        <v>373</v>
      </c>
      <c r="C4945">
        <v>2</v>
      </c>
      <c r="D4945" s="39">
        <v>0.37</v>
      </c>
      <c r="E4945" s="39">
        <v>0</v>
      </c>
      <c r="F4945" s="39" t="s">
        <v>51</v>
      </c>
    </row>
    <row r="4946" spans="1:6">
      <c r="A4946">
        <v>55</v>
      </c>
      <c r="B4946" s="275" t="s">
        <v>450</v>
      </c>
      <c r="C4946">
        <v>1</v>
      </c>
      <c r="D4946" s="39">
        <v>1</v>
      </c>
      <c r="E4946" s="39">
        <v>3</v>
      </c>
      <c r="F4946" s="39" t="s">
        <v>51</v>
      </c>
    </row>
    <row r="4947" spans="1:6">
      <c r="A4947">
        <v>55</v>
      </c>
      <c r="B4947" s="275" t="s">
        <v>450</v>
      </c>
      <c r="C4947">
        <v>2</v>
      </c>
      <c r="D4947" s="39">
        <v>1</v>
      </c>
      <c r="E4947" s="39">
        <v>3</v>
      </c>
      <c r="F4947" s="39" t="s">
        <v>51</v>
      </c>
    </row>
    <row r="4948" spans="1:6">
      <c r="A4948">
        <v>55</v>
      </c>
      <c r="B4948" s="1" t="s">
        <v>379</v>
      </c>
      <c r="C4948">
        <v>1</v>
      </c>
      <c r="D4948" s="39">
        <v>0.65</v>
      </c>
      <c r="E4948" s="39">
        <v>2</v>
      </c>
      <c r="F4948" s="39" t="s">
        <v>51</v>
      </c>
    </row>
    <row r="4949" spans="1:6">
      <c r="A4949">
        <v>55</v>
      </c>
      <c r="B4949" s="1" t="s">
        <v>379</v>
      </c>
      <c r="C4949">
        <v>2</v>
      </c>
      <c r="D4949" s="39">
        <v>0.56000000000000005</v>
      </c>
      <c r="E4949" s="39">
        <v>2</v>
      </c>
      <c r="F4949" s="39" t="s">
        <v>51</v>
      </c>
    </row>
    <row r="4950" spans="1:6">
      <c r="A4950">
        <v>55</v>
      </c>
      <c r="B4950" s="1" t="s">
        <v>229</v>
      </c>
      <c r="C4950">
        <v>1</v>
      </c>
      <c r="D4950" s="39">
        <v>0.5</v>
      </c>
      <c r="E4950" s="39">
        <v>1</v>
      </c>
      <c r="F4950" s="39" t="s">
        <v>51</v>
      </c>
    </row>
    <row r="4951" spans="1:6">
      <c r="A4951">
        <v>55</v>
      </c>
      <c r="B4951" s="1" t="s">
        <v>229</v>
      </c>
      <c r="C4951">
        <v>2</v>
      </c>
      <c r="D4951" s="39">
        <v>0.49</v>
      </c>
      <c r="E4951" s="39">
        <v>0</v>
      </c>
      <c r="F4951" s="39" t="s">
        <v>51</v>
      </c>
    </row>
    <row r="4952" spans="1:6">
      <c r="A4952">
        <v>55</v>
      </c>
      <c r="B4952" s="1" t="s">
        <v>388</v>
      </c>
      <c r="C4952">
        <v>1</v>
      </c>
      <c r="D4952" s="39">
        <v>1</v>
      </c>
      <c r="E4952" s="39">
        <v>3</v>
      </c>
      <c r="F4952" s="39" t="s">
        <v>51</v>
      </c>
    </row>
    <row r="4953" spans="1:6">
      <c r="A4953">
        <v>55</v>
      </c>
      <c r="B4953" s="1" t="s">
        <v>388</v>
      </c>
      <c r="C4953">
        <v>2</v>
      </c>
      <c r="D4953" s="39">
        <v>0.45</v>
      </c>
      <c r="E4953" s="39">
        <v>0</v>
      </c>
      <c r="F4953" s="39" t="s">
        <v>51</v>
      </c>
    </row>
    <row r="4954" spans="1:6">
      <c r="A4954">
        <v>55</v>
      </c>
      <c r="B4954" s="1" t="s">
        <v>341</v>
      </c>
      <c r="C4954">
        <v>1</v>
      </c>
      <c r="D4954" s="39">
        <v>0.54</v>
      </c>
      <c r="E4954" s="39">
        <v>1</v>
      </c>
      <c r="F4954" s="39" t="s">
        <v>51</v>
      </c>
    </row>
    <row r="4955" spans="1:6">
      <c r="A4955">
        <v>55</v>
      </c>
      <c r="B4955" s="1" t="s">
        <v>341</v>
      </c>
      <c r="C4955">
        <v>2</v>
      </c>
      <c r="D4955" s="39">
        <v>0.49</v>
      </c>
      <c r="E4955" s="39">
        <v>0</v>
      </c>
      <c r="F4955" s="39" t="s">
        <v>51</v>
      </c>
    </row>
    <row r="4956" spans="1:6">
      <c r="A4956">
        <v>55</v>
      </c>
      <c r="B4956" s="1" t="s">
        <v>403</v>
      </c>
      <c r="C4956">
        <v>1</v>
      </c>
      <c r="D4956" s="39">
        <v>1</v>
      </c>
      <c r="E4956" s="39">
        <v>3</v>
      </c>
      <c r="F4956" s="39" t="s">
        <v>51</v>
      </c>
    </row>
    <row r="4957" spans="1:6">
      <c r="A4957">
        <v>55</v>
      </c>
      <c r="B4957" s="1" t="s">
        <v>403</v>
      </c>
      <c r="C4957">
        <v>2</v>
      </c>
      <c r="D4957" s="39">
        <v>1</v>
      </c>
      <c r="E4957" s="39">
        <v>3</v>
      </c>
      <c r="F4957" s="39" t="s">
        <v>51</v>
      </c>
    </row>
    <row r="4958" spans="1:6">
      <c r="A4958">
        <v>55</v>
      </c>
      <c r="B4958" s="1" t="s">
        <v>331</v>
      </c>
      <c r="C4958">
        <v>1</v>
      </c>
      <c r="D4958" s="39">
        <v>1</v>
      </c>
      <c r="E4958" s="39">
        <v>3</v>
      </c>
      <c r="F4958" s="39" t="s">
        <v>51</v>
      </c>
    </row>
    <row r="4959" spans="1:6">
      <c r="A4959">
        <v>55</v>
      </c>
      <c r="B4959" s="1" t="s">
        <v>331</v>
      </c>
      <c r="C4959">
        <v>2</v>
      </c>
      <c r="D4959" s="39">
        <v>0.86</v>
      </c>
      <c r="E4959" s="39">
        <v>2</v>
      </c>
      <c r="F4959" s="39" t="s">
        <v>51</v>
      </c>
    </row>
    <row r="4960" spans="1:6">
      <c r="A4960">
        <v>55</v>
      </c>
      <c r="B4960" s="1" t="s">
        <v>95</v>
      </c>
      <c r="C4960">
        <v>1</v>
      </c>
      <c r="D4960" s="39">
        <v>1</v>
      </c>
      <c r="E4960" s="39">
        <v>3</v>
      </c>
      <c r="F4960" s="39" t="s">
        <v>51</v>
      </c>
    </row>
    <row r="4961" spans="1:6">
      <c r="A4961">
        <v>55</v>
      </c>
      <c r="B4961" s="1" t="s">
        <v>95</v>
      </c>
      <c r="C4961">
        <v>2</v>
      </c>
      <c r="D4961" s="39">
        <v>0.48</v>
      </c>
      <c r="E4961" s="39">
        <v>0</v>
      </c>
      <c r="F4961" s="39" t="s">
        <v>51</v>
      </c>
    </row>
    <row r="4962" spans="1:6">
      <c r="A4962">
        <v>55</v>
      </c>
      <c r="B4962" s="1" t="s">
        <v>390</v>
      </c>
      <c r="C4962">
        <v>1</v>
      </c>
      <c r="D4962" s="39">
        <v>1</v>
      </c>
      <c r="E4962" s="39">
        <v>3</v>
      </c>
      <c r="F4962" s="39" t="s">
        <v>51</v>
      </c>
    </row>
    <row r="4963" spans="1:6">
      <c r="A4963">
        <v>55</v>
      </c>
      <c r="B4963" s="1" t="s">
        <v>390</v>
      </c>
      <c r="C4963">
        <v>2</v>
      </c>
      <c r="D4963" s="39">
        <v>0.64</v>
      </c>
      <c r="E4963" s="39">
        <v>1</v>
      </c>
      <c r="F4963" s="39" t="s">
        <v>51</v>
      </c>
    </row>
    <row r="4964" spans="1:6">
      <c r="A4964">
        <v>55</v>
      </c>
      <c r="B4964" s="1" t="s">
        <v>404</v>
      </c>
      <c r="C4964">
        <v>1</v>
      </c>
      <c r="D4964" s="39">
        <v>1</v>
      </c>
      <c r="E4964" s="39">
        <v>3</v>
      </c>
      <c r="F4964" s="39" t="s">
        <v>51</v>
      </c>
    </row>
    <row r="4965" spans="1:6">
      <c r="A4965">
        <v>55</v>
      </c>
      <c r="B4965" s="1" t="s">
        <v>404</v>
      </c>
      <c r="C4965">
        <v>2</v>
      </c>
      <c r="D4965" s="39">
        <v>0.92</v>
      </c>
      <c r="E4965" s="39">
        <v>1</v>
      </c>
      <c r="F4965" s="39" t="s">
        <v>51</v>
      </c>
    </row>
    <row r="4966" spans="1:6">
      <c r="A4966">
        <v>55</v>
      </c>
      <c r="B4966" s="1" t="s">
        <v>407</v>
      </c>
      <c r="C4966">
        <v>1</v>
      </c>
      <c r="D4966" s="39">
        <v>0.3</v>
      </c>
      <c r="E4966" s="39">
        <v>0</v>
      </c>
      <c r="F4966" s="39" t="s">
        <v>51</v>
      </c>
    </row>
    <row r="4967" spans="1:6">
      <c r="A4967">
        <v>55</v>
      </c>
      <c r="B4967" s="1" t="s">
        <v>407</v>
      </c>
      <c r="C4967">
        <v>2</v>
      </c>
      <c r="D4967" s="39">
        <v>0.86</v>
      </c>
      <c r="E4967" s="39">
        <v>2</v>
      </c>
      <c r="F4967" s="39" t="s">
        <v>51</v>
      </c>
    </row>
    <row r="4968" spans="1:6">
      <c r="A4968">
        <v>55</v>
      </c>
      <c r="B4968" s="1" t="s">
        <v>10</v>
      </c>
      <c r="C4968">
        <v>1</v>
      </c>
      <c r="D4968" s="39">
        <v>0.95</v>
      </c>
      <c r="E4968" s="39">
        <v>2</v>
      </c>
      <c r="F4968" s="39" t="s">
        <v>51</v>
      </c>
    </row>
    <row r="4969" spans="1:6">
      <c r="A4969">
        <v>55</v>
      </c>
      <c r="B4969" s="1" t="s">
        <v>10</v>
      </c>
      <c r="C4969">
        <v>2</v>
      </c>
      <c r="D4969" s="39">
        <v>0.8</v>
      </c>
      <c r="E4969" s="39">
        <v>2</v>
      </c>
      <c r="F4969" s="39" t="s">
        <v>51</v>
      </c>
    </row>
    <row r="4970" spans="1:6">
      <c r="A4970">
        <v>55</v>
      </c>
      <c r="B4970" s="1" t="s">
        <v>332</v>
      </c>
      <c r="C4970">
        <v>1</v>
      </c>
      <c r="D4970" s="39">
        <v>1</v>
      </c>
      <c r="E4970" s="39">
        <v>3</v>
      </c>
      <c r="F4970" s="39" t="s">
        <v>51</v>
      </c>
    </row>
    <row r="4971" spans="1:6">
      <c r="A4971">
        <v>55</v>
      </c>
      <c r="B4971" s="1" t="s">
        <v>332</v>
      </c>
      <c r="C4971">
        <v>2</v>
      </c>
      <c r="D4971" s="39">
        <v>1</v>
      </c>
      <c r="E4971" s="39">
        <v>3</v>
      </c>
      <c r="F4971" s="39" t="s">
        <v>51</v>
      </c>
    </row>
    <row r="4972" spans="1:6">
      <c r="A4972">
        <v>55</v>
      </c>
      <c r="B4972" s="1" t="s">
        <v>270</v>
      </c>
      <c r="C4972">
        <v>1</v>
      </c>
      <c r="D4972" s="39">
        <v>1</v>
      </c>
      <c r="E4972" s="39">
        <v>3</v>
      </c>
      <c r="F4972" s="39" t="s">
        <v>51</v>
      </c>
    </row>
    <row r="4973" spans="1:6">
      <c r="A4973">
        <v>55</v>
      </c>
      <c r="B4973" s="1" t="s">
        <v>270</v>
      </c>
      <c r="C4973">
        <v>2</v>
      </c>
      <c r="D4973" s="39">
        <v>0.33</v>
      </c>
      <c r="E4973" s="39">
        <v>0</v>
      </c>
      <c r="F4973" s="39" t="s">
        <v>51</v>
      </c>
    </row>
    <row r="4974" spans="1:6">
      <c r="A4974">
        <v>55</v>
      </c>
      <c r="B4974" s="1" t="s">
        <v>254</v>
      </c>
      <c r="C4974">
        <v>1</v>
      </c>
      <c r="D4974" s="39">
        <v>1</v>
      </c>
      <c r="E4974" s="39">
        <v>3</v>
      </c>
      <c r="F4974" s="39" t="s">
        <v>51</v>
      </c>
    </row>
    <row r="4975" spans="1:6">
      <c r="A4975">
        <v>55</v>
      </c>
      <c r="B4975" s="1" t="s">
        <v>254</v>
      </c>
      <c r="C4975">
        <v>2</v>
      </c>
      <c r="D4975" s="39">
        <v>0.65</v>
      </c>
      <c r="E4975" s="39">
        <v>2</v>
      </c>
      <c r="F4975" s="39" t="s">
        <v>51</v>
      </c>
    </row>
    <row r="4976" spans="1:6">
      <c r="A4976">
        <v>55</v>
      </c>
      <c r="B4976" s="1" t="s">
        <v>391</v>
      </c>
      <c r="C4976">
        <v>1</v>
      </c>
      <c r="D4976" s="39">
        <v>0.91</v>
      </c>
      <c r="E4976" s="39">
        <v>2</v>
      </c>
      <c r="F4976" s="39" t="s">
        <v>51</v>
      </c>
    </row>
    <row r="4977" spans="1:6">
      <c r="A4977">
        <v>55</v>
      </c>
      <c r="B4977" s="1" t="s">
        <v>391</v>
      </c>
      <c r="C4977">
        <v>2</v>
      </c>
      <c r="D4977" s="39">
        <v>0.77</v>
      </c>
      <c r="E4977" s="39">
        <v>2</v>
      </c>
      <c r="F4977" s="39" t="s">
        <v>51</v>
      </c>
    </row>
    <row r="4978" spans="1:6">
      <c r="A4978">
        <v>55</v>
      </c>
      <c r="B4978" s="1" t="s">
        <v>120</v>
      </c>
      <c r="C4978">
        <v>1</v>
      </c>
      <c r="D4978" s="39">
        <v>1</v>
      </c>
      <c r="E4978" s="39">
        <v>3</v>
      </c>
      <c r="F4978" s="39" t="s">
        <v>51</v>
      </c>
    </row>
    <row r="4979" spans="1:6">
      <c r="A4979">
        <v>55</v>
      </c>
      <c r="B4979" s="1" t="s">
        <v>120</v>
      </c>
      <c r="C4979">
        <v>2</v>
      </c>
      <c r="D4979" s="39">
        <v>0.62</v>
      </c>
      <c r="E4979" s="39">
        <v>1</v>
      </c>
      <c r="F4979" s="39" t="s">
        <v>51</v>
      </c>
    </row>
    <row r="4980" spans="1:6">
      <c r="A4980">
        <v>55</v>
      </c>
      <c r="B4980" s="1" t="s">
        <v>334</v>
      </c>
      <c r="C4980">
        <v>1</v>
      </c>
      <c r="D4980" s="39">
        <v>1</v>
      </c>
      <c r="E4980" s="39">
        <v>3</v>
      </c>
      <c r="F4980" s="39" t="s">
        <v>51</v>
      </c>
    </row>
    <row r="4981" spans="1:6">
      <c r="A4981">
        <v>55</v>
      </c>
      <c r="B4981" s="1" t="s">
        <v>334</v>
      </c>
      <c r="C4981">
        <v>2</v>
      </c>
      <c r="D4981" s="39">
        <v>0.39</v>
      </c>
      <c r="E4981" s="39">
        <v>0</v>
      </c>
      <c r="F4981" s="39" t="s">
        <v>51</v>
      </c>
    </row>
    <row r="4982" spans="1:6">
      <c r="A4982">
        <v>55</v>
      </c>
      <c r="B4982" s="1" t="s">
        <v>333</v>
      </c>
      <c r="C4982">
        <v>1</v>
      </c>
      <c r="D4982" s="39">
        <v>1</v>
      </c>
      <c r="E4982" s="39">
        <v>3</v>
      </c>
      <c r="F4982" s="39" t="s">
        <v>51</v>
      </c>
    </row>
    <row r="4983" spans="1:6">
      <c r="A4983">
        <v>55</v>
      </c>
      <c r="B4983" s="1" t="s">
        <v>333</v>
      </c>
      <c r="C4983">
        <v>2</v>
      </c>
      <c r="D4983" s="39">
        <v>0.49</v>
      </c>
      <c r="E4983" s="39">
        <v>0</v>
      </c>
      <c r="F4983" s="39" t="s">
        <v>51</v>
      </c>
    </row>
    <row r="4984" spans="1:6">
      <c r="A4984">
        <v>55</v>
      </c>
      <c r="B4984" s="1" t="s">
        <v>257</v>
      </c>
      <c r="C4984">
        <v>1</v>
      </c>
      <c r="D4984" s="39">
        <v>1</v>
      </c>
      <c r="E4984" s="39">
        <v>3</v>
      </c>
      <c r="F4984" s="39" t="s">
        <v>51</v>
      </c>
    </row>
    <row r="4985" spans="1:6">
      <c r="A4985">
        <v>55</v>
      </c>
      <c r="B4985" s="1" t="s">
        <v>257</v>
      </c>
      <c r="C4985">
        <v>2</v>
      </c>
      <c r="D4985" s="39">
        <v>0.41</v>
      </c>
      <c r="E4985" s="39">
        <v>1</v>
      </c>
      <c r="F4985" s="39" t="s">
        <v>51</v>
      </c>
    </row>
    <row r="4986" spans="1:6">
      <c r="A4986">
        <v>55</v>
      </c>
      <c r="B4986" s="1" t="s">
        <v>354</v>
      </c>
      <c r="C4986">
        <v>1</v>
      </c>
      <c r="D4986" s="39">
        <v>0.87</v>
      </c>
      <c r="E4986" s="39">
        <v>1</v>
      </c>
      <c r="F4986" s="39" t="s">
        <v>51</v>
      </c>
    </row>
    <row r="4987" spans="1:6">
      <c r="A4987">
        <v>55</v>
      </c>
      <c r="B4987" s="1" t="s">
        <v>354</v>
      </c>
      <c r="C4987">
        <v>2</v>
      </c>
      <c r="D4987" s="39">
        <v>1</v>
      </c>
      <c r="E4987" s="39">
        <v>3</v>
      </c>
      <c r="F4987" s="39" t="s">
        <v>51</v>
      </c>
    </row>
    <row r="4988" spans="1:6">
      <c r="A4988">
        <v>55</v>
      </c>
      <c r="B4988" s="1" t="s">
        <v>323</v>
      </c>
      <c r="C4988">
        <v>1</v>
      </c>
      <c r="D4988" s="39">
        <v>1</v>
      </c>
      <c r="E4988" s="39">
        <v>3</v>
      </c>
      <c r="F4988" s="39" t="s">
        <v>51</v>
      </c>
    </row>
    <row r="4989" spans="1:6">
      <c r="A4989">
        <v>55</v>
      </c>
      <c r="B4989" s="1" t="s">
        <v>323</v>
      </c>
      <c r="C4989">
        <v>2</v>
      </c>
      <c r="D4989" s="39">
        <v>0.47</v>
      </c>
      <c r="E4989" s="39">
        <v>0</v>
      </c>
      <c r="F4989" s="39" t="s">
        <v>51</v>
      </c>
    </row>
    <row r="4990" spans="1:6">
      <c r="A4990">
        <v>55</v>
      </c>
      <c r="B4990" s="1" t="s">
        <v>380</v>
      </c>
      <c r="C4990">
        <v>1</v>
      </c>
      <c r="D4990" s="39">
        <v>0.61</v>
      </c>
      <c r="E4990" s="39">
        <v>1</v>
      </c>
      <c r="F4990" s="39" t="s">
        <v>51</v>
      </c>
    </row>
    <row r="4991" spans="1:6">
      <c r="A4991">
        <v>55</v>
      </c>
      <c r="B4991" s="1" t="s">
        <v>380</v>
      </c>
      <c r="C4991">
        <v>2</v>
      </c>
      <c r="D4991" s="39">
        <v>0.46</v>
      </c>
      <c r="E4991" s="39">
        <v>0</v>
      </c>
      <c r="F4991" s="39" t="s">
        <v>51</v>
      </c>
    </row>
    <row r="4992" spans="1:6">
      <c r="A4992">
        <v>55</v>
      </c>
      <c r="B4992" s="1" t="s">
        <v>489</v>
      </c>
      <c r="C4992">
        <v>1</v>
      </c>
      <c r="D4992" s="39">
        <v>1</v>
      </c>
      <c r="E4992" s="39">
        <v>3</v>
      </c>
      <c r="F4992" s="39" t="s">
        <v>51</v>
      </c>
    </row>
    <row r="4993" spans="1:6">
      <c r="A4993">
        <v>55</v>
      </c>
      <c r="B4993" s="1" t="s">
        <v>489</v>
      </c>
      <c r="C4993">
        <v>2</v>
      </c>
      <c r="D4993" s="39">
        <v>0.42</v>
      </c>
      <c r="E4993" s="39">
        <v>0</v>
      </c>
      <c r="F4993" s="39" t="s">
        <v>51</v>
      </c>
    </row>
    <row r="4994" spans="1:6">
      <c r="A4994">
        <v>55</v>
      </c>
      <c r="B4994" s="1" t="s">
        <v>408</v>
      </c>
      <c r="C4994">
        <v>1</v>
      </c>
      <c r="D4994" s="39">
        <v>1</v>
      </c>
      <c r="E4994" s="39">
        <v>3</v>
      </c>
      <c r="F4994" s="39" t="s">
        <v>51</v>
      </c>
    </row>
    <row r="4995" spans="1:6">
      <c r="A4995">
        <v>55</v>
      </c>
      <c r="B4995" s="1" t="s">
        <v>408</v>
      </c>
      <c r="C4995">
        <v>2</v>
      </c>
      <c r="D4995" s="39">
        <v>1</v>
      </c>
      <c r="E4995" s="39">
        <v>3</v>
      </c>
      <c r="F4995" s="39" t="s">
        <v>51</v>
      </c>
    </row>
    <row r="4996" spans="1:6">
      <c r="A4996">
        <v>55</v>
      </c>
      <c r="B4996" s="1" t="s">
        <v>405</v>
      </c>
      <c r="C4996">
        <v>1</v>
      </c>
      <c r="D4996" s="39">
        <v>1</v>
      </c>
      <c r="E4996" s="39">
        <v>3</v>
      </c>
      <c r="F4996" s="39" t="s">
        <v>51</v>
      </c>
    </row>
    <row r="4997" spans="1:6">
      <c r="A4997">
        <v>55</v>
      </c>
      <c r="B4997" s="1" t="s">
        <v>405</v>
      </c>
      <c r="C4997">
        <v>2</v>
      </c>
      <c r="D4997" s="39">
        <v>1</v>
      </c>
      <c r="E4997" s="39">
        <v>3</v>
      </c>
      <c r="F4997" s="39" t="s">
        <v>51</v>
      </c>
    </row>
    <row r="4998" spans="1:6">
      <c r="A4998">
        <v>55</v>
      </c>
      <c r="B4998" s="1" t="s">
        <v>234</v>
      </c>
      <c r="C4998">
        <v>1</v>
      </c>
      <c r="D4998" s="39">
        <v>0.87</v>
      </c>
      <c r="E4998" s="39">
        <v>2</v>
      </c>
      <c r="F4998" s="39" t="s">
        <v>51</v>
      </c>
    </row>
    <row r="4999" spans="1:6">
      <c r="A4999">
        <v>55</v>
      </c>
      <c r="B4999" s="1" t="s">
        <v>234</v>
      </c>
      <c r="C4999">
        <v>2</v>
      </c>
      <c r="D4999" s="39">
        <v>0.3</v>
      </c>
      <c r="E4999" s="39">
        <v>0</v>
      </c>
      <c r="F4999" s="39" t="s">
        <v>51</v>
      </c>
    </row>
    <row r="5000" spans="1:6">
      <c r="A5000">
        <v>55</v>
      </c>
      <c r="B5000" s="1" t="s">
        <v>14</v>
      </c>
      <c r="C5000">
        <v>1</v>
      </c>
      <c r="D5000" s="39">
        <v>1</v>
      </c>
      <c r="E5000" s="39">
        <v>3</v>
      </c>
      <c r="F5000" s="39" t="s">
        <v>51</v>
      </c>
    </row>
    <row r="5001" spans="1:6">
      <c r="A5001">
        <v>55</v>
      </c>
      <c r="B5001" s="1" t="s">
        <v>14</v>
      </c>
      <c r="C5001">
        <v>2</v>
      </c>
      <c r="D5001" s="39">
        <v>1</v>
      </c>
      <c r="E5001" s="39">
        <v>3</v>
      </c>
      <c r="F5001" s="39" t="s">
        <v>51</v>
      </c>
    </row>
    <row r="5002" spans="1:6">
      <c r="A5002">
        <v>55</v>
      </c>
      <c r="B5002" s="1" t="s">
        <v>409</v>
      </c>
      <c r="C5002">
        <v>1</v>
      </c>
      <c r="D5002" s="39">
        <v>0</v>
      </c>
      <c r="E5002" s="39">
        <v>0</v>
      </c>
      <c r="F5002" s="39" t="s">
        <v>52</v>
      </c>
    </row>
    <row r="5003" spans="1:6">
      <c r="A5003">
        <v>55</v>
      </c>
      <c r="B5003" s="1" t="s">
        <v>409</v>
      </c>
      <c r="C5003">
        <v>2</v>
      </c>
      <c r="D5003" s="39">
        <v>0</v>
      </c>
      <c r="E5003" s="39">
        <v>0</v>
      </c>
      <c r="F5003" s="39" t="s">
        <v>52</v>
      </c>
    </row>
    <row r="5004" spans="1:6">
      <c r="A5004">
        <v>55</v>
      </c>
      <c r="B5004" s="1" t="s">
        <v>118</v>
      </c>
      <c r="C5004">
        <v>1</v>
      </c>
      <c r="D5004" s="39">
        <v>1</v>
      </c>
      <c r="E5004" s="39">
        <v>3</v>
      </c>
      <c r="F5004" s="39" t="s">
        <v>51</v>
      </c>
    </row>
    <row r="5005" spans="1:6">
      <c r="A5005">
        <v>55</v>
      </c>
      <c r="B5005" s="1" t="s">
        <v>118</v>
      </c>
      <c r="C5005">
        <v>2</v>
      </c>
      <c r="D5005" s="39">
        <v>0.53</v>
      </c>
      <c r="E5005" s="39">
        <v>1</v>
      </c>
      <c r="F5005" s="39" t="s">
        <v>51</v>
      </c>
    </row>
    <row r="5006" spans="1:6">
      <c r="A5006">
        <v>55</v>
      </c>
      <c r="B5006" s="1" t="s">
        <v>335</v>
      </c>
      <c r="C5006">
        <v>1</v>
      </c>
      <c r="D5006" s="39">
        <v>1</v>
      </c>
      <c r="E5006" s="39">
        <v>3</v>
      </c>
      <c r="F5006" s="39" t="s">
        <v>51</v>
      </c>
    </row>
    <row r="5007" spans="1:6">
      <c r="A5007">
        <v>55</v>
      </c>
      <c r="B5007" s="1" t="s">
        <v>335</v>
      </c>
      <c r="C5007">
        <v>2</v>
      </c>
      <c r="D5007" s="39">
        <v>0.52</v>
      </c>
      <c r="E5007" s="39">
        <v>1</v>
      </c>
      <c r="F5007" s="39" t="s">
        <v>51</v>
      </c>
    </row>
    <row r="5008" spans="1:6">
      <c r="A5008">
        <v>55</v>
      </c>
      <c r="B5008" s="1" t="s">
        <v>326</v>
      </c>
      <c r="C5008">
        <v>1</v>
      </c>
      <c r="D5008" s="39">
        <v>1</v>
      </c>
      <c r="E5008" s="39">
        <v>3</v>
      </c>
      <c r="F5008" s="39" t="s">
        <v>51</v>
      </c>
    </row>
    <row r="5009" spans="1:6">
      <c r="A5009">
        <v>55</v>
      </c>
      <c r="B5009" s="1" t="s">
        <v>326</v>
      </c>
      <c r="C5009">
        <v>2</v>
      </c>
      <c r="D5009" s="39">
        <v>0.56000000000000005</v>
      </c>
      <c r="E5009" s="39">
        <v>1</v>
      </c>
      <c r="F5009" s="39" t="s">
        <v>51</v>
      </c>
    </row>
    <row r="5010" spans="1:6">
      <c r="A5010">
        <v>55</v>
      </c>
      <c r="B5010" s="1" t="s">
        <v>240</v>
      </c>
      <c r="C5010">
        <v>1</v>
      </c>
      <c r="D5010" s="39">
        <v>0.77</v>
      </c>
      <c r="E5010" s="39">
        <v>2</v>
      </c>
      <c r="F5010" s="39" t="s">
        <v>51</v>
      </c>
    </row>
    <row r="5011" spans="1:6">
      <c r="A5011">
        <v>55</v>
      </c>
      <c r="B5011" s="1" t="s">
        <v>240</v>
      </c>
      <c r="C5011">
        <v>2</v>
      </c>
      <c r="D5011" s="39">
        <v>0.88</v>
      </c>
      <c r="E5011" s="39">
        <v>1</v>
      </c>
      <c r="F5011" s="39" t="s">
        <v>51</v>
      </c>
    </row>
    <row r="5012" spans="1:6">
      <c r="A5012">
        <v>55</v>
      </c>
      <c r="B5012" s="1" t="s">
        <v>342</v>
      </c>
      <c r="C5012">
        <v>1</v>
      </c>
      <c r="D5012" s="39">
        <v>0.76</v>
      </c>
      <c r="E5012" s="39">
        <v>2</v>
      </c>
      <c r="F5012" s="39" t="s">
        <v>51</v>
      </c>
    </row>
    <row r="5013" spans="1:6">
      <c r="A5013">
        <v>55</v>
      </c>
      <c r="B5013" s="1" t="s">
        <v>342</v>
      </c>
      <c r="C5013">
        <v>2</v>
      </c>
      <c r="D5013" s="39">
        <v>0.35</v>
      </c>
      <c r="E5013" s="39">
        <v>0</v>
      </c>
      <c r="F5013" s="39" t="s">
        <v>51</v>
      </c>
    </row>
    <row r="5014" spans="1:6">
      <c r="A5014">
        <v>55</v>
      </c>
      <c r="B5014" s="1" t="s">
        <v>122</v>
      </c>
      <c r="C5014">
        <v>1</v>
      </c>
      <c r="D5014" s="39">
        <v>1</v>
      </c>
      <c r="E5014" s="39">
        <v>3</v>
      </c>
      <c r="F5014" s="39" t="s">
        <v>51</v>
      </c>
    </row>
    <row r="5015" spans="1:6">
      <c r="A5015">
        <v>55</v>
      </c>
      <c r="B5015" s="1" t="s">
        <v>122</v>
      </c>
      <c r="C5015">
        <v>2</v>
      </c>
      <c r="D5015" s="39">
        <v>0.71</v>
      </c>
      <c r="E5015" s="39">
        <v>2</v>
      </c>
      <c r="F5015" s="39" t="s">
        <v>51</v>
      </c>
    </row>
    <row r="5016" spans="1:6">
      <c r="A5016">
        <v>55</v>
      </c>
      <c r="B5016" s="1" t="s">
        <v>400</v>
      </c>
      <c r="C5016">
        <v>1</v>
      </c>
      <c r="D5016" s="39">
        <v>1</v>
      </c>
      <c r="E5016" s="39">
        <v>3</v>
      </c>
      <c r="F5016" s="39" t="s">
        <v>51</v>
      </c>
    </row>
    <row r="5017" spans="1:6">
      <c r="A5017">
        <v>55</v>
      </c>
      <c r="B5017" s="1" t="s">
        <v>400</v>
      </c>
      <c r="C5017">
        <v>2</v>
      </c>
      <c r="D5017" s="39">
        <v>1</v>
      </c>
      <c r="E5017" s="39">
        <v>3</v>
      </c>
      <c r="F5017" s="39" t="s">
        <v>51</v>
      </c>
    </row>
    <row r="5018" spans="1:6">
      <c r="A5018">
        <v>55</v>
      </c>
      <c r="B5018" s="1" t="s">
        <v>410</v>
      </c>
      <c r="C5018">
        <v>1</v>
      </c>
      <c r="D5018" s="39">
        <v>0.2</v>
      </c>
      <c r="E5018" s="39">
        <v>0</v>
      </c>
      <c r="F5018" s="39" t="s">
        <v>51</v>
      </c>
    </row>
    <row r="5019" spans="1:6">
      <c r="A5019">
        <v>55</v>
      </c>
      <c r="B5019" s="1" t="s">
        <v>410</v>
      </c>
      <c r="C5019">
        <v>2</v>
      </c>
      <c r="D5019" s="39">
        <v>0.38</v>
      </c>
      <c r="E5019" s="39">
        <v>0</v>
      </c>
      <c r="F5019" s="39" t="s">
        <v>51</v>
      </c>
    </row>
    <row r="5020" spans="1:6">
      <c r="A5020">
        <v>55</v>
      </c>
      <c r="B5020" s="1" t="s">
        <v>201</v>
      </c>
      <c r="C5020">
        <v>1</v>
      </c>
      <c r="D5020" s="39">
        <v>0.87</v>
      </c>
      <c r="E5020" s="39">
        <v>2</v>
      </c>
      <c r="F5020" s="39" t="s">
        <v>51</v>
      </c>
    </row>
    <row r="5021" spans="1:6">
      <c r="A5021">
        <v>55</v>
      </c>
      <c r="B5021" s="1" t="s">
        <v>201</v>
      </c>
      <c r="C5021">
        <v>2</v>
      </c>
      <c r="D5021" s="39">
        <v>0.94</v>
      </c>
      <c r="E5021" s="39">
        <v>2</v>
      </c>
      <c r="F5021" s="39" t="s">
        <v>51</v>
      </c>
    </row>
    <row r="5022" spans="1:6">
      <c r="A5022">
        <v>55</v>
      </c>
      <c r="B5022" s="1" t="s">
        <v>290</v>
      </c>
      <c r="C5022">
        <v>1</v>
      </c>
      <c r="D5022" s="39">
        <v>1</v>
      </c>
      <c r="E5022" s="39">
        <v>3</v>
      </c>
      <c r="F5022" s="39" t="s">
        <v>51</v>
      </c>
    </row>
    <row r="5023" spans="1:6">
      <c r="A5023">
        <v>55</v>
      </c>
      <c r="B5023" s="1" t="s">
        <v>290</v>
      </c>
      <c r="C5023">
        <v>2</v>
      </c>
      <c r="D5023" s="39">
        <v>0.39</v>
      </c>
      <c r="E5023" s="39">
        <v>0</v>
      </c>
      <c r="F5023" s="39" t="s">
        <v>51</v>
      </c>
    </row>
    <row r="5024" spans="1:6">
      <c r="A5024">
        <v>55</v>
      </c>
      <c r="B5024" s="1" t="s">
        <v>310</v>
      </c>
      <c r="C5024">
        <v>1</v>
      </c>
      <c r="D5024" s="39">
        <v>1</v>
      </c>
      <c r="E5024" s="39">
        <v>3</v>
      </c>
      <c r="F5024" s="39" t="s">
        <v>51</v>
      </c>
    </row>
    <row r="5025" spans="1:6">
      <c r="A5025">
        <v>55</v>
      </c>
      <c r="B5025" s="1" t="s">
        <v>310</v>
      </c>
      <c r="C5025">
        <v>2</v>
      </c>
      <c r="D5025" s="39">
        <v>1</v>
      </c>
      <c r="E5025" s="39">
        <v>3</v>
      </c>
      <c r="F5025" s="39" t="s">
        <v>51</v>
      </c>
    </row>
    <row r="5026" spans="1:6">
      <c r="A5026">
        <v>55</v>
      </c>
      <c r="B5026" s="1" t="s">
        <v>20</v>
      </c>
      <c r="C5026">
        <v>1</v>
      </c>
      <c r="D5026" s="39">
        <v>1</v>
      </c>
      <c r="E5026" s="39">
        <v>3</v>
      </c>
      <c r="F5026" s="39" t="s">
        <v>51</v>
      </c>
    </row>
    <row r="5027" spans="1:6">
      <c r="A5027">
        <v>55</v>
      </c>
      <c r="B5027" s="1" t="s">
        <v>20</v>
      </c>
      <c r="C5027">
        <v>2</v>
      </c>
      <c r="D5027" s="39">
        <v>0.75</v>
      </c>
      <c r="E5027" s="39">
        <v>1</v>
      </c>
      <c r="F5027" s="39" t="s">
        <v>51</v>
      </c>
    </row>
    <row r="5028" spans="1:6">
      <c r="A5028">
        <v>55</v>
      </c>
      <c r="B5028" s="1" t="s">
        <v>274</v>
      </c>
      <c r="C5028">
        <v>1</v>
      </c>
      <c r="D5028" s="39">
        <v>1</v>
      </c>
      <c r="E5028" s="39">
        <v>3</v>
      </c>
      <c r="F5028" s="39" t="s">
        <v>51</v>
      </c>
    </row>
    <row r="5029" spans="1:6">
      <c r="A5029">
        <v>55</v>
      </c>
      <c r="B5029" s="1" t="s">
        <v>274</v>
      </c>
      <c r="C5029">
        <v>2</v>
      </c>
      <c r="D5029" s="39">
        <v>1</v>
      </c>
      <c r="E5029" s="39">
        <v>3</v>
      </c>
      <c r="F5029" s="39" t="s">
        <v>51</v>
      </c>
    </row>
    <row r="5030" spans="1:6">
      <c r="A5030">
        <v>55</v>
      </c>
      <c r="B5030" s="1" t="s">
        <v>394</v>
      </c>
      <c r="C5030">
        <v>1</v>
      </c>
      <c r="D5030" s="39">
        <v>1</v>
      </c>
      <c r="E5030" s="39">
        <v>3</v>
      </c>
      <c r="F5030" s="39" t="s">
        <v>51</v>
      </c>
    </row>
    <row r="5031" spans="1:6">
      <c r="A5031">
        <v>55</v>
      </c>
      <c r="B5031" s="1" t="s">
        <v>394</v>
      </c>
      <c r="C5031">
        <v>2</v>
      </c>
      <c r="D5031" s="39">
        <v>1</v>
      </c>
      <c r="E5031" s="39">
        <v>3</v>
      </c>
      <c r="F5031" s="39" t="s">
        <v>51</v>
      </c>
    </row>
    <row r="5032" spans="1:6">
      <c r="A5032">
        <v>55</v>
      </c>
      <c r="B5032" s="1" t="s">
        <v>256</v>
      </c>
      <c r="C5032">
        <v>1</v>
      </c>
      <c r="D5032" s="39">
        <v>1</v>
      </c>
      <c r="E5032" s="39">
        <v>3</v>
      </c>
      <c r="F5032" s="39" t="s">
        <v>51</v>
      </c>
    </row>
    <row r="5033" spans="1:6">
      <c r="A5033">
        <v>55</v>
      </c>
      <c r="B5033" s="1" t="s">
        <v>256</v>
      </c>
      <c r="C5033">
        <v>2</v>
      </c>
      <c r="D5033" s="39">
        <v>0</v>
      </c>
      <c r="E5033" s="39">
        <v>0</v>
      </c>
      <c r="F5033" s="39" t="s">
        <v>52</v>
      </c>
    </row>
    <row r="5034" spans="1:6">
      <c r="A5034">
        <v>55</v>
      </c>
      <c r="B5034" s="1" t="s">
        <v>376</v>
      </c>
      <c r="C5034">
        <v>1</v>
      </c>
      <c r="D5034" s="39">
        <v>1</v>
      </c>
      <c r="E5034" s="39">
        <v>3</v>
      </c>
      <c r="F5034" s="39" t="s">
        <v>51</v>
      </c>
    </row>
    <row r="5035" spans="1:6">
      <c r="A5035">
        <v>55</v>
      </c>
      <c r="B5035" s="1" t="s">
        <v>376</v>
      </c>
      <c r="C5035">
        <v>2</v>
      </c>
      <c r="D5035" s="39">
        <v>0.83</v>
      </c>
      <c r="E5035" s="39">
        <v>2</v>
      </c>
      <c r="F5035" s="39" t="s">
        <v>51</v>
      </c>
    </row>
    <row r="5036" spans="1:6">
      <c r="A5036">
        <v>55</v>
      </c>
      <c r="B5036" s="1" t="s">
        <v>311</v>
      </c>
      <c r="C5036">
        <v>1</v>
      </c>
      <c r="D5036" s="39">
        <v>1</v>
      </c>
      <c r="E5036" s="39">
        <v>3</v>
      </c>
      <c r="F5036" s="39" t="s">
        <v>51</v>
      </c>
    </row>
    <row r="5037" spans="1:6">
      <c r="A5037">
        <v>55</v>
      </c>
      <c r="B5037" s="1" t="s">
        <v>311</v>
      </c>
      <c r="C5037">
        <v>2</v>
      </c>
      <c r="D5037" s="39">
        <v>1</v>
      </c>
      <c r="E5037" s="39">
        <v>3</v>
      </c>
      <c r="F5037" s="39" t="s">
        <v>51</v>
      </c>
    </row>
    <row r="5038" spans="1:6">
      <c r="A5038">
        <v>55</v>
      </c>
      <c r="B5038" s="1" t="s">
        <v>275</v>
      </c>
      <c r="C5038">
        <v>1</v>
      </c>
      <c r="D5038" s="39">
        <v>1</v>
      </c>
      <c r="E5038" s="39">
        <v>3</v>
      </c>
      <c r="F5038" s="39" t="s">
        <v>51</v>
      </c>
    </row>
    <row r="5039" spans="1:6">
      <c r="A5039">
        <v>55</v>
      </c>
      <c r="B5039" s="1" t="s">
        <v>275</v>
      </c>
      <c r="C5039">
        <v>2</v>
      </c>
      <c r="D5039" s="39">
        <v>0.68</v>
      </c>
      <c r="E5039" s="39">
        <v>1</v>
      </c>
      <c r="F5039" s="39" t="s">
        <v>51</v>
      </c>
    </row>
    <row r="5040" spans="1:6">
      <c r="A5040">
        <v>55</v>
      </c>
      <c r="B5040" s="1" t="s">
        <v>285</v>
      </c>
      <c r="C5040">
        <v>1</v>
      </c>
      <c r="D5040" s="39">
        <v>1</v>
      </c>
      <c r="E5040" s="39">
        <v>3</v>
      </c>
      <c r="F5040" s="39" t="s">
        <v>51</v>
      </c>
    </row>
    <row r="5041" spans="1:6">
      <c r="A5041">
        <v>55</v>
      </c>
      <c r="B5041" s="1" t="s">
        <v>285</v>
      </c>
      <c r="C5041">
        <v>2</v>
      </c>
      <c r="D5041" s="39">
        <v>0.72</v>
      </c>
      <c r="E5041" s="39">
        <v>1</v>
      </c>
      <c r="F5041" s="39" t="s">
        <v>51</v>
      </c>
    </row>
    <row r="5042" spans="1:6">
      <c r="A5042">
        <v>55</v>
      </c>
      <c r="B5042" s="1" t="s">
        <v>402</v>
      </c>
      <c r="C5042">
        <v>1</v>
      </c>
      <c r="D5042" s="39">
        <v>1</v>
      </c>
      <c r="E5042" s="39">
        <v>3</v>
      </c>
      <c r="F5042" s="39" t="s">
        <v>51</v>
      </c>
    </row>
    <row r="5043" spans="1:6">
      <c r="A5043">
        <v>55</v>
      </c>
      <c r="B5043" s="1" t="s">
        <v>402</v>
      </c>
      <c r="C5043">
        <v>2</v>
      </c>
      <c r="D5043" s="39">
        <v>1</v>
      </c>
      <c r="E5043" s="39">
        <v>3</v>
      </c>
      <c r="F5043" s="39" t="s">
        <v>51</v>
      </c>
    </row>
    <row r="5044" spans="1:6">
      <c r="A5044" s="60">
        <v>56</v>
      </c>
      <c r="B5044" s="275" t="s">
        <v>450</v>
      </c>
      <c r="C5044">
        <v>1</v>
      </c>
      <c r="D5044" s="39">
        <v>0.17</v>
      </c>
      <c r="E5044" s="39">
        <v>1</v>
      </c>
      <c r="F5044" s="39" t="s">
        <v>51</v>
      </c>
    </row>
    <row r="5045" spans="1:6">
      <c r="A5045">
        <v>56</v>
      </c>
      <c r="B5045" s="275" t="s">
        <v>450</v>
      </c>
      <c r="C5045">
        <v>2</v>
      </c>
      <c r="D5045" s="39">
        <v>1</v>
      </c>
      <c r="E5045" s="39">
        <v>3</v>
      </c>
      <c r="F5045" s="39" t="s">
        <v>51</v>
      </c>
    </row>
    <row r="5046" spans="1:6">
      <c r="A5046">
        <v>56</v>
      </c>
      <c r="B5046" s="1" t="s">
        <v>379</v>
      </c>
      <c r="C5046">
        <v>1</v>
      </c>
      <c r="D5046" s="39">
        <v>1</v>
      </c>
      <c r="E5046" s="39">
        <v>3</v>
      </c>
      <c r="F5046" s="39" t="s">
        <v>51</v>
      </c>
    </row>
    <row r="5047" spans="1:6">
      <c r="A5047">
        <v>56</v>
      </c>
      <c r="B5047" s="1" t="s">
        <v>379</v>
      </c>
      <c r="C5047">
        <v>2</v>
      </c>
      <c r="D5047" s="39">
        <v>0.55000000000000004</v>
      </c>
      <c r="E5047" s="39">
        <v>1</v>
      </c>
      <c r="F5047" s="39" t="s">
        <v>51</v>
      </c>
    </row>
    <row r="5048" spans="1:6">
      <c r="A5048">
        <v>56</v>
      </c>
      <c r="B5048" s="1" t="s">
        <v>229</v>
      </c>
      <c r="C5048">
        <v>1</v>
      </c>
      <c r="D5048" s="39">
        <v>0.71</v>
      </c>
      <c r="E5048" s="39">
        <v>2</v>
      </c>
      <c r="F5048" s="39" t="s">
        <v>51</v>
      </c>
    </row>
    <row r="5049" spans="1:6">
      <c r="A5049">
        <v>56</v>
      </c>
      <c r="B5049" s="1" t="s">
        <v>229</v>
      </c>
      <c r="C5049">
        <v>2</v>
      </c>
      <c r="D5049" s="39">
        <v>0.47</v>
      </c>
      <c r="E5049" s="39">
        <v>1</v>
      </c>
      <c r="F5049" s="39" t="s">
        <v>51</v>
      </c>
    </row>
    <row r="5050" spans="1:6">
      <c r="A5050">
        <v>56</v>
      </c>
      <c r="B5050" s="1" t="s">
        <v>388</v>
      </c>
      <c r="C5050">
        <v>1</v>
      </c>
      <c r="D5050" s="39">
        <v>0.64</v>
      </c>
      <c r="E5050" s="39">
        <v>2</v>
      </c>
      <c r="F5050" s="39" t="s">
        <v>51</v>
      </c>
    </row>
    <row r="5051" spans="1:6">
      <c r="A5051">
        <v>56</v>
      </c>
      <c r="B5051" s="1" t="s">
        <v>388</v>
      </c>
      <c r="C5051">
        <v>2</v>
      </c>
      <c r="D5051" s="39">
        <v>0.53</v>
      </c>
      <c r="E5051" s="39">
        <v>1</v>
      </c>
      <c r="F5051" s="39" t="s">
        <v>51</v>
      </c>
    </row>
    <row r="5052" spans="1:6">
      <c r="A5052">
        <v>56</v>
      </c>
      <c r="B5052" s="1" t="s">
        <v>341</v>
      </c>
      <c r="C5052">
        <v>1</v>
      </c>
      <c r="D5052" s="39">
        <v>0.37</v>
      </c>
      <c r="E5052" s="39">
        <v>0</v>
      </c>
      <c r="F5052" s="39" t="s">
        <v>51</v>
      </c>
    </row>
    <row r="5053" spans="1:6">
      <c r="A5053">
        <v>56</v>
      </c>
      <c r="B5053" s="1" t="s">
        <v>341</v>
      </c>
      <c r="C5053">
        <v>2</v>
      </c>
      <c r="D5053" s="39">
        <v>0.57999999999999996</v>
      </c>
      <c r="E5053" s="39">
        <v>1</v>
      </c>
      <c r="F5053" s="39" t="s">
        <v>51</v>
      </c>
    </row>
    <row r="5054" spans="1:6">
      <c r="A5054">
        <v>56</v>
      </c>
      <c r="B5054" s="1" t="s">
        <v>403</v>
      </c>
      <c r="C5054">
        <v>1</v>
      </c>
      <c r="D5054" s="39">
        <v>0.59</v>
      </c>
      <c r="E5054" s="39">
        <v>1</v>
      </c>
      <c r="F5054" s="39" t="s">
        <v>51</v>
      </c>
    </row>
    <row r="5055" spans="1:6">
      <c r="A5055">
        <v>56</v>
      </c>
      <c r="B5055" s="1" t="s">
        <v>403</v>
      </c>
      <c r="C5055">
        <v>2</v>
      </c>
      <c r="D5055" s="39">
        <v>0.65</v>
      </c>
      <c r="E5055" s="39">
        <v>2</v>
      </c>
      <c r="F5055" s="39" t="s">
        <v>51</v>
      </c>
    </row>
    <row r="5056" spans="1:6">
      <c r="A5056">
        <v>56</v>
      </c>
      <c r="B5056" s="1" t="s">
        <v>95</v>
      </c>
      <c r="C5056">
        <v>1</v>
      </c>
      <c r="D5056" s="39">
        <v>0.17</v>
      </c>
      <c r="E5056" s="39">
        <v>0</v>
      </c>
      <c r="F5056" s="39" t="s">
        <v>51</v>
      </c>
    </row>
    <row r="5057" spans="1:6">
      <c r="A5057">
        <v>56</v>
      </c>
      <c r="B5057" s="1" t="s">
        <v>95</v>
      </c>
      <c r="C5057">
        <v>2</v>
      </c>
      <c r="D5057" s="39">
        <v>0.56000000000000005</v>
      </c>
      <c r="E5057" s="39">
        <v>2</v>
      </c>
      <c r="F5057" s="39" t="s">
        <v>51</v>
      </c>
    </row>
    <row r="5058" spans="1:6">
      <c r="A5058">
        <v>56</v>
      </c>
      <c r="B5058" s="1" t="s">
        <v>331</v>
      </c>
      <c r="C5058">
        <v>1</v>
      </c>
      <c r="D5058" s="39">
        <v>0.62</v>
      </c>
      <c r="E5058" s="39">
        <v>2</v>
      </c>
      <c r="F5058" s="39" t="s">
        <v>51</v>
      </c>
    </row>
    <row r="5059" spans="1:6">
      <c r="A5059">
        <v>56</v>
      </c>
      <c r="B5059" s="1" t="s">
        <v>331</v>
      </c>
      <c r="C5059">
        <v>2</v>
      </c>
      <c r="D5059" s="39">
        <v>0.4</v>
      </c>
      <c r="E5059" s="39">
        <v>0</v>
      </c>
      <c r="F5059" s="39" t="s">
        <v>51</v>
      </c>
    </row>
    <row r="5060" spans="1:6">
      <c r="A5060">
        <v>56</v>
      </c>
      <c r="B5060" s="1" t="s">
        <v>390</v>
      </c>
      <c r="C5060">
        <v>1</v>
      </c>
      <c r="D5060" s="39">
        <v>0.38</v>
      </c>
      <c r="E5060" s="39">
        <v>0</v>
      </c>
      <c r="F5060" s="39" t="s">
        <v>51</v>
      </c>
    </row>
    <row r="5061" spans="1:6">
      <c r="A5061">
        <v>56</v>
      </c>
      <c r="B5061" s="1" t="s">
        <v>390</v>
      </c>
      <c r="C5061">
        <v>2</v>
      </c>
      <c r="D5061" s="39">
        <v>0.56999999999999995</v>
      </c>
      <c r="E5061" s="39">
        <v>2</v>
      </c>
      <c r="F5061" s="39" t="s">
        <v>51</v>
      </c>
    </row>
    <row r="5062" spans="1:6">
      <c r="A5062">
        <v>56</v>
      </c>
      <c r="B5062" s="1" t="s">
        <v>404</v>
      </c>
      <c r="C5062">
        <v>1</v>
      </c>
      <c r="D5062" s="39">
        <v>0.5</v>
      </c>
      <c r="E5062" s="39">
        <v>1</v>
      </c>
      <c r="F5062" s="39" t="s">
        <v>51</v>
      </c>
    </row>
    <row r="5063" spans="1:6">
      <c r="A5063">
        <v>56</v>
      </c>
      <c r="B5063" s="1" t="s">
        <v>404</v>
      </c>
      <c r="C5063">
        <v>2</v>
      </c>
      <c r="D5063" s="39">
        <v>0.51</v>
      </c>
      <c r="E5063" s="39">
        <v>1</v>
      </c>
      <c r="F5063" s="39" t="s">
        <v>51</v>
      </c>
    </row>
    <row r="5064" spans="1:6">
      <c r="A5064">
        <v>56</v>
      </c>
      <c r="B5064" s="1" t="s">
        <v>407</v>
      </c>
      <c r="C5064">
        <v>1</v>
      </c>
      <c r="D5064" s="39">
        <v>0.61</v>
      </c>
      <c r="E5064" s="39">
        <v>2</v>
      </c>
      <c r="F5064" s="39" t="s">
        <v>51</v>
      </c>
    </row>
    <row r="5065" spans="1:6">
      <c r="A5065">
        <v>56</v>
      </c>
      <c r="B5065" s="1" t="s">
        <v>407</v>
      </c>
      <c r="C5065">
        <v>2</v>
      </c>
      <c r="D5065" s="39">
        <v>0.77</v>
      </c>
      <c r="E5065" s="39">
        <v>2</v>
      </c>
      <c r="F5065" s="39" t="s">
        <v>51</v>
      </c>
    </row>
    <row r="5066" spans="1:6">
      <c r="A5066">
        <v>56</v>
      </c>
      <c r="B5066" s="1" t="s">
        <v>270</v>
      </c>
      <c r="C5066">
        <v>1</v>
      </c>
      <c r="D5066" s="39">
        <v>0.94</v>
      </c>
      <c r="E5066" s="39">
        <v>2</v>
      </c>
      <c r="F5066" s="39" t="s">
        <v>51</v>
      </c>
    </row>
    <row r="5067" spans="1:6">
      <c r="A5067">
        <v>56</v>
      </c>
      <c r="B5067" s="1" t="s">
        <v>270</v>
      </c>
      <c r="C5067">
        <v>2</v>
      </c>
      <c r="D5067" s="39">
        <v>0.36</v>
      </c>
      <c r="E5067" s="39">
        <v>0</v>
      </c>
      <c r="F5067" s="39" t="s">
        <v>51</v>
      </c>
    </row>
    <row r="5068" spans="1:6">
      <c r="A5068">
        <v>56</v>
      </c>
      <c r="B5068" s="1" t="s">
        <v>332</v>
      </c>
      <c r="C5068">
        <v>1</v>
      </c>
      <c r="D5068" s="39">
        <v>0.77</v>
      </c>
      <c r="E5068" s="39">
        <v>1</v>
      </c>
      <c r="F5068" s="39" t="s">
        <v>51</v>
      </c>
    </row>
    <row r="5069" spans="1:6">
      <c r="A5069">
        <v>56</v>
      </c>
      <c r="B5069" s="1" t="s">
        <v>332</v>
      </c>
      <c r="C5069">
        <v>2</v>
      </c>
      <c r="D5069" s="39">
        <v>0.71</v>
      </c>
      <c r="E5069" s="39">
        <v>1</v>
      </c>
      <c r="F5069" s="39" t="s">
        <v>51</v>
      </c>
    </row>
    <row r="5070" spans="1:6">
      <c r="A5070">
        <v>56</v>
      </c>
      <c r="B5070" s="1" t="s">
        <v>10</v>
      </c>
      <c r="C5070">
        <v>1</v>
      </c>
      <c r="D5070" s="39">
        <v>0.65</v>
      </c>
      <c r="E5070" s="39">
        <v>2</v>
      </c>
      <c r="F5070" s="39" t="s">
        <v>51</v>
      </c>
    </row>
    <row r="5071" spans="1:6">
      <c r="A5071">
        <v>56</v>
      </c>
      <c r="B5071" s="1" t="s">
        <v>10</v>
      </c>
      <c r="C5071">
        <v>2</v>
      </c>
      <c r="D5071" s="39">
        <v>0.89</v>
      </c>
      <c r="E5071" s="39">
        <v>2</v>
      </c>
      <c r="F5071" s="39" t="s">
        <v>51</v>
      </c>
    </row>
    <row r="5072" spans="1:6">
      <c r="A5072">
        <v>56</v>
      </c>
      <c r="B5072" s="1" t="s">
        <v>254</v>
      </c>
      <c r="C5072">
        <v>1</v>
      </c>
      <c r="D5072" s="39">
        <v>1</v>
      </c>
      <c r="E5072" s="39">
        <v>3</v>
      </c>
      <c r="F5072" s="39" t="s">
        <v>51</v>
      </c>
    </row>
    <row r="5073" spans="1:6">
      <c r="A5073">
        <v>56</v>
      </c>
      <c r="B5073" s="1" t="s">
        <v>254</v>
      </c>
      <c r="C5073">
        <v>2</v>
      </c>
      <c r="D5073" s="39">
        <v>0.92</v>
      </c>
      <c r="E5073" s="39">
        <v>2</v>
      </c>
      <c r="F5073" s="39" t="s">
        <v>51</v>
      </c>
    </row>
    <row r="5074" spans="1:6">
      <c r="A5074">
        <v>56</v>
      </c>
      <c r="B5074" s="1" t="s">
        <v>391</v>
      </c>
      <c r="C5074">
        <v>1</v>
      </c>
      <c r="D5074" s="39">
        <v>0.7</v>
      </c>
      <c r="E5074" s="39">
        <v>2</v>
      </c>
      <c r="F5074" s="39" t="s">
        <v>51</v>
      </c>
    </row>
    <row r="5075" spans="1:6">
      <c r="A5075">
        <v>56</v>
      </c>
      <c r="B5075" s="1" t="s">
        <v>391</v>
      </c>
      <c r="C5075">
        <v>2</v>
      </c>
      <c r="D5075" s="39">
        <v>0</v>
      </c>
      <c r="E5075" s="39">
        <v>0</v>
      </c>
      <c r="F5075" s="39" t="s">
        <v>52</v>
      </c>
    </row>
    <row r="5076" spans="1:6">
      <c r="A5076">
        <v>56</v>
      </c>
      <c r="B5076" s="1" t="s">
        <v>412</v>
      </c>
      <c r="C5076">
        <v>1</v>
      </c>
      <c r="D5076" s="39">
        <v>1</v>
      </c>
      <c r="E5076" s="39">
        <v>3</v>
      </c>
      <c r="F5076" s="39" t="s">
        <v>51</v>
      </c>
    </row>
    <row r="5077" spans="1:6">
      <c r="A5077">
        <v>56</v>
      </c>
      <c r="B5077" s="1" t="s">
        <v>412</v>
      </c>
      <c r="C5077">
        <v>2</v>
      </c>
      <c r="D5077" s="39">
        <v>1</v>
      </c>
      <c r="E5077" s="39">
        <v>3</v>
      </c>
      <c r="F5077" s="39" t="s">
        <v>51</v>
      </c>
    </row>
    <row r="5078" spans="1:6">
      <c r="A5078">
        <v>56</v>
      </c>
      <c r="B5078" s="1" t="s">
        <v>120</v>
      </c>
      <c r="C5078">
        <v>1</v>
      </c>
      <c r="D5078" s="39">
        <v>1</v>
      </c>
      <c r="E5078" s="39">
        <v>3</v>
      </c>
      <c r="F5078" s="39" t="s">
        <v>51</v>
      </c>
    </row>
    <row r="5079" spans="1:6">
      <c r="A5079">
        <v>56</v>
      </c>
      <c r="B5079" s="1" t="s">
        <v>120</v>
      </c>
      <c r="C5079">
        <v>2</v>
      </c>
      <c r="D5079" s="39">
        <v>0.62</v>
      </c>
      <c r="E5079" s="39">
        <v>1</v>
      </c>
      <c r="F5079" s="39" t="s">
        <v>51</v>
      </c>
    </row>
    <row r="5080" spans="1:6">
      <c r="A5080">
        <v>56</v>
      </c>
      <c r="B5080" s="1" t="s">
        <v>333</v>
      </c>
      <c r="C5080">
        <v>1</v>
      </c>
      <c r="D5080" s="39">
        <v>0.57999999999999996</v>
      </c>
      <c r="E5080" s="39">
        <v>2</v>
      </c>
      <c r="F5080" s="39" t="s">
        <v>51</v>
      </c>
    </row>
    <row r="5081" spans="1:6">
      <c r="A5081">
        <v>56</v>
      </c>
      <c r="B5081" s="1" t="s">
        <v>333</v>
      </c>
      <c r="C5081">
        <v>2</v>
      </c>
      <c r="D5081" s="39">
        <v>0.68</v>
      </c>
      <c r="E5081" s="39">
        <v>1</v>
      </c>
      <c r="F5081" s="39" t="s">
        <v>51</v>
      </c>
    </row>
    <row r="5082" spans="1:6">
      <c r="A5082">
        <v>56</v>
      </c>
      <c r="B5082" s="1" t="s">
        <v>334</v>
      </c>
      <c r="C5082">
        <v>1</v>
      </c>
      <c r="D5082" s="39">
        <v>1</v>
      </c>
      <c r="E5082" s="39">
        <v>3</v>
      </c>
      <c r="F5082" s="39" t="s">
        <v>51</v>
      </c>
    </row>
    <row r="5083" spans="1:6">
      <c r="A5083">
        <v>56</v>
      </c>
      <c r="B5083" s="1" t="s">
        <v>334</v>
      </c>
      <c r="C5083">
        <v>2</v>
      </c>
      <c r="D5083" s="39">
        <v>0.91</v>
      </c>
      <c r="E5083" s="39">
        <v>2</v>
      </c>
      <c r="F5083" s="39" t="s">
        <v>51</v>
      </c>
    </row>
    <row r="5084" spans="1:6">
      <c r="A5084">
        <v>56</v>
      </c>
      <c r="B5084" s="1" t="s">
        <v>354</v>
      </c>
      <c r="C5084">
        <v>1</v>
      </c>
      <c r="D5084" s="39">
        <v>0.52</v>
      </c>
      <c r="E5084" s="39">
        <v>2</v>
      </c>
      <c r="F5084" s="39" t="s">
        <v>51</v>
      </c>
    </row>
    <row r="5085" spans="1:6">
      <c r="A5085">
        <v>56</v>
      </c>
      <c r="B5085" s="1" t="s">
        <v>354</v>
      </c>
      <c r="C5085">
        <v>2</v>
      </c>
      <c r="D5085" s="39">
        <v>0.37</v>
      </c>
      <c r="E5085" s="39">
        <v>0</v>
      </c>
      <c r="F5085" s="39" t="s">
        <v>51</v>
      </c>
    </row>
    <row r="5086" spans="1:6">
      <c r="A5086">
        <v>56</v>
      </c>
      <c r="B5086" s="1" t="s">
        <v>257</v>
      </c>
      <c r="C5086">
        <v>1</v>
      </c>
      <c r="D5086" s="39">
        <v>0.87</v>
      </c>
      <c r="E5086" s="39">
        <v>2</v>
      </c>
      <c r="F5086" s="39" t="s">
        <v>51</v>
      </c>
    </row>
    <row r="5087" spans="1:6">
      <c r="A5087">
        <v>56</v>
      </c>
      <c r="B5087" s="1" t="s">
        <v>257</v>
      </c>
      <c r="C5087">
        <v>2</v>
      </c>
      <c r="D5087" s="39">
        <v>0.87</v>
      </c>
      <c r="E5087" s="39">
        <v>2</v>
      </c>
      <c r="F5087" s="39" t="s">
        <v>51</v>
      </c>
    </row>
    <row r="5088" spans="1:6">
      <c r="A5088">
        <v>56</v>
      </c>
      <c r="B5088" s="1" t="s">
        <v>323</v>
      </c>
      <c r="C5088">
        <v>1</v>
      </c>
      <c r="D5088" s="39">
        <v>1</v>
      </c>
      <c r="E5088" s="39">
        <v>3</v>
      </c>
      <c r="F5088" s="39" t="s">
        <v>51</v>
      </c>
    </row>
    <row r="5089" spans="1:6">
      <c r="A5089">
        <v>56</v>
      </c>
      <c r="B5089" s="1" t="s">
        <v>323</v>
      </c>
      <c r="C5089">
        <v>2</v>
      </c>
      <c r="D5089" s="39">
        <v>0.54</v>
      </c>
      <c r="E5089" s="39">
        <v>2</v>
      </c>
      <c r="F5089" s="39" t="s">
        <v>51</v>
      </c>
    </row>
    <row r="5090" spans="1:6">
      <c r="A5090">
        <v>56</v>
      </c>
      <c r="B5090" s="1" t="s">
        <v>380</v>
      </c>
      <c r="C5090">
        <v>1</v>
      </c>
      <c r="D5090" s="39">
        <v>0.41</v>
      </c>
      <c r="E5090" s="39">
        <v>0</v>
      </c>
      <c r="F5090" s="39" t="s">
        <v>51</v>
      </c>
    </row>
    <row r="5091" spans="1:6">
      <c r="A5091">
        <v>56</v>
      </c>
      <c r="B5091" s="1" t="s">
        <v>380</v>
      </c>
      <c r="C5091">
        <v>2</v>
      </c>
      <c r="D5091" s="39">
        <v>1</v>
      </c>
      <c r="E5091" s="39">
        <v>3</v>
      </c>
      <c r="F5091" s="39" t="s">
        <v>51</v>
      </c>
    </row>
    <row r="5092" spans="1:6">
      <c r="A5092">
        <v>56</v>
      </c>
      <c r="B5092" s="1" t="s">
        <v>413</v>
      </c>
      <c r="C5092">
        <v>1</v>
      </c>
      <c r="D5092" s="39">
        <v>0.5</v>
      </c>
      <c r="E5092" s="39">
        <v>1</v>
      </c>
      <c r="F5092" s="39" t="s">
        <v>51</v>
      </c>
    </row>
    <row r="5093" spans="1:6">
      <c r="A5093">
        <v>56</v>
      </c>
      <c r="B5093" s="1" t="s">
        <v>413</v>
      </c>
      <c r="C5093">
        <v>2</v>
      </c>
      <c r="D5093" s="39">
        <v>0</v>
      </c>
      <c r="E5093" s="39">
        <v>0</v>
      </c>
      <c r="F5093" s="39" t="s">
        <v>52</v>
      </c>
    </row>
    <row r="5094" spans="1:6">
      <c r="A5094">
        <v>56</v>
      </c>
      <c r="B5094" s="1" t="s">
        <v>489</v>
      </c>
      <c r="C5094">
        <v>1</v>
      </c>
      <c r="D5094" s="39">
        <v>1</v>
      </c>
      <c r="E5094" s="39">
        <v>3</v>
      </c>
      <c r="F5094" s="39" t="s">
        <v>51</v>
      </c>
    </row>
    <row r="5095" spans="1:6">
      <c r="A5095">
        <v>56</v>
      </c>
      <c r="B5095" s="1" t="s">
        <v>489</v>
      </c>
      <c r="C5095">
        <v>2</v>
      </c>
      <c r="D5095" s="39">
        <v>0.54</v>
      </c>
      <c r="E5095" s="39">
        <v>1</v>
      </c>
      <c r="F5095" s="39" t="s">
        <v>51</v>
      </c>
    </row>
    <row r="5096" spans="1:6">
      <c r="A5096">
        <v>56</v>
      </c>
      <c r="B5096" s="1" t="s">
        <v>408</v>
      </c>
      <c r="C5096">
        <v>1</v>
      </c>
      <c r="D5096" s="39">
        <v>0.79</v>
      </c>
      <c r="E5096" s="39">
        <v>2</v>
      </c>
      <c r="F5096" s="39" t="s">
        <v>51</v>
      </c>
    </row>
    <row r="5097" spans="1:6">
      <c r="A5097">
        <v>56</v>
      </c>
      <c r="B5097" s="1" t="s">
        <v>408</v>
      </c>
      <c r="C5097">
        <v>2</v>
      </c>
      <c r="D5097" s="39">
        <v>0.89</v>
      </c>
      <c r="E5097" s="39">
        <v>1</v>
      </c>
      <c r="F5097" s="39" t="s">
        <v>51</v>
      </c>
    </row>
    <row r="5098" spans="1:6">
      <c r="A5098">
        <v>56</v>
      </c>
      <c r="B5098" s="1" t="s">
        <v>405</v>
      </c>
      <c r="C5098">
        <v>1</v>
      </c>
      <c r="D5098" s="39">
        <v>1</v>
      </c>
      <c r="E5098" s="39">
        <v>3</v>
      </c>
      <c r="F5098" s="39" t="s">
        <v>51</v>
      </c>
    </row>
    <row r="5099" spans="1:6">
      <c r="A5099">
        <v>56</v>
      </c>
      <c r="B5099" s="1" t="s">
        <v>405</v>
      </c>
      <c r="C5099">
        <v>2</v>
      </c>
      <c r="D5099" s="39">
        <v>0.97</v>
      </c>
      <c r="E5099" s="39">
        <v>2</v>
      </c>
      <c r="F5099" s="39" t="s">
        <v>51</v>
      </c>
    </row>
    <row r="5100" spans="1:6">
      <c r="A5100">
        <v>56</v>
      </c>
      <c r="B5100" s="1" t="s">
        <v>234</v>
      </c>
      <c r="C5100">
        <v>1</v>
      </c>
      <c r="D5100" s="39">
        <v>1</v>
      </c>
      <c r="E5100" s="39">
        <v>3</v>
      </c>
      <c r="F5100" s="39" t="s">
        <v>51</v>
      </c>
    </row>
    <row r="5101" spans="1:6">
      <c r="A5101">
        <v>56</v>
      </c>
      <c r="B5101" s="1" t="s">
        <v>234</v>
      </c>
      <c r="C5101">
        <v>2</v>
      </c>
      <c r="D5101" s="39">
        <v>0.57999999999999996</v>
      </c>
      <c r="E5101" s="39">
        <v>1</v>
      </c>
      <c r="F5101" s="39" t="s">
        <v>51</v>
      </c>
    </row>
    <row r="5102" spans="1:6">
      <c r="A5102">
        <v>56</v>
      </c>
      <c r="B5102" s="1" t="s">
        <v>118</v>
      </c>
      <c r="C5102">
        <v>1</v>
      </c>
      <c r="D5102" s="39">
        <v>0.31</v>
      </c>
      <c r="E5102" s="39">
        <v>1</v>
      </c>
      <c r="F5102" s="39" t="s">
        <v>51</v>
      </c>
    </row>
    <row r="5103" spans="1:6">
      <c r="A5103">
        <v>56</v>
      </c>
      <c r="B5103" s="1" t="s">
        <v>118</v>
      </c>
      <c r="C5103">
        <v>2</v>
      </c>
      <c r="D5103" s="39">
        <v>0.49</v>
      </c>
      <c r="E5103" s="39">
        <v>0</v>
      </c>
      <c r="F5103" s="39" t="s">
        <v>51</v>
      </c>
    </row>
    <row r="5104" spans="1:6">
      <c r="A5104">
        <v>56</v>
      </c>
      <c r="B5104" s="1" t="s">
        <v>335</v>
      </c>
      <c r="C5104">
        <v>1</v>
      </c>
      <c r="D5104" s="39">
        <v>1</v>
      </c>
      <c r="E5104" s="39">
        <v>3</v>
      </c>
      <c r="F5104" s="39" t="s">
        <v>51</v>
      </c>
    </row>
    <row r="5105" spans="1:6">
      <c r="A5105">
        <v>56</v>
      </c>
      <c r="B5105" s="1" t="s">
        <v>335</v>
      </c>
      <c r="C5105">
        <v>2</v>
      </c>
      <c r="D5105" s="39">
        <v>1</v>
      </c>
      <c r="E5105" s="39">
        <v>3</v>
      </c>
      <c r="F5105" s="39" t="s">
        <v>51</v>
      </c>
    </row>
    <row r="5106" spans="1:6">
      <c r="A5106">
        <v>56</v>
      </c>
      <c r="B5106" s="1" t="s">
        <v>240</v>
      </c>
      <c r="C5106">
        <v>1</v>
      </c>
      <c r="D5106" s="39">
        <v>0.78</v>
      </c>
      <c r="E5106" s="39">
        <v>2</v>
      </c>
      <c r="F5106" s="39" t="s">
        <v>51</v>
      </c>
    </row>
    <row r="5107" spans="1:6">
      <c r="A5107">
        <v>56</v>
      </c>
      <c r="B5107" s="1" t="s">
        <v>240</v>
      </c>
      <c r="C5107">
        <v>2</v>
      </c>
      <c r="D5107" s="39">
        <v>1</v>
      </c>
      <c r="E5107" s="39">
        <v>3</v>
      </c>
      <c r="F5107" s="39" t="s">
        <v>51</v>
      </c>
    </row>
    <row r="5108" spans="1:6">
      <c r="A5108">
        <v>56</v>
      </c>
      <c r="B5108" s="1" t="s">
        <v>326</v>
      </c>
      <c r="C5108">
        <v>1</v>
      </c>
      <c r="D5108" s="39">
        <v>0.66</v>
      </c>
      <c r="E5108" s="39">
        <v>2</v>
      </c>
      <c r="F5108" s="39" t="s">
        <v>51</v>
      </c>
    </row>
    <row r="5109" spans="1:6">
      <c r="A5109">
        <v>56</v>
      </c>
      <c r="B5109" s="1" t="s">
        <v>326</v>
      </c>
      <c r="C5109">
        <v>2</v>
      </c>
      <c r="D5109" s="39">
        <v>0.68</v>
      </c>
      <c r="E5109" s="39">
        <v>1</v>
      </c>
      <c r="F5109" s="39" t="s">
        <v>51</v>
      </c>
    </row>
    <row r="5110" spans="1:6">
      <c r="A5110">
        <v>56</v>
      </c>
      <c r="B5110" s="1" t="s">
        <v>342</v>
      </c>
      <c r="C5110">
        <v>1</v>
      </c>
      <c r="D5110" s="39">
        <v>0.89</v>
      </c>
      <c r="E5110" s="39">
        <v>2</v>
      </c>
      <c r="F5110" s="39" t="s">
        <v>51</v>
      </c>
    </row>
    <row r="5111" spans="1:6">
      <c r="A5111">
        <v>56</v>
      </c>
      <c r="B5111" s="1" t="s">
        <v>342</v>
      </c>
      <c r="C5111">
        <v>2</v>
      </c>
      <c r="D5111" s="39">
        <v>0.51</v>
      </c>
      <c r="E5111" s="39">
        <v>1</v>
      </c>
      <c r="F5111" s="39" t="s">
        <v>51</v>
      </c>
    </row>
    <row r="5112" spans="1:6">
      <c r="A5112">
        <v>56</v>
      </c>
      <c r="B5112" s="1" t="s">
        <v>414</v>
      </c>
      <c r="C5112">
        <v>1</v>
      </c>
      <c r="D5112" s="39">
        <v>0.83</v>
      </c>
      <c r="E5112" s="39">
        <v>1</v>
      </c>
      <c r="F5112" s="39" t="s">
        <v>51</v>
      </c>
    </row>
    <row r="5113" spans="1:6">
      <c r="A5113">
        <v>56</v>
      </c>
      <c r="B5113" s="1" t="s">
        <v>414</v>
      </c>
      <c r="C5113">
        <v>2</v>
      </c>
      <c r="D5113" s="39">
        <v>0.64</v>
      </c>
      <c r="E5113" s="39">
        <v>2</v>
      </c>
      <c r="F5113" s="39" t="s">
        <v>51</v>
      </c>
    </row>
    <row r="5114" spans="1:6">
      <c r="A5114">
        <v>56</v>
      </c>
      <c r="B5114" s="1" t="s">
        <v>415</v>
      </c>
      <c r="C5114">
        <v>1</v>
      </c>
      <c r="D5114" s="39">
        <v>0.63</v>
      </c>
      <c r="E5114" s="39">
        <v>1</v>
      </c>
      <c r="F5114" s="39" t="s">
        <v>51</v>
      </c>
    </row>
    <row r="5115" spans="1:6">
      <c r="A5115">
        <v>56</v>
      </c>
      <c r="B5115" s="1" t="s">
        <v>415</v>
      </c>
      <c r="C5115">
        <v>2</v>
      </c>
      <c r="D5115" s="39">
        <v>0.56999999999999995</v>
      </c>
      <c r="E5115" s="39">
        <v>2</v>
      </c>
      <c r="F5115" s="39" t="s">
        <v>51</v>
      </c>
    </row>
    <row r="5116" spans="1:6">
      <c r="A5116">
        <v>56</v>
      </c>
      <c r="B5116" s="1" t="s">
        <v>122</v>
      </c>
      <c r="C5116">
        <v>1</v>
      </c>
      <c r="D5116" s="39">
        <v>0.63</v>
      </c>
      <c r="E5116" s="39">
        <v>1</v>
      </c>
      <c r="F5116" s="39" t="s">
        <v>51</v>
      </c>
    </row>
    <row r="5117" spans="1:6">
      <c r="A5117">
        <v>56</v>
      </c>
      <c r="B5117" s="1" t="s">
        <v>122</v>
      </c>
      <c r="C5117">
        <v>2</v>
      </c>
      <c r="D5117" s="39">
        <v>1</v>
      </c>
      <c r="E5117" s="39">
        <v>3</v>
      </c>
      <c r="F5117" s="39" t="s">
        <v>51</v>
      </c>
    </row>
    <row r="5118" spans="1:6">
      <c r="A5118">
        <v>56</v>
      </c>
      <c r="B5118" s="1" t="s">
        <v>400</v>
      </c>
      <c r="C5118">
        <v>1</v>
      </c>
      <c r="D5118" s="39">
        <v>1</v>
      </c>
      <c r="E5118" s="39">
        <v>3</v>
      </c>
      <c r="F5118" s="39" t="s">
        <v>51</v>
      </c>
    </row>
    <row r="5119" spans="1:6">
      <c r="A5119">
        <v>56</v>
      </c>
      <c r="B5119" s="1" t="s">
        <v>400</v>
      </c>
      <c r="C5119">
        <v>2</v>
      </c>
      <c r="D5119" s="39">
        <v>0.91</v>
      </c>
      <c r="E5119" s="39">
        <v>2</v>
      </c>
      <c r="F5119" s="39" t="s">
        <v>51</v>
      </c>
    </row>
    <row r="5120" spans="1:6">
      <c r="A5120">
        <v>56</v>
      </c>
      <c r="B5120" s="1" t="s">
        <v>201</v>
      </c>
      <c r="C5120">
        <v>1</v>
      </c>
      <c r="D5120" s="39">
        <v>1</v>
      </c>
      <c r="E5120" s="39">
        <v>3</v>
      </c>
      <c r="F5120" s="39" t="s">
        <v>51</v>
      </c>
    </row>
    <row r="5121" spans="1:6">
      <c r="A5121">
        <v>56</v>
      </c>
      <c r="B5121" s="1" t="s">
        <v>201</v>
      </c>
      <c r="C5121">
        <v>2</v>
      </c>
      <c r="D5121" s="39">
        <v>1</v>
      </c>
      <c r="E5121" s="39">
        <v>3</v>
      </c>
      <c r="F5121" s="39" t="s">
        <v>51</v>
      </c>
    </row>
    <row r="5122" spans="1:6">
      <c r="A5122">
        <v>56</v>
      </c>
      <c r="B5122" s="1" t="s">
        <v>290</v>
      </c>
      <c r="C5122">
        <v>1</v>
      </c>
      <c r="D5122" s="39">
        <v>1</v>
      </c>
      <c r="E5122" s="39">
        <v>3</v>
      </c>
      <c r="F5122" s="39" t="s">
        <v>51</v>
      </c>
    </row>
    <row r="5123" spans="1:6">
      <c r="A5123">
        <v>56</v>
      </c>
      <c r="B5123" s="1" t="s">
        <v>290</v>
      </c>
      <c r="C5123">
        <v>2</v>
      </c>
      <c r="D5123" s="39">
        <v>0.4</v>
      </c>
      <c r="E5123" s="39">
        <v>0</v>
      </c>
      <c r="F5123" s="39" t="s">
        <v>51</v>
      </c>
    </row>
    <row r="5124" spans="1:6">
      <c r="A5124">
        <v>56</v>
      </c>
      <c r="B5124" s="1" t="s">
        <v>310</v>
      </c>
      <c r="C5124">
        <v>1</v>
      </c>
      <c r="D5124" s="39">
        <v>0.49</v>
      </c>
      <c r="E5124" s="39">
        <v>0</v>
      </c>
      <c r="F5124" s="39" t="s">
        <v>51</v>
      </c>
    </row>
    <row r="5125" spans="1:6">
      <c r="A5125">
        <v>56</v>
      </c>
      <c r="B5125" s="1" t="s">
        <v>310</v>
      </c>
      <c r="C5125">
        <v>2</v>
      </c>
      <c r="D5125" s="39">
        <v>0.55000000000000004</v>
      </c>
      <c r="E5125" s="39">
        <v>1</v>
      </c>
      <c r="F5125" s="39" t="s">
        <v>51</v>
      </c>
    </row>
    <row r="5126" spans="1:6">
      <c r="A5126">
        <v>56</v>
      </c>
      <c r="B5126" s="1" t="s">
        <v>20</v>
      </c>
      <c r="C5126">
        <v>1</v>
      </c>
      <c r="D5126" s="39">
        <v>1</v>
      </c>
      <c r="E5126" s="39">
        <v>3</v>
      </c>
      <c r="F5126" s="39" t="s">
        <v>51</v>
      </c>
    </row>
    <row r="5127" spans="1:6">
      <c r="A5127">
        <v>56</v>
      </c>
      <c r="B5127" s="1" t="s">
        <v>20</v>
      </c>
      <c r="C5127">
        <v>2</v>
      </c>
      <c r="D5127" s="39">
        <v>0.73</v>
      </c>
      <c r="E5127" s="39">
        <v>2</v>
      </c>
      <c r="F5127" s="39" t="s">
        <v>51</v>
      </c>
    </row>
    <row r="5128" spans="1:6">
      <c r="A5128">
        <v>56</v>
      </c>
      <c r="B5128" s="1" t="s">
        <v>274</v>
      </c>
      <c r="C5128">
        <v>1</v>
      </c>
      <c r="D5128" s="39">
        <v>1</v>
      </c>
      <c r="E5128" s="39">
        <v>3</v>
      </c>
      <c r="F5128" s="39" t="s">
        <v>51</v>
      </c>
    </row>
    <row r="5129" spans="1:6">
      <c r="A5129">
        <v>56</v>
      </c>
      <c r="B5129" s="1" t="s">
        <v>274</v>
      </c>
      <c r="C5129">
        <v>2</v>
      </c>
      <c r="D5129" s="39">
        <v>1</v>
      </c>
      <c r="E5129" s="39">
        <v>3</v>
      </c>
      <c r="F5129" s="39" t="s">
        <v>51</v>
      </c>
    </row>
    <row r="5130" spans="1:6">
      <c r="A5130">
        <v>56</v>
      </c>
      <c r="B5130" s="1" t="s">
        <v>394</v>
      </c>
      <c r="C5130">
        <v>1</v>
      </c>
      <c r="D5130" s="39">
        <v>1</v>
      </c>
      <c r="E5130" s="39">
        <v>3</v>
      </c>
      <c r="F5130" s="39" t="s">
        <v>51</v>
      </c>
    </row>
    <row r="5131" spans="1:6">
      <c r="A5131">
        <v>56</v>
      </c>
      <c r="B5131" s="1" t="s">
        <v>394</v>
      </c>
      <c r="C5131">
        <v>2</v>
      </c>
      <c r="D5131" s="39">
        <v>0.85</v>
      </c>
      <c r="E5131" s="39">
        <v>2</v>
      </c>
      <c r="F5131" s="39" t="s">
        <v>51</v>
      </c>
    </row>
    <row r="5132" spans="1:6">
      <c r="A5132">
        <v>56</v>
      </c>
      <c r="B5132" s="1" t="s">
        <v>256</v>
      </c>
      <c r="C5132">
        <v>1</v>
      </c>
      <c r="D5132" s="39">
        <v>0.8</v>
      </c>
      <c r="E5132" s="39">
        <v>2</v>
      </c>
      <c r="F5132" s="39" t="s">
        <v>51</v>
      </c>
    </row>
    <row r="5133" spans="1:6">
      <c r="A5133">
        <v>56</v>
      </c>
      <c r="B5133" s="1" t="s">
        <v>256</v>
      </c>
      <c r="C5133">
        <v>2</v>
      </c>
      <c r="D5133" s="39">
        <v>1</v>
      </c>
      <c r="E5133" s="39">
        <v>3</v>
      </c>
      <c r="F5133" s="39" t="s">
        <v>51</v>
      </c>
    </row>
    <row r="5134" spans="1:6">
      <c r="A5134">
        <v>56</v>
      </c>
      <c r="B5134" s="1" t="s">
        <v>376</v>
      </c>
      <c r="C5134">
        <v>1</v>
      </c>
      <c r="D5134" s="39">
        <v>1</v>
      </c>
      <c r="E5134" s="39">
        <v>3</v>
      </c>
      <c r="F5134" s="39" t="s">
        <v>51</v>
      </c>
    </row>
    <row r="5135" spans="1:6">
      <c r="A5135">
        <v>56</v>
      </c>
      <c r="B5135" s="1" t="s">
        <v>376</v>
      </c>
      <c r="C5135">
        <v>2</v>
      </c>
      <c r="D5135" s="39">
        <v>1</v>
      </c>
      <c r="E5135" s="39">
        <v>3</v>
      </c>
      <c r="F5135" s="39" t="s">
        <v>51</v>
      </c>
    </row>
    <row r="5136" spans="1:6">
      <c r="A5136">
        <v>56</v>
      </c>
      <c r="B5136" s="1" t="s">
        <v>285</v>
      </c>
      <c r="C5136">
        <v>1</v>
      </c>
      <c r="D5136" s="39">
        <v>1</v>
      </c>
      <c r="E5136" s="39">
        <v>3</v>
      </c>
      <c r="F5136" s="39" t="s">
        <v>51</v>
      </c>
    </row>
    <row r="5137" spans="1:6">
      <c r="A5137">
        <v>56</v>
      </c>
      <c r="B5137" s="1" t="s">
        <v>285</v>
      </c>
      <c r="C5137">
        <v>2</v>
      </c>
      <c r="D5137" s="39">
        <v>1</v>
      </c>
      <c r="E5137" s="39">
        <v>3</v>
      </c>
      <c r="F5137" s="39" t="s">
        <v>51</v>
      </c>
    </row>
    <row r="5138" spans="1:6">
      <c r="A5138">
        <v>56</v>
      </c>
      <c r="B5138" s="1" t="s">
        <v>311</v>
      </c>
      <c r="C5138">
        <v>1</v>
      </c>
      <c r="D5138" s="39">
        <v>1</v>
      </c>
      <c r="E5138" s="39">
        <v>3</v>
      </c>
      <c r="F5138" s="39" t="s">
        <v>51</v>
      </c>
    </row>
    <row r="5139" spans="1:6">
      <c r="A5139">
        <v>56</v>
      </c>
      <c r="B5139" s="1" t="s">
        <v>311</v>
      </c>
      <c r="C5139">
        <v>2</v>
      </c>
      <c r="D5139" s="39">
        <v>1</v>
      </c>
      <c r="E5139" s="39">
        <v>3</v>
      </c>
      <c r="F5139" s="39" t="s">
        <v>51</v>
      </c>
    </row>
    <row r="5140" spans="1:6">
      <c r="A5140">
        <v>56</v>
      </c>
      <c r="B5140" s="1" t="s">
        <v>275</v>
      </c>
      <c r="C5140">
        <v>1</v>
      </c>
      <c r="D5140" s="39">
        <v>0.65</v>
      </c>
      <c r="E5140" s="39">
        <v>2</v>
      </c>
      <c r="F5140" s="39" t="s">
        <v>51</v>
      </c>
    </row>
    <row r="5141" spans="1:6">
      <c r="A5141">
        <v>56</v>
      </c>
      <c r="B5141" s="1" t="s">
        <v>275</v>
      </c>
      <c r="C5141">
        <v>2</v>
      </c>
      <c r="D5141" s="39">
        <v>1</v>
      </c>
      <c r="E5141" s="39">
        <v>3</v>
      </c>
      <c r="F5141" s="39" t="s">
        <v>51</v>
      </c>
    </row>
    <row r="5142" spans="1:6">
      <c r="A5142">
        <v>56</v>
      </c>
      <c r="B5142" s="1" t="s">
        <v>402</v>
      </c>
      <c r="C5142">
        <v>1</v>
      </c>
      <c r="D5142" s="39">
        <v>1</v>
      </c>
      <c r="E5142" s="39">
        <v>3</v>
      </c>
      <c r="F5142" s="39" t="s">
        <v>51</v>
      </c>
    </row>
    <row r="5143" spans="1:6">
      <c r="A5143">
        <v>56</v>
      </c>
      <c r="B5143" s="1" t="s">
        <v>402</v>
      </c>
      <c r="C5143">
        <v>2</v>
      </c>
      <c r="D5143" s="39">
        <v>1</v>
      </c>
      <c r="E5143" s="39">
        <v>3</v>
      </c>
      <c r="F5143" s="39" t="s">
        <v>51</v>
      </c>
    </row>
    <row r="5144" spans="1:6">
      <c r="A5144" s="64">
        <v>57</v>
      </c>
      <c r="B5144" s="275" t="s">
        <v>450</v>
      </c>
      <c r="C5144">
        <v>1</v>
      </c>
      <c r="D5144" s="39">
        <v>0.4</v>
      </c>
      <c r="E5144" s="39">
        <v>0</v>
      </c>
      <c r="F5144" s="39" t="s">
        <v>51</v>
      </c>
    </row>
    <row r="5145" spans="1:6">
      <c r="A5145">
        <v>57</v>
      </c>
      <c r="B5145" s="275" t="s">
        <v>450</v>
      </c>
      <c r="C5145">
        <v>2</v>
      </c>
      <c r="D5145" s="39">
        <v>0.69</v>
      </c>
      <c r="E5145" s="39">
        <v>2</v>
      </c>
      <c r="F5145" s="39" t="s">
        <v>51</v>
      </c>
    </row>
    <row r="5146" spans="1:6">
      <c r="A5146">
        <v>57</v>
      </c>
      <c r="B5146" s="1" t="s">
        <v>379</v>
      </c>
      <c r="C5146">
        <v>1</v>
      </c>
      <c r="D5146" s="39">
        <v>0.59</v>
      </c>
      <c r="E5146" s="39">
        <v>2</v>
      </c>
      <c r="F5146" s="39" t="s">
        <v>51</v>
      </c>
    </row>
    <row r="5147" spans="1:6">
      <c r="A5147">
        <v>57</v>
      </c>
      <c r="B5147" s="1" t="s">
        <v>379</v>
      </c>
      <c r="C5147">
        <v>2</v>
      </c>
      <c r="D5147" s="39">
        <v>0.56999999999999995</v>
      </c>
      <c r="E5147" s="39">
        <v>1</v>
      </c>
      <c r="F5147" s="39" t="s">
        <v>51</v>
      </c>
    </row>
    <row r="5148" spans="1:6">
      <c r="A5148">
        <v>57</v>
      </c>
      <c r="B5148" s="1" t="s">
        <v>388</v>
      </c>
      <c r="C5148">
        <v>1</v>
      </c>
      <c r="D5148" s="39">
        <v>0.41</v>
      </c>
      <c r="E5148" s="39">
        <v>0</v>
      </c>
      <c r="F5148" s="39" t="s">
        <v>51</v>
      </c>
    </row>
    <row r="5149" spans="1:6">
      <c r="A5149">
        <v>57</v>
      </c>
      <c r="B5149" s="1" t="s">
        <v>388</v>
      </c>
      <c r="C5149">
        <v>2</v>
      </c>
      <c r="D5149" s="39">
        <v>1</v>
      </c>
      <c r="E5149" s="39">
        <v>3</v>
      </c>
      <c r="F5149" s="39" t="s">
        <v>51</v>
      </c>
    </row>
    <row r="5150" spans="1:6">
      <c r="A5150">
        <v>57</v>
      </c>
      <c r="B5150" s="1" t="s">
        <v>341</v>
      </c>
      <c r="C5150">
        <v>1</v>
      </c>
      <c r="D5150" s="39">
        <v>0.69</v>
      </c>
      <c r="E5150" s="39">
        <v>1</v>
      </c>
      <c r="F5150" s="39" t="s">
        <v>51</v>
      </c>
    </row>
    <row r="5151" spans="1:6">
      <c r="A5151">
        <v>57</v>
      </c>
      <c r="B5151" s="1" t="s">
        <v>341</v>
      </c>
      <c r="C5151">
        <v>2</v>
      </c>
      <c r="D5151" s="39">
        <v>1</v>
      </c>
      <c r="E5151" s="39">
        <v>3</v>
      </c>
      <c r="F5151" s="39" t="s">
        <v>51</v>
      </c>
    </row>
    <row r="5152" spans="1:6">
      <c r="A5152">
        <v>57</v>
      </c>
      <c r="B5152" s="1" t="s">
        <v>95</v>
      </c>
      <c r="C5152">
        <v>1</v>
      </c>
      <c r="D5152" s="39">
        <v>0.55000000000000004</v>
      </c>
      <c r="E5152" s="39">
        <v>2</v>
      </c>
      <c r="F5152" s="39" t="s">
        <v>51</v>
      </c>
    </row>
    <row r="5153" spans="1:6">
      <c r="A5153">
        <v>57</v>
      </c>
      <c r="B5153" s="1" t="s">
        <v>95</v>
      </c>
      <c r="C5153">
        <v>2</v>
      </c>
      <c r="D5153" s="39">
        <v>0.67</v>
      </c>
      <c r="E5153" s="39">
        <v>2</v>
      </c>
      <c r="F5153" s="39" t="s">
        <v>51</v>
      </c>
    </row>
    <row r="5154" spans="1:6">
      <c r="A5154">
        <v>57</v>
      </c>
      <c r="B5154" s="1" t="s">
        <v>331</v>
      </c>
      <c r="C5154">
        <v>1</v>
      </c>
      <c r="D5154" s="39">
        <v>0.95</v>
      </c>
      <c r="E5154" s="39">
        <v>2</v>
      </c>
      <c r="F5154" s="39" t="s">
        <v>51</v>
      </c>
    </row>
    <row r="5155" spans="1:6">
      <c r="A5155">
        <v>57</v>
      </c>
      <c r="B5155" s="1" t="s">
        <v>331</v>
      </c>
      <c r="C5155">
        <v>2</v>
      </c>
      <c r="D5155" s="39">
        <v>0.39</v>
      </c>
      <c r="E5155" s="39">
        <v>0</v>
      </c>
      <c r="F5155" s="39" t="s">
        <v>51</v>
      </c>
    </row>
    <row r="5156" spans="1:6">
      <c r="A5156">
        <v>57</v>
      </c>
      <c r="B5156" s="1" t="s">
        <v>390</v>
      </c>
      <c r="C5156">
        <v>1</v>
      </c>
      <c r="D5156" s="39">
        <v>0.47</v>
      </c>
      <c r="E5156" s="39">
        <v>0</v>
      </c>
      <c r="F5156" s="39" t="s">
        <v>51</v>
      </c>
    </row>
    <row r="5157" spans="1:6">
      <c r="A5157">
        <v>57</v>
      </c>
      <c r="B5157" s="1" t="s">
        <v>390</v>
      </c>
      <c r="C5157">
        <v>2</v>
      </c>
      <c r="D5157" s="39">
        <v>0.64</v>
      </c>
      <c r="E5157" s="39">
        <v>1</v>
      </c>
      <c r="F5157" s="39" t="s">
        <v>51</v>
      </c>
    </row>
    <row r="5158" spans="1:6">
      <c r="A5158">
        <v>57</v>
      </c>
      <c r="B5158" s="1" t="s">
        <v>404</v>
      </c>
      <c r="C5158">
        <v>1</v>
      </c>
      <c r="D5158" s="39">
        <v>0.64</v>
      </c>
      <c r="E5158" s="39">
        <v>1</v>
      </c>
      <c r="F5158" s="39" t="s">
        <v>51</v>
      </c>
    </row>
    <row r="5159" spans="1:6">
      <c r="A5159">
        <v>57</v>
      </c>
      <c r="B5159" s="1" t="s">
        <v>404</v>
      </c>
      <c r="C5159">
        <v>2</v>
      </c>
      <c r="D5159" s="39">
        <v>0.5</v>
      </c>
      <c r="E5159" s="39">
        <v>1</v>
      </c>
      <c r="F5159" s="39" t="s">
        <v>51</v>
      </c>
    </row>
    <row r="5160" spans="1:6">
      <c r="A5160">
        <v>57</v>
      </c>
      <c r="B5160" s="1" t="s">
        <v>407</v>
      </c>
      <c r="C5160">
        <v>1</v>
      </c>
      <c r="D5160" s="39">
        <v>0.42</v>
      </c>
      <c r="E5160" s="39">
        <v>1</v>
      </c>
      <c r="F5160" s="39" t="s">
        <v>51</v>
      </c>
    </row>
    <row r="5161" spans="1:6">
      <c r="A5161">
        <v>57</v>
      </c>
      <c r="B5161" s="1" t="s">
        <v>407</v>
      </c>
      <c r="C5161">
        <v>2</v>
      </c>
      <c r="D5161" s="39">
        <v>0.52</v>
      </c>
      <c r="E5161" s="39">
        <v>2</v>
      </c>
      <c r="F5161" s="39" t="s">
        <v>51</v>
      </c>
    </row>
    <row r="5162" spans="1:6">
      <c r="A5162">
        <v>57</v>
      </c>
      <c r="B5162" s="1" t="s">
        <v>10</v>
      </c>
      <c r="C5162">
        <v>1</v>
      </c>
      <c r="D5162" s="39">
        <v>0.65</v>
      </c>
      <c r="E5162" s="39">
        <v>2</v>
      </c>
      <c r="F5162" s="39" t="s">
        <v>51</v>
      </c>
    </row>
    <row r="5163" spans="1:6">
      <c r="A5163">
        <v>57</v>
      </c>
      <c r="B5163" s="1" t="s">
        <v>10</v>
      </c>
      <c r="C5163">
        <v>2</v>
      </c>
      <c r="D5163" s="39">
        <v>1</v>
      </c>
      <c r="E5163" s="39">
        <v>3</v>
      </c>
      <c r="F5163" s="39" t="s">
        <v>51</v>
      </c>
    </row>
    <row r="5164" spans="1:6">
      <c r="A5164">
        <v>57</v>
      </c>
      <c r="B5164" s="1" t="s">
        <v>270</v>
      </c>
      <c r="C5164">
        <v>1</v>
      </c>
      <c r="D5164" s="39">
        <v>0.78</v>
      </c>
      <c r="E5164" s="39">
        <v>2</v>
      </c>
      <c r="F5164" s="39" t="s">
        <v>51</v>
      </c>
    </row>
    <row r="5165" spans="1:6">
      <c r="A5165">
        <v>57</v>
      </c>
      <c r="B5165" s="1" t="s">
        <v>270</v>
      </c>
      <c r="C5165">
        <v>2</v>
      </c>
      <c r="D5165" s="39">
        <v>0.56999999999999995</v>
      </c>
      <c r="E5165" s="39">
        <v>1</v>
      </c>
      <c r="F5165" s="39" t="s">
        <v>51</v>
      </c>
    </row>
    <row r="5166" spans="1:6">
      <c r="A5166">
        <v>57</v>
      </c>
      <c r="B5166" s="1" t="s">
        <v>332</v>
      </c>
      <c r="C5166">
        <v>1</v>
      </c>
      <c r="D5166" s="39">
        <v>0.82</v>
      </c>
      <c r="E5166" s="39">
        <v>2</v>
      </c>
      <c r="F5166" s="39" t="s">
        <v>51</v>
      </c>
    </row>
    <row r="5167" spans="1:6">
      <c r="A5167">
        <v>57</v>
      </c>
      <c r="B5167" s="1" t="s">
        <v>332</v>
      </c>
      <c r="C5167">
        <v>2</v>
      </c>
      <c r="D5167" s="39">
        <v>0.86</v>
      </c>
      <c r="E5167" s="39">
        <v>2</v>
      </c>
      <c r="F5167" s="39" t="s">
        <v>51</v>
      </c>
    </row>
    <row r="5168" spans="1:6">
      <c r="A5168">
        <v>57</v>
      </c>
      <c r="B5168" s="1" t="s">
        <v>254</v>
      </c>
      <c r="C5168">
        <v>1</v>
      </c>
      <c r="D5168" s="39">
        <v>0.89</v>
      </c>
      <c r="E5168" s="39">
        <v>2</v>
      </c>
      <c r="F5168" s="39" t="s">
        <v>51</v>
      </c>
    </row>
    <row r="5169" spans="1:6">
      <c r="A5169">
        <v>57</v>
      </c>
      <c r="B5169" s="1" t="s">
        <v>254</v>
      </c>
      <c r="C5169">
        <v>2</v>
      </c>
      <c r="D5169" s="39">
        <v>0.99</v>
      </c>
      <c r="E5169" s="39">
        <v>2</v>
      </c>
      <c r="F5169" s="39" t="s">
        <v>51</v>
      </c>
    </row>
    <row r="5170" spans="1:6">
      <c r="A5170">
        <v>57</v>
      </c>
      <c r="B5170" s="1" t="s">
        <v>391</v>
      </c>
      <c r="C5170">
        <v>1</v>
      </c>
      <c r="D5170" s="39">
        <v>0.6</v>
      </c>
      <c r="E5170" s="39">
        <v>2</v>
      </c>
      <c r="F5170" s="39" t="s">
        <v>51</v>
      </c>
    </row>
    <row r="5171" spans="1:6">
      <c r="A5171">
        <v>57</v>
      </c>
      <c r="B5171" s="1" t="s">
        <v>391</v>
      </c>
      <c r="C5171">
        <v>2</v>
      </c>
      <c r="D5171" s="39">
        <v>1</v>
      </c>
      <c r="E5171" s="39">
        <v>3</v>
      </c>
      <c r="F5171" s="39" t="s">
        <v>51</v>
      </c>
    </row>
    <row r="5172" spans="1:6">
      <c r="A5172">
        <v>57</v>
      </c>
      <c r="B5172" s="1" t="s">
        <v>412</v>
      </c>
      <c r="C5172">
        <v>1</v>
      </c>
      <c r="D5172" s="39">
        <v>0.6</v>
      </c>
      <c r="E5172" s="39">
        <v>1</v>
      </c>
      <c r="F5172" s="39" t="s">
        <v>51</v>
      </c>
    </row>
    <row r="5173" spans="1:6">
      <c r="A5173">
        <v>57</v>
      </c>
      <c r="B5173" s="1" t="s">
        <v>412</v>
      </c>
      <c r="C5173">
        <v>2</v>
      </c>
      <c r="D5173" s="39">
        <v>0.66</v>
      </c>
      <c r="E5173" s="39">
        <v>1</v>
      </c>
      <c r="F5173" s="39" t="s">
        <v>51</v>
      </c>
    </row>
    <row r="5174" spans="1:6">
      <c r="A5174">
        <v>57</v>
      </c>
      <c r="B5174" s="1" t="s">
        <v>120</v>
      </c>
      <c r="C5174">
        <v>1</v>
      </c>
      <c r="D5174" s="39">
        <v>0.56999999999999995</v>
      </c>
      <c r="E5174" s="39">
        <v>1</v>
      </c>
      <c r="F5174" s="39" t="s">
        <v>51</v>
      </c>
    </row>
    <row r="5175" spans="1:6">
      <c r="A5175">
        <v>57</v>
      </c>
      <c r="B5175" s="1" t="s">
        <v>120</v>
      </c>
      <c r="C5175">
        <v>2</v>
      </c>
      <c r="D5175" s="39">
        <v>1</v>
      </c>
      <c r="E5175" s="39">
        <v>3</v>
      </c>
      <c r="F5175" s="39" t="s">
        <v>51</v>
      </c>
    </row>
    <row r="5176" spans="1:6">
      <c r="A5176">
        <v>57</v>
      </c>
      <c r="B5176" s="1" t="s">
        <v>333</v>
      </c>
      <c r="C5176">
        <v>1</v>
      </c>
      <c r="D5176" s="39">
        <v>0.48</v>
      </c>
      <c r="E5176" s="39">
        <v>0</v>
      </c>
      <c r="F5176" s="39" t="s">
        <v>51</v>
      </c>
    </row>
    <row r="5177" spans="1:6">
      <c r="A5177">
        <v>57</v>
      </c>
      <c r="B5177" s="1" t="s">
        <v>333</v>
      </c>
      <c r="C5177">
        <v>2</v>
      </c>
      <c r="D5177" s="39">
        <v>0</v>
      </c>
      <c r="E5177" s="39">
        <v>0</v>
      </c>
      <c r="F5177" s="39" t="s">
        <v>52</v>
      </c>
    </row>
    <row r="5178" spans="1:6">
      <c r="A5178">
        <v>57</v>
      </c>
      <c r="B5178" s="1" t="s">
        <v>334</v>
      </c>
      <c r="C5178">
        <v>1</v>
      </c>
      <c r="D5178" s="39">
        <v>1</v>
      </c>
      <c r="E5178" s="39">
        <v>3</v>
      </c>
      <c r="F5178" s="39" t="s">
        <v>51</v>
      </c>
    </row>
    <row r="5179" spans="1:6">
      <c r="A5179">
        <v>57</v>
      </c>
      <c r="B5179" s="1" t="s">
        <v>334</v>
      </c>
      <c r="C5179">
        <v>2</v>
      </c>
      <c r="D5179" s="39">
        <v>1</v>
      </c>
      <c r="E5179" s="39">
        <v>3</v>
      </c>
      <c r="F5179" s="39" t="s">
        <v>51</v>
      </c>
    </row>
    <row r="5180" spans="1:6">
      <c r="A5180">
        <v>57</v>
      </c>
      <c r="B5180" s="1" t="s">
        <v>354</v>
      </c>
      <c r="C5180">
        <v>1</v>
      </c>
      <c r="D5180" s="39">
        <v>0.28999999999999998</v>
      </c>
      <c r="E5180" s="39">
        <v>0</v>
      </c>
      <c r="F5180" s="39" t="s">
        <v>51</v>
      </c>
    </row>
    <row r="5181" spans="1:6">
      <c r="A5181">
        <v>57</v>
      </c>
      <c r="B5181" s="1" t="s">
        <v>354</v>
      </c>
      <c r="C5181">
        <v>2</v>
      </c>
      <c r="D5181" s="39">
        <v>0.99</v>
      </c>
      <c r="E5181" s="39">
        <v>2</v>
      </c>
      <c r="F5181" s="39" t="s">
        <v>51</v>
      </c>
    </row>
    <row r="5182" spans="1:6">
      <c r="A5182">
        <v>57</v>
      </c>
      <c r="B5182" s="1" t="s">
        <v>257</v>
      </c>
      <c r="C5182">
        <v>1</v>
      </c>
      <c r="D5182" s="39">
        <v>0.82</v>
      </c>
      <c r="E5182" s="39">
        <v>2</v>
      </c>
      <c r="F5182" s="39" t="s">
        <v>51</v>
      </c>
    </row>
    <row r="5183" spans="1:6">
      <c r="A5183">
        <v>57</v>
      </c>
      <c r="B5183" s="1" t="s">
        <v>257</v>
      </c>
      <c r="C5183">
        <v>2</v>
      </c>
      <c r="D5183" s="39">
        <v>1</v>
      </c>
      <c r="E5183" s="39">
        <v>3</v>
      </c>
      <c r="F5183" s="39" t="s">
        <v>51</v>
      </c>
    </row>
    <row r="5184" spans="1:6">
      <c r="A5184">
        <v>57</v>
      </c>
      <c r="B5184" s="1" t="s">
        <v>323</v>
      </c>
      <c r="C5184">
        <v>1</v>
      </c>
      <c r="D5184" s="39">
        <v>0.68</v>
      </c>
      <c r="E5184" s="39">
        <v>2</v>
      </c>
      <c r="F5184" s="39" t="s">
        <v>51</v>
      </c>
    </row>
    <row r="5185" spans="1:6">
      <c r="A5185">
        <v>57</v>
      </c>
      <c r="B5185" s="1" t="s">
        <v>323</v>
      </c>
      <c r="C5185">
        <v>2</v>
      </c>
      <c r="D5185" s="39">
        <v>1</v>
      </c>
      <c r="E5185" s="39">
        <v>3</v>
      </c>
      <c r="F5185" s="39" t="s">
        <v>51</v>
      </c>
    </row>
    <row r="5186" spans="1:6">
      <c r="A5186">
        <v>57</v>
      </c>
      <c r="B5186" s="1" t="s">
        <v>380</v>
      </c>
      <c r="C5186">
        <v>1</v>
      </c>
      <c r="D5186" s="39">
        <v>0.38</v>
      </c>
      <c r="E5186" s="39">
        <v>0</v>
      </c>
      <c r="F5186" s="39" t="s">
        <v>51</v>
      </c>
    </row>
    <row r="5187" spans="1:6">
      <c r="A5187">
        <v>57</v>
      </c>
      <c r="B5187" s="1" t="s">
        <v>380</v>
      </c>
      <c r="C5187">
        <v>2</v>
      </c>
      <c r="D5187" s="39">
        <v>0</v>
      </c>
      <c r="E5187" s="39">
        <v>0</v>
      </c>
      <c r="F5187" s="39" t="s">
        <v>52</v>
      </c>
    </row>
    <row r="5188" spans="1:6">
      <c r="A5188">
        <v>57</v>
      </c>
      <c r="B5188" s="1" t="s">
        <v>417</v>
      </c>
      <c r="C5188">
        <v>1</v>
      </c>
      <c r="D5188" s="39">
        <v>0.67</v>
      </c>
      <c r="E5188" s="39">
        <v>1</v>
      </c>
      <c r="F5188" s="39" t="s">
        <v>51</v>
      </c>
    </row>
    <row r="5189" spans="1:6">
      <c r="A5189">
        <v>57</v>
      </c>
      <c r="B5189" s="1" t="s">
        <v>417</v>
      </c>
      <c r="C5189">
        <v>2</v>
      </c>
      <c r="D5189" s="39">
        <v>0</v>
      </c>
      <c r="E5189" s="39">
        <v>0</v>
      </c>
      <c r="F5189" s="39" t="s">
        <v>52</v>
      </c>
    </row>
    <row r="5190" spans="1:6">
      <c r="A5190">
        <v>57</v>
      </c>
      <c r="B5190" s="1" t="s">
        <v>413</v>
      </c>
      <c r="C5190">
        <v>1</v>
      </c>
      <c r="D5190" s="39">
        <v>0.31</v>
      </c>
      <c r="E5190" s="39">
        <v>0</v>
      </c>
      <c r="F5190" s="39" t="s">
        <v>51</v>
      </c>
    </row>
    <row r="5191" spans="1:6">
      <c r="A5191">
        <v>57</v>
      </c>
      <c r="B5191" s="1" t="s">
        <v>413</v>
      </c>
      <c r="C5191">
        <v>2</v>
      </c>
      <c r="D5191" s="39">
        <v>0.3</v>
      </c>
      <c r="E5191" s="39">
        <v>0</v>
      </c>
      <c r="F5191" s="39" t="s">
        <v>51</v>
      </c>
    </row>
    <row r="5192" spans="1:6">
      <c r="A5192">
        <v>57</v>
      </c>
      <c r="B5192" s="1" t="s">
        <v>489</v>
      </c>
      <c r="C5192">
        <v>1</v>
      </c>
      <c r="D5192" s="39">
        <v>0.92</v>
      </c>
      <c r="E5192" s="39">
        <v>2</v>
      </c>
      <c r="F5192" s="39" t="s">
        <v>51</v>
      </c>
    </row>
    <row r="5193" spans="1:6">
      <c r="A5193">
        <v>57</v>
      </c>
      <c r="B5193" s="1" t="s">
        <v>489</v>
      </c>
      <c r="C5193">
        <v>2</v>
      </c>
      <c r="D5193" s="39">
        <v>0.6</v>
      </c>
      <c r="E5193" s="39">
        <v>1</v>
      </c>
      <c r="F5193" s="39" t="s">
        <v>51</v>
      </c>
    </row>
    <row r="5194" spans="1:6">
      <c r="A5194">
        <v>57</v>
      </c>
      <c r="B5194" s="1" t="s">
        <v>408</v>
      </c>
      <c r="C5194">
        <v>1</v>
      </c>
      <c r="D5194" s="39">
        <v>0.43</v>
      </c>
      <c r="E5194" s="39">
        <v>0</v>
      </c>
      <c r="F5194" s="39" t="s">
        <v>51</v>
      </c>
    </row>
    <row r="5195" spans="1:6">
      <c r="A5195">
        <v>57</v>
      </c>
      <c r="B5195" s="1" t="s">
        <v>408</v>
      </c>
      <c r="C5195">
        <v>2</v>
      </c>
      <c r="D5195" s="39">
        <v>0.74</v>
      </c>
      <c r="E5195" s="39">
        <v>1</v>
      </c>
      <c r="F5195" s="39" t="s">
        <v>51</v>
      </c>
    </row>
    <row r="5196" spans="1:6">
      <c r="A5196">
        <v>57</v>
      </c>
      <c r="B5196" s="1" t="s">
        <v>405</v>
      </c>
      <c r="C5196">
        <v>1</v>
      </c>
      <c r="D5196" s="39">
        <v>0.81</v>
      </c>
      <c r="E5196" s="39">
        <v>1</v>
      </c>
      <c r="F5196" s="39" t="s">
        <v>51</v>
      </c>
    </row>
    <row r="5197" spans="1:6">
      <c r="A5197">
        <v>57</v>
      </c>
      <c r="B5197" s="1" t="s">
        <v>405</v>
      </c>
      <c r="C5197">
        <v>2</v>
      </c>
      <c r="D5197" s="39">
        <v>1</v>
      </c>
      <c r="E5197" s="39">
        <v>3</v>
      </c>
      <c r="F5197" s="39" t="s">
        <v>51</v>
      </c>
    </row>
    <row r="5198" spans="1:6">
      <c r="A5198">
        <v>57</v>
      </c>
      <c r="B5198" s="1" t="s">
        <v>418</v>
      </c>
      <c r="C5198">
        <v>1</v>
      </c>
      <c r="D5198" s="39">
        <v>0.46</v>
      </c>
      <c r="E5198" s="39">
        <v>0</v>
      </c>
      <c r="F5198" s="39" t="s">
        <v>51</v>
      </c>
    </row>
    <row r="5199" spans="1:6">
      <c r="A5199">
        <v>57</v>
      </c>
      <c r="B5199" s="1" t="s">
        <v>418</v>
      </c>
      <c r="C5199">
        <v>2</v>
      </c>
      <c r="D5199" s="39">
        <v>1</v>
      </c>
      <c r="E5199" s="39">
        <v>3</v>
      </c>
      <c r="F5199" s="39" t="s">
        <v>51</v>
      </c>
    </row>
    <row r="5200" spans="1:6">
      <c r="A5200">
        <v>57</v>
      </c>
      <c r="B5200" s="1" t="s">
        <v>234</v>
      </c>
      <c r="C5200">
        <v>1</v>
      </c>
      <c r="D5200" s="39">
        <v>0.99</v>
      </c>
      <c r="E5200" s="39">
        <v>2</v>
      </c>
      <c r="F5200" s="39" t="s">
        <v>51</v>
      </c>
    </row>
    <row r="5201" spans="1:6">
      <c r="A5201">
        <v>57</v>
      </c>
      <c r="B5201" s="1" t="s">
        <v>234</v>
      </c>
      <c r="C5201">
        <v>2</v>
      </c>
      <c r="D5201" s="39">
        <v>0.5</v>
      </c>
      <c r="E5201" s="39">
        <v>1</v>
      </c>
      <c r="F5201" s="39" t="s">
        <v>51</v>
      </c>
    </row>
    <row r="5202" spans="1:6">
      <c r="A5202">
        <v>57</v>
      </c>
      <c r="B5202" s="1" t="s">
        <v>118</v>
      </c>
      <c r="C5202">
        <v>1</v>
      </c>
      <c r="D5202" s="39">
        <v>0.6</v>
      </c>
      <c r="E5202" s="39">
        <v>1</v>
      </c>
      <c r="F5202" s="39" t="s">
        <v>51</v>
      </c>
    </row>
    <row r="5203" spans="1:6">
      <c r="A5203">
        <v>57</v>
      </c>
      <c r="B5203" s="1" t="s">
        <v>118</v>
      </c>
      <c r="C5203">
        <v>2</v>
      </c>
      <c r="D5203" s="39">
        <v>0.7</v>
      </c>
      <c r="E5203" s="39">
        <v>2</v>
      </c>
      <c r="F5203" s="39" t="s">
        <v>51</v>
      </c>
    </row>
    <row r="5204" spans="1:6">
      <c r="A5204">
        <v>57</v>
      </c>
      <c r="B5204" s="1" t="s">
        <v>335</v>
      </c>
      <c r="C5204">
        <v>1</v>
      </c>
      <c r="D5204" s="39">
        <v>0.6</v>
      </c>
      <c r="E5204" s="39">
        <v>2</v>
      </c>
      <c r="F5204" s="39" t="s">
        <v>51</v>
      </c>
    </row>
    <row r="5205" spans="1:6">
      <c r="A5205">
        <v>57</v>
      </c>
      <c r="B5205" s="1" t="s">
        <v>335</v>
      </c>
      <c r="C5205">
        <v>2</v>
      </c>
      <c r="D5205" s="39">
        <v>0.65</v>
      </c>
      <c r="E5205" s="39">
        <v>1</v>
      </c>
      <c r="F5205" s="39" t="s">
        <v>51</v>
      </c>
    </row>
    <row r="5206" spans="1:6">
      <c r="A5206">
        <v>57</v>
      </c>
      <c r="B5206" s="1" t="s">
        <v>240</v>
      </c>
      <c r="C5206">
        <v>1</v>
      </c>
      <c r="D5206" s="39">
        <v>0.55000000000000004</v>
      </c>
      <c r="E5206" s="39">
        <v>1</v>
      </c>
      <c r="F5206" s="39" t="s">
        <v>51</v>
      </c>
    </row>
    <row r="5207" spans="1:6">
      <c r="A5207">
        <v>57</v>
      </c>
      <c r="B5207" s="1" t="s">
        <v>240</v>
      </c>
      <c r="C5207">
        <v>2</v>
      </c>
      <c r="D5207" s="39">
        <v>0.46</v>
      </c>
      <c r="E5207" s="39">
        <v>1</v>
      </c>
      <c r="F5207" s="39" t="s">
        <v>51</v>
      </c>
    </row>
    <row r="5208" spans="1:6">
      <c r="A5208">
        <v>57</v>
      </c>
      <c r="B5208" s="1" t="s">
        <v>326</v>
      </c>
      <c r="C5208">
        <v>1</v>
      </c>
      <c r="D5208" s="39">
        <v>0.79</v>
      </c>
      <c r="E5208" s="39">
        <v>2</v>
      </c>
      <c r="F5208" s="39" t="s">
        <v>51</v>
      </c>
    </row>
    <row r="5209" spans="1:6">
      <c r="A5209">
        <v>57</v>
      </c>
      <c r="B5209" s="1" t="s">
        <v>326</v>
      </c>
      <c r="C5209">
        <v>2</v>
      </c>
      <c r="D5209" s="39">
        <v>0.69</v>
      </c>
      <c r="E5209" s="39">
        <v>1</v>
      </c>
      <c r="F5209" s="39" t="s">
        <v>51</v>
      </c>
    </row>
    <row r="5210" spans="1:6">
      <c r="A5210">
        <v>57</v>
      </c>
      <c r="B5210" s="1" t="s">
        <v>342</v>
      </c>
      <c r="C5210">
        <v>1</v>
      </c>
      <c r="D5210" s="39">
        <v>0.75</v>
      </c>
      <c r="E5210" s="39">
        <v>2</v>
      </c>
      <c r="F5210" s="39" t="s">
        <v>51</v>
      </c>
    </row>
    <row r="5211" spans="1:6">
      <c r="A5211">
        <v>57</v>
      </c>
      <c r="B5211" s="1" t="s">
        <v>342</v>
      </c>
      <c r="C5211">
        <v>2</v>
      </c>
      <c r="D5211" s="39">
        <v>0.65</v>
      </c>
      <c r="E5211" s="39">
        <v>1</v>
      </c>
      <c r="F5211" s="39" t="s">
        <v>51</v>
      </c>
    </row>
    <row r="5212" spans="1:6">
      <c r="A5212">
        <v>57</v>
      </c>
      <c r="B5212" s="1" t="s">
        <v>122</v>
      </c>
      <c r="C5212">
        <v>1</v>
      </c>
      <c r="D5212" s="39">
        <v>1</v>
      </c>
      <c r="E5212" s="39">
        <v>3</v>
      </c>
      <c r="F5212" s="39" t="s">
        <v>51</v>
      </c>
    </row>
    <row r="5213" spans="1:6">
      <c r="A5213">
        <v>57</v>
      </c>
      <c r="B5213" s="1" t="s">
        <v>122</v>
      </c>
      <c r="C5213">
        <v>2</v>
      </c>
      <c r="D5213" s="39">
        <v>1</v>
      </c>
      <c r="E5213" s="39">
        <v>3</v>
      </c>
      <c r="F5213" s="39" t="s">
        <v>51</v>
      </c>
    </row>
    <row r="5214" spans="1:6">
      <c r="A5214">
        <v>57</v>
      </c>
      <c r="B5214" s="1" t="s">
        <v>414</v>
      </c>
      <c r="C5214">
        <v>1</v>
      </c>
      <c r="D5214" s="39">
        <v>0.92</v>
      </c>
      <c r="E5214" s="39">
        <v>2</v>
      </c>
      <c r="F5214" s="39" t="s">
        <v>51</v>
      </c>
    </row>
    <row r="5215" spans="1:6">
      <c r="A5215">
        <v>57</v>
      </c>
      <c r="B5215" s="1" t="s">
        <v>414</v>
      </c>
      <c r="C5215">
        <v>2</v>
      </c>
      <c r="D5215" s="39">
        <v>0.86</v>
      </c>
      <c r="E5215" s="39">
        <v>2</v>
      </c>
      <c r="F5215" s="39" t="s">
        <v>51</v>
      </c>
    </row>
    <row r="5216" spans="1:6">
      <c r="A5216">
        <v>57</v>
      </c>
      <c r="B5216" s="1" t="s">
        <v>400</v>
      </c>
      <c r="C5216">
        <v>1</v>
      </c>
      <c r="D5216" s="39">
        <v>0.74</v>
      </c>
      <c r="E5216" s="39">
        <v>1</v>
      </c>
      <c r="F5216" s="39" t="s">
        <v>51</v>
      </c>
    </row>
    <row r="5217" spans="1:6">
      <c r="A5217">
        <v>57</v>
      </c>
      <c r="B5217" s="1" t="s">
        <v>400</v>
      </c>
      <c r="C5217">
        <v>2</v>
      </c>
      <c r="D5217" s="39">
        <v>0.82</v>
      </c>
      <c r="E5217" s="39">
        <v>2</v>
      </c>
      <c r="F5217" s="39" t="s">
        <v>51</v>
      </c>
    </row>
    <row r="5218" spans="1:6">
      <c r="A5218">
        <v>57</v>
      </c>
      <c r="B5218" s="1" t="s">
        <v>415</v>
      </c>
      <c r="C5218">
        <v>1</v>
      </c>
      <c r="D5218" s="39">
        <v>0.26</v>
      </c>
      <c r="E5218" s="39">
        <v>0</v>
      </c>
      <c r="F5218" s="39" t="s">
        <v>51</v>
      </c>
    </row>
    <row r="5219" spans="1:6">
      <c r="A5219">
        <v>57</v>
      </c>
      <c r="B5219" s="1" t="s">
        <v>415</v>
      </c>
      <c r="C5219">
        <v>2</v>
      </c>
      <c r="D5219" s="39">
        <v>0.75</v>
      </c>
      <c r="E5219" s="39">
        <v>2</v>
      </c>
      <c r="F5219" s="39" t="s">
        <v>51</v>
      </c>
    </row>
    <row r="5220" spans="1:6">
      <c r="A5220">
        <v>57</v>
      </c>
      <c r="B5220" s="1" t="s">
        <v>410</v>
      </c>
      <c r="C5220">
        <v>1</v>
      </c>
      <c r="D5220" s="39">
        <v>0.5</v>
      </c>
      <c r="E5220" s="39">
        <v>2</v>
      </c>
      <c r="F5220" s="39" t="s">
        <v>51</v>
      </c>
    </row>
    <row r="5221" spans="1:6">
      <c r="A5221">
        <v>57</v>
      </c>
      <c r="B5221" s="1" t="s">
        <v>410</v>
      </c>
      <c r="C5221">
        <v>2</v>
      </c>
      <c r="D5221" s="39">
        <v>1</v>
      </c>
      <c r="E5221" s="39">
        <v>3</v>
      </c>
      <c r="F5221" s="39" t="s">
        <v>51</v>
      </c>
    </row>
    <row r="5222" spans="1:6">
      <c r="A5222">
        <v>57</v>
      </c>
      <c r="B5222" s="1" t="s">
        <v>201</v>
      </c>
      <c r="C5222">
        <v>1</v>
      </c>
      <c r="D5222" s="39">
        <v>0.79</v>
      </c>
      <c r="E5222" s="39">
        <v>1</v>
      </c>
      <c r="F5222" s="39" t="s">
        <v>51</v>
      </c>
    </row>
    <row r="5223" spans="1:6">
      <c r="A5223">
        <v>57</v>
      </c>
      <c r="B5223" s="1" t="s">
        <v>201</v>
      </c>
      <c r="C5223">
        <v>2</v>
      </c>
      <c r="D5223" s="39">
        <v>0.74</v>
      </c>
      <c r="E5223" s="39">
        <v>1</v>
      </c>
      <c r="F5223" s="39" t="s">
        <v>51</v>
      </c>
    </row>
    <row r="5224" spans="1:6">
      <c r="A5224">
        <v>57</v>
      </c>
      <c r="B5224" s="1" t="s">
        <v>310</v>
      </c>
      <c r="C5224">
        <v>1</v>
      </c>
      <c r="D5224" s="39">
        <v>1</v>
      </c>
      <c r="E5224" s="39">
        <v>3</v>
      </c>
      <c r="F5224" s="39" t="s">
        <v>51</v>
      </c>
    </row>
    <row r="5225" spans="1:6">
      <c r="A5225">
        <v>57</v>
      </c>
      <c r="B5225" s="1" t="s">
        <v>310</v>
      </c>
      <c r="C5225">
        <v>2</v>
      </c>
      <c r="D5225" s="39">
        <v>0</v>
      </c>
      <c r="E5225" s="39">
        <v>0</v>
      </c>
      <c r="F5225" s="39" t="s">
        <v>52</v>
      </c>
    </row>
    <row r="5226" spans="1:6">
      <c r="A5226">
        <v>57</v>
      </c>
      <c r="B5226" s="1" t="s">
        <v>290</v>
      </c>
      <c r="C5226">
        <v>1</v>
      </c>
      <c r="D5226" s="39">
        <v>1</v>
      </c>
      <c r="E5226" s="39">
        <v>3</v>
      </c>
      <c r="F5226" s="39" t="s">
        <v>51</v>
      </c>
    </row>
    <row r="5227" spans="1:6">
      <c r="A5227">
        <v>57</v>
      </c>
      <c r="B5227" s="1" t="s">
        <v>290</v>
      </c>
      <c r="C5227">
        <v>2</v>
      </c>
      <c r="D5227" s="39">
        <v>0.84</v>
      </c>
      <c r="E5227" s="39">
        <v>2</v>
      </c>
      <c r="F5227" s="39" t="s">
        <v>51</v>
      </c>
    </row>
    <row r="5228" spans="1:6">
      <c r="A5228">
        <v>57</v>
      </c>
      <c r="B5228" s="1" t="s">
        <v>20</v>
      </c>
      <c r="C5228">
        <v>1</v>
      </c>
      <c r="D5228" s="39">
        <v>1</v>
      </c>
      <c r="E5228" s="39">
        <v>3</v>
      </c>
      <c r="F5228" s="39" t="s">
        <v>51</v>
      </c>
    </row>
    <row r="5229" spans="1:6">
      <c r="A5229">
        <v>57</v>
      </c>
      <c r="B5229" s="1" t="s">
        <v>20</v>
      </c>
      <c r="C5229">
        <v>2</v>
      </c>
      <c r="D5229" s="39">
        <v>0.79</v>
      </c>
      <c r="E5229" s="39">
        <v>2</v>
      </c>
      <c r="F5229" s="39" t="s">
        <v>51</v>
      </c>
    </row>
    <row r="5230" spans="1:6">
      <c r="A5230">
        <v>57</v>
      </c>
      <c r="B5230" s="1" t="s">
        <v>274</v>
      </c>
      <c r="C5230">
        <v>1</v>
      </c>
      <c r="D5230" s="39">
        <v>1</v>
      </c>
      <c r="E5230" s="39">
        <v>3</v>
      </c>
      <c r="F5230" s="39" t="s">
        <v>51</v>
      </c>
    </row>
    <row r="5231" spans="1:6">
      <c r="A5231">
        <v>57</v>
      </c>
      <c r="B5231" s="1" t="s">
        <v>274</v>
      </c>
      <c r="C5231">
        <v>2</v>
      </c>
      <c r="D5231" s="39">
        <v>1</v>
      </c>
      <c r="E5231" s="39">
        <v>3</v>
      </c>
      <c r="F5231" s="39" t="s">
        <v>51</v>
      </c>
    </row>
    <row r="5232" spans="1:6">
      <c r="A5232">
        <v>57</v>
      </c>
      <c r="B5232" s="1" t="s">
        <v>394</v>
      </c>
      <c r="C5232">
        <v>1</v>
      </c>
      <c r="D5232" s="39">
        <v>0.77</v>
      </c>
      <c r="E5232" s="39">
        <v>2</v>
      </c>
      <c r="F5232" s="39" t="s">
        <v>51</v>
      </c>
    </row>
    <row r="5233" spans="1:6">
      <c r="A5233">
        <v>57</v>
      </c>
      <c r="B5233" s="1" t="s">
        <v>394</v>
      </c>
      <c r="C5233">
        <v>2</v>
      </c>
      <c r="D5233" s="39">
        <v>0.86</v>
      </c>
      <c r="E5233" s="39">
        <v>2</v>
      </c>
      <c r="F5233" s="39" t="s">
        <v>51</v>
      </c>
    </row>
    <row r="5234" spans="1:6">
      <c r="A5234">
        <v>57</v>
      </c>
      <c r="B5234" s="1" t="s">
        <v>256</v>
      </c>
      <c r="C5234">
        <v>1</v>
      </c>
      <c r="D5234" s="39">
        <v>1</v>
      </c>
      <c r="E5234" s="39">
        <v>3</v>
      </c>
      <c r="F5234" s="39" t="s">
        <v>51</v>
      </c>
    </row>
    <row r="5235" spans="1:6">
      <c r="A5235">
        <v>57</v>
      </c>
      <c r="B5235" s="1" t="s">
        <v>256</v>
      </c>
      <c r="C5235">
        <v>2</v>
      </c>
      <c r="D5235" s="39">
        <v>0.95</v>
      </c>
      <c r="E5235" s="39">
        <v>2</v>
      </c>
      <c r="F5235" s="39" t="s">
        <v>51</v>
      </c>
    </row>
    <row r="5236" spans="1:6">
      <c r="A5236">
        <v>57</v>
      </c>
      <c r="B5236" s="1" t="s">
        <v>285</v>
      </c>
      <c r="C5236">
        <v>1</v>
      </c>
      <c r="D5236" s="39">
        <v>1</v>
      </c>
      <c r="E5236" s="39">
        <v>3</v>
      </c>
      <c r="F5236" s="39" t="s">
        <v>51</v>
      </c>
    </row>
    <row r="5237" spans="1:6">
      <c r="A5237">
        <v>57</v>
      </c>
      <c r="B5237" s="1" t="s">
        <v>285</v>
      </c>
      <c r="C5237">
        <v>2</v>
      </c>
      <c r="D5237" s="39">
        <v>0.77</v>
      </c>
      <c r="E5237" s="39">
        <v>1</v>
      </c>
      <c r="F5237" s="39" t="s">
        <v>51</v>
      </c>
    </row>
    <row r="5238" spans="1:6">
      <c r="A5238">
        <v>57</v>
      </c>
      <c r="B5238" s="1" t="s">
        <v>376</v>
      </c>
      <c r="C5238">
        <v>1</v>
      </c>
      <c r="D5238" s="39">
        <v>1</v>
      </c>
      <c r="E5238" s="39">
        <v>3</v>
      </c>
      <c r="F5238" s="39" t="s">
        <v>51</v>
      </c>
    </row>
    <row r="5239" spans="1:6">
      <c r="A5239">
        <v>57</v>
      </c>
      <c r="B5239" s="1" t="s">
        <v>376</v>
      </c>
      <c r="C5239">
        <v>2</v>
      </c>
      <c r="D5239" s="39">
        <v>0.67</v>
      </c>
      <c r="E5239" s="39">
        <v>2</v>
      </c>
      <c r="F5239" s="39" t="s">
        <v>51</v>
      </c>
    </row>
    <row r="5240" spans="1:6">
      <c r="A5240">
        <v>57</v>
      </c>
      <c r="B5240" s="1" t="s">
        <v>311</v>
      </c>
      <c r="C5240">
        <v>1</v>
      </c>
      <c r="D5240" s="39">
        <v>1</v>
      </c>
      <c r="E5240" s="39">
        <v>3</v>
      </c>
      <c r="F5240" s="39" t="s">
        <v>51</v>
      </c>
    </row>
    <row r="5241" spans="1:6">
      <c r="A5241">
        <v>57</v>
      </c>
      <c r="B5241" s="1" t="s">
        <v>311</v>
      </c>
      <c r="C5241">
        <v>2</v>
      </c>
      <c r="D5241" s="39">
        <v>1</v>
      </c>
      <c r="E5241" s="39">
        <v>3</v>
      </c>
      <c r="F5241" s="39" t="s">
        <v>51</v>
      </c>
    </row>
    <row r="5242" spans="1:6">
      <c r="A5242">
        <v>57</v>
      </c>
      <c r="B5242" s="1" t="s">
        <v>275</v>
      </c>
      <c r="C5242">
        <v>1</v>
      </c>
      <c r="D5242" s="39">
        <v>1</v>
      </c>
      <c r="E5242" s="39">
        <v>3</v>
      </c>
      <c r="F5242" s="39" t="s">
        <v>51</v>
      </c>
    </row>
    <row r="5243" spans="1:6">
      <c r="A5243">
        <v>57</v>
      </c>
      <c r="B5243" s="1" t="s">
        <v>275</v>
      </c>
      <c r="C5243">
        <v>2</v>
      </c>
      <c r="D5243" s="39">
        <v>0.77</v>
      </c>
      <c r="E5243" s="39">
        <v>2</v>
      </c>
      <c r="F5243" s="39" t="s">
        <v>51</v>
      </c>
    </row>
    <row r="5244" spans="1:6">
      <c r="A5244" s="60">
        <v>58</v>
      </c>
      <c r="B5244" s="275" t="s">
        <v>450</v>
      </c>
      <c r="C5244">
        <v>1</v>
      </c>
      <c r="D5244" s="39">
        <v>0.27</v>
      </c>
      <c r="E5244" s="39">
        <v>0</v>
      </c>
      <c r="F5244" s="39" t="s">
        <v>51</v>
      </c>
    </row>
    <row r="5245" spans="1:6">
      <c r="A5245">
        <v>58</v>
      </c>
      <c r="B5245" s="275" t="s">
        <v>450</v>
      </c>
      <c r="C5245">
        <v>2</v>
      </c>
      <c r="D5245" s="39">
        <v>0.64</v>
      </c>
      <c r="E5245" s="39">
        <v>1</v>
      </c>
      <c r="F5245" s="39" t="s">
        <v>51</v>
      </c>
    </row>
    <row r="5246" spans="1:6">
      <c r="A5246">
        <v>58</v>
      </c>
      <c r="B5246" s="1" t="s">
        <v>379</v>
      </c>
      <c r="C5246">
        <v>1</v>
      </c>
      <c r="D5246" s="39">
        <v>1</v>
      </c>
      <c r="E5246" s="39">
        <v>3</v>
      </c>
      <c r="F5246" s="39" t="s">
        <v>51</v>
      </c>
    </row>
    <row r="5247" spans="1:6">
      <c r="A5247">
        <v>58</v>
      </c>
      <c r="B5247" s="1" t="s">
        <v>379</v>
      </c>
      <c r="C5247">
        <v>2</v>
      </c>
      <c r="D5247" s="39">
        <v>0</v>
      </c>
      <c r="E5247" s="39">
        <v>0</v>
      </c>
      <c r="F5247" s="39" t="s">
        <v>51</v>
      </c>
    </row>
    <row r="5248" spans="1:6">
      <c r="A5248">
        <v>58</v>
      </c>
      <c r="B5248" s="1" t="s">
        <v>388</v>
      </c>
      <c r="C5248">
        <v>1</v>
      </c>
      <c r="D5248" s="39">
        <v>0.6</v>
      </c>
      <c r="E5248" s="39">
        <v>2</v>
      </c>
      <c r="F5248" s="39" t="s">
        <v>51</v>
      </c>
    </row>
    <row r="5249" spans="1:6">
      <c r="A5249">
        <v>58</v>
      </c>
      <c r="B5249" s="1" t="s">
        <v>388</v>
      </c>
      <c r="C5249">
        <v>2</v>
      </c>
      <c r="D5249" s="39">
        <v>0.63</v>
      </c>
      <c r="E5249" s="39">
        <v>2</v>
      </c>
      <c r="F5249" s="39" t="s">
        <v>51</v>
      </c>
    </row>
    <row r="5250" spans="1:6">
      <c r="A5250">
        <v>58</v>
      </c>
      <c r="B5250" s="1" t="s">
        <v>341</v>
      </c>
      <c r="C5250">
        <v>1</v>
      </c>
      <c r="D5250" s="39">
        <v>0</v>
      </c>
      <c r="E5250" s="39">
        <v>0</v>
      </c>
      <c r="F5250" s="39" t="s">
        <v>52</v>
      </c>
    </row>
    <row r="5251" spans="1:6">
      <c r="A5251">
        <v>58</v>
      </c>
      <c r="B5251" s="1" t="s">
        <v>341</v>
      </c>
      <c r="C5251">
        <v>2</v>
      </c>
      <c r="D5251" s="39">
        <v>0</v>
      </c>
      <c r="E5251" s="39">
        <v>0</v>
      </c>
      <c r="F5251" s="39" t="s">
        <v>52</v>
      </c>
    </row>
    <row r="5252" spans="1:6">
      <c r="A5252">
        <v>58</v>
      </c>
      <c r="B5252" s="1" t="s">
        <v>95</v>
      </c>
      <c r="C5252">
        <v>1</v>
      </c>
      <c r="D5252" s="39">
        <v>0.5</v>
      </c>
      <c r="E5252" s="39">
        <v>2</v>
      </c>
      <c r="F5252" s="39" t="s">
        <v>51</v>
      </c>
    </row>
    <row r="5253" spans="1:6">
      <c r="A5253">
        <v>58</v>
      </c>
      <c r="B5253" s="1" t="s">
        <v>95</v>
      </c>
      <c r="C5253">
        <v>2</v>
      </c>
      <c r="D5253" s="39">
        <v>0</v>
      </c>
      <c r="E5253" s="39">
        <v>0</v>
      </c>
      <c r="F5253" s="39" t="s">
        <v>51</v>
      </c>
    </row>
    <row r="5254" spans="1:6">
      <c r="A5254">
        <v>58</v>
      </c>
      <c r="B5254" s="1" t="s">
        <v>332</v>
      </c>
      <c r="C5254">
        <v>1</v>
      </c>
      <c r="D5254" s="39">
        <v>0.66</v>
      </c>
      <c r="E5254" s="39">
        <v>1</v>
      </c>
      <c r="F5254" s="39" t="s">
        <v>51</v>
      </c>
    </row>
    <row r="5255" spans="1:6">
      <c r="A5255">
        <v>58</v>
      </c>
      <c r="B5255" s="1" t="s">
        <v>332</v>
      </c>
      <c r="C5255">
        <v>2</v>
      </c>
      <c r="D5255" s="39">
        <v>0.31</v>
      </c>
      <c r="E5255" s="39">
        <v>0</v>
      </c>
      <c r="F5255" s="39" t="s">
        <v>51</v>
      </c>
    </row>
    <row r="5256" spans="1:6">
      <c r="A5256">
        <v>58</v>
      </c>
      <c r="B5256" s="1" t="s">
        <v>270</v>
      </c>
      <c r="C5256">
        <v>1</v>
      </c>
      <c r="D5256" s="39">
        <v>0.78</v>
      </c>
      <c r="E5256" s="39">
        <v>2</v>
      </c>
      <c r="F5256" s="39" t="s">
        <v>51</v>
      </c>
    </row>
    <row r="5257" spans="1:6">
      <c r="A5257">
        <v>58</v>
      </c>
      <c r="B5257" s="1" t="s">
        <v>270</v>
      </c>
      <c r="C5257">
        <v>2</v>
      </c>
      <c r="D5257" s="39">
        <v>0.44</v>
      </c>
      <c r="E5257" s="39">
        <v>0</v>
      </c>
      <c r="F5257" s="39" t="s">
        <v>51</v>
      </c>
    </row>
    <row r="5258" spans="1:6">
      <c r="A5258">
        <v>58</v>
      </c>
      <c r="B5258" s="1" t="s">
        <v>331</v>
      </c>
      <c r="C5258">
        <v>1</v>
      </c>
      <c r="D5258" s="39">
        <v>0.28999999999999998</v>
      </c>
      <c r="E5258" s="39">
        <v>0</v>
      </c>
      <c r="F5258" s="39" t="s">
        <v>51</v>
      </c>
    </row>
    <row r="5259" spans="1:6">
      <c r="A5259">
        <v>58</v>
      </c>
      <c r="B5259" s="1" t="s">
        <v>331</v>
      </c>
      <c r="C5259">
        <v>2</v>
      </c>
      <c r="D5259" s="39">
        <v>0</v>
      </c>
      <c r="E5259" s="39">
        <v>0</v>
      </c>
      <c r="F5259" s="39" t="s">
        <v>51</v>
      </c>
    </row>
    <row r="5260" spans="1:6">
      <c r="A5260">
        <v>58</v>
      </c>
      <c r="B5260" s="1" t="s">
        <v>390</v>
      </c>
      <c r="C5260">
        <v>1</v>
      </c>
      <c r="D5260" s="39">
        <v>0.6</v>
      </c>
      <c r="E5260" s="39">
        <v>1</v>
      </c>
      <c r="F5260" s="39" t="s">
        <v>51</v>
      </c>
    </row>
    <row r="5261" spans="1:6">
      <c r="A5261">
        <v>58</v>
      </c>
      <c r="B5261" s="1" t="s">
        <v>390</v>
      </c>
      <c r="C5261">
        <v>2</v>
      </c>
      <c r="D5261" s="39">
        <v>0</v>
      </c>
      <c r="E5261" s="39">
        <v>0</v>
      </c>
      <c r="F5261" s="39" t="s">
        <v>51</v>
      </c>
    </row>
    <row r="5262" spans="1:6">
      <c r="A5262">
        <v>58</v>
      </c>
      <c r="B5262" s="1" t="s">
        <v>404</v>
      </c>
      <c r="C5262">
        <v>1</v>
      </c>
      <c r="D5262" s="39">
        <v>0.73</v>
      </c>
      <c r="E5262" s="39">
        <v>1</v>
      </c>
      <c r="F5262" s="39" t="s">
        <v>51</v>
      </c>
    </row>
    <row r="5263" spans="1:6">
      <c r="A5263">
        <v>58</v>
      </c>
      <c r="B5263" s="1" t="s">
        <v>404</v>
      </c>
      <c r="C5263">
        <v>2</v>
      </c>
      <c r="D5263" s="39">
        <v>0</v>
      </c>
      <c r="E5263" s="39">
        <v>0</v>
      </c>
      <c r="F5263" s="39" t="s">
        <v>51</v>
      </c>
    </row>
    <row r="5264" spans="1:6">
      <c r="A5264">
        <v>58</v>
      </c>
      <c r="B5264" s="1" t="s">
        <v>407</v>
      </c>
      <c r="C5264">
        <v>1</v>
      </c>
      <c r="D5264" s="39">
        <v>0.48</v>
      </c>
      <c r="E5264" s="39">
        <v>0</v>
      </c>
      <c r="F5264" s="39" t="s">
        <v>51</v>
      </c>
    </row>
    <row r="5265" spans="1:6">
      <c r="A5265">
        <v>58</v>
      </c>
      <c r="B5265" s="1" t="s">
        <v>407</v>
      </c>
      <c r="C5265">
        <v>2</v>
      </c>
      <c r="D5265" s="39">
        <v>0</v>
      </c>
      <c r="E5265" s="39">
        <v>0</v>
      </c>
      <c r="F5265" s="39" t="s">
        <v>52</v>
      </c>
    </row>
    <row r="5266" spans="1:6">
      <c r="A5266">
        <v>58</v>
      </c>
      <c r="B5266" s="1" t="s">
        <v>10</v>
      </c>
      <c r="C5266">
        <v>1</v>
      </c>
      <c r="D5266" s="39">
        <v>0.74</v>
      </c>
      <c r="E5266" s="39">
        <v>2</v>
      </c>
      <c r="F5266" s="39" t="s">
        <v>51</v>
      </c>
    </row>
    <row r="5267" spans="1:6">
      <c r="A5267">
        <v>58</v>
      </c>
      <c r="B5267" s="1" t="s">
        <v>10</v>
      </c>
      <c r="C5267">
        <v>2</v>
      </c>
      <c r="D5267" s="39">
        <v>1</v>
      </c>
      <c r="E5267" s="39">
        <v>3</v>
      </c>
      <c r="F5267" s="39" t="s">
        <v>51</v>
      </c>
    </row>
    <row r="5268" spans="1:6">
      <c r="A5268">
        <v>58</v>
      </c>
      <c r="B5268" s="1" t="s">
        <v>254</v>
      </c>
      <c r="C5268">
        <v>1</v>
      </c>
      <c r="D5268" s="39">
        <v>0.5</v>
      </c>
      <c r="E5268" s="39">
        <v>1</v>
      </c>
      <c r="F5268" s="39" t="s">
        <v>51</v>
      </c>
    </row>
    <row r="5269" spans="1:6">
      <c r="A5269">
        <v>58</v>
      </c>
      <c r="B5269" s="1" t="s">
        <v>254</v>
      </c>
      <c r="C5269">
        <v>2</v>
      </c>
      <c r="D5269" s="39">
        <v>1</v>
      </c>
      <c r="E5269" s="39">
        <v>3</v>
      </c>
      <c r="F5269" s="39" t="s">
        <v>51</v>
      </c>
    </row>
    <row r="5270" spans="1:6">
      <c r="A5270">
        <v>58</v>
      </c>
      <c r="B5270" s="1" t="s">
        <v>391</v>
      </c>
      <c r="C5270">
        <v>1</v>
      </c>
      <c r="D5270" s="39">
        <v>0.55000000000000004</v>
      </c>
      <c r="E5270" s="39">
        <v>1</v>
      </c>
      <c r="F5270" s="39" t="s">
        <v>51</v>
      </c>
    </row>
    <row r="5271" spans="1:6">
      <c r="A5271">
        <v>58</v>
      </c>
      <c r="B5271" s="1" t="s">
        <v>391</v>
      </c>
      <c r="C5271">
        <v>2</v>
      </c>
      <c r="D5271" s="39">
        <v>1</v>
      </c>
      <c r="E5271" s="39">
        <v>3</v>
      </c>
      <c r="F5271" s="39" t="s">
        <v>51</v>
      </c>
    </row>
    <row r="5272" spans="1:6">
      <c r="A5272">
        <v>58</v>
      </c>
      <c r="B5272" s="1" t="s">
        <v>412</v>
      </c>
      <c r="C5272">
        <v>1</v>
      </c>
      <c r="D5272" s="39">
        <v>0.6</v>
      </c>
      <c r="E5272" s="39">
        <v>2</v>
      </c>
      <c r="F5272" s="39" t="s">
        <v>51</v>
      </c>
    </row>
    <row r="5273" spans="1:6">
      <c r="A5273">
        <v>58</v>
      </c>
      <c r="B5273" s="1" t="s">
        <v>412</v>
      </c>
      <c r="C5273">
        <v>2</v>
      </c>
      <c r="D5273" s="39">
        <v>1</v>
      </c>
      <c r="E5273" s="39">
        <v>3</v>
      </c>
      <c r="F5273" s="39" t="s">
        <v>51</v>
      </c>
    </row>
    <row r="5274" spans="1:6">
      <c r="A5274">
        <v>58</v>
      </c>
      <c r="B5274" s="1" t="s">
        <v>120</v>
      </c>
      <c r="C5274">
        <v>1</v>
      </c>
      <c r="D5274" s="39">
        <v>0.68</v>
      </c>
      <c r="E5274" s="39">
        <v>1</v>
      </c>
      <c r="F5274" s="39" t="s">
        <v>51</v>
      </c>
    </row>
    <row r="5275" spans="1:6">
      <c r="A5275">
        <v>58</v>
      </c>
      <c r="B5275" s="1" t="s">
        <v>120</v>
      </c>
      <c r="C5275">
        <v>2</v>
      </c>
      <c r="D5275" s="39">
        <v>0</v>
      </c>
      <c r="E5275" s="39">
        <v>0</v>
      </c>
      <c r="F5275" s="39" t="s">
        <v>51</v>
      </c>
    </row>
    <row r="5276" spans="1:6">
      <c r="A5276">
        <v>58</v>
      </c>
      <c r="B5276" s="1" t="s">
        <v>333</v>
      </c>
      <c r="C5276">
        <v>1</v>
      </c>
      <c r="D5276" s="39">
        <v>0.67</v>
      </c>
      <c r="E5276" s="39">
        <v>1</v>
      </c>
      <c r="F5276" s="39" t="s">
        <v>51</v>
      </c>
    </row>
    <row r="5277" spans="1:6">
      <c r="A5277">
        <v>58</v>
      </c>
      <c r="B5277" s="1" t="s">
        <v>333</v>
      </c>
      <c r="C5277">
        <v>2</v>
      </c>
      <c r="D5277" s="39">
        <v>0</v>
      </c>
      <c r="E5277" s="39">
        <v>0</v>
      </c>
      <c r="F5277" s="39" t="s">
        <v>51</v>
      </c>
    </row>
    <row r="5278" spans="1:6">
      <c r="A5278">
        <v>58</v>
      </c>
      <c r="B5278" s="1" t="s">
        <v>334</v>
      </c>
      <c r="C5278">
        <v>1</v>
      </c>
      <c r="D5278" s="39">
        <v>0.86</v>
      </c>
      <c r="E5278" s="39">
        <v>2</v>
      </c>
      <c r="F5278" s="39" t="s">
        <v>51</v>
      </c>
    </row>
    <row r="5279" spans="1:6">
      <c r="A5279">
        <v>58</v>
      </c>
      <c r="B5279" s="1" t="s">
        <v>334</v>
      </c>
      <c r="C5279">
        <v>2</v>
      </c>
      <c r="D5279" s="39">
        <v>0.78</v>
      </c>
      <c r="E5279" s="39">
        <v>2</v>
      </c>
      <c r="F5279" s="39" t="s">
        <v>51</v>
      </c>
    </row>
    <row r="5280" spans="1:6">
      <c r="A5280">
        <v>58</v>
      </c>
      <c r="B5280" s="1" t="s">
        <v>354</v>
      </c>
      <c r="C5280">
        <v>1</v>
      </c>
      <c r="D5280" s="39">
        <v>0.67</v>
      </c>
      <c r="E5280" s="39">
        <v>1</v>
      </c>
      <c r="F5280" s="39" t="s">
        <v>51</v>
      </c>
    </row>
    <row r="5281" spans="1:6">
      <c r="A5281">
        <v>58</v>
      </c>
      <c r="B5281" s="1" t="s">
        <v>354</v>
      </c>
      <c r="C5281">
        <v>2</v>
      </c>
      <c r="D5281" s="39">
        <v>0</v>
      </c>
      <c r="E5281" s="39">
        <v>0</v>
      </c>
      <c r="F5281" s="39" t="s">
        <v>51</v>
      </c>
    </row>
    <row r="5282" spans="1:6">
      <c r="A5282">
        <v>58</v>
      </c>
      <c r="B5282" s="1" t="s">
        <v>257</v>
      </c>
      <c r="C5282">
        <v>1</v>
      </c>
      <c r="D5282" s="39">
        <v>1</v>
      </c>
      <c r="E5282" s="39">
        <v>3</v>
      </c>
      <c r="F5282" s="39" t="s">
        <v>51</v>
      </c>
    </row>
    <row r="5283" spans="1:6">
      <c r="A5283">
        <v>58</v>
      </c>
      <c r="B5283" s="1" t="s">
        <v>257</v>
      </c>
      <c r="C5283">
        <v>2</v>
      </c>
      <c r="D5283" s="39">
        <v>0.76</v>
      </c>
      <c r="E5283" s="39">
        <v>2</v>
      </c>
      <c r="F5283" s="39" t="s">
        <v>51</v>
      </c>
    </row>
    <row r="5284" spans="1:6">
      <c r="A5284">
        <v>58</v>
      </c>
      <c r="B5284" s="1" t="s">
        <v>323</v>
      </c>
      <c r="C5284">
        <v>1</v>
      </c>
      <c r="D5284" s="39">
        <v>0.6</v>
      </c>
      <c r="E5284" s="39">
        <v>1</v>
      </c>
      <c r="F5284" s="39" t="s">
        <v>51</v>
      </c>
    </row>
    <row r="5285" spans="1:6">
      <c r="A5285">
        <v>58</v>
      </c>
      <c r="B5285" s="1" t="s">
        <v>323</v>
      </c>
      <c r="C5285">
        <v>2</v>
      </c>
      <c r="D5285" s="39">
        <v>0.71</v>
      </c>
      <c r="E5285" s="39">
        <v>2</v>
      </c>
      <c r="F5285" s="39" t="s">
        <v>51</v>
      </c>
    </row>
    <row r="5286" spans="1:6">
      <c r="A5286">
        <v>58</v>
      </c>
      <c r="B5286" s="1" t="s">
        <v>489</v>
      </c>
      <c r="C5286">
        <v>1</v>
      </c>
      <c r="D5286" s="39">
        <v>0.59</v>
      </c>
      <c r="E5286" s="39">
        <v>2</v>
      </c>
      <c r="F5286" s="39" t="s">
        <v>51</v>
      </c>
    </row>
    <row r="5287" spans="1:6">
      <c r="A5287">
        <v>58</v>
      </c>
      <c r="B5287" s="1" t="s">
        <v>489</v>
      </c>
      <c r="C5287">
        <v>2</v>
      </c>
      <c r="D5287" s="39">
        <v>0.63</v>
      </c>
      <c r="E5287" s="39">
        <v>2</v>
      </c>
      <c r="F5287" s="39" t="s">
        <v>51</v>
      </c>
    </row>
    <row r="5288" spans="1:6">
      <c r="A5288">
        <v>58</v>
      </c>
      <c r="B5288" s="1" t="s">
        <v>408</v>
      </c>
      <c r="C5288">
        <v>1</v>
      </c>
      <c r="D5288" s="39">
        <v>0.45</v>
      </c>
      <c r="E5288" s="39">
        <v>0</v>
      </c>
      <c r="F5288" s="39" t="s">
        <v>51</v>
      </c>
    </row>
    <row r="5289" spans="1:6">
      <c r="A5289">
        <v>58</v>
      </c>
      <c r="B5289" s="1" t="s">
        <v>408</v>
      </c>
      <c r="C5289">
        <v>2</v>
      </c>
      <c r="D5289" s="39">
        <v>0.55000000000000004</v>
      </c>
      <c r="E5289" s="39">
        <v>1</v>
      </c>
      <c r="F5289" s="39" t="s">
        <v>51</v>
      </c>
    </row>
    <row r="5290" spans="1:6">
      <c r="A5290">
        <v>58</v>
      </c>
      <c r="B5290" s="1" t="s">
        <v>405</v>
      </c>
      <c r="C5290">
        <v>1</v>
      </c>
      <c r="D5290" s="39">
        <v>1</v>
      </c>
      <c r="E5290" s="39">
        <v>3</v>
      </c>
      <c r="F5290" s="39" t="s">
        <v>51</v>
      </c>
    </row>
    <row r="5291" spans="1:6">
      <c r="A5291">
        <v>58</v>
      </c>
      <c r="B5291" s="1" t="s">
        <v>405</v>
      </c>
      <c r="C5291">
        <v>2</v>
      </c>
      <c r="D5291" s="39">
        <v>0.57999999999999996</v>
      </c>
      <c r="E5291" s="39">
        <v>1</v>
      </c>
      <c r="F5291" s="39" t="s">
        <v>51</v>
      </c>
    </row>
    <row r="5292" spans="1:6">
      <c r="A5292">
        <v>58</v>
      </c>
      <c r="B5292" s="1" t="s">
        <v>234</v>
      </c>
      <c r="C5292">
        <v>1</v>
      </c>
      <c r="D5292" s="39">
        <v>1</v>
      </c>
      <c r="E5292" s="39">
        <v>3</v>
      </c>
      <c r="F5292" s="39" t="s">
        <v>51</v>
      </c>
    </row>
    <row r="5293" spans="1:6">
      <c r="A5293">
        <v>58</v>
      </c>
      <c r="B5293" s="1" t="s">
        <v>234</v>
      </c>
      <c r="C5293">
        <v>2</v>
      </c>
      <c r="D5293" s="39">
        <v>1</v>
      </c>
      <c r="E5293" s="39">
        <v>3</v>
      </c>
      <c r="F5293" s="39" t="s">
        <v>51</v>
      </c>
    </row>
    <row r="5294" spans="1:6">
      <c r="A5294">
        <v>58</v>
      </c>
      <c r="B5294" s="1" t="s">
        <v>118</v>
      </c>
      <c r="C5294">
        <v>1</v>
      </c>
      <c r="D5294" s="39">
        <v>0.59</v>
      </c>
      <c r="E5294" s="39">
        <v>1</v>
      </c>
      <c r="F5294" s="39" t="s">
        <v>51</v>
      </c>
    </row>
    <row r="5295" spans="1:6">
      <c r="A5295">
        <v>58</v>
      </c>
      <c r="B5295" s="1" t="s">
        <v>118</v>
      </c>
      <c r="C5295">
        <v>2</v>
      </c>
      <c r="D5295" s="39">
        <v>0.6</v>
      </c>
      <c r="E5295" s="39">
        <v>2</v>
      </c>
      <c r="F5295" s="39" t="s">
        <v>51</v>
      </c>
    </row>
    <row r="5296" spans="1:6">
      <c r="A5296">
        <v>58</v>
      </c>
      <c r="B5296" s="1" t="s">
        <v>335</v>
      </c>
      <c r="C5296">
        <v>1</v>
      </c>
      <c r="D5296" s="39">
        <v>0.68</v>
      </c>
      <c r="E5296" s="39">
        <v>2</v>
      </c>
      <c r="F5296" s="39" t="s">
        <v>51</v>
      </c>
    </row>
    <row r="5297" spans="1:6">
      <c r="A5297">
        <v>58</v>
      </c>
      <c r="B5297" s="1" t="s">
        <v>335</v>
      </c>
      <c r="C5297">
        <v>2</v>
      </c>
      <c r="D5297" s="39">
        <v>0.64</v>
      </c>
      <c r="E5297" s="39">
        <v>2</v>
      </c>
      <c r="F5297" s="39" t="s">
        <v>51</v>
      </c>
    </row>
    <row r="5298" spans="1:6">
      <c r="A5298">
        <v>58</v>
      </c>
      <c r="B5298" s="1" t="s">
        <v>240</v>
      </c>
      <c r="C5298">
        <v>1</v>
      </c>
      <c r="D5298" s="39">
        <v>1</v>
      </c>
      <c r="E5298" s="39">
        <v>3</v>
      </c>
      <c r="F5298" s="39" t="s">
        <v>51</v>
      </c>
    </row>
    <row r="5299" spans="1:6">
      <c r="A5299">
        <v>58</v>
      </c>
      <c r="B5299" s="1" t="s">
        <v>240</v>
      </c>
      <c r="C5299">
        <v>2</v>
      </c>
      <c r="D5299" s="39">
        <v>0.59</v>
      </c>
      <c r="E5299" s="39">
        <v>1</v>
      </c>
      <c r="F5299" s="39" t="s">
        <v>51</v>
      </c>
    </row>
    <row r="5300" spans="1:6">
      <c r="A5300">
        <v>58</v>
      </c>
      <c r="B5300" s="1" t="s">
        <v>326</v>
      </c>
      <c r="C5300">
        <v>1</v>
      </c>
      <c r="D5300" s="39">
        <v>0.53</v>
      </c>
      <c r="E5300" s="39">
        <v>1</v>
      </c>
      <c r="F5300" s="39" t="s">
        <v>51</v>
      </c>
    </row>
    <row r="5301" spans="1:6">
      <c r="A5301">
        <v>58</v>
      </c>
      <c r="B5301" s="1" t="s">
        <v>326</v>
      </c>
      <c r="C5301">
        <v>2</v>
      </c>
      <c r="D5301" s="39">
        <v>0.62</v>
      </c>
      <c r="E5301" s="39">
        <v>1</v>
      </c>
      <c r="F5301" s="39" t="s">
        <v>51</v>
      </c>
    </row>
    <row r="5302" spans="1:6">
      <c r="A5302">
        <v>58</v>
      </c>
      <c r="B5302" s="1" t="s">
        <v>342</v>
      </c>
      <c r="C5302">
        <v>1</v>
      </c>
      <c r="D5302" s="39">
        <v>1</v>
      </c>
      <c r="E5302" s="39">
        <v>3</v>
      </c>
      <c r="F5302" s="39" t="s">
        <v>51</v>
      </c>
    </row>
    <row r="5303" spans="1:6">
      <c r="A5303">
        <v>58</v>
      </c>
      <c r="B5303" s="1" t="s">
        <v>342</v>
      </c>
      <c r="C5303">
        <v>2</v>
      </c>
      <c r="D5303" s="39">
        <v>1</v>
      </c>
      <c r="E5303" s="39">
        <v>3</v>
      </c>
      <c r="F5303" s="39" t="s">
        <v>51</v>
      </c>
    </row>
    <row r="5304" spans="1:6">
      <c r="A5304">
        <v>58</v>
      </c>
      <c r="B5304" s="1" t="s">
        <v>122</v>
      </c>
      <c r="C5304">
        <v>1</v>
      </c>
      <c r="D5304" s="39">
        <v>0.96</v>
      </c>
      <c r="E5304" s="39">
        <v>2</v>
      </c>
      <c r="F5304" s="39" t="s">
        <v>51</v>
      </c>
    </row>
    <row r="5305" spans="1:6">
      <c r="A5305">
        <v>58</v>
      </c>
      <c r="B5305" s="1" t="s">
        <v>122</v>
      </c>
      <c r="C5305">
        <v>2</v>
      </c>
      <c r="D5305" s="39">
        <v>0</v>
      </c>
      <c r="E5305" s="39">
        <v>0</v>
      </c>
      <c r="F5305" s="39" t="s">
        <v>51</v>
      </c>
    </row>
    <row r="5306" spans="1:6">
      <c r="A5306">
        <v>58</v>
      </c>
      <c r="B5306" s="1" t="s">
        <v>400</v>
      </c>
      <c r="C5306">
        <v>1</v>
      </c>
      <c r="D5306" s="39">
        <v>0.39</v>
      </c>
      <c r="E5306" s="39">
        <v>1</v>
      </c>
      <c r="F5306" s="39" t="s">
        <v>51</v>
      </c>
    </row>
    <row r="5307" spans="1:6">
      <c r="A5307">
        <v>58</v>
      </c>
      <c r="B5307" s="1" t="s">
        <v>400</v>
      </c>
      <c r="C5307">
        <v>2</v>
      </c>
      <c r="D5307" s="39">
        <v>0.81</v>
      </c>
      <c r="E5307" s="39">
        <v>2</v>
      </c>
      <c r="F5307" s="39" t="s">
        <v>51</v>
      </c>
    </row>
    <row r="5308" spans="1:6">
      <c r="A5308">
        <v>58</v>
      </c>
      <c r="B5308" s="1" t="s">
        <v>414</v>
      </c>
      <c r="C5308">
        <v>1</v>
      </c>
      <c r="D5308" s="39">
        <v>0.49</v>
      </c>
      <c r="E5308" s="39">
        <v>1</v>
      </c>
      <c r="F5308" s="39" t="s">
        <v>51</v>
      </c>
    </row>
    <row r="5309" spans="1:6">
      <c r="A5309">
        <v>58</v>
      </c>
      <c r="B5309" s="1" t="s">
        <v>414</v>
      </c>
      <c r="C5309">
        <v>2</v>
      </c>
      <c r="D5309" s="39">
        <v>0.5</v>
      </c>
      <c r="E5309" s="39">
        <v>1</v>
      </c>
      <c r="F5309" s="39" t="s">
        <v>51</v>
      </c>
    </row>
    <row r="5310" spans="1:6">
      <c r="A5310">
        <v>58</v>
      </c>
      <c r="B5310" s="1" t="s">
        <v>410</v>
      </c>
      <c r="C5310">
        <v>1</v>
      </c>
      <c r="D5310" s="39">
        <v>0.68</v>
      </c>
      <c r="E5310" s="39">
        <v>1</v>
      </c>
      <c r="F5310" s="39" t="s">
        <v>51</v>
      </c>
    </row>
    <row r="5311" spans="1:6">
      <c r="A5311">
        <v>58</v>
      </c>
      <c r="B5311" s="1" t="s">
        <v>410</v>
      </c>
      <c r="C5311">
        <v>2</v>
      </c>
      <c r="D5311" s="39">
        <v>0.46</v>
      </c>
      <c r="E5311" s="39">
        <v>1</v>
      </c>
      <c r="F5311" s="39" t="s">
        <v>51</v>
      </c>
    </row>
    <row r="5312" spans="1:6">
      <c r="A5312">
        <v>58</v>
      </c>
      <c r="B5312" s="1" t="s">
        <v>201</v>
      </c>
      <c r="C5312">
        <v>1</v>
      </c>
      <c r="D5312" s="39">
        <v>0.66</v>
      </c>
      <c r="E5312" s="39">
        <v>1</v>
      </c>
      <c r="F5312" s="39" t="s">
        <v>51</v>
      </c>
    </row>
    <row r="5313" spans="1:6">
      <c r="A5313">
        <v>58</v>
      </c>
      <c r="B5313" s="1" t="s">
        <v>201</v>
      </c>
      <c r="C5313">
        <v>2</v>
      </c>
      <c r="D5313" s="39">
        <v>0.56999999999999995</v>
      </c>
      <c r="E5313" s="39">
        <v>1</v>
      </c>
      <c r="F5313" s="39" t="s">
        <v>51</v>
      </c>
    </row>
    <row r="5314" spans="1:6">
      <c r="A5314">
        <v>58</v>
      </c>
      <c r="B5314" s="1" t="s">
        <v>310</v>
      </c>
      <c r="C5314">
        <v>1</v>
      </c>
      <c r="D5314" s="39">
        <v>0.63</v>
      </c>
      <c r="E5314" s="39">
        <v>2</v>
      </c>
      <c r="F5314" s="39" t="s">
        <v>51</v>
      </c>
    </row>
    <row r="5315" spans="1:6">
      <c r="A5315">
        <v>58</v>
      </c>
      <c r="B5315" s="1" t="s">
        <v>310</v>
      </c>
      <c r="C5315">
        <v>2</v>
      </c>
      <c r="D5315" s="39">
        <v>0.37</v>
      </c>
      <c r="E5315" s="39">
        <v>0</v>
      </c>
      <c r="F5315" s="39" t="s">
        <v>51</v>
      </c>
    </row>
    <row r="5316" spans="1:6">
      <c r="A5316">
        <v>58</v>
      </c>
      <c r="B5316" s="1" t="s">
        <v>290</v>
      </c>
      <c r="C5316">
        <v>1</v>
      </c>
      <c r="D5316" s="39">
        <v>0.46</v>
      </c>
      <c r="E5316" s="39">
        <v>0</v>
      </c>
      <c r="F5316" s="39" t="s">
        <v>51</v>
      </c>
    </row>
    <row r="5317" spans="1:6">
      <c r="A5317">
        <v>58</v>
      </c>
      <c r="B5317" s="1" t="s">
        <v>290</v>
      </c>
      <c r="C5317">
        <v>2</v>
      </c>
      <c r="D5317" s="39">
        <v>0.63</v>
      </c>
      <c r="E5317" s="39">
        <v>1</v>
      </c>
      <c r="F5317" s="39" t="s">
        <v>51</v>
      </c>
    </row>
    <row r="5318" spans="1:6">
      <c r="A5318">
        <v>58</v>
      </c>
      <c r="B5318" s="1" t="s">
        <v>20</v>
      </c>
      <c r="C5318">
        <v>1</v>
      </c>
      <c r="D5318" s="39">
        <v>1</v>
      </c>
      <c r="E5318" s="39">
        <v>3</v>
      </c>
      <c r="F5318" s="39" t="s">
        <v>51</v>
      </c>
    </row>
    <row r="5319" spans="1:6">
      <c r="A5319">
        <v>58</v>
      </c>
      <c r="B5319" s="1" t="s">
        <v>20</v>
      </c>
      <c r="C5319">
        <v>2</v>
      </c>
      <c r="D5319" s="39">
        <v>0.78</v>
      </c>
      <c r="E5319" s="39">
        <v>2</v>
      </c>
      <c r="F5319" s="39" t="s">
        <v>51</v>
      </c>
    </row>
    <row r="5320" spans="1:6">
      <c r="A5320">
        <v>58</v>
      </c>
      <c r="B5320" s="1" t="s">
        <v>274</v>
      </c>
      <c r="C5320">
        <v>1</v>
      </c>
      <c r="D5320" s="39">
        <v>1</v>
      </c>
      <c r="E5320" s="39">
        <v>3</v>
      </c>
      <c r="F5320" s="39" t="s">
        <v>51</v>
      </c>
    </row>
    <row r="5321" spans="1:6">
      <c r="A5321">
        <v>58</v>
      </c>
      <c r="B5321" s="1" t="s">
        <v>274</v>
      </c>
      <c r="C5321">
        <v>2</v>
      </c>
      <c r="D5321" s="39">
        <v>1</v>
      </c>
      <c r="E5321" s="39">
        <v>3</v>
      </c>
      <c r="F5321" s="39" t="s">
        <v>51</v>
      </c>
    </row>
    <row r="5322" spans="1:6">
      <c r="A5322">
        <v>58</v>
      </c>
      <c r="B5322" s="1" t="s">
        <v>256</v>
      </c>
      <c r="C5322">
        <v>1</v>
      </c>
      <c r="D5322" s="39">
        <v>0.73</v>
      </c>
      <c r="E5322" s="39">
        <v>1</v>
      </c>
      <c r="F5322" s="39" t="s">
        <v>51</v>
      </c>
    </row>
    <row r="5323" spans="1:6">
      <c r="A5323">
        <v>58</v>
      </c>
      <c r="B5323" s="1" t="s">
        <v>256</v>
      </c>
      <c r="C5323">
        <v>2</v>
      </c>
      <c r="D5323" s="39">
        <v>0</v>
      </c>
      <c r="E5323" s="39">
        <v>0</v>
      </c>
      <c r="F5323" s="39" t="s">
        <v>51</v>
      </c>
    </row>
    <row r="5324" spans="1:6">
      <c r="A5324">
        <v>58</v>
      </c>
      <c r="B5324" s="1" t="s">
        <v>394</v>
      </c>
      <c r="C5324">
        <v>1</v>
      </c>
      <c r="D5324" s="39">
        <v>0.6</v>
      </c>
      <c r="E5324" s="39">
        <v>1</v>
      </c>
      <c r="F5324" s="39" t="s">
        <v>51</v>
      </c>
    </row>
    <row r="5325" spans="1:6">
      <c r="A5325">
        <v>58</v>
      </c>
      <c r="B5325" s="1" t="s">
        <v>394</v>
      </c>
      <c r="C5325">
        <v>2</v>
      </c>
      <c r="D5325" s="39">
        <v>1</v>
      </c>
      <c r="E5325" s="39">
        <v>3</v>
      </c>
      <c r="F5325" s="39" t="s">
        <v>51</v>
      </c>
    </row>
    <row r="5326" spans="1:6">
      <c r="A5326">
        <v>58</v>
      </c>
      <c r="B5326" s="1" t="s">
        <v>311</v>
      </c>
      <c r="C5326">
        <v>1</v>
      </c>
      <c r="D5326" s="39">
        <v>0.59</v>
      </c>
      <c r="E5326" s="39">
        <v>2</v>
      </c>
      <c r="F5326" s="39" t="s">
        <v>51</v>
      </c>
    </row>
    <row r="5327" spans="1:6">
      <c r="A5327">
        <v>58</v>
      </c>
      <c r="B5327" s="1" t="s">
        <v>311</v>
      </c>
      <c r="C5327">
        <v>2</v>
      </c>
      <c r="D5327" s="39">
        <v>0.56999999999999995</v>
      </c>
      <c r="E5327" s="39">
        <v>1</v>
      </c>
      <c r="F5327" s="39" t="s">
        <v>51</v>
      </c>
    </row>
    <row r="5328" spans="1:6">
      <c r="A5328">
        <v>58</v>
      </c>
      <c r="B5328" s="1" t="s">
        <v>285</v>
      </c>
      <c r="C5328">
        <v>1</v>
      </c>
      <c r="D5328" s="39">
        <v>0.62</v>
      </c>
      <c r="E5328" s="39">
        <v>1</v>
      </c>
      <c r="F5328" s="39" t="s">
        <v>51</v>
      </c>
    </row>
    <row r="5329" spans="1:6">
      <c r="A5329">
        <v>58</v>
      </c>
      <c r="B5329" s="1" t="s">
        <v>285</v>
      </c>
      <c r="C5329">
        <v>2</v>
      </c>
      <c r="D5329" s="39">
        <v>0.76</v>
      </c>
      <c r="E5329" s="39">
        <v>2</v>
      </c>
      <c r="F5329" s="39" t="s">
        <v>51</v>
      </c>
    </row>
    <row r="5330" spans="1:6">
      <c r="A5330">
        <v>58</v>
      </c>
      <c r="B5330" s="1" t="s">
        <v>376</v>
      </c>
      <c r="C5330">
        <v>1</v>
      </c>
      <c r="D5330" s="39">
        <v>0.68</v>
      </c>
      <c r="E5330" s="39">
        <v>1</v>
      </c>
      <c r="F5330" s="39" t="s">
        <v>51</v>
      </c>
    </row>
    <row r="5331" spans="1:6">
      <c r="A5331">
        <v>58</v>
      </c>
      <c r="B5331" s="1" t="s">
        <v>376</v>
      </c>
      <c r="C5331">
        <v>2</v>
      </c>
      <c r="D5331" s="39">
        <v>0.6</v>
      </c>
      <c r="E5331" s="39">
        <v>1</v>
      </c>
      <c r="F5331" s="39" t="s">
        <v>51</v>
      </c>
    </row>
    <row r="5332" spans="1:6">
      <c r="A5332">
        <v>58</v>
      </c>
      <c r="B5332" s="1" t="s">
        <v>275</v>
      </c>
      <c r="C5332">
        <v>1</v>
      </c>
      <c r="D5332" s="39">
        <v>0.65</v>
      </c>
      <c r="E5332" s="39">
        <v>1</v>
      </c>
      <c r="F5332" s="39" t="s">
        <v>51</v>
      </c>
    </row>
    <row r="5333" spans="1:6">
      <c r="A5333">
        <v>58</v>
      </c>
      <c r="B5333" s="1" t="s">
        <v>275</v>
      </c>
      <c r="C5333">
        <v>2</v>
      </c>
      <c r="D5333" s="39">
        <v>0.54</v>
      </c>
      <c r="E5333" s="39">
        <v>1</v>
      </c>
      <c r="F5333" s="39" t="s">
        <v>51</v>
      </c>
    </row>
    <row r="5334" spans="1:6">
      <c r="A5334">
        <v>59</v>
      </c>
      <c r="B5334" s="275" t="s">
        <v>450</v>
      </c>
      <c r="C5334">
        <v>1</v>
      </c>
      <c r="D5334" s="39">
        <v>0.47</v>
      </c>
      <c r="E5334" s="39">
        <v>0</v>
      </c>
      <c r="F5334" s="39" t="s">
        <v>51</v>
      </c>
    </row>
    <row r="5335" spans="1:6">
      <c r="A5335">
        <v>59</v>
      </c>
      <c r="B5335" s="275" t="s">
        <v>450</v>
      </c>
      <c r="C5335">
        <v>2</v>
      </c>
      <c r="D5335" s="39">
        <v>0.59</v>
      </c>
      <c r="E5335" s="39">
        <v>2</v>
      </c>
      <c r="F5335" s="39" t="s">
        <v>51</v>
      </c>
    </row>
    <row r="5336" spans="1:6">
      <c r="A5336">
        <v>59</v>
      </c>
      <c r="B5336" s="1" t="s">
        <v>379</v>
      </c>
      <c r="C5336">
        <v>1</v>
      </c>
      <c r="D5336" s="39">
        <v>0.56999999999999995</v>
      </c>
      <c r="E5336" s="39">
        <v>2</v>
      </c>
      <c r="F5336" s="39" t="s">
        <v>51</v>
      </c>
    </row>
    <row r="5337" spans="1:6">
      <c r="A5337">
        <v>59</v>
      </c>
      <c r="B5337" s="1" t="s">
        <v>379</v>
      </c>
      <c r="C5337">
        <v>2</v>
      </c>
      <c r="D5337" s="39">
        <v>0.46</v>
      </c>
      <c r="E5337" s="39">
        <v>1</v>
      </c>
      <c r="F5337" s="39" t="s">
        <v>51</v>
      </c>
    </row>
    <row r="5338" spans="1:6">
      <c r="A5338">
        <v>59</v>
      </c>
      <c r="B5338" s="1" t="s">
        <v>388</v>
      </c>
      <c r="C5338">
        <v>1</v>
      </c>
      <c r="D5338" s="39">
        <v>0.74</v>
      </c>
      <c r="E5338" s="39">
        <v>2</v>
      </c>
      <c r="F5338" s="39" t="s">
        <v>51</v>
      </c>
    </row>
    <row r="5339" spans="1:6">
      <c r="A5339">
        <v>59</v>
      </c>
      <c r="B5339" s="1" t="s">
        <v>388</v>
      </c>
      <c r="C5339">
        <v>2</v>
      </c>
      <c r="D5339" s="39">
        <v>0.53</v>
      </c>
      <c r="E5339" s="39">
        <v>1</v>
      </c>
      <c r="F5339" s="39" t="s">
        <v>51</v>
      </c>
    </row>
    <row r="5340" spans="1:6">
      <c r="A5340">
        <v>59</v>
      </c>
      <c r="B5340" s="1" t="s">
        <v>95</v>
      </c>
      <c r="C5340">
        <v>1</v>
      </c>
      <c r="D5340" s="39">
        <v>0.52</v>
      </c>
      <c r="E5340" s="39">
        <v>2</v>
      </c>
      <c r="F5340" s="39" t="s">
        <v>51</v>
      </c>
    </row>
    <row r="5341" spans="1:6">
      <c r="A5341">
        <v>59</v>
      </c>
      <c r="B5341" s="1" t="s">
        <v>95</v>
      </c>
      <c r="C5341">
        <v>2</v>
      </c>
      <c r="D5341" s="39">
        <v>0.49</v>
      </c>
      <c r="E5341" s="39">
        <v>1</v>
      </c>
      <c r="F5341" s="39" t="s">
        <v>51</v>
      </c>
    </row>
    <row r="5342" spans="1:6">
      <c r="A5342">
        <v>59</v>
      </c>
      <c r="B5342" s="1" t="s">
        <v>331</v>
      </c>
      <c r="C5342">
        <v>1</v>
      </c>
      <c r="D5342" s="39">
        <v>0.59</v>
      </c>
      <c r="E5342" s="39">
        <v>2</v>
      </c>
      <c r="F5342" s="39" t="s">
        <v>51</v>
      </c>
    </row>
    <row r="5343" spans="1:6">
      <c r="A5343">
        <v>59</v>
      </c>
      <c r="B5343" s="1" t="s">
        <v>331</v>
      </c>
      <c r="C5343">
        <v>2</v>
      </c>
      <c r="D5343" s="39">
        <v>0.56000000000000005</v>
      </c>
      <c r="E5343" s="39">
        <v>2</v>
      </c>
      <c r="F5343" s="39" t="s">
        <v>51</v>
      </c>
    </row>
    <row r="5344" spans="1:6">
      <c r="A5344">
        <v>59</v>
      </c>
      <c r="B5344" s="1" t="s">
        <v>390</v>
      </c>
      <c r="C5344">
        <v>1</v>
      </c>
      <c r="D5344" s="39">
        <v>0.39</v>
      </c>
      <c r="E5344" s="39">
        <v>0</v>
      </c>
      <c r="F5344" s="39" t="s">
        <v>51</v>
      </c>
    </row>
    <row r="5345" spans="1:6">
      <c r="A5345">
        <v>59</v>
      </c>
      <c r="B5345" s="1" t="s">
        <v>390</v>
      </c>
      <c r="C5345">
        <v>2</v>
      </c>
      <c r="D5345" s="39">
        <v>0.48</v>
      </c>
      <c r="E5345" s="39">
        <v>1</v>
      </c>
      <c r="F5345" s="39" t="s">
        <v>51</v>
      </c>
    </row>
    <row r="5346" spans="1:6">
      <c r="A5346">
        <v>59</v>
      </c>
      <c r="B5346" s="1" t="s">
        <v>10</v>
      </c>
      <c r="C5346">
        <v>1</v>
      </c>
      <c r="D5346" s="39">
        <v>0.54</v>
      </c>
      <c r="E5346" s="39">
        <v>2</v>
      </c>
      <c r="F5346" s="39" t="s">
        <v>51</v>
      </c>
    </row>
    <row r="5347" spans="1:6">
      <c r="A5347">
        <v>59</v>
      </c>
      <c r="B5347" s="1" t="s">
        <v>10</v>
      </c>
      <c r="C5347">
        <v>2</v>
      </c>
      <c r="D5347" s="39">
        <v>0.46</v>
      </c>
      <c r="E5347" s="39">
        <v>1</v>
      </c>
      <c r="F5347" s="39" t="s">
        <v>51</v>
      </c>
    </row>
    <row r="5348" spans="1:6">
      <c r="A5348">
        <v>59</v>
      </c>
      <c r="B5348" s="1" t="s">
        <v>254</v>
      </c>
      <c r="C5348">
        <v>1</v>
      </c>
      <c r="D5348" s="39">
        <v>0.5</v>
      </c>
      <c r="E5348" s="39">
        <v>2</v>
      </c>
      <c r="F5348" s="39" t="s">
        <v>51</v>
      </c>
    </row>
    <row r="5349" spans="1:6">
      <c r="A5349">
        <v>59</v>
      </c>
      <c r="B5349" s="1" t="s">
        <v>254</v>
      </c>
      <c r="C5349">
        <v>2</v>
      </c>
      <c r="D5349" s="39">
        <v>0.74</v>
      </c>
      <c r="E5349" s="39">
        <v>2</v>
      </c>
      <c r="F5349" s="39" t="s">
        <v>51</v>
      </c>
    </row>
    <row r="5350" spans="1:6">
      <c r="A5350">
        <v>59</v>
      </c>
      <c r="B5350" s="1" t="s">
        <v>120</v>
      </c>
      <c r="C5350">
        <v>1</v>
      </c>
      <c r="D5350" s="39">
        <v>0.92</v>
      </c>
      <c r="E5350" s="39">
        <v>2</v>
      </c>
      <c r="F5350" s="39" t="s">
        <v>51</v>
      </c>
    </row>
    <row r="5351" spans="1:6">
      <c r="A5351">
        <v>59</v>
      </c>
      <c r="B5351" s="1" t="s">
        <v>120</v>
      </c>
      <c r="C5351">
        <v>2</v>
      </c>
      <c r="D5351" s="39">
        <v>1</v>
      </c>
      <c r="E5351" s="39">
        <v>3</v>
      </c>
      <c r="F5351" s="39" t="s">
        <v>51</v>
      </c>
    </row>
    <row r="5352" spans="1:6">
      <c r="A5352">
        <v>59</v>
      </c>
      <c r="B5352" s="1" t="s">
        <v>391</v>
      </c>
      <c r="C5352">
        <v>1</v>
      </c>
      <c r="D5352" s="39">
        <v>0.64</v>
      </c>
      <c r="E5352" s="39">
        <v>1</v>
      </c>
      <c r="F5352" s="39" t="s">
        <v>51</v>
      </c>
    </row>
    <row r="5353" spans="1:6">
      <c r="A5353">
        <v>59</v>
      </c>
      <c r="B5353" s="1" t="s">
        <v>391</v>
      </c>
      <c r="C5353">
        <v>2</v>
      </c>
      <c r="D5353" s="39">
        <v>0.59</v>
      </c>
      <c r="E5353" s="39">
        <v>2</v>
      </c>
      <c r="F5353" s="39" t="s">
        <v>51</v>
      </c>
    </row>
    <row r="5354" spans="1:6">
      <c r="A5354">
        <v>59</v>
      </c>
      <c r="B5354" s="1" t="s">
        <v>412</v>
      </c>
      <c r="C5354">
        <v>1</v>
      </c>
      <c r="D5354" s="39">
        <v>0.73</v>
      </c>
      <c r="E5354" s="39">
        <v>2</v>
      </c>
      <c r="F5354" s="39" t="s">
        <v>51</v>
      </c>
    </row>
    <row r="5355" spans="1:6">
      <c r="A5355">
        <v>59</v>
      </c>
      <c r="B5355" s="1" t="s">
        <v>412</v>
      </c>
      <c r="C5355">
        <v>2</v>
      </c>
      <c r="D5355" s="39">
        <v>0.63</v>
      </c>
      <c r="E5355" s="39">
        <v>1</v>
      </c>
      <c r="F5355" s="39" t="s">
        <v>51</v>
      </c>
    </row>
    <row r="5356" spans="1:6">
      <c r="A5356">
        <v>59</v>
      </c>
      <c r="B5356" s="1" t="s">
        <v>354</v>
      </c>
      <c r="C5356">
        <v>1</v>
      </c>
      <c r="D5356" s="39">
        <v>0.83</v>
      </c>
      <c r="E5356" s="39">
        <v>2</v>
      </c>
      <c r="F5356" s="39" t="s">
        <v>51</v>
      </c>
    </row>
    <row r="5357" spans="1:6">
      <c r="A5357">
        <v>59</v>
      </c>
      <c r="B5357" s="1" t="s">
        <v>354</v>
      </c>
      <c r="C5357">
        <v>2</v>
      </c>
      <c r="D5357" s="39">
        <v>0.7</v>
      </c>
      <c r="E5357" s="39">
        <v>2</v>
      </c>
      <c r="F5357" s="39" t="s">
        <v>51</v>
      </c>
    </row>
    <row r="5358" spans="1:6">
      <c r="A5358">
        <v>59</v>
      </c>
      <c r="B5358" s="1" t="s">
        <v>334</v>
      </c>
      <c r="C5358">
        <v>1</v>
      </c>
      <c r="D5358" s="39">
        <v>0.65</v>
      </c>
      <c r="E5358" s="39">
        <v>2</v>
      </c>
      <c r="F5358" s="39" t="s">
        <v>51</v>
      </c>
    </row>
    <row r="5359" spans="1:6">
      <c r="A5359">
        <v>59</v>
      </c>
      <c r="B5359" s="1" t="s">
        <v>334</v>
      </c>
      <c r="C5359">
        <v>2</v>
      </c>
      <c r="D5359" s="39">
        <v>0.65</v>
      </c>
      <c r="E5359" s="39">
        <v>2</v>
      </c>
      <c r="F5359" s="39" t="s">
        <v>51</v>
      </c>
    </row>
    <row r="5360" spans="1:6">
      <c r="A5360">
        <v>59</v>
      </c>
      <c r="B5360" s="1" t="s">
        <v>257</v>
      </c>
      <c r="C5360">
        <v>1</v>
      </c>
      <c r="D5360" s="39">
        <v>0.79</v>
      </c>
      <c r="E5360" s="39">
        <v>2</v>
      </c>
      <c r="F5360" s="39" t="s">
        <v>51</v>
      </c>
    </row>
    <row r="5361" spans="1:6">
      <c r="A5361">
        <v>59</v>
      </c>
      <c r="B5361" s="1" t="s">
        <v>257</v>
      </c>
      <c r="C5361">
        <v>2</v>
      </c>
      <c r="D5361" s="39">
        <v>1</v>
      </c>
      <c r="E5361" s="39">
        <v>3</v>
      </c>
      <c r="F5361" s="39" t="s">
        <v>51</v>
      </c>
    </row>
    <row r="5362" spans="1:6">
      <c r="A5362">
        <v>59</v>
      </c>
      <c r="B5362" s="1" t="s">
        <v>323</v>
      </c>
      <c r="C5362">
        <v>1</v>
      </c>
      <c r="D5362" s="39">
        <v>0.87</v>
      </c>
      <c r="E5362" s="39">
        <v>2</v>
      </c>
      <c r="F5362" s="39" t="s">
        <v>51</v>
      </c>
    </row>
    <row r="5363" spans="1:6">
      <c r="A5363">
        <v>59</v>
      </c>
      <c r="B5363" s="1" t="s">
        <v>323</v>
      </c>
      <c r="C5363">
        <v>2</v>
      </c>
      <c r="D5363" s="39">
        <v>0.68</v>
      </c>
      <c r="E5363" s="39">
        <v>1</v>
      </c>
      <c r="F5363" s="39" t="s">
        <v>51</v>
      </c>
    </row>
    <row r="5364" spans="1:6">
      <c r="A5364">
        <v>59</v>
      </c>
      <c r="B5364" s="1" t="s">
        <v>489</v>
      </c>
      <c r="C5364">
        <v>1</v>
      </c>
      <c r="D5364" s="39">
        <v>0.71</v>
      </c>
      <c r="E5364" s="39">
        <v>2</v>
      </c>
      <c r="F5364" s="39" t="s">
        <v>51</v>
      </c>
    </row>
    <row r="5365" spans="1:6">
      <c r="A5365">
        <v>59</v>
      </c>
      <c r="B5365" s="1" t="s">
        <v>489</v>
      </c>
      <c r="C5365">
        <v>2</v>
      </c>
      <c r="D5365" s="39">
        <v>0.91</v>
      </c>
      <c r="E5365" s="39">
        <v>2</v>
      </c>
      <c r="F5365" s="39" t="s">
        <v>51</v>
      </c>
    </row>
    <row r="5366" spans="1:6">
      <c r="A5366">
        <v>59</v>
      </c>
      <c r="B5366" s="1" t="s">
        <v>408</v>
      </c>
      <c r="C5366">
        <v>1</v>
      </c>
      <c r="D5366" s="39">
        <v>0.43</v>
      </c>
      <c r="E5366" s="39">
        <v>0</v>
      </c>
      <c r="F5366" s="39" t="s">
        <v>51</v>
      </c>
    </row>
    <row r="5367" spans="1:6">
      <c r="A5367">
        <v>59</v>
      </c>
      <c r="B5367" s="1" t="s">
        <v>408</v>
      </c>
      <c r="C5367">
        <v>2</v>
      </c>
      <c r="D5367" s="39">
        <v>0.57999999999999996</v>
      </c>
      <c r="E5367" s="39">
        <v>1</v>
      </c>
      <c r="F5367" s="39" t="s">
        <v>51</v>
      </c>
    </row>
    <row r="5368" spans="1:6">
      <c r="A5368">
        <v>59</v>
      </c>
      <c r="B5368" s="1" t="s">
        <v>405</v>
      </c>
      <c r="C5368">
        <v>1</v>
      </c>
      <c r="D5368" s="39">
        <v>0.6</v>
      </c>
      <c r="E5368" s="39">
        <v>2</v>
      </c>
      <c r="F5368" s="39" t="s">
        <v>51</v>
      </c>
    </row>
    <row r="5369" spans="1:6">
      <c r="A5369">
        <v>59</v>
      </c>
      <c r="B5369" s="1" t="s">
        <v>405</v>
      </c>
      <c r="C5369">
        <v>2</v>
      </c>
      <c r="D5369" s="39">
        <v>0.6</v>
      </c>
      <c r="E5369" s="39">
        <v>2</v>
      </c>
      <c r="F5369" s="39" t="s">
        <v>51</v>
      </c>
    </row>
    <row r="5370" spans="1:6">
      <c r="A5370">
        <v>59</v>
      </c>
      <c r="B5370" s="1" t="s">
        <v>418</v>
      </c>
      <c r="C5370">
        <v>1</v>
      </c>
      <c r="D5370" s="39">
        <v>0.92</v>
      </c>
      <c r="E5370" s="39">
        <v>1</v>
      </c>
      <c r="F5370" s="39" t="s">
        <v>51</v>
      </c>
    </row>
    <row r="5371" spans="1:6">
      <c r="A5371">
        <v>59</v>
      </c>
      <c r="B5371" s="1" t="s">
        <v>418</v>
      </c>
      <c r="C5371">
        <v>2</v>
      </c>
      <c r="D5371" s="39">
        <v>0.66</v>
      </c>
      <c r="E5371" s="39">
        <v>1</v>
      </c>
      <c r="F5371" s="39" t="s">
        <v>51</v>
      </c>
    </row>
    <row r="5372" spans="1:6">
      <c r="A5372">
        <v>59</v>
      </c>
      <c r="B5372" s="1" t="s">
        <v>234</v>
      </c>
      <c r="C5372">
        <v>1</v>
      </c>
      <c r="D5372" s="39">
        <v>0</v>
      </c>
      <c r="E5372" s="39">
        <v>0</v>
      </c>
      <c r="F5372" s="39" t="s">
        <v>52</v>
      </c>
    </row>
    <row r="5373" spans="1:6">
      <c r="A5373">
        <v>59</v>
      </c>
      <c r="B5373" s="1" t="s">
        <v>234</v>
      </c>
      <c r="C5373">
        <v>2</v>
      </c>
      <c r="D5373" s="39">
        <v>0</v>
      </c>
      <c r="E5373" s="39">
        <v>0</v>
      </c>
      <c r="F5373" s="39" t="s">
        <v>52</v>
      </c>
    </row>
    <row r="5374" spans="1:6">
      <c r="A5374">
        <v>59</v>
      </c>
      <c r="B5374" s="1" t="s">
        <v>118</v>
      </c>
      <c r="C5374">
        <v>1</v>
      </c>
      <c r="D5374" s="39">
        <v>0.45</v>
      </c>
      <c r="E5374" s="39">
        <v>0</v>
      </c>
      <c r="F5374" s="39" t="s">
        <v>51</v>
      </c>
    </row>
    <row r="5375" spans="1:6">
      <c r="A5375">
        <v>59</v>
      </c>
      <c r="B5375" s="1" t="s">
        <v>118</v>
      </c>
      <c r="C5375">
        <v>2</v>
      </c>
      <c r="D5375" s="39">
        <v>1</v>
      </c>
      <c r="E5375" s="39">
        <v>3</v>
      </c>
      <c r="F5375" s="39" t="s">
        <v>51</v>
      </c>
    </row>
    <row r="5376" spans="1:6">
      <c r="A5376">
        <v>59</v>
      </c>
      <c r="B5376" s="1" t="s">
        <v>335</v>
      </c>
      <c r="C5376">
        <v>1</v>
      </c>
      <c r="D5376" s="39">
        <v>0.71</v>
      </c>
      <c r="E5376" s="39">
        <v>2</v>
      </c>
      <c r="F5376" s="39" t="s">
        <v>51</v>
      </c>
    </row>
    <row r="5377" spans="1:6">
      <c r="A5377">
        <v>59</v>
      </c>
      <c r="B5377" s="1" t="s">
        <v>335</v>
      </c>
      <c r="C5377">
        <v>2</v>
      </c>
      <c r="D5377" s="39">
        <v>0.84</v>
      </c>
      <c r="E5377" s="39">
        <v>2</v>
      </c>
      <c r="F5377" s="39" t="s">
        <v>51</v>
      </c>
    </row>
    <row r="5378" spans="1:6">
      <c r="A5378">
        <v>59</v>
      </c>
      <c r="B5378" s="1" t="s">
        <v>240</v>
      </c>
      <c r="C5378">
        <v>1</v>
      </c>
      <c r="D5378" s="39">
        <v>0.7</v>
      </c>
      <c r="E5378" s="39">
        <v>2</v>
      </c>
      <c r="F5378" s="39" t="s">
        <v>51</v>
      </c>
    </row>
    <row r="5379" spans="1:6">
      <c r="A5379">
        <v>59</v>
      </c>
      <c r="B5379" s="1" t="s">
        <v>240</v>
      </c>
      <c r="C5379">
        <v>2</v>
      </c>
      <c r="D5379" s="39">
        <v>0.79</v>
      </c>
      <c r="E5379" s="39">
        <v>2</v>
      </c>
      <c r="F5379" s="39" t="s">
        <v>51</v>
      </c>
    </row>
    <row r="5380" spans="1:6">
      <c r="A5380">
        <v>59</v>
      </c>
      <c r="B5380" s="1" t="s">
        <v>326</v>
      </c>
      <c r="C5380">
        <v>1</v>
      </c>
      <c r="D5380" s="39">
        <v>0.68</v>
      </c>
      <c r="E5380" s="39">
        <v>1</v>
      </c>
      <c r="F5380" s="39" t="s">
        <v>51</v>
      </c>
    </row>
    <row r="5381" spans="1:6">
      <c r="A5381">
        <v>59</v>
      </c>
      <c r="B5381" s="1" t="s">
        <v>326</v>
      </c>
      <c r="C5381">
        <v>2</v>
      </c>
      <c r="D5381" s="39">
        <v>0.67</v>
      </c>
      <c r="E5381" s="39">
        <v>1</v>
      </c>
      <c r="F5381" s="39" t="s">
        <v>51</v>
      </c>
    </row>
    <row r="5382" spans="1:6">
      <c r="A5382">
        <v>59</v>
      </c>
      <c r="B5382" s="1" t="s">
        <v>342</v>
      </c>
      <c r="C5382">
        <v>1</v>
      </c>
      <c r="D5382" s="39">
        <v>0.6</v>
      </c>
      <c r="E5382" s="39">
        <v>2</v>
      </c>
      <c r="F5382" s="39" t="s">
        <v>51</v>
      </c>
    </row>
    <row r="5383" spans="1:6">
      <c r="A5383">
        <v>59</v>
      </c>
      <c r="B5383" s="1" t="s">
        <v>342</v>
      </c>
      <c r="C5383">
        <v>2</v>
      </c>
      <c r="D5383" s="39">
        <v>1</v>
      </c>
      <c r="E5383" s="39">
        <v>3</v>
      </c>
      <c r="F5383" s="39" t="s">
        <v>51</v>
      </c>
    </row>
    <row r="5384" spans="1:6">
      <c r="A5384">
        <v>59</v>
      </c>
      <c r="B5384" s="1" t="s">
        <v>400</v>
      </c>
      <c r="C5384">
        <v>1</v>
      </c>
      <c r="D5384" s="39">
        <v>1</v>
      </c>
      <c r="E5384" s="39">
        <v>3</v>
      </c>
      <c r="F5384" s="39" t="s">
        <v>51</v>
      </c>
    </row>
    <row r="5385" spans="1:6">
      <c r="A5385">
        <v>59</v>
      </c>
      <c r="B5385" s="1" t="s">
        <v>400</v>
      </c>
      <c r="C5385">
        <v>2</v>
      </c>
      <c r="D5385" s="39">
        <v>0.73</v>
      </c>
      <c r="E5385" s="39">
        <v>2</v>
      </c>
      <c r="F5385" s="39" t="s">
        <v>51</v>
      </c>
    </row>
    <row r="5386" spans="1:6">
      <c r="A5386">
        <v>59</v>
      </c>
      <c r="B5386" s="1" t="s">
        <v>122</v>
      </c>
      <c r="C5386">
        <v>1</v>
      </c>
      <c r="D5386" s="39">
        <v>1</v>
      </c>
      <c r="E5386" s="39">
        <v>3</v>
      </c>
      <c r="F5386" s="39" t="s">
        <v>51</v>
      </c>
    </row>
    <row r="5387" spans="1:6">
      <c r="A5387">
        <v>59</v>
      </c>
      <c r="B5387" s="1" t="s">
        <v>122</v>
      </c>
      <c r="C5387">
        <v>2</v>
      </c>
      <c r="D5387" s="39">
        <v>0.6</v>
      </c>
      <c r="E5387" s="39">
        <v>1</v>
      </c>
      <c r="F5387" s="39" t="s">
        <v>51</v>
      </c>
    </row>
    <row r="5388" spans="1:6">
      <c r="A5388">
        <v>59</v>
      </c>
      <c r="B5388" s="1" t="s">
        <v>310</v>
      </c>
      <c r="C5388">
        <v>1</v>
      </c>
      <c r="D5388" s="39">
        <v>0.55000000000000004</v>
      </c>
      <c r="E5388" s="39">
        <v>1</v>
      </c>
      <c r="F5388" s="39" t="s">
        <v>51</v>
      </c>
    </row>
    <row r="5389" spans="1:6">
      <c r="A5389">
        <v>59</v>
      </c>
      <c r="B5389" s="1" t="s">
        <v>310</v>
      </c>
      <c r="C5389">
        <v>2</v>
      </c>
      <c r="D5389" s="39">
        <v>0.63</v>
      </c>
      <c r="E5389" s="39">
        <v>2</v>
      </c>
      <c r="F5389" s="39" t="s">
        <v>51</v>
      </c>
    </row>
    <row r="5390" spans="1:6">
      <c r="A5390">
        <v>59</v>
      </c>
      <c r="B5390" s="1" t="s">
        <v>414</v>
      </c>
      <c r="C5390">
        <v>1</v>
      </c>
      <c r="D5390" s="39">
        <v>0.94</v>
      </c>
      <c r="E5390" s="39">
        <v>2</v>
      </c>
      <c r="F5390" s="39" t="s">
        <v>51</v>
      </c>
    </row>
    <row r="5391" spans="1:6">
      <c r="A5391">
        <v>59</v>
      </c>
      <c r="B5391" s="1" t="s">
        <v>414</v>
      </c>
      <c r="C5391">
        <v>2</v>
      </c>
      <c r="D5391" s="39">
        <v>0.68</v>
      </c>
      <c r="E5391" s="39">
        <v>2</v>
      </c>
      <c r="F5391" s="39" t="s">
        <v>51</v>
      </c>
    </row>
    <row r="5392" spans="1:6">
      <c r="A5392">
        <v>59</v>
      </c>
      <c r="B5392" s="1" t="s">
        <v>201</v>
      </c>
      <c r="C5392">
        <v>1</v>
      </c>
      <c r="D5392" s="39">
        <v>1</v>
      </c>
      <c r="E5392" s="39">
        <v>3</v>
      </c>
      <c r="F5392" s="39" t="s">
        <v>51</v>
      </c>
    </row>
    <row r="5393" spans="1:6">
      <c r="A5393">
        <v>59</v>
      </c>
      <c r="B5393" s="1" t="s">
        <v>201</v>
      </c>
      <c r="C5393">
        <v>2</v>
      </c>
      <c r="D5393" s="39">
        <v>1</v>
      </c>
      <c r="E5393" s="39">
        <v>3</v>
      </c>
      <c r="F5393" s="39" t="s">
        <v>51</v>
      </c>
    </row>
    <row r="5394" spans="1:6">
      <c r="A5394">
        <v>59</v>
      </c>
      <c r="B5394" s="1" t="s">
        <v>290</v>
      </c>
      <c r="C5394">
        <v>1</v>
      </c>
      <c r="D5394" s="39">
        <v>0.56000000000000005</v>
      </c>
      <c r="E5394" s="39">
        <v>1</v>
      </c>
      <c r="F5394" s="39" t="s">
        <v>51</v>
      </c>
    </row>
    <row r="5395" spans="1:6">
      <c r="A5395">
        <v>59</v>
      </c>
      <c r="B5395" s="1" t="s">
        <v>290</v>
      </c>
      <c r="C5395">
        <v>2</v>
      </c>
      <c r="D5395" s="39">
        <v>0.46</v>
      </c>
      <c r="E5395" s="39">
        <v>0</v>
      </c>
      <c r="F5395" s="39" t="s">
        <v>51</v>
      </c>
    </row>
    <row r="5396" spans="1:6">
      <c r="A5396">
        <v>59</v>
      </c>
      <c r="B5396" s="1" t="s">
        <v>20</v>
      </c>
      <c r="C5396">
        <v>1</v>
      </c>
      <c r="D5396" s="39">
        <v>0.56000000000000005</v>
      </c>
      <c r="E5396" s="39">
        <v>2</v>
      </c>
      <c r="F5396" s="39" t="s">
        <v>51</v>
      </c>
    </row>
    <row r="5397" spans="1:6">
      <c r="A5397">
        <v>59</v>
      </c>
      <c r="B5397" s="1" t="s">
        <v>20</v>
      </c>
      <c r="C5397">
        <v>2</v>
      </c>
      <c r="D5397" s="39">
        <v>1</v>
      </c>
      <c r="E5397" s="39">
        <v>3</v>
      </c>
      <c r="F5397" s="39" t="s">
        <v>51</v>
      </c>
    </row>
    <row r="5398" spans="1:6">
      <c r="A5398">
        <v>59</v>
      </c>
      <c r="B5398" s="1" t="s">
        <v>274</v>
      </c>
      <c r="C5398">
        <v>1</v>
      </c>
      <c r="D5398" s="39">
        <v>0.83</v>
      </c>
      <c r="E5398" s="39">
        <v>2</v>
      </c>
      <c r="F5398" s="39" t="s">
        <v>51</v>
      </c>
    </row>
    <row r="5399" spans="1:6">
      <c r="A5399">
        <v>59</v>
      </c>
      <c r="B5399" s="1" t="s">
        <v>274</v>
      </c>
      <c r="C5399">
        <v>2</v>
      </c>
      <c r="D5399" s="39">
        <v>0.84</v>
      </c>
      <c r="E5399" s="39">
        <v>1</v>
      </c>
      <c r="F5399" s="39" t="s">
        <v>51</v>
      </c>
    </row>
    <row r="5400" spans="1:6">
      <c r="A5400">
        <v>59</v>
      </c>
      <c r="B5400" s="1" t="s">
        <v>394</v>
      </c>
      <c r="C5400">
        <v>1</v>
      </c>
      <c r="D5400" s="39">
        <v>1</v>
      </c>
      <c r="E5400" s="39">
        <v>3</v>
      </c>
      <c r="F5400" s="39" t="s">
        <v>51</v>
      </c>
    </row>
    <row r="5401" spans="1:6">
      <c r="A5401">
        <v>59</v>
      </c>
      <c r="B5401" s="1" t="s">
        <v>394</v>
      </c>
      <c r="C5401">
        <v>2</v>
      </c>
      <c r="D5401" s="39">
        <v>0.82</v>
      </c>
      <c r="E5401" s="39">
        <v>1</v>
      </c>
      <c r="F5401" s="39" t="s">
        <v>51</v>
      </c>
    </row>
    <row r="5402" spans="1:6">
      <c r="A5402">
        <v>59</v>
      </c>
      <c r="B5402" s="1" t="s">
        <v>256</v>
      </c>
      <c r="C5402">
        <v>1</v>
      </c>
      <c r="D5402" s="39">
        <v>1</v>
      </c>
      <c r="E5402" s="39">
        <v>3</v>
      </c>
      <c r="F5402" s="39" t="s">
        <v>51</v>
      </c>
    </row>
    <row r="5403" spans="1:6">
      <c r="A5403">
        <v>59</v>
      </c>
      <c r="B5403" s="1" t="s">
        <v>256</v>
      </c>
      <c r="C5403">
        <v>2</v>
      </c>
      <c r="D5403" s="39">
        <v>0.89</v>
      </c>
      <c r="E5403" s="39">
        <v>2</v>
      </c>
      <c r="F5403" s="39" t="s">
        <v>51</v>
      </c>
    </row>
    <row r="5404" spans="1:6">
      <c r="A5404">
        <v>59</v>
      </c>
      <c r="B5404" s="1" t="s">
        <v>243</v>
      </c>
      <c r="C5404">
        <v>1</v>
      </c>
      <c r="D5404" s="39">
        <v>1</v>
      </c>
      <c r="E5404" s="39">
        <v>3</v>
      </c>
      <c r="F5404" s="39" t="s">
        <v>51</v>
      </c>
    </row>
    <row r="5405" spans="1:6">
      <c r="A5405">
        <v>59</v>
      </c>
      <c r="B5405" s="1" t="s">
        <v>243</v>
      </c>
      <c r="C5405">
        <v>2</v>
      </c>
      <c r="D5405" s="39">
        <v>1</v>
      </c>
      <c r="E5405" s="39">
        <v>3</v>
      </c>
      <c r="F5405" s="39" t="s">
        <v>51</v>
      </c>
    </row>
    <row r="5406" spans="1:6">
      <c r="A5406">
        <v>59</v>
      </c>
      <c r="B5406" s="1" t="s">
        <v>311</v>
      </c>
      <c r="C5406">
        <v>1</v>
      </c>
      <c r="D5406" s="39">
        <v>0.69</v>
      </c>
      <c r="E5406" s="39">
        <v>2</v>
      </c>
      <c r="F5406" s="39" t="s">
        <v>51</v>
      </c>
    </row>
    <row r="5407" spans="1:6">
      <c r="A5407">
        <v>59</v>
      </c>
      <c r="B5407" s="1" t="s">
        <v>311</v>
      </c>
      <c r="C5407">
        <v>2</v>
      </c>
      <c r="D5407" s="39">
        <v>1</v>
      </c>
      <c r="E5407" s="39">
        <v>3</v>
      </c>
      <c r="F5407" s="39" t="s">
        <v>51</v>
      </c>
    </row>
    <row r="5408" spans="1:6">
      <c r="A5408">
        <v>59</v>
      </c>
      <c r="B5408" s="1" t="s">
        <v>285</v>
      </c>
      <c r="C5408">
        <v>1</v>
      </c>
      <c r="D5408" s="39">
        <v>1</v>
      </c>
      <c r="E5408" s="39">
        <v>3</v>
      </c>
      <c r="F5408" s="39" t="s">
        <v>51</v>
      </c>
    </row>
    <row r="5409" spans="1:6">
      <c r="A5409">
        <v>59</v>
      </c>
      <c r="B5409" s="1" t="s">
        <v>285</v>
      </c>
      <c r="C5409">
        <v>2</v>
      </c>
      <c r="D5409" s="39">
        <v>0.82</v>
      </c>
      <c r="E5409" s="39">
        <v>1</v>
      </c>
      <c r="F5409" s="39" t="s">
        <v>51</v>
      </c>
    </row>
    <row r="5410" spans="1:6">
      <c r="A5410">
        <v>59</v>
      </c>
      <c r="B5410" s="1" t="s">
        <v>376</v>
      </c>
      <c r="C5410">
        <v>1</v>
      </c>
      <c r="D5410" s="39">
        <v>1</v>
      </c>
      <c r="E5410" s="39">
        <v>3</v>
      </c>
      <c r="F5410" s="39" t="s">
        <v>51</v>
      </c>
    </row>
    <row r="5411" spans="1:6">
      <c r="A5411">
        <v>59</v>
      </c>
      <c r="B5411" s="1" t="s">
        <v>376</v>
      </c>
      <c r="C5411">
        <v>2</v>
      </c>
      <c r="D5411" s="39">
        <v>0.74</v>
      </c>
      <c r="E5411" s="39">
        <v>1</v>
      </c>
      <c r="F5411" s="39" t="s">
        <v>51</v>
      </c>
    </row>
    <row r="5412" spans="1:6">
      <c r="A5412">
        <v>59</v>
      </c>
      <c r="B5412" s="1" t="s">
        <v>275</v>
      </c>
      <c r="C5412">
        <v>1</v>
      </c>
      <c r="D5412" s="39">
        <v>1</v>
      </c>
      <c r="E5412" s="39">
        <v>3</v>
      </c>
      <c r="F5412" s="39" t="s">
        <v>51</v>
      </c>
    </row>
    <row r="5413" spans="1:6">
      <c r="A5413">
        <v>59</v>
      </c>
      <c r="B5413" s="1" t="s">
        <v>275</v>
      </c>
      <c r="C5413">
        <v>2</v>
      </c>
      <c r="D5413" s="39">
        <v>0.73</v>
      </c>
      <c r="E5413" s="39">
        <v>2</v>
      </c>
      <c r="F5413" s="39" t="s">
        <v>51</v>
      </c>
    </row>
    <row r="5414" spans="1:6">
      <c r="A5414">
        <v>60</v>
      </c>
      <c r="B5414" s="275" t="s">
        <v>450</v>
      </c>
      <c r="C5414">
        <v>1</v>
      </c>
      <c r="D5414" s="39">
        <v>0.55000000000000004</v>
      </c>
      <c r="E5414" s="39">
        <v>1</v>
      </c>
      <c r="F5414" s="39" t="s">
        <v>51</v>
      </c>
    </row>
    <row r="5415" spans="1:6">
      <c r="A5415">
        <v>60</v>
      </c>
      <c r="B5415" s="275" t="s">
        <v>450</v>
      </c>
      <c r="C5415">
        <v>2</v>
      </c>
      <c r="D5415" s="39">
        <v>0.5</v>
      </c>
      <c r="E5415" s="39">
        <v>2</v>
      </c>
      <c r="F5415" s="39" t="s">
        <v>51</v>
      </c>
    </row>
    <row r="5416" spans="1:6">
      <c r="A5416">
        <v>60</v>
      </c>
      <c r="B5416" s="1" t="s">
        <v>379</v>
      </c>
      <c r="C5416">
        <v>1</v>
      </c>
      <c r="D5416" s="39">
        <v>0.77</v>
      </c>
      <c r="E5416" s="39">
        <v>2</v>
      </c>
      <c r="F5416" s="39" t="s">
        <v>51</v>
      </c>
    </row>
    <row r="5417" spans="1:6">
      <c r="A5417">
        <v>60</v>
      </c>
      <c r="B5417" s="1" t="s">
        <v>379</v>
      </c>
      <c r="C5417">
        <v>2</v>
      </c>
      <c r="D5417" s="39">
        <v>0.54</v>
      </c>
      <c r="E5417" s="39">
        <v>2</v>
      </c>
      <c r="F5417" s="39" t="s">
        <v>51</v>
      </c>
    </row>
    <row r="5418" spans="1:6">
      <c r="A5418">
        <v>60</v>
      </c>
      <c r="B5418" s="1" t="s">
        <v>423</v>
      </c>
      <c r="C5418">
        <v>1</v>
      </c>
      <c r="D5418" s="39">
        <v>0</v>
      </c>
      <c r="E5418" s="39">
        <v>0</v>
      </c>
      <c r="F5418" s="39" t="s">
        <v>52</v>
      </c>
    </row>
    <row r="5419" spans="1:6">
      <c r="A5419">
        <v>60</v>
      </c>
      <c r="B5419" s="1" t="s">
        <v>423</v>
      </c>
      <c r="C5419">
        <v>2</v>
      </c>
      <c r="D5419" s="39">
        <v>0</v>
      </c>
      <c r="E5419" s="39">
        <v>0</v>
      </c>
      <c r="F5419" s="39" t="s">
        <v>52</v>
      </c>
    </row>
    <row r="5420" spans="1:6">
      <c r="A5420">
        <v>60</v>
      </c>
      <c r="B5420" s="1" t="s">
        <v>229</v>
      </c>
      <c r="C5420">
        <v>1</v>
      </c>
      <c r="D5420" s="39">
        <v>1</v>
      </c>
      <c r="E5420" s="39">
        <v>3</v>
      </c>
      <c r="F5420" s="39" t="s">
        <v>51</v>
      </c>
    </row>
    <row r="5421" spans="1:6">
      <c r="A5421">
        <v>60</v>
      </c>
      <c r="B5421" s="1" t="s">
        <v>229</v>
      </c>
      <c r="C5421">
        <v>2</v>
      </c>
      <c r="D5421" s="39">
        <v>0.52</v>
      </c>
      <c r="E5421" s="39">
        <v>2</v>
      </c>
      <c r="F5421" s="39" t="s">
        <v>51</v>
      </c>
    </row>
    <row r="5422" spans="1:6">
      <c r="A5422">
        <v>60</v>
      </c>
      <c r="B5422" s="1" t="s">
        <v>388</v>
      </c>
      <c r="C5422">
        <v>1</v>
      </c>
      <c r="D5422" s="39">
        <v>0.81</v>
      </c>
      <c r="E5422" s="39">
        <v>1</v>
      </c>
      <c r="F5422" s="39" t="s">
        <v>51</v>
      </c>
    </row>
    <row r="5423" spans="1:6">
      <c r="A5423">
        <v>60</v>
      </c>
      <c r="B5423" s="1" t="s">
        <v>388</v>
      </c>
      <c r="C5423">
        <v>2</v>
      </c>
      <c r="D5423" s="39">
        <v>1</v>
      </c>
      <c r="E5423" s="39">
        <v>3</v>
      </c>
      <c r="F5423" s="39" t="s">
        <v>51</v>
      </c>
    </row>
    <row r="5424" spans="1:6">
      <c r="A5424">
        <v>60</v>
      </c>
      <c r="B5424" s="1" t="s">
        <v>95</v>
      </c>
      <c r="C5424">
        <v>1</v>
      </c>
      <c r="D5424" s="39">
        <v>0.85</v>
      </c>
      <c r="E5424" s="39">
        <v>2</v>
      </c>
      <c r="F5424" s="39" t="s">
        <v>51</v>
      </c>
    </row>
    <row r="5425" spans="1:6">
      <c r="A5425">
        <v>60</v>
      </c>
      <c r="B5425" s="1" t="s">
        <v>95</v>
      </c>
      <c r="C5425">
        <v>2</v>
      </c>
      <c r="D5425" s="39">
        <v>0.76</v>
      </c>
      <c r="E5425" s="39">
        <v>2</v>
      </c>
      <c r="F5425" s="39" t="s">
        <v>51</v>
      </c>
    </row>
    <row r="5426" spans="1:6">
      <c r="A5426">
        <v>60</v>
      </c>
      <c r="B5426" s="1" t="s">
        <v>10</v>
      </c>
      <c r="C5426">
        <v>1</v>
      </c>
      <c r="D5426" s="39">
        <v>0.86</v>
      </c>
      <c r="E5426" s="39">
        <v>2</v>
      </c>
      <c r="F5426" s="39" t="s">
        <v>51</v>
      </c>
    </row>
    <row r="5427" spans="1:6">
      <c r="A5427">
        <v>60</v>
      </c>
      <c r="B5427" s="1" t="s">
        <v>10</v>
      </c>
      <c r="C5427">
        <v>2</v>
      </c>
      <c r="D5427" s="39">
        <v>1</v>
      </c>
      <c r="E5427" s="39">
        <v>3</v>
      </c>
      <c r="F5427" s="39" t="s">
        <v>51</v>
      </c>
    </row>
    <row r="5428" spans="1:6">
      <c r="A5428">
        <v>60</v>
      </c>
      <c r="B5428" s="1" t="s">
        <v>390</v>
      </c>
      <c r="C5428">
        <v>1</v>
      </c>
      <c r="D5428" s="39">
        <v>1</v>
      </c>
      <c r="E5428" s="39">
        <v>3</v>
      </c>
      <c r="F5428" s="39" t="s">
        <v>51</v>
      </c>
    </row>
    <row r="5429" spans="1:6">
      <c r="A5429">
        <v>60</v>
      </c>
      <c r="B5429" s="1" t="s">
        <v>390</v>
      </c>
      <c r="C5429">
        <v>2</v>
      </c>
      <c r="D5429" s="39">
        <v>0.65</v>
      </c>
      <c r="E5429" s="39">
        <v>1</v>
      </c>
      <c r="F5429" s="39" t="s">
        <v>51</v>
      </c>
    </row>
    <row r="5430" spans="1:6">
      <c r="A5430">
        <v>60</v>
      </c>
      <c r="B5430" s="1" t="s">
        <v>331</v>
      </c>
      <c r="C5430">
        <v>1</v>
      </c>
      <c r="D5430" s="39">
        <v>0.92</v>
      </c>
      <c r="E5430" s="39">
        <v>2</v>
      </c>
      <c r="F5430" s="39" t="s">
        <v>51</v>
      </c>
    </row>
    <row r="5431" spans="1:6">
      <c r="A5431">
        <v>60</v>
      </c>
      <c r="B5431" s="1" t="s">
        <v>331</v>
      </c>
      <c r="C5431">
        <v>2</v>
      </c>
      <c r="D5431" s="39">
        <v>1</v>
      </c>
      <c r="E5431" s="39">
        <v>3</v>
      </c>
      <c r="F5431" s="39" t="s">
        <v>51</v>
      </c>
    </row>
    <row r="5432" spans="1:6">
      <c r="A5432">
        <v>60</v>
      </c>
      <c r="B5432" s="1" t="s">
        <v>254</v>
      </c>
      <c r="C5432">
        <v>1</v>
      </c>
      <c r="D5432" s="39">
        <v>0.79</v>
      </c>
      <c r="E5432" s="39">
        <v>1</v>
      </c>
      <c r="F5432" s="39" t="s">
        <v>51</v>
      </c>
    </row>
    <row r="5433" spans="1:6">
      <c r="A5433">
        <v>60</v>
      </c>
      <c r="B5433" s="1" t="s">
        <v>254</v>
      </c>
      <c r="C5433">
        <v>2</v>
      </c>
      <c r="D5433" s="39">
        <v>1</v>
      </c>
      <c r="E5433" s="39">
        <v>3</v>
      </c>
      <c r="F5433" s="39" t="s">
        <v>51</v>
      </c>
    </row>
    <row r="5434" spans="1:6">
      <c r="A5434">
        <v>60</v>
      </c>
      <c r="B5434" s="1" t="s">
        <v>120</v>
      </c>
      <c r="C5434">
        <v>1</v>
      </c>
      <c r="D5434" s="39">
        <v>0.83</v>
      </c>
      <c r="E5434" s="39">
        <v>2</v>
      </c>
      <c r="F5434" s="39" t="s">
        <v>51</v>
      </c>
    </row>
    <row r="5435" spans="1:6">
      <c r="A5435">
        <v>60</v>
      </c>
      <c r="B5435" s="1" t="s">
        <v>120</v>
      </c>
      <c r="C5435">
        <v>2</v>
      </c>
      <c r="D5435" s="39">
        <v>0.59</v>
      </c>
      <c r="E5435" s="39">
        <v>2</v>
      </c>
      <c r="F5435" s="39" t="s">
        <v>51</v>
      </c>
    </row>
    <row r="5436" spans="1:6">
      <c r="A5436">
        <v>60</v>
      </c>
      <c r="B5436" s="1" t="s">
        <v>354</v>
      </c>
      <c r="C5436">
        <v>1</v>
      </c>
      <c r="D5436" s="39">
        <v>1</v>
      </c>
      <c r="E5436" s="39">
        <v>3</v>
      </c>
      <c r="F5436" s="39" t="s">
        <v>51</v>
      </c>
    </row>
    <row r="5437" spans="1:6">
      <c r="A5437">
        <v>60</v>
      </c>
      <c r="B5437" s="1" t="s">
        <v>354</v>
      </c>
      <c r="C5437">
        <v>2</v>
      </c>
      <c r="D5437" s="39">
        <v>1</v>
      </c>
      <c r="E5437" s="39">
        <v>3</v>
      </c>
      <c r="F5437" s="39" t="s">
        <v>51</v>
      </c>
    </row>
    <row r="5438" spans="1:6">
      <c r="A5438">
        <v>60</v>
      </c>
      <c r="B5438" s="1" t="s">
        <v>489</v>
      </c>
      <c r="C5438">
        <v>1</v>
      </c>
      <c r="D5438" s="39">
        <v>1</v>
      </c>
      <c r="E5438" s="39">
        <v>3</v>
      </c>
      <c r="F5438" s="39" t="s">
        <v>51</v>
      </c>
    </row>
    <row r="5439" spans="1:6">
      <c r="A5439">
        <v>60</v>
      </c>
      <c r="B5439" s="1" t="s">
        <v>489</v>
      </c>
      <c r="C5439">
        <v>2</v>
      </c>
      <c r="D5439" s="39">
        <v>1</v>
      </c>
      <c r="E5439" s="39">
        <v>3</v>
      </c>
      <c r="F5439" s="39" t="s">
        <v>51</v>
      </c>
    </row>
    <row r="5440" spans="1:6">
      <c r="A5440">
        <v>60</v>
      </c>
      <c r="B5440" s="1" t="s">
        <v>334</v>
      </c>
      <c r="C5440">
        <v>1</v>
      </c>
      <c r="D5440" s="39">
        <v>1</v>
      </c>
      <c r="E5440" s="39">
        <v>3</v>
      </c>
      <c r="F5440" s="39" t="s">
        <v>51</v>
      </c>
    </row>
    <row r="5441" spans="1:6">
      <c r="A5441">
        <v>60</v>
      </c>
      <c r="B5441" s="1" t="s">
        <v>334</v>
      </c>
      <c r="C5441">
        <v>2</v>
      </c>
      <c r="D5441" s="39">
        <v>1</v>
      </c>
      <c r="E5441" s="39">
        <v>3</v>
      </c>
      <c r="F5441" s="39" t="s">
        <v>51</v>
      </c>
    </row>
    <row r="5442" spans="1:6">
      <c r="A5442">
        <v>60</v>
      </c>
      <c r="B5442" s="1" t="s">
        <v>257</v>
      </c>
      <c r="C5442">
        <v>1</v>
      </c>
      <c r="D5442" s="39">
        <v>0.61</v>
      </c>
      <c r="E5442" s="39">
        <v>1</v>
      </c>
      <c r="F5442" s="39" t="s">
        <v>51</v>
      </c>
    </row>
    <row r="5443" spans="1:6">
      <c r="A5443">
        <v>60</v>
      </c>
      <c r="B5443" s="1" t="s">
        <v>257</v>
      </c>
      <c r="C5443">
        <v>2</v>
      </c>
      <c r="D5443" s="39">
        <v>0.72</v>
      </c>
      <c r="E5443" s="39">
        <v>1</v>
      </c>
      <c r="F5443" s="39" t="s">
        <v>51</v>
      </c>
    </row>
    <row r="5444" spans="1:6">
      <c r="A5444">
        <v>60</v>
      </c>
      <c r="B5444" s="1" t="s">
        <v>424</v>
      </c>
      <c r="C5444">
        <v>1</v>
      </c>
      <c r="D5444" s="39">
        <v>0.99</v>
      </c>
      <c r="E5444" s="39">
        <v>1</v>
      </c>
      <c r="F5444" s="39" t="s">
        <v>51</v>
      </c>
    </row>
    <row r="5445" spans="1:6">
      <c r="A5445">
        <v>60</v>
      </c>
      <c r="B5445" s="1" t="s">
        <v>424</v>
      </c>
      <c r="C5445">
        <v>2</v>
      </c>
      <c r="D5445" s="39">
        <v>0</v>
      </c>
      <c r="E5445" s="39">
        <v>0</v>
      </c>
      <c r="F5445" s="39" t="s">
        <v>52</v>
      </c>
    </row>
    <row r="5446" spans="1:6">
      <c r="A5446">
        <v>60</v>
      </c>
      <c r="B5446" s="1" t="s">
        <v>323</v>
      </c>
      <c r="C5446">
        <v>1</v>
      </c>
      <c r="D5446" s="39">
        <v>0.61</v>
      </c>
      <c r="E5446" s="39">
        <v>2</v>
      </c>
      <c r="F5446" s="39" t="s">
        <v>51</v>
      </c>
    </row>
    <row r="5447" spans="1:6">
      <c r="A5447">
        <v>60</v>
      </c>
      <c r="B5447" s="1" t="s">
        <v>323</v>
      </c>
      <c r="C5447">
        <v>2</v>
      </c>
      <c r="D5447" s="39">
        <v>0.57999999999999996</v>
      </c>
      <c r="E5447" s="39">
        <v>1</v>
      </c>
      <c r="F5447" s="39" t="s">
        <v>51</v>
      </c>
    </row>
    <row r="5448" spans="1:6">
      <c r="A5448">
        <v>60</v>
      </c>
      <c r="B5448" s="1" t="s">
        <v>310</v>
      </c>
      <c r="C5448">
        <v>1</v>
      </c>
      <c r="D5448" s="39">
        <v>0.82</v>
      </c>
      <c r="E5448" s="39">
        <v>1</v>
      </c>
      <c r="F5448" s="39" t="s">
        <v>51</v>
      </c>
    </row>
    <row r="5449" spans="1:6">
      <c r="A5449">
        <v>60</v>
      </c>
      <c r="B5449" s="1" t="s">
        <v>310</v>
      </c>
      <c r="C5449">
        <v>2</v>
      </c>
      <c r="D5449" s="39">
        <v>1</v>
      </c>
      <c r="E5449" s="39">
        <v>3</v>
      </c>
      <c r="F5449" s="39" t="s">
        <v>51</v>
      </c>
    </row>
    <row r="5450" spans="1:6">
      <c r="A5450">
        <v>60</v>
      </c>
      <c r="B5450" s="1" t="s">
        <v>425</v>
      </c>
      <c r="C5450">
        <v>1</v>
      </c>
      <c r="D5450" s="39">
        <v>0</v>
      </c>
      <c r="E5450" s="39">
        <v>0</v>
      </c>
      <c r="F5450" s="39" t="s">
        <v>52</v>
      </c>
    </row>
    <row r="5451" spans="1:6">
      <c r="A5451">
        <v>60</v>
      </c>
      <c r="B5451" s="1" t="s">
        <v>425</v>
      </c>
      <c r="C5451">
        <v>2</v>
      </c>
      <c r="D5451" s="39">
        <v>0</v>
      </c>
      <c r="E5451" s="39">
        <v>0</v>
      </c>
      <c r="F5451" s="39" t="s">
        <v>52</v>
      </c>
    </row>
    <row r="5452" spans="1:6">
      <c r="A5452">
        <v>60</v>
      </c>
      <c r="B5452" s="1" t="s">
        <v>408</v>
      </c>
      <c r="C5452">
        <v>1</v>
      </c>
      <c r="D5452" s="39">
        <v>0.71</v>
      </c>
      <c r="E5452" s="39">
        <v>2</v>
      </c>
      <c r="F5452" s="39" t="s">
        <v>51</v>
      </c>
    </row>
    <row r="5453" spans="1:6">
      <c r="A5453">
        <v>60</v>
      </c>
      <c r="B5453" s="1" t="s">
        <v>408</v>
      </c>
      <c r="C5453">
        <v>2</v>
      </c>
      <c r="D5453" s="39">
        <v>0.61</v>
      </c>
      <c r="E5453" s="39">
        <v>1</v>
      </c>
      <c r="F5453" s="39" t="s">
        <v>51</v>
      </c>
    </row>
    <row r="5454" spans="1:6">
      <c r="A5454">
        <v>60</v>
      </c>
      <c r="B5454" s="1" t="s">
        <v>405</v>
      </c>
      <c r="C5454">
        <v>1</v>
      </c>
      <c r="D5454" s="39">
        <v>0.97</v>
      </c>
      <c r="E5454" s="39">
        <v>1</v>
      </c>
      <c r="F5454" s="39" t="s">
        <v>51</v>
      </c>
    </row>
    <row r="5455" spans="1:6">
      <c r="A5455">
        <v>60</v>
      </c>
      <c r="B5455" s="1" t="s">
        <v>405</v>
      </c>
      <c r="C5455">
        <v>2</v>
      </c>
      <c r="D5455" s="39">
        <v>1</v>
      </c>
      <c r="E5455" s="39">
        <v>3</v>
      </c>
      <c r="F5455" s="39" t="s">
        <v>51</v>
      </c>
    </row>
    <row r="5456" spans="1:6">
      <c r="A5456">
        <v>60</v>
      </c>
      <c r="B5456" s="1" t="s">
        <v>234</v>
      </c>
      <c r="C5456">
        <v>1</v>
      </c>
      <c r="D5456" s="39">
        <v>1</v>
      </c>
      <c r="E5456" s="39">
        <v>3</v>
      </c>
      <c r="F5456" s="39" t="s">
        <v>51</v>
      </c>
    </row>
    <row r="5457" spans="1:6">
      <c r="A5457">
        <v>60</v>
      </c>
      <c r="B5457" s="1" t="s">
        <v>234</v>
      </c>
      <c r="C5457">
        <v>2</v>
      </c>
      <c r="D5457" s="39">
        <v>0.52</v>
      </c>
      <c r="E5457" s="39">
        <v>1</v>
      </c>
      <c r="F5457" s="39" t="s">
        <v>51</v>
      </c>
    </row>
    <row r="5458" spans="1:6">
      <c r="A5458">
        <v>60</v>
      </c>
      <c r="B5458" s="1" t="s">
        <v>118</v>
      </c>
      <c r="C5458">
        <v>1</v>
      </c>
      <c r="D5458" s="39">
        <v>1</v>
      </c>
      <c r="E5458" s="39">
        <v>3</v>
      </c>
      <c r="F5458" s="39" t="s">
        <v>51</v>
      </c>
    </row>
    <row r="5459" spans="1:6">
      <c r="A5459">
        <v>60</v>
      </c>
      <c r="B5459" s="1" t="s">
        <v>118</v>
      </c>
      <c r="C5459">
        <v>2</v>
      </c>
      <c r="D5459" s="39">
        <v>0.41</v>
      </c>
      <c r="E5459" s="39">
        <v>0</v>
      </c>
      <c r="F5459" s="39" t="s">
        <v>51</v>
      </c>
    </row>
    <row r="5460" spans="1:6">
      <c r="A5460">
        <v>60</v>
      </c>
      <c r="B5460" s="1" t="s">
        <v>335</v>
      </c>
      <c r="C5460">
        <v>1</v>
      </c>
      <c r="D5460" s="39">
        <v>1</v>
      </c>
      <c r="E5460" s="39">
        <v>3</v>
      </c>
      <c r="F5460" s="39" t="s">
        <v>51</v>
      </c>
    </row>
    <row r="5461" spans="1:6">
      <c r="A5461">
        <v>60</v>
      </c>
      <c r="B5461" s="1" t="s">
        <v>335</v>
      </c>
      <c r="C5461">
        <v>2</v>
      </c>
      <c r="D5461" s="39">
        <v>1</v>
      </c>
      <c r="E5461" s="39">
        <v>3</v>
      </c>
      <c r="F5461" s="39" t="s">
        <v>51</v>
      </c>
    </row>
    <row r="5462" spans="1:6">
      <c r="A5462">
        <v>60</v>
      </c>
      <c r="B5462" s="1" t="s">
        <v>426</v>
      </c>
      <c r="C5462">
        <v>1</v>
      </c>
      <c r="D5462" s="39">
        <v>0.52</v>
      </c>
      <c r="E5462" s="39">
        <v>1</v>
      </c>
      <c r="F5462" s="39" t="s">
        <v>51</v>
      </c>
    </row>
    <row r="5463" spans="1:6">
      <c r="A5463">
        <v>60</v>
      </c>
      <c r="B5463" s="1" t="s">
        <v>426</v>
      </c>
      <c r="C5463">
        <v>2</v>
      </c>
      <c r="D5463" s="39">
        <v>0.4</v>
      </c>
      <c r="E5463" s="39">
        <v>0</v>
      </c>
      <c r="F5463" s="39" t="s">
        <v>51</v>
      </c>
    </row>
    <row r="5464" spans="1:6">
      <c r="A5464">
        <v>60</v>
      </c>
      <c r="B5464" s="1" t="s">
        <v>427</v>
      </c>
      <c r="C5464">
        <v>1</v>
      </c>
      <c r="D5464" s="39">
        <v>0.56999999999999995</v>
      </c>
      <c r="E5464" s="39">
        <v>1</v>
      </c>
      <c r="F5464" s="39" t="s">
        <v>51</v>
      </c>
    </row>
    <row r="5465" spans="1:6">
      <c r="A5465">
        <v>60</v>
      </c>
      <c r="B5465" s="1" t="s">
        <v>427</v>
      </c>
      <c r="C5465">
        <v>2</v>
      </c>
      <c r="D5465" s="39">
        <v>0</v>
      </c>
      <c r="E5465" s="39">
        <v>0</v>
      </c>
      <c r="F5465" s="39" t="s">
        <v>52</v>
      </c>
    </row>
    <row r="5466" spans="1:6">
      <c r="A5466">
        <v>60</v>
      </c>
      <c r="B5466" s="1" t="s">
        <v>240</v>
      </c>
      <c r="C5466">
        <v>1</v>
      </c>
      <c r="D5466" s="39">
        <v>0.99</v>
      </c>
      <c r="E5466" s="39">
        <v>2</v>
      </c>
      <c r="F5466" s="39" t="s">
        <v>51</v>
      </c>
    </row>
    <row r="5467" spans="1:6">
      <c r="A5467">
        <v>60</v>
      </c>
      <c r="B5467" s="1" t="s">
        <v>240</v>
      </c>
      <c r="C5467">
        <v>2</v>
      </c>
      <c r="D5467" s="39">
        <v>0.64</v>
      </c>
      <c r="E5467" s="39">
        <v>1</v>
      </c>
      <c r="F5467" s="39" t="s">
        <v>51</v>
      </c>
    </row>
    <row r="5468" spans="1:6">
      <c r="A5468">
        <v>60</v>
      </c>
      <c r="B5468" s="1" t="s">
        <v>326</v>
      </c>
      <c r="C5468">
        <v>1</v>
      </c>
      <c r="D5468" s="39">
        <v>1</v>
      </c>
      <c r="E5468" s="39">
        <v>3</v>
      </c>
      <c r="F5468" s="39" t="s">
        <v>51</v>
      </c>
    </row>
    <row r="5469" spans="1:6">
      <c r="A5469">
        <v>60</v>
      </c>
      <c r="B5469" s="1" t="s">
        <v>326</v>
      </c>
      <c r="C5469">
        <v>2</v>
      </c>
      <c r="D5469" s="39">
        <v>1</v>
      </c>
      <c r="E5469" s="39">
        <v>3</v>
      </c>
      <c r="F5469" s="39" t="s">
        <v>51</v>
      </c>
    </row>
    <row r="5470" spans="1:6">
      <c r="A5470">
        <v>60</v>
      </c>
      <c r="B5470" s="1" t="s">
        <v>400</v>
      </c>
      <c r="C5470">
        <v>1</v>
      </c>
      <c r="D5470" s="39">
        <v>0</v>
      </c>
      <c r="E5470" s="39">
        <v>0</v>
      </c>
      <c r="F5470" s="39" t="s">
        <v>52</v>
      </c>
    </row>
    <row r="5471" spans="1:6">
      <c r="A5471">
        <v>60</v>
      </c>
      <c r="B5471" s="1" t="s">
        <v>400</v>
      </c>
      <c r="C5471">
        <v>2</v>
      </c>
      <c r="D5471" s="39">
        <v>0</v>
      </c>
      <c r="E5471" s="39">
        <v>0</v>
      </c>
      <c r="F5471" s="39" t="s">
        <v>52</v>
      </c>
    </row>
    <row r="5472" spans="1:6">
      <c r="A5472">
        <v>60</v>
      </c>
      <c r="B5472" s="1" t="s">
        <v>342</v>
      </c>
      <c r="C5472">
        <v>1</v>
      </c>
      <c r="D5472" s="39">
        <v>1</v>
      </c>
      <c r="E5472" s="39">
        <v>3</v>
      </c>
      <c r="F5472" s="39" t="s">
        <v>51</v>
      </c>
    </row>
    <row r="5473" spans="1:6">
      <c r="A5473">
        <v>60</v>
      </c>
      <c r="B5473" s="1" t="s">
        <v>342</v>
      </c>
      <c r="C5473">
        <v>2</v>
      </c>
      <c r="D5473" s="39">
        <v>0.89</v>
      </c>
      <c r="E5473" s="39">
        <v>2</v>
      </c>
      <c r="F5473" s="39" t="s">
        <v>51</v>
      </c>
    </row>
    <row r="5474" spans="1:6">
      <c r="A5474">
        <v>60</v>
      </c>
      <c r="B5474" s="1" t="s">
        <v>122</v>
      </c>
      <c r="C5474">
        <v>1</v>
      </c>
      <c r="D5474" s="39">
        <v>1</v>
      </c>
      <c r="E5474" s="39">
        <v>3</v>
      </c>
      <c r="F5474" s="39" t="s">
        <v>51</v>
      </c>
    </row>
    <row r="5475" spans="1:6">
      <c r="A5475">
        <v>60</v>
      </c>
      <c r="B5475" s="1" t="s">
        <v>122</v>
      </c>
      <c r="C5475">
        <v>2</v>
      </c>
      <c r="D5475" s="39">
        <v>1</v>
      </c>
      <c r="E5475" s="39">
        <v>3</v>
      </c>
      <c r="F5475" s="39" t="s">
        <v>51</v>
      </c>
    </row>
    <row r="5476" spans="1:6">
      <c r="A5476">
        <v>60</v>
      </c>
      <c r="B5476" s="1" t="s">
        <v>414</v>
      </c>
      <c r="C5476">
        <v>1</v>
      </c>
      <c r="D5476" s="39">
        <v>0.53</v>
      </c>
      <c r="E5476" s="39">
        <v>1</v>
      </c>
      <c r="F5476" s="39" t="s">
        <v>51</v>
      </c>
    </row>
    <row r="5477" spans="1:6">
      <c r="A5477">
        <v>60</v>
      </c>
      <c r="B5477" s="1" t="s">
        <v>414</v>
      </c>
      <c r="C5477">
        <v>2</v>
      </c>
      <c r="D5477" s="39">
        <v>1</v>
      </c>
      <c r="E5477" s="39">
        <v>3</v>
      </c>
      <c r="F5477" s="39" t="s">
        <v>51</v>
      </c>
    </row>
    <row r="5478" spans="1:6">
      <c r="A5478">
        <v>60</v>
      </c>
      <c r="B5478" s="1" t="s">
        <v>201</v>
      </c>
      <c r="C5478">
        <v>1</v>
      </c>
      <c r="D5478" s="39">
        <v>1</v>
      </c>
      <c r="E5478" s="39">
        <v>3</v>
      </c>
      <c r="F5478" s="39" t="s">
        <v>51</v>
      </c>
    </row>
    <row r="5479" spans="1:6">
      <c r="A5479">
        <v>60</v>
      </c>
      <c r="B5479" s="1" t="s">
        <v>201</v>
      </c>
      <c r="C5479">
        <v>2</v>
      </c>
      <c r="D5479" s="39">
        <v>0.72</v>
      </c>
      <c r="E5479" s="39">
        <v>2</v>
      </c>
      <c r="F5479" s="39" t="s">
        <v>51</v>
      </c>
    </row>
    <row r="5480" spans="1:6">
      <c r="A5480">
        <v>60</v>
      </c>
      <c r="B5480" s="1" t="s">
        <v>290</v>
      </c>
      <c r="C5480">
        <v>1</v>
      </c>
      <c r="D5480" s="39">
        <v>1</v>
      </c>
      <c r="E5480" s="39">
        <v>3</v>
      </c>
      <c r="F5480" s="39" t="s">
        <v>51</v>
      </c>
    </row>
    <row r="5481" spans="1:6">
      <c r="A5481">
        <v>60</v>
      </c>
      <c r="B5481" s="1" t="s">
        <v>290</v>
      </c>
      <c r="C5481">
        <v>2</v>
      </c>
      <c r="D5481" s="39">
        <v>0.6</v>
      </c>
      <c r="E5481" s="39">
        <v>1</v>
      </c>
      <c r="F5481" s="39" t="s">
        <v>51</v>
      </c>
    </row>
    <row r="5482" spans="1:6">
      <c r="A5482">
        <v>60</v>
      </c>
      <c r="B5482" s="1" t="s">
        <v>20</v>
      </c>
      <c r="C5482">
        <v>1</v>
      </c>
      <c r="D5482" s="39">
        <v>1</v>
      </c>
      <c r="E5482" s="39">
        <v>3</v>
      </c>
      <c r="F5482" s="39" t="s">
        <v>51</v>
      </c>
    </row>
    <row r="5483" spans="1:6">
      <c r="A5483">
        <v>60</v>
      </c>
      <c r="B5483" s="1" t="s">
        <v>20</v>
      </c>
      <c r="C5483">
        <v>2</v>
      </c>
      <c r="D5483" s="39">
        <v>1</v>
      </c>
      <c r="E5483" s="39">
        <v>3</v>
      </c>
      <c r="F5483" s="39" t="s">
        <v>51</v>
      </c>
    </row>
    <row r="5484" spans="1:6">
      <c r="A5484">
        <v>60</v>
      </c>
      <c r="B5484" s="1" t="s">
        <v>274</v>
      </c>
      <c r="C5484">
        <v>1</v>
      </c>
      <c r="D5484" s="39">
        <v>0.85</v>
      </c>
      <c r="E5484" s="39">
        <v>1</v>
      </c>
      <c r="F5484" s="39" t="s">
        <v>51</v>
      </c>
    </row>
    <row r="5485" spans="1:6">
      <c r="A5485">
        <v>60</v>
      </c>
      <c r="B5485" s="1" t="s">
        <v>274</v>
      </c>
      <c r="C5485">
        <v>2</v>
      </c>
      <c r="D5485" s="39">
        <v>1</v>
      </c>
      <c r="E5485" s="39">
        <v>3</v>
      </c>
      <c r="F5485" s="39" t="s">
        <v>51</v>
      </c>
    </row>
    <row r="5486" spans="1:6">
      <c r="A5486">
        <v>60</v>
      </c>
      <c r="B5486" s="1" t="s">
        <v>256</v>
      </c>
      <c r="C5486">
        <v>1</v>
      </c>
      <c r="D5486" s="39">
        <v>0</v>
      </c>
      <c r="E5486" s="39">
        <v>0</v>
      </c>
      <c r="F5486" s="39" t="s">
        <v>52</v>
      </c>
    </row>
    <row r="5487" spans="1:6">
      <c r="A5487">
        <v>60</v>
      </c>
      <c r="B5487" s="1" t="s">
        <v>256</v>
      </c>
      <c r="C5487">
        <v>2</v>
      </c>
      <c r="D5487" s="39">
        <v>0</v>
      </c>
      <c r="E5487" s="39">
        <v>0</v>
      </c>
      <c r="F5487" s="39" t="s">
        <v>52</v>
      </c>
    </row>
    <row r="5488" spans="1:6">
      <c r="A5488">
        <v>60</v>
      </c>
      <c r="B5488" s="1" t="s">
        <v>394</v>
      </c>
      <c r="C5488">
        <v>1</v>
      </c>
      <c r="D5488" s="39">
        <v>0.77</v>
      </c>
      <c r="E5488" s="39">
        <v>2</v>
      </c>
      <c r="F5488" s="39" t="s">
        <v>51</v>
      </c>
    </row>
    <row r="5489" spans="1:6">
      <c r="A5489">
        <v>60</v>
      </c>
      <c r="B5489" s="1" t="s">
        <v>394</v>
      </c>
      <c r="C5489">
        <v>2</v>
      </c>
      <c r="D5489" s="39">
        <v>1</v>
      </c>
      <c r="E5489" s="39">
        <v>3</v>
      </c>
      <c r="F5489" s="39" t="s">
        <v>51</v>
      </c>
    </row>
    <row r="5490" spans="1:6">
      <c r="A5490">
        <v>60</v>
      </c>
      <c r="B5490" s="1" t="s">
        <v>311</v>
      </c>
      <c r="C5490">
        <v>1</v>
      </c>
      <c r="D5490" s="39">
        <v>0.94</v>
      </c>
      <c r="E5490" s="39">
        <v>1</v>
      </c>
      <c r="F5490" s="39" t="s">
        <v>51</v>
      </c>
    </row>
    <row r="5491" spans="1:6">
      <c r="A5491">
        <v>60</v>
      </c>
      <c r="B5491" s="1" t="s">
        <v>311</v>
      </c>
      <c r="C5491">
        <v>2</v>
      </c>
      <c r="D5491" s="39">
        <v>1</v>
      </c>
      <c r="E5491" s="39">
        <v>3</v>
      </c>
      <c r="F5491" s="39" t="s">
        <v>51</v>
      </c>
    </row>
    <row r="5492" spans="1:6">
      <c r="A5492">
        <v>60</v>
      </c>
      <c r="B5492" s="1" t="s">
        <v>243</v>
      </c>
      <c r="C5492">
        <v>1</v>
      </c>
      <c r="D5492" s="39">
        <v>1</v>
      </c>
      <c r="E5492" s="39">
        <v>3</v>
      </c>
      <c r="F5492" s="39" t="s">
        <v>51</v>
      </c>
    </row>
    <row r="5493" spans="1:6">
      <c r="A5493">
        <v>60</v>
      </c>
      <c r="B5493" s="1" t="s">
        <v>243</v>
      </c>
      <c r="C5493">
        <v>2</v>
      </c>
      <c r="D5493" s="39">
        <v>1</v>
      </c>
      <c r="E5493" s="39">
        <v>3</v>
      </c>
      <c r="F5493" s="39" t="s">
        <v>51</v>
      </c>
    </row>
    <row r="5494" spans="1:6">
      <c r="A5494">
        <v>60</v>
      </c>
      <c r="B5494" s="1" t="s">
        <v>376</v>
      </c>
      <c r="C5494">
        <v>1</v>
      </c>
      <c r="D5494" s="39">
        <v>0.94</v>
      </c>
      <c r="E5494" s="39">
        <v>1</v>
      </c>
      <c r="F5494" s="39" t="s">
        <v>51</v>
      </c>
    </row>
    <row r="5495" spans="1:6">
      <c r="A5495">
        <v>60</v>
      </c>
      <c r="B5495" s="1" t="s">
        <v>376</v>
      </c>
      <c r="C5495">
        <v>2</v>
      </c>
      <c r="D5495" s="39">
        <v>1</v>
      </c>
      <c r="E5495" s="39">
        <v>3</v>
      </c>
      <c r="F5495" s="39" t="s">
        <v>51</v>
      </c>
    </row>
    <row r="5496" spans="1:6">
      <c r="A5496">
        <v>60</v>
      </c>
      <c r="B5496" s="1" t="s">
        <v>285</v>
      </c>
      <c r="C5496">
        <v>1</v>
      </c>
      <c r="D5496" s="39">
        <v>1</v>
      </c>
      <c r="E5496" s="39">
        <v>3</v>
      </c>
      <c r="F5496" s="39" t="s">
        <v>51</v>
      </c>
    </row>
    <row r="5497" spans="1:6">
      <c r="A5497">
        <v>60</v>
      </c>
      <c r="B5497" s="1" t="s">
        <v>285</v>
      </c>
      <c r="C5497">
        <v>2</v>
      </c>
      <c r="D5497" s="39">
        <v>0.78</v>
      </c>
      <c r="E5497" s="39">
        <v>2</v>
      </c>
      <c r="F5497" s="39" t="s">
        <v>51</v>
      </c>
    </row>
    <row r="5498" spans="1:6">
      <c r="A5498">
        <v>60</v>
      </c>
      <c r="B5498" s="1" t="s">
        <v>275</v>
      </c>
      <c r="C5498">
        <v>1</v>
      </c>
      <c r="D5498" s="39">
        <v>1</v>
      </c>
      <c r="E5498" s="39">
        <v>3</v>
      </c>
      <c r="F5498" s="39" t="s">
        <v>51</v>
      </c>
    </row>
    <row r="5499" spans="1:6">
      <c r="A5499">
        <v>60</v>
      </c>
      <c r="B5499" s="1" t="s">
        <v>275</v>
      </c>
      <c r="C5499">
        <v>2</v>
      </c>
      <c r="D5499" s="39">
        <v>1</v>
      </c>
      <c r="E5499" s="39">
        <v>3</v>
      </c>
      <c r="F5499" s="39" t="s">
        <v>51</v>
      </c>
    </row>
    <row r="5500" spans="1:6">
      <c r="A5500">
        <v>60</v>
      </c>
      <c r="B5500" s="1" t="s">
        <v>402</v>
      </c>
      <c r="C5500">
        <v>1</v>
      </c>
      <c r="D5500" s="39">
        <v>0.89</v>
      </c>
      <c r="E5500" s="39">
        <v>2</v>
      </c>
      <c r="F5500" s="39" t="s">
        <v>51</v>
      </c>
    </row>
    <row r="5501" spans="1:6">
      <c r="A5501">
        <v>60</v>
      </c>
      <c r="B5501" s="1" t="s">
        <v>402</v>
      </c>
      <c r="C5501">
        <v>2</v>
      </c>
      <c r="D5501" s="39">
        <v>1</v>
      </c>
      <c r="E5501" s="39">
        <v>3</v>
      </c>
      <c r="F5501" s="39" t="s">
        <v>51</v>
      </c>
    </row>
    <row r="5502" spans="1:6">
      <c r="A5502">
        <v>60</v>
      </c>
      <c r="B5502" s="1" t="s">
        <v>428</v>
      </c>
      <c r="C5502">
        <v>1</v>
      </c>
      <c r="D5502" s="39">
        <v>0.62</v>
      </c>
      <c r="E5502" s="39">
        <v>1</v>
      </c>
      <c r="F5502" s="39" t="s">
        <v>51</v>
      </c>
    </row>
    <row r="5503" spans="1:6">
      <c r="A5503">
        <v>60</v>
      </c>
      <c r="B5503" s="1" t="s">
        <v>428</v>
      </c>
      <c r="C5503">
        <v>2</v>
      </c>
      <c r="D5503" s="39">
        <v>0.42</v>
      </c>
      <c r="E5503" s="39">
        <v>0</v>
      </c>
      <c r="F5503" s="39" t="s">
        <v>51</v>
      </c>
    </row>
    <row r="5504" spans="1:6">
      <c r="A5504" s="64">
        <v>61</v>
      </c>
      <c r="B5504" s="275" t="s">
        <v>450</v>
      </c>
      <c r="C5504">
        <v>1</v>
      </c>
      <c r="D5504" s="39">
        <v>0.57999999999999996</v>
      </c>
      <c r="E5504" s="39">
        <v>1</v>
      </c>
      <c r="F5504" s="39" t="s">
        <v>51</v>
      </c>
    </row>
    <row r="5505" spans="1:6">
      <c r="A5505">
        <v>61</v>
      </c>
      <c r="B5505" s="275" t="s">
        <v>450</v>
      </c>
      <c r="C5505">
        <v>2</v>
      </c>
      <c r="D5505" s="39">
        <v>0.91</v>
      </c>
      <c r="E5505" s="39">
        <v>2</v>
      </c>
      <c r="F5505" s="39" t="s">
        <v>51</v>
      </c>
    </row>
    <row r="5506" spans="1:6">
      <c r="A5506">
        <v>61</v>
      </c>
      <c r="B5506" s="1" t="s">
        <v>430</v>
      </c>
      <c r="C5506">
        <v>1</v>
      </c>
      <c r="D5506" s="39">
        <v>0.89</v>
      </c>
      <c r="E5506" s="39">
        <v>2</v>
      </c>
      <c r="F5506" s="39" t="s">
        <v>51</v>
      </c>
    </row>
    <row r="5507" spans="1:6">
      <c r="A5507">
        <v>61</v>
      </c>
      <c r="B5507" s="1" t="s">
        <v>430</v>
      </c>
      <c r="C5507">
        <v>2</v>
      </c>
      <c r="D5507" s="39">
        <v>0.53</v>
      </c>
      <c r="E5507" s="39">
        <v>1</v>
      </c>
      <c r="F5507" s="39" t="s">
        <v>51</v>
      </c>
    </row>
    <row r="5508" spans="1:6">
      <c r="A5508">
        <v>61</v>
      </c>
      <c r="B5508" s="1" t="s">
        <v>379</v>
      </c>
      <c r="C5508">
        <v>1</v>
      </c>
      <c r="D5508" s="39">
        <v>0.95</v>
      </c>
      <c r="E5508" s="39">
        <v>2</v>
      </c>
      <c r="F5508" s="39" t="s">
        <v>51</v>
      </c>
    </row>
    <row r="5509" spans="1:6">
      <c r="A5509">
        <v>61</v>
      </c>
      <c r="B5509" s="1" t="s">
        <v>379</v>
      </c>
      <c r="C5509">
        <v>2</v>
      </c>
      <c r="D5509" s="39">
        <v>1</v>
      </c>
      <c r="E5509" s="39">
        <v>3</v>
      </c>
      <c r="F5509" s="39" t="s">
        <v>51</v>
      </c>
    </row>
    <row r="5510" spans="1:6">
      <c r="A5510">
        <v>61</v>
      </c>
      <c r="B5510" s="1" t="s">
        <v>229</v>
      </c>
      <c r="C5510">
        <v>1</v>
      </c>
      <c r="D5510" s="39">
        <v>0.57999999999999996</v>
      </c>
      <c r="E5510" s="39">
        <v>2</v>
      </c>
      <c r="F5510" s="39" t="s">
        <v>51</v>
      </c>
    </row>
    <row r="5511" spans="1:6">
      <c r="A5511">
        <v>61</v>
      </c>
      <c r="B5511" s="1" t="s">
        <v>229</v>
      </c>
      <c r="C5511">
        <v>2</v>
      </c>
      <c r="D5511" s="39">
        <v>1</v>
      </c>
      <c r="E5511" s="39">
        <v>3</v>
      </c>
      <c r="F5511" s="39" t="s">
        <v>51</v>
      </c>
    </row>
    <row r="5512" spans="1:6">
      <c r="A5512">
        <v>61</v>
      </c>
      <c r="B5512" s="1" t="s">
        <v>388</v>
      </c>
      <c r="C5512">
        <v>1</v>
      </c>
      <c r="D5512" s="39">
        <v>0.69</v>
      </c>
      <c r="E5512" s="39">
        <v>1</v>
      </c>
      <c r="F5512" s="39" t="s">
        <v>51</v>
      </c>
    </row>
    <row r="5513" spans="1:6">
      <c r="A5513">
        <v>61</v>
      </c>
      <c r="B5513" s="1" t="s">
        <v>388</v>
      </c>
      <c r="C5513">
        <v>2</v>
      </c>
      <c r="D5513" s="39">
        <v>0.6</v>
      </c>
      <c r="E5513" s="39">
        <v>2</v>
      </c>
      <c r="F5513" s="39" t="s">
        <v>51</v>
      </c>
    </row>
    <row r="5514" spans="1:6">
      <c r="A5514">
        <v>61</v>
      </c>
      <c r="B5514" s="1" t="s">
        <v>95</v>
      </c>
      <c r="C5514">
        <v>1</v>
      </c>
      <c r="D5514" s="39">
        <v>0.6</v>
      </c>
      <c r="E5514" s="39">
        <v>2</v>
      </c>
      <c r="F5514" s="39" t="s">
        <v>51</v>
      </c>
    </row>
    <row r="5515" spans="1:6">
      <c r="A5515">
        <v>61</v>
      </c>
      <c r="B5515" s="1" t="s">
        <v>95</v>
      </c>
      <c r="C5515">
        <v>2</v>
      </c>
      <c r="D5515" s="39">
        <v>0.5</v>
      </c>
      <c r="E5515" s="39">
        <v>2</v>
      </c>
      <c r="F5515" s="39" t="s">
        <v>51</v>
      </c>
    </row>
    <row r="5516" spans="1:6">
      <c r="A5516">
        <v>61</v>
      </c>
      <c r="B5516" s="1" t="s">
        <v>331</v>
      </c>
      <c r="C5516">
        <v>1</v>
      </c>
      <c r="D5516" s="39">
        <v>0.84</v>
      </c>
      <c r="E5516" s="39">
        <v>2</v>
      </c>
      <c r="F5516" s="39" t="s">
        <v>51</v>
      </c>
    </row>
    <row r="5517" spans="1:6">
      <c r="A5517">
        <v>61</v>
      </c>
      <c r="B5517" s="1" t="s">
        <v>331</v>
      </c>
      <c r="C5517">
        <v>2</v>
      </c>
      <c r="D5517" s="39">
        <v>0.75</v>
      </c>
      <c r="E5517" s="39">
        <v>2</v>
      </c>
      <c r="F5517" s="39" t="s">
        <v>51</v>
      </c>
    </row>
    <row r="5518" spans="1:6">
      <c r="A5518">
        <v>61</v>
      </c>
      <c r="B5518" s="1" t="s">
        <v>10</v>
      </c>
      <c r="C5518">
        <v>1</v>
      </c>
      <c r="D5518" s="39">
        <v>0.87</v>
      </c>
      <c r="E5518" s="39">
        <v>2</v>
      </c>
      <c r="F5518" s="39" t="s">
        <v>51</v>
      </c>
    </row>
    <row r="5519" spans="1:6">
      <c r="A5519">
        <v>61</v>
      </c>
      <c r="B5519" s="1" t="s">
        <v>10</v>
      </c>
      <c r="C5519">
        <v>2</v>
      </c>
      <c r="D5519" s="39">
        <v>1</v>
      </c>
      <c r="E5519" s="39">
        <v>3</v>
      </c>
      <c r="F5519" s="39" t="s">
        <v>51</v>
      </c>
    </row>
    <row r="5520" spans="1:6">
      <c r="A5520">
        <v>61</v>
      </c>
      <c r="B5520" s="1" t="s">
        <v>390</v>
      </c>
      <c r="C5520">
        <v>1</v>
      </c>
      <c r="D5520" s="39">
        <v>1</v>
      </c>
      <c r="E5520" s="39">
        <v>3</v>
      </c>
      <c r="F5520" s="39" t="s">
        <v>51</v>
      </c>
    </row>
    <row r="5521" spans="1:6">
      <c r="A5521">
        <v>61</v>
      </c>
      <c r="B5521" s="1" t="s">
        <v>390</v>
      </c>
      <c r="C5521">
        <v>2</v>
      </c>
      <c r="D5521" s="39">
        <v>0.65</v>
      </c>
      <c r="E5521" s="39">
        <v>2</v>
      </c>
      <c r="F5521" s="39" t="s">
        <v>51</v>
      </c>
    </row>
    <row r="5522" spans="1:6">
      <c r="A5522">
        <v>61</v>
      </c>
      <c r="B5522" s="1" t="s">
        <v>254</v>
      </c>
      <c r="C5522">
        <v>1</v>
      </c>
      <c r="D5522" s="39">
        <v>1</v>
      </c>
      <c r="E5522" s="39">
        <v>3</v>
      </c>
      <c r="F5522" s="39" t="s">
        <v>51</v>
      </c>
    </row>
    <row r="5523" spans="1:6">
      <c r="A5523">
        <v>61</v>
      </c>
      <c r="B5523" s="1" t="s">
        <v>254</v>
      </c>
      <c r="C5523">
        <v>2</v>
      </c>
      <c r="D5523" s="39">
        <v>1</v>
      </c>
      <c r="E5523" s="39">
        <v>3</v>
      </c>
      <c r="F5523" s="39" t="s">
        <v>51</v>
      </c>
    </row>
    <row r="5524" spans="1:6">
      <c r="A5524">
        <v>61</v>
      </c>
      <c r="B5524" s="1" t="s">
        <v>120</v>
      </c>
      <c r="C5524">
        <v>1</v>
      </c>
      <c r="D5524" s="39">
        <v>0.9</v>
      </c>
      <c r="E5524" s="39">
        <v>2</v>
      </c>
      <c r="F5524" s="39" t="s">
        <v>51</v>
      </c>
    </row>
    <row r="5525" spans="1:6">
      <c r="A5525">
        <v>61</v>
      </c>
      <c r="B5525" s="1" t="s">
        <v>120</v>
      </c>
      <c r="C5525">
        <v>2</v>
      </c>
      <c r="D5525" s="39">
        <v>1</v>
      </c>
      <c r="E5525" s="39">
        <v>3</v>
      </c>
      <c r="F5525" s="39" t="s">
        <v>51</v>
      </c>
    </row>
    <row r="5526" spans="1:6">
      <c r="A5526">
        <v>61</v>
      </c>
      <c r="B5526" s="1" t="s">
        <v>391</v>
      </c>
      <c r="C5526">
        <v>1</v>
      </c>
      <c r="D5526" s="39">
        <v>0.64</v>
      </c>
      <c r="E5526" s="39">
        <v>1</v>
      </c>
      <c r="F5526" s="39" t="s">
        <v>51</v>
      </c>
    </row>
    <row r="5527" spans="1:6">
      <c r="A5527">
        <v>61</v>
      </c>
      <c r="B5527" s="1" t="s">
        <v>391</v>
      </c>
      <c r="C5527">
        <v>2</v>
      </c>
      <c r="D5527" s="39">
        <v>1</v>
      </c>
      <c r="E5527" s="39">
        <v>3</v>
      </c>
      <c r="F5527" s="39" t="s">
        <v>51</v>
      </c>
    </row>
    <row r="5528" spans="1:6">
      <c r="A5528">
        <v>61</v>
      </c>
      <c r="B5528" s="1" t="s">
        <v>412</v>
      </c>
      <c r="C5528">
        <v>1</v>
      </c>
      <c r="D5528" s="39">
        <v>0.95</v>
      </c>
      <c r="E5528" s="39">
        <v>2</v>
      </c>
      <c r="F5528" s="39" t="s">
        <v>51</v>
      </c>
    </row>
    <row r="5529" spans="1:6">
      <c r="A5529">
        <v>61</v>
      </c>
      <c r="B5529" s="1" t="s">
        <v>412</v>
      </c>
      <c r="C5529">
        <v>2</v>
      </c>
      <c r="D5529" s="39">
        <v>1</v>
      </c>
      <c r="E5529" s="39">
        <v>3</v>
      </c>
      <c r="F5529" s="39" t="s">
        <v>51</v>
      </c>
    </row>
    <row r="5530" spans="1:6">
      <c r="A5530">
        <v>61</v>
      </c>
      <c r="B5530" s="1" t="s">
        <v>489</v>
      </c>
      <c r="C5530">
        <v>1</v>
      </c>
      <c r="D5530" s="39">
        <v>1</v>
      </c>
      <c r="E5530" s="39">
        <v>3</v>
      </c>
      <c r="F5530" s="39" t="s">
        <v>51</v>
      </c>
    </row>
    <row r="5531" spans="1:6">
      <c r="A5531">
        <v>61</v>
      </c>
      <c r="B5531" s="1" t="s">
        <v>489</v>
      </c>
      <c r="C5531">
        <v>2</v>
      </c>
      <c r="D5531" s="39">
        <v>0.89</v>
      </c>
      <c r="E5531" s="39">
        <v>2</v>
      </c>
      <c r="F5531" s="39" t="s">
        <v>51</v>
      </c>
    </row>
    <row r="5532" spans="1:6">
      <c r="A5532">
        <v>61</v>
      </c>
      <c r="B5532" s="1" t="s">
        <v>431</v>
      </c>
      <c r="C5532">
        <v>1</v>
      </c>
      <c r="D5532" s="39">
        <v>0.69</v>
      </c>
      <c r="E5532" s="39">
        <v>2</v>
      </c>
      <c r="F5532" s="39" t="s">
        <v>51</v>
      </c>
    </row>
    <row r="5533" spans="1:6">
      <c r="A5533">
        <v>61</v>
      </c>
      <c r="B5533" s="1" t="s">
        <v>431</v>
      </c>
      <c r="C5533">
        <v>2</v>
      </c>
      <c r="D5533" s="39">
        <v>0.87</v>
      </c>
      <c r="E5533" s="39">
        <v>1</v>
      </c>
      <c r="F5533" s="39" t="s">
        <v>51</v>
      </c>
    </row>
    <row r="5534" spans="1:6">
      <c r="A5534">
        <v>61</v>
      </c>
      <c r="B5534" s="1" t="s">
        <v>334</v>
      </c>
      <c r="C5534">
        <v>1</v>
      </c>
      <c r="D5534" s="39">
        <v>1</v>
      </c>
      <c r="E5534" s="39">
        <v>3</v>
      </c>
      <c r="F5534" s="39" t="s">
        <v>51</v>
      </c>
    </row>
    <row r="5535" spans="1:6">
      <c r="A5535">
        <v>61</v>
      </c>
      <c r="B5535" s="1" t="s">
        <v>334</v>
      </c>
      <c r="C5535">
        <v>2</v>
      </c>
      <c r="D5535" s="39">
        <v>0.94</v>
      </c>
      <c r="E5535" s="39">
        <v>2</v>
      </c>
      <c r="F5535" s="39" t="s">
        <v>51</v>
      </c>
    </row>
    <row r="5536" spans="1:6">
      <c r="A5536">
        <v>61</v>
      </c>
      <c r="B5536" s="1" t="s">
        <v>257</v>
      </c>
      <c r="C5536">
        <v>1</v>
      </c>
      <c r="D5536" s="39">
        <v>0.51</v>
      </c>
      <c r="E5536" s="39">
        <v>1</v>
      </c>
      <c r="F5536" s="39" t="s">
        <v>51</v>
      </c>
    </row>
    <row r="5537" spans="1:6">
      <c r="A5537">
        <v>61</v>
      </c>
      <c r="B5537" s="1" t="s">
        <v>257</v>
      </c>
      <c r="C5537">
        <v>2</v>
      </c>
      <c r="D5537" s="39">
        <v>0.87</v>
      </c>
      <c r="E5537" s="39">
        <v>1</v>
      </c>
      <c r="F5537" s="39" t="s">
        <v>51</v>
      </c>
    </row>
    <row r="5538" spans="1:6">
      <c r="A5538">
        <v>61</v>
      </c>
      <c r="B5538" s="1" t="s">
        <v>323</v>
      </c>
      <c r="C5538">
        <v>1</v>
      </c>
      <c r="D5538" s="39">
        <v>0.62</v>
      </c>
      <c r="E5538" s="39">
        <v>2</v>
      </c>
      <c r="F5538" s="39" t="s">
        <v>51</v>
      </c>
    </row>
    <row r="5539" spans="1:6">
      <c r="A5539">
        <v>61</v>
      </c>
      <c r="B5539" s="1" t="s">
        <v>323</v>
      </c>
      <c r="C5539">
        <v>2</v>
      </c>
      <c r="D5539" s="39">
        <v>0.54</v>
      </c>
      <c r="E5539" s="39">
        <v>2</v>
      </c>
      <c r="F5539" s="39" t="s">
        <v>51</v>
      </c>
    </row>
    <row r="5540" spans="1:6">
      <c r="A5540">
        <v>61</v>
      </c>
      <c r="B5540" s="1" t="s">
        <v>310</v>
      </c>
      <c r="C5540">
        <v>1</v>
      </c>
      <c r="D5540" s="39">
        <v>0.53</v>
      </c>
      <c r="E5540" s="39">
        <v>1</v>
      </c>
      <c r="F5540" s="39" t="s">
        <v>51</v>
      </c>
    </row>
    <row r="5541" spans="1:6">
      <c r="A5541">
        <v>61</v>
      </c>
      <c r="B5541" s="1" t="s">
        <v>310</v>
      </c>
      <c r="C5541">
        <v>2</v>
      </c>
      <c r="D5541" s="39">
        <v>0.59</v>
      </c>
      <c r="E5541" s="39">
        <v>2</v>
      </c>
      <c r="F5541" s="39" t="s">
        <v>51</v>
      </c>
    </row>
    <row r="5542" spans="1:6">
      <c r="A5542">
        <v>61</v>
      </c>
      <c r="B5542" s="1" t="s">
        <v>405</v>
      </c>
      <c r="C5542">
        <v>1</v>
      </c>
      <c r="D5542" s="39">
        <v>0.63</v>
      </c>
      <c r="E5542" s="39">
        <v>1</v>
      </c>
      <c r="F5542" s="39" t="s">
        <v>51</v>
      </c>
    </row>
    <row r="5543" spans="1:6">
      <c r="A5543">
        <v>61</v>
      </c>
      <c r="B5543" s="1" t="s">
        <v>405</v>
      </c>
      <c r="C5543">
        <v>2</v>
      </c>
      <c r="D5543" s="39">
        <v>1</v>
      </c>
      <c r="E5543" s="39">
        <v>3</v>
      </c>
      <c r="F5543" s="39" t="s">
        <v>51</v>
      </c>
    </row>
    <row r="5544" spans="1:6">
      <c r="A5544">
        <v>61</v>
      </c>
      <c r="B5544" s="1" t="s">
        <v>234</v>
      </c>
      <c r="C5544">
        <v>1</v>
      </c>
      <c r="D5544" s="39">
        <v>0.82</v>
      </c>
      <c r="E5544" s="39">
        <v>2</v>
      </c>
      <c r="F5544" s="39" t="s">
        <v>51</v>
      </c>
    </row>
    <row r="5545" spans="1:6">
      <c r="A5545">
        <v>61</v>
      </c>
      <c r="B5545" s="1" t="s">
        <v>234</v>
      </c>
      <c r="C5545">
        <v>2</v>
      </c>
      <c r="D5545" s="39">
        <v>0.75</v>
      </c>
      <c r="E5545" s="39">
        <v>2</v>
      </c>
      <c r="F5545" s="39" t="s">
        <v>51</v>
      </c>
    </row>
    <row r="5546" spans="1:6">
      <c r="A5546">
        <v>61</v>
      </c>
      <c r="B5546" s="1" t="s">
        <v>14</v>
      </c>
      <c r="C5546">
        <v>1</v>
      </c>
      <c r="D5546" s="39">
        <v>0.84</v>
      </c>
      <c r="E5546" s="39">
        <v>1</v>
      </c>
      <c r="F5546" s="39" t="s">
        <v>51</v>
      </c>
    </row>
    <row r="5547" spans="1:6">
      <c r="A5547">
        <v>61</v>
      </c>
      <c r="B5547" s="1" t="s">
        <v>14</v>
      </c>
      <c r="C5547">
        <v>2</v>
      </c>
      <c r="D5547" s="39">
        <v>0.66</v>
      </c>
      <c r="E5547" s="39">
        <v>2</v>
      </c>
      <c r="F5547" s="39" t="s">
        <v>51</v>
      </c>
    </row>
    <row r="5548" spans="1:6">
      <c r="A5548">
        <v>61</v>
      </c>
      <c r="B5548" s="1" t="s">
        <v>118</v>
      </c>
      <c r="C5548">
        <v>1</v>
      </c>
      <c r="D5548" s="39">
        <v>0.82</v>
      </c>
      <c r="E5548" s="39">
        <v>1</v>
      </c>
      <c r="F5548" s="39" t="s">
        <v>51</v>
      </c>
    </row>
    <row r="5549" spans="1:6">
      <c r="A5549">
        <v>61</v>
      </c>
      <c r="B5549" s="1" t="s">
        <v>118</v>
      </c>
      <c r="C5549">
        <v>2</v>
      </c>
      <c r="D5549" s="39">
        <v>0</v>
      </c>
      <c r="E5549" s="39">
        <v>0</v>
      </c>
      <c r="F5549" s="39" t="s">
        <v>52</v>
      </c>
    </row>
    <row r="5550" spans="1:6">
      <c r="A5550">
        <v>61</v>
      </c>
      <c r="B5550" s="1" t="s">
        <v>335</v>
      </c>
      <c r="C5550">
        <v>1</v>
      </c>
      <c r="D5550" s="39">
        <v>0.99</v>
      </c>
      <c r="E5550" s="39">
        <v>2</v>
      </c>
      <c r="F5550" s="39" t="s">
        <v>51</v>
      </c>
    </row>
    <row r="5551" spans="1:6">
      <c r="A5551">
        <v>61</v>
      </c>
      <c r="B5551" s="1" t="s">
        <v>335</v>
      </c>
      <c r="C5551">
        <v>2</v>
      </c>
      <c r="D5551" s="39">
        <v>1</v>
      </c>
      <c r="E5551" s="39">
        <v>3</v>
      </c>
      <c r="F5551" s="39" t="s">
        <v>51</v>
      </c>
    </row>
    <row r="5552" spans="1:6">
      <c r="A5552">
        <v>61</v>
      </c>
      <c r="B5552" s="1" t="s">
        <v>240</v>
      </c>
      <c r="C5552">
        <v>1</v>
      </c>
      <c r="D5552" s="39">
        <v>0.61</v>
      </c>
      <c r="E5552" s="39">
        <v>2</v>
      </c>
      <c r="F5552" s="39" t="s">
        <v>51</v>
      </c>
    </row>
    <row r="5553" spans="1:6">
      <c r="A5553">
        <v>61</v>
      </c>
      <c r="B5553" s="1" t="s">
        <v>240</v>
      </c>
      <c r="C5553">
        <v>2</v>
      </c>
      <c r="D5553" s="39">
        <v>0.63</v>
      </c>
      <c r="E5553" s="39">
        <v>1</v>
      </c>
      <c r="F5553" s="39" t="s">
        <v>51</v>
      </c>
    </row>
    <row r="5554" spans="1:6">
      <c r="A5554">
        <v>61</v>
      </c>
      <c r="B5554" s="1" t="s">
        <v>326</v>
      </c>
      <c r="C5554">
        <v>1</v>
      </c>
      <c r="D5554" s="39">
        <v>0.76</v>
      </c>
      <c r="E5554" s="39">
        <v>2</v>
      </c>
      <c r="F5554" s="39" t="s">
        <v>51</v>
      </c>
    </row>
    <row r="5555" spans="1:6">
      <c r="A5555">
        <v>61</v>
      </c>
      <c r="B5555" s="1" t="s">
        <v>326</v>
      </c>
      <c r="C5555">
        <v>2</v>
      </c>
      <c r="D5555" s="39">
        <v>0.82</v>
      </c>
      <c r="E5555" s="39">
        <v>2</v>
      </c>
      <c r="F5555" s="39" t="s">
        <v>51</v>
      </c>
    </row>
    <row r="5556" spans="1:6">
      <c r="A5556">
        <v>61</v>
      </c>
      <c r="B5556" s="1" t="s">
        <v>342</v>
      </c>
      <c r="C5556">
        <v>1</v>
      </c>
      <c r="D5556" s="39">
        <v>1</v>
      </c>
      <c r="E5556" s="39">
        <v>3</v>
      </c>
      <c r="F5556" s="39" t="s">
        <v>51</v>
      </c>
    </row>
    <row r="5557" spans="1:6">
      <c r="A5557">
        <v>61</v>
      </c>
      <c r="B5557" s="1" t="s">
        <v>342</v>
      </c>
      <c r="C5557">
        <v>2</v>
      </c>
      <c r="D5557" s="39">
        <v>0.71</v>
      </c>
      <c r="E5557" s="39">
        <v>2</v>
      </c>
      <c r="F5557" s="39" t="s">
        <v>51</v>
      </c>
    </row>
    <row r="5558" spans="1:6">
      <c r="A5558">
        <v>61</v>
      </c>
      <c r="B5558" s="1" t="s">
        <v>122</v>
      </c>
      <c r="C5558">
        <v>1</v>
      </c>
      <c r="D5558" s="39">
        <v>1</v>
      </c>
      <c r="E5558" s="39">
        <v>3</v>
      </c>
      <c r="F5558" s="39" t="s">
        <v>51</v>
      </c>
    </row>
    <row r="5559" spans="1:6">
      <c r="A5559">
        <v>61</v>
      </c>
      <c r="B5559" s="1" t="s">
        <v>122</v>
      </c>
      <c r="C5559">
        <v>2</v>
      </c>
      <c r="D5559" s="39">
        <v>1</v>
      </c>
      <c r="E5559" s="39">
        <v>3</v>
      </c>
      <c r="F5559" s="39" t="s">
        <v>51</v>
      </c>
    </row>
    <row r="5560" spans="1:6">
      <c r="A5560">
        <v>61</v>
      </c>
      <c r="B5560" s="1" t="s">
        <v>414</v>
      </c>
      <c r="C5560">
        <v>1</v>
      </c>
      <c r="D5560" s="39">
        <v>0.69</v>
      </c>
      <c r="E5560" s="39">
        <v>1</v>
      </c>
      <c r="F5560" s="39" t="s">
        <v>51</v>
      </c>
    </row>
    <row r="5561" spans="1:6">
      <c r="A5561">
        <v>61</v>
      </c>
      <c r="B5561" s="1" t="s">
        <v>414</v>
      </c>
      <c r="C5561">
        <v>2</v>
      </c>
      <c r="D5561" s="39">
        <v>0.79</v>
      </c>
      <c r="E5561" s="39">
        <v>1</v>
      </c>
      <c r="F5561" s="39" t="s">
        <v>51</v>
      </c>
    </row>
    <row r="5562" spans="1:6">
      <c r="A5562">
        <v>61</v>
      </c>
      <c r="B5562" s="1" t="s">
        <v>432</v>
      </c>
      <c r="C5562">
        <v>1</v>
      </c>
      <c r="D5562" s="39">
        <v>1</v>
      </c>
      <c r="E5562" s="39">
        <v>3</v>
      </c>
      <c r="F5562" s="39" t="s">
        <v>51</v>
      </c>
    </row>
    <row r="5563" spans="1:6">
      <c r="A5563">
        <v>61</v>
      </c>
      <c r="B5563" s="1" t="s">
        <v>432</v>
      </c>
      <c r="C5563">
        <v>2</v>
      </c>
      <c r="D5563" s="39">
        <v>0.54</v>
      </c>
      <c r="E5563" s="39">
        <v>1</v>
      </c>
      <c r="F5563" s="39" t="s">
        <v>51</v>
      </c>
    </row>
    <row r="5564" spans="1:6">
      <c r="A5564">
        <v>61</v>
      </c>
      <c r="B5564" s="1" t="s">
        <v>433</v>
      </c>
      <c r="C5564">
        <v>1</v>
      </c>
      <c r="D5564" s="39">
        <v>1</v>
      </c>
      <c r="E5564" s="39">
        <v>3</v>
      </c>
      <c r="F5564" s="39" t="s">
        <v>51</v>
      </c>
    </row>
    <row r="5565" spans="1:6">
      <c r="A5565">
        <v>61</v>
      </c>
      <c r="B5565" s="1" t="s">
        <v>433</v>
      </c>
      <c r="C5565">
        <v>2</v>
      </c>
      <c r="D5565" s="39">
        <v>0.48</v>
      </c>
      <c r="E5565" s="39">
        <v>0</v>
      </c>
      <c r="F5565" s="39" t="s">
        <v>51</v>
      </c>
    </row>
    <row r="5566" spans="1:6">
      <c r="A5566">
        <v>61</v>
      </c>
      <c r="B5566" s="1" t="s">
        <v>201</v>
      </c>
      <c r="C5566">
        <v>1</v>
      </c>
      <c r="D5566" s="39">
        <v>1</v>
      </c>
      <c r="E5566" s="39">
        <v>3</v>
      </c>
      <c r="F5566" s="39" t="s">
        <v>51</v>
      </c>
    </row>
    <row r="5567" spans="1:6">
      <c r="A5567">
        <v>61</v>
      </c>
      <c r="B5567" s="1" t="s">
        <v>201</v>
      </c>
      <c r="C5567">
        <v>2</v>
      </c>
      <c r="D5567" s="39">
        <v>1</v>
      </c>
      <c r="E5567" s="39">
        <v>3</v>
      </c>
      <c r="F5567" s="39" t="s">
        <v>51</v>
      </c>
    </row>
    <row r="5568" spans="1:6">
      <c r="A5568">
        <v>61</v>
      </c>
      <c r="B5568" s="1" t="s">
        <v>290</v>
      </c>
      <c r="C5568">
        <v>1</v>
      </c>
      <c r="D5568" s="39">
        <v>0.74</v>
      </c>
      <c r="E5568" s="39">
        <v>1</v>
      </c>
      <c r="F5568" s="39" t="s">
        <v>51</v>
      </c>
    </row>
    <row r="5569" spans="1:6">
      <c r="A5569">
        <v>61</v>
      </c>
      <c r="B5569" s="1" t="s">
        <v>290</v>
      </c>
      <c r="C5569">
        <v>2</v>
      </c>
      <c r="D5569" s="39">
        <v>1</v>
      </c>
      <c r="E5569" s="39">
        <v>3</v>
      </c>
      <c r="F5569" s="39" t="s">
        <v>51</v>
      </c>
    </row>
    <row r="5570" spans="1:6">
      <c r="A5570">
        <v>61</v>
      </c>
      <c r="B5570" s="1" t="s">
        <v>20</v>
      </c>
      <c r="C5570">
        <v>1</v>
      </c>
      <c r="D5570" s="39">
        <v>1</v>
      </c>
      <c r="E5570" s="39">
        <v>3</v>
      </c>
      <c r="F5570" s="39" t="s">
        <v>51</v>
      </c>
    </row>
    <row r="5571" spans="1:6">
      <c r="A5571">
        <v>61</v>
      </c>
      <c r="B5571" s="1" t="s">
        <v>20</v>
      </c>
      <c r="C5571">
        <v>2</v>
      </c>
      <c r="D5571" s="39">
        <v>0.61</v>
      </c>
      <c r="E5571" s="39">
        <v>1</v>
      </c>
      <c r="F5571" s="39" t="s">
        <v>51</v>
      </c>
    </row>
    <row r="5572" spans="1:6">
      <c r="A5572">
        <v>61</v>
      </c>
      <c r="B5572" s="1" t="s">
        <v>274</v>
      </c>
      <c r="C5572">
        <v>1</v>
      </c>
      <c r="D5572" s="39">
        <v>1</v>
      </c>
      <c r="E5572" s="39">
        <v>3</v>
      </c>
      <c r="F5572" s="39" t="s">
        <v>51</v>
      </c>
    </row>
    <row r="5573" spans="1:6">
      <c r="A5573">
        <v>61</v>
      </c>
      <c r="B5573" s="1" t="s">
        <v>274</v>
      </c>
      <c r="C5573">
        <v>2</v>
      </c>
      <c r="D5573" s="39">
        <v>1</v>
      </c>
      <c r="E5573" s="39">
        <v>3</v>
      </c>
      <c r="F5573" s="39" t="s">
        <v>51</v>
      </c>
    </row>
    <row r="5574" spans="1:6">
      <c r="A5574">
        <v>61</v>
      </c>
      <c r="B5574" s="1" t="s">
        <v>256</v>
      </c>
      <c r="C5574">
        <v>1</v>
      </c>
      <c r="D5574" s="39">
        <v>1</v>
      </c>
      <c r="E5574" s="39">
        <v>3</v>
      </c>
      <c r="F5574" s="39" t="s">
        <v>51</v>
      </c>
    </row>
    <row r="5575" spans="1:6">
      <c r="A5575">
        <v>61</v>
      </c>
      <c r="B5575" s="1" t="s">
        <v>256</v>
      </c>
      <c r="C5575">
        <v>2</v>
      </c>
      <c r="D5575" s="39">
        <v>1</v>
      </c>
      <c r="E5575" s="39">
        <v>3</v>
      </c>
      <c r="F5575" s="39" t="s">
        <v>51</v>
      </c>
    </row>
    <row r="5576" spans="1:6">
      <c r="A5576">
        <v>61</v>
      </c>
      <c r="B5576" s="1" t="s">
        <v>394</v>
      </c>
      <c r="C5576">
        <v>1</v>
      </c>
      <c r="D5576" s="39">
        <v>1</v>
      </c>
      <c r="E5576" s="39">
        <v>3</v>
      </c>
      <c r="F5576" s="39" t="s">
        <v>51</v>
      </c>
    </row>
    <row r="5577" spans="1:6">
      <c r="A5577">
        <v>61</v>
      </c>
      <c r="B5577" s="1" t="s">
        <v>394</v>
      </c>
      <c r="C5577">
        <v>2</v>
      </c>
      <c r="D5577" s="39">
        <v>0.83</v>
      </c>
      <c r="E5577" s="39">
        <v>2</v>
      </c>
      <c r="F5577" s="39" t="s">
        <v>51</v>
      </c>
    </row>
    <row r="5578" spans="1:6">
      <c r="A5578">
        <v>61</v>
      </c>
      <c r="B5578" s="1" t="s">
        <v>434</v>
      </c>
      <c r="C5578">
        <v>1</v>
      </c>
      <c r="D5578" s="39">
        <v>0.64</v>
      </c>
      <c r="E5578" s="39">
        <v>1</v>
      </c>
      <c r="F5578" s="39" t="s">
        <v>51</v>
      </c>
    </row>
    <row r="5579" spans="1:6">
      <c r="A5579">
        <v>61</v>
      </c>
      <c r="B5579" s="1" t="s">
        <v>434</v>
      </c>
      <c r="C5579">
        <v>2</v>
      </c>
      <c r="D5579" s="39">
        <v>0.03</v>
      </c>
      <c r="E5579" s="39">
        <v>1</v>
      </c>
      <c r="F5579" s="39" t="s">
        <v>51</v>
      </c>
    </row>
    <row r="5580" spans="1:6">
      <c r="A5580">
        <v>61</v>
      </c>
      <c r="B5580" s="1" t="s">
        <v>311</v>
      </c>
      <c r="C5580">
        <v>1</v>
      </c>
      <c r="D5580" s="39">
        <v>1</v>
      </c>
      <c r="E5580" s="39">
        <v>3</v>
      </c>
      <c r="F5580" s="39" t="s">
        <v>51</v>
      </c>
    </row>
    <row r="5581" spans="1:6">
      <c r="A5581">
        <v>61</v>
      </c>
      <c r="B5581" s="1" t="s">
        <v>311</v>
      </c>
      <c r="C5581">
        <v>2</v>
      </c>
      <c r="D5581" s="39">
        <v>1</v>
      </c>
      <c r="E5581" s="39">
        <v>3</v>
      </c>
      <c r="F5581" s="39" t="s">
        <v>51</v>
      </c>
    </row>
    <row r="5582" spans="1:6">
      <c r="A5582">
        <v>61</v>
      </c>
      <c r="B5582" s="1" t="s">
        <v>243</v>
      </c>
      <c r="C5582">
        <v>1</v>
      </c>
      <c r="D5582" s="39">
        <v>1</v>
      </c>
      <c r="E5582" s="39">
        <v>3</v>
      </c>
      <c r="F5582" s="39" t="s">
        <v>51</v>
      </c>
    </row>
    <row r="5583" spans="1:6">
      <c r="A5583">
        <v>61</v>
      </c>
      <c r="B5583" s="1" t="s">
        <v>243</v>
      </c>
      <c r="C5583">
        <v>2</v>
      </c>
      <c r="D5583" s="39">
        <v>1</v>
      </c>
      <c r="E5583" s="39">
        <v>3</v>
      </c>
      <c r="F5583" s="39" t="s">
        <v>51</v>
      </c>
    </row>
    <row r="5584" spans="1:6">
      <c r="A5584">
        <v>61</v>
      </c>
      <c r="B5584" s="1" t="s">
        <v>376</v>
      </c>
      <c r="C5584">
        <v>1</v>
      </c>
      <c r="D5584" s="39">
        <v>1</v>
      </c>
      <c r="E5584" s="39">
        <v>3</v>
      </c>
      <c r="F5584" s="39" t="s">
        <v>51</v>
      </c>
    </row>
    <row r="5585" spans="1:6">
      <c r="A5585">
        <v>61</v>
      </c>
      <c r="B5585" s="1" t="s">
        <v>376</v>
      </c>
      <c r="C5585">
        <v>2</v>
      </c>
      <c r="D5585" s="39">
        <v>0.67</v>
      </c>
      <c r="E5585" s="39">
        <v>1</v>
      </c>
      <c r="F5585" s="39" t="s">
        <v>51</v>
      </c>
    </row>
    <row r="5586" spans="1:6">
      <c r="A5586">
        <v>61</v>
      </c>
      <c r="B5586" s="1" t="s">
        <v>285</v>
      </c>
      <c r="C5586">
        <v>1</v>
      </c>
      <c r="D5586" s="39">
        <v>0.85</v>
      </c>
      <c r="E5586" s="39">
        <v>2</v>
      </c>
      <c r="F5586" s="39" t="s">
        <v>51</v>
      </c>
    </row>
    <row r="5587" spans="1:6">
      <c r="A5587">
        <v>61</v>
      </c>
      <c r="B5587" s="1" t="s">
        <v>285</v>
      </c>
      <c r="C5587">
        <v>2</v>
      </c>
      <c r="D5587" s="39">
        <v>0.48</v>
      </c>
      <c r="E5587" s="39">
        <v>1</v>
      </c>
      <c r="F5587" s="39" t="s">
        <v>51</v>
      </c>
    </row>
    <row r="5588" spans="1:6">
      <c r="A5588">
        <v>61</v>
      </c>
      <c r="B5588" s="1" t="s">
        <v>435</v>
      </c>
      <c r="C5588">
        <v>1</v>
      </c>
      <c r="D5588" s="39">
        <v>1</v>
      </c>
      <c r="E5588" s="39">
        <v>3</v>
      </c>
      <c r="F5588" s="39" t="s">
        <v>51</v>
      </c>
    </row>
    <row r="5589" spans="1:6">
      <c r="A5589">
        <v>61</v>
      </c>
      <c r="B5589" s="1" t="s">
        <v>435</v>
      </c>
      <c r="C5589">
        <v>2</v>
      </c>
      <c r="D5589" s="39">
        <v>0.5</v>
      </c>
      <c r="E5589" s="39">
        <v>1</v>
      </c>
      <c r="F5589" s="39" t="s">
        <v>51</v>
      </c>
    </row>
    <row r="5590" spans="1:6">
      <c r="A5590">
        <v>61</v>
      </c>
      <c r="B5590" s="1" t="s">
        <v>275</v>
      </c>
      <c r="C5590">
        <v>1</v>
      </c>
      <c r="D5590" s="39">
        <v>1</v>
      </c>
      <c r="E5590" s="39">
        <v>3</v>
      </c>
      <c r="F5590" s="39" t="s">
        <v>51</v>
      </c>
    </row>
    <row r="5591" spans="1:6">
      <c r="A5591">
        <v>61</v>
      </c>
      <c r="B5591" s="1" t="s">
        <v>275</v>
      </c>
      <c r="C5591">
        <v>2</v>
      </c>
      <c r="D5591" s="39">
        <v>0.88</v>
      </c>
      <c r="E5591" s="39">
        <v>1</v>
      </c>
      <c r="F5591" s="39" t="s">
        <v>51</v>
      </c>
    </row>
    <row r="5592" spans="1:6">
      <c r="A5592">
        <v>61</v>
      </c>
      <c r="B5592" s="1" t="s">
        <v>402</v>
      </c>
      <c r="C5592">
        <v>1</v>
      </c>
      <c r="D5592" s="39">
        <v>0.91</v>
      </c>
      <c r="E5592" s="39">
        <v>2</v>
      </c>
      <c r="F5592" s="39" t="s">
        <v>51</v>
      </c>
    </row>
    <row r="5593" spans="1:6">
      <c r="A5593">
        <v>61</v>
      </c>
      <c r="B5593" s="1" t="s">
        <v>402</v>
      </c>
      <c r="C5593">
        <v>2</v>
      </c>
      <c r="D5593" s="39">
        <v>0.39</v>
      </c>
      <c r="E5593" s="39">
        <v>1</v>
      </c>
      <c r="F5593" s="39" t="s">
        <v>51</v>
      </c>
    </row>
    <row r="5594" spans="1:6">
      <c r="A5594">
        <v>62</v>
      </c>
      <c r="B5594" s="1" t="s">
        <v>436</v>
      </c>
      <c r="C5594">
        <v>1</v>
      </c>
      <c r="D5594" s="39">
        <v>0.5</v>
      </c>
      <c r="E5594" s="39">
        <v>1</v>
      </c>
      <c r="F5594" s="39" t="s">
        <v>51</v>
      </c>
    </row>
    <row r="5595" spans="1:6">
      <c r="A5595">
        <v>62</v>
      </c>
      <c r="B5595" s="1" t="s">
        <v>436</v>
      </c>
      <c r="C5595">
        <v>2</v>
      </c>
      <c r="D5595" s="39">
        <v>0.7</v>
      </c>
      <c r="E5595" s="39">
        <v>2</v>
      </c>
      <c r="F5595" s="39" t="s">
        <v>51</v>
      </c>
    </row>
    <row r="5596" spans="1:6">
      <c r="A5596">
        <v>62</v>
      </c>
      <c r="B5596" s="1" t="s">
        <v>437</v>
      </c>
      <c r="C5596">
        <v>1</v>
      </c>
      <c r="D5596" s="39">
        <v>0.36</v>
      </c>
      <c r="E5596" s="39">
        <v>0</v>
      </c>
      <c r="F5596" s="39" t="s">
        <v>51</v>
      </c>
    </row>
    <row r="5597" spans="1:6">
      <c r="A5597">
        <v>62</v>
      </c>
      <c r="B5597" s="1" t="s">
        <v>437</v>
      </c>
      <c r="C5597">
        <v>2</v>
      </c>
      <c r="D5597" s="39">
        <v>0.54</v>
      </c>
      <c r="E5597" s="39">
        <v>1</v>
      </c>
      <c r="F5597" s="39" t="s">
        <v>51</v>
      </c>
    </row>
    <row r="5598" spans="1:6">
      <c r="A5598">
        <v>62</v>
      </c>
      <c r="B5598" s="275" t="s">
        <v>450</v>
      </c>
      <c r="C5598">
        <v>1</v>
      </c>
      <c r="D5598" s="39">
        <v>0.5</v>
      </c>
      <c r="E5598" s="39">
        <v>1</v>
      </c>
      <c r="F5598" s="39" t="s">
        <v>51</v>
      </c>
    </row>
    <row r="5599" spans="1:6">
      <c r="A5599">
        <v>62</v>
      </c>
      <c r="B5599" s="275" t="s">
        <v>450</v>
      </c>
      <c r="C5599">
        <v>2</v>
      </c>
      <c r="D5599" s="39">
        <v>0.5</v>
      </c>
      <c r="E5599" s="39">
        <v>1</v>
      </c>
      <c r="F5599" s="39" t="s">
        <v>51</v>
      </c>
    </row>
    <row r="5600" spans="1:6">
      <c r="A5600">
        <v>62</v>
      </c>
      <c r="B5600" s="1" t="s">
        <v>430</v>
      </c>
      <c r="C5600">
        <v>1</v>
      </c>
      <c r="D5600" s="39">
        <v>0.59</v>
      </c>
      <c r="E5600" s="39">
        <v>1</v>
      </c>
      <c r="F5600" s="39" t="s">
        <v>51</v>
      </c>
    </row>
    <row r="5601" spans="1:6">
      <c r="A5601">
        <v>62</v>
      </c>
      <c r="B5601" s="1" t="s">
        <v>430</v>
      </c>
      <c r="C5601">
        <v>2</v>
      </c>
      <c r="D5601" s="39">
        <v>0.5</v>
      </c>
      <c r="E5601" s="39">
        <v>2</v>
      </c>
      <c r="F5601" s="39" t="s">
        <v>51</v>
      </c>
    </row>
    <row r="5602" spans="1:6">
      <c r="A5602">
        <v>62</v>
      </c>
      <c r="B5602" s="1" t="s">
        <v>379</v>
      </c>
      <c r="C5602">
        <v>1</v>
      </c>
      <c r="D5602" s="39">
        <v>0.5</v>
      </c>
      <c r="E5602" s="39">
        <v>1</v>
      </c>
      <c r="F5602" s="39" t="s">
        <v>51</v>
      </c>
    </row>
    <row r="5603" spans="1:6">
      <c r="A5603">
        <v>62</v>
      </c>
      <c r="B5603" s="1" t="s">
        <v>379</v>
      </c>
      <c r="C5603">
        <v>2</v>
      </c>
      <c r="D5603" s="39">
        <v>0.96</v>
      </c>
      <c r="E5603" s="39">
        <v>2</v>
      </c>
      <c r="F5603" s="39" t="s">
        <v>51</v>
      </c>
    </row>
    <row r="5604" spans="1:6">
      <c r="A5604">
        <v>62</v>
      </c>
      <c r="B5604" s="1" t="s">
        <v>388</v>
      </c>
      <c r="C5604">
        <v>1</v>
      </c>
      <c r="D5604" s="39">
        <v>0.99</v>
      </c>
      <c r="E5604" s="39">
        <v>2</v>
      </c>
      <c r="F5604" s="39" t="s">
        <v>51</v>
      </c>
    </row>
    <row r="5605" spans="1:6">
      <c r="A5605">
        <v>62</v>
      </c>
      <c r="B5605" s="1" t="s">
        <v>388</v>
      </c>
      <c r="C5605">
        <v>2</v>
      </c>
      <c r="D5605" s="39">
        <v>1</v>
      </c>
      <c r="E5605" s="39">
        <v>3</v>
      </c>
      <c r="F5605" s="39" t="s">
        <v>51</v>
      </c>
    </row>
    <row r="5606" spans="1:6">
      <c r="A5606">
        <v>62</v>
      </c>
      <c r="B5606" s="1" t="s">
        <v>270</v>
      </c>
      <c r="C5606">
        <v>1</v>
      </c>
      <c r="D5606" s="39">
        <v>0.42</v>
      </c>
      <c r="E5606" s="39">
        <v>1</v>
      </c>
      <c r="F5606" s="39" t="s">
        <v>51</v>
      </c>
    </row>
    <row r="5607" spans="1:6">
      <c r="A5607">
        <v>62</v>
      </c>
      <c r="B5607" s="1" t="s">
        <v>270</v>
      </c>
      <c r="C5607">
        <v>2</v>
      </c>
      <c r="D5607" s="39">
        <v>0.65</v>
      </c>
      <c r="E5607" s="39">
        <v>2</v>
      </c>
      <c r="F5607" s="39" t="s">
        <v>51</v>
      </c>
    </row>
    <row r="5608" spans="1:6">
      <c r="A5608">
        <v>62</v>
      </c>
      <c r="B5608" s="1" t="s">
        <v>95</v>
      </c>
      <c r="C5608">
        <v>1</v>
      </c>
      <c r="D5608" s="39">
        <v>0.78</v>
      </c>
      <c r="E5608" s="39">
        <v>2</v>
      </c>
      <c r="F5608" s="39" t="s">
        <v>51</v>
      </c>
    </row>
    <row r="5609" spans="1:6">
      <c r="A5609">
        <v>62</v>
      </c>
      <c r="B5609" s="1" t="s">
        <v>95</v>
      </c>
      <c r="C5609">
        <v>2</v>
      </c>
      <c r="D5609" s="39">
        <v>1</v>
      </c>
      <c r="E5609" s="39">
        <v>3</v>
      </c>
      <c r="F5609" s="39" t="s">
        <v>51</v>
      </c>
    </row>
    <row r="5610" spans="1:6">
      <c r="A5610">
        <v>62</v>
      </c>
      <c r="B5610" s="1" t="s">
        <v>332</v>
      </c>
      <c r="C5610">
        <v>1</v>
      </c>
      <c r="D5610" s="39">
        <v>0.71</v>
      </c>
      <c r="E5610" s="39">
        <v>2</v>
      </c>
      <c r="F5610" s="39" t="s">
        <v>51</v>
      </c>
    </row>
    <row r="5611" spans="1:6">
      <c r="A5611">
        <v>62</v>
      </c>
      <c r="B5611" s="1" t="s">
        <v>332</v>
      </c>
      <c r="C5611">
        <v>2</v>
      </c>
      <c r="D5611" s="39">
        <v>0.8</v>
      </c>
      <c r="E5611" s="39">
        <v>2</v>
      </c>
      <c r="F5611" s="39" t="s">
        <v>51</v>
      </c>
    </row>
    <row r="5612" spans="1:6">
      <c r="A5612">
        <v>62</v>
      </c>
      <c r="B5612" s="1" t="s">
        <v>10</v>
      </c>
      <c r="C5612">
        <v>1</v>
      </c>
      <c r="D5612" s="39">
        <v>0.5</v>
      </c>
      <c r="E5612" s="39">
        <v>1</v>
      </c>
      <c r="F5612" s="39" t="s">
        <v>51</v>
      </c>
    </row>
    <row r="5613" spans="1:6">
      <c r="A5613">
        <v>62</v>
      </c>
      <c r="B5613" s="1" t="s">
        <v>10</v>
      </c>
      <c r="C5613">
        <v>2</v>
      </c>
      <c r="D5613" s="39">
        <v>0.5</v>
      </c>
      <c r="E5613" s="39">
        <v>1</v>
      </c>
      <c r="F5613" s="39" t="s">
        <v>51</v>
      </c>
    </row>
    <row r="5614" spans="1:6">
      <c r="A5614">
        <v>62</v>
      </c>
      <c r="B5614" s="1" t="s">
        <v>390</v>
      </c>
      <c r="C5614">
        <v>1</v>
      </c>
      <c r="D5614" s="39">
        <v>0.56999999999999995</v>
      </c>
      <c r="E5614" s="39">
        <v>2</v>
      </c>
      <c r="F5614" s="39" t="s">
        <v>51</v>
      </c>
    </row>
    <row r="5615" spans="1:6">
      <c r="A5615">
        <v>62</v>
      </c>
      <c r="B5615" s="1" t="s">
        <v>390</v>
      </c>
      <c r="C5615">
        <v>2</v>
      </c>
      <c r="D5615" s="39">
        <v>0.6</v>
      </c>
      <c r="E5615" s="39">
        <v>2</v>
      </c>
      <c r="F5615" s="39" t="s">
        <v>51</v>
      </c>
    </row>
    <row r="5616" spans="1:6">
      <c r="A5616">
        <v>62</v>
      </c>
      <c r="B5616" s="1" t="s">
        <v>354</v>
      </c>
      <c r="C5616">
        <v>1</v>
      </c>
      <c r="D5616" s="39">
        <v>0.5</v>
      </c>
      <c r="E5616" s="39">
        <v>1</v>
      </c>
      <c r="F5616" s="39" t="s">
        <v>51</v>
      </c>
    </row>
    <row r="5617" spans="1:6">
      <c r="A5617">
        <v>62</v>
      </c>
      <c r="B5617" s="1" t="s">
        <v>354</v>
      </c>
      <c r="C5617">
        <v>2</v>
      </c>
      <c r="D5617" s="39">
        <v>0.56999999999999995</v>
      </c>
      <c r="E5617" s="39">
        <v>1</v>
      </c>
      <c r="F5617" s="39" t="s">
        <v>51</v>
      </c>
    </row>
    <row r="5618" spans="1:6">
      <c r="A5618">
        <v>62</v>
      </c>
      <c r="B5618" s="1" t="s">
        <v>254</v>
      </c>
      <c r="C5618">
        <v>1</v>
      </c>
      <c r="D5618" s="39">
        <v>0.92</v>
      </c>
      <c r="E5618" s="39">
        <v>2</v>
      </c>
      <c r="F5618" s="39" t="s">
        <v>51</v>
      </c>
    </row>
    <row r="5619" spans="1:6">
      <c r="A5619">
        <v>62</v>
      </c>
      <c r="B5619" s="1" t="s">
        <v>254</v>
      </c>
      <c r="C5619">
        <v>2</v>
      </c>
      <c r="D5619" s="39">
        <v>0.54</v>
      </c>
      <c r="E5619" s="39">
        <v>2</v>
      </c>
      <c r="F5619" s="39" t="s">
        <v>51</v>
      </c>
    </row>
    <row r="5620" spans="1:6">
      <c r="A5620">
        <v>62</v>
      </c>
      <c r="B5620" s="1" t="s">
        <v>120</v>
      </c>
      <c r="C5620">
        <v>1</v>
      </c>
      <c r="D5620" s="39">
        <v>0.8</v>
      </c>
      <c r="E5620" s="39">
        <v>2</v>
      </c>
      <c r="F5620" s="39" t="s">
        <v>51</v>
      </c>
    </row>
    <row r="5621" spans="1:6">
      <c r="A5621">
        <v>62</v>
      </c>
      <c r="B5621" s="1" t="s">
        <v>120</v>
      </c>
      <c r="C5621">
        <v>2</v>
      </c>
      <c r="D5621" s="39">
        <v>0.67</v>
      </c>
      <c r="E5621" s="39">
        <v>2</v>
      </c>
      <c r="F5621" s="39" t="s">
        <v>51</v>
      </c>
    </row>
    <row r="5622" spans="1:6">
      <c r="A5622">
        <v>62</v>
      </c>
      <c r="B5622" s="1" t="s">
        <v>412</v>
      </c>
      <c r="C5622">
        <v>1</v>
      </c>
      <c r="D5622" s="39">
        <v>0.69</v>
      </c>
      <c r="E5622" s="39">
        <v>1</v>
      </c>
      <c r="F5622" s="39" t="s">
        <v>51</v>
      </c>
    </row>
    <row r="5623" spans="1:6">
      <c r="A5623">
        <v>62</v>
      </c>
      <c r="B5623" s="1" t="s">
        <v>412</v>
      </c>
      <c r="C5623">
        <v>2</v>
      </c>
      <c r="D5623" s="39">
        <v>0.95</v>
      </c>
      <c r="E5623" s="39">
        <v>2</v>
      </c>
      <c r="F5623" s="39" t="s">
        <v>51</v>
      </c>
    </row>
    <row r="5624" spans="1:6">
      <c r="A5624">
        <v>62</v>
      </c>
      <c r="B5624" s="1" t="s">
        <v>391</v>
      </c>
      <c r="C5624">
        <v>1</v>
      </c>
      <c r="D5624" s="39">
        <v>0.62</v>
      </c>
      <c r="E5624" s="39">
        <v>1</v>
      </c>
      <c r="F5624" s="39" t="s">
        <v>51</v>
      </c>
    </row>
    <row r="5625" spans="1:6">
      <c r="A5625">
        <v>62</v>
      </c>
      <c r="B5625" s="1" t="s">
        <v>391</v>
      </c>
      <c r="C5625">
        <v>2</v>
      </c>
      <c r="D5625" s="39">
        <v>0.8</v>
      </c>
      <c r="E5625" s="39">
        <v>2</v>
      </c>
      <c r="F5625" s="39" t="s">
        <v>51</v>
      </c>
    </row>
    <row r="5626" spans="1:6">
      <c r="A5626">
        <v>62</v>
      </c>
      <c r="B5626" s="1" t="s">
        <v>489</v>
      </c>
      <c r="C5626">
        <v>1</v>
      </c>
      <c r="D5626" s="39">
        <v>0.86</v>
      </c>
      <c r="E5626" s="39">
        <v>1</v>
      </c>
      <c r="F5626" s="39" t="s">
        <v>51</v>
      </c>
    </row>
    <row r="5627" spans="1:6">
      <c r="A5627">
        <v>62</v>
      </c>
      <c r="B5627" s="1" t="s">
        <v>489</v>
      </c>
      <c r="C5627">
        <v>2</v>
      </c>
      <c r="D5627" s="39">
        <v>0.89</v>
      </c>
      <c r="E5627" s="39">
        <v>2</v>
      </c>
      <c r="F5627" s="39" t="s">
        <v>51</v>
      </c>
    </row>
    <row r="5628" spans="1:6">
      <c r="A5628">
        <v>62</v>
      </c>
      <c r="B5628" s="1" t="s">
        <v>431</v>
      </c>
      <c r="C5628">
        <v>1</v>
      </c>
      <c r="D5628" s="39">
        <v>0.5</v>
      </c>
      <c r="E5628" s="39">
        <v>1</v>
      </c>
      <c r="F5628" s="39" t="s">
        <v>51</v>
      </c>
    </row>
    <row r="5629" spans="1:6">
      <c r="A5629">
        <v>62</v>
      </c>
      <c r="B5629" s="1" t="s">
        <v>431</v>
      </c>
      <c r="C5629">
        <v>2</v>
      </c>
      <c r="D5629" s="39">
        <v>0.51</v>
      </c>
      <c r="E5629" s="39">
        <v>1</v>
      </c>
      <c r="F5629" s="39" t="s">
        <v>51</v>
      </c>
    </row>
    <row r="5630" spans="1:6">
      <c r="A5630">
        <v>62</v>
      </c>
      <c r="B5630" s="1" t="s">
        <v>334</v>
      </c>
      <c r="C5630">
        <v>1</v>
      </c>
      <c r="D5630" s="39">
        <v>0.7</v>
      </c>
      <c r="E5630" s="39">
        <v>2</v>
      </c>
      <c r="F5630" s="39" t="s">
        <v>51</v>
      </c>
    </row>
    <row r="5631" spans="1:6">
      <c r="A5631">
        <v>62</v>
      </c>
      <c r="B5631" s="1" t="s">
        <v>334</v>
      </c>
      <c r="C5631">
        <v>2</v>
      </c>
      <c r="D5631" s="39">
        <v>1</v>
      </c>
      <c r="E5631" s="39">
        <v>3</v>
      </c>
      <c r="F5631" s="39" t="s">
        <v>51</v>
      </c>
    </row>
    <row r="5632" spans="1:6">
      <c r="A5632">
        <v>62</v>
      </c>
      <c r="B5632" s="1" t="s">
        <v>438</v>
      </c>
      <c r="C5632">
        <v>1</v>
      </c>
      <c r="D5632" s="39">
        <v>0.4</v>
      </c>
      <c r="E5632" s="39">
        <v>0</v>
      </c>
      <c r="F5632" s="39" t="s">
        <v>51</v>
      </c>
    </row>
    <row r="5633" spans="1:6">
      <c r="A5633">
        <v>62</v>
      </c>
      <c r="B5633" s="1" t="s">
        <v>438</v>
      </c>
      <c r="C5633">
        <v>2</v>
      </c>
      <c r="D5633" s="39">
        <v>0.43</v>
      </c>
      <c r="E5633" s="39">
        <v>0</v>
      </c>
      <c r="F5633" s="39" t="s">
        <v>51</v>
      </c>
    </row>
    <row r="5634" spans="1:6">
      <c r="A5634">
        <v>62</v>
      </c>
      <c r="B5634" s="1" t="s">
        <v>257</v>
      </c>
      <c r="C5634">
        <v>1</v>
      </c>
      <c r="D5634" s="39">
        <v>0.48</v>
      </c>
      <c r="E5634" s="39">
        <v>0</v>
      </c>
      <c r="F5634" s="39" t="s">
        <v>51</v>
      </c>
    </row>
    <row r="5635" spans="1:6">
      <c r="A5635">
        <v>62</v>
      </c>
      <c r="B5635" s="1" t="s">
        <v>257</v>
      </c>
      <c r="C5635">
        <v>2</v>
      </c>
      <c r="D5635" s="39">
        <v>0</v>
      </c>
      <c r="E5635" s="39">
        <v>0</v>
      </c>
      <c r="F5635" s="39" t="s">
        <v>52</v>
      </c>
    </row>
    <row r="5636" spans="1:6">
      <c r="A5636">
        <v>62</v>
      </c>
      <c r="B5636" s="1" t="s">
        <v>439</v>
      </c>
      <c r="C5636">
        <v>1</v>
      </c>
      <c r="D5636" s="39">
        <v>0.48</v>
      </c>
      <c r="E5636" s="39">
        <v>0</v>
      </c>
      <c r="F5636" s="39" t="s">
        <v>51</v>
      </c>
    </row>
    <row r="5637" spans="1:6">
      <c r="A5637">
        <v>62</v>
      </c>
      <c r="B5637" s="1" t="s">
        <v>439</v>
      </c>
      <c r="C5637">
        <v>2</v>
      </c>
      <c r="D5637" s="39">
        <v>0.81</v>
      </c>
      <c r="E5637" s="39">
        <v>2</v>
      </c>
      <c r="F5637" s="39" t="s">
        <v>51</v>
      </c>
    </row>
    <row r="5638" spans="1:6">
      <c r="A5638">
        <v>62</v>
      </c>
      <c r="B5638" s="1" t="s">
        <v>323</v>
      </c>
      <c r="C5638">
        <v>1</v>
      </c>
      <c r="D5638" s="39">
        <v>0.64</v>
      </c>
      <c r="E5638" s="39">
        <v>2</v>
      </c>
      <c r="F5638" s="39" t="s">
        <v>51</v>
      </c>
    </row>
    <row r="5639" spans="1:6">
      <c r="A5639">
        <v>62</v>
      </c>
      <c r="B5639" s="1" t="s">
        <v>323</v>
      </c>
      <c r="C5639">
        <v>2</v>
      </c>
      <c r="D5639" s="39">
        <v>0.81</v>
      </c>
      <c r="E5639" s="39">
        <v>2</v>
      </c>
      <c r="F5639" s="39" t="s">
        <v>51</v>
      </c>
    </row>
    <row r="5640" spans="1:6">
      <c r="A5640">
        <v>62</v>
      </c>
      <c r="B5640" s="1" t="s">
        <v>310</v>
      </c>
      <c r="C5640">
        <v>1</v>
      </c>
      <c r="D5640" s="39">
        <v>0.68</v>
      </c>
      <c r="E5640" s="39">
        <v>2</v>
      </c>
      <c r="F5640" s="39" t="s">
        <v>51</v>
      </c>
    </row>
    <row r="5641" spans="1:6">
      <c r="A5641">
        <v>62</v>
      </c>
      <c r="B5641" s="1" t="s">
        <v>310</v>
      </c>
      <c r="C5641">
        <v>2</v>
      </c>
      <c r="D5641" s="39">
        <v>0.78</v>
      </c>
      <c r="E5641" s="39">
        <v>2</v>
      </c>
      <c r="F5641" s="39" t="s">
        <v>51</v>
      </c>
    </row>
    <row r="5642" spans="1:6">
      <c r="A5642">
        <v>62</v>
      </c>
      <c r="B5642" s="1" t="s">
        <v>405</v>
      </c>
      <c r="C5642">
        <v>1</v>
      </c>
      <c r="D5642" s="39">
        <v>0.8</v>
      </c>
      <c r="E5642" s="39">
        <v>1</v>
      </c>
      <c r="F5642" s="39" t="s">
        <v>51</v>
      </c>
    </row>
    <row r="5643" spans="1:6">
      <c r="A5643">
        <v>62</v>
      </c>
      <c r="B5643" s="1" t="s">
        <v>405</v>
      </c>
      <c r="C5643">
        <v>2</v>
      </c>
      <c r="D5643" s="39">
        <v>0.65</v>
      </c>
      <c r="E5643" s="39">
        <v>2</v>
      </c>
      <c r="F5643" s="39" t="s">
        <v>51</v>
      </c>
    </row>
    <row r="5644" spans="1:6">
      <c r="A5644">
        <v>62</v>
      </c>
      <c r="B5644" s="1" t="s">
        <v>234</v>
      </c>
      <c r="C5644">
        <v>1</v>
      </c>
      <c r="D5644" s="39">
        <v>0.76</v>
      </c>
      <c r="E5644" s="39">
        <v>1</v>
      </c>
      <c r="F5644" s="39" t="s">
        <v>51</v>
      </c>
    </row>
    <row r="5645" spans="1:6">
      <c r="A5645">
        <v>62</v>
      </c>
      <c r="B5645" s="1" t="s">
        <v>234</v>
      </c>
      <c r="C5645">
        <v>2</v>
      </c>
      <c r="D5645" s="39">
        <v>0.48</v>
      </c>
      <c r="E5645" s="39">
        <v>0</v>
      </c>
      <c r="F5645" s="39" t="s">
        <v>51</v>
      </c>
    </row>
    <row r="5646" spans="1:6">
      <c r="A5646">
        <v>62</v>
      </c>
      <c r="B5646" s="1" t="s">
        <v>14</v>
      </c>
      <c r="C5646">
        <v>1</v>
      </c>
      <c r="D5646" s="39">
        <v>0.55000000000000004</v>
      </c>
      <c r="E5646" s="39">
        <v>2</v>
      </c>
      <c r="F5646" s="39" t="s">
        <v>51</v>
      </c>
    </row>
    <row r="5647" spans="1:6">
      <c r="A5647">
        <v>62</v>
      </c>
      <c r="B5647" s="1" t="s">
        <v>14</v>
      </c>
      <c r="C5647">
        <v>2</v>
      </c>
      <c r="D5647" s="39">
        <v>0.6</v>
      </c>
      <c r="E5647" s="39">
        <v>1</v>
      </c>
      <c r="F5647" s="39" t="s">
        <v>51</v>
      </c>
    </row>
    <row r="5648" spans="1:6">
      <c r="A5648">
        <v>62</v>
      </c>
      <c r="B5648" s="1" t="s">
        <v>118</v>
      </c>
      <c r="C5648">
        <v>1</v>
      </c>
      <c r="D5648" s="39">
        <v>0</v>
      </c>
      <c r="E5648" s="39">
        <v>0</v>
      </c>
      <c r="F5648" s="39" t="s">
        <v>52</v>
      </c>
    </row>
    <row r="5649" spans="1:6">
      <c r="A5649">
        <v>62</v>
      </c>
      <c r="B5649" s="1" t="s">
        <v>118</v>
      </c>
      <c r="C5649">
        <v>2</v>
      </c>
      <c r="D5649" s="39">
        <v>0</v>
      </c>
      <c r="E5649" s="39">
        <v>0</v>
      </c>
      <c r="F5649" s="39" t="s">
        <v>52</v>
      </c>
    </row>
    <row r="5650" spans="1:6">
      <c r="A5650">
        <v>62</v>
      </c>
      <c r="B5650" s="1" t="s">
        <v>335</v>
      </c>
      <c r="C5650">
        <v>1</v>
      </c>
      <c r="D5650" s="39">
        <v>1</v>
      </c>
      <c r="E5650" s="39">
        <v>3</v>
      </c>
      <c r="F5650" s="39" t="s">
        <v>51</v>
      </c>
    </row>
    <row r="5651" spans="1:6">
      <c r="A5651">
        <v>62</v>
      </c>
      <c r="B5651" s="1" t="s">
        <v>335</v>
      </c>
      <c r="C5651">
        <v>2</v>
      </c>
      <c r="D5651" s="39">
        <v>0.71</v>
      </c>
      <c r="E5651" s="39">
        <v>1</v>
      </c>
      <c r="F5651" s="39" t="s">
        <v>51</v>
      </c>
    </row>
    <row r="5652" spans="1:6">
      <c r="A5652">
        <v>62</v>
      </c>
      <c r="B5652" s="1" t="s">
        <v>240</v>
      </c>
      <c r="C5652">
        <v>1</v>
      </c>
      <c r="D5652" s="39">
        <v>0.8</v>
      </c>
      <c r="E5652" s="39">
        <v>1</v>
      </c>
      <c r="F5652" s="39" t="s">
        <v>51</v>
      </c>
    </row>
    <row r="5653" spans="1:6">
      <c r="A5653">
        <v>62</v>
      </c>
      <c r="B5653" s="1" t="s">
        <v>240</v>
      </c>
      <c r="C5653">
        <v>2</v>
      </c>
      <c r="D5653" s="39">
        <v>0.73</v>
      </c>
      <c r="E5653" s="39">
        <v>2</v>
      </c>
      <c r="F5653" s="39" t="s">
        <v>51</v>
      </c>
    </row>
    <row r="5654" spans="1:6">
      <c r="A5654">
        <v>62</v>
      </c>
      <c r="B5654" s="1" t="s">
        <v>326</v>
      </c>
      <c r="C5654">
        <v>1</v>
      </c>
      <c r="D5654" s="39">
        <v>0.74</v>
      </c>
      <c r="E5654" s="39">
        <v>2</v>
      </c>
      <c r="F5654" s="39" t="s">
        <v>51</v>
      </c>
    </row>
    <row r="5655" spans="1:6">
      <c r="A5655">
        <v>62</v>
      </c>
      <c r="B5655" s="1" t="s">
        <v>326</v>
      </c>
      <c r="C5655">
        <v>2</v>
      </c>
      <c r="D5655" s="39">
        <v>0.48</v>
      </c>
      <c r="E5655" s="39">
        <v>0</v>
      </c>
      <c r="F5655" s="39" t="s">
        <v>51</v>
      </c>
    </row>
    <row r="5656" spans="1:6">
      <c r="A5656">
        <v>62</v>
      </c>
      <c r="B5656" s="1" t="s">
        <v>342</v>
      </c>
      <c r="C5656">
        <v>1</v>
      </c>
      <c r="D5656" s="39">
        <v>0.78</v>
      </c>
      <c r="E5656" s="39">
        <v>2</v>
      </c>
      <c r="F5656" s="39" t="s">
        <v>51</v>
      </c>
    </row>
    <row r="5657" spans="1:6">
      <c r="A5657">
        <v>62</v>
      </c>
      <c r="B5657" s="1" t="s">
        <v>342</v>
      </c>
      <c r="C5657">
        <v>2</v>
      </c>
      <c r="D5657" s="39">
        <v>0.62</v>
      </c>
      <c r="E5657" s="39">
        <v>2</v>
      </c>
      <c r="F5657" s="39" t="s">
        <v>51</v>
      </c>
    </row>
    <row r="5658" spans="1:6">
      <c r="A5658">
        <v>62</v>
      </c>
      <c r="B5658" s="1" t="s">
        <v>122</v>
      </c>
      <c r="C5658">
        <v>1</v>
      </c>
      <c r="D5658" s="39">
        <v>1</v>
      </c>
      <c r="E5658" s="39">
        <v>3</v>
      </c>
      <c r="F5658" s="39" t="s">
        <v>51</v>
      </c>
    </row>
    <row r="5659" spans="1:6">
      <c r="A5659">
        <v>62</v>
      </c>
      <c r="B5659" s="1" t="s">
        <v>122</v>
      </c>
      <c r="C5659">
        <v>2</v>
      </c>
      <c r="D5659" s="39">
        <v>0.62</v>
      </c>
      <c r="E5659" s="39">
        <v>1</v>
      </c>
      <c r="F5659" s="39" t="s">
        <v>51</v>
      </c>
    </row>
    <row r="5660" spans="1:6">
      <c r="A5660">
        <v>62</v>
      </c>
      <c r="B5660" s="1" t="s">
        <v>414</v>
      </c>
      <c r="C5660">
        <v>1</v>
      </c>
      <c r="D5660" s="39">
        <v>0.55000000000000004</v>
      </c>
      <c r="E5660" s="39">
        <v>1</v>
      </c>
      <c r="F5660" s="39" t="s">
        <v>51</v>
      </c>
    </row>
    <row r="5661" spans="1:6">
      <c r="A5661">
        <v>62</v>
      </c>
      <c r="B5661" s="1" t="s">
        <v>414</v>
      </c>
      <c r="C5661">
        <v>2</v>
      </c>
      <c r="D5661" s="39">
        <v>0.38</v>
      </c>
      <c r="E5661" s="39">
        <v>0</v>
      </c>
      <c r="F5661" s="39" t="s">
        <v>51</v>
      </c>
    </row>
    <row r="5662" spans="1:6">
      <c r="A5662">
        <v>62</v>
      </c>
      <c r="B5662" s="1" t="s">
        <v>432</v>
      </c>
      <c r="C5662">
        <v>1</v>
      </c>
      <c r="D5662" s="39">
        <v>0.92</v>
      </c>
      <c r="E5662" s="39">
        <v>2</v>
      </c>
      <c r="F5662" s="39" t="s">
        <v>51</v>
      </c>
    </row>
    <row r="5663" spans="1:6">
      <c r="A5663">
        <v>62</v>
      </c>
      <c r="B5663" s="1" t="s">
        <v>432</v>
      </c>
      <c r="C5663">
        <v>2</v>
      </c>
      <c r="D5663" s="39">
        <v>0.64</v>
      </c>
      <c r="E5663" s="39">
        <v>2</v>
      </c>
      <c r="F5663" s="39" t="s">
        <v>51</v>
      </c>
    </row>
    <row r="5664" spans="1:6">
      <c r="A5664">
        <v>62</v>
      </c>
      <c r="B5664" s="1" t="s">
        <v>433</v>
      </c>
      <c r="C5664">
        <v>1</v>
      </c>
      <c r="D5664" s="39">
        <v>1</v>
      </c>
      <c r="E5664" s="39">
        <v>3</v>
      </c>
      <c r="F5664" s="39" t="s">
        <v>51</v>
      </c>
    </row>
    <row r="5665" spans="1:6">
      <c r="A5665">
        <v>62</v>
      </c>
      <c r="B5665" s="1" t="s">
        <v>433</v>
      </c>
      <c r="C5665">
        <v>2</v>
      </c>
      <c r="D5665" s="39">
        <v>0.61</v>
      </c>
      <c r="E5665" s="39">
        <v>1</v>
      </c>
      <c r="F5665" s="39" t="s">
        <v>51</v>
      </c>
    </row>
    <row r="5666" spans="1:6">
      <c r="A5666">
        <v>62</v>
      </c>
      <c r="B5666" s="1" t="s">
        <v>201</v>
      </c>
      <c r="C5666">
        <v>1</v>
      </c>
      <c r="D5666" s="39">
        <v>1</v>
      </c>
      <c r="E5666" s="39">
        <v>3</v>
      </c>
      <c r="F5666" s="39" t="s">
        <v>51</v>
      </c>
    </row>
    <row r="5667" spans="1:6">
      <c r="A5667">
        <v>62</v>
      </c>
      <c r="B5667" s="1" t="s">
        <v>201</v>
      </c>
      <c r="C5667">
        <v>2</v>
      </c>
      <c r="D5667" s="39">
        <v>0.49</v>
      </c>
      <c r="E5667" s="39">
        <v>0</v>
      </c>
      <c r="F5667" s="39" t="s">
        <v>51</v>
      </c>
    </row>
    <row r="5668" spans="1:6">
      <c r="A5668">
        <v>62</v>
      </c>
      <c r="B5668" s="1" t="s">
        <v>440</v>
      </c>
      <c r="C5668">
        <v>1</v>
      </c>
      <c r="D5668" s="39">
        <v>0.84</v>
      </c>
      <c r="E5668" s="39">
        <v>2</v>
      </c>
      <c r="F5668" s="39" t="s">
        <v>51</v>
      </c>
    </row>
    <row r="5669" spans="1:6">
      <c r="A5669">
        <v>62</v>
      </c>
      <c r="B5669" s="1" t="s">
        <v>440</v>
      </c>
      <c r="C5669">
        <v>2</v>
      </c>
      <c r="D5669" s="39">
        <v>1</v>
      </c>
      <c r="E5669" s="39">
        <v>3</v>
      </c>
      <c r="F5669" s="39" t="s">
        <v>51</v>
      </c>
    </row>
    <row r="5670" spans="1:6">
      <c r="A5670">
        <v>62</v>
      </c>
      <c r="B5670" s="1" t="s">
        <v>290</v>
      </c>
      <c r="C5670">
        <v>1</v>
      </c>
      <c r="D5670" s="39">
        <v>0.62</v>
      </c>
      <c r="E5670" s="39">
        <v>2</v>
      </c>
      <c r="F5670" s="39" t="s">
        <v>51</v>
      </c>
    </row>
    <row r="5671" spans="1:6">
      <c r="A5671">
        <v>62</v>
      </c>
      <c r="B5671" s="1" t="s">
        <v>290</v>
      </c>
      <c r="C5671">
        <v>2</v>
      </c>
      <c r="D5671" s="39">
        <v>0.5</v>
      </c>
      <c r="E5671" s="39">
        <v>1</v>
      </c>
      <c r="F5671" s="39" t="s">
        <v>51</v>
      </c>
    </row>
    <row r="5672" spans="1:6">
      <c r="A5672">
        <v>62</v>
      </c>
      <c r="B5672" s="1" t="s">
        <v>20</v>
      </c>
      <c r="C5672">
        <v>1</v>
      </c>
      <c r="D5672" s="39">
        <v>0.79</v>
      </c>
      <c r="E5672" s="39">
        <v>1</v>
      </c>
      <c r="F5672" s="39" t="s">
        <v>51</v>
      </c>
    </row>
    <row r="5673" spans="1:6">
      <c r="A5673">
        <v>62</v>
      </c>
      <c r="B5673" s="1" t="s">
        <v>20</v>
      </c>
      <c r="C5673">
        <v>2</v>
      </c>
      <c r="D5673" s="39">
        <v>0</v>
      </c>
      <c r="E5673" s="39">
        <v>0</v>
      </c>
      <c r="F5673" s="39" t="s">
        <v>52</v>
      </c>
    </row>
    <row r="5674" spans="1:6">
      <c r="A5674">
        <v>62</v>
      </c>
      <c r="B5674" s="1" t="s">
        <v>256</v>
      </c>
      <c r="C5674">
        <v>1</v>
      </c>
      <c r="D5674" s="39">
        <v>0.8</v>
      </c>
      <c r="E5674" s="39">
        <v>2</v>
      </c>
      <c r="F5674" s="39" t="s">
        <v>51</v>
      </c>
    </row>
    <row r="5675" spans="1:6">
      <c r="A5675">
        <v>62</v>
      </c>
      <c r="B5675" s="1" t="s">
        <v>256</v>
      </c>
      <c r="C5675">
        <v>2</v>
      </c>
      <c r="D5675" s="39">
        <v>0.59</v>
      </c>
      <c r="E5675" s="39">
        <v>1</v>
      </c>
      <c r="F5675" s="39" t="s">
        <v>51</v>
      </c>
    </row>
    <row r="5676" spans="1:6">
      <c r="A5676">
        <v>62</v>
      </c>
      <c r="B5676" s="1" t="s">
        <v>274</v>
      </c>
      <c r="C5676">
        <v>1</v>
      </c>
      <c r="D5676" s="39">
        <v>0.92</v>
      </c>
      <c r="E5676" s="39">
        <v>2</v>
      </c>
      <c r="F5676" s="39" t="s">
        <v>51</v>
      </c>
    </row>
    <row r="5677" spans="1:6">
      <c r="A5677">
        <v>62</v>
      </c>
      <c r="B5677" s="1" t="s">
        <v>274</v>
      </c>
      <c r="C5677">
        <v>2</v>
      </c>
      <c r="D5677" s="39">
        <v>0.79</v>
      </c>
      <c r="E5677" s="39">
        <v>2</v>
      </c>
      <c r="F5677" s="39" t="s">
        <v>51</v>
      </c>
    </row>
    <row r="5678" spans="1:6">
      <c r="A5678">
        <v>62</v>
      </c>
      <c r="B5678" s="1" t="s">
        <v>394</v>
      </c>
      <c r="C5678">
        <v>1</v>
      </c>
      <c r="D5678" s="39">
        <v>0.64</v>
      </c>
      <c r="E5678" s="39">
        <v>2</v>
      </c>
      <c r="F5678" s="39" t="s">
        <v>51</v>
      </c>
    </row>
    <row r="5679" spans="1:6">
      <c r="A5679">
        <v>62</v>
      </c>
      <c r="B5679" s="1" t="s">
        <v>394</v>
      </c>
      <c r="C5679">
        <v>2</v>
      </c>
      <c r="D5679" s="39">
        <v>0.66</v>
      </c>
      <c r="E5679" s="39">
        <v>2</v>
      </c>
      <c r="F5679" s="39" t="s">
        <v>51</v>
      </c>
    </row>
    <row r="5680" spans="1:6">
      <c r="A5680">
        <v>62</v>
      </c>
      <c r="B5680" s="1" t="s">
        <v>311</v>
      </c>
      <c r="C5680">
        <v>1</v>
      </c>
      <c r="D5680" s="39">
        <v>0.94</v>
      </c>
      <c r="E5680" s="39">
        <v>2</v>
      </c>
      <c r="F5680" s="39" t="s">
        <v>51</v>
      </c>
    </row>
    <row r="5681" spans="1:6">
      <c r="A5681">
        <v>62</v>
      </c>
      <c r="B5681" s="1" t="s">
        <v>311</v>
      </c>
      <c r="C5681">
        <v>2</v>
      </c>
      <c r="D5681" s="39">
        <v>0.85</v>
      </c>
      <c r="E5681" s="39">
        <v>1</v>
      </c>
      <c r="F5681" s="39" t="s">
        <v>51</v>
      </c>
    </row>
    <row r="5682" spans="1:6">
      <c r="A5682">
        <v>62</v>
      </c>
      <c r="B5682" s="1" t="s">
        <v>243</v>
      </c>
      <c r="C5682">
        <v>1</v>
      </c>
      <c r="D5682" s="39">
        <v>0.87</v>
      </c>
      <c r="E5682" s="39">
        <v>1</v>
      </c>
      <c r="F5682" s="39" t="s">
        <v>51</v>
      </c>
    </row>
    <row r="5683" spans="1:6">
      <c r="A5683">
        <v>62</v>
      </c>
      <c r="B5683" s="1" t="s">
        <v>243</v>
      </c>
      <c r="C5683">
        <v>2</v>
      </c>
      <c r="D5683" s="39">
        <v>1</v>
      </c>
      <c r="E5683" s="39">
        <v>3</v>
      </c>
      <c r="F5683" s="39" t="s">
        <v>51</v>
      </c>
    </row>
    <row r="5684" spans="1:6">
      <c r="A5684">
        <v>62</v>
      </c>
      <c r="B5684" s="1" t="s">
        <v>285</v>
      </c>
      <c r="C5684">
        <v>1</v>
      </c>
      <c r="D5684" s="39">
        <v>1</v>
      </c>
      <c r="E5684" s="39">
        <v>3</v>
      </c>
      <c r="F5684" s="39" t="s">
        <v>51</v>
      </c>
    </row>
    <row r="5685" spans="1:6">
      <c r="A5685">
        <v>62</v>
      </c>
      <c r="B5685" s="1" t="s">
        <v>285</v>
      </c>
      <c r="C5685">
        <v>2</v>
      </c>
      <c r="D5685" s="39">
        <v>0.64</v>
      </c>
      <c r="E5685" s="39">
        <v>2</v>
      </c>
      <c r="F5685" s="39" t="s">
        <v>51</v>
      </c>
    </row>
    <row r="5686" spans="1:6">
      <c r="A5686">
        <v>62</v>
      </c>
      <c r="B5686" s="1" t="s">
        <v>376</v>
      </c>
      <c r="C5686">
        <v>1</v>
      </c>
      <c r="D5686" s="39">
        <v>0.56000000000000005</v>
      </c>
      <c r="E5686" s="39">
        <v>2</v>
      </c>
      <c r="F5686" s="39" t="s">
        <v>51</v>
      </c>
    </row>
    <row r="5687" spans="1:6">
      <c r="A5687">
        <v>62</v>
      </c>
      <c r="B5687" s="1" t="s">
        <v>376</v>
      </c>
      <c r="C5687">
        <v>2</v>
      </c>
      <c r="D5687" s="39">
        <v>0</v>
      </c>
      <c r="E5687" s="39">
        <v>0</v>
      </c>
      <c r="F5687" s="39" t="s">
        <v>52</v>
      </c>
    </row>
    <row r="5688" spans="1:6">
      <c r="A5688">
        <v>62</v>
      </c>
      <c r="B5688" s="1" t="s">
        <v>275</v>
      </c>
      <c r="C5688">
        <v>1</v>
      </c>
      <c r="D5688" s="39">
        <v>0.66</v>
      </c>
      <c r="E5688" s="39">
        <v>1</v>
      </c>
      <c r="F5688" s="39" t="s">
        <v>51</v>
      </c>
    </row>
    <row r="5689" spans="1:6">
      <c r="A5689">
        <v>62</v>
      </c>
      <c r="B5689" s="1" t="s">
        <v>275</v>
      </c>
      <c r="C5689">
        <v>2</v>
      </c>
      <c r="D5689" s="39">
        <v>0.48</v>
      </c>
      <c r="E5689" s="39">
        <v>0</v>
      </c>
      <c r="F5689" s="39" t="s">
        <v>51</v>
      </c>
    </row>
    <row r="5690" spans="1:6">
      <c r="A5690">
        <v>62</v>
      </c>
      <c r="B5690" s="1" t="s">
        <v>435</v>
      </c>
      <c r="C5690">
        <v>1</v>
      </c>
      <c r="D5690" s="39">
        <v>0.54</v>
      </c>
      <c r="E5690" s="39">
        <v>2</v>
      </c>
      <c r="F5690" s="39" t="s">
        <v>51</v>
      </c>
    </row>
    <row r="5691" spans="1:6">
      <c r="A5691">
        <v>62</v>
      </c>
      <c r="B5691" s="1" t="s">
        <v>435</v>
      </c>
      <c r="C5691">
        <v>2</v>
      </c>
      <c r="D5691" s="39">
        <v>0.59</v>
      </c>
      <c r="E5691" s="39">
        <v>1</v>
      </c>
      <c r="F5691" s="39" t="s">
        <v>51</v>
      </c>
    </row>
    <row r="5692" spans="1:6">
      <c r="A5692">
        <v>62</v>
      </c>
      <c r="B5692" s="1" t="s">
        <v>402</v>
      </c>
      <c r="C5692">
        <v>1</v>
      </c>
      <c r="D5692" s="39">
        <v>0.54</v>
      </c>
      <c r="E5692" s="39">
        <v>1</v>
      </c>
      <c r="F5692" s="39" t="s">
        <v>51</v>
      </c>
    </row>
    <row r="5693" spans="1:6">
      <c r="A5693">
        <v>62</v>
      </c>
      <c r="B5693" s="1" t="s">
        <v>402</v>
      </c>
      <c r="C5693">
        <v>2</v>
      </c>
      <c r="D5693" s="39">
        <v>0</v>
      </c>
      <c r="E5693" s="39">
        <v>0</v>
      </c>
      <c r="F5693" s="39" t="s">
        <v>52</v>
      </c>
    </row>
    <row r="5694" spans="1:6">
      <c r="A5694" s="64">
        <v>63</v>
      </c>
      <c r="B5694" s="1" t="s">
        <v>441</v>
      </c>
      <c r="C5694">
        <v>1</v>
      </c>
      <c r="D5694" s="39">
        <v>0.5</v>
      </c>
      <c r="E5694" s="39">
        <v>2</v>
      </c>
      <c r="F5694" s="39" t="s">
        <v>51</v>
      </c>
    </row>
    <row r="5695" spans="1:6">
      <c r="A5695">
        <v>63</v>
      </c>
      <c r="B5695" s="1" t="s">
        <v>441</v>
      </c>
      <c r="C5695">
        <v>2</v>
      </c>
      <c r="D5695" s="39">
        <v>0.5</v>
      </c>
      <c r="E5695" s="39">
        <v>2</v>
      </c>
      <c r="F5695" s="39" t="s">
        <v>51</v>
      </c>
    </row>
    <row r="5696" spans="1:6">
      <c r="A5696">
        <v>63</v>
      </c>
      <c r="B5696" s="1" t="s">
        <v>442</v>
      </c>
      <c r="C5696">
        <v>1</v>
      </c>
      <c r="D5696" s="39">
        <v>0.62</v>
      </c>
      <c r="E5696" s="39">
        <v>2</v>
      </c>
      <c r="F5696" s="39" t="s">
        <v>51</v>
      </c>
    </row>
    <row r="5697" spans="1:6">
      <c r="A5697">
        <v>63</v>
      </c>
      <c r="B5697" s="1" t="s">
        <v>442</v>
      </c>
      <c r="C5697">
        <v>2</v>
      </c>
      <c r="D5697" s="39">
        <v>0.51</v>
      </c>
      <c r="E5697" s="39">
        <v>1</v>
      </c>
      <c r="F5697" s="39" t="s">
        <v>51</v>
      </c>
    </row>
    <row r="5698" spans="1:6">
      <c r="A5698">
        <v>63</v>
      </c>
      <c r="B5698" s="275" t="s">
        <v>450</v>
      </c>
      <c r="C5698">
        <v>1</v>
      </c>
      <c r="D5698" s="39">
        <v>0.64</v>
      </c>
      <c r="E5698" s="39">
        <v>1</v>
      </c>
      <c r="F5698" s="39" t="s">
        <v>51</v>
      </c>
    </row>
    <row r="5699" spans="1:6">
      <c r="A5699">
        <v>63</v>
      </c>
      <c r="B5699" s="275" t="s">
        <v>450</v>
      </c>
      <c r="C5699">
        <v>2</v>
      </c>
      <c r="D5699" s="39">
        <v>0.75</v>
      </c>
      <c r="E5699" s="39">
        <v>1</v>
      </c>
      <c r="F5699" s="39" t="s">
        <v>51</v>
      </c>
    </row>
    <row r="5700" spans="1:6">
      <c r="A5700">
        <v>63</v>
      </c>
      <c r="B5700" s="1" t="s">
        <v>430</v>
      </c>
      <c r="C5700">
        <v>1</v>
      </c>
      <c r="D5700" s="39">
        <v>0</v>
      </c>
      <c r="E5700" s="39">
        <v>0</v>
      </c>
      <c r="F5700" s="39" t="s">
        <v>52</v>
      </c>
    </row>
    <row r="5701" spans="1:6">
      <c r="A5701">
        <v>63</v>
      </c>
      <c r="B5701" s="1" t="s">
        <v>430</v>
      </c>
      <c r="C5701">
        <v>2</v>
      </c>
      <c r="D5701" s="39">
        <v>0</v>
      </c>
      <c r="E5701" s="39">
        <v>0</v>
      </c>
      <c r="F5701" s="39" t="s">
        <v>52</v>
      </c>
    </row>
    <row r="5702" spans="1:6">
      <c r="A5702">
        <v>63</v>
      </c>
      <c r="B5702" s="1" t="s">
        <v>379</v>
      </c>
      <c r="C5702">
        <v>1</v>
      </c>
      <c r="D5702" s="39">
        <v>0.5</v>
      </c>
      <c r="E5702" s="39">
        <v>1</v>
      </c>
      <c r="F5702" s="39" t="s">
        <v>51</v>
      </c>
    </row>
    <row r="5703" spans="1:6">
      <c r="A5703">
        <v>63</v>
      </c>
      <c r="B5703" s="1" t="s">
        <v>379</v>
      </c>
      <c r="C5703">
        <v>2</v>
      </c>
      <c r="D5703" s="39">
        <v>0.24</v>
      </c>
      <c r="E5703" s="39">
        <v>1</v>
      </c>
      <c r="F5703" s="39" t="s">
        <v>51</v>
      </c>
    </row>
    <row r="5704" spans="1:6">
      <c r="A5704">
        <v>63</v>
      </c>
      <c r="B5704" s="1" t="s">
        <v>330</v>
      </c>
      <c r="C5704">
        <v>1</v>
      </c>
      <c r="D5704" s="39">
        <v>1</v>
      </c>
      <c r="E5704" s="39">
        <v>3</v>
      </c>
      <c r="F5704" s="39" t="s">
        <v>51</v>
      </c>
    </row>
    <row r="5705" spans="1:6">
      <c r="A5705">
        <v>63</v>
      </c>
      <c r="B5705" s="1" t="s">
        <v>330</v>
      </c>
      <c r="C5705">
        <v>2</v>
      </c>
      <c r="D5705" s="39">
        <v>1</v>
      </c>
      <c r="E5705" s="39">
        <v>3</v>
      </c>
      <c r="F5705" s="39" t="s">
        <v>51</v>
      </c>
    </row>
    <row r="5706" spans="1:6">
      <c r="A5706">
        <v>63</v>
      </c>
      <c r="B5706" s="1" t="s">
        <v>332</v>
      </c>
      <c r="C5706">
        <v>1</v>
      </c>
      <c r="D5706" s="39">
        <v>0.41</v>
      </c>
      <c r="E5706" s="39">
        <v>0</v>
      </c>
      <c r="F5706" s="39" t="s">
        <v>51</v>
      </c>
    </row>
    <row r="5707" spans="1:6">
      <c r="A5707">
        <v>63</v>
      </c>
      <c r="B5707" s="1" t="s">
        <v>332</v>
      </c>
      <c r="C5707">
        <v>2</v>
      </c>
      <c r="D5707" s="39">
        <v>0.34</v>
      </c>
      <c r="E5707" s="39">
        <v>1</v>
      </c>
      <c r="F5707" s="39" t="s">
        <v>51</v>
      </c>
    </row>
    <row r="5708" spans="1:6">
      <c r="A5708">
        <v>63</v>
      </c>
      <c r="B5708" s="1" t="s">
        <v>270</v>
      </c>
      <c r="C5708">
        <v>1</v>
      </c>
      <c r="D5708" s="39">
        <v>1</v>
      </c>
      <c r="E5708" s="39">
        <v>3</v>
      </c>
      <c r="F5708" s="39" t="s">
        <v>51</v>
      </c>
    </row>
    <row r="5709" spans="1:6">
      <c r="A5709">
        <v>63</v>
      </c>
      <c r="B5709" s="1" t="s">
        <v>270</v>
      </c>
      <c r="C5709">
        <v>2</v>
      </c>
      <c r="D5709" s="39">
        <v>0.47</v>
      </c>
      <c r="E5709" s="39">
        <v>1</v>
      </c>
      <c r="F5709" s="39" t="s">
        <v>51</v>
      </c>
    </row>
    <row r="5710" spans="1:6">
      <c r="A5710">
        <v>63</v>
      </c>
      <c r="B5710" s="1" t="s">
        <v>95</v>
      </c>
      <c r="C5710">
        <v>1</v>
      </c>
      <c r="D5710" s="39">
        <v>0.77</v>
      </c>
      <c r="E5710" s="39">
        <v>2</v>
      </c>
      <c r="F5710" s="39" t="s">
        <v>51</v>
      </c>
    </row>
    <row r="5711" spans="1:6">
      <c r="A5711">
        <v>63</v>
      </c>
      <c r="B5711" s="1" t="s">
        <v>95</v>
      </c>
      <c r="C5711">
        <v>2</v>
      </c>
      <c r="D5711" s="39">
        <v>0.38</v>
      </c>
      <c r="E5711" s="39">
        <v>1</v>
      </c>
      <c r="F5711" s="39" t="s">
        <v>51</v>
      </c>
    </row>
    <row r="5712" spans="1:6">
      <c r="A5712">
        <v>63</v>
      </c>
      <c r="B5712" s="1" t="s">
        <v>10</v>
      </c>
      <c r="C5712">
        <v>1</v>
      </c>
      <c r="D5712" s="39">
        <v>1</v>
      </c>
      <c r="E5712" s="39">
        <v>3</v>
      </c>
      <c r="F5712" s="39" t="s">
        <v>51</v>
      </c>
    </row>
    <row r="5713" spans="1:6">
      <c r="A5713">
        <v>63</v>
      </c>
      <c r="B5713" s="1" t="s">
        <v>10</v>
      </c>
      <c r="C5713">
        <v>2</v>
      </c>
      <c r="D5713" s="39">
        <v>0.47</v>
      </c>
      <c r="E5713" s="39">
        <v>1</v>
      </c>
      <c r="F5713" s="39" t="s">
        <v>51</v>
      </c>
    </row>
    <row r="5714" spans="1:6">
      <c r="A5714">
        <v>63</v>
      </c>
      <c r="B5714" s="1" t="s">
        <v>390</v>
      </c>
      <c r="C5714">
        <v>1</v>
      </c>
      <c r="D5714" s="39">
        <v>1</v>
      </c>
      <c r="E5714" s="39">
        <v>3</v>
      </c>
      <c r="F5714" s="39" t="s">
        <v>51</v>
      </c>
    </row>
    <row r="5715" spans="1:6">
      <c r="A5715">
        <v>63</v>
      </c>
      <c r="B5715" s="1" t="s">
        <v>390</v>
      </c>
      <c r="C5715">
        <v>2</v>
      </c>
      <c r="D5715" s="39">
        <v>1</v>
      </c>
      <c r="E5715" s="39">
        <v>3</v>
      </c>
      <c r="F5715" s="39" t="s">
        <v>51</v>
      </c>
    </row>
    <row r="5716" spans="1:6">
      <c r="A5716">
        <v>63</v>
      </c>
      <c r="B5716" s="1" t="s">
        <v>354</v>
      </c>
      <c r="C5716">
        <v>1</v>
      </c>
      <c r="D5716" s="39">
        <v>1</v>
      </c>
      <c r="E5716" s="39">
        <v>3</v>
      </c>
      <c r="F5716" s="39" t="s">
        <v>51</v>
      </c>
    </row>
    <row r="5717" spans="1:6">
      <c r="A5717">
        <v>63</v>
      </c>
      <c r="B5717" s="1" t="s">
        <v>354</v>
      </c>
      <c r="C5717">
        <v>2</v>
      </c>
      <c r="D5717" s="39">
        <v>1</v>
      </c>
      <c r="E5717" s="39">
        <v>3</v>
      </c>
      <c r="F5717" s="39" t="s">
        <v>51</v>
      </c>
    </row>
    <row r="5718" spans="1:6">
      <c r="A5718">
        <v>63</v>
      </c>
      <c r="B5718" s="1" t="s">
        <v>254</v>
      </c>
      <c r="C5718">
        <v>1</v>
      </c>
      <c r="D5718" s="39">
        <v>1</v>
      </c>
      <c r="E5718" s="39">
        <v>3</v>
      </c>
      <c r="F5718" s="39" t="s">
        <v>51</v>
      </c>
    </row>
    <row r="5719" spans="1:6">
      <c r="A5719">
        <v>63</v>
      </c>
      <c r="B5719" s="1" t="s">
        <v>254</v>
      </c>
      <c r="C5719">
        <v>2</v>
      </c>
      <c r="D5719" s="39">
        <v>0.02</v>
      </c>
      <c r="E5719" s="39">
        <v>1</v>
      </c>
      <c r="F5719" s="39" t="s">
        <v>51</v>
      </c>
    </row>
    <row r="5720" spans="1:6">
      <c r="A5720">
        <v>63</v>
      </c>
      <c r="B5720" s="1" t="s">
        <v>443</v>
      </c>
      <c r="C5720">
        <v>1</v>
      </c>
      <c r="D5720" s="39">
        <v>0.94</v>
      </c>
      <c r="E5720" s="39">
        <v>2</v>
      </c>
      <c r="F5720" s="39" t="s">
        <v>51</v>
      </c>
    </row>
    <row r="5721" spans="1:6">
      <c r="A5721">
        <v>63</v>
      </c>
      <c r="B5721" s="1" t="s">
        <v>443</v>
      </c>
      <c r="C5721">
        <v>2</v>
      </c>
      <c r="D5721" s="39">
        <v>1</v>
      </c>
      <c r="E5721" s="39">
        <v>3</v>
      </c>
      <c r="F5721" s="39" t="s">
        <v>51</v>
      </c>
    </row>
    <row r="5722" spans="1:6">
      <c r="A5722">
        <v>63</v>
      </c>
      <c r="B5722" s="1" t="s">
        <v>120</v>
      </c>
      <c r="C5722">
        <v>1</v>
      </c>
      <c r="D5722" s="39">
        <v>1</v>
      </c>
      <c r="E5722" s="39">
        <v>3</v>
      </c>
      <c r="F5722" s="39" t="s">
        <v>51</v>
      </c>
    </row>
    <row r="5723" spans="1:6">
      <c r="A5723">
        <v>63</v>
      </c>
      <c r="B5723" s="1" t="s">
        <v>120</v>
      </c>
      <c r="C5723">
        <v>2</v>
      </c>
      <c r="D5723" s="39">
        <v>0.22</v>
      </c>
      <c r="E5723" s="39">
        <v>1</v>
      </c>
      <c r="F5723" s="39" t="s">
        <v>51</v>
      </c>
    </row>
    <row r="5724" spans="1:6">
      <c r="A5724">
        <v>63</v>
      </c>
      <c r="B5724" s="1" t="s">
        <v>412</v>
      </c>
      <c r="C5724">
        <v>1</v>
      </c>
      <c r="D5724" s="39">
        <v>0.6</v>
      </c>
      <c r="E5724" s="39">
        <v>1</v>
      </c>
      <c r="F5724" s="39" t="s">
        <v>51</v>
      </c>
    </row>
    <row r="5725" spans="1:6">
      <c r="A5725">
        <v>63</v>
      </c>
      <c r="B5725" s="1" t="s">
        <v>412</v>
      </c>
      <c r="C5725">
        <v>2</v>
      </c>
      <c r="D5725" s="39">
        <v>0.8</v>
      </c>
      <c r="E5725" s="39">
        <v>1</v>
      </c>
      <c r="F5725" s="39" t="s">
        <v>51</v>
      </c>
    </row>
    <row r="5726" spans="1:6">
      <c r="A5726">
        <v>63</v>
      </c>
      <c r="B5726" s="1" t="s">
        <v>391</v>
      </c>
      <c r="C5726">
        <v>1</v>
      </c>
      <c r="D5726" s="39">
        <v>1</v>
      </c>
      <c r="E5726" s="39">
        <v>3</v>
      </c>
      <c r="F5726" s="39" t="s">
        <v>51</v>
      </c>
    </row>
    <row r="5727" spans="1:6">
      <c r="A5727">
        <v>63</v>
      </c>
      <c r="B5727" s="1" t="s">
        <v>391</v>
      </c>
      <c r="C5727">
        <v>2</v>
      </c>
      <c r="D5727" s="39">
        <v>0.96</v>
      </c>
      <c r="E5727" s="39">
        <v>2</v>
      </c>
      <c r="F5727" s="39" t="s">
        <v>51</v>
      </c>
    </row>
    <row r="5728" spans="1:6">
      <c r="A5728">
        <v>63</v>
      </c>
      <c r="B5728" s="1" t="s">
        <v>489</v>
      </c>
      <c r="C5728">
        <v>1</v>
      </c>
      <c r="D5728" s="39">
        <v>0.65</v>
      </c>
      <c r="E5728" s="39">
        <v>2</v>
      </c>
      <c r="F5728" s="39" t="s">
        <v>51</v>
      </c>
    </row>
    <row r="5729" spans="1:6">
      <c r="A5729">
        <v>63</v>
      </c>
      <c r="B5729" s="1" t="s">
        <v>489</v>
      </c>
      <c r="C5729">
        <v>2</v>
      </c>
      <c r="D5729" s="39">
        <v>0.19</v>
      </c>
      <c r="E5729" s="39">
        <v>1</v>
      </c>
      <c r="F5729" s="39" t="s">
        <v>51</v>
      </c>
    </row>
    <row r="5730" spans="1:6">
      <c r="A5730">
        <v>63</v>
      </c>
      <c r="B5730" s="1" t="s">
        <v>431</v>
      </c>
      <c r="C5730">
        <v>1</v>
      </c>
      <c r="D5730" s="39">
        <v>1</v>
      </c>
      <c r="E5730" s="39">
        <v>3</v>
      </c>
      <c r="F5730" s="39" t="s">
        <v>51</v>
      </c>
    </row>
    <row r="5731" spans="1:6">
      <c r="A5731">
        <v>63</v>
      </c>
      <c r="B5731" s="1" t="s">
        <v>431</v>
      </c>
      <c r="C5731">
        <v>2</v>
      </c>
      <c r="D5731" s="39">
        <v>0.28999999999999998</v>
      </c>
      <c r="E5731" s="39">
        <v>1</v>
      </c>
      <c r="F5731" s="39" t="s">
        <v>51</v>
      </c>
    </row>
    <row r="5732" spans="1:6">
      <c r="A5732">
        <v>63</v>
      </c>
      <c r="B5732" s="1" t="s">
        <v>334</v>
      </c>
      <c r="C5732">
        <v>1</v>
      </c>
      <c r="D5732" s="39">
        <v>1</v>
      </c>
      <c r="E5732" s="39">
        <v>3</v>
      </c>
      <c r="F5732" s="39" t="s">
        <v>51</v>
      </c>
    </row>
    <row r="5733" spans="1:6">
      <c r="A5733">
        <v>63</v>
      </c>
      <c r="B5733" s="1" t="s">
        <v>334</v>
      </c>
      <c r="C5733">
        <v>2</v>
      </c>
      <c r="D5733" s="39">
        <v>0.35</v>
      </c>
      <c r="E5733" s="39">
        <v>1</v>
      </c>
      <c r="F5733" s="39" t="s">
        <v>51</v>
      </c>
    </row>
    <row r="5734" spans="1:6">
      <c r="A5734">
        <v>63</v>
      </c>
      <c r="B5734" s="1" t="s">
        <v>438</v>
      </c>
      <c r="C5734">
        <v>1</v>
      </c>
      <c r="D5734" s="39">
        <v>0.66</v>
      </c>
      <c r="E5734" s="39">
        <v>1</v>
      </c>
      <c r="F5734" s="39" t="s">
        <v>51</v>
      </c>
    </row>
    <row r="5735" spans="1:6">
      <c r="A5735">
        <v>63</v>
      </c>
      <c r="B5735" s="1" t="s">
        <v>438</v>
      </c>
      <c r="C5735">
        <v>2</v>
      </c>
      <c r="D5735" s="39">
        <v>0.69</v>
      </c>
      <c r="E5735" s="39">
        <v>2</v>
      </c>
      <c r="F5735" s="39" t="s">
        <v>51</v>
      </c>
    </row>
    <row r="5736" spans="1:6">
      <c r="A5736">
        <v>63</v>
      </c>
      <c r="B5736" s="1" t="s">
        <v>257</v>
      </c>
      <c r="C5736">
        <v>1</v>
      </c>
      <c r="D5736" s="39">
        <v>0.59</v>
      </c>
      <c r="E5736" s="39">
        <v>1</v>
      </c>
      <c r="F5736" s="39" t="s">
        <v>51</v>
      </c>
    </row>
    <row r="5737" spans="1:6">
      <c r="A5737">
        <v>63</v>
      </c>
      <c r="B5737" s="1" t="s">
        <v>257</v>
      </c>
      <c r="C5737">
        <v>2</v>
      </c>
      <c r="D5737" s="39">
        <v>0.87</v>
      </c>
      <c r="E5737" s="39">
        <v>1</v>
      </c>
      <c r="F5737" s="39" t="s">
        <v>51</v>
      </c>
    </row>
    <row r="5738" spans="1:6">
      <c r="A5738">
        <v>63</v>
      </c>
      <c r="B5738" s="1" t="s">
        <v>323</v>
      </c>
      <c r="C5738">
        <v>1</v>
      </c>
      <c r="D5738" s="39">
        <v>1</v>
      </c>
      <c r="E5738" s="39">
        <v>3</v>
      </c>
      <c r="F5738" s="39" t="s">
        <v>51</v>
      </c>
    </row>
    <row r="5739" spans="1:6">
      <c r="A5739">
        <v>63</v>
      </c>
      <c r="B5739" s="1" t="s">
        <v>323</v>
      </c>
      <c r="C5739">
        <v>2</v>
      </c>
      <c r="D5739" s="39">
        <v>0.41</v>
      </c>
      <c r="E5739" s="39">
        <v>1</v>
      </c>
      <c r="F5739" s="39" t="s">
        <v>51</v>
      </c>
    </row>
    <row r="5740" spans="1:6">
      <c r="A5740">
        <v>63</v>
      </c>
      <c r="B5740" s="1" t="s">
        <v>439</v>
      </c>
      <c r="C5740">
        <v>1</v>
      </c>
      <c r="D5740" s="39">
        <v>0.67</v>
      </c>
      <c r="E5740" s="39">
        <v>2</v>
      </c>
      <c r="F5740" s="39" t="s">
        <v>51</v>
      </c>
    </row>
    <row r="5741" spans="1:6">
      <c r="A5741">
        <v>63</v>
      </c>
      <c r="B5741" s="1" t="s">
        <v>439</v>
      </c>
      <c r="C5741">
        <v>2</v>
      </c>
      <c r="D5741" s="39">
        <v>0.67</v>
      </c>
      <c r="E5741" s="39">
        <v>2</v>
      </c>
      <c r="F5741" s="39" t="s">
        <v>51</v>
      </c>
    </row>
    <row r="5742" spans="1:6">
      <c r="A5742">
        <v>63</v>
      </c>
      <c r="B5742" s="1" t="s">
        <v>310</v>
      </c>
      <c r="C5742">
        <v>1</v>
      </c>
      <c r="D5742" s="39">
        <v>0.24</v>
      </c>
      <c r="E5742" s="39">
        <v>0</v>
      </c>
      <c r="F5742" s="39" t="s">
        <v>51</v>
      </c>
    </row>
    <row r="5743" spans="1:6">
      <c r="A5743">
        <v>63</v>
      </c>
      <c r="B5743" s="1" t="s">
        <v>310</v>
      </c>
      <c r="C5743">
        <v>2</v>
      </c>
      <c r="D5743" s="39">
        <v>1</v>
      </c>
      <c r="E5743" s="39">
        <v>3</v>
      </c>
      <c r="F5743" s="39" t="s">
        <v>51</v>
      </c>
    </row>
    <row r="5744" spans="1:6">
      <c r="A5744">
        <v>63</v>
      </c>
      <c r="B5744" s="1" t="s">
        <v>405</v>
      </c>
      <c r="C5744">
        <v>1</v>
      </c>
      <c r="D5744" s="39">
        <v>1</v>
      </c>
      <c r="E5744" s="39">
        <v>3</v>
      </c>
      <c r="F5744" s="39" t="s">
        <v>51</v>
      </c>
    </row>
    <row r="5745" spans="1:6">
      <c r="A5745">
        <v>63</v>
      </c>
      <c r="B5745" s="1" t="s">
        <v>405</v>
      </c>
      <c r="C5745">
        <v>2</v>
      </c>
      <c r="D5745" s="39">
        <v>0.15</v>
      </c>
      <c r="E5745" s="39">
        <v>1</v>
      </c>
      <c r="F5745" s="39" t="s">
        <v>51</v>
      </c>
    </row>
    <row r="5746" spans="1:6">
      <c r="A5746">
        <v>63</v>
      </c>
      <c r="B5746" s="1" t="s">
        <v>234</v>
      </c>
      <c r="C5746">
        <v>1</v>
      </c>
      <c r="D5746" s="39">
        <v>0.67</v>
      </c>
      <c r="E5746" s="39">
        <v>1</v>
      </c>
      <c r="F5746" s="39" t="s">
        <v>51</v>
      </c>
    </row>
    <row r="5747" spans="1:6">
      <c r="A5747">
        <v>63</v>
      </c>
      <c r="B5747" s="1" t="s">
        <v>234</v>
      </c>
      <c r="C5747">
        <v>2</v>
      </c>
      <c r="D5747" s="39">
        <v>0.31</v>
      </c>
      <c r="E5747" s="39">
        <v>1</v>
      </c>
      <c r="F5747" s="39" t="s">
        <v>51</v>
      </c>
    </row>
    <row r="5748" spans="1:6">
      <c r="A5748">
        <v>63</v>
      </c>
      <c r="B5748" s="1" t="s">
        <v>14</v>
      </c>
      <c r="C5748">
        <v>1</v>
      </c>
      <c r="D5748" s="39">
        <v>1</v>
      </c>
      <c r="E5748" s="39">
        <v>3</v>
      </c>
      <c r="F5748" s="39" t="s">
        <v>51</v>
      </c>
    </row>
    <row r="5749" spans="1:6">
      <c r="A5749">
        <v>63</v>
      </c>
      <c r="B5749" s="1" t="s">
        <v>14</v>
      </c>
      <c r="C5749">
        <v>2</v>
      </c>
      <c r="D5749" s="39">
        <v>0.82</v>
      </c>
      <c r="E5749" s="39">
        <v>2</v>
      </c>
      <c r="F5749" s="39" t="s">
        <v>51</v>
      </c>
    </row>
    <row r="5750" spans="1:6">
      <c r="A5750">
        <v>63</v>
      </c>
      <c r="B5750" s="1" t="s">
        <v>335</v>
      </c>
      <c r="C5750">
        <v>1</v>
      </c>
      <c r="D5750" s="39">
        <v>1</v>
      </c>
      <c r="E5750" s="39">
        <v>3</v>
      </c>
      <c r="F5750" s="39" t="s">
        <v>51</v>
      </c>
    </row>
    <row r="5751" spans="1:6">
      <c r="A5751">
        <v>63</v>
      </c>
      <c r="B5751" s="1" t="s">
        <v>335</v>
      </c>
      <c r="C5751">
        <v>2</v>
      </c>
      <c r="D5751" s="39">
        <v>1</v>
      </c>
      <c r="E5751" s="39">
        <v>3</v>
      </c>
      <c r="F5751" s="39" t="s">
        <v>51</v>
      </c>
    </row>
    <row r="5752" spans="1:6">
      <c r="A5752">
        <v>63</v>
      </c>
      <c r="B5752" s="1" t="s">
        <v>118</v>
      </c>
      <c r="C5752">
        <v>1</v>
      </c>
      <c r="D5752" s="39">
        <v>0.84</v>
      </c>
      <c r="E5752" s="39">
        <v>2</v>
      </c>
      <c r="F5752" s="39" t="s">
        <v>51</v>
      </c>
    </row>
    <row r="5753" spans="1:6">
      <c r="A5753">
        <v>63</v>
      </c>
      <c r="B5753" s="1" t="s">
        <v>118</v>
      </c>
      <c r="C5753">
        <v>2</v>
      </c>
      <c r="D5753" s="39">
        <v>0.02</v>
      </c>
      <c r="E5753" s="39">
        <v>1</v>
      </c>
      <c r="F5753" s="39" t="s">
        <v>51</v>
      </c>
    </row>
    <row r="5754" spans="1:6">
      <c r="A5754">
        <v>63</v>
      </c>
      <c r="B5754" s="1" t="s">
        <v>240</v>
      </c>
      <c r="C5754">
        <v>1</v>
      </c>
      <c r="D5754" s="39">
        <v>0.99</v>
      </c>
      <c r="E5754" s="39">
        <v>2</v>
      </c>
      <c r="F5754" s="39" t="s">
        <v>51</v>
      </c>
    </row>
    <row r="5755" spans="1:6">
      <c r="A5755">
        <v>63</v>
      </c>
      <c r="B5755" s="1" t="s">
        <v>240</v>
      </c>
      <c r="C5755">
        <v>2</v>
      </c>
      <c r="D5755" s="39">
        <v>1</v>
      </c>
      <c r="E5755" s="39">
        <v>3</v>
      </c>
      <c r="F5755" s="39" t="s">
        <v>51</v>
      </c>
    </row>
    <row r="5756" spans="1:6">
      <c r="A5756">
        <v>63</v>
      </c>
      <c r="B5756" s="1" t="s">
        <v>326</v>
      </c>
      <c r="C5756">
        <v>1</v>
      </c>
      <c r="D5756" s="39">
        <v>0.82</v>
      </c>
      <c r="E5756" s="39">
        <v>2</v>
      </c>
      <c r="F5756" s="39" t="s">
        <v>51</v>
      </c>
    </row>
    <row r="5757" spans="1:6">
      <c r="A5757">
        <v>63</v>
      </c>
      <c r="B5757" s="1" t="s">
        <v>326</v>
      </c>
      <c r="C5757">
        <v>2</v>
      </c>
      <c r="D5757" s="39">
        <v>0.67</v>
      </c>
      <c r="E5757" s="39">
        <v>1</v>
      </c>
      <c r="F5757" s="39" t="s">
        <v>51</v>
      </c>
    </row>
    <row r="5758" spans="1:6">
      <c r="A5758">
        <v>63</v>
      </c>
      <c r="B5758" s="1" t="s">
        <v>342</v>
      </c>
      <c r="C5758">
        <v>1</v>
      </c>
      <c r="D5758" s="39">
        <v>1</v>
      </c>
      <c r="E5758" s="39">
        <v>3</v>
      </c>
      <c r="F5758" s="39" t="s">
        <v>51</v>
      </c>
    </row>
    <row r="5759" spans="1:6">
      <c r="A5759">
        <v>63</v>
      </c>
      <c r="B5759" s="1" t="s">
        <v>342</v>
      </c>
      <c r="C5759">
        <v>2</v>
      </c>
      <c r="D5759" s="39">
        <v>0.96</v>
      </c>
      <c r="E5759" s="39">
        <v>2</v>
      </c>
      <c r="F5759" s="39" t="s">
        <v>51</v>
      </c>
    </row>
    <row r="5760" spans="1:6">
      <c r="A5760">
        <v>63</v>
      </c>
      <c r="B5760" s="1" t="s">
        <v>122</v>
      </c>
      <c r="C5760">
        <v>1</v>
      </c>
      <c r="D5760" s="39">
        <v>1</v>
      </c>
      <c r="E5760" s="39">
        <v>3</v>
      </c>
      <c r="F5760" s="39" t="s">
        <v>51</v>
      </c>
    </row>
    <row r="5761" spans="1:6">
      <c r="A5761">
        <v>63</v>
      </c>
      <c r="B5761" s="1" t="s">
        <v>122</v>
      </c>
      <c r="C5761">
        <v>2</v>
      </c>
      <c r="D5761" s="39">
        <v>0.44</v>
      </c>
      <c r="E5761" s="39">
        <v>1</v>
      </c>
      <c r="F5761" s="39" t="s">
        <v>51</v>
      </c>
    </row>
    <row r="5762" spans="1:6">
      <c r="A5762">
        <v>63</v>
      </c>
      <c r="B5762" s="1" t="s">
        <v>414</v>
      </c>
      <c r="C5762">
        <v>1</v>
      </c>
      <c r="D5762" s="39">
        <v>0.67</v>
      </c>
      <c r="E5762" s="39">
        <v>2</v>
      </c>
      <c r="F5762" s="39" t="s">
        <v>51</v>
      </c>
    </row>
    <row r="5763" spans="1:6">
      <c r="A5763">
        <v>63</v>
      </c>
      <c r="B5763" s="1" t="s">
        <v>414</v>
      </c>
      <c r="C5763">
        <v>2</v>
      </c>
      <c r="D5763" s="39">
        <v>0.48</v>
      </c>
      <c r="E5763" s="39">
        <v>0</v>
      </c>
      <c r="F5763" s="39" t="s">
        <v>51</v>
      </c>
    </row>
    <row r="5764" spans="1:6">
      <c r="A5764">
        <v>63</v>
      </c>
      <c r="B5764" s="1" t="s">
        <v>432</v>
      </c>
      <c r="C5764">
        <v>1</v>
      </c>
      <c r="D5764" s="39">
        <v>0.02</v>
      </c>
      <c r="E5764" s="39">
        <v>1</v>
      </c>
      <c r="F5764" s="39" t="s">
        <v>51</v>
      </c>
    </row>
    <row r="5765" spans="1:6">
      <c r="A5765">
        <v>63</v>
      </c>
      <c r="B5765" s="1" t="s">
        <v>432</v>
      </c>
      <c r="C5765">
        <v>2</v>
      </c>
      <c r="D5765" s="39">
        <v>0</v>
      </c>
      <c r="E5765" s="39">
        <v>0</v>
      </c>
      <c r="F5765" s="39" t="s">
        <v>52</v>
      </c>
    </row>
    <row r="5766" spans="1:6">
      <c r="A5766">
        <v>63</v>
      </c>
      <c r="B5766" s="1" t="s">
        <v>440</v>
      </c>
      <c r="C5766">
        <v>1</v>
      </c>
      <c r="D5766" s="39">
        <v>1</v>
      </c>
      <c r="E5766" s="39">
        <v>3</v>
      </c>
      <c r="F5766" s="39" t="s">
        <v>51</v>
      </c>
    </row>
    <row r="5767" spans="1:6">
      <c r="A5767">
        <v>63</v>
      </c>
      <c r="B5767" s="1" t="s">
        <v>440</v>
      </c>
      <c r="C5767">
        <v>2</v>
      </c>
      <c r="D5767" s="39">
        <v>0.75</v>
      </c>
      <c r="E5767" s="39">
        <v>2</v>
      </c>
      <c r="F5767" s="39" t="s">
        <v>51</v>
      </c>
    </row>
    <row r="5768" spans="1:6">
      <c r="A5768">
        <v>63</v>
      </c>
      <c r="B5768" s="1" t="s">
        <v>201</v>
      </c>
      <c r="C5768">
        <v>1</v>
      </c>
      <c r="D5768" s="39">
        <v>0.97</v>
      </c>
      <c r="E5768" s="39">
        <v>2</v>
      </c>
      <c r="F5768" s="39" t="s">
        <v>51</v>
      </c>
    </row>
    <row r="5769" spans="1:6">
      <c r="A5769">
        <v>63</v>
      </c>
      <c r="B5769" s="1" t="s">
        <v>201</v>
      </c>
      <c r="C5769">
        <v>2</v>
      </c>
      <c r="D5769" s="39">
        <v>1</v>
      </c>
      <c r="E5769" s="39">
        <v>3</v>
      </c>
      <c r="F5769" s="39" t="s">
        <v>51</v>
      </c>
    </row>
    <row r="5770" spans="1:6">
      <c r="A5770">
        <v>63</v>
      </c>
      <c r="B5770" s="1" t="s">
        <v>290</v>
      </c>
      <c r="C5770">
        <v>1</v>
      </c>
      <c r="D5770" s="39">
        <v>1</v>
      </c>
      <c r="E5770" s="39">
        <v>3</v>
      </c>
      <c r="F5770" s="39" t="s">
        <v>51</v>
      </c>
    </row>
    <row r="5771" spans="1:6">
      <c r="A5771">
        <v>63</v>
      </c>
      <c r="B5771" s="1" t="s">
        <v>290</v>
      </c>
      <c r="C5771">
        <v>2</v>
      </c>
      <c r="D5771" s="39">
        <v>1</v>
      </c>
      <c r="E5771" s="39">
        <v>3</v>
      </c>
      <c r="F5771" s="39" t="s">
        <v>51</v>
      </c>
    </row>
    <row r="5772" spans="1:6">
      <c r="A5772">
        <v>63</v>
      </c>
      <c r="B5772" s="1" t="s">
        <v>20</v>
      </c>
      <c r="C5772">
        <v>1</v>
      </c>
      <c r="D5772" s="39">
        <v>1</v>
      </c>
      <c r="E5772" s="39">
        <v>3</v>
      </c>
      <c r="F5772" s="39" t="s">
        <v>51</v>
      </c>
    </row>
    <row r="5773" spans="1:6">
      <c r="A5773">
        <v>63</v>
      </c>
      <c r="B5773" s="1" t="s">
        <v>20</v>
      </c>
      <c r="C5773">
        <v>2</v>
      </c>
      <c r="D5773" s="39">
        <v>0.02</v>
      </c>
      <c r="E5773" s="39">
        <v>1</v>
      </c>
      <c r="F5773" s="39" t="s">
        <v>51</v>
      </c>
    </row>
    <row r="5774" spans="1:6">
      <c r="A5774">
        <v>63</v>
      </c>
      <c r="B5774" s="1" t="s">
        <v>256</v>
      </c>
      <c r="C5774">
        <v>1</v>
      </c>
      <c r="D5774" s="39">
        <v>0</v>
      </c>
      <c r="E5774" s="39">
        <v>0</v>
      </c>
      <c r="F5774" s="39" t="s">
        <v>52</v>
      </c>
    </row>
    <row r="5775" spans="1:6">
      <c r="A5775">
        <v>63</v>
      </c>
      <c r="B5775" s="1" t="s">
        <v>256</v>
      </c>
      <c r="C5775">
        <v>2</v>
      </c>
      <c r="D5775" s="39">
        <v>0</v>
      </c>
      <c r="E5775" s="39">
        <v>0</v>
      </c>
      <c r="F5775" s="39" t="s">
        <v>52</v>
      </c>
    </row>
    <row r="5776" spans="1:6">
      <c r="A5776">
        <v>63</v>
      </c>
      <c r="B5776" s="1" t="s">
        <v>274</v>
      </c>
      <c r="C5776">
        <v>1</v>
      </c>
      <c r="D5776" s="39">
        <v>1</v>
      </c>
      <c r="E5776" s="39">
        <v>3</v>
      </c>
      <c r="F5776" s="39" t="s">
        <v>51</v>
      </c>
    </row>
    <row r="5777" spans="1:6">
      <c r="A5777">
        <v>63</v>
      </c>
      <c r="B5777" s="1" t="s">
        <v>274</v>
      </c>
      <c r="C5777">
        <v>2</v>
      </c>
      <c r="D5777" s="39">
        <v>1</v>
      </c>
      <c r="E5777" s="39">
        <v>3</v>
      </c>
      <c r="F5777" s="39" t="s">
        <v>51</v>
      </c>
    </row>
    <row r="5778" spans="1:6">
      <c r="A5778">
        <v>63</v>
      </c>
      <c r="B5778" s="1" t="s">
        <v>394</v>
      </c>
      <c r="C5778">
        <v>1</v>
      </c>
      <c r="D5778" s="39">
        <v>0.76</v>
      </c>
      <c r="E5778" s="39">
        <v>2</v>
      </c>
      <c r="F5778" s="39" t="s">
        <v>51</v>
      </c>
    </row>
    <row r="5779" spans="1:6">
      <c r="A5779">
        <v>63</v>
      </c>
      <c r="B5779" s="1" t="s">
        <v>394</v>
      </c>
      <c r="C5779">
        <v>2</v>
      </c>
      <c r="D5779" s="39">
        <v>1</v>
      </c>
      <c r="E5779" s="39">
        <v>3</v>
      </c>
      <c r="F5779" s="39" t="s">
        <v>51</v>
      </c>
    </row>
    <row r="5780" spans="1:6">
      <c r="A5780">
        <v>63</v>
      </c>
      <c r="B5780" s="1" t="s">
        <v>311</v>
      </c>
      <c r="C5780">
        <v>1</v>
      </c>
      <c r="D5780" s="39">
        <v>0.68</v>
      </c>
      <c r="E5780" s="39">
        <v>2</v>
      </c>
      <c r="F5780" s="39" t="s">
        <v>51</v>
      </c>
    </row>
    <row r="5781" spans="1:6">
      <c r="A5781">
        <v>63</v>
      </c>
      <c r="B5781" s="1" t="s">
        <v>311</v>
      </c>
      <c r="C5781">
        <v>2</v>
      </c>
      <c r="D5781" s="39">
        <v>0.82</v>
      </c>
      <c r="E5781" s="39">
        <v>1</v>
      </c>
      <c r="F5781" s="39" t="s">
        <v>51</v>
      </c>
    </row>
    <row r="5782" spans="1:6">
      <c r="A5782">
        <v>63</v>
      </c>
      <c r="B5782" s="1" t="s">
        <v>243</v>
      </c>
      <c r="C5782">
        <v>1</v>
      </c>
      <c r="D5782" s="39">
        <v>1</v>
      </c>
      <c r="E5782" s="39">
        <v>3</v>
      </c>
      <c r="F5782" s="39" t="s">
        <v>51</v>
      </c>
    </row>
    <row r="5783" spans="1:6">
      <c r="A5783">
        <v>63</v>
      </c>
      <c r="B5783" s="1" t="s">
        <v>243</v>
      </c>
      <c r="C5783">
        <v>2</v>
      </c>
      <c r="D5783" s="39">
        <v>1</v>
      </c>
      <c r="E5783" s="39">
        <v>3</v>
      </c>
      <c r="F5783" s="39" t="s">
        <v>51</v>
      </c>
    </row>
    <row r="5784" spans="1:6">
      <c r="A5784">
        <v>63</v>
      </c>
      <c r="B5784" s="1" t="s">
        <v>285</v>
      </c>
      <c r="C5784">
        <v>1</v>
      </c>
      <c r="D5784" s="39">
        <v>1</v>
      </c>
      <c r="E5784" s="39">
        <v>3</v>
      </c>
      <c r="F5784" s="39" t="s">
        <v>51</v>
      </c>
    </row>
    <row r="5785" spans="1:6">
      <c r="A5785">
        <v>63</v>
      </c>
      <c r="B5785" s="1" t="s">
        <v>285</v>
      </c>
      <c r="C5785">
        <v>2</v>
      </c>
      <c r="D5785" s="39">
        <v>0.94</v>
      </c>
      <c r="E5785" s="39">
        <v>2</v>
      </c>
      <c r="F5785" s="39" t="s">
        <v>51</v>
      </c>
    </row>
    <row r="5786" spans="1:6">
      <c r="A5786">
        <v>63</v>
      </c>
      <c r="B5786" s="1" t="s">
        <v>376</v>
      </c>
      <c r="C5786">
        <v>1</v>
      </c>
      <c r="D5786" s="39">
        <v>1</v>
      </c>
      <c r="E5786" s="39">
        <v>3</v>
      </c>
      <c r="F5786" s="39" t="s">
        <v>51</v>
      </c>
    </row>
    <row r="5787" spans="1:6">
      <c r="A5787">
        <v>63</v>
      </c>
      <c r="B5787" s="1" t="s">
        <v>376</v>
      </c>
      <c r="C5787">
        <v>2</v>
      </c>
      <c r="D5787" s="39">
        <v>0.79</v>
      </c>
      <c r="E5787" s="39">
        <v>2</v>
      </c>
      <c r="F5787" s="39" t="s">
        <v>51</v>
      </c>
    </row>
    <row r="5788" spans="1:6">
      <c r="A5788">
        <v>63</v>
      </c>
      <c r="B5788" s="1" t="s">
        <v>275</v>
      </c>
      <c r="C5788">
        <v>1</v>
      </c>
      <c r="D5788" s="39">
        <v>1</v>
      </c>
      <c r="E5788" s="39">
        <v>3</v>
      </c>
      <c r="F5788" s="39" t="s">
        <v>51</v>
      </c>
    </row>
    <row r="5789" spans="1:6">
      <c r="A5789">
        <v>63</v>
      </c>
      <c r="B5789" s="1" t="s">
        <v>275</v>
      </c>
      <c r="C5789">
        <v>2</v>
      </c>
      <c r="D5789" s="39">
        <v>1</v>
      </c>
      <c r="E5789" s="39">
        <v>3</v>
      </c>
      <c r="F5789" s="39" t="s">
        <v>51</v>
      </c>
    </row>
    <row r="5790" spans="1:6">
      <c r="A5790">
        <v>63</v>
      </c>
      <c r="B5790" s="1" t="s">
        <v>435</v>
      </c>
      <c r="C5790">
        <v>1</v>
      </c>
      <c r="D5790" s="39">
        <v>1</v>
      </c>
      <c r="E5790" s="39">
        <v>3</v>
      </c>
      <c r="F5790" s="39" t="s">
        <v>51</v>
      </c>
    </row>
    <row r="5791" spans="1:6">
      <c r="A5791">
        <v>63</v>
      </c>
      <c r="B5791" s="1" t="s">
        <v>435</v>
      </c>
      <c r="C5791">
        <v>2</v>
      </c>
      <c r="D5791" s="39">
        <v>1</v>
      </c>
      <c r="E5791" s="39">
        <v>3</v>
      </c>
      <c r="F5791" s="39" t="s">
        <v>51</v>
      </c>
    </row>
    <row r="5792" spans="1:6">
      <c r="A5792">
        <v>63</v>
      </c>
      <c r="B5792" s="1" t="s">
        <v>402</v>
      </c>
      <c r="C5792">
        <v>1</v>
      </c>
      <c r="D5792" s="39">
        <v>0</v>
      </c>
      <c r="E5792" s="39">
        <v>0</v>
      </c>
      <c r="F5792" s="39" t="s">
        <v>52</v>
      </c>
    </row>
    <row r="5793" spans="1:6">
      <c r="A5793">
        <v>63</v>
      </c>
      <c r="B5793" s="1" t="s">
        <v>402</v>
      </c>
      <c r="C5793">
        <v>2</v>
      </c>
      <c r="D5793" s="39">
        <v>0</v>
      </c>
      <c r="E5793" s="39">
        <v>0</v>
      </c>
      <c r="F5793" s="39" t="s">
        <v>52</v>
      </c>
    </row>
    <row r="5794" spans="1:6">
      <c r="A5794" s="64">
        <v>64</v>
      </c>
      <c r="B5794" s="1" t="s">
        <v>441</v>
      </c>
      <c r="C5794">
        <v>1</v>
      </c>
      <c r="D5794" s="39">
        <v>0.63</v>
      </c>
      <c r="E5794" s="39">
        <v>2</v>
      </c>
      <c r="F5794" s="39" t="s">
        <v>51</v>
      </c>
    </row>
    <row r="5795" spans="1:6">
      <c r="A5795">
        <v>64</v>
      </c>
      <c r="B5795" s="1" t="s">
        <v>441</v>
      </c>
      <c r="C5795">
        <v>2</v>
      </c>
      <c r="D5795" s="39">
        <v>0.55000000000000004</v>
      </c>
      <c r="E5795" s="39">
        <v>2</v>
      </c>
      <c r="F5795" s="39" t="s">
        <v>51</v>
      </c>
    </row>
    <row r="5796" spans="1:6">
      <c r="A5796">
        <v>64</v>
      </c>
      <c r="B5796" s="1" t="s">
        <v>442</v>
      </c>
      <c r="C5796">
        <v>1</v>
      </c>
      <c r="D5796" s="39">
        <v>0.42</v>
      </c>
      <c r="E5796" s="39">
        <v>0</v>
      </c>
      <c r="F5796" s="39" t="s">
        <v>51</v>
      </c>
    </row>
    <row r="5797" spans="1:6">
      <c r="A5797">
        <v>64</v>
      </c>
      <c r="B5797" s="1" t="s">
        <v>442</v>
      </c>
      <c r="C5797">
        <v>2</v>
      </c>
      <c r="D5797" s="39">
        <v>0.5</v>
      </c>
      <c r="E5797" s="39">
        <v>1</v>
      </c>
      <c r="F5797" s="39" t="s">
        <v>51</v>
      </c>
    </row>
    <row r="5798" spans="1:6">
      <c r="A5798">
        <v>64</v>
      </c>
      <c r="B5798" s="275" t="s">
        <v>450</v>
      </c>
      <c r="C5798">
        <v>1</v>
      </c>
      <c r="D5798" s="39">
        <v>0.48</v>
      </c>
      <c r="E5798" s="39">
        <v>0</v>
      </c>
      <c r="F5798" s="39" t="s">
        <v>51</v>
      </c>
    </row>
    <row r="5799" spans="1:6">
      <c r="A5799">
        <v>64</v>
      </c>
      <c r="B5799" s="275" t="s">
        <v>450</v>
      </c>
      <c r="C5799">
        <v>2</v>
      </c>
      <c r="D5799" s="39">
        <v>0.72</v>
      </c>
      <c r="E5799" s="39">
        <v>2</v>
      </c>
      <c r="F5799" s="39" t="s">
        <v>51</v>
      </c>
    </row>
    <row r="5800" spans="1:6">
      <c r="A5800">
        <v>64</v>
      </c>
      <c r="B5800" s="1" t="s">
        <v>430</v>
      </c>
      <c r="C5800">
        <v>1</v>
      </c>
      <c r="D5800" s="39">
        <v>0.68</v>
      </c>
      <c r="E5800" s="39">
        <v>2</v>
      </c>
      <c r="F5800" s="39" t="s">
        <v>51</v>
      </c>
    </row>
    <row r="5801" spans="1:6">
      <c r="A5801">
        <v>64</v>
      </c>
      <c r="B5801" s="1" t="s">
        <v>430</v>
      </c>
      <c r="C5801">
        <v>2</v>
      </c>
      <c r="D5801" s="39">
        <v>0.48</v>
      </c>
      <c r="E5801" s="39">
        <v>1</v>
      </c>
      <c r="F5801" s="39" t="s">
        <v>51</v>
      </c>
    </row>
    <row r="5802" spans="1:6">
      <c r="A5802">
        <v>64</v>
      </c>
      <c r="B5802" s="1" t="s">
        <v>379</v>
      </c>
      <c r="C5802">
        <v>1</v>
      </c>
      <c r="D5802" s="39">
        <v>0.47</v>
      </c>
      <c r="E5802" s="39">
        <v>1</v>
      </c>
      <c r="F5802" s="39" t="s">
        <v>51</v>
      </c>
    </row>
    <row r="5803" spans="1:6">
      <c r="A5803">
        <v>64</v>
      </c>
      <c r="B5803" s="1" t="s">
        <v>379</v>
      </c>
      <c r="C5803">
        <v>2</v>
      </c>
      <c r="D5803" s="39">
        <v>0.68</v>
      </c>
      <c r="E5803" s="39">
        <v>2</v>
      </c>
      <c r="F5803" s="39" t="s">
        <v>51</v>
      </c>
    </row>
    <row r="5804" spans="1:6">
      <c r="A5804">
        <v>64</v>
      </c>
      <c r="B5804" s="1" t="s">
        <v>330</v>
      </c>
      <c r="C5804">
        <v>1</v>
      </c>
      <c r="D5804" s="39">
        <v>0.72</v>
      </c>
      <c r="E5804" s="39">
        <v>1</v>
      </c>
      <c r="F5804" s="39" t="s">
        <v>51</v>
      </c>
    </row>
    <row r="5805" spans="1:6">
      <c r="A5805">
        <v>64</v>
      </c>
      <c r="B5805" s="1" t="s">
        <v>330</v>
      </c>
      <c r="C5805">
        <v>2</v>
      </c>
      <c r="D5805" s="39">
        <v>1</v>
      </c>
      <c r="E5805" s="39">
        <v>3</v>
      </c>
      <c r="F5805" s="39" t="s">
        <v>51</v>
      </c>
    </row>
    <row r="5806" spans="1:6">
      <c r="A5806">
        <v>64</v>
      </c>
      <c r="B5806" s="1" t="s">
        <v>332</v>
      </c>
      <c r="C5806">
        <v>1</v>
      </c>
      <c r="D5806" s="39">
        <v>0.55000000000000004</v>
      </c>
      <c r="E5806" s="39">
        <v>2</v>
      </c>
      <c r="F5806" s="39" t="s">
        <v>51</v>
      </c>
    </row>
    <row r="5807" spans="1:6">
      <c r="A5807">
        <v>64</v>
      </c>
      <c r="B5807" s="1" t="s">
        <v>332</v>
      </c>
      <c r="C5807">
        <v>2</v>
      </c>
      <c r="D5807" s="39">
        <v>0.39</v>
      </c>
      <c r="E5807" s="39">
        <v>0</v>
      </c>
      <c r="F5807" s="39" t="s">
        <v>51</v>
      </c>
    </row>
    <row r="5808" spans="1:6">
      <c r="A5808">
        <v>64</v>
      </c>
      <c r="B5808" s="1" t="s">
        <v>270</v>
      </c>
      <c r="C5808">
        <v>1</v>
      </c>
      <c r="D5808" s="39">
        <v>0.56999999999999995</v>
      </c>
      <c r="E5808" s="39">
        <v>2</v>
      </c>
      <c r="F5808" s="39" t="s">
        <v>51</v>
      </c>
    </row>
    <row r="5809" spans="1:6">
      <c r="A5809">
        <v>64</v>
      </c>
      <c r="B5809" s="1" t="s">
        <v>270</v>
      </c>
      <c r="C5809">
        <v>2</v>
      </c>
      <c r="D5809" s="39">
        <v>0.3</v>
      </c>
      <c r="E5809" s="39">
        <v>0</v>
      </c>
      <c r="F5809" s="39" t="s">
        <v>51</v>
      </c>
    </row>
    <row r="5810" spans="1:6">
      <c r="A5810">
        <v>64</v>
      </c>
      <c r="B5810" s="1" t="s">
        <v>95</v>
      </c>
      <c r="C5810">
        <v>1</v>
      </c>
      <c r="D5810" s="39">
        <v>0.62</v>
      </c>
      <c r="E5810" s="39">
        <v>2</v>
      </c>
      <c r="F5810" s="39" t="s">
        <v>51</v>
      </c>
    </row>
    <row r="5811" spans="1:6">
      <c r="A5811">
        <v>64</v>
      </c>
      <c r="B5811" s="1" t="s">
        <v>95</v>
      </c>
      <c r="C5811">
        <v>2</v>
      </c>
      <c r="D5811" s="39">
        <v>0.83</v>
      </c>
      <c r="E5811" s="39">
        <v>2</v>
      </c>
      <c r="F5811" s="39" t="s">
        <v>51</v>
      </c>
    </row>
    <row r="5812" spans="1:6">
      <c r="A5812">
        <v>64</v>
      </c>
      <c r="B5812" s="1" t="s">
        <v>10</v>
      </c>
      <c r="C5812">
        <v>1</v>
      </c>
      <c r="D5812" s="39">
        <v>0.46</v>
      </c>
      <c r="E5812" s="39">
        <v>1</v>
      </c>
      <c r="F5812" s="39" t="s">
        <v>51</v>
      </c>
    </row>
    <row r="5813" spans="1:6">
      <c r="A5813">
        <v>64</v>
      </c>
      <c r="B5813" s="1" t="s">
        <v>10</v>
      </c>
      <c r="C5813">
        <v>2</v>
      </c>
      <c r="D5813" s="39">
        <v>0.46</v>
      </c>
      <c r="E5813" s="39">
        <v>1</v>
      </c>
      <c r="F5813" s="39" t="s">
        <v>51</v>
      </c>
    </row>
    <row r="5814" spans="1:6">
      <c r="A5814">
        <v>64</v>
      </c>
      <c r="B5814" s="1" t="s">
        <v>354</v>
      </c>
      <c r="C5814">
        <v>1</v>
      </c>
      <c r="D5814" s="39">
        <v>0.38</v>
      </c>
      <c r="E5814" s="39">
        <v>0</v>
      </c>
      <c r="F5814" s="39" t="s">
        <v>51</v>
      </c>
    </row>
    <row r="5815" spans="1:6">
      <c r="A5815">
        <v>64</v>
      </c>
      <c r="B5815" s="1" t="s">
        <v>354</v>
      </c>
      <c r="C5815">
        <v>2</v>
      </c>
      <c r="D5815" s="39">
        <v>0.23</v>
      </c>
      <c r="E5815" s="39">
        <v>0</v>
      </c>
      <c r="F5815" s="39" t="s">
        <v>51</v>
      </c>
    </row>
    <row r="5816" spans="1:6">
      <c r="A5816">
        <v>64</v>
      </c>
      <c r="B5816" s="1" t="s">
        <v>331</v>
      </c>
      <c r="C5816">
        <v>1</v>
      </c>
      <c r="D5816" s="39">
        <v>0.71</v>
      </c>
      <c r="E5816" s="39">
        <v>2</v>
      </c>
      <c r="F5816" s="39" t="s">
        <v>51</v>
      </c>
    </row>
    <row r="5817" spans="1:6">
      <c r="A5817">
        <v>64</v>
      </c>
      <c r="B5817" s="1" t="s">
        <v>331</v>
      </c>
      <c r="C5817">
        <v>2</v>
      </c>
      <c r="D5817" s="39">
        <v>1</v>
      </c>
      <c r="E5817" s="39">
        <v>3</v>
      </c>
      <c r="F5817" s="39" t="s">
        <v>51</v>
      </c>
    </row>
    <row r="5818" spans="1:6">
      <c r="A5818">
        <v>64</v>
      </c>
      <c r="B5818" s="1" t="s">
        <v>448</v>
      </c>
      <c r="C5818">
        <v>1</v>
      </c>
      <c r="D5818" s="39">
        <v>0.57999999999999996</v>
      </c>
      <c r="E5818" s="39">
        <v>2</v>
      </c>
      <c r="F5818" s="39" t="s">
        <v>51</v>
      </c>
    </row>
    <row r="5819" spans="1:6">
      <c r="A5819">
        <v>64</v>
      </c>
      <c r="B5819" s="1" t="s">
        <v>448</v>
      </c>
      <c r="C5819">
        <v>2</v>
      </c>
      <c r="D5819" s="39">
        <v>0</v>
      </c>
      <c r="E5819" s="39">
        <v>0</v>
      </c>
      <c r="F5819" s="39" t="s">
        <v>52</v>
      </c>
    </row>
    <row r="5820" spans="1:6">
      <c r="A5820">
        <v>64</v>
      </c>
      <c r="B5820" s="1" t="s">
        <v>390</v>
      </c>
      <c r="C5820">
        <v>1</v>
      </c>
      <c r="D5820" s="39">
        <v>0.48</v>
      </c>
      <c r="E5820" s="39">
        <v>1</v>
      </c>
      <c r="F5820" s="39" t="s">
        <v>51</v>
      </c>
    </row>
    <row r="5821" spans="1:6">
      <c r="A5821">
        <v>64</v>
      </c>
      <c r="B5821" s="1" t="s">
        <v>390</v>
      </c>
      <c r="C5821">
        <v>2</v>
      </c>
      <c r="D5821" s="39">
        <v>0.47</v>
      </c>
      <c r="E5821" s="39">
        <v>1</v>
      </c>
      <c r="F5821" s="39" t="s">
        <v>51</v>
      </c>
    </row>
    <row r="5822" spans="1:6">
      <c r="A5822">
        <v>64</v>
      </c>
      <c r="B5822" s="1" t="s">
        <v>254</v>
      </c>
      <c r="C5822">
        <v>1</v>
      </c>
      <c r="D5822" s="39">
        <v>0.93</v>
      </c>
      <c r="E5822" s="39">
        <v>2</v>
      </c>
      <c r="F5822" s="39" t="s">
        <v>51</v>
      </c>
    </row>
    <row r="5823" spans="1:6">
      <c r="A5823">
        <v>64</v>
      </c>
      <c r="B5823" s="1" t="s">
        <v>254</v>
      </c>
      <c r="C5823">
        <v>2</v>
      </c>
      <c r="D5823" s="39">
        <v>0.66</v>
      </c>
      <c r="E5823" s="39">
        <v>2</v>
      </c>
      <c r="F5823" s="39" t="s">
        <v>51</v>
      </c>
    </row>
    <row r="5824" spans="1:6">
      <c r="A5824">
        <v>64</v>
      </c>
      <c r="B5824" s="1" t="s">
        <v>443</v>
      </c>
      <c r="C5824">
        <v>1</v>
      </c>
      <c r="D5824" s="39">
        <v>0.39</v>
      </c>
      <c r="E5824" s="39">
        <v>1</v>
      </c>
      <c r="F5824" s="39" t="s">
        <v>51</v>
      </c>
    </row>
    <row r="5825" spans="1:6">
      <c r="A5825">
        <v>64</v>
      </c>
      <c r="B5825" s="1" t="s">
        <v>443</v>
      </c>
      <c r="C5825">
        <v>2</v>
      </c>
      <c r="D5825" s="39">
        <v>0.41</v>
      </c>
      <c r="E5825" s="39">
        <v>0</v>
      </c>
      <c r="F5825" s="39" t="s">
        <v>51</v>
      </c>
    </row>
    <row r="5826" spans="1:6">
      <c r="A5826">
        <v>64</v>
      </c>
      <c r="B5826" s="1" t="s">
        <v>120</v>
      </c>
      <c r="C5826">
        <v>1</v>
      </c>
      <c r="D5826" s="39">
        <v>0.63</v>
      </c>
      <c r="E5826" s="39">
        <v>2</v>
      </c>
      <c r="F5826" s="39" t="s">
        <v>51</v>
      </c>
    </row>
    <row r="5827" spans="1:6">
      <c r="A5827">
        <v>64</v>
      </c>
      <c r="B5827" s="1" t="s">
        <v>120</v>
      </c>
      <c r="C5827">
        <v>2</v>
      </c>
      <c r="D5827" s="39">
        <v>0.5</v>
      </c>
      <c r="E5827" s="39">
        <v>2</v>
      </c>
      <c r="F5827" s="39" t="s">
        <v>51</v>
      </c>
    </row>
    <row r="5828" spans="1:6">
      <c r="A5828">
        <v>64</v>
      </c>
      <c r="B5828" s="1" t="s">
        <v>391</v>
      </c>
      <c r="C5828">
        <v>1</v>
      </c>
      <c r="D5828" s="39">
        <v>0.59</v>
      </c>
      <c r="E5828" s="39">
        <v>1</v>
      </c>
      <c r="F5828" s="39" t="s">
        <v>51</v>
      </c>
    </row>
    <row r="5829" spans="1:6">
      <c r="A5829">
        <v>64</v>
      </c>
      <c r="B5829" s="1" t="s">
        <v>391</v>
      </c>
      <c r="C5829">
        <v>2</v>
      </c>
      <c r="D5829" s="39">
        <v>0.75</v>
      </c>
      <c r="E5829" s="39">
        <v>1</v>
      </c>
      <c r="F5829" s="39" t="s">
        <v>51</v>
      </c>
    </row>
    <row r="5830" spans="1:6">
      <c r="A5830">
        <v>64</v>
      </c>
      <c r="B5830" s="1" t="s">
        <v>489</v>
      </c>
      <c r="C5830">
        <v>1</v>
      </c>
      <c r="D5830" s="39">
        <v>0.88</v>
      </c>
      <c r="E5830" s="39">
        <v>2</v>
      </c>
      <c r="F5830" s="39" t="s">
        <v>51</v>
      </c>
    </row>
    <row r="5831" spans="1:6">
      <c r="A5831">
        <v>64</v>
      </c>
      <c r="B5831" s="1" t="s">
        <v>489</v>
      </c>
      <c r="C5831">
        <v>2</v>
      </c>
      <c r="D5831" s="39">
        <v>0.9</v>
      </c>
      <c r="E5831" s="39">
        <v>2</v>
      </c>
      <c r="F5831" s="39" t="s">
        <v>51</v>
      </c>
    </row>
    <row r="5832" spans="1:6">
      <c r="A5832">
        <v>64</v>
      </c>
      <c r="B5832" s="1" t="s">
        <v>431</v>
      </c>
      <c r="C5832">
        <v>1</v>
      </c>
      <c r="D5832" s="39">
        <v>0.98</v>
      </c>
      <c r="E5832" s="39">
        <v>2</v>
      </c>
      <c r="F5832" s="39" t="s">
        <v>51</v>
      </c>
    </row>
    <row r="5833" spans="1:6">
      <c r="A5833">
        <v>64</v>
      </c>
      <c r="B5833" s="1" t="s">
        <v>431</v>
      </c>
      <c r="C5833">
        <v>2</v>
      </c>
      <c r="D5833" s="39">
        <v>0.81</v>
      </c>
      <c r="E5833" s="39">
        <v>2</v>
      </c>
      <c r="F5833" s="39" t="s">
        <v>51</v>
      </c>
    </row>
    <row r="5834" spans="1:6">
      <c r="A5834">
        <v>64</v>
      </c>
      <c r="B5834" s="1" t="s">
        <v>334</v>
      </c>
      <c r="C5834">
        <v>1</v>
      </c>
      <c r="D5834" s="39">
        <v>0.6</v>
      </c>
      <c r="E5834" s="39">
        <v>2</v>
      </c>
      <c r="F5834" s="39" t="s">
        <v>51</v>
      </c>
    </row>
    <row r="5835" spans="1:6">
      <c r="A5835">
        <v>64</v>
      </c>
      <c r="B5835" s="1" t="s">
        <v>334</v>
      </c>
      <c r="C5835">
        <v>2</v>
      </c>
      <c r="D5835" s="39">
        <v>0.7</v>
      </c>
      <c r="E5835" s="39">
        <v>2</v>
      </c>
      <c r="F5835" s="39" t="s">
        <v>51</v>
      </c>
    </row>
    <row r="5836" spans="1:6">
      <c r="A5836">
        <v>64</v>
      </c>
      <c r="B5836" s="1" t="s">
        <v>257</v>
      </c>
      <c r="C5836">
        <v>1</v>
      </c>
      <c r="D5836" s="39">
        <v>0.8</v>
      </c>
      <c r="E5836" s="39">
        <v>2</v>
      </c>
      <c r="F5836" s="39" t="s">
        <v>51</v>
      </c>
    </row>
    <row r="5837" spans="1:6">
      <c r="A5837">
        <v>64</v>
      </c>
      <c r="B5837" s="1" t="s">
        <v>257</v>
      </c>
      <c r="C5837">
        <v>2</v>
      </c>
      <c r="D5837" s="39">
        <v>0</v>
      </c>
      <c r="E5837" s="39">
        <v>0</v>
      </c>
      <c r="F5837" s="39" t="s">
        <v>52</v>
      </c>
    </row>
    <row r="5838" spans="1:6">
      <c r="A5838">
        <v>64</v>
      </c>
      <c r="B5838" s="1" t="s">
        <v>449</v>
      </c>
      <c r="C5838">
        <v>1</v>
      </c>
      <c r="D5838" s="39">
        <v>0.83</v>
      </c>
      <c r="E5838" s="39">
        <v>2</v>
      </c>
      <c r="F5838" s="39" t="s">
        <v>51</v>
      </c>
    </row>
    <row r="5839" spans="1:6">
      <c r="A5839">
        <v>64</v>
      </c>
      <c r="B5839" s="1" t="s">
        <v>449</v>
      </c>
      <c r="C5839">
        <v>2</v>
      </c>
      <c r="D5839" s="39">
        <v>0.78</v>
      </c>
      <c r="E5839" s="39">
        <v>2</v>
      </c>
      <c r="F5839" s="39" t="s">
        <v>51</v>
      </c>
    </row>
    <row r="5840" spans="1:6">
      <c r="A5840">
        <v>64</v>
      </c>
      <c r="B5840" s="1" t="s">
        <v>323</v>
      </c>
      <c r="C5840">
        <v>1</v>
      </c>
      <c r="D5840" s="39">
        <v>0.53</v>
      </c>
      <c r="E5840" s="39">
        <v>1</v>
      </c>
      <c r="F5840" s="39" t="s">
        <v>51</v>
      </c>
    </row>
    <row r="5841" spans="1:6">
      <c r="A5841">
        <v>64</v>
      </c>
      <c r="B5841" s="1" t="s">
        <v>323</v>
      </c>
      <c r="C5841">
        <v>2</v>
      </c>
      <c r="D5841" s="39">
        <v>0</v>
      </c>
      <c r="E5841" s="39">
        <v>0</v>
      </c>
      <c r="F5841" s="39" t="s">
        <v>52</v>
      </c>
    </row>
    <row r="5842" spans="1:6">
      <c r="A5842">
        <v>64</v>
      </c>
      <c r="B5842" s="1" t="s">
        <v>439</v>
      </c>
      <c r="C5842">
        <v>1</v>
      </c>
      <c r="D5842" s="39">
        <v>0.34</v>
      </c>
      <c r="E5842" s="39">
        <v>0</v>
      </c>
      <c r="F5842" s="39" t="s">
        <v>51</v>
      </c>
    </row>
    <row r="5843" spans="1:6">
      <c r="A5843">
        <v>64</v>
      </c>
      <c r="B5843" s="1" t="s">
        <v>439</v>
      </c>
      <c r="C5843">
        <v>2</v>
      </c>
      <c r="D5843" s="39">
        <v>0</v>
      </c>
      <c r="E5843" s="39">
        <v>0</v>
      </c>
      <c r="F5843" s="39" t="s">
        <v>52</v>
      </c>
    </row>
    <row r="5844" spans="1:6">
      <c r="A5844">
        <v>64</v>
      </c>
      <c r="B5844" s="1" t="s">
        <v>310</v>
      </c>
      <c r="C5844">
        <v>1</v>
      </c>
      <c r="D5844" s="39">
        <v>1</v>
      </c>
      <c r="E5844" s="39">
        <v>3</v>
      </c>
      <c r="F5844" s="39" t="s">
        <v>51</v>
      </c>
    </row>
    <row r="5845" spans="1:6">
      <c r="A5845">
        <v>64</v>
      </c>
      <c r="B5845" s="1" t="s">
        <v>310</v>
      </c>
      <c r="C5845">
        <v>2</v>
      </c>
      <c r="D5845" s="39">
        <v>0.47</v>
      </c>
      <c r="E5845" s="39">
        <v>1</v>
      </c>
      <c r="F5845" s="39" t="s">
        <v>51</v>
      </c>
    </row>
    <row r="5846" spans="1:6">
      <c r="A5846">
        <v>64</v>
      </c>
      <c r="B5846" s="1" t="s">
        <v>234</v>
      </c>
      <c r="C5846">
        <v>1</v>
      </c>
      <c r="D5846" s="39">
        <v>0.57999999999999996</v>
      </c>
      <c r="E5846" s="39">
        <v>2</v>
      </c>
      <c r="F5846" s="39" t="s">
        <v>51</v>
      </c>
    </row>
    <row r="5847" spans="1:6">
      <c r="A5847">
        <v>64</v>
      </c>
      <c r="B5847" s="1" t="s">
        <v>234</v>
      </c>
      <c r="C5847">
        <v>2</v>
      </c>
      <c r="D5847" s="39">
        <v>0.28000000000000003</v>
      </c>
      <c r="E5847" s="39">
        <v>0</v>
      </c>
      <c r="F5847" s="39" t="s">
        <v>51</v>
      </c>
    </row>
    <row r="5848" spans="1:6">
      <c r="A5848">
        <v>64</v>
      </c>
      <c r="B5848" s="1" t="s">
        <v>14</v>
      </c>
      <c r="C5848">
        <v>1</v>
      </c>
      <c r="D5848" s="39">
        <v>0.7</v>
      </c>
      <c r="E5848" s="39">
        <v>1</v>
      </c>
      <c r="F5848" s="39" t="s">
        <v>51</v>
      </c>
    </row>
    <row r="5849" spans="1:6">
      <c r="A5849">
        <v>64</v>
      </c>
      <c r="B5849" s="1" t="s">
        <v>14</v>
      </c>
      <c r="C5849">
        <v>2</v>
      </c>
      <c r="D5849" s="39">
        <v>0.5</v>
      </c>
      <c r="E5849" s="39">
        <v>1</v>
      </c>
      <c r="F5849" s="39" t="s">
        <v>51</v>
      </c>
    </row>
    <row r="5850" spans="1:6">
      <c r="A5850">
        <v>64</v>
      </c>
      <c r="B5850" s="1" t="s">
        <v>335</v>
      </c>
      <c r="C5850">
        <v>1</v>
      </c>
      <c r="D5850" s="39">
        <v>0.73</v>
      </c>
      <c r="E5850" s="39">
        <v>1</v>
      </c>
      <c r="F5850" s="39" t="s">
        <v>51</v>
      </c>
    </row>
    <row r="5851" spans="1:6">
      <c r="A5851">
        <v>64</v>
      </c>
      <c r="B5851" s="1" t="s">
        <v>335</v>
      </c>
      <c r="C5851">
        <v>2</v>
      </c>
      <c r="D5851" s="39">
        <v>0.67</v>
      </c>
      <c r="E5851" s="39">
        <v>1</v>
      </c>
      <c r="F5851" s="39" t="s">
        <v>51</v>
      </c>
    </row>
    <row r="5852" spans="1:6">
      <c r="A5852">
        <v>64</v>
      </c>
      <c r="B5852" s="1" t="s">
        <v>118</v>
      </c>
      <c r="C5852">
        <v>1</v>
      </c>
      <c r="D5852" s="39">
        <v>0.46</v>
      </c>
      <c r="E5852" s="39">
        <v>0</v>
      </c>
      <c r="F5852" s="39" t="s">
        <v>51</v>
      </c>
    </row>
    <row r="5853" spans="1:6">
      <c r="A5853">
        <v>64</v>
      </c>
      <c r="B5853" s="1" t="s">
        <v>118</v>
      </c>
      <c r="C5853">
        <v>2</v>
      </c>
      <c r="D5853" s="39">
        <v>0</v>
      </c>
      <c r="E5853" s="39">
        <v>0</v>
      </c>
      <c r="F5853" s="39" t="s">
        <v>52</v>
      </c>
    </row>
    <row r="5854" spans="1:6">
      <c r="A5854">
        <v>64</v>
      </c>
      <c r="B5854" s="1" t="s">
        <v>326</v>
      </c>
      <c r="C5854">
        <v>1</v>
      </c>
      <c r="D5854" s="39">
        <v>0.66</v>
      </c>
      <c r="E5854" s="39">
        <v>2</v>
      </c>
      <c r="F5854" s="39" t="s">
        <v>51</v>
      </c>
    </row>
    <row r="5855" spans="1:6">
      <c r="A5855">
        <v>64</v>
      </c>
      <c r="B5855" s="1" t="s">
        <v>326</v>
      </c>
      <c r="C5855">
        <v>2</v>
      </c>
      <c r="D5855" s="39">
        <v>0.83</v>
      </c>
      <c r="E5855" s="39">
        <v>2</v>
      </c>
      <c r="F5855" s="39" t="s">
        <v>51</v>
      </c>
    </row>
    <row r="5856" spans="1:6">
      <c r="A5856">
        <v>64</v>
      </c>
      <c r="B5856" s="1" t="s">
        <v>240</v>
      </c>
      <c r="C5856">
        <v>1</v>
      </c>
      <c r="D5856" s="39">
        <v>0.56000000000000005</v>
      </c>
      <c r="E5856" s="39">
        <v>2</v>
      </c>
      <c r="F5856" s="39" t="s">
        <v>51</v>
      </c>
    </row>
    <row r="5857" spans="1:6">
      <c r="A5857">
        <v>64</v>
      </c>
      <c r="B5857" s="1" t="s">
        <v>240</v>
      </c>
      <c r="C5857">
        <v>2</v>
      </c>
      <c r="D5857" s="39">
        <v>0.85</v>
      </c>
      <c r="E5857" s="39">
        <v>2</v>
      </c>
      <c r="F5857" s="39" t="s">
        <v>51</v>
      </c>
    </row>
    <row r="5858" spans="1:6">
      <c r="A5858">
        <v>64</v>
      </c>
      <c r="B5858" s="1" t="s">
        <v>122</v>
      </c>
      <c r="C5858">
        <v>1</v>
      </c>
      <c r="D5858" s="39">
        <v>1</v>
      </c>
      <c r="E5858" s="39">
        <v>3</v>
      </c>
      <c r="F5858" s="39" t="s">
        <v>51</v>
      </c>
    </row>
    <row r="5859" spans="1:6">
      <c r="A5859">
        <v>64</v>
      </c>
      <c r="B5859" s="1" t="s">
        <v>122</v>
      </c>
      <c r="C5859">
        <v>2</v>
      </c>
      <c r="D5859" s="39">
        <v>0.79</v>
      </c>
      <c r="E5859" s="39">
        <v>2</v>
      </c>
      <c r="F5859" s="39" t="s">
        <v>51</v>
      </c>
    </row>
    <row r="5860" spans="1:6">
      <c r="A5860">
        <v>64</v>
      </c>
      <c r="B5860" s="1" t="s">
        <v>342</v>
      </c>
      <c r="C5860">
        <v>1</v>
      </c>
      <c r="D5860" s="39">
        <v>0.84</v>
      </c>
      <c r="E5860" s="39">
        <v>1</v>
      </c>
      <c r="F5860" s="39" t="s">
        <v>51</v>
      </c>
    </row>
    <row r="5861" spans="1:6">
      <c r="A5861">
        <v>64</v>
      </c>
      <c r="B5861" s="1" t="s">
        <v>342</v>
      </c>
      <c r="C5861">
        <v>2</v>
      </c>
      <c r="D5861" s="39">
        <v>0.64</v>
      </c>
      <c r="E5861" s="39">
        <v>2</v>
      </c>
      <c r="F5861" s="39" t="s">
        <v>51</v>
      </c>
    </row>
    <row r="5862" spans="1:6">
      <c r="A5862">
        <v>64</v>
      </c>
      <c r="B5862" s="1" t="s">
        <v>440</v>
      </c>
      <c r="C5862">
        <v>1</v>
      </c>
      <c r="D5862" s="39">
        <v>0.61</v>
      </c>
      <c r="E5862" s="39">
        <v>2</v>
      </c>
      <c r="F5862" s="39" t="s">
        <v>51</v>
      </c>
    </row>
    <row r="5863" spans="1:6">
      <c r="A5863">
        <v>64</v>
      </c>
      <c r="B5863" s="1" t="s">
        <v>440</v>
      </c>
      <c r="C5863">
        <v>2</v>
      </c>
      <c r="D5863" s="39">
        <v>1</v>
      </c>
      <c r="E5863" s="39">
        <v>3</v>
      </c>
      <c r="F5863" s="39" t="s">
        <v>51</v>
      </c>
    </row>
    <row r="5864" spans="1:6">
      <c r="A5864">
        <v>64</v>
      </c>
      <c r="B5864" s="1" t="s">
        <v>201</v>
      </c>
      <c r="C5864">
        <v>1</v>
      </c>
      <c r="D5864" s="39">
        <v>0.56000000000000005</v>
      </c>
      <c r="E5864" s="39">
        <v>1</v>
      </c>
      <c r="F5864" s="39" t="s">
        <v>51</v>
      </c>
    </row>
    <row r="5865" spans="1:6">
      <c r="A5865">
        <v>64</v>
      </c>
      <c r="B5865" s="1" t="s">
        <v>201</v>
      </c>
      <c r="C5865">
        <v>2</v>
      </c>
      <c r="D5865" s="39">
        <v>1</v>
      </c>
      <c r="E5865" s="39">
        <v>3</v>
      </c>
      <c r="F5865" s="39" t="s">
        <v>51</v>
      </c>
    </row>
    <row r="5866" spans="1:6">
      <c r="A5866">
        <v>64</v>
      </c>
      <c r="B5866" s="1" t="s">
        <v>290</v>
      </c>
      <c r="C5866">
        <v>1</v>
      </c>
      <c r="D5866" s="39">
        <v>0.62</v>
      </c>
      <c r="E5866" s="39">
        <v>1</v>
      </c>
      <c r="F5866" s="39" t="s">
        <v>51</v>
      </c>
    </row>
    <row r="5867" spans="1:6">
      <c r="A5867">
        <v>64</v>
      </c>
      <c r="B5867" s="1" t="s">
        <v>290</v>
      </c>
      <c r="C5867">
        <v>2</v>
      </c>
      <c r="D5867" s="39">
        <v>1</v>
      </c>
      <c r="E5867" s="39">
        <v>3</v>
      </c>
      <c r="F5867" s="39" t="s">
        <v>51</v>
      </c>
    </row>
    <row r="5868" spans="1:6">
      <c r="A5868">
        <v>64</v>
      </c>
      <c r="B5868" s="1" t="s">
        <v>20</v>
      </c>
      <c r="C5868">
        <v>1</v>
      </c>
      <c r="D5868" s="39">
        <v>0.56000000000000005</v>
      </c>
      <c r="E5868" s="39">
        <v>2</v>
      </c>
      <c r="F5868" s="39" t="s">
        <v>51</v>
      </c>
    </row>
    <row r="5869" spans="1:6">
      <c r="A5869">
        <v>64</v>
      </c>
      <c r="B5869" s="1" t="s">
        <v>20</v>
      </c>
      <c r="C5869">
        <v>2</v>
      </c>
      <c r="D5869" s="39">
        <v>0.84</v>
      </c>
      <c r="E5869" s="39">
        <v>2</v>
      </c>
      <c r="F5869" s="39" t="s">
        <v>51</v>
      </c>
    </row>
    <row r="5870" spans="1:6">
      <c r="A5870">
        <v>64</v>
      </c>
      <c r="B5870" s="1" t="s">
        <v>274</v>
      </c>
      <c r="C5870">
        <v>1</v>
      </c>
      <c r="D5870" s="39">
        <v>0.81</v>
      </c>
      <c r="E5870" s="39">
        <v>2</v>
      </c>
      <c r="F5870" s="39" t="s">
        <v>51</v>
      </c>
    </row>
    <row r="5871" spans="1:6">
      <c r="A5871">
        <v>64</v>
      </c>
      <c r="B5871" s="1" t="s">
        <v>274</v>
      </c>
      <c r="C5871">
        <v>2</v>
      </c>
      <c r="D5871" s="39">
        <v>1</v>
      </c>
      <c r="E5871" s="39">
        <v>3</v>
      </c>
      <c r="F5871" s="39" t="s">
        <v>51</v>
      </c>
    </row>
    <row r="5872" spans="1:6">
      <c r="A5872">
        <v>64</v>
      </c>
      <c r="B5872" s="1" t="s">
        <v>394</v>
      </c>
      <c r="C5872">
        <v>1</v>
      </c>
      <c r="D5872" s="39">
        <v>1</v>
      </c>
      <c r="E5872" s="39">
        <v>3</v>
      </c>
      <c r="F5872" s="39" t="s">
        <v>51</v>
      </c>
    </row>
    <row r="5873" spans="1:6">
      <c r="A5873">
        <v>64</v>
      </c>
      <c r="B5873" s="1" t="s">
        <v>394</v>
      </c>
      <c r="C5873">
        <v>2</v>
      </c>
      <c r="D5873" s="39">
        <v>0.97</v>
      </c>
      <c r="E5873" s="39">
        <v>2</v>
      </c>
      <c r="F5873" s="39" t="s">
        <v>51</v>
      </c>
    </row>
    <row r="5874" spans="1:6">
      <c r="A5874">
        <v>64</v>
      </c>
      <c r="B5874" s="1" t="s">
        <v>243</v>
      </c>
      <c r="C5874">
        <v>1</v>
      </c>
      <c r="D5874" s="39">
        <v>0.34</v>
      </c>
      <c r="E5874" s="39">
        <v>0</v>
      </c>
      <c r="F5874" s="39" t="s">
        <v>51</v>
      </c>
    </row>
    <row r="5875" spans="1:6">
      <c r="A5875">
        <v>64</v>
      </c>
      <c r="B5875" s="1" t="s">
        <v>243</v>
      </c>
      <c r="C5875">
        <v>2</v>
      </c>
      <c r="D5875" s="39">
        <v>0.49</v>
      </c>
      <c r="E5875" s="39">
        <v>0</v>
      </c>
      <c r="F5875" s="39" t="s">
        <v>51</v>
      </c>
    </row>
    <row r="5876" spans="1:6">
      <c r="A5876">
        <v>64</v>
      </c>
      <c r="B5876" s="1" t="s">
        <v>275</v>
      </c>
      <c r="C5876">
        <v>1</v>
      </c>
      <c r="D5876" s="39">
        <v>1</v>
      </c>
      <c r="E5876" s="39">
        <v>3</v>
      </c>
      <c r="F5876" s="39" t="s">
        <v>51</v>
      </c>
    </row>
    <row r="5877" spans="1:6">
      <c r="A5877">
        <v>64</v>
      </c>
      <c r="B5877" s="1" t="s">
        <v>275</v>
      </c>
      <c r="C5877">
        <v>2</v>
      </c>
      <c r="D5877" s="39">
        <v>0.6</v>
      </c>
      <c r="E5877" s="39">
        <v>2</v>
      </c>
      <c r="F5877" s="39" t="s">
        <v>51</v>
      </c>
    </row>
    <row r="5878" spans="1:6">
      <c r="A5878">
        <v>64</v>
      </c>
      <c r="B5878" s="1" t="s">
        <v>285</v>
      </c>
      <c r="C5878">
        <v>1</v>
      </c>
      <c r="D5878" s="39">
        <v>0.89</v>
      </c>
      <c r="E5878" s="39">
        <v>2</v>
      </c>
      <c r="F5878" s="39" t="s">
        <v>51</v>
      </c>
    </row>
    <row r="5879" spans="1:6">
      <c r="A5879">
        <v>64</v>
      </c>
      <c r="B5879" s="1" t="s">
        <v>285</v>
      </c>
      <c r="C5879">
        <v>2</v>
      </c>
      <c r="D5879" s="39">
        <v>1</v>
      </c>
      <c r="E5879" s="39">
        <v>3</v>
      </c>
      <c r="F5879" s="39" t="s">
        <v>51</v>
      </c>
    </row>
    <row r="5880" spans="1:6">
      <c r="A5880">
        <v>64</v>
      </c>
      <c r="B5880" s="1" t="s">
        <v>376</v>
      </c>
      <c r="C5880">
        <v>1</v>
      </c>
      <c r="D5880" s="39">
        <v>0.79</v>
      </c>
      <c r="E5880" s="39">
        <v>2</v>
      </c>
      <c r="F5880" s="39" t="s">
        <v>51</v>
      </c>
    </row>
    <row r="5881" spans="1:6">
      <c r="A5881">
        <v>64</v>
      </c>
      <c r="B5881" s="1" t="s">
        <v>376</v>
      </c>
      <c r="C5881">
        <v>2</v>
      </c>
      <c r="D5881" s="39">
        <v>0.76</v>
      </c>
      <c r="E5881" s="39">
        <v>1</v>
      </c>
      <c r="F5881" s="39" t="s">
        <v>51</v>
      </c>
    </row>
    <row r="5882" spans="1:6">
      <c r="A5882">
        <v>64</v>
      </c>
      <c r="B5882" s="1" t="s">
        <v>435</v>
      </c>
      <c r="C5882">
        <v>1</v>
      </c>
      <c r="D5882" s="39">
        <v>0.5</v>
      </c>
      <c r="E5882" s="39">
        <v>1</v>
      </c>
      <c r="F5882" s="39" t="s">
        <v>51</v>
      </c>
    </row>
    <row r="5883" spans="1:6">
      <c r="A5883">
        <v>64</v>
      </c>
      <c r="B5883" s="1" t="s">
        <v>435</v>
      </c>
      <c r="C5883">
        <v>2</v>
      </c>
      <c r="D5883" s="39">
        <v>0</v>
      </c>
      <c r="E5883" s="39">
        <v>0</v>
      </c>
      <c r="F5883" s="39" t="s">
        <v>52</v>
      </c>
    </row>
    <row r="5884" spans="1:6">
      <c r="A5884" s="64">
        <v>65</v>
      </c>
      <c r="B5884" s="1" t="s">
        <v>451</v>
      </c>
      <c r="C5884">
        <v>1</v>
      </c>
      <c r="D5884" s="39">
        <v>0.66</v>
      </c>
      <c r="E5884" s="39">
        <v>2</v>
      </c>
      <c r="F5884" s="39" t="s">
        <v>51</v>
      </c>
    </row>
    <row r="5885" spans="1:6">
      <c r="A5885">
        <v>65</v>
      </c>
      <c r="B5885" s="1" t="s">
        <v>451</v>
      </c>
      <c r="C5885">
        <v>2</v>
      </c>
      <c r="D5885" s="39">
        <v>0.38</v>
      </c>
      <c r="E5885" s="39">
        <v>0</v>
      </c>
      <c r="F5885" s="39" t="s">
        <v>51</v>
      </c>
    </row>
    <row r="5886" spans="1:6">
      <c r="A5886">
        <v>65</v>
      </c>
      <c r="B5886" s="1" t="s">
        <v>450</v>
      </c>
      <c r="C5886">
        <v>1</v>
      </c>
      <c r="D5886" s="39">
        <v>0.44</v>
      </c>
      <c r="E5886" s="39">
        <v>1</v>
      </c>
      <c r="F5886" s="39" t="s">
        <v>51</v>
      </c>
    </row>
    <row r="5887" spans="1:6">
      <c r="A5887">
        <v>65</v>
      </c>
      <c r="B5887" s="1" t="s">
        <v>450</v>
      </c>
      <c r="C5887">
        <v>2</v>
      </c>
      <c r="D5887" s="39">
        <v>0.42</v>
      </c>
      <c r="E5887" s="39">
        <v>0</v>
      </c>
      <c r="F5887" s="39" t="s">
        <v>51</v>
      </c>
    </row>
    <row r="5888" spans="1:6">
      <c r="A5888">
        <v>65</v>
      </c>
      <c r="B5888" s="1" t="s">
        <v>430</v>
      </c>
      <c r="C5888">
        <v>1</v>
      </c>
      <c r="D5888" s="39">
        <v>1</v>
      </c>
      <c r="E5888" s="39">
        <v>3</v>
      </c>
      <c r="F5888" s="39" t="s">
        <v>51</v>
      </c>
    </row>
    <row r="5889" spans="1:6">
      <c r="A5889">
        <v>65</v>
      </c>
      <c r="B5889" s="1" t="s">
        <v>430</v>
      </c>
      <c r="C5889">
        <v>2</v>
      </c>
      <c r="D5889" s="39">
        <v>0.56999999999999995</v>
      </c>
      <c r="E5889" s="39">
        <v>2</v>
      </c>
      <c r="F5889" s="39" t="s">
        <v>51</v>
      </c>
    </row>
    <row r="5890" spans="1:6">
      <c r="A5890">
        <v>65</v>
      </c>
      <c r="B5890" s="1" t="s">
        <v>343</v>
      </c>
      <c r="C5890">
        <v>1</v>
      </c>
      <c r="D5890" s="39">
        <v>0.45</v>
      </c>
      <c r="E5890" s="39">
        <v>1</v>
      </c>
      <c r="F5890" s="39" t="s">
        <v>51</v>
      </c>
    </row>
    <row r="5891" spans="1:6">
      <c r="A5891">
        <v>65</v>
      </c>
      <c r="B5891" s="1" t="s">
        <v>343</v>
      </c>
      <c r="C5891">
        <v>2</v>
      </c>
      <c r="D5891" s="39">
        <v>0.24</v>
      </c>
      <c r="E5891" s="39">
        <v>0</v>
      </c>
      <c r="F5891" s="39" t="s">
        <v>51</v>
      </c>
    </row>
    <row r="5892" spans="1:6">
      <c r="A5892">
        <v>65</v>
      </c>
      <c r="B5892" s="1" t="s">
        <v>379</v>
      </c>
      <c r="C5892">
        <v>1</v>
      </c>
      <c r="D5892" s="39">
        <v>0.61</v>
      </c>
      <c r="E5892" s="39">
        <v>2</v>
      </c>
      <c r="F5892" s="39" t="s">
        <v>51</v>
      </c>
    </row>
    <row r="5893" spans="1:6">
      <c r="A5893">
        <v>65</v>
      </c>
      <c r="B5893" s="1" t="s">
        <v>379</v>
      </c>
      <c r="C5893">
        <v>2</v>
      </c>
      <c r="D5893" s="39">
        <v>1</v>
      </c>
      <c r="E5893" s="39">
        <v>3</v>
      </c>
      <c r="F5893" s="39" t="s">
        <v>51</v>
      </c>
    </row>
    <row r="5894" spans="1:6">
      <c r="A5894">
        <v>65</v>
      </c>
      <c r="B5894" s="1" t="s">
        <v>354</v>
      </c>
      <c r="C5894">
        <v>1</v>
      </c>
      <c r="D5894" s="39">
        <v>0.34</v>
      </c>
      <c r="E5894" s="39">
        <v>0</v>
      </c>
      <c r="F5894" s="39" t="s">
        <v>51</v>
      </c>
    </row>
    <row r="5895" spans="1:6">
      <c r="A5895">
        <v>65</v>
      </c>
      <c r="B5895" s="1" t="s">
        <v>354</v>
      </c>
      <c r="C5895">
        <v>2</v>
      </c>
      <c r="D5895" s="39">
        <v>0.52</v>
      </c>
      <c r="E5895" s="39">
        <v>1</v>
      </c>
      <c r="F5895" s="39" t="s">
        <v>51</v>
      </c>
    </row>
    <row r="5896" spans="1:6">
      <c r="A5896">
        <v>65</v>
      </c>
      <c r="B5896" s="1" t="s">
        <v>330</v>
      </c>
      <c r="C5896">
        <v>1</v>
      </c>
      <c r="D5896" s="39">
        <v>0.89</v>
      </c>
      <c r="E5896" s="39">
        <v>2</v>
      </c>
      <c r="F5896" s="39" t="s">
        <v>51</v>
      </c>
    </row>
    <row r="5897" spans="1:6">
      <c r="A5897">
        <v>65</v>
      </c>
      <c r="B5897" s="1" t="s">
        <v>330</v>
      </c>
      <c r="C5897">
        <v>2</v>
      </c>
      <c r="D5897" s="39">
        <v>0.85</v>
      </c>
      <c r="E5897" s="39">
        <v>2</v>
      </c>
      <c r="F5897" s="39" t="s">
        <v>51</v>
      </c>
    </row>
    <row r="5898" spans="1:6">
      <c r="A5898">
        <v>65</v>
      </c>
      <c r="B5898" s="1" t="s">
        <v>332</v>
      </c>
      <c r="C5898">
        <v>1</v>
      </c>
      <c r="D5898" s="39">
        <v>1</v>
      </c>
      <c r="E5898" s="39">
        <v>3</v>
      </c>
      <c r="F5898" s="39" t="s">
        <v>51</v>
      </c>
    </row>
    <row r="5899" spans="1:6">
      <c r="A5899">
        <v>65</v>
      </c>
      <c r="B5899" s="1" t="s">
        <v>332</v>
      </c>
      <c r="C5899">
        <v>2</v>
      </c>
      <c r="D5899" s="39">
        <v>0.74</v>
      </c>
      <c r="E5899" s="39">
        <v>2</v>
      </c>
      <c r="F5899" s="39" t="s">
        <v>51</v>
      </c>
    </row>
    <row r="5900" spans="1:6">
      <c r="A5900">
        <v>65</v>
      </c>
      <c r="B5900" s="1" t="s">
        <v>95</v>
      </c>
      <c r="C5900">
        <v>1</v>
      </c>
      <c r="D5900" s="39">
        <v>0.79</v>
      </c>
      <c r="E5900" s="39">
        <v>2</v>
      </c>
      <c r="F5900" s="39" t="s">
        <v>51</v>
      </c>
    </row>
    <row r="5901" spans="1:6">
      <c r="A5901">
        <v>65</v>
      </c>
      <c r="B5901" s="1" t="s">
        <v>95</v>
      </c>
      <c r="C5901">
        <v>2</v>
      </c>
      <c r="D5901" s="39">
        <v>0.6</v>
      </c>
      <c r="E5901" s="39">
        <v>1</v>
      </c>
      <c r="F5901" s="39" t="s">
        <v>51</v>
      </c>
    </row>
    <row r="5902" spans="1:6">
      <c r="A5902">
        <v>65</v>
      </c>
      <c r="B5902" s="1" t="s">
        <v>270</v>
      </c>
      <c r="C5902">
        <v>1</v>
      </c>
      <c r="D5902" s="39">
        <v>0.95</v>
      </c>
      <c r="E5902" s="39">
        <v>2</v>
      </c>
      <c r="F5902" s="39" t="s">
        <v>51</v>
      </c>
    </row>
    <row r="5903" spans="1:6">
      <c r="A5903">
        <v>65</v>
      </c>
      <c r="B5903" s="1" t="s">
        <v>270</v>
      </c>
      <c r="C5903">
        <v>2</v>
      </c>
      <c r="D5903" s="39">
        <v>0.39</v>
      </c>
      <c r="E5903" s="39">
        <v>0</v>
      </c>
      <c r="F5903" s="39" t="s">
        <v>51</v>
      </c>
    </row>
    <row r="5904" spans="1:6">
      <c r="A5904">
        <v>65</v>
      </c>
      <c r="B5904" s="1" t="s">
        <v>10</v>
      </c>
      <c r="C5904">
        <v>1</v>
      </c>
      <c r="D5904" s="39">
        <v>0.49</v>
      </c>
      <c r="E5904" s="39">
        <v>1</v>
      </c>
      <c r="F5904" s="39" t="s">
        <v>51</v>
      </c>
    </row>
    <row r="5905" spans="1:6">
      <c r="A5905">
        <v>65</v>
      </c>
      <c r="B5905" s="1" t="s">
        <v>10</v>
      </c>
      <c r="C5905">
        <v>2</v>
      </c>
      <c r="D5905" s="39">
        <v>1</v>
      </c>
      <c r="E5905" s="39">
        <v>3</v>
      </c>
      <c r="F5905" s="39" t="s">
        <v>51</v>
      </c>
    </row>
    <row r="5906" spans="1:6">
      <c r="A5906">
        <v>65</v>
      </c>
      <c r="B5906" s="1" t="s">
        <v>452</v>
      </c>
      <c r="C5906">
        <v>1</v>
      </c>
      <c r="D5906" s="39">
        <v>0.61</v>
      </c>
      <c r="E5906" s="39">
        <v>2</v>
      </c>
      <c r="F5906" s="39" t="s">
        <v>51</v>
      </c>
    </row>
    <row r="5907" spans="1:6">
      <c r="A5907">
        <v>65</v>
      </c>
      <c r="B5907" s="1" t="s">
        <v>452</v>
      </c>
      <c r="C5907">
        <v>2</v>
      </c>
      <c r="D5907" s="39">
        <v>0.62</v>
      </c>
      <c r="E5907" s="39">
        <v>1</v>
      </c>
      <c r="F5907" s="39" t="s">
        <v>51</v>
      </c>
    </row>
    <row r="5908" spans="1:6">
      <c r="A5908">
        <v>65</v>
      </c>
      <c r="B5908" s="1" t="s">
        <v>331</v>
      </c>
      <c r="C5908">
        <v>1</v>
      </c>
      <c r="D5908" s="39">
        <v>0.46</v>
      </c>
      <c r="E5908" s="39">
        <v>0</v>
      </c>
      <c r="F5908" s="39" t="s">
        <v>51</v>
      </c>
    </row>
    <row r="5909" spans="1:6">
      <c r="A5909">
        <v>65</v>
      </c>
      <c r="B5909" s="1" t="s">
        <v>331</v>
      </c>
      <c r="C5909">
        <v>2</v>
      </c>
      <c r="D5909" s="39">
        <v>1</v>
      </c>
      <c r="E5909" s="39">
        <v>3</v>
      </c>
      <c r="F5909" s="39" t="s">
        <v>51</v>
      </c>
    </row>
    <row r="5910" spans="1:6">
      <c r="A5910">
        <v>65</v>
      </c>
      <c r="B5910" s="1" t="s">
        <v>390</v>
      </c>
      <c r="C5910">
        <v>1</v>
      </c>
      <c r="D5910" s="39">
        <v>1</v>
      </c>
      <c r="E5910" s="39">
        <v>3</v>
      </c>
      <c r="F5910" s="39" t="s">
        <v>51</v>
      </c>
    </row>
    <row r="5911" spans="1:6">
      <c r="A5911">
        <v>65</v>
      </c>
      <c r="B5911" s="1" t="s">
        <v>390</v>
      </c>
      <c r="C5911">
        <v>2</v>
      </c>
      <c r="D5911" s="39">
        <v>1</v>
      </c>
      <c r="E5911" s="39">
        <v>3</v>
      </c>
      <c r="F5911" s="39" t="s">
        <v>51</v>
      </c>
    </row>
    <row r="5912" spans="1:6">
      <c r="A5912">
        <v>65</v>
      </c>
      <c r="B5912" s="1" t="s">
        <v>254</v>
      </c>
      <c r="C5912">
        <v>1</v>
      </c>
      <c r="D5912" s="39">
        <v>0.43</v>
      </c>
      <c r="E5912" s="39">
        <v>1</v>
      </c>
      <c r="F5912" s="39" t="s">
        <v>51</v>
      </c>
    </row>
    <row r="5913" spans="1:6">
      <c r="A5913">
        <v>65</v>
      </c>
      <c r="B5913" s="1" t="s">
        <v>254</v>
      </c>
      <c r="C5913">
        <v>2</v>
      </c>
      <c r="D5913" s="39">
        <v>1</v>
      </c>
      <c r="E5913" s="39">
        <v>3</v>
      </c>
      <c r="F5913" s="39" t="s">
        <v>51</v>
      </c>
    </row>
    <row r="5914" spans="1:6">
      <c r="A5914">
        <v>65</v>
      </c>
      <c r="B5914" s="1" t="s">
        <v>120</v>
      </c>
      <c r="C5914">
        <v>1</v>
      </c>
      <c r="D5914" s="39">
        <v>0.65</v>
      </c>
      <c r="E5914" s="39">
        <v>2</v>
      </c>
      <c r="F5914" s="39" t="s">
        <v>51</v>
      </c>
    </row>
    <row r="5915" spans="1:6">
      <c r="A5915">
        <v>65</v>
      </c>
      <c r="B5915" s="1" t="s">
        <v>120</v>
      </c>
      <c r="C5915">
        <v>2</v>
      </c>
      <c r="D5915" s="39">
        <v>0.83</v>
      </c>
      <c r="E5915" s="39">
        <v>2</v>
      </c>
      <c r="F5915" s="39" t="s">
        <v>51</v>
      </c>
    </row>
    <row r="5916" spans="1:6">
      <c r="A5916">
        <v>65</v>
      </c>
      <c r="B5916" s="1" t="s">
        <v>391</v>
      </c>
      <c r="C5916">
        <v>1</v>
      </c>
      <c r="D5916" s="39">
        <v>0.95</v>
      </c>
      <c r="E5916" s="39">
        <v>2</v>
      </c>
      <c r="F5916" s="39" t="s">
        <v>51</v>
      </c>
    </row>
    <row r="5917" spans="1:6">
      <c r="A5917">
        <v>65</v>
      </c>
      <c r="B5917" s="1" t="s">
        <v>391</v>
      </c>
      <c r="C5917">
        <v>2</v>
      </c>
      <c r="D5917" s="39">
        <v>0.62</v>
      </c>
      <c r="E5917" s="39">
        <v>2</v>
      </c>
      <c r="F5917" s="39" t="s">
        <v>51</v>
      </c>
    </row>
    <row r="5918" spans="1:6">
      <c r="A5918">
        <v>65</v>
      </c>
      <c r="B5918" s="1" t="s">
        <v>453</v>
      </c>
      <c r="C5918">
        <v>1</v>
      </c>
      <c r="D5918" s="39">
        <v>0.53</v>
      </c>
      <c r="E5918" s="39">
        <v>1</v>
      </c>
      <c r="F5918" s="39" t="s">
        <v>51</v>
      </c>
    </row>
    <row r="5919" spans="1:6">
      <c r="A5919">
        <v>65</v>
      </c>
      <c r="B5919" s="1" t="s">
        <v>453</v>
      </c>
      <c r="C5919">
        <v>2</v>
      </c>
      <c r="D5919" s="39">
        <v>0.49</v>
      </c>
      <c r="E5919" s="39">
        <v>0</v>
      </c>
      <c r="F5919" s="39" t="s">
        <v>51</v>
      </c>
    </row>
    <row r="5920" spans="1:6">
      <c r="A5920">
        <v>65</v>
      </c>
      <c r="B5920" s="1" t="s">
        <v>489</v>
      </c>
      <c r="C5920">
        <v>1</v>
      </c>
      <c r="D5920" s="39">
        <v>0.76</v>
      </c>
      <c r="E5920" s="39">
        <v>2</v>
      </c>
      <c r="F5920" s="39" t="s">
        <v>51</v>
      </c>
    </row>
    <row r="5921" spans="1:6">
      <c r="A5921">
        <v>65</v>
      </c>
      <c r="B5921" s="1" t="s">
        <v>489</v>
      </c>
      <c r="C5921">
        <v>2</v>
      </c>
      <c r="D5921" s="39">
        <v>1</v>
      </c>
      <c r="E5921" s="39">
        <v>3</v>
      </c>
      <c r="F5921" s="39" t="s">
        <v>51</v>
      </c>
    </row>
    <row r="5922" spans="1:6">
      <c r="A5922">
        <v>65</v>
      </c>
      <c r="B5922" s="1" t="s">
        <v>431</v>
      </c>
      <c r="C5922">
        <v>1</v>
      </c>
      <c r="D5922" s="39">
        <v>0.81</v>
      </c>
      <c r="E5922" s="39">
        <v>2</v>
      </c>
      <c r="F5922" s="39" t="s">
        <v>51</v>
      </c>
    </row>
    <row r="5923" spans="1:6">
      <c r="A5923">
        <v>65</v>
      </c>
      <c r="B5923" s="1" t="s">
        <v>431</v>
      </c>
      <c r="C5923">
        <v>2</v>
      </c>
      <c r="D5923" s="39">
        <v>0.68</v>
      </c>
      <c r="E5923" s="39">
        <v>2</v>
      </c>
      <c r="F5923" s="39" t="s">
        <v>51</v>
      </c>
    </row>
    <row r="5924" spans="1:6">
      <c r="A5924">
        <v>65</v>
      </c>
      <c r="B5924" s="1" t="s">
        <v>334</v>
      </c>
      <c r="C5924">
        <v>1</v>
      </c>
      <c r="D5924" s="39">
        <v>0.65</v>
      </c>
      <c r="E5924" s="39">
        <v>1</v>
      </c>
      <c r="F5924" s="39" t="s">
        <v>51</v>
      </c>
    </row>
    <row r="5925" spans="1:6">
      <c r="A5925">
        <v>65</v>
      </c>
      <c r="B5925" s="1" t="s">
        <v>334</v>
      </c>
      <c r="C5925">
        <v>2</v>
      </c>
      <c r="D5925" s="39">
        <v>1</v>
      </c>
      <c r="E5925" s="39">
        <v>3</v>
      </c>
      <c r="F5925" s="39" t="s">
        <v>51</v>
      </c>
    </row>
    <row r="5926" spans="1:6">
      <c r="A5926">
        <v>65</v>
      </c>
      <c r="B5926" s="1" t="s">
        <v>257</v>
      </c>
      <c r="C5926">
        <v>1</v>
      </c>
      <c r="D5926" s="39">
        <v>0.63</v>
      </c>
      <c r="E5926" s="39">
        <v>2</v>
      </c>
      <c r="F5926" s="39" t="s">
        <v>51</v>
      </c>
    </row>
    <row r="5927" spans="1:6">
      <c r="A5927">
        <v>65</v>
      </c>
      <c r="B5927" s="1" t="s">
        <v>257</v>
      </c>
      <c r="C5927">
        <v>2</v>
      </c>
      <c r="D5927" s="39">
        <v>0.6</v>
      </c>
      <c r="E5927" s="39">
        <v>1</v>
      </c>
      <c r="F5927" s="39" t="s">
        <v>51</v>
      </c>
    </row>
    <row r="5928" spans="1:6">
      <c r="A5928">
        <v>65</v>
      </c>
      <c r="B5928" s="1" t="s">
        <v>449</v>
      </c>
      <c r="C5928">
        <v>1</v>
      </c>
      <c r="D5928" s="39">
        <v>0.69</v>
      </c>
      <c r="E5928" s="39">
        <v>1</v>
      </c>
      <c r="F5928" s="39" t="s">
        <v>51</v>
      </c>
    </row>
    <row r="5929" spans="1:6">
      <c r="A5929">
        <v>65</v>
      </c>
      <c r="B5929" s="1" t="s">
        <v>449</v>
      </c>
      <c r="C5929">
        <v>2</v>
      </c>
      <c r="D5929" s="39">
        <v>0.49</v>
      </c>
      <c r="E5929" s="39">
        <v>0</v>
      </c>
      <c r="F5929" s="39" t="s">
        <v>51</v>
      </c>
    </row>
    <row r="5930" spans="1:6">
      <c r="A5930">
        <v>65</v>
      </c>
      <c r="B5930" s="1" t="s">
        <v>323</v>
      </c>
      <c r="C5930">
        <v>1</v>
      </c>
      <c r="D5930" s="39">
        <v>1</v>
      </c>
      <c r="E5930" s="39">
        <v>3</v>
      </c>
      <c r="F5930" s="39" t="s">
        <v>51</v>
      </c>
    </row>
    <row r="5931" spans="1:6">
      <c r="A5931">
        <v>65</v>
      </c>
      <c r="B5931" s="1" t="s">
        <v>323</v>
      </c>
      <c r="C5931">
        <v>2</v>
      </c>
      <c r="D5931" s="39">
        <v>0.53</v>
      </c>
      <c r="E5931" s="39">
        <v>2</v>
      </c>
      <c r="F5931" s="39" t="s">
        <v>51</v>
      </c>
    </row>
    <row r="5932" spans="1:6">
      <c r="A5932">
        <v>65</v>
      </c>
      <c r="B5932" s="1" t="s">
        <v>454</v>
      </c>
      <c r="C5932">
        <v>1</v>
      </c>
      <c r="D5932" s="39">
        <v>0.69</v>
      </c>
      <c r="E5932" s="39">
        <v>2</v>
      </c>
      <c r="F5932" s="39" t="s">
        <v>51</v>
      </c>
    </row>
    <row r="5933" spans="1:6">
      <c r="A5933">
        <v>65</v>
      </c>
      <c r="B5933" s="1" t="s">
        <v>454</v>
      </c>
      <c r="C5933">
        <v>2</v>
      </c>
      <c r="D5933" s="39">
        <v>0.36</v>
      </c>
      <c r="E5933" s="39">
        <v>0</v>
      </c>
      <c r="F5933" s="39" t="s">
        <v>51</v>
      </c>
    </row>
    <row r="5934" spans="1:6">
      <c r="A5934">
        <v>65</v>
      </c>
      <c r="B5934" s="1" t="s">
        <v>310</v>
      </c>
      <c r="C5934">
        <v>1</v>
      </c>
      <c r="D5934" s="39">
        <v>0.56000000000000005</v>
      </c>
      <c r="E5934" s="39">
        <v>1</v>
      </c>
      <c r="F5934" s="39" t="s">
        <v>51</v>
      </c>
    </row>
    <row r="5935" spans="1:6">
      <c r="A5935">
        <v>65</v>
      </c>
      <c r="B5935" s="1" t="s">
        <v>310</v>
      </c>
      <c r="C5935">
        <v>2</v>
      </c>
      <c r="D5935" s="39">
        <v>0.4</v>
      </c>
      <c r="E5935" s="39">
        <v>0</v>
      </c>
      <c r="F5935" s="39" t="s">
        <v>51</v>
      </c>
    </row>
    <row r="5936" spans="1:6">
      <c r="A5936">
        <v>65</v>
      </c>
      <c r="B5936" s="1" t="s">
        <v>234</v>
      </c>
      <c r="C5936">
        <v>1</v>
      </c>
      <c r="D5936" s="39">
        <v>0.92</v>
      </c>
      <c r="E5936" s="39">
        <v>2</v>
      </c>
      <c r="F5936" s="39" t="s">
        <v>51</v>
      </c>
    </row>
    <row r="5937" spans="1:6">
      <c r="A5937">
        <v>65</v>
      </c>
      <c r="B5937" s="1" t="s">
        <v>234</v>
      </c>
      <c r="C5937">
        <v>2</v>
      </c>
      <c r="D5937" s="39">
        <v>0.67</v>
      </c>
      <c r="E5937" s="39">
        <v>2</v>
      </c>
      <c r="F5937" s="39" t="s">
        <v>51</v>
      </c>
    </row>
    <row r="5938" spans="1:6">
      <c r="A5938">
        <v>65</v>
      </c>
      <c r="B5938" s="1" t="s">
        <v>14</v>
      </c>
      <c r="C5938">
        <v>1</v>
      </c>
      <c r="D5938" s="39">
        <v>0.69</v>
      </c>
      <c r="E5938" s="39">
        <v>2</v>
      </c>
      <c r="F5938" s="39" t="s">
        <v>51</v>
      </c>
    </row>
    <row r="5939" spans="1:6">
      <c r="A5939">
        <v>65</v>
      </c>
      <c r="B5939" s="1" t="s">
        <v>14</v>
      </c>
      <c r="C5939">
        <v>2</v>
      </c>
      <c r="D5939" s="39">
        <v>0.75</v>
      </c>
      <c r="E5939" s="39">
        <v>2</v>
      </c>
      <c r="F5939" s="39" t="s">
        <v>51</v>
      </c>
    </row>
    <row r="5940" spans="1:6">
      <c r="A5940">
        <v>65</v>
      </c>
      <c r="B5940" s="1" t="s">
        <v>118</v>
      </c>
      <c r="C5940">
        <v>1</v>
      </c>
      <c r="D5940" s="39">
        <v>0.65</v>
      </c>
      <c r="E5940" s="39">
        <v>2</v>
      </c>
      <c r="F5940" s="39" t="s">
        <v>51</v>
      </c>
    </row>
    <row r="5941" spans="1:6">
      <c r="A5941">
        <v>65</v>
      </c>
      <c r="B5941" s="1" t="s">
        <v>118</v>
      </c>
      <c r="C5941">
        <v>2</v>
      </c>
      <c r="D5941" s="39">
        <v>0.45</v>
      </c>
      <c r="E5941" s="39">
        <v>0</v>
      </c>
      <c r="F5941" s="39" t="s">
        <v>51</v>
      </c>
    </row>
    <row r="5942" spans="1:6">
      <c r="A5942">
        <v>65</v>
      </c>
      <c r="B5942" s="1" t="s">
        <v>335</v>
      </c>
      <c r="C5942">
        <v>1</v>
      </c>
      <c r="D5942" s="39">
        <v>0.76</v>
      </c>
      <c r="E5942" s="39">
        <v>1</v>
      </c>
      <c r="F5942" s="39" t="s">
        <v>51</v>
      </c>
    </row>
    <row r="5943" spans="1:6">
      <c r="A5943">
        <v>65</v>
      </c>
      <c r="B5943" s="1" t="s">
        <v>335</v>
      </c>
      <c r="C5943">
        <v>2</v>
      </c>
      <c r="D5943" s="39">
        <v>1</v>
      </c>
      <c r="E5943" s="39">
        <v>3</v>
      </c>
      <c r="F5943" s="39" t="s">
        <v>51</v>
      </c>
    </row>
    <row r="5944" spans="1:6">
      <c r="A5944">
        <v>65</v>
      </c>
      <c r="B5944" s="1" t="s">
        <v>240</v>
      </c>
      <c r="C5944">
        <v>1</v>
      </c>
      <c r="D5944" s="39">
        <v>0.53</v>
      </c>
      <c r="E5944" s="39">
        <v>1</v>
      </c>
      <c r="F5944" s="39" t="s">
        <v>51</v>
      </c>
    </row>
    <row r="5945" spans="1:6">
      <c r="A5945">
        <v>65</v>
      </c>
      <c r="B5945" s="1" t="s">
        <v>240</v>
      </c>
      <c r="C5945">
        <v>2</v>
      </c>
      <c r="D5945" s="39">
        <v>0.74</v>
      </c>
      <c r="E5945" s="39">
        <v>2</v>
      </c>
      <c r="F5945" s="39" t="s">
        <v>51</v>
      </c>
    </row>
    <row r="5946" spans="1:6">
      <c r="A5946">
        <v>65</v>
      </c>
      <c r="B5946" s="1" t="s">
        <v>122</v>
      </c>
      <c r="C5946">
        <v>1</v>
      </c>
      <c r="D5946" s="39">
        <v>0.79</v>
      </c>
      <c r="E5946" s="39">
        <v>2</v>
      </c>
      <c r="F5946" s="39" t="s">
        <v>51</v>
      </c>
    </row>
    <row r="5947" spans="1:6">
      <c r="A5947">
        <v>65</v>
      </c>
      <c r="B5947" s="1" t="s">
        <v>122</v>
      </c>
      <c r="C5947">
        <v>2</v>
      </c>
      <c r="D5947" s="39">
        <v>1</v>
      </c>
      <c r="E5947" s="39">
        <v>3</v>
      </c>
      <c r="F5947" s="39" t="s">
        <v>51</v>
      </c>
    </row>
    <row r="5948" spans="1:6">
      <c r="A5948">
        <v>65</v>
      </c>
      <c r="B5948" s="1" t="s">
        <v>326</v>
      </c>
      <c r="C5948">
        <v>1</v>
      </c>
      <c r="D5948" s="39">
        <v>0.94</v>
      </c>
      <c r="E5948" s="39">
        <v>2</v>
      </c>
      <c r="F5948" s="39" t="s">
        <v>51</v>
      </c>
    </row>
    <row r="5949" spans="1:6">
      <c r="A5949">
        <v>65</v>
      </c>
      <c r="B5949" s="1" t="s">
        <v>326</v>
      </c>
      <c r="C5949">
        <v>2</v>
      </c>
      <c r="D5949" s="39">
        <v>0.79</v>
      </c>
      <c r="E5949" s="39">
        <v>1</v>
      </c>
      <c r="F5949" s="39" t="s">
        <v>51</v>
      </c>
    </row>
    <row r="5950" spans="1:6">
      <c r="A5950">
        <v>65</v>
      </c>
      <c r="B5950" s="1" t="s">
        <v>342</v>
      </c>
      <c r="C5950">
        <v>1</v>
      </c>
      <c r="D5950" s="39">
        <v>0.81</v>
      </c>
      <c r="E5950" s="39">
        <v>2</v>
      </c>
      <c r="F5950" s="39" t="s">
        <v>51</v>
      </c>
    </row>
    <row r="5951" spans="1:6">
      <c r="A5951">
        <v>65</v>
      </c>
      <c r="B5951" s="1" t="s">
        <v>342</v>
      </c>
      <c r="C5951">
        <v>2</v>
      </c>
      <c r="D5951" s="39">
        <v>0.66</v>
      </c>
      <c r="E5951" s="39">
        <v>2</v>
      </c>
      <c r="F5951" s="39" t="s">
        <v>51</v>
      </c>
    </row>
    <row r="5952" spans="1:6">
      <c r="A5952">
        <v>65</v>
      </c>
      <c r="B5952" s="1" t="s">
        <v>440</v>
      </c>
      <c r="C5952">
        <v>1</v>
      </c>
      <c r="D5952" s="39">
        <v>1</v>
      </c>
      <c r="E5952" s="39">
        <v>3</v>
      </c>
      <c r="F5952" s="39" t="s">
        <v>51</v>
      </c>
    </row>
    <row r="5953" spans="1:6">
      <c r="A5953">
        <v>65</v>
      </c>
      <c r="B5953" s="1" t="s">
        <v>440</v>
      </c>
      <c r="C5953">
        <v>2</v>
      </c>
      <c r="D5953" s="39">
        <v>0.74</v>
      </c>
      <c r="E5953" s="39">
        <v>2</v>
      </c>
      <c r="F5953" s="39" t="s">
        <v>51</v>
      </c>
    </row>
    <row r="5954" spans="1:6">
      <c r="A5954">
        <v>65</v>
      </c>
      <c r="B5954" s="1" t="s">
        <v>201</v>
      </c>
      <c r="C5954">
        <v>1</v>
      </c>
      <c r="D5954" s="39">
        <v>0.64</v>
      </c>
      <c r="E5954" s="39">
        <v>1</v>
      </c>
      <c r="F5954" s="39" t="s">
        <v>51</v>
      </c>
    </row>
    <row r="5955" spans="1:6">
      <c r="A5955">
        <v>65</v>
      </c>
      <c r="B5955" s="1" t="s">
        <v>201</v>
      </c>
      <c r="C5955">
        <v>2</v>
      </c>
      <c r="D5955" s="39">
        <v>1</v>
      </c>
      <c r="E5955" s="39">
        <v>3</v>
      </c>
      <c r="F5955" s="39" t="s">
        <v>51</v>
      </c>
    </row>
    <row r="5956" spans="1:6">
      <c r="A5956">
        <v>65</v>
      </c>
      <c r="B5956" s="1" t="s">
        <v>290</v>
      </c>
      <c r="C5956">
        <v>1</v>
      </c>
      <c r="D5956" s="39">
        <v>1</v>
      </c>
      <c r="E5956" s="39">
        <v>3</v>
      </c>
      <c r="F5956" s="39" t="s">
        <v>51</v>
      </c>
    </row>
    <row r="5957" spans="1:6">
      <c r="A5957">
        <v>65</v>
      </c>
      <c r="B5957" s="1" t="s">
        <v>290</v>
      </c>
      <c r="C5957">
        <v>2</v>
      </c>
      <c r="D5957" s="39">
        <v>0.94</v>
      </c>
      <c r="E5957" s="39">
        <v>2</v>
      </c>
      <c r="F5957" s="39" t="s">
        <v>51</v>
      </c>
    </row>
    <row r="5958" spans="1:6">
      <c r="A5958">
        <v>65</v>
      </c>
      <c r="B5958" s="1" t="s">
        <v>20</v>
      </c>
      <c r="C5958">
        <v>1</v>
      </c>
      <c r="D5958" s="39">
        <v>1</v>
      </c>
      <c r="E5958" s="39">
        <v>3</v>
      </c>
      <c r="F5958" s="39" t="s">
        <v>51</v>
      </c>
    </row>
    <row r="5959" spans="1:6">
      <c r="A5959">
        <v>65</v>
      </c>
      <c r="B5959" s="1" t="s">
        <v>20</v>
      </c>
      <c r="C5959">
        <v>2</v>
      </c>
      <c r="D5959" s="39">
        <v>1</v>
      </c>
      <c r="E5959" s="39">
        <v>3</v>
      </c>
      <c r="F5959" s="39" t="s">
        <v>51</v>
      </c>
    </row>
    <row r="5960" spans="1:6">
      <c r="A5960">
        <v>65</v>
      </c>
      <c r="B5960" s="1" t="s">
        <v>274</v>
      </c>
      <c r="C5960">
        <v>1</v>
      </c>
      <c r="D5960" s="39">
        <v>1</v>
      </c>
      <c r="E5960" s="39">
        <v>3</v>
      </c>
      <c r="F5960" s="39" t="s">
        <v>51</v>
      </c>
    </row>
    <row r="5961" spans="1:6">
      <c r="A5961">
        <v>65</v>
      </c>
      <c r="B5961" s="1" t="s">
        <v>274</v>
      </c>
      <c r="C5961">
        <v>2</v>
      </c>
      <c r="D5961" s="39">
        <v>1</v>
      </c>
      <c r="E5961" s="39">
        <v>3</v>
      </c>
      <c r="F5961" s="39" t="s">
        <v>51</v>
      </c>
    </row>
    <row r="5962" spans="1:6">
      <c r="A5962">
        <v>65</v>
      </c>
      <c r="B5962" s="1" t="s">
        <v>394</v>
      </c>
      <c r="C5962">
        <v>1</v>
      </c>
      <c r="D5962" s="39">
        <v>0.7</v>
      </c>
      <c r="E5962" s="39">
        <v>2</v>
      </c>
      <c r="F5962" s="39" t="s">
        <v>51</v>
      </c>
    </row>
    <row r="5963" spans="1:6">
      <c r="A5963">
        <v>65</v>
      </c>
      <c r="B5963" s="1" t="s">
        <v>394</v>
      </c>
      <c r="C5963">
        <v>2</v>
      </c>
      <c r="D5963" s="39">
        <v>0.75</v>
      </c>
      <c r="E5963" s="39">
        <v>2</v>
      </c>
      <c r="F5963" s="39" t="s">
        <v>51</v>
      </c>
    </row>
    <row r="5964" spans="1:6">
      <c r="A5964">
        <v>65</v>
      </c>
      <c r="B5964" s="1" t="s">
        <v>243</v>
      </c>
      <c r="C5964">
        <v>1</v>
      </c>
      <c r="D5964" s="39">
        <v>1</v>
      </c>
      <c r="E5964" s="39">
        <v>3</v>
      </c>
      <c r="F5964" s="39" t="s">
        <v>51</v>
      </c>
    </row>
    <row r="5965" spans="1:6">
      <c r="A5965">
        <v>65</v>
      </c>
      <c r="B5965" s="1" t="s">
        <v>243</v>
      </c>
      <c r="C5965">
        <v>2</v>
      </c>
      <c r="D5965" s="39">
        <v>0.79</v>
      </c>
      <c r="E5965" s="39">
        <v>1</v>
      </c>
      <c r="F5965" s="39" t="s">
        <v>51</v>
      </c>
    </row>
    <row r="5966" spans="1:6">
      <c r="A5966">
        <v>65</v>
      </c>
      <c r="B5966" s="1" t="s">
        <v>311</v>
      </c>
      <c r="C5966">
        <v>1</v>
      </c>
      <c r="D5966" s="39">
        <v>0.47</v>
      </c>
      <c r="E5966" s="39">
        <v>0</v>
      </c>
      <c r="F5966" s="39" t="s">
        <v>51</v>
      </c>
    </row>
    <row r="5967" spans="1:6">
      <c r="A5967">
        <v>65</v>
      </c>
      <c r="B5967" s="1" t="s">
        <v>311</v>
      </c>
      <c r="C5967">
        <v>2</v>
      </c>
      <c r="D5967" s="39">
        <v>1</v>
      </c>
      <c r="E5967" s="39">
        <v>3</v>
      </c>
      <c r="F5967" s="39" t="s">
        <v>51</v>
      </c>
    </row>
    <row r="5968" spans="1:6">
      <c r="A5968">
        <v>65</v>
      </c>
      <c r="B5968" s="1" t="s">
        <v>275</v>
      </c>
      <c r="C5968">
        <v>1</v>
      </c>
      <c r="D5968" s="39">
        <v>0.54</v>
      </c>
      <c r="E5968" s="39">
        <v>1</v>
      </c>
      <c r="F5968" s="39" t="s">
        <v>51</v>
      </c>
    </row>
    <row r="5969" spans="1:6">
      <c r="A5969">
        <v>65</v>
      </c>
      <c r="B5969" s="1" t="s">
        <v>275</v>
      </c>
      <c r="C5969">
        <v>2</v>
      </c>
      <c r="D5969" s="39">
        <v>0.44</v>
      </c>
      <c r="E5969" s="39">
        <v>1</v>
      </c>
      <c r="F5969" s="39" t="s">
        <v>51</v>
      </c>
    </row>
    <row r="5970" spans="1:6">
      <c r="A5970">
        <v>65</v>
      </c>
      <c r="B5970" s="1" t="s">
        <v>285</v>
      </c>
      <c r="C5970">
        <v>1</v>
      </c>
      <c r="D5970" s="39">
        <v>1</v>
      </c>
      <c r="E5970" s="39">
        <v>3</v>
      </c>
      <c r="F5970" s="39" t="s">
        <v>51</v>
      </c>
    </row>
    <row r="5971" spans="1:6">
      <c r="A5971">
        <v>65</v>
      </c>
      <c r="B5971" s="1" t="s">
        <v>285</v>
      </c>
      <c r="C5971">
        <v>2</v>
      </c>
      <c r="D5971" s="39">
        <v>0.69</v>
      </c>
      <c r="E5971" s="39">
        <v>2</v>
      </c>
      <c r="F5971" s="39" t="s">
        <v>51</v>
      </c>
    </row>
    <row r="5972" spans="1:6">
      <c r="A5972">
        <v>65</v>
      </c>
      <c r="B5972" s="1" t="s">
        <v>376</v>
      </c>
      <c r="C5972">
        <v>1</v>
      </c>
      <c r="D5972" s="39">
        <v>0.5</v>
      </c>
      <c r="E5972" s="39">
        <v>1</v>
      </c>
      <c r="F5972" s="39" t="s">
        <v>51</v>
      </c>
    </row>
    <row r="5973" spans="1:6">
      <c r="A5973">
        <v>65</v>
      </c>
      <c r="B5973" s="1" t="s">
        <v>376</v>
      </c>
      <c r="C5973">
        <v>2</v>
      </c>
      <c r="D5973" s="39">
        <v>0.72</v>
      </c>
      <c r="E5973" s="39">
        <v>2</v>
      </c>
      <c r="F5973" s="39" t="s">
        <v>51</v>
      </c>
    </row>
    <row r="5974" spans="1:6">
      <c r="A5974" s="64">
        <v>66</v>
      </c>
      <c r="B5974" s="1" t="s">
        <v>451</v>
      </c>
      <c r="C5974">
        <v>1</v>
      </c>
      <c r="D5974" s="39">
        <v>0.49</v>
      </c>
      <c r="E5974" s="39">
        <v>0</v>
      </c>
      <c r="F5974" s="39" t="s">
        <v>51</v>
      </c>
    </row>
    <row r="5975" spans="1:6">
      <c r="A5975">
        <v>66</v>
      </c>
      <c r="B5975" s="1" t="s">
        <v>451</v>
      </c>
      <c r="C5975">
        <v>2</v>
      </c>
      <c r="D5975" s="39">
        <v>0.95</v>
      </c>
      <c r="E5975" s="39">
        <v>2</v>
      </c>
      <c r="F5975" s="39" t="s">
        <v>51</v>
      </c>
    </row>
    <row r="5976" spans="1:6">
      <c r="A5976">
        <v>66</v>
      </c>
      <c r="B5976" s="1" t="s">
        <v>459</v>
      </c>
      <c r="C5976">
        <v>1</v>
      </c>
      <c r="D5976" s="39">
        <v>0.84</v>
      </c>
      <c r="E5976" s="39">
        <v>2</v>
      </c>
      <c r="F5976" s="39" t="s">
        <v>51</v>
      </c>
    </row>
    <row r="5977" spans="1:6">
      <c r="A5977">
        <v>66</v>
      </c>
      <c r="B5977" s="1" t="s">
        <v>459</v>
      </c>
      <c r="C5977">
        <v>2</v>
      </c>
      <c r="D5977" s="39">
        <v>0.49</v>
      </c>
      <c r="E5977" s="39">
        <v>1</v>
      </c>
      <c r="F5977" s="39" t="s">
        <v>51</v>
      </c>
    </row>
    <row r="5978" spans="1:6">
      <c r="A5978">
        <v>66</v>
      </c>
      <c r="B5978" s="1" t="s">
        <v>450</v>
      </c>
      <c r="C5978">
        <v>1</v>
      </c>
      <c r="D5978" s="39">
        <v>0.88</v>
      </c>
      <c r="E5978" s="39">
        <v>2</v>
      </c>
      <c r="F5978" s="39" t="s">
        <v>51</v>
      </c>
    </row>
    <row r="5979" spans="1:6">
      <c r="A5979">
        <v>66</v>
      </c>
      <c r="B5979" s="1" t="s">
        <v>450</v>
      </c>
      <c r="C5979">
        <v>2</v>
      </c>
      <c r="D5979" s="39">
        <v>1</v>
      </c>
      <c r="E5979" s="39">
        <v>3</v>
      </c>
      <c r="F5979" s="39" t="s">
        <v>51</v>
      </c>
    </row>
    <row r="5980" spans="1:6">
      <c r="A5980">
        <v>66</v>
      </c>
      <c r="B5980" s="1" t="s">
        <v>430</v>
      </c>
      <c r="C5980">
        <v>1</v>
      </c>
      <c r="D5980" s="39">
        <v>0.92</v>
      </c>
      <c r="E5980" s="39">
        <v>2</v>
      </c>
      <c r="F5980" s="39" t="s">
        <v>51</v>
      </c>
    </row>
    <row r="5981" spans="1:6">
      <c r="A5981">
        <v>66</v>
      </c>
      <c r="B5981" s="1" t="s">
        <v>430</v>
      </c>
      <c r="C5981">
        <v>2</v>
      </c>
      <c r="D5981" s="39">
        <v>1</v>
      </c>
      <c r="E5981" s="39">
        <v>3</v>
      </c>
      <c r="F5981" s="39" t="s">
        <v>51</v>
      </c>
    </row>
    <row r="5982" spans="1:6">
      <c r="A5982">
        <v>66</v>
      </c>
      <c r="B5982" s="1" t="s">
        <v>343</v>
      </c>
      <c r="C5982">
        <v>1</v>
      </c>
      <c r="D5982" s="39">
        <v>0.56999999999999995</v>
      </c>
      <c r="E5982" s="39">
        <v>2</v>
      </c>
      <c r="F5982" s="39" t="s">
        <v>51</v>
      </c>
    </row>
    <row r="5983" spans="1:6">
      <c r="A5983">
        <v>66</v>
      </c>
      <c r="B5983" s="1" t="s">
        <v>343</v>
      </c>
      <c r="C5983">
        <v>2</v>
      </c>
      <c r="D5983" s="39">
        <v>0.43</v>
      </c>
      <c r="E5983" s="39">
        <v>0</v>
      </c>
      <c r="F5983" s="39" t="s">
        <v>51</v>
      </c>
    </row>
    <row r="5984" spans="1:6">
      <c r="A5984">
        <v>66</v>
      </c>
      <c r="B5984" s="1" t="s">
        <v>379</v>
      </c>
      <c r="C5984">
        <v>1</v>
      </c>
      <c r="D5984" s="39">
        <v>0.46</v>
      </c>
      <c r="E5984" s="39">
        <v>0</v>
      </c>
      <c r="F5984" s="39" t="s">
        <v>51</v>
      </c>
    </row>
    <row r="5985" spans="1:6">
      <c r="A5985">
        <v>66</v>
      </c>
      <c r="B5985" s="1" t="s">
        <v>379</v>
      </c>
      <c r="C5985">
        <v>2</v>
      </c>
      <c r="D5985" s="39">
        <v>1</v>
      </c>
      <c r="E5985" s="39">
        <v>3</v>
      </c>
      <c r="F5985" s="39" t="s">
        <v>51</v>
      </c>
    </row>
    <row r="5986" spans="1:6">
      <c r="A5986">
        <v>66</v>
      </c>
      <c r="B5986" s="1" t="s">
        <v>354</v>
      </c>
      <c r="C5986">
        <v>1</v>
      </c>
      <c r="D5986" s="39">
        <v>0.68</v>
      </c>
      <c r="E5986" s="39">
        <v>2</v>
      </c>
      <c r="F5986" s="39" t="s">
        <v>51</v>
      </c>
    </row>
    <row r="5987" spans="1:6">
      <c r="A5987">
        <v>66</v>
      </c>
      <c r="B5987" s="1" t="s">
        <v>354</v>
      </c>
      <c r="C5987">
        <v>2</v>
      </c>
      <c r="D5987" s="39">
        <v>0.79</v>
      </c>
      <c r="E5987" s="39">
        <v>2</v>
      </c>
      <c r="F5987" s="39" t="s">
        <v>51</v>
      </c>
    </row>
    <row r="5988" spans="1:6">
      <c r="A5988">
        <v>66</v>
      </c>
      <c r="B5988" s="1" t="s">
        <v>330</v>
      </c>
      <c r="C5988">
        <v>1</v>
      </c>
      <c r="D5988" s="39">
        <v>0</v>
      </c>
      <c r="E5988" s="39">
        <v>0</v>
      </c>
      <c r="F5988" s="39" t="s">
        <v>52</v>
      </c>
    </row>
    <row r="5989" spans="1:6">
      <c r="A5989">
        <v>66</v>
      </c>
      <c r="B5989" s="1" t="s">
        <v>330</v>
      </c>
      <c r="C5989">
        <v>2</v>
      </c>
      <c r="D5989" s="39">
        <v>0</v>
      </c>
      <c r="E5989" s="39">
        <v>0</v>
      </c>
      <c r="F5989" s="39" t="s">
        <v>52</v>
      </c>
    </row>
    <row r="5990" spans="1:6">
      <c r="A5990">
        <v>66</v>
      </c>
      <c r="B5990" s="1" t="s">
        <v>332</v>
      </c>
      <c r="C5990">
        <v>1</v>
      </c>
      <c r="D5990" s="39">
        <v>0.79</v>
      </c>
      <c r="E5990" s="39">
        <v>2</v>
      </c>
      <c r="F5990" s="39" t="s">
        <v>51</v>
      </c>
    </row>
    <row r="5991" spans="1:6">
      <c r="A5991">
        <v>66</v>
      </c>
      <c r="B5991" s="1" t="s">
        <v>332</v>
      </c>
      <c r="C5991">
        <v>2</v>
      </c>
      <c r="D5991" s="39">
        <v>0.91</v>
      </c>
      <c r="E5991" s="39">
        <v>2</v>
      </c>
      <c r="F5991" s="39" t="s">
        <v>51</v>
      </c>
    </row>
    <row r="5992" spans="1:6">
      <c r="A5992">
        <v>66</v>
      </c>
      <c r="B5992" s="1" t="s">
        <v>95</v>
      </c>
      <c r="C5992">
        <v>1</v>
      </c>
      <c r="D5992" s="39">
        <v>0.56999999999999995</v>
      </c>
      <c r="E5992" s="39">
        <v>2</v>
      </c>
      <c r="F5992" s="39" t="s">
        <v>51</v>
      </c>
    </row>
    <row r="5993" spans="1:6">
      <c r="A5993">
        <v>66</v>
      </c>
      <c r="B5993" s="1" t="s">
        <v>95</v>
      </c>
      <c r="C5993">
        <v>2</v>
      </c>
      <c r="D5993" s="39">
        <v>0.63</v>
      </c>
      <c r="E5993" s="39">
        <v>2</v>
      </c>
      <c r="F5993" s="39" t="s">
        <v>51</v>
      </c>
    </row>
    <row r="5994" spans="1:6">
      <c r="A5994">
        <v>66</v>
      </c>
      <c r="B5994" s="1" t="s">
        <v>270</v>
      </c>
      <c r="C5994">
        <v>1</v>
      </c>
      <c r="D5994" s="39">
        <v>0.74</v>
      </c>
      <c r="E5994" s="39">
        <v>2</v>
      </c>
      <c r="F5994" s="39" t="s">
        <v>51</v>
      </c>
    </row>
    <row r="5995" spans="1:6">
      <c r="A5995">
        <v>66</v>
      </c>
      <c r="B5995" s="1" t="s">
        <v>270</v>
      </c>
      <c r="C5995">
        <v>2</v>
      </c>
      <c r="D5995" s="39">
        <v>0.92</v>
      </c>
      <c r="E5995" s="39">
        <v>2</v>
      </c>
      <c r="F5995" s="39" t="s">
        <v>51</v>
      </c>
    </row>
    <row r="5996" spans="1:6">
      <c r="A5996">
        <v>66</v>
      </c>
      <c r="B5996" s="1" t="s">
        <v>10</v>
      </c>
      <c r="C5996">
        <v>1</v>
      </c>
      <c r="D5996" s="39">
        <v>0.53</v>
      </c>
      <c r="E5996" s="39">
        <v>2</v>
      </c>
      <c r="F5996" s="39" t="s">
        <v>51</v>
      </c>
    </row>
    <row r="5997" spans="1:6">
      <c r="A5997">
        <v>66</v>
      </c>
      <c r="B5997" s="1" t="s">
        <v>10</v>
      </c>
      <c r="C5997">
        <v>2</v>
      </c>
      <c r="D5997" s="39">
        <v>1</v>
      </c>
      <c r="E5997" s="39">
        <v>3</v>
      </c>
      <c r="F5997" s="39" t="s">
        <v>51</v>
      </c>
    </row>
    <row r="5998" spans="1:6">
      <c r="A5998">
        <v>66</v>
      </c>
      <c r="B5998" s="1" t="s">
        <v>452</v>
      </c>
      <c r="C5998">
        <v>1</v>
      </c>
      <c r="D5998" s="39">
        <v>0.56000000000000005</v>
      </c>
      <c r="E5998" s="39">
        <v>1</v>
      </c>
      <c r="F5998" s="39" t="s">
        <v>51</v>
      </c>
    </row>
    <row r="5999" spans="1:6">
      <c r="A5999">
        <v>66</v>
      </c>
      <c r="B5999" s="1" t="s">
        <v>452</v>
      </c>
      <c r="C5999">
        <v>2</v>
      </c>
      <c r="D5999" s="39">
        <v>1</v>
      </c>
      <c r="E5999" s="39">
        <v>3</v>
      </c>
      <c r="F5999" s="39" t="s">
        <v>51</v>
      </c>
    </row>
    <row r="6000" spans="1:6">
      <c r="A6000">
        <v>66</v>
      </c>
      <c r="B6000" s="1" t="s">
        <v>331</v>
      </c>
      <c r="C6000">
        <v>1</v>
      </c>
      <c r="D6000" s="39">
        <v>0.6</v>
      </c>
      <c r="E6000" s="39">
        <v>2</v>
      </c>
      <c r="F6000" s="39" t="s">
        <v>51</v>
      </c>
    </row>
    <row r="6001" spans="1:6">
      <c r="A6001">
        <v>66</v>
      </c>
      <c r="B6001" s="1" t="s">
        <v>331</v>
      </c>
      <c r="C6001">
        <v>2</v>
      </c>
      <c r="D6001" s="39">
        <v>1</v>
      </c>
      <c r="E6001" s="39">
        <v>3</v>
      </c>
      <c r="F6001" s="39" t="s">
        <v>51</v>
      </c>
    </row>
    <row r="6002" spans="1:6">
      <c r="A6002">
        <v>66</v>
      </c>
      <c r="B6002" s="1" t="s">
        <v>390</v>
      </c>
      <c r="C6002">
        <v>1</v>
      </c>
      <c r="D6002" s="39">
        <v>0.68</v>
      </c>
      <c r="E6002" s="39">
        <v>2</v>
      </c>
      <c r="F6002" s="39" t="s">
        <v>51</v>
      </c>
    </row>
    <row r="6003" spans="1:6">
      <c r="A6003">
        <v>66</v>
      </c>
      <c r="B6003" s="1" t="s">
        <v>390</v>
      </c>
      <c r="C6003">
        <v>2</v>
      </c>
      <c r="D6003" s="39">
        <v>1</v>
      </c>
      <c r="E6003" s="39">
        <v>3</v>
      </c>
      <c r="F6003" s="39" t="s">
        <v>51</v>
      </c>
    </row>
    <row r="6004" spans="1:6">
      <c r="A6004">
        <v>66</v>
      </c>
      <c r="B6004" s="1" t="s">
        <v>254</v>
      </c>
      <c r="C6004">
        <v>1</v>
      </c>
      <c r="D6004" s="39">
        <v>0.85</v>
      </c>
      <c r="E6004" s="39">
        <v>2</v>
      </c>
      <c r="F6004" s="39" t="s">
        <v>51</v>
      </c>
    </row>
    <row r="6005" spans="1:6">
      <c r="A6005">
        <v>66</v>
      </c>
      <c r="B6005" s="1" t="s">
        <v>254</v>
      </c>
      <c r="C6005">
        <v>2</v>
      </c>
      <c r="D6005" s="39">
        <v>0.71</v>
      </c>
      <c r="E6005" s="39">
        <v>2</v>
      </c>
      <c r="F6005" s="39" t="s">
        <v>51</v>
      </c>
    </row>
    <row r="6006" spans="1:6">
      <c r="A6006">
        <v>66</v>
      </c>
      <c r="B6006" s="1" t="s">
        <v>391</v>
      </c>
      <c r="C6006">
        <v>1</v>
      </c>
      <c r="D6006" s="39">
        <v>0.91</v>
      </c>
      <c r="E6006" s="39">
        <v>1</v>
      </c>
      <c r="F6006" s="39" t="s">
        <v>51</v>
      </c>
    </row>
    <row r="6007" spans="1:6">
      <c r="A6007">
        <v>66</v>
      </c>
      <c r="B6007" s="1" t="s">
        <v>391</v>
      </c>
      <c r="C6007">
        <v>2</v>
      </c>
      <c r="D6007" s="39">
        <v>0</v>
      </c>
      <c r="E6007" s="39">
        <v>0</v>
      </c>
      <c r="F6007" s="39" t="s">
        <v>52</v>
      </c>
    </row>
    <row r="6008" spans="1:6">
      <c r="A6008">
        <v>66</v>
      </c>
      <c r="B6008" s="1" t="s">
        <v>120</v>
      </c>
      <c r="C6008">
        <v>1</v>
      </c>
      <c r="D6008" s="39">
        <v>0.72</v>
      </c>
      <c r="E6008" s="39">
        <v>2</v>
      </c>
      <c r="F6008" s="39" t="s">
        <v>51</v>
      </c>
    </row>
    <row r="6009" spans="1:6">
      <c r="A6009">
        <v>66</v>
      </c>
      <c r="B6009" s="1" t="s">
        <v>120</v>
      </c>
      <c r="C6009">
        <v>2</v>
      </c>
      <c r="D6009" s="39">
        <v>1</v>
      </c>
      <c r="E6009" s="39">
        <v>3</v>
      </c>
      <c r="F6009" s="39" t="s">
        <v>51</v>
      </c>
    </row>
    <row r="6010" spans="1:6">
      <c r="A6010">
        <v>66</v>
      </c>
      <c r="B6010" s="1" t="s">
        <v>453</v>
      </c>
      <c r="C6010">
        <v>1</v>
      </c>
      <c r="D6010" s="39">
        <v>0.42</v>
      </c>
      <c r="E6010" s="39">
        <v>0</v>
      </c>
      <c r="F6010" s="39" t="s">
        <v>51</v>
      </c>
    </row>
    <row r="6011" spans="1:6">
      <c r="A6011">
        <v>66</v>
      </c>
      <c r="B6011" s="1" t="s">
        <v>453</v>
      </c>
      <c r="C6011">
        <v>2</v>
      </c>
      <c r="D6011" s="39">
        <v>1</v>
      </c>
      <c r="E6011" s="39">
        <v>3</v>
      </c>
      <c r="F6011" s="39" t="s">
        <v>51</v>
      </c>
    </row>
    <row r="6012" spans="1:6">
      <c r="A6012">
        <v>66</v>
      </c>
      <c r="B6012" s="1" t="s">
        <v>489</v>
      </c>
      <c r="C6012">
        <v>1</v>
      </c>
      <c r="D6012" s="39">
        <v>0.86</v>
      </c>
      <c r="E6012" s="39">
        <v>2</v>
      </c>
      <c r="F6012" s="39" t="s">
        <v>51</v>
      </c>
    </row>
    <row r="6013" spans="1:6">
      <c r="A6013">
        <v>66</v>
      </c>
      <c r="B6013" s="1" t="s">
        <v>489</v>
      </c>
      <c r="C6013">
        <v>2</v>
      </c>
      <c r="D6013" s="39">
        <v>0.48</v>
      </c>
      <c r="E6013" s="39">
        <v>0</v>
      </c>
      <c r="F6013" s="39" t="s">
        <v>51</v>
      </c>
    </row>
    <row r="6014" spans="1:6">
      <c r="A6014">
        <v>66</v>
      </c>
      <c r="B6014" s="1" t="s">
        <v>431</v>
      </c>
      <c r="C6014">
        <v>1</v>
      </c>
      <c r="D6014" s="39">
        <v>0.8</v>
      </c>
      <c r="E6014" s="39">
        <v>2</v>
      </c>
      <c r="F6014" s="39" t="s">
        <v>51</v>
      </c>
    </row>
    <row r="6015" spans="1:6">
      <c r="A6015">
        <v>66</v>
      </c>
      <c r="B6015" s="1" t="s">
        <v>431</v>
      </c>
      <c r="C6015">
        <v>2</v>
      </c>
      <c r="D6015" s="39">
        <v>0.55000000000000004</v>
      </c>
      <c r="E6015" s="39">
        <v>1</v>
      </c>
      <c r="F6015" s="39" t="s">
        <v>51</v>
      </c>
    </row>
    <row r="6016" spans="1:6">
      <c r="A6016">
        <v>66</v>
      </c>
      <c r="B6016" s="1" t="s">
        <v>334</v>
      </c>
      <c r="C6016">
        <v>1</v>
      </c>
      <c r="D6016" s="39">
        <v>0.62</v>
      </c>
      <c r="E6016" s="39">
        <v>2</v>
      </c>
      <c r="F6016" s="39" t="s">
        <v>51</v>
      </c>
    </row>
    <row r="6017" spans="1:6">
      <c r="A6017">
        <v>66</v>
      </c>
      <c r="B6017" s="1" t="s">
        <v>334</v>
      </c>
      <c r="C6017">
        <v>2</v>
      </c>
      <c r="D6017" s="39">
        <v>1</v>
      </c>
      <c r="E6017" s="39">
        <v>3</v>
      </c>
      <c r="F6017" s="39" t="s">
        <v>51</v>
      </c>
    </row>
    <row r="6018" spans="1:6">
      <c r="A6018">
        <v>66</v>
      </c>
      <c r="B6018" s="1" t="s">
        <v>460</v>
      </c>
      <c r="C6018">
        <v>1</v>
      </c>
      <c r="D6018" s="39">
        <v>0.56999999999999995</v>
      </c>
      <c r="E6018" s="39">
        <v>1</v>
      </c>
      <c r="F6018" s="39" t="s">
        <v>51</v>
      </c>
    </row>
    <row r="6019" spans="1:6">
      <c r="A6019">
        <v>66</v>
      </c>
      <c r="B6019" s="1" t="s">
        <v>461</v>
      </c>
      <c r="C6019">
        <v>2</v>
      </c>
      <c r="D6019" s="39">
        <v>0.79</v>
      </c>
      <c r="E6019" s="39">
        <v>2</v>
      </c>
      <c r="F6019" s="39" t="s">
        <v>51</v>
      </c>
    </row>
    <row r="6020" spans="1:6">
      <c r="A6020">
        <v>66</v>
      </c>
      <c r="B6020" s="1" t="s">
        <v>257</v>
      </c>
      <c r="C6020">
        <v>1</v>
      </c>
      <c r="D6020" s="39">
        <v>0.61</v>
      </c>
      <c r="E6020" s="39">
        <v>2</v>
      </c>
      <c r="F6020" s="39" t="s">
        <v>51</v>
      </c>
    </row>
    <row r="6021" spans="1:6">
      <c r="A6021">
        <v>66</v>
      </c>
      <c r="B6021" s="1" t="s">
        <v>257</v>
      </c>
      <c r="C6021">
        <v>2</v>
      </c>
      <c r="D6021" s="39">
        <v>0.96</v>
      </c>
      <c r="E6021" s="39">
        <v>2</v>
      </c>
      <c r="F6021" s="39" t="s">
        <v>51</v>
      </c>
    </row>
    <row r="6022" spans="1:6">
      <c r="A6022">
        <v>66</v>
      </c>
      <c r="B6022" s="1" t="s">
        <v>449</v>
      </c>
      <c r="C6022">
        <v>1</v>
      </c>
      <c r="D6022" s="39">
        <v>0.74</v>
      </c>
      <c r="E6022" s="39">
        <v>1</v>
      </c>
      <c r="F6022" s="39" t="s">
        <v>51</v>
      </c>
    </row>
    <row r="6023" spans="1:6">
      <c r="A6023">
        <v>66</v>
      </c>
      <c r="B6023" s="1" t="s">
        <v>449</v>
      </c>
      <c r="C6023">
        <v>2</v>
      </c>
      <c r="D6023" s="39">
        <v>0</v>
      </c>
      <c r="E6023" s="39">
        <v>0</v>
      </c>
      <c r="F6023" s="39" t="s">
        <v>52</v>
      </c>
    </row>
    <row r="6024" spans="1:6">
      <c r="A6024">
        <v>66</v>
      </c>
      <c r="B6024" s="1" t="s">
        <v>454</v>
      </c>
      <c r="C6024">
        <v>1</v>
      </c>
      <c r="D6024" s="39">
        <v>0.84</v>
      </c>
      <c r="E6024" s="39">
        <v>2</v>
      </c>
      <c r="F6024" s="39" t="s">
        <v>51</v>
      </c>
    </row>
    <row r="6025" spans="1:6">
      <c r="A6025">
        <v>66</v>
      </c>
      <c r="B6025" s="1" t="s">
        <v>454</v>
      </c>
      <c r="C6025">
        <v>2</v>
      </c>
      <c r="D6025" s="39">
        <v>0.56000000000000005</v>
      </c>
      <c r="E6025" s="39">
        <v>2</v>
      </c>
      <c r="F6025" s="39" t="s">
        <v>51</v>
      </c>
    </row>
    <row r="6026" spans="1:6">
      <c r="A6026">
        <v>66</v>
      </c>
      <c r="B6026" s="1" t="s">
        <v>323</v>
      </c>
      <c r="C6026">
        <v>1</v>
      </c>
      <c r="D6026" s="39">
        <v>0.8</v>
      </c>
      <c r="E6026" s="39">
        <v>2</v>
      </c>
      <c r="F6026" s="39" t="s">
        <v>51</v>
      </c>
    </row>
    <row r="6027" spans="1:6">
      <c r="A6027">
        <v>66</v>
      </c>
      <c r="B6027" s="1" t="s">
        <v>323</v>
      </c>
      <c r="C6027">
        <v>2</v>
      </c>
      <c r="D6027" s="39">
        <v>0</v>
      </c>
      <c r="E6027" s="39">
        <v>0</v>
      </c>
      <c r="F6027" s="39" t="s">
        <v>52</v>
      </c>
    </row>
    <row r="6028" spans="1:6">
      <c r="A6028">
        <v>66</v>
      </c>
      <c r="B6028" s="1" t="s">
        <v>310</v>
      </c>
      <c r="C6028">
        <v>1</v>
      </c>
      <c r="D6028" s="39">
        <v>0.63</v>
      </c>
      <c r="E6028" s="39">
        <v>2</v>
      </c>
      <c r="F6028" s="39" t="s">
        <v>51</v>
      </c>
    </row>
    <row r="6029" spans="1:6">
      <c r="A6029">
        <v>66</v>
      </c>
      <c r="B6029" s="1" t="s">
        <v>310</v>
      </c>
      <c r="C6029">
        <v>2</v>
      </c>
      <c r="D6029" s="39">
        <v>0.69</v>
      </c>
      <c r="E6029" s="39">
        <v>2</v>
      </c>
      <c r="F6029" s="39" t="s">
        <v>51</v>
      </c>
    </row>
    <row r="6030" spans="1:6">
      <c r="A6030">
        <v>66</v>
      </c>
      <c r="B6030" s="1" t="s">
        <v>234</v>
      </c>
      <c r="C6030">
        <v>1</v>
      </c>
      <c r="D6030" s="39">
        <v>1</v>
      </c>
      <c r="E6030" s="39">
        <v>3</v>
      </c>
      <c r="F6030" s="39" t="s">
        <v>51</v>
      </c>
    </row>
    <row r="6031" spans="1:6">
      <c r="A6031">
        <v>66</v>
      </c>
      <c r="B6031" s="1" t="s">
        <v>234</v>
      </c>
      <c r="C6031">
        <v>2</v>
      </c>
      <c r="D6031" s="39">
        <v>0.82</v>
      </c>
      <c r="E6031" s="39">
        <v>1</v>
      </c>
      <c r="F6031" s="39" t="s">
        <v>51</v>
      </c>
    </row>
    <row r="6032" spans="1:6">
      <c r="A6032">
        <v>66</v>
      </c>
      <c r="B6032" s="1" t="s">
        <v>14</v>
      </c>
      <c r="C6032">
        <v>1</v>
      </c>
      <c r="D6032" s="39">
        <v>0.76</v>
      </c>
      <c r="E6032" s="39">
        <v>2</v>
      </c>
      <c r="F6032" s="39" t="s">
        <v>51</v>
      </c>
    </row>
    <row r="6033" spans="1:6">
      <c r="A6033">
        <v>66</v>
      </c>
      <c r="B6033" s="1" t="s">
        <v>14</v>
      </c>
      <c r="C6033">
        <v>2</v>
      </c>
      <c r="D6033" s="39">
        <v>0.6</v>
      </c>
      <c r="E6033" s="39">
        <v>2</v>
      </c>
      <c r="F6033" s="39" t="s">
        <v>51</v>
      </c>
    </row>
    <row r="6034" spans="1:6">
      <c r="A6034">
        <v>66</v>
      </c>
      <c r="B6034" s="1" t="s">
        <v>335</v>
      </c>
      <c r="C6034">
        <v>1</v>
      </c>
      <c r="D6034" s="39">
        <v>0.96</v>
      </c>
      <c r="E6034" s="39">
        <v>1</v>
      </c>
      <c r="F6034" s="39" t="s">
        <v>51</v>
      </c>
    </row>
    <row r="6035" spans="1:6">
      <c r="A6035">
        <v>66</v>
      </c>
      <c r="B6035" s="1" t="s">
        <v>335</v>
      </c>
      <c r="C6035">
        <v>2</v>
      </c>
      <c r="D6035" s="39">
        <v>0.71</v>
      </c>
      <c r="E6035" s="39">
        <v>1</v>
      </c>
      <c r="F6035" s="39" t="s">
        <v>51</v>
      </c>
    </row>
    <row r="6036" spans="1:6">
      <c r="A6036">
        <v>66</v>
      </c>
      <c r="B6036" s="1" t="s">
        <v>118</v>
      </c>
      <c r="C6036">
        <v>1</v>
      </c>
      <c r="D6036" s="39">
        <v>0.64</v>
      </c>
      <c r="E6036" s="39">
        <v>2</v>
      </c>
      <c r="F6036" s="39" t="s">
        <v>51</v>
      </c>
    </row>
    <row r="6037" spans="1:6">
      <c r="A6037">
        <v>66</v>
      </c>
      <c r="B6037" s="1" t="s">
        <v>118</v>
      </c>
      <c r="C6037">
        <v>2</v>
      </c>
      <c r="D6037" s="39">
        <v>0.55000000000000004</v>
      </c>
      <c r="E6037" s="39">
        <v>1</v>
      </c>
      <c r="F6037" s="39" t="s">
        <v>51</v>
      </c>
    </row>
    <row r="6038" spans="1:6">
      <c r="A6038">
        <v>66</v>
      </c>
      <c r="B6038" s="1" t="s">
        <v>240</v>
      </c>
      <c r="C6038">
        <v>1</v>
      </c>
      <c r="D6038" s="39">
        <v>0.74</v>
      </c>
      <c r="E6038" s="39">
        <v>1</v>
      </c>
      <c r="F6038" s="39" t="s">
        <v>51</v>
      </c>
    </row>
    <row r="6039" spans="1:6">
      <c r="A6039">
        <v>66</v>
      </c>
      <c r="B6039" s="1" t="s">
        <v>240</v>
      </c>
      <c r="C6039">
        <v>2</v>
      </c>
      <c r="D6039" s="39">
        <v>0.63</v>
      </c>
      <c r="E6039" s="39">
        <v>2</v>
      </c>
      <c r="F6039" s="39" t="s">
        <v>51</v>
      </c>
    </row>
    <row r="6040" spans="1:6">
      <c r="A6040">
        <v>66</v>
      </c>
      <c r="B6040" s="1" t="s">
        <v>122</v>
      </c>
      <c r="C6040">
        <v>1</v>
      </c>
      <c r="D6040" s="39">
        <v>1</v>
      </c>
      <c r="E6040" s="39">
        <v>3</v>
      </c>
      <c r="F6040" s="39" t="s">
        <v>51</v>
      </c>
    </row>
    <row r="6041" spans="1:6">
      <c r="A6041">
        <v>66</v>
      </c>
      <c r="B6041" s="1" t="s">
        <v>122</v>
      </c>
      <c r="C6041">
        <v>2</v>
      </c>
      <c r="D6041" s="39">
        <v>0.56000000000000005</v>
      </c>
      <c r="E6041" s="39">
        <v>2</v>
      </c>
      <c r="F6041" s="39" t="s">
        <v>51</v>
      </c>
    </row>
    <row r="6042" spans="1:6">
      <c r="A6042">
        <v>66</v>
      </c>
      <c r="B6042" s="1" t="s">
        <v>326</v>
      </c>
      <c r="C6042">
        <v>1</v>
      </c>
      <c r="D6042" s="39">
        <v>0.56000000000000005</v>
      </c>
      <c r="E6042" s="39">
        <v>1</v>
      </c>
      <c r="F6042" s="39" t="s">
        <v>51</v>
      </c>
    </row>
    <row r="6043" spans="1:6">
      <c r="A6043">
        <v>66</v>
      </c>
      <c r="B6043" s="1" t="s">
        <v>326</v>
      </c>
      <c r="C6043">
        <v>2</v>
      </c>
      <c r="D6043" s="39">
        <v>0.48</v>
      </c>
      <c r="E6043" s="39">
        <v>0</v>
      </c>
      <c r="F6043" s="39" t="s">
        <v>51</v>
      </c>
    </row>
    <row r="6044" spans="1:6">
      <c r="A6044">
        <v>66</v>
      </c>
      <c r="B6044" s="1" t="s">
        <v>342</v>
      </c>
      <c r="C6044">
        <v>1</v>
      </c>
      <c r="D6044" s="39">
        <v>0.94</v>
      </c>
      <c r="E6044" s="39">
        <v>2</v>
      </c>
      <c r="F6044" s="39" t="s">
        <v>51</v>
      </c>
    </row>
    <row r="6045" spans="1:6">
      <c r="A6045">
        <v>66</v>
      </c>
      <c r="B6045" s="1" t="s">
        <v>342</v>
      </c>
      <c r="C6045">
        <v>2</v>
      </c>
      <c r="D6045" s="39">
        <v>1</v>
      </c>
      <c r="E6045" s="39">
        <v>3</v>
      </c>
      <c r="F6045" s="39" t="s">
        <v>51</v>
      </c>
    </row>
    <row r="6046" spans="1:6">
      <c r="A6046">
        <v>66</v>
      </c>
      <c r="B6046" s="1" t="s">
        <v>440</v>
      </c>
      <c r="C6046">
        <v>1</v>
      </c>
      <c r="D6046" s="39">
        <v>1</v>
      </c>
      <c r="E6046" s="39">
        <v>3</v>
      </c>
      <c r="F6046" s="39" t="s">
        <v>51</v>
      </c>
    </row>
    <row r="6047" spans="1:6">
      <c r="A6047">
        <v>66</v>
      </c>
      <c r="B6047" s="1" t="s">
        <v>440</v>
      </c>
      <c r="C6047">
        <v>2</v>
      </c>
      <c r="D6047" s="39">
        <v>0</v>
      </c>
      <c r="E6047" s="39">
        <v>0</v>
      </c>
      <c r="F6047" s="39" t="s">
        <v>52</v>
      </c>
    </row>
    <row r="6048" spans="1:6">
      <c r="A6048">
        <v>66</v>
      </c>
      <c r="B6048" s="1" t="s">
        <v>201</v>
      </c>
      <c r="C6048">
        <v>1</v>
      </c>
      <c r="D6048" s="39">
        <v>0.62</v>
      </c>
      <c r="E6048" s="39">
        <v>1</v>
      </c>
      <c r="F6048" s="39" t="s">
        <v>51</v>
      </c>
    </row>
    <row r="6049" spans="1:6">
      <c r="A6049">
        <v>66</v>
      </c>
      <c r="B6049" s="1" t="s">
        <v>201</v>
      </c>
      <c r="C6049">
        <v>2</v>
      </c>
      <c r="D6049" s="39">
        <v>0.66</v>
      </c>
      <c r="E6049" s="39">
        <v>2</v>
      </c>
      <c r="F6049" s="39" t="s">
        <v>51</v>
      </c>
    </row>
    <row r="6050" spans="1:6">
      <c r="A6050">
        <v>66</v>
      </c>
      <c r="B6050" s="1" t="s">
        <v>290</v>
      </c>
      <c r="C6050">
        <v>1</v>
      </c>
      <c r="D6050" s="39">
        <v>0.68</v>
      </c>
      <c r="E6050" s="39">
        <v>2</v>
      </c>
      <c r="F6050" s="39" t="s">
        <v>51</v>
      </c>
    </row>
    <row r="6051" spans="1:6">
      <c r="A6051">
        <v>66</v>
      </c>
      <c r="B6051" s="1" t="s">
        <v>290</v>
      </c>
      <c r="C6051">
        <v>2</v>
      </c>
      <c r="D6051" s="39">
        <v>0.63</v>
      </c>
      <c r="E6051" s="39">
        <v>1</v>
      </c>
      <c r="F6051" s="39" t="s">
        <v>51</v>
      </c>
    </row>
    <row r="6052" spans="1:6">
      <c r="A6052">
        <v>66</v>
      </c>
      <c r="B6052" s="1" t="s">
        <v>20</v>
      </c>
      <c r="C6052">
        <v>1</v>
      </c>
      <c r="D6052" s="39">
        <v>0.79</v>
      </c>
      <c r="E6052" s="39">
        <v>2</v>
      </c>
      <c r="F6052" s="39" t="s">
        <v>51</v>
      </c>
    </row>
    <row r="6053" spans="1:6">
      <c r="A6053">
        <v>66</v>
      </c>
      <c r="B6053" s="1" t="s">
        <v>20</v>
      </c>
      <c r="C6053">
        <v>2</v>
      </c>
      <c r="D6053" s="39">
        <v>1</v>
      </c>
      <c r="E6053" s="39">
        <v>3</v>
      </c>
      <c r="F6053" s="39" t="s">
        <v>51</v>
      </c>
    </row>
    <row r="6054" spans="1:6">
      <c r="A6054">
        <v>66</v>
      </c>
      <c r="B6054" s="1" t="s">
        <v>274</v>
      </c>
      <c r="C6054">
        <v>1</v>
      </c>
      <c r="D6054" s="39">
        <v>1</v>
      </c>
      <c r="E6054" s="39">
        <v>3</v>
      </c>
      <c r="F6054" s="39" t="s">
        <v>51</v>
      </c>
    </row>
    <row r="6055" spans="1:6">
      <c r="A6055">
        <v>66</v>
      </c>
      <c r="B6055" s="1" t="s">
        <v>274</v>
      </c>
      <c r="C6055">
        <v>2</v>
      </c>
      <c r="D6055" s="39">
        <v>0.96</v>
      </c>
      <c r="E6055" s="39">
        <v>2</v>
      </c>
      <c r="F6055" s="39" t="s">
        <v>51</v>
      </c>
    </row>
    <row r="6056" spans="1:6">
      <c r="A6056">
        <v>66</v>
      </c>
      <c r="B6056" s="1" t="s">
        <v>394</v>
      </c>
      <c r="C6056">
        <v>1</v>
      </c>
      <c r="D6056" s="39">
        <v>0.41</v>
      </c>
      <c r="E6056" s="39">
        <v>1</v>
      </c>
      <c r="F6056" s="39" t="s">
        <v>51</v>
      </c>
    </row>
    <row r="6057" spans="1:6">
      <c r="A6057">
        <v>66</v>
      </c>
      <c r="B6057" s="1" t="s">
        <v>394</v>
      </c>
      <c r="C6057">
        <v>2</v>
      </c>
      <c r="D6057" s="39">
        <v>1</v>
      </c>
      <c r="E6057" s="39">
        <v>3</v>
      </c>
      <c r="F6057" s="39" t="s">
        <v>51</v>
      </c>
    </row>
    <row r="6058" spans="1:6">
      <c r="A6058">
        <v>66</v>
      </c>
      <c r="B6058" s="1" t="s">
        <v>243</v>
      </c>
      <c r="C6058">
        <v>1</v>
      </c>
      <c r="D6058" s="39">
        <v>0.94</v>
      </c>
      <c r="E6058" s="39">
        <v>2</v>
      </c>
      <c r="F6058" s="39" t="s">
        <v>51</v>
      </c>
    </row>
    <row r="6059" spans="1:6">
      <c r="A6059">
        <v>66</v>
      </c>
      <c r="B6059" s="1" t="s">
        <v>243</v>
      </c>
      <c r="C6059">
        <v>2</v>
      </c>
      <c r="D6059" s="39">
        <v>0.99</v>
      </c>
      <c r="E6059" s="39">
        <v>1</v>
      </c>
      <c r="F6059" s="39" t="s">
        <v>51</v>
      </c>
    </row>
    <row r="6060" spans="1:6">
      <c r="A6060">
        <v>66</v>
      </c>
      <c r="B6060" s="1" t="s">
        <v>275</v>
      </c>
      <c r="C6060">
        <v>1</v>
      </c>
      <c r="D6060" s="39">
        <v>0.8</v>
      </c>
      <c r="E6060" s="39">
        <v>2</v>
      </c>
      <c r="F6060" s="39" t="s">
        <v>51</v>
      </c>
    </row>
    <row r="6061" spans="1:6">
      <c r="A6061">
        <v>66</v>
      </c>
      <c r="B6061" s="1" t="s">
        <v>275</v>
      </c>
      <c r="C6061">
        <v>2</v>
      </c>
      <c r="D6061" s="39">
        <v>0.43</v>
      </c>
      <c r="E6061" s="39">
        <v>1</v>
      </c>
      <c r="F6061" s="39" t="s">
        <v>51</v>
      </c>
    </row>
    <row r="6062" spans="1:6">
      <c r="A6062">
        <v>66</v>
      </c>
      <c r="B6062" s="1" t="s">
        <v>376</v>
      </c>
      <c r="C6062">
        <v>1</v>
      </c>
      <c r="D6062" s="39">
        <v>0.6</v>
      </c>
      <c r="E6062" s="39">
        <v>2</v>
      </c>
      <c r="F6062" s="39" t="s">
        <v>51</v>
      </c>
    </row>
    <row r="6063" spans="1:6">
      <c r="A6063">
        <v>66</v>
      </c>
      <c r="B6063" s="1" t="s">
        <v>376</v>
      </c>
      <c r="C6063">
        <v>2</v>
      </c>
      <c r="D6063" s="39">
        <v>0.7</v>
      </c>
      <c r="E6063" s="39">
        <v>2</v>
      </c>
      <c r="F6063" s="39" t="s">
        <v>51</v>
      </c>
    </row>
    <row r="6064" spans="1:6">
      <c r="A6064" s="64">
        <v>67</v>
      </c>
      <c r="B6064" s="1" t="s">
        <v>459</v>
      </c>
      <c r="C6064">
        <v>1</v>
      </c>
      <c r="D6064" s="39">
        <v>0.57999999999999996</v>
      </c>
      <c r="E6064" s="39">
        <v>2</v>
      </c>
      <c r="F6064" s="39" t="s">
        <v>51</v>
      </c>
    </row>
    <row r="6065" spans="1:6">
      <c r="A6065">
        <v>67</v>
      </c>
      <c r="B6065" s="1" t="s">
        <v>459</v>
      </c>
      <c r="C6065">
        <v>2</v>
      </c>
      <c r="D6065" s="39">
        <v>0.59</v>
      </c>
      <c r="E6065" s="39">
        <v>1</v>
      </c>
      <c r="F6065" s="39" t="s">
        <v>51</v>
      </c>
    </row>
    <row r="6066" spans="1:6">
      <c r="A6066">
        <v>67</v>
      </c>
      <c r="B6066" s="1" t="s">
        <v>463</v>
      </c>
      <c r="C6066">
        <v>1</v>
      </c>
      <c r="D6066" s="39">
        <v>0.45</v>
      </c>
      <c r="E6066" s="39">
        <v>1</v>
      </c>
      <c r="F6066" s="39" t="s">
        <v>51</v>
      </c>
    </row>
    <row r="6067" spans="1:6">
      <c r="A6067">
        <v>67</v>
      </c>
      <c r="B6067" s="1" t="s">
        <v>463</v>
      </c>
      <c r="C6067">
        <v>2</v>
      </c>
      <c r="D6067" s="39">
        <v>1</v>
      </c>
      <c r="E6067" s="39">
        <v>3</v>
      </c>
      <c r="F6067" s="39" t="s">
        <v>51</v>
      </c>
    </row>
    <row r="6068" spans="1:6">
      <c r="A6068">
        <v>67</v>
      </c>
      <c r="B6068" s="1" t="s">
        <v>430</v>
      </c>
      <c r="C6068">
        <v>1</v>
      </c>
      <c r="D6068" s="39">
        <v>0.53</v>
      </c>
      <c r="E6068" s="39">
        <v>2</v>
      </c>
      <c r="F6068" s="39" t="s">
        <v>51</v>
      </c>
    </row>
    <row r="6069" spans="1:6">
      <c r="A6069">
        <v>67</v>
      </c>
      <c r="B6069" s="1" t="s">
        <v>430</v>
      </c>
      <c r="C6069">
        <v>2</v>
      </c>
      <c r="D6069" s="39">
        <v>0.71</v>
      </c>
      <c r="E6069" s="39">
        <v>2</v>
      </c>
      <c r="F6069" s="39" t="s">
        <v>51</v>
      </c>
    </row>
    <row r="6070" spans="1:6">
      <c r="A6070">
        <v>67</v>
      </c>
      <c r="B6070" s="1" t="s">
        <v>245</v>
      </c>
      <c r="C6070">
        <v>1</v>
      </c>
      <c r="D6070" s="39">
        <v>0.65</v>
      </c>
      <c r="E6070" s="39">
        <v>2</v>
      </c>
      <c r="F6070" s="39" t="s">
        <v>51</v>
      </c>
    </row>
    <row r="6071" spans="1:6">
      <c r="A6071">
        <v>67</v>
      </c>
      <c r="B6071" s="1" t="s">
        <v>245</v>
      </c>
      <c r="C6071">
        <v>2</v>
      </c>
      <c r="D6071" s="39">
        <v>0.73</v>
      </c>
      <c r="E6071" s="39">
        <v>2</v>
      </c>
      <c r="F6071" s="39" t="s">
        <v>51</v>
      </c>
    </row>
    <row r="6072" spans="1:6">
      <c r="A6072">
        <v>67</v>
      </c>
      <c r="B6072" s="1" t="s">
        <v>379</v>
      </c>
      <c r="C6072">
        <v>1</v>
      </c>
      <c r="D6072" s="39">
        <v>0.3</v>
      </c>
      <c r="E6072" s="39">
        <v>0</v>
      </c>
      <c r="F6072" s="39" t="s">
        <v>51</v>
      </c>
    </row>
    <row r="6073" spans="1:6">
      <c r="A6073">
        <v>67</v>
      </c>
      <c r="B6073" s="1" t="s">
        <v>379</v>
      </c>
      <c r="C6073">
        <v>2</v>
      </c>
      <c r="D6073" s="39">
        <v>0.74</v>
      </c>
      <c r="E6073" s="39">
        <v>2</v>
      </c>
      <c r="F6073" s="39" t="s">
        <v>51</v>
      </c>
    </row>
    <row r="6074" spans="1:6">
      <c r="A6074">
        <v>67</v>
      </c>
      <c r="B6074" s="1" t="s">
        <v>354</v>
      </c>
      <c r="C6074">
        <v>1</v>
      </c>
      <c r="D6074" s="39">
        <v>0.57999999999999996</v>
      </c>
      <c r="E6074" s="39">
        <v>2</v>
      </c>
      <c r="F6074" s="39" t="s">
        <v>51</v>
      </c>
    </row>
    <row r="6075" spans="1:6">
      <c r="A6075">
        <v>67</v>
      </c>
      <c r="B6075" s="1" t="s">
        <v>354</v>
      </c>
      <c r="C6075">
        <v>2</v>
      </c>
      <c r="D6075" s="39">
        <v>0.54</v>
      </c>
      <c r="E6075" s="39">
        <v>2</v>
      </c>
      <c r="F6075" s="39" t="s">
        <v>51</v>
      </c>
    </row>
    <row r="6076" spans="1:6">
      <c r="A6076">
        <v>67</v>
      </c>
      <c r="B6076" s="1" t="s">
        <v>332</v>
      </c>
      <c r="C6076">
        <v>1</v>
      </c>
      <c r="D6076" s="39">
        <v>0.63</v>
      </c>
      <c r="E6076" s="39">
        <v>1</v>
      </c>
      <c r="F6076" s="39" t="s">
        <v>51</v>
      </c>
    </row>
    <row r="6077" spans="1:6">
      <c r="A6077">
        <v>67</v>
      </c>
      <c r="B6077" s="1" t="s">
        <v>332</v>
      </c>
      <c r="C6077">
        <v>2</v>
      </c>
      <c r="D6077" s="39">
        <v>0.85</v>
      </c>
      <c r="E6077" s="39">
        <v>2</v>
      </c>
      <c r="F6077" s="39" t="s">
        <v>51</v>
      </c>
    </row>
    <row r="6078" spans="1:6">
      <c r="A6078">
        <v>67</v>
      </c>
      <c r="B6078" s="1" t="s">
        <v>95</v>
      </c>
      <c r="C6078">
        <v>1</v>
      </c>
      <c r="D6078" s="39">
        <v>0.62</v>
      </c>
      <c r="E6078" s="39">
        <v>2</v>
      </c>
      <c r="F6078" s="39" t="s">
        <v>51</v>
      </c>
    </row>
    <row r="6079" spans="1:6">
      <c r="A6079">
        <v>67</v>
      </c>
      <c r="B6079" s="1" t="s">
        <v>95</v>
      </c>
      <c r="C6079">
        <v>2</v>
      </c>
      <c r="D6079" s="39">
        <v>0</v>
      </c>
      <c r="E6079" s="39">
        <v>0</v>
      </c>
      <c r="F6079" s="39" t="s">
        <v>52</v>
      </c>
    </row>
    <row r="6080" spans="1:6">
      <c r="A6080">
        <v>67</v>
      </c>
      <c r="B6080" s="1" t="s">
        <v>270</v>
      </c>
      <c r="C6080">
        <v>1</v>
      </c>
      <c r="D6080" s="39">
        <v>0.47</v>
      </c>
      <c r="E6080" s="39">
        <v>0</v>
      </c>
      <c r="F6080" s="39" t="s">
        <v>51</v>
      </c>
    </row>
    <row r="6081" spans="1:6">
      <c r="A6081">
        <v>67</v>
      </c>
      <c r="B6081" s="1" t="s">
        <v>270</v>
      </c>
      <c r="C6081">
        <v>2</v>
      </c>
      <c r="D6081" s="39">
        <v>0.63</v>
      </c>
      <c r="E6081" s="39">
        <v>2</v>
      </c>
      <c r="F6081" s="39" t="s">
        <v>51</v>
      </c>
    </row>
    <row r="6082" spans="1:6">
      <c r="A6082">
        <v>67</v>
      </c>
      <c r="B6082" s="1" t="s">
        <v>10</v>
      </c>
      <c r="C6082">
        <v>1</v>
      </c>
      <c r="D6082" s="39">
        <v>0.56999999999999995</v>
      </c>
      <c r="E6082" s="39">
        <v>1</v>
      </c>
      <c r="F6082" s="39" t="s">
        <v>51</v>
      </c>
    </row>
    <row r="6083" spans="1:6">
      <c r="A6083">
        <v>67</v>
      </c>
      <c r="B6083" s="1" t="s">
        <v>10</v>
      </c>
      <c r="C6083">
        <v>2</v>
      </c>
      <c r="D6083" s="39">
        <v>0.67</v>
      </c>
      <c r="E6083" s="39">
        <v>2</v>
      </c>
      <c r="F6083" s="39" t="s">
        <v>51</v>
      </c>
    </row>
    <row r="6084" spans="1:6">
      <c r="A6084">
        <v>67</v>
      </c>
      <c r="B6084" s="1" t="s">
        <v>452</v>
      </c>
      <c r="C6084">
        <v>1</v>
      </c>
      <c r="D6084" s="39">
        <v>0.47</v>
      </c>
      <c r="E6084" s="39">
        <v>1</v>
      </c>
      <c r="F6084" s="39" t="s">
        <v>51</v>
      </c>
    </row>
    <row r="6085" spans="1:6">
      <c r="A6085">
        <v>67</v>
      </c>
      <c r="B6085" s="1" t="s">
        <v>452</v>
      </c>
      <c r="C6085">
        <v>2</v>
      </c>
      <c r="D6085" s="39">
        <v>0.4</v>
      </c>
      <c r="E6085" s="39">
        <v>0</v>
      </c>
      <c r="F6085" s="39" t="s">
        <v>51</v>
      </c>
    </row>
    <row r="6086" spans="1:6">
      <c r="A6086">
        <v>67</v>
      </c>
      <c r="B6086" s="1" t="s">
        <v>390</v>
      </c>
      <c r="C6086">
        <v>1</v>
      </c>
      <c r="D6086" s="39">
        <v>0.45</v>
      </c>
      <c r="E6086" s="39">
        <v>1</v>
      </c>
      <c r="F6086" s="39" t="s">
        <v>51</v>
      </c>
    </row>
    <row r="6087" spans="1:6">
      <c r="A6087">
        <v>67</v>
      </c>
      <c r="B6087" s="1" t="s">
        <v>390</v>
      </c>
      <c r="C6087">
        <v>2</v>
      </c>
      <c r="D6087" s="39">
        <v>1</v>
      </c>
      <c r="E6087" s="39">
        <v>3</v>
      </c>
      <c r="F6087" s="39" t="s">
        <v>51</v>
      </c>
    </row>
    <row r="6088" spans="1:6">
      <c r="A6088">
        <v>67</v>
      </c>
      <c r="B6088" s="1" t="s">
        <v>331</v>
      </c>
      <c r="C6088">
        <v>1</v>
      </c>
      <c r="D6088" s="39">
        <v>1</v>
      </c>
      <c r="E6088" s="39">
        <v>3</v>
      </c>
      <c r="F6088" s="39" t="s">
        <v>51</v>
      </c>
    </row>
    <row r="6089" spans="1:6">
      <c r="A6089">
        <v>67</v>
      </c>
      <c r="B6089" s="1" t="s">
        <v>331</v>
      </c>
      <c r="C6089">
        <v>2</v>
      </c>
      <c r="D6089" s="39">
        <v>0.45</v>
      </c>
      <c r="E6089" s="39">
        <v>0</v>
      </c>
      <c r="F6089" s="39" t="s">
        <v>51</v>
      </c>
    </row>
    <row r="6090" spans="1:6">
      <c r="A6090">
        <v>67</v>
      </c>
      <c r="B6090" s="1" t="s">
        <v>254</v>
      </c>
      <c r="C6090">
        <v>1</v>
      </c>
      <c r="D6090" s="39">
        <v>1</v>
      </c>
      <c r="E6090" s="39">
        <v>3</v>
      </c>
      <c r="F6090" s="39" t="s">
        <v>51</v>
      </c>
    </row>
    <row r="6091" spans="1:6">
      <c r="A6091">
        <v>67</v>
      </c>
      <c r="B6091" s="1" t="s">
        <v>254</v>
      </c>
      <c r="C6091">
        <v>2</v>
      </c>
      <c r="D6091" s="39">
        <v>0.77</v>
      </c>
      <c r="E6091" s="39">
        <v>2</v>
      </c>
      <c r="F6091" s="39" t="s">
        <v>51</v>
      </c>
    </row>
    <row r="6092" spans="1:6">
      <c r="A6092">
        <v>67</v>
      </c>
      <c r="B6092" s="1" t="s">
        <v>391</v>
      </c>
      <c r="C6092">
        <v>1</v>
      </c>
      <c r="D6092" s="39">
        <v>0.41</v>
      </c>
      <c r="E6092" s="39">
        <v>0</v>
      </c>
      <c r="F6092" s="39" t="s">
        <v>51</v>
      </c>
    </row>
    <row r="6093" spans="1:6">
      <c r="A6093">
        <v>67</v>
      </c>
      <c r="B6093" s="1" t="s">
        <v>391</v>
      </c>
      <c r="C6093">
        <v>2</v>
      </c>
      <c r="D6093" s="39">
        <v>1</v>
      </c>
      <c r="E6093" s="39">
        <v>3</v>
      </c>
      <c r="F6093" s="39" t="s">
        <v>51</v>
      </c>
    </row>
    <row r="6094" spans="1:6">
      <c r="A6094">
        <v>67</v>
      </c>
      <c r="B6094" s="1" t="s">
        <v>120</v>
      </c>
      <c r="C6094">
        <v>1</v>
      </c>
      <c r="D6094" s="39">
        <v>0.78</v>
      </c>
      <c r="E6094" s="39">
        <v>2</v>
      </c>
      <c r="F6094" s="39" t="s">
        <v>51</v>
      </c>
    </row>
    <row r="6095" spans="1:6">
      <c r="A6095">
        <v>67</v>
      </c>
      <c r="B6095" s="1" t="s">
        <v>120</v>
      </c>
      <c r="C6095">
        <v>2</v>
      </c>
      <c r="D6095" s="39">
        <v>0.87</v>
      </c>
      <c r="E6095" s="39">
        <v>2</v>
      </c>
      <c r="F6095" s="39" t="s">
        <v>51</v>
      </c>
    </row>
    <row r="6096" spans="1:6">
      <c r="A6096">
        <v>67</v>
      </c>
      <c r="B6096" s="1" t="s">
        <v>453</v>
      </c>
      <c r="C6096">
        <v>1</v>
      </c>
      <c r="D6096" s="39">
        <v>0.5</v>
      </c>
      <c r="E6096" s="39">
        <v>2</v>
      </c>
      <c r="F6096" s="39" t="s">
        <v>51</v>
      </c>
    </row>
    <row r="6097" spans="1:6">
      <c r="A6097">
        <v>67</v>
      </c>
      <c r="B6097" s="1" t="s">
        <v>453</v>
      </c>
      <c r="C6097">
        <v>2</v>
      </c>
      <c r="D6097" s="39">
        <v>0</v>
      </c>
      <c r="E6097" s="39">
        <v>0</v>
      </c>
      <c r="F6097" s="39" t="s">
        <v>52</v>
      </c>
    </row>
    <row r="6098" spans="1:6">
      <c r="A6098">
        <v>67</v>
      </c>
      <c r="B6098" s="1" t="s">
        <v>431</v>
      </c>
      <c r="C6098">
        <v>1</v>
      </c>
      <c r="D6098" s="39">
        <v>0.55000000000000004</v>
      </c>
      <c r="E6098" s="39">
        <v>1</v>
      </c>
      <c r="F6098" s="39" t="s">
        <v>51</v>
      </c>
    </row>
    <row r="6099" spans="1:6">
      <c r="A6099">
        <v>67</v>
      </c>
      <c r="B6099" s="1" t="s">
        <v>431</v>
      </c>
      <c r="C6099">
        <v>2</v>
      </c>
      <c r="D6099" s="39">
        <v>0.51</v>
      </c>
      <c r="E6099" s="39">
        <v>2</v>
      </c>
      <c r="F6099" s="39" t="s">
        <v>51</v>
      </c>
    </row>
    <row r="6100" spans="1:6">
      <c r="A6100">
        <v>67</v>
      </c>
      <c r="B6100" s="1" t="s">
        <v>334</v>
      </c>
      <c r="C6100">
        <v>1</v>
      </c>
      <c r="D6100" s="39">
        <v>0.85</v>
      </c>
      <c r="E6100" s="39">
        <v>2</v>
      </c>
      <c r="F6100" s="39" t="s">
        <v>51</v>
      </c>
    </row>
    <row r="6101" spans="1:6">
      <c r="A6101">
        <v>67</v>
      </c>
      <c r="B6101" s="1" t="s">
        <v>334</v>
      </c>
      <c r="C6101">
        <v>2</v>
      </c>
      <c r="D6101" s="39">
        <v>0.79</v>
      </c>
      <c r="E6101" s="39">
        <v>2</v>
      </c>
      <c r="F6101" s="39" t="s">
        <v>51</v>
      </c>
    </row>
    <row r="6102" spans="1:6">
      <c r="A6102">
        <v>67</v>
      </c>
      <c r="B6102" s="1" t="s">
        <v>461</v>
      </c>
      <c r="C6102">
        <v>1</v>
      </c>
      <c r="D6102" s="39">
        <v>0.51</v>
      </c>
      <c r="E6102" s="39">
        <v>2</v>
      </c>
      <c r="F6102" s="39" t="s">
        <v>51</v>
      </c>
    </row>
    <row r="6103" spans="1:6">
      <c r="A6103">
        <v>67</v>
      </c>
      <c r="B6103" s="1" t="s">
        <v>461</v>
      </c>
      <c r="C6103">
        <v>2</v>
      </c>
      <c r="D6103" s="39">
        <v>0.69</v>
      </c>
      <c r="E6103" s="39">
        <v>1</v>
      </c>
      <c r="F6103" s="39" t="s">
        <v>51</v>
      </c>
    </row>
    <row r="6104" spans="1:6">
      <c r="A6104">
        <v>67</v>
      </c>
      <c r="B6104" s="1" t="s">
        <v>257</v>
      </c>
      <c r="C6104">
        <v>1</v>
      </c>
      <c r="D6104" s="39">
        <v>0.71</v>
      </c>
      <c r="E6104" s="39">
        <v>2</v>
      </c>
      <c r="F6104" s="39" t="s">
        <v>51</v>
      </c>
    </row>
    <row r="6105" spans="1:6">
      <c r="A6105">
        <v>67</v>
      </c>
      <c r="B6105" s="1" t="s">
        <v>257</v>
      </c>
      <c r="C6105">
        <v>2</v>
      </c>
      <c r="D6105" s="39">
        <v>0.61</v>
      </c>
      <c r="E6105" s="39">
        <v>1</v>
      </c>
      <c r="F6105" s="39" t="s">
        <v>51</v>
      </c>
    </row>
    <row r="6106" spans="1:6">
      <c r="A6106">
        <v>67</v>
      </c>
      <c r="B6106" s="1" t="s">
        <v>454</v>
      </c>
      <c r="C6106">
        <v>1</v>
      </c>
      <c r="D6106" s="39">
        <v>0.57999999999999996</v>
      </c>
      <c r="E6106" s="39">
        <v>1</v>
      </c>
      <c r="F6106" s="39" t="s">
        <v>51</v>
      </c>
    </row>
    <row r="6107" spans="1:6">
      <c r="A6107">
        <v>67</v>
      </c>
      <c r="B6107" s="1" t="s">
        <v>454</v>
      </c>
      <c r="C6107">
        <v>2</v>
      </c>
      <c r="D6107" s="39">
        <v>0.6</v>
      </c>
      <c r="E6107" s="39">
        <v>1</v>
      </c>
      <c r="F6107" s="39" t="s">
        <v>51</v>
      </c>
    </row>
    <row r="6108" spans="1:6">
      <c r="A6108">
        <v>67</v>
      </c>
      <c r="B6108" s="1" t="s">
        <v>323</v>
      </c>
      <c r="C6108">
        <v>1</v>
      </c>
      <c r="D6108" s="39">
        <v>0.7</v>
      </c>
      <c r="E6108" s="39">
        <v>2</v>
      </c>
      <c r="F6108" s="39" t="s">
        <v>51</v>
      </c>
    </row>
    <row r="6109" spans="1:6">
      <c r="A6109">
        <v>67</v>
      </c>
      <c r="B6109" s="1" t="s">
        <v>323</v>
      </c>
      <c r="C6109">
        <v>2</v>
      </c>
      <c r="D6109" s="39">
        <v>0.94</v>
      </c>
      <c r="E6109" s="39">
        <v>2</v>
      </c>
      <c r="F6109" s="39" t="s">
        <v>51</v>
      </c>
    </row>
    <row r="6110" spans="1:6">
      <c r="A6110">
        <v>67</v>
      </c>
      <c r="B6110" s="1" t="s">
        <v>310</v>
      </c>
      <c r="C6110">
        <v>1</v>
      </c>
      <c r="D6110" s="39">
        <v>0</v>
      </c>
      <c r="E6110" s="39">
        <v>0</v>
      </c>
      <c r="F6110" s="39" t="s">
        <v>52</v>
      </c>
    </row>
    <row r="6111" spans="1:6">
      <c r="A6111">
        <v>67</v>
      </c>
      <c r="B6111" s="1" t="s">
        <v>310</v>
      </c>
      <c r="C6111">
        <v>2</v>
      </c>
      <c r="D6111" s="39">
        <v>0</v>
      </c>
      <c r="E6111" s="39">
        <v>0</v>
      </c>
      <c r="F6111" s="39" t="s">
        <v>52</v>
      </c>
    </row>
    <row r="6112" spans="1:6">
      <c r="A6112">
        <v>67</v>
      </c>
      <c r="B6112" s="1" t="s">
        <v>234</v>
      </c>
      <c r="C6112">
        <v>1</v>
      </c>
      <c r="D6112" s="39">
        <v>1</v>
      </c>
      <c r="E6112" s="39">
        <v>3</v>
      </c>
      <c r="F6112" s="39" t="s">
        <v>51</v>
      </c>
    </row>
    <row r="6113" spans="1:6">
      <c r="A6113">
        <v>67</v>
      </c>
      <c r="B6113" s="1" t="s">
        <v>234</v>
      </c>
      <c r="C6113">
        <v>2</v>
      </c>
      <c r="D6113" s="39">
        <v>0</v>
      </c>
      <c r="E6113" s="39">
        <v>0</v>
      </c>
      <c r="F6113" s="39" t="s">
        <v>52</v>
      </c>
    </row>
    <row r="6114" spans="1:6">
      <c r="A6114">
        <v>67</v>
      </c>
      <c r="B6114" s="1" t="s">
        <v>14</v>
      </c>
      <c r="C6114">
        <v>1</v>
      </c>
      <c r="D6114" s="39">
        <v>1</v>
      </c>
      <c r="E6114" s="39">
        <v>3</v>
      </c>
      <c r="F6114" s="39" t="s">
        <v>51</v>
      </c>
    </row>
    <row r="6115" spans="1:6">
      <c r="A6115">
        <v>67</v>
      </c>
      <c r="B6115" s="1" t="s">
        <v>14</v>
      </c>
      <c r="C6115">
        <v>2</v>
      </c>
      <c r="D6115" s="39">
        <v>1</v>
      </c>
      <c r="E6115" s="39">
        <v>3</v>
      </c>
      <c r="F6115" s="39" t="s">
        <v>51</v>
      </c>
    </row>
    <row r="6116" spans="1:6">
      <c r="A6116">
        <v>67</v>
      </c>
      <c r="B6116" s="1" t="s">
        <v>335</v>
      </c>
      <c r="C6116">
        <v>1</v>
      </c>
      <c r="D6116" s="39">
        <v>0.53</v>
      </c>
      <c r="E6116" s="39">
        <v>1</v>
      </c>
      <c r="F6116" s="39" t="s">
        <v>51</v>
      </c>
    </row>
    <row r="6117" spans="1:6">
      <c r="A6117">
        <v>67</v>
      </c>
      <c r="B6117" s="1" t="s">
        <v>335</v>
      </c>
      <c r="C6117">
        <v>2</v>
      </c>
      <c r="D6117" s="39">
        <v>0.74</v>
      </c>
      <c r="E6117" s="39">
        <v>2</v>
      </c>
      <c r="F6117" s="39" t="s">
        <v>51</v>
      </c>
    </row>
    <row r="6118" spans="1:6">
      <c r="A6118">
        <v>67</v>
      </c>
      <c r="B6118" s="1" t="s">
        <v>118</v>
      </c>
      <c r="C6118">
        <v>1</v>
      </c>
      <c r="D6118" s="39">
        <v>0.8</v>
      </c>
      <c r="E6118" s="39">
        <v>2</v>
      </c>
      <c r="F6118" s="39" t="s">
        <v>51</v>
      </c>
    </row>
    <row r="6119" spans="1:6">
      <c r="A6119">
        <v>67</v>
      </c>
      <c r="B6119" s="1" t="s">
        <v>118</v>
      </c>
      <c r="C6119">
        <v>2</v>
      </c>
      <c r="D6119" s="39">
        <v>0.75</v>
      </c>
      <c r="E6119" s="39">
        <v>2</v>
      </c>
      <c r="F6119" s="39" t="s">
        <v>51</v>
      </c>
    </row>
    <row r="6120" spans="1:6">
      <c r="A6120">
        <v>67</v>
      </c>
      <c r="B6120" s="1" t="s">
        <v>240</v>
      </c>
      <c r="C6120">
        <v>1</v>
      </c>
      <c r="D6120" s="39">
        <v>1</v>
      </c>
      <c r="E6120" s="39">
        <v>3</v>
      </c>
      <c r="F6120" s="39" t="s">
        <v>51</v>
      </c>
    </row>
    <row r="6121" spans="1:6">
      <c r="A6121">
        <v>67</v>
      </c>
      <c r="B6121" s="1" t="s">
        <v>240</v>
      </c>
      <c r="C6121">
        <v>2</v>
      </c>
      <c r="D6121" s="39">
        <v>1</v>
      </c>
      <c r="E6121" s="39">
        <v>3</v>
      </c>
      <c r="F6121" s="39" t="s">
        <v>51</v>
      </c>
    </row>
    <row r="6122" spans="1:6">
      <c r="A6122">
        <v>67</v>
      </c>
      <c r="B6122" s="1" t="s">
        <v>122</v>
      </c>
      <c r="C6122">
        <v>1</v>
      </c>
      <c r="D6122" s="39">
        <v>0.53</v>
      </c>
      <c r="E6122" s="39">
        <v>2</v>
      </c>
      <c r="F6122" s="39" t="s">
        <v>51</v>
      </c>
    </row>
    <row r="6123" spans="1:6">
      <c r="A6123">
        <v>67</v>
      </c>
      <c r="B6123" s="1" t="s">
        <v>122</v>
      </c>
      <c r="C6123">
        <v>2</v>
      </c>
      <c r="D6123" s="39">
        <v>0.59</v>
      </c>
      <c r="E6123" s="39">
        <v>2</v>
      </c>
      <c r="F6123" s="39" t="s">
        <v>51</v>
      </c>
    </row>
    <row r="6124" spans="1:6">
      <c r="A6124">
        <v>67</v>
      </c>
      <c r="B6124" s="1" t="s">
        <v>326</v>
      </c>
      <c r="C6124">
        <v>1</v>
      </c>
      <c r="D6124" s="39">
        <v>0.69</v>
      </c>
      <c r="E6124" s="39">
        <v>1</v>
      </c>
      <c r="F6124" s="39" t="s">
        <v>51</v>
      </c>
    </row>
    <row r="6125" spans="1:6">
      <c r="A6125">
        <v>67</v>
      </c>
      <c r="B6125" s="1" t="s">
        <v>326</v>
      </c>
      <c r="C6125">
        <v>2</v>
      </c>
      <c r="D6125" s="39">
        <v>0.85</v>
      </c>
      <c r="E6125" s="39">
        <v>2</v>
      </c>
      <c r="F6125" s="39" t="s">
        <v>51</v>
      </c>
    </row>
    <row r="6126" spans="1:6">
      <c r="A6126">
        <v>67</v>
      </c>
      <c r="B6126" s="1" t="s">
        <v>342</v>
      </c>
      <c r="C6126">
        <v>1</v>
      </c>
      <c r="D6126" s="39">
        <v>0.4</v>
      </c>
      <c r="E6126" s="39">
        <v>0</v>
      </c>
      <c r="F6126" s="39" t="s">
        <v>51</v>
      </c>
    </row>
    <row r="6127" spans="1:6">
      <c r="A6127">
        <v>67</v>
      </c>
      <c r="B6127" s="1" t="s">
        <v>342</v>
      </c>
      <c r="C6127">
        <v>2</v>
      </c>
      <c r="D6127" s="39">
        <v>0.68</v>
      </c>
      <c r="E6127" s="39">
        <v>2</v>
      </c>
      <c r="F6127" s="39" t="s">
        <v>51</v>
      </c>
    </row>
    <row r="6128" spans="1:6">
      <c r="A6128">
        <v>67</v>
      </c>
      <c r="B6128" s="1" t="s">
        <v>414</v>
      </c>
      <c r="C6128">
        <v>1</v>
      </c>
      <c r="D6128" s="39">
        <v>1</v>
      </c>
      <c r="E6128" s="39">
        <v>3</v>
      </c>
      <c r="F6128" s="39" t="s">
        <v>51</v>
      </c>
    </row>
    <row r="6129" spans="1:6">
      <c r="A6129">
        <v>67</v>
      </c>
      <c r="B6129" s="1" t="s">
        <v>414</v>
      </c>
      <c r="C6129">
        <v>2</v>
      </c>
      <c r="D6129" s="39">
        <v>0.92</v>
      </c>
      <c r="E6129" s="39">
        <v>1</v>
      </c>
      <c r="F6129" s="39" t="s">
        <v>51</v>
      </c>
    </row>
    <row r="6130" spans="1:6">
      <c r="A6130">
        <v>67</v>
      </c>
      <c r="B6130" s="1" t="s">
        <v>440</v>
      </c>
      <c r="C6130">
        <v>1</v>
      </c>
      <c r="D6130" s="39">
        <v>0</v>
      </c>
      <c r="E6130" s="39">
        <v>0</v>
      </c>
      <c r="F6130" s="39" t="s">
        <v>52</v>
      </c>
    </row>
    <row r="6131" spans="1:6">
      <c r="A6131">
        <v>67</v>
      </c>
      <c r="B6131" s="1" t="s">
        <v>440</v>
      </c>
      <c r="C6131">
        <v>2</v>
      </c>
      <c r="D6131" s="39">
        <v>0</v>
      </c>
      <c r="E6131" s="39">
        <v>0</v>
      </c>
      <c r="F6131" s="39" t="s">
        <v>52</v>
      </c>
    </row>
    <row r="6132" spans="1:6">
      <c r="A6132">
        <v>67</v>
      </c>
      <c r="B6132" s="1" t="s">
        <v>201</v>
      </c>
      <c r="C6132">
        <v>1</v>
      </c>
      <c r="D6132" s="39">
        <v>1</v>
      </c>
      <c r="E6132" s="39">
        <v>3</v>
      </c>
      <c r="F6132" s="39" t="s">
        <v>51</v>
      </c>
    </row>
    <row r="6133" spans="1:6">
      <c r="A6133">
        <v>67</v>
      </c>
      <c r="B6133" s="1" t="s">
        <v>201</v>
      </c>
      <c r="C6133">
        <v>2</v>
      </c>
      <c r="D6133" s="39">
        <v>1</v>
      </c>
      <c r="E6133" s="39">
        <v>3</v>
      </c>
      <c r="F6133" s="39" t="s">
        <v>51</v>
      </c>
    </row>
    <row r="6134" spans="1:6">
      <c r="A6134">
        <v>67</v>
      </c>
      <c r="B6134" s="1" t="s">
        <v>290</v>
      </c>
      <c r="C6134">
        <v>1</v>
      </c>
      <c r="D6134" s="39">
        <v>1</v>
      </c>
      <c r="E6134" s="39">
        <v>3</v>
      </c>
      <c r="F6134" s="39" t="s">
        <v>51</v>
      </c>
    </row>
    <row r="6135" spans="1:6">
      <c r="A6135">
        <v>67</v>
      </c>
      <c r="B6135" s="1" t="s">
        <v>290</v>
      </c>
      <c r="C6135">
        <v>2</v>
      </c>
      <c r="D6135" s="39">
        <v>1</v>
      </c>
      <c r="E6135" s="39">
        <v>3</v>
      </c>
      <c r="F6135" s="39" t="s">
        <v>51</v>
      </c>
    </row>
    <row r="6136" spans="1:6">
      <c r="A6136">
        <v>67</v>
      </c>
      <c r="B6136" s="1" t="s">
        <v>20</v>
      </c>
      <c r="C6136">
        <v>1</v>
      </c>
      <c r="D6136" s="39">
        <v>0.82</v>
      </c>
      <c r="E6136" s="39">
        <v>1</v>
      </c>
      <c r="F6136" s="39" t="s">
        <v>51</v>
      </c>
    </row>
    <row r="6137" spans="1:6">
      <c r="A6137">
        <v>67</v>
      </c>
      <c r="B6137" s="1" t="s">
        <v>20</v>
      </c>
      <c r="C6137">
        <v>2</v>
      </c>
      <c r="D6137" s="39">
        <v>0.79</v>
      </c>
      <c r="E6137" s="39">
        <v>2</v>
      </c>
      <c r="F6137" s="39" t="s">
        <v>51</v>
      </c>
    </row>
    <row r="6138" spans="1:6">
      <c r="A6138">
        <v>67</v>
      </c>
      <c r="B6138" s="1" t="s">
        <v>274</v>
      </c>
      <c r="C6138">
        <v>1</v>
      </c>
      <c r="D6138" s="39">
        <v>0.99</v>
      </c>
      <c r="E6138" s="39">
        <v>2</v>
      </c>
      <c r="F6138" s="39" t="s">
        <v>51</v>
      </c>
    </row>
    <row r="6139" spans="1:6">
      <c r="A6139">
        <v>67</v>
      </c>
      <c r="B6139" s="1" t="s">
        <v>274</v>
      </c>
      <c r="C6139">
        <v>2</v>
      </c>
      <c r="D6139" s="39">
        <v>1</v>
      </c>
      <c r="E6139" s="39">
        <v>3</v>
      </c>
      <c r="F6139" s="39" t="s">
        <v>51</v>
      </c>
    </row>
    <row r="6140" spans="1:6">
      <c r="A6140">
        <v>67</v>
      </c>
      <c r="B6140" s="1" t="s">
        <v>394</v>
      </c>
      <c r="C6140">
        <v>1</v>
      </c>
      <c r="D6140" s="39">
        <v>0.73</v>
      </c>
      <c r="E6140" s="39">
        <v>2</v>
      </c>
      <c r="F6140" s="39" t="s">
        <v>51</v>
      </c>
    </row>
    <row r="6141" spans="1:6">
      <c r="A6141">
        <v>67</v>
      </c>
      <c r="B6141" s="1" t="s">
        <v>394</v>
      </c>
      <c r="C6141">
        <v>2</v>
      </c>
      <c r="D6141" s="39">
        <v>0.68</v>
      </c>
      <c r="E6141" s="39">
        <v>1</v>
      </c>
      <c r="F6141" s="39" t="s">
        <v>51</v>
      </c>
    </row>
    <row r="6142" spans="1:6">
      <c r="A6142">
        <v>67</v>
      </c>
      <c r="B6142" s="1" t="s">
        <v>311</v>
      </c>
      <c r="C6142">
        <v>1</v>
      </c>
      <c r="D6142" s="39">
        <v>0.53</v>
      </c>
      <c r="E6142" s="39">
        <v>1</v>
      </c>
      <c r="F6142" s="39" t="s">
        <v>51</v>
      </c>
    </row>
    <row r="6143" spans="1:6">
      <c r="A6143">
        <v>67</v>
      </c>
      <c r="B6143" s="1" t="s">
        <v>311</v>
      </c>
      <c r="C6143">
        <v>2</v>
      </c>
      <c r="D6143" s="39">
        <v>0.77</v>
      </c>
      <c r="E6143" s="39">
        <v>1</v>
      </c>
      <c r="F6143" s="39" t="s">
        <v>51</v>
      </c>
    </row>
    <row r="6144" spans="1:6">
      <c r="A6144">
        <v>67</v>
      </c>
      <c r="B6144" s="1" t="s">
        <v>243</v>
      </c>
      <c r="C6144">
        <v>1</v>
      </c>
      <c r="D6144" s="39">
        <v>1</v>
      </c>
      <c r="E6144" s="39">
        <v>3</v>
      </c>
      <c r="F6144" s="39" t="s">
        <v>51</v>
      </c>
    </row>
    <row r="6145" spans="1:6">
      <c r="A6145">
        <v>67</v>
      </c>
      <c r="B6145" s="1" t="s">
        <v>243</v>
      </c>
      <c r="C6145">
        <v>2</v>
      </c>
      <c r="D6145" s="39">
        <v>0.72</v>
      </c>
      <c r="E6145" s="39">
        <v>1</v>
      </c>
      <c r="F6145" s="39" t="s">
        <v>51</v>
      </c>
    </row>
    <row r="6146" spans="1:6">
      <c r="A6146">
        <v>67</v>
      </c>
      <c r="B6146" s="1" t="s">
        <v>275</v>
      </c>
      <c r="C6146">
        <v>1</v>
      </c>
      <c r="D6146" s="39">
        <v>0.99</v>
      </c>
      <c r="E6146" s="39">
        <v>2</v>
      </c>
      <c r="F6146" s="39" t="s">
        <v>51</v>
      </c>
    </row>
    <row r="6147" spans="1:6">
      <c r="A6147">
        <v>67</v>
      </c>
      <c r="B6147" s="1" t="s">
        <v>275</v>
      </c>
      <c r="C6147">
        <v>2</v>
      </c>
      <c r="D6147" s="39">
        <v>0.56000000000000005</v>
      </c>
      <c r="E6147" s="39">
        <v>1</v>
      </c>
      <c r="F6147" s="39" t="s">
        <v>51</v>
      </c>
    </row>
    <row r="6148" spans="1:6">
      <c r="A6148">
        <v>67</v>
      </c>
      <c r="B6148" s="1" t="s">
        <v>285</v>
      </c>
      <c r="C6148">
        <v>1</v>
      </c>
      <c r="D6148" s="39">
        <v>1</v>
      </c>
      <c r="E6148" s="39">
        <v>3</v>
      </c>
      <c r="F6148" s="39" t="s">
        <v>51</v>
      </c>
    </row>
    <row r="6149" spans="1:6">
      <c r="A6149">
        <v>67</v>
      </c>
      <c r="B6149" s="1" t="s">
        <v>285</v>
      </c>
      <c r="C6149">
        <v>2</v>
      </c>
      <c r="D6149" s="39">
        <v>0.85</v>
      </c>
      <c r="E6149" s="39">
        <v>2</v>
      </c>
      <c r="F6149" s="39" t="s">
        <v>51</v>
      </c>
    </row>
    <row r="6150" spans="1:6">
      <c r="A6150">
        <v>67</v>
      </c>
      <c r="B6150" s="1" t="s">
        <v>376</v>
      </c>
      <c r="C6150">
        <v>1</v>
      </c>
      <c r="D6150" s="39">
        <v>0.7</v>
      </c>
      <c r="E6150" s="39">
        <v>2</v>
      </c>
      <c r="F6150" s="39" t="s">
        <v>51</v>
      </c>
    </row>
    <row r="6151" spans="1:6">
      <c r="A6151">
        <v>67</v>
      </c>
      <c r="B6151" s="1" t="s">
        <v>376</v>
      </c>
      <c r="C6151">
        <v>2</v>
      </c>
      <c r="D6151" s="39">
        <v>0</v>
      </c>
      <c r="E6151" s="39">
        <v>0</v>
      </c>
      <c r="F6151" s="39" t="s">
        <v>52</v>
      </c>
    </row>
    <row r="6152" spans="1:6">
      <c r="A6152">
        <v>67</v>
      </c>
      <c r="B6152" s="1" t="s">
        <v>464</v>
      </c>
      <c r="C6152">
        <v>1</v>
      </c>
      <c r="D6152" s="39">
        <v>0.75</v>
      </c>
      <c r="E6152" s="39">
        <v>2</v>
      </c>
      <c r="F6152" s="39" t="s">
        <v>51</v>
      </c>
    </row>
    <row r="6153" spans="1:6">
      <c r="A6153">
        <v>67</v>
      </c>
      <c r="B6153" s="1" t="s">
        <v>464</v>
      </c>
      <c r="C6153">
        <v>2</v>
      </c>
      <c r="D6153" s="39">
        <v>0.7</v>
      </c>
      <c r="E6153" s="39">
        <v>2</v>
      </c>
      <c r="F6153" s="39" t="s">
        <v>51</v>
      </c>
    </row>
    <row r="6154" spans="1:6">
      <c r="A6154">
        <v>68</v>
      </c>
      <c r="B6154" s="1" t="s">
        <v>459</v>
      </c>
      <c r="C6154">
        <v>1</v>
      </c>
      <c r="D6154" s="39">
        <v>0.42</v>
      </c>
      <c r="E6154" s="39">
        <v>0</v>
      </c>
      <c r="F6154" s="39" t="s">
        <v>51</v>
      </c>
    </row>
    <row r="6155" spans="1:6">
      <c r="A6155">
        <v>68</v>
      </c>
      <c r="B6155" s="1" t="s">
        <v>459</v>
      </c>
      <c r="C6155">
        <v>2</v>
      </c>
      <c r="D6155" s="39">
        <v>0</v>
      </c>
      <c r="E6155" s="39">
        <v>0</v>
      </c>
      <c r="F6155" s="39" t="s">
        <v>52</v>
      </c>
    </row>
    <row r="6156" spans="1:6">
      <c r="A6156">
        <v>68</v>
      </c>
      <c r="B6156" s="1" t="s">
        <v>450</v>
      </c>
      <c r="C6156">
        <v>1</v>
      </c>
      <c r="D6156" s="39">
        <v>0.61</v>
      </c>
      <c r="E6156" s="39">
        <v>1</v>
      </c>
      <c r="F6156" s="39" t="s">
        <v>51</v>
      </c>
    </row>
    <row r="6157" spans="1:6">
      <c r="A6157">
        <v>68</v>
      </c>
      <c r="B6157" s="1" t="s">
        <v>450</v>
      </c>
      <c r="C6157">
        <v>2</v>
      </c>
      <c r="D6157" s="39">
        <v>0.78</v>
      </c>
      <c r="E6157" s="39">
        <v>1</v>
      </c>
      <c r="F6157" s="39" t="s">
        <v>51</v>
      </c>
    </row>
    <row r="6158" spans="1:6">
      <c r="A6158">
        <v>68</v>
      </c>
      <c r="B6158" s="1" t="s">
        <v>430</v>
      </c>
      <c r="C6158">
        <v>1</v>
      </c>
      <c r="D6158" s="39">
        <v>0.81</v>
      </c>
      <c r="E6158" s="39">
        <v>2</v>
      </c>
      <c r="F6158" s="39" t="s">
        <v>51</v>
      </c>
    </row>
    <row r="6159" spans="1:6">
      <c r="A6159">
        <v>68</v>
      </c>
      <c r="B6159" s="1" t="s">
        <v>430</v>
      </c>
      <c r="C6159">
        <v>2</v>
      </c>
      <c r="D6159" s="39">
        <v>0.78</v>
      </c>
      <c r="E6159" s="39">
        <v>2</v>
      </c>
      <c r="F6159" s="39" t="s">
        <v>51</v>
      </c>
    </row>
    <row r="6160" spans="1:6">
      <c r="A6160">
        <v>68</v>
      </c>
      <c r="B6160" s="1" t="s">
        <v>343</v>
      </c>
      <c r="C6160">
        <v>1</v>
      </c>
      <c r="D6160" s="39">
        <v>0.79</v>
      </c>
      <c r="E6160" s="39">
        <v>2</v>
      </c>
      <c r="F6160" s="39" t="s">
        <v>51</v>
      </c>
    </row>
    <row r="6161" spans="1:6">
      <c r="A6161">
        <v>68</v>
      </c>
      <c r="B6161" s="1" t="s">
        <v>343</v>
      </c>
      <c r="C6161">
        <v>2</v>
      </c>
      <c r="D6161" s="39">
        <v>0.78</v>
      </c>
      <c r="E6161" s="39">
        <v>2</v>
      </c>
      <c r="F6161" s="39" t="s">
        <v>51</v>
      </c>
    </row>
    <row r="6162" spans="1:6">
      <c r="A6162">
        <v>68</v>
      </c>
      <c r="B6162" s="1" t="s">
        <v>379</v>
      </c>
      <c r="C6162">
        <v>1</v>
      </c>
      <c r="D6162" s="39">
        <v>0.55000000000000004</v>
      </c>
      <c r="E6162" s="39">
        <v>2</v>
      </c>
      <c r="F6162" s="39" t="s">
        <v>51</v>
      </c>
    </row>
    <row r="6163" spans="1:6">
      <c r="A6163">
        <v>68</v>
      </c>
      <c r="B6163" s="1" t="s">
        <v>379</v>
      </c>
      <c r="C6163">
        <v>2</v>
      </c>
      <c r="D6163" s="39">
        <v>1</v>
      </c>
      <c r="E6163" s="39">
        <v>3</v>
      </c>
      <c r="F6163" s="39" t="s">
        <v>51</v>
      </c>
    </row>
    <row r="6164" spans="1:6">
      <c r="A6164">
        <v>68</v>
      </c>
      <c r="B6164" s="1" t="s">
        <v>354</v>
      </c>
      <c r="C6164">
        <v>1</v>
      </c>
      <c r="D6164" s="39">
        <v>0.73</v>
      </c>
      <c r="E6164" s="39">
        <v>2</v>
      </c>
      <c r="F6164" s="39" t="s">
        <v>51</v>
      </c>
    </row>
    <row r="6165" spans="1:6">
      <c r="A6165">
        <v>68</v>
      </c>
      <c r="B6165" s="1" t="s">
        <v>354</v>
      </c>
      <c r="C6165">
        <v>2</v>
      </c>
      <c r="D6165" s="39">
        <v>1</v>
      </c>
      <c r="E6165" s="39">
        <v>3</v>
      </c>
      <c r="F6165" s="39" t="s">
        <v>51</v>
      </c>
    </row>
    <row r="6166" spans="1:6">
      <c r="A6166">
        <v>68</v>
      </c>
      <c r="B6166" s="1" t="s">
        <v>472</v>
      </c>
      <c r="C6166">
        <v>1</v>
      </c>
      <c r="D6166" s="39">
        <v>0.57999999999999996</v>
      </c>
      <c r="E6166" s="39">
        <v>1</v>
      </c>
      <c r="F6166" s="39" t="s">
        <v>51</v>
      </c>
    </row>
    <row r="6167" spans="1:6">
      <c r="A6167">
        <v>68</v>
      </c>
      <c r="B6167" s="1" t="s">
        <v>472</v>
      </c>
      <c r="C6167">
        <v>2</v>
      </c>
      <c r="D6167" s="39">
        <v>0.66</v>
      </c>
      <c r="E6167" s="39">
        <v>1</v>
      </c>
      <c r="F6167" s="39" t="s">
        <v>51</v>
      </c>
    </row>
    <row r="6168" spans="1:6">
      <c r="A6168">
        <v>68</v>
      </c>
      <c r="B6168" s="1" t="s">
        <v>332</v>
      </c>
      <c r="C6168">
        <v>1</v>
      </c>
      <c r="D6168" s="39">
        <v>0.63</v>
      </c>
      <c r="E6168" s="39">
        <v>2</v>
      </c>
      <c r="F6168" s="39" t="s">
        <v>51</v>
      </c>
    </row>
    <row r="6169" spans="1:6">
      <c r="A6169">
        <v>68</v>
      </c>
      <c r="B6169" s="1" t="s">
        <v>332</v>
      </c>
      <c r="C6169">
        <v>2</v>
      </c>
      <c r="D6169" s="39">
        <v>0.44</v>
      </c>
      <c r="E6169" s="39">
        <v>0</v>
      </c>
      <c r="F6169" s="39" t="s">
        <v>51</v>
      </c>
    </row>
    <row r="6170" spans="1:6">
      <c r="A6170">
        <v>68</v>
      </c>
      <c r="B6170" s="1" t="s">
        <v>95</v>
      </c>
      <c r="C6170">
        <v>1</v>
      </c>
      <c r="D6170" s="39">
        <v>0.89</v>
      </c>
      <c r="E6170" s="39">
        <v>2</v>
      </c>
      <c r="F6170" s="39" t="s">
        <v>51</v>
      </c>
    </row>
    <row r="6171" spans="1:6">
      <c r="A6171">
        <v>68</v>
      </c>
      <c r="B6171" s="1" t="s">
        <v>95</v>
      </c>
      <c r="C6171">
        <v>2</v>
      </c>
      <c r="D6171" s="39">
        <v>1</v>
      </c>
      <c r="E6171" s="39">
        <v>3</v>
      </c>
      <c r="F6171" s="39" t="s">
        <v>51</v>
      </c>
    </row>
    <row r="6172" spans="1:6">
      <c r="A6172">
        <v>68</v>
      </c>
      <c r="B6172" s="1" t="s">
        <v>270</v>
      </c>
      <c r="C6172">
        <v>1</v>
      </c>
      <c r="D6172" s="39">
        <v>0.77</v>
      </c>
      <c r="E6172" s="39">
        <v>2</v>
      </c>
      <c r="F6172" s="39" t="s">
        <v>51</v>
      </c>
    </row>
    <row r="6173" spans="1:6">
      <c r="A6173">
        <v>68</v>
      </c>
      <c r="B6173" s="1" t="s">
        <v>270</v>
      </c>
      <c r="C6173">
        <v>2</v>
      </c>
      <c r="D6173" s="39">
        <v>0.34</v>
      </c>
      <c r="E6173" s="39">
        <v>0</v>
      </c>
      <c r="F6173" s="39" t="s">
        <v>51</v>
      </c>
    </row>
    <row r="6174" spans="1:6">
      <c r="A6174">
        <v>68</v>
      </c>
      <c r="B6174" s="1" t="s">
        <v>10</v>
      </c>
      <c r="C6174">
        <v>1</v>
      </c>
      <c r="D6174" s="39">
        <v>0.62</v>
      </c>
      <c r="E6174" s="39">
        <v>2</v>
      </c>
      <c r="F6174" s="39" t="s">
        <v>51</v>
      </c>
    </row>
    <row r="6175" spans="1:6">
      <c r="A6175">
        <v>68</v>
      </c>
      <c r="B6175" s="1" t="s">
        <v>10</v>
      </c>
      <c r="C6175">
        <v>2</v>
      </c>
      <c r="D6175" s="39">
        <v>1</v>
      </c>
      <c r="E6175" s="39">
        <v>3</v>
      </c>
      <c r="F6175" s="39" t="s">
        <v>51</v>
      </c>
    </row>
    <row r="6176" spans="1:6">
      <c r="A6176">
        <v>68</v>
      </c>
      <c r="B6176" s="1" t="s">
        <v>452</v>
      </c>
      <c r="C6176">
        <v>1</v>
      </c>
      <c r="D6176" s="39">
        <v>0.51</v>
      </c>
      <c r="E6176" s="39">
        <v>1</v>
      </c>
      <c r="F6176" s="39" t="s">
        <v>51</v>
      </c>
    </row>
    <row r="6177" spans="1:6">
      <c r="A6177">
        <v>68</v>
      </c>
      <c r="B6177" s="1" t="s">
        <v>452</v>
      </c>
      <c r="C6177">
        <v>2</v>
      </c>
      <c r="D6177" s="39">
        <v>0.7</v>
      </c>
      <c r="E6177" s="39">
        <v>2</v>
      </c>
      <c r="F6177" s="39" t="s">
        <v>51</v>
      </c>
    </row>
    <row r="6178" spans="1:6">
      <c r="A6178">
        <v>68</v>
      </c>
      <c r="B6178" s="1" t="s">
        <v>390</v>
      </c>
      <c r="C6178">
        <v>1</v>
      </c>
      <c r="D6178" s="39">
        <v>0.71</v>
      </c>
      <c r="E6178" s="39">
        <v>2</v>
      </c>
      <c r="F6178" s="39" t="s">
        <v>51</v>
      </c>
    </row>
    <row r="6179" spans="1:6">
      <c r="A6179">
        <v>68</v>
      </c>
      <c r="B6179" s="1" t="s">
        <v>390</v>
      </c>
      <c r="C6179">
        <v>2</v>
      </c>
      <c r="D6179" s="39">
        <v>0.95</v>
      </c>
      <c r="E6179" s="39">
        <v>2</v>
      </c>
      <c r="F6179" s="39" t="s">
        <v>51</v>
      </c>
    </row>
    <row r="6180" spans="1:6">
      <c r="A6180">
        <v>68</v>
      </c>
      <c r="B6180" s="1" t="s">
        <v>331</v>
      </c>
      <c r="C6180">
        <v>1</v>
      </c>
      <c r="D6180" s="39">
        <v>1</v>
      </c>
      <c r="E6180" s="39">
        <v>3</v>
      </c>
      <c r="F6180" s="39" t="s">
        <v>51</v>
      </c>
    </row>
    <row r="6181" spans="1:6">
      <c r="A6181">
        <v>68</v>
      </c>
      <c r="B6181" s="1" t="s">
        <v>331</v>
      </c>
      <c r="C6181">
        <v>2</v>
      </c>
      <c r="D6181" s="39">
        <v>1</v>
      </c>
      <c r="E6181" s="39">
        <v>3</v>
      </c>
      <c r="F6181" s="39" t="s">
        <v>51</v>
      </c>
    </row>
    <row r="6182" spans="1:6">
      <c r="A6182">
        <v>68</v>
      </c>
      <c r="B6182" s="1" t="s">
        <v>254</v>
      </c>
      <c r="C6182">
        <v>1</v>
      </c>
      <c r="D6182" s="39">
        <v>0.37</v>
      </c>
      <c r="E6182" s="39">
        <v>0</v>
      </c>
      <c r="F6182" s="39" t="s">
        <v>51</v>
      </c>
    </row>
    <row r="6183" spans="1:6">
      <c r="A6183">
        <v>68</v>
      </c>
      <c r="B6183" s="1" t="s">
        <v>254</v>
      </c>
      <c r="C6183">
        <v>2</v>
      </c>
      <c r="D6183" s="39">
        <v>0.91</v>
      </c>
      <c r="E6183" s="39">
        <v>2</v>
      </c>
      <c r="F6183" s="39" t="s">
        <v>51</v>
      </c>
    </row>
    <row r="6184" spans="1:6">
      <c r="A6184">
        <v>68</v>
      </c>
      <c r="B6184" s="1" t="s">
        <v>391</v>
      </c>
      <c r="C6184">
        <v>1</v>
      </c>
      <c r="D6184" s="39">
        <v>0.65</v>
      </c>
      <c r="E6184" s="39">
        <v>1</v>
      </c>
      <c r="F6184" s="39" t="s">
        <v>51</v>
      </c>
    </row>
    <row r="6185" spans="1:6">
      <c r="A6185">
        <v>68</v>
      </c>
      <c r="B6185" s="1" t="s">
        <v>391</v>
      </c>
      <c r="C6185">
        <v>2</v>
      </c>
      <c r="D6185" s="39">
        <v>0.46</v>
      </c>
      <c r="E6185" s="39">
        <v>0</v>
      </c>
      <c r="F6185" s="39" t="s">
        <v>51</v>
      </c>
    </row>
    <row r="6186" spans="1:6">
      <c r="A6186">
        <v>68</v>
      </c>
      <c r="B6186" s="1" t="s">
        <v>120</v>
      </c>
      <c r="C6186">
        <v>1</v>
      </c>
      <c r="D6186" s="39">
        <v>0.78</v>
      </c>
      <c r="E6186" s="39">
        <v>1</v>
      </c>
      <c r="F6186" s="39" t="s">
        <v>51</v>
      </c>
    </row>
    <row r="6187" spans="1:6">
      <c r="A6187">
        <v>68</v>
      </c>
      <c r="B6187" s="1" t="s">
        <v>120</v>
      </c>
      <c r="C6187">
        <v>2</v>
      </c>
      <c r="D6187" s="39">
        <v>1</v>
      </c>
      <c r="E6187" s="39">
        <v>3</v>
      </c>
      <c r="F6187" s="39" t="s">
        <v>51</v>
      </c>
    </row>
    <row r="6188" spans="1:6">
      <c r="A6188">
        <v>68</v>
      </c>
      <c r="B6188" s="1" t="s">
        <v>489</v>
      </c>
      <c r="C6188">
        <v>1</v>
      </c>
      <c r="D6188" s="39">
        <v>0.6</v>
      </c>
      <c r="E6188" s="39">
        <v>1</v>
      </c>
      <c r="F6188" s="39" t="s">
        <v>51</v>
      </c>
    </row>
    <row r="6189" spans="1:6">
      <c r="A6189">
        <v>68</v>
      </c>
      <c r="B6189" s="1" t="s">
        <v>489</v>
      </c>
      <c r="C6189">
        <v>2</v>
      </c>
      <c r="D6189" s="39">
        <v>1</v>
      </c>
      <c r="E6189" s="39">
        <v>3</v>
      </c>
      <c r="F6189" s="39" t="s">
        <v>51</v>
      </c>
    </row>
    <row r="6190" spans="1:6">
      <c r="A6190">
        <v>68</v>
      </c>
      <c r="B6190" s="1" t="s">
        <v>431</v>
      </c>
      <c r="C6190">
        <v>1</v>
      </c>
      <c r="D6190" s="39">
        <v>0.65</v>
      </c>
      <c r="E6190" s="39">
        <v>2</v>
      </c>
      <c r="F6190" s="39" t="s">
        <v>51</v>
      </c>
    </row>
    <row r="6191" spans="1:6">
      <c r="A6191">
        <v>68</v>
      </c>
      <c r="B6191" s="1" t="s">
        <v>431</v>
      </c>
      <c r="C6191">
        <v>2</v>
      </c>
      <c r="D6191" s="39">
        <v>1</v>
      </c>
      <c r="E6191" s="39">
        <v>3</v>
      </c>
      <c r="F6191" s="39" t="s">
        <v>51</v>
      </c>
    </row>
    <row r="6192" spans="1:6">
      <c r="A6192">
        <v>68</v>
      </c>
      <c r="B6192" s="1" t="s">
        <v>334</v>
      </c>
      <c r="C6192">
        <v>1</v>
      </c>
      <c r="D6192" s="39">
        <v>0.84</v>
      </c>
      <c r="E6192" s="39">
        <v>2</v>
      </c>
      <c r="F6192" s="39" t="s">
        <v>51</v>
      </c>
    </row>
    <row r="6193" spans="1:6">
      <c r="A6193">
        <v>68</v>
      </c>
      <c r="B6193" s="1" t="s">
        <v>334</v>
      </c>
      <c r="C6193">
        <v>2</v>
      </c>
      <c r="D6193" s="39">
        <v>1</v>
      </c>
      <c r="E6193" s="39">
        <v>3</v>
      </c>
      <c r="F6193" s="39" t="s">
        <v>51</v>
      </c>
    </row>
    <row r="6194" spans="1:6">
      <c r="A6194">
        <v>68</v>
      </c>
      <c r="B6194" s="1" t="s">
        <v>461</v>
      </c>
      <c r="C6194">
        <v>1</v>
      </c>
      <c r="D6194" s="39">
        <v>0</v>
      </c>
      <c r="E6194" s="39">
        <v>0</v>
      </c>
      <c r="F6194" s="39" t="s">
        <v>52</v>
      </c>
    </row>
    <row r="6195" spans="1:6">
      <c r="A6195">
        <v>68</v>
      </c>
      <c r="B6195" s="1" t="s">
        <v>461</v>
      </c>
      <c r="C6195">
        <v>2</v>
      </c>
      <c r="D6195" s="39">
        <v>0</v>
      </c>
      <c r="E6195" s="39">
        <v>0</v>
      </c>
      <c r="F6195" s="39" t="s">
        <v>52</v>
      </c>
    </row>
    <row r="6196" spans="1:6">
      <c r="A6196">
        <v>68</v>
      </c>
      <c r="B6196" s="1" t="s">
        <v>257</v>
      </c>
      <c r="C6196">
        <v>1</v>
      </c>
      <c r="D6196" s="39">
        <v>0.67</v>
      </c>
      <c r="E6196" s="39">
        <v>2</v>
      </c>
      <c r="F6196" s="39" t="s">
        <v>51</v>
      </c>
    </row>
    <row r="6197" spans="1:6">
      <c r="A6197">
        <v>68</v>
      </c>
      <c r="B6197" s="1" t="s">
        <v>257</v>
      </c>
      <c r="C6197">
        <v>2</v>
      </c>
      <c r="D6197" s="39">
        <v>0.68</v>
      </c>
      <c r="E6197" s="39">
        <v>2</v>
      </c>
      <c r="F6197" s="39" t="s">
        <v>51</v>
      </c>
    </row>
    <row r="6198" spans="1:6">
      <c r="A6198">
        <v>68</v>
      </c>
      <c r="B6198" s="1" t="s">
        <v>454</v>
      </c>
      <c r="C6198">
        <v>1</v>
      </c>
      <c r="D6198" s="39">
        <v>0.88</v>
      </c>
      <c r="E6198" s="39">
        <v>2</v>
      </c>
      <c r="F6198" s="39" t="s">
        <v>51</v>
      </c>
    </row>
    <row r="6199" spans="1:6">
      <c r="A6199">
        <v>68</v>
      </c>
      <c r="B6199" s="1" t="s">
        <v>454</v>
      </c>
      <c r="C6199">
        <v>2</v>
      </c>
      <c r="D6199" s="39">
        <v>0.53</v>
      </c>
      <c r="E6199" s="39">
        <v>2</v>
      </c>
      <c r="F6199" s="39" t="s">
        <v>51</v>
      </c>
    </row>
    <row r="6200" spans="1:6">
      <c r="A6200">
        <v>68</v>
      </c>
      <c r="B6200" s="1" t="s">
        <v>323</v>
      </c>
      <c r="C6200">
        <v>1</v>
      </c>
      <c r="D6200" s="39">
        <v>0.71</v>
      </c>
      <c r="E6200" s="39">
        <v>2</v>
      </c>
      <c r="F6200" s="39" t="s">
        <v>51</v>
      </c>
    </row>
    <row r="6201" spans="1:6">
      <c r="A6201">
        <v>68</v>
      </c>
      <c r="B6201" s="1" t="s">
        <v>323</v>
      </c>
      <c r="C6201">
        <v>2</v>
      </c>
      <c r="D6201" s="39">
        <v>1</v>
      </c>
      <c r="E6201" s="39">
        <v>3</v>
      </c>
      <c r="F6201" s="39" t="s">
        <v>51</v>
      </c>
    </row>
    <row r="6202" spans="1:6">
      <c r="A6202">
        <v>68</v>
      </c>
      <c r="B6202" s="1" t="s">
        <v>310</v>
      </c>
      <c r="C6202">
        <v>1</v>
      </c>
      <c r="D6202" s="39">
        <v>0.6</v>
      </c>
      <c r="E6202" s="39">
        <v>1</v>
      </c>
      <c r="F6202" s="39" t="s">
        <v>51</v>
      </c>
    </row>
    <row r="6203" spans="1:6">
      <c r="A6203">
        <v>68</v>
      </c>
      <c r="B6203" s="1" t="s">
        <v>310</v>
      </c>
      <c r="C6203">
        <v>2</v>
      </c>
      <c r="D6203" s="39">
        <v>1</v>
      </c>
      <c r="E6203" s="39">
        <v>3</v>
      </c>
      <c r="F6203" s="39" t="s">
        <v>51</v>
      </c>
    </row>
    <row r="6204" spans="1:6">
      <c r="A6204">
        <v>68</v>
      </c>
      <c r="B6204" s="1" t="s">
        <v>405</v>
      </c>
      <c r="C6204">
        <v>1</v>
      </c>
      <c r="D6204" s="39">
        <v>0.96</v>
      </c>
      <c r="E6204" s="39">
        <v>2</v>
      </c>
      <c r="F6204" s="39" t="s">
        <v>51</v>
      </c>
    </row>
    <row r="6205" spans="1:6">
      <c r="A6205">
        <v>68</v>
      </c>
      <c r="B6205" s="1" t="s">
        <v>405</v>
      </c>
      <c r="C6205">
        <v>2</v>
      </c>
      <c r="D6205" s="39">
        <v>1</v>
      </c>
      <c r="E6205" s="39">
        <v>3</v>
      </c>
      <c r="F6205" s="39" t="s">
        <v>51</v>
      </c>
    </row>
    <row r="6206" spans="1:6">
      <c r="A6206">
        <v>68</v>
      </c>
      <c r="B6206" s="1" t="s">
        <v>234</v>
      </c>
      <c r="C6206">
        <v>1</v>
      </c>
      <c r="D6206" s="39">
        <v>0.73</v>
      </c>
      <c r="E6206" s="39">
        <v>1</v>
      </c>
      <c r="F6206" s="39" t="s">
        <v>51</v>
      </c>
    </row>
    <row r="6207" spans="1:6">
      <c r="A6207">
        <v>68</v>
      </c>
      <c r="B6207" s="1" t="s">
        <v>234</v>
      </c>
      <c r="C6207">
        <v>2</v>
      </c>
      <c r="D6207" s="39">
        <v>1</v>
      </c>
      <c r="E6207" s="39">
        <v>3</v>
      </c>
      <c r="F6207" s="39" t="s">
        <v>51</v>
      </c>
    </row>
    <row r="6208" spans="1:6">
      <c r="A6208">
        <v>68</v>
      </c>
      <c r="B6208" s="1" t="s">
        <v>14</v>
      </c>
      <c r="C6208">
        <v>1</v>
      </c>
      <c r="D6208" s="39">
        <v>0.92</v>
      </c>
      <c r="E6208" s="39">
        <v>2</v>
      </c>
      <c r="F6208" s="39" t="s">
        <v>51</v>
      </c>
    </row>
    <row r="6209" spans="1:6">
      <c r="A6209">
        <v>68</v>
      </c>
      <c r="B6209" s="1" t="s">
        <v>14</v>
      </c>
      <c r="C6209">
        <v>2</v>
      </c>
      <c r="D6209" s="39">
        <v>0.81</v>
      </c>
      <c r="E6209" s="39">
        <v>1</v>
      </c>
      <c r="F6209" s="39" t="s">
        <v>51</v>
      </c>
    </row>
    <row r="6210" spans="1:6">
      <c r="A6210">
        <v>68</v>
      </c>
      <c r="B6210" s="1" t="s">
        <v>335</v>
      </c>
      <c r="C6210">
        <v>1</v>
      </c>
      <c r="D6210" s="39">
        <v>0.67</v>
      </c>
      <c r="E6210" s="39">
        <v>2</v>
      </c>
      <c r="F6210" s="39" t="s">
        <v>51</v>
      </c>
    </row>
    <row r="6211" spans="1:6">
      <c r="A6211">
        <v>68</v>
      </c>
      <c r="B6211" s="1" t="s">
        <v>335</v>
      </c>
      <c r="C6211">
        <v>2</v>
      </c>
      <c r="D6211" s="39">
        <v>0.4</v>
      </c>
      <c r="E6211" s="39">
        <v>1</v>
      </c>
      <c r="F6211" s="39" t="s">
        <v>51</v>
      </c>
    </row>
    <row r="6212" spans="1:6">
      <c r="A6212">
        <v>68</v>
      </c>
      <c r="B6212" s="1" t="s">
        <v>118</v>
      </c>
      <c r="C6212">
        <v>1</v>
      </c>
      <c r="D6212" s="39">
        <v>0.65</v>
      </c>
      <c r="E6212" s="39">
        <v>1</v>
      </c>
      <c r="F6212" s="39" t="s">
        <v>51</v>
      </c>
    </row>
    <row r="6213" spans="1:6">
      <c r="A6213">
        <v>68</v>
      </c>
      <c r="B6213" s="1" t="s">
        <v>118</v>
      </c>
      <c r="C6213">
        <v>2</v>
      </c>
      <c r="D6213" s="39">
        <v>0.61</v>
      </c>
      <c r="E6213" s="39">
        <v>1</v>
      </c>
      <c r="F6213" s="39" t="s">
        <v>51</v>
      </c>
    </row>
    <row r="6214" spans="1:6">
      <c r="A6214">
        <v>68</v>
      </c>
      <c r="B6214" s="1" t="s">
        <v>122</v>
      </c>
      <c r="C6214">
        <v>1</v>
      </c>
      <c r="D6214" s="39">
        <v>1</v>
      </c>
      <c r="E6214" s="39">
        <v>3</v>
      </c>
      <c r="F6214" s="39" t="s">
        <v>51</v>
      </c>
    </row>
    <row r="6215" spans="1:6">
      <c r="A6215">
        <v>68</v>
      </c>
      <c r="B6215" s="1" t="s">
        <v>122</v>
      </c>
      <c r="C6215">
        <v>2</v>
      </c>
      <c r="D6215" s="39">
        <v>0.56000000000000005</v>
      </c>
      <c r="E6215" s="39">
        <v>2</v>
      </c>
      <c r="F6215" s="39" t="s">
        <v>51</v>
      </c>
    </row>
    <row r="6216" spans="1:6">
      <c r="A6216">
        <v>68</v>
      </c>
      <c r="B6216" s="1" t="s">
        <v>326</v>
      </c>
      <c r="C6216">
        <v>1</v>
      </c>
      <c r="D6216" s="39">
        <v>0.89</v>
      </c>
      <c r="E6216" s="39">
        <v>2</v>
      </c>
      <c r="F6216" s="39" t="s">
        <v>51</v>
      </c>
    </row>
    <row r="6217" spans="1:6">
      <c r="A6217">
        <v>68</v>
      </c>
      <c r="B6217" s="1" t="s">
        <v>326</v>
      </c>
      <c r="C6217">
        <v>2</v>
      </c>
      <c r="D6217" s="39">
        <v>0.68</v>
      </c>
      <c r="E6217" s="39">
        <v>1</v>
      </c>
      <c r="F6217" s="39" t="s">
        <v>51</v>
      </c>
    </row>
    <row r="6218" spans="1:6">
      <c r="A6218">
        <v>68</v>
      </c>
      <c r="B6218" s="1" t="s">
        <v>240</v>
      </c>
      <c r="C6218">
        <v>1</v>
      </c>
      <c r="D6218" s="39">
        <v>0.82</v>
      </c>
      <c r="E6218" s="39">
        <v>2</v>
      </c>
      <c r="F6218" s="39" t="s">
        <v>51</v>
      </c>
    </row>
    <row r="6219" spans="1:6">
      <c r="A6219">
        <v>68</v>
      </c>
      <c r="B6219" s="1" t="s">
        <v>240</v>
      </c>
      <c r="C6219">
        <v>2</v>
      </c>
      <c r="D6219" s="39">
        <v>0.84</v>
      </c>
      <c r="E6219" s="39">
        <v>2</v>
      </c>
      <c r="F6219" s="39" t="s">
        <v>51</v>
      </c>
    </row>
    <row r="6220" spans="1:6">
      <c r="A6220">
        <v>68</v>
      </c>
      <c r="B6220" s="1" t="s">
        <v>342</v>
      </c>
      <c r="C6220">
        <v>1</v>
      </c>
      <c r="D6220" s="39">
        <v>0.57999999999999996</v>
      </c>
      <c r="E6220" s="39">
        <v>2</v>
      </c>
      <c r="F6220" s="39" t="s">
        <v>51</v>
      </c>
    </row>
    <row r="6221" spans="1:6">
      <c r="A6221">
        <v>68</v>
      </c>
      <c r="B6221" s="1" t="s">
        <v>342</v>
      </c>
      <c r="C6221">
        <v>2</v>
      </c>
      <c r="D6221" s="39">
        <v>0.63</v>
      </c>
      <c r="E6221" s="39">
        <v>2</v>
      </c>
      <c r="F6221" s="39" t="s">
        <v>51</v>
      </c>
    </row>
    <row r="6222" spans="1:6">
      <c r="A6222">
        <v>68</v>
      </c>
      <c r="B6222" s="1" t="s">
        <v>414</v>
      </c>
      <c r="C6222">
        <v>1</v>
      </c>
      <c r="D6222" s="39">
        <v>0.44</v>
      </c>
      <c r="E6222" s="39">
        <v>0</v>
      </c>
      <c r="F6222" s="39" t="s">
        <v>51</v>
      </c>
    </row>
    <row r="6223" spans="1:6">
      <c r="A6223">
        <v>68</v>
      </c>
      <c r="B6223" s="1" t="s">
        <v>414</v>
      </c>
      <c r="C6223">
        <v>2</v>
      </c>
      <c r="D6223" s="39">
        <v>0.78</v>
      </c>
      <c r="E6223" s="39">
        <v>2</v>
      </c>
      <c r="F6223" s="39" t="s">
        <v>51</v>
      </c>
    </row>
    <row r="6224" spans="1:6">
      <c r="A6224">
        <v>68</v>
      </c>
      <c r="B6224" s="1" t="s">
        <v>201</v>
      </c>
      <c r="C6224">
        <v>1</v>
      </c>
      <c r="D6224" s="39">
        <v>1</v>
      </c>
      <c r="E6224" s="39">
        <v>3</v>
      </c>
      <c r="F6224" s="39" t="s">
        <v>51</v>
      </c>
    </row>
    <row r="6225" spans="1:6">
      <c r="A6225">
        <v>68</v>
      </c>
      <c r="B6225" s="1" t="s">
        <v>201</v>
      </c>
      <c r="C6225">
        <v>2</v>
      </c>
      <c r="D6225" s="39">
        <v>0.68</v>
      </c>
      <c r="E6225" s="39">
        <v>1</v>
      </c>
      <c r="F6225" s="39" t="s">
        <v>51</v>
      </c>
    </row>
    <row r="6226" spans="1:6">
      <c r="A6226">
        <v>68</v>
      </c>
      <c r="B6226" s="1" t="s">
        <v>290</v>
      </c>
      <c r="C6226">
        <v>1</v>
      </c>
      <c r="D6226" s="39">
        <v>0.89</v>
      </c>
      <c r="E6226" s="39">
        <v>1</v>
      </c>
      <c r="F6226" s="39" t="s">
        <v>51</v>
      </c>
    </row>
    <row r="6227" spans="1:6">
      <c r="A6227">
        <v>68</v>
      </c>
      <c r="B6227" s="1" t="s">
        <v>290</v>
      </c>
      <c r="C6227">
        <v>2</v>
      </c>
      <c r="D6227" s="39">
        <v>0.75</v>
      </c>
      <c r="E6227" s="39">
        <v>1</v>
      </c>
      <c r="F6227" s="39" t="s">
        <v>51</v>
      </c>
    </row>
    <row r="6228" spans="1:6">
      <c r="A6228">
        <v>68</v>
      </c>
      <c r="B6228" s="1" t="s">
        <v>473</v>
      </c>
      <c r="C6228">
        <v>1</v>
      </c>
      <c r="D6228" s="39">
        <v>0.48</v>
      </c>
      <c r="E6228" s="39">
        <v>1</v>
      </c>
      <c r="F6228" s="39" t="s">
        <v>51</v>
      </c>
    </row>
    <row r="6229" spans="1:6">
      <c r="A6229">
        <v>68</v>
      </c>
      <c r="B6229" s="1" t="s">
        <v>473</v>
      </c>
      <c r="C6229">
        <v>2</v>
      </c>
      <c r="D6229" s="39">
        <v>0</v>
      </c>
      <c r="E6229" s="39">
        <v>0</v>
      </c>
      <c r="F6229" s="39" t="s">
        <v>52</v>
      </c>
    </row>
    <row r="6230" spans="1:6">
      <c r="A6230">
        <v>68</v>
      </c>
      <c r="B6230" s="1" t="s">
        <v>20</v>
      </c>
      <c r="C6230">
        <v>1</v>
      </c>
      <c r="D6230" s="39">
        <v>0.91</v>
      </c>
      <c r="E6230" s="39">
        <v>2</v>
      </c>
      <c r="F6230" s="39" t="s">
        <v>51</v>
      </c>
    </row>
    <row r="6231" spans="1:6">
      <c r="A6231">
        <v>68</v>
      </c>
      <c r="B6231" s="1" t="s">
        <v>20</v>
      </c>
      <c r="C6231">
        <v>2</v>
      </c>
      <c r="D6231" s="39">
        <v>1</v>
      </c>
      <c r="E6231" s="39">
        <v>3</v>
      </c>
      <c r="F6231" s="39" t="s">
        <v>51</v>
      </c>
    </row>
    <row r="6232" spans="1:6">
      <c r="A6232">
        <v>68</v>
      </c>
      <c r="B6232" s="1" t="s">
        <v>274</v>
      </c>
      <c r="C6232">
        <v>1</v>
      </c>
      <c r="D6232" s="39">
        <v>0.7</v>
      </c>
      <c r="E6232" s="39">
        <v>2</v>
      </c>
      <c r="F6232" s="39" t="s">
        <v>51</v>
      </c>
    </row>
    <row r="6233" spans="1:6">
      <c r="A6233">
        <v>68</v>
      </c>
      <c r="B6233" s="1" t="s">
        <v>274</v>
      </c>
      <c r="C6233">
        <v>2</v>
      </c>
      <c r="D6233" s="39">
        <v>0.68</v>
      </c>
      <c r="E6233" s="39">
        <v>1</v>
      </c>
      <c r="F6233" s="39" t="s">
        <v>51</v>
      </c>
    </row>
    <row r="6234" spans="1:6">
      <c r="A6234">
        <v>68</v>
      </c>
      <c r="B6234" s="1" t="s">
        <v>394</v>
      </c>
      <c r="C6234">
        <v>1</v>
      </c>
      <c r="D6234" s="39">
        <v>1</v>
      </c>
      <c r="E6234" s="39">
        <v>3</v>
      </c>
      <c r="F6234" s="39" t="s">
        <v>51</v>
      </c>
    </row>
    <row r="6235" spans="1:6">
      <c r="A6235">
        <v>68</v>
      </c>
      <c r="B6235" s="1" t="s">
        <v>394</v>
      </c>
      <c r="C6235">
        <v>2</v>
      </c>
      <c r="D6235" s="39">
        <v>0.6</v>
      </c>
      <c r="E6235" s="39">
        <v>2</v>
      </c>
      <c r="F6235" s="39" t="s">
        <v>51</v>
      </c>
    </row>
    <row r="6236" spans="1:6">
      <c r="A6236">
        <v>68</v>
      </c>
      <c r="B6236" s="1" t="s">
        <v>243</v>
      </c>
      <c r="C6236">
        <v>1</v>
      </c>
      <c r="D6236" s="39">
        <v>1</v>
      </c>
      <c r="E6236" s="39">
        <v>3</v>
      </c>
      <c r="F6236" s="39" t="s">
        <v>51</v>
      </c>
    </row>
    <row r="6237" spans="1:6">
      <c r="A6237">
        <v>68</v>
      </c>
      <c r="B6237" s="1" t="s">
        <v>243</v>
      </c>
      <c r="C6237">
        <v>2</v>
      </c>
      <c r="D6237" s="39">
        <v>1</v>
      </c>
      <c r="E6237" s="39">
        <v>3</v>
      </c>
      <c r="F6237" s="39" t="s">
        <v>51</v>
      </c>
    </row>
    <row r="6238" spans="1:6">
      <c r="A6238">
        <v>68</v>
      </c>
      <c r="B6238" s="1" t="s">
        <v>474</v>
      </c>
      <c r="C6238">
        <v>1</v>
      </c>
      <c r="D6238" s="39">
        <v>0.72</v>
      </c>
      <c r="E6238" s="39">
        <v>2</v>
      </c>
      <c r="F6238" s="39" t="s">
        <v>51</v>
      </c>
    </row>
    <row r="6239" spans="1:6">
      <c r="A6239">
        <v>68</v>
      </c>
      <c r="B6239" s="1" t="s">
        <v>474</v>
      </c>
      <c r="C6239">
        <v>2</v>
      </c>
      <c r="D6239" s="39">
        <v>0.63</v>
      </c>
      <c r="E6239" s="39">
        <v>2</v>
      </c>
      <c r="F6239" s="39" t="s">
        <v>51</v>
      </c>
    </row>
    <row r="6240" spans="1:6">
      <c r="A6240">
        <v>68</v>
      </c>
      <c r="B6240" s="1" t="s">
        <v>275</v>
      </c>
      <c r="C6240">
        <v>1</v>
      </c>
      <c r="D6240" s="39">
        <v>0.68</v>
      </c>
      <c r="E6240" s="39">
        <v>2</v>
      </c>
      <c r="F6240" s="39" t="s">
        <v>51</v>
      </c>
    </row>
    <row r="6241" spans="1:6">
      <c r="A6241">
        <v>68</v>
      </c>
      <c r="B6241" s="1" t="s">
        <v>275</v>
      </c>
      <c r="C6241">
        <v>2</v>
      </c>
      <c r="D6241" s="39">
        <v>0.51</v>
      </c>
      <c r="E6241" s="39">
        <v>2</v>
      </c>
      <c r="F6241" s="39" t="s">
        <v>51</v>
      </c>
    </row>
    <row r="6242" spans="1:6">
      <c r="A6242">
        <v>68</v>
      </c>
      <c r="B6242" s="1" t="s">
        <v>376</v>
      </c>
      <c r="C6242">
        <v>1</v>
      </c>
      <c r="D6242" s="39">
        <v>0.73</v>
      </c>
      <c r="E6242" s="39">
        <v>2</v>
      </c>
      <c r="F6242" s="39" t="s">
        <v>51</v>
      </c>
    </row>
    <row r="6243" spans="1:6">
      <c r="A6243">
        <v>68</v>
      </c>
      <c r="B6243" s="1" t="s">
        <v>376</v>
      </c>
      <c r="C6243">
        <v>2</v>
      </c>
      <c r="D6243" s="39">
        <v>0.56000000000000005</v>
      </c>
      <c r="E6243" s="39">
        <v>1</v>
      </c>
      <c r="F6243" s="39" t="s">
        <v>51</v>
      </c>
    </row>
    <row r="6244" spans="1:6">
      <c r="A6244" s="64">
        <v>69</v>
      </c>
      <c r="B6244" s="1" t="s">
        <v>459</v>
      </c>
      <c r="C6244">
        <v>1</v>
      </c>
      <c r="D6244" s="39">
        <v>0</v>
      </c>
      <c r="E6244" s="39">
        <v>0</v>
      </c>
      <c r="F6244" s="39" t="s">
        <v>52</v>
      </c>
    </row>
    <row r="6245" spans="1:6">
      <c r="A6245">
        <v>69</v>
      </c>
      <c r="B6245" s="1" t="s">
        <v>459</v>
      </c>
      <c r="C6245">
        <v>2</v>
      </c>
      <c r="D6245" s="39">
        <v>0</v>
      </c>
      <c r="E6245" s="39">
        <v>0</v>
      </c>
      <c r="F6245" s="39" t="s">
        <v>52</v>
      </c>
    </row>
    <row r="6246" spans="1:6">
      <c r="A6246">
        <v>69</v>
      </c>
      <c r="B6246" s="1" t="s">
        <v>430</v>
      </c>
      <c r="C6246">
        <v>1</v>
      </c>
      <c r="D6246" s="39">
        <v>0.78</v>
      </c>
      <c r="E6246" s="39">
        <v>2</v>
      </c>
      <c r="F6246" s="39" t="s">
        <v>51</v>
      </c>
    </row>
    <row r="6247" spans="1:6">
      <c r="A6247">
        <v>69</v>
      </c>
      <c r="B6247" s="1" t="s">
        <v>430</v>
      </c>
      <c r="C6247">
        <v>2</v>
      </c>
      <c r="D6247" s="39">
        <v>0.44</v>
      </c>
      <c r="E6247" s="39">
        <v>0</v>
      </c>
      <c r="F6247" s="39" t="s">
        <v>51</v>
      </c>
    </row>
    <row r="6248" spans="1:6">
      <c r="A6248">
        <v>69</v>
      </c>
      <c r="B6248" s="1" t="s">
        <v>354</v>
      </c>
      <c r="C6248">
        <v>1</v>
      </c>
      <c r="D6248" s="39">
        <v>0.77</v>
      </c>
      <c r="E6248" s="39">
        <v>2</v>
      </c>
      <c r="F6248" s="39" t="s">
        <v>51</v>
      </c>
    </row>
    <row r="6249" spans="1:6">
      <c r="A6249">
        <v>69</v>
      </c>
      <c r="B6249" s="1" t="s">
        <v>354</v>
      </c>
      <c r="C6249">
        <v>2</v>
      </c>
      <c r="D6249" s="39">
        <v>0.35</v>
      </c>
      <c r="E6249" s="39">
        <v>0</v>
      </c>
      <c r="F6249" s="39" t="s">
        <v>51</v>
      </c>
    </row>
    <row r="6250" spans="1:6">
      <c r="A6250">
        <v>69</v>
      </c>
      <c r="B6250" s="1" t="s">
        <v>379</v>
      </c>
      <c r="C6250">
        <v>1</v>
      </c>
      <c r="D6250" s="39">
        <v>0.98</v>
      </c>
      <c r="E6250" s="39">
        <v>2</v>
      </c>
      <c r="F6250" s="39" t="s">
        <v>51</v>
      </c>
    </row>
    <row r="6251" spans="1:6">
      <c r="A6251">
        <v>69</v>
      </c>
      <c r="B6251" s="1" t="s">
        <v>379</v>
      </c>
      <c r="C6251">
        <v>2</v>
      </c>
      <c r="D6251" s="39">
        <v>0.37</v>
      </c>
      <c r="E6251" s="39">
        <v>0</v>
      </c>
      <c r="F6251" s="39" t="s">
        <v>51</v>
      </c>
    </row>
    <row r="6252" spans="1:6">
      <c r="A6252">
        <v>69</v>
      </c>
      <c r="B6252" s="1" t="s">
        <v>343</v>
      </c>
      <c r="C6252">
        <v>1</v>
      </c>
      <c r="D6252" s="39">
        <v>0.53</v>
      </c>
      <c r="E6252" s="39">
        <v>1</v>
      </c>
      <c r="F6252" s="39" t="s">
        <v>51</v>
      </c>
    </row>
    <row r="6253" spans="1:6">
      <c r="A6253">
        <v>69</v>
      </c>
      <c r="B6253" s="1" t="s">
        <v>343</v>
      </c>
      <c r="C6253">
        <v>2</v>
      </c>
      <c r="D6253" s="39">
        <v>0.77</v>
      </c>
      <c r="E6253" s="39">
        <v>2</v>
      </c>
      <c r="F6253" s="39" t="s">
        <v>51</v>
      </c>
    </row>
    <row r="6254" spans="1:6">
      <c r="A6254">
        <v>69</v>
      </c>
      <c r="B6254" s="1" t="s">
        <v>330</v>
      </c>
      <c r="C6254">
        <v>1</v>
      </c>
      <c r="D6254" s="39">
        <v>0.74</v>
      </c>
      <c r="E6254" s="39">
        <v>1</v>
      </c>
      <c r="F6254" s="39" t="s">
        <v>51</v>
      </c>
    </row>
    <row r="6255" spans="1:6">
      <c r="A6255">
        <v>69</v>
      </c>
      <c r="B6255" s="1" t="s">
        <v>330</v>
      </c>
      <c r="C6255">
        <v>2</v>
      </c>
      <c r="D6255" s="39">
        <v>1</v>
      </c>
      <c r="E6255" s="39">
        <v>3</v>
      </c>
      <c r="F6255" s="39" t="s">
        <v>51</v>
      </c>
    </row>
    <row r="6256" spans="1:6">
      <c r="A6256">
        <v>69</v>
      </c>
      <c r="B6256" s="1" t="s">
        <v>475</v>
      </c>
      <c r="C6256">
        <v>1</v>
      </c>
      <c r="D6256" s="39">
        <v>1</v>
      </c>
      <c r="E6256" s="39">
        <v>3</v>
      </c>
      <c r="F6256" s="39" t="s">
        <v>51</v>
      </c>
    </row>
    <row r="6257" spans="1:6">
      <c r="A6257">
        <v>69</v>
      </c>
      <c r="B6257" s="1" t="s">
        <v>475</v>
      </c>
      <c r="C6257">
        <v>2</v>
      </c>
      <c r="D6257" s="39">
        <v>0.46</v>
      </c>
      <c r="E6257" s="39">
        <v>0</v>
      </c>
      <c r="F6257" s="39" t="s">
        <v>51</v>
      </c>
    </row>
    <row r="6258" spans="1:6">
      <c r="A6258">
        <v>69</v>
      </c>
      <c r="B6258" s="1" t="s">
        <v>472</v>
      </c>
      <c r="C6258">
        <v>1</v>
      </c>
      <c r="D6258" s="39">
        <v>0.55000000000000004</v>
      </c>
      <c r="E6258" s="39">
        <v>2</v>
      </c>
      <c r="F6258" s="39" t="s">
        <v>51</v>
      </c>
    </row>
    <row r="6259" spans="1:6">
      <c r="A6259">
        <v>69</v>
      </c>
      <c r="B6259" s="1" t="s">
        <v>472</v>
      </c>
      <c r="C6259">
        <v>2</v>
      </c>
      <c r="D6259" s="39">
        <v>0</v>
      </c>
      <c r="E6259" s="39">
        <v>0</v>
      </c>
      <c r="F6259" s="39" t="s">
        <v>52</v>
      </c>
    </row>
    <row r="6260" spans="1:6">
      <c r="A6260">
        <v>69</v>
      </c>
      <c r="B6260" s="1" t="s">
        <v>332</v>
      </c>
      <c r="C6260">
        <v>1</v>
      </c>
      <c r="D6260" s="39">
        <v>0.34</v>
      </c>
      <c r="E6260" s="39">
        <v>0</v>
      </c>
      <c r="F6260" s="39" t="s">
        <v>51</v>
      </c>
    </row>
    <row r="6261" spans="1:6">
      <c r="A6261">
        <v>69</v>
      </c>
      <c r="B6261" s="1" t="s">
        <v>332</v>
      </c>
      <c r="C6261">
        <v>2</v>
      </c>
      <c r="D6261" s="39">
        <v>0.4</v>
      </c>
      <c r="E6261" s="39">
        <v>0</v>
      </c>
      <c r="F6261" s="39" t="s">
        <v>51</v>
      </c>
    </row>
    <row r="6262" spans="1:6">
      <c r="A6262">
        <v>69</v>
      </c>
      <c r="B6262" s="1" t="s">
        <v>95</v>
      </c>
      <c r="C6262">
        <v>1</v>
      </c>
      <c r="D6262" s="39">
        <v>0.62</v>
      </c>
      <c r="E6262" s="39">
        <v>1</v>
      </c>
      <c r="F6262" s="39" t="s">
        <v>51</v>
      </c>
    </row>
    <row r="6263" spans="1:6">
      <c r="A6263">
        <v>69</v>
      </c>
      <c r="B6263" s="1" t="s">
        <v>95</v>
      </c>
      <c r="C6263">
        <v>2</v>
      </c>
      <c r="D6263" s="39">
        <v>0</v>
      </c>
      <c r="E6263" s="39">
        <v>0</v>
      </c>
      <c r="F6263" s="39" t="s">
        <v>52</v>
      </c>
    </row>
    <row r="6264" spans="1:6">
      <c r="A6264">
        <v>69</v>
      </c>
      <c r="B6264" s="1" t="s">
        <v>10</v>
      </c>
      <c r="C6264">
        <v>1</v>
      </c>
      <c r="D6264" s="39">
        <v>0.85</v>
      </c>
      <c r="E6264" s="39">
        <v>2</v>
      </c>
      <c r="F6264" s="39" t="s">
        <v>51</v>
      </c>
    </row>
    <row r="6265" spans="1:6">
      <c r="A6265">
        <v>69</v>
      </c>
      <c r="B6265" s="1" t="s">
        <v>10</v>
      </c>
      <c r="C6265">
        <v>2</v>
      </c>
      <c r="D6265" s="39">
        <v>0.99</v>
      </c>
      <c r="E6265" s="39">
        <v>2</v>
      </c>
      <c r="F6265" s="39" t="s">
        <v>51</v>
      </c>
    </row>
    <row r="6266" spans="1:6">
      <c r="A6266">
        <v>69</v>
      </c>
      <c r="B6266" s="1" t="s">
        <v>270</v>
      </c>
      <c r="C6266">
        <v>1</v>
      </c>
      <c r="D6266" s="39">
        <v>0.48</v>
      </c>
      <c r="E6266" s="39">
        <v>0</v>
      </c>
      <c r="F6266" s="39" t="s">
        <v>51</v>
      </c>
    </row>
    <row r="6267" spans="1:6">
      <c r="A6267">
        <v>69</v>
      </c>
      <c r="B6267" s="1" t="s">
        <v>270</v>
      </c>
      <c r="C6267">
        <v>2</v>
      </c>
      <c r="D6267" s="39">
        <v>1</v>
      </c>
      <c r="E6267" s="39">
        <v>3</v>
      </c>
      <c r="F6267" s="39" t="s">
        <v>51</v>
      </c>
    </row>
    <row r="6268" spans="1:6">
      <c r="A6268">
        <v>69</v>
      </c>
      <c r="B6268" s="1" t="s">
        <v>452</v>
      </c>
      <c r="C6268">
        <v>1</v>
      </c>
      <c r="D6268" s="39">
        <v>0.57999999999999996</v>
      </c>
      <c r="E6268" s="39">
        <v>2</v>
      </c>
      <c r="F6268" s="39" t="s">
        <v>51</v>
      </c>
    </row>
    <row r="6269" spans="1:6">
      <c r="A6269">
        <v>69</v>
      </c>
      <c r="B6269" s="1" t="s">
        <v>452</v>
      </c>
      <c r="C6269">
        <v>2</v>
      </c>
      <c r="D6269" s="39">
        <v>0.44</v>
      </c>
      <c r="E6269" s="39">
        <v>1</v>
      </c>
      <c r="F6269" s="39" t="s">
        <v>51</v>
      </c>
    </row>
    <row r="6270" spans="1:6">
      <c r="A6270">
        <v>69</v>
      </c>
      <c r="B6270" s="1" t="s">
        <v>390</v>
      </c>
      <c r="C6270">
        <v>1</v>
      </c>
      <c r="D6270" s="39">
        <v>0.95</v>
      </c>
      <c r="E6270" s="39">
        <v>2</v>
      </c>
      <c r="F6270" s="39" t="s">
        <v>51</v>
      </c>
    </row>
    <row r="6271" spans="1:6">
      <c r="A6271">
        <v>69</v>
      </c>
      <c r="B6271" s="1" t="s">
        <v>390</v>
      </c>
      <c r="C6271">
        <v>2</v>
      </c>
      <c r="D6271" s="39">
        <v>0.73</v>
      </c>
      <c r="E6271" s="39">
        <v>1</v>
      </c>
      <c r="F6271" s="39" t="s">
        <v>51</v>
      </c>
    </row>
    <row r="6272" spans="1:6">
      <c r="A6272">
        <v>69</v>
      </c>
      <c r="B6272" s="1" t="s">
        <v>254</v>
      </c>
      <c r="C6272">
        <v>1</v>
      </c>
      <c r="D6272" s="39">
        <v>0.28000000000000003</v>
      </c>
      <c r="E6272" s="39">
        <v>0</v>
      </c>
      <c r="F6272" s="39" t="s">
        <v>51</v>
      </c>
    </row>
    <row r="6273" spans="1:6">
      <c r="A6273">
        <v>69</v>
      </c>
      <c r="B6273" s="1" t="s">
        <v>254</v>
      </c>
      <c r="C6273">
        <v>2</v>
      </c>
      <c r="D6273" s="39">
        <v>0</v>
      </c>
      <c r="E6273" s="39">
        <v>0</v>
      </c>
      <c r="F6273" s="39" t="s">
        <v>52</v>
      </c>
    </row>
    <row r="6274" spans="1:6">
      <c r="A6274">
        <v>69</v>
      </c>
      <c r="B6274" s="1" t="s">
        <v>404</v>
      </c>
      <c r="C6274">
        <v>1</v>
      </c>
      <c r="D6274" s="39">
        <v>1</v>
      </c>
      <c r="E6274" s="39">
        <v>3</v>
      </c>
      <c r="F6274" s="39" t="s">
        <v>51</v>
      </c>
    </row>
    <row r="6275" spans="1:6">
      <c r="A6275">
        <v>69</v>
      </c>
      <c r="B6275" s="1" t="s">
        <v>404</v>
      </c>
      <c r="C6275">
        <v>2</v>
      </c>
      <c r="D6275" s="39">
        <v>0.73</v>
      </c>
      <c r="E6275" s="39">
        <v>1</v>
      </c>
      <c r="F6275" s="39" t="s">
        <v>51</v>
      </c>
    </row>
    <row r="6276" spans="1:6">
      <c r="A6276">
        <v>69</v>
      </c>
      <c r="B6276" s="1" t="s">
        <v>391</v>
      </c>
      <c r="C6276">
        <v>1</v>
      </c>
      <c r="D6276" s="39">
        <v>0.62</v>
      </c>
      <c r="E6276" s="39">
        <v>1</v>
      </c>
      <c r="F6276" s="39" t="s">
        <v>51</v>
      </c>
    </row>
    <row r="6277" spans="1:6">
      <c r="A6277">
        <v>69</v>
      </c>
      <c r="B6277" s="1" t="s">
        <v>391</v>
      </c>
      <c r="C6277">
        <v>2</v>
      </c>
      <c r="D6277" s="39">
        <v>0.77</v>
      </c>
      <c r="E6277" s="39">
        <v>2</v>
      </c>
      <c r="F6277" s="39" t="s">
        <v>51</v>
      </c>
    </row>
    <row r="6278" spans="1:6">
      <c r="A6278">
        <v>69</v>
      </c>
      <c r="B6278" s="1" t="s">
        <v>489</v>
      </c>
      <c r="C6278">
        <v>1</v>
      </c>
      <c r="D6278" s="39">
        <v>1</v>
      </c>
      <c r="E6278" s="39">
        <v>3</v>
      </c>
      <c r="F6278" s="39" t="s">
        <v>51</v>
      </c>
    </row>
    <row r="6279" spans="1:6">
      <c r="A6279">
        <v>69</v>
      </c>
      <c r="B6279" s="1" t="s">
        <v>489</v>
      </c>
      <c r="C6279">
        <v>2</v>
      </c>
      <c r="D6279" s="39">
        <v>1</v>
      </c>
      <c r="E6279" s="39">
        <v>3</v>
      </c>
      <c r="F6279" s="39" t="s">
        <v>51</v>
      </c>
    </row>
    <row r="6280" spans="1:6">
      <c r="A6280">
        <v>69</v>
      </c>
      <c r="B6280" s="1" t="s">
        <v>431</v>
      </c>
      <c r="C6280">
        <v>1</v>
      </c>
      <c r="D6280" s="39">
        <v>1</v>
      </c>
      <c r="E6280" s="39">
        <v>3</v>
      </c>
      <c r="F6280" s="39" t="s">
        <v>51</v>
      </c>
    </row>
    <row r="6281" spans="1:6">
      <c r="A6281">
        <v>69</v>
      </c>
      <c r="B6281" s="1" t="s">
        <v>431</v>
      </c>
      <c r="C6281">
        <v>2</v>
      </c>
      <c r="D6281" s="39">
        <v>0.63</v>
      </c>
      <c r="E6281" s="39">
        <v>2</v>
      </c>
      <c r="F6281" s="39" t="s">
        <v>51</v>
      </c>
    </row>
    <row r="6282" spans="1:6">
      <c r="A6282">
        <v>69</v>
      </c>
      <c r="B6282" s="1" t="s">
        <v>334</v>
      </c>
      <c r="C6282">
        <v>1</v>
      </c>
      <c r="D6282" s="39">
        <v>0.89</v>
      </c>
      <c r="E6282" s="39">
        <v>1</v>
      </c>
      <c r="F6282" s="39" t="s">
        <v>51</v>
      </c>
    </row>
    <row r="6283" spans="1:6">
      <c r="A6283">
        <v>69</v>
      </c>
      <c r="B6283" s="1" t="s">
        <v>334</v>
      </c>
      <c r="C6283">
        <v>2</v>
      </c>
      <c r="D6283" s="39">
        <v>0.63</v>
      </c>
      <c r="E6283" s="39">
        <v>1</v>
      </c>
      <c r="F6283" s="39" t="s">
        <v>51</v>
      </c>
    </row>
    <row r="6284" spans="1:6">
      <c r="A6284">
        <v>69</v>
      </c>
      <c r="B6284" s="1" t="s">
        <v>257</v>
      </c>
      <c r="C6284">
        <v>1</v>
      </c>
      <c r="D6284" s="39">
        <v>0.74</v>
      </c>
      <c r="E6284" s="39">
        <v>1</v>
      </c>
      <c r="F6284" s="39" t="s">
        <v>51</v>
      </c>
    </row>
    <row r="6285" spans="1:6">
      <c r="A6285">
        <v>69</v>
      </c>
      <c r="B6285" s="1" t="s">
        <v>257</v>
      </c>
      <c r="C6285">
        <v>2</v>
      </c>
      <c r="D6285" s="39">
        <v>0.57999999999999996</v>
      </c>
      <c r="E6285" s="39">
        <v>2</v>
      </c>
      <c r="F6285" s="39" t="s">
        <v>51</v>
      </c>
    </row>
    <row r="6286" spans="1:6">
      <c r="A6286">
        <v>69</v>
      </c>
      <c r="B6286" s="1" t="s">
        <v>323</v>
      </c>
      <c r="C6286">
        <v>1</v>
      </c>
      <c r="D6286" s="39">
        <v>1</v>
      </c>
      <c r="E6286" s="39">
        <v>3</v>
      </c>
      <c r="F6286" s="39" t="s">
        <v>51</v>
      </c>
    </row>
    <row r="6287" spans="1:6">
      <c r="A6287">
        <v>69</v>
      </c>
      <c r="B6287" s="1" t="s">
        <v>323</v>
      </c>
      <c r="C6287">
        <v>2</v>
      </c>
      <c r="D6287" s="39">
        <v>0.61</v>
      </c>
      <c r="E6287" s="39">
        <v>1</v>
      </c>
      <c r="F6287" s="39" t="s">
        <v>51</v>
      </c>
    </row>
    <row r="6288" spans="1:6">
      <c r="A6288">
        <v>69</v>
      </c>
      <c r="B6288" s="1" t="s">
        <v>310</v>
      </c>
      <c r="C6288">
        <v>1</v>
      </c>
      <c r="D6288" s="39">
        <v>0.65</v>
      </c>
      <c r="E6288" s="39">
        <v>1</v>
      </c>
      <c r="F6288" s="39" t="s">
        <v>51</v>
      </c>
    </row>
    <row r="6289" spans="1:6">
      <c r="A6289">
        <v>69</v>
      </c>
      <c r="B6289" s="1" t="s">
        <v>310</v>
      </c>
      <c r="C6289">
        <v>2</v>
      </c>
      <c r="D6289" s="39">
        <v>0.99</v>
      </c>
      <c r="E6289" s="39">
        <v>2</v>
      </c>
      <c r="F6289" s="39" t="s">
        <v>51</v>
      </c>
    </row>
    <row r="6290" spans="1:6">
      <c r="A6290">
        <v>69</v>
      </c>
      <c r="B6290" s="1" t="s">
        <v>405</v>
      </c>
      <c r="C6290">
        <v>1</v>
      </c>
      <c r="D6290" s="39">
        <v>0.62</v>
      </c>
      <c r="E6290" s="39">
        <v>1</v>
      </c>
      <c r="F6290" s="39" t="s">
        <v>51</v>
      </c>
    </row>
    <row r="6291" spans="1:6">
      <c r="A6291">
        <v>69</v>
      </c>
      <c r="B6291" s="1" t="s">
        <v>405</v>
      </c>
      <c r="C6291">
        <v>2</v>
      </c>
      <c r="D6291" s="39">
        <v>0.76</v>
      </c>
      <c r="E6291" s="39">
        <v>1</v>
      </c>
      <c r="F6291" s="39" t="s">
        <v>51</v>
      </c>
    </row>
    <row r="6292" spans="1:6">
      <c r="A6292">
        <v>69</v>
      </c>
      <c r="B6292" s="1" t="s">
        <v>234</v>
      </c>
      <c r="C6292">
        <v>1</v>
      </c>
      <c r="D6292" s="39">
        <v>0.63</v>
      </c>
      <c r="E6292" s="39">
        <v>1</v>
      </c>
      <c r="F6292" s="39" t="s">
        <v>51</v>
      </c>
    </row>
    <row r="6293" spans="1:6">
      <c r="A6293">
        <v>69</v>
      </c>
      <c r="B6293" s="1" t="s">
        <v>234</v>
      </c>
      <c r="C6293">
        <v>2</v>
      </c>
      <c r="D6293" s="39">
        <v>0.38</v>
      </c>
      <c r="E6293" s="39">
        <v>0</v>
      </c>
      <c r="F6293" s="39" t="s">
        <v>51</v>
      </c>
    </row>
    <row r="6294" spans="1:6">
      <c r="A6294">
        <v>69</v>
      </c>
      <c r="B6294" s="1" t="s">
        <v>14</v>
      </c>
      <c r="C6294">
        <v>1</v>
      </c>
      <c r="D6294" s="39">
        <v>0.87</v>
      </c>
      <c r="E6294" s="39">
        <v>2</v>
      </c>
      <c r="F6294" s="39" t="s">
        <v>51</v>
      </c>
    </row>
    <row r="6295" spans="1:6">
      <c r="A6295">
        <v>69</v>
      </c>
      <c r="B6295" s="1" t="s">
        <v>14</v>
      </c>
      <c r="C6295">
        <v>2</v>
      </c>
      <c r="D6295" s="39">
        <v>1</v>
      </c>
      <c r="E6295" s="39">
        <v>3</v>
      </c>
      <c r="F6295" s="39" t="s">
        <v>51</v>
      </c>
    </row>
    <row r="6296" spans="1:6">
      <c r="A6296">
        <v>69</v>
      </c>
      <c r="B6296" s="1" t="s">
        <v>335</v>
      </c>
      <c r="C6296">
        <v>1</v>
      </c>
      <c r="D6296" s="39">
        <v>1</v>
      </c>
      <c r="E6296" s="39">
        <v>3</v>
      </c>
      <c r="F6296" s="39" t="s">
        <v>51</v>
      </c>
    </row>
    <row r="6297" spans="1:6">
      <c r="A6297">
        <v>69</v>
      </c>
      <c r="B6297" s="1" t="s">
        <v>335</v>
      </c>
      <c r="C6297">
        <v>2</v>
      </c>
      <c r="D6297" s="39">
        <v>0.48</v>
      </c>
      <c r="E6297" s="39">
        <v>0</v>
      </c>
      <c r="F6297" s="39" t="s">
        <v>51</v>
      </c>
    </row>
    <row r="6298" spans="1:6">
      <c r="A6298">
        <v>69</v>
      </c>
      <c r="B6298" s="1" t="s">
        <v>118</v>
      </c>
      <c r="C6298">
        <v>1</v>
      </c>
      <c r="D6298" s="39">
        <v>0.6</v>
      </c>
      <c r="E6298" s="39">
        <v>2</v>
      </c>
      <c r="F6298" s="39" t="s">
        <v>51</v>
      </c>
    </row>
    <row r="6299" spans="1:6">
      <c r="A6299">
        <v>69</v>
      </c>
      <c r="B6299" s="1" t="s">
        <v>118</v>
      </c>
      <c r="C6299">
        <v>2</v>
      </c>
      <c r="D6299" s="39">
        <v>0</v>
      </c>
      <c r="E6299" s="39">
        <v>0</v>
      </c>
      <c r="F6299" s="39" t="s">
        <v>52</v>
      </c>
    </row>
    <row r="6300" spans="1:6">
      <c r="A6300">
        <v>69</v>
      </c>
      <c r="B6300" s="1" t="s">
        <v>326</v>
      </c>
      <c r="C6300">
        <v>1</v>
      </c>
      <c r="D6300" s="39">
        <v>0.28000000000000003</v>
      </c>
      <c r="E6300" s="39">
        <v>0</v>
      </c>
      <c r="F6300" s="39" t="s">
        <v>51</v>
      </c>
    </row>
    <row r="6301" spans="1:6">
      <c r="A6301">
        <v>69</v>
      </c>
      <c r="B6301" s="1" t="s">
        <v>326</v>
      </c>
      <c r="C6301">
        <v>2</v>
      </c>
      <c r="D6301" s="39">
        <v>0.64</v>
      </c>
      <c r="E6301" s="39">
        <v>1</v>
      </c>
      <c r="F6301" s="39" t="s">
        <v>51</v>
      </c>
    </row>
    <row r="6302" spans="1:6">
      <c r="A6302">
        <v>69</v>
      </c>
      <c r="B6302" s="1" t="s">
        <v>240</v>
      </c>
      <c r="C6302">
        <v>1</v>
      </c>
      <c r="D6302" s="39">
        <v>0.63</v>
      </c>
      <c r="E6302" s="39">
        <v>1</v>
      </c>
      <c r="F6302" s="39" t="s">
        <v>51</v>
      </c>
    </row>
    <row r="6303" spans="1:6">
      <c r="A6303">
        <v>69</v>
      </c>
      <c r="B6303" s="1" t="s">
        <v>240</v>
      </c>
      <c r="C6303">
        <v>2</v>
      </c>
      <c r="D6303" s="39">
        <v>0.61</v>
      </c>
      <c r="E6303" s="39">
        <v>1</v>
      </c>
      <c r="F6303" s="39" t="s">
        <v>51</v>
      </c>
    </row>
    <row r="6304" spans="1:6">
      <c r="A6304">
        <v>69</v>
      </c>
      <c r="B6304" s="1" t="s">
        <v>342</v>
      </c>
      <c r="C6304">
        <v>1</v>
      </c>
      <c r="D6304" s="39">
        <v>0.5</v>
      </c>
      <c r="E6304" s="39">
        <v>1</v>
      </c>
      <c r="F6304" s="39" t="s">
        <v>51</v>
      </c>
    </row>
    <row r="6305" spans="1:6">
      <c r="A6305">
        <v>69</v>
      </c>
      <c r="B6305" s="1" t="s">
        <v>342</v>
      </c>
      <c r="C6305">
        <v>2</v>
      </c>
      <c r="D6305" s="39">
        <v>1</v>
      </c>
      <c r="E6305" s="39">
        <v>3</v>
      </c>
      <c r="F6305" s="39" t="s">
        <v>51</v>
      </c>
    </row>
    <row r="6306" spans="1:6">
      <c r="A6306">
        <v>69</v>
      </c>
      <c r="B6306" s="1" t="s">
        <v>476</v>
      </c>
      <c r="C6306">
        <v>1</v>
      </c>
      <c r="D6306" s="39">
        <v>0.84</v>
      </c>
      <c r="E6306" s="39">
        <v>1</v>
      </c>
      <c r="F6306" s="39" t="s">
        <v>51</v>
      </c>
    </row>
    <row r="6307" spans="1:6">
      <c r="A6307">
        <v>69</v>
      </c>
      <c r="B6307" s="1" t="s">
        <v>476</v>
      </c>
      <c r="C6307">
        <v>2</v>
      </c>
      <c r="D6307" s="39">
        <v>0.74</v>
      </c>
      <c r="E6307" s="39">
        <v>1</v>
      </c>
      <c r="F6307" s="39" t="s">
        <v>51</v>
      </c>
    </row>
    <row r="6308" spans="1:6">
      <c r="A6308">
        <v>69</v>
      </c>
      <c r="B6308" s="1" t="s">
        <v>477</v>
      </c>
      <c r="C6308">
        <v>1</v>
      </c>
      <c r="D6308" s="39">
        <v>0.47</v>
      </c>
      <c r="E6308" s="39">
        <v>0</v>
      </c>
      <c r="F6308" s="39" t="s">
        <v>51</v>
      </c>
    </row>
    <row r="6309" spans="1:6">
      <c r="A6309">
        <v>69</v>
      </c>
      <c r="B6309" s="1" t="s">
        <v>477</v>
      </c>
      <c r="C6309">
        <v>2</v>
      </c>
      <c r="D6309" s="39">
        <v>0.74</v>
      </c>
      <c r="E6309" s="39">
        <v>2</v>
      </c>
      <c r="F6309" s="39" t="s">
        <v>51</v>
      </c>
    </row>
    <row r="6310" spans="1:6">
      <c r="A6310">
        <v>69</v>
      </c>
      <c r="B6310" s="1" t="s">
        <v>414</v>
      </c>
      <c r="C6310">
        <v>1</v>
      </c>
      <c r="D6310" s="39">
        <v>0.6</v>
      </c>
      <c r="E6310" s="39">
        <v>1</v>
      </c>
      <c r="F6310" s="39" t="s">
        <v>51</v>
      </c>
    </row>
    <row r="6311" spans="1:6">
      <c r="A6311">
        <v>69</v>
      </c>
      <c r="B6311" s="1" t="s">
        <v>414</v>
      </c>
      <c r="C6311">
        <v>2</v>
      </c>
      <c r="D6311" s="39">
        <v>0.6</v>
      </c>
      <c r="E6311" s="39">
        <v>1</v>
      </c>
      <c r="F6311" s="39" t="s">
        <v>51</v>
      </c>
    </row>
    <row r="6312" spans="1:6">
      <c r="A6312">
        <v>69</v>
      </c>
      <c r="B6312" s="1" t="s">
        <v>201</v>
      </c>
      <c r="C6312">
        <v>1</v>
      </c>
      <c r="D6312" s="39">
        <v>0.55000000000000004</v>
      </c>
      <c r="E6312" s="39">
        <v>1</v>
      </c>
      <c r="F6312" s="39" t="s">
        <v>51</v>
      </c>
    </row>
    <row r="6313" spans="1:6">
      <c r="A6313">
        <v>69</v>
      </c>
      <c r="B6313" s="1" t="s">
        <v>201</v>
      </c>
      <c r="C6313">
        <v>2</v>
      </c>
      <c r="D6313" s="39">
        <v>0.84</v>
      </c>
      <c r="E6313" s="39">
        <v>1</v>
      </c>
      <c r="F6313" s="39" t="s">
        <v>51</v>
      </c>
    </row>
    <row r="6314" spans="1:6">
      <c r="A6314">
        <v>69</v>
      </c>
      <c r="B6314" s="1" t="s">
        <v>290</v>
      </c>
      <c r="C6314">
        <v>1</v>
      </c>
      <c r="D6314" s="39">
        <v>0.68</v>
      </c>
      <c r="E6314" s="39">
        <v>2</v>
      </c>
      <c r="F6314" s="39" t="s">
        <v>51</v>
      </c>
    </row>
    <row r="6315" spans="1:6">
      <c r="A6315">
        <v>69</v>
      </c>
      <c r="B6315" s="1" t="s">
        <v>290</v>
      </c>
      <c r="C6315">
        <v>2</v>
      </c>
      <c r="D6315" s="39">
        <v>1</v>
      </c>
      <c r="E6315" s="39">
        <v>3</v>
      </c>
      <c r="F6315" s="39" t="s">
        <v>51</v>
      </c>
    </row>
    <row r="6316" spans="1:6">
      <c r="A6316">
        <v>69</v>
      </c>
      <c r="B6316" s="1" t="s">
        <v>20</v>
      </c>
      <c r="C6316">
        <v>1</v>
      </c>
      <c r="D6316" s="39">
        <v>1</v>
      </c>
      <c r="E6316" s="39">
        <v>3</v>
      </c>
      <c r="F6316" s="39" t="s">
        <v>51</v>
      </c>
    </row>
    <row r="6317" spans="1:6">
      <c r="A6317">
        <v>69</v>
      </c>
      <c r="B6317" s="1" t="s">
        <v>20</v>
      </c>
      <c r="C6317">
        <v>2</v>
      </c>
      <c r="D6317" s="39">
        <v>0.75</v>
      </c>
      <c r="E6317" s="39">
        <v>1</v>
      </c>
      <c r="F6317" s="39" t="s">
        <v>51</v>
      </c>
    </row>
    <row r="6318" spans="1:6">
      <c r="A6318">
        <v>69</v>
      </c>
      <c r="B6318" s="1" t="s">
        <v>274</v>
      </c>
      <c r="C6318">
        <v>1</v>
      </c>
      <c r="D6318" s="39">
        <v>0.77</v>
      </c>
      <c r="E6318" s="39">
        <v>2</v>
      </c>
      <c r="F6318" s="39" t="s">
        <v>51</v>
      </c>
    </row>
    <row r="6319" spans="1:6">
      <c r="A6319">
        <v>69</v>
      </c>
      <c r="B6319" s="1" t="s">
        <v>274</v>
      </c>
      <c r="C6319">
        <v>2</v>
      </c>
      <c r="D6319" s="39">
        <v>0.86</v>
      </c>
      <c r="E6319" s="39">
        <v>2</v>
      </c>
      <c r="F6319" s="39" t="s">
        <v>51</v>
      </c>
    </row>
    <row r="6320" spans="1:6">
      <c r="A6320">
        <v>69</v>
      </c>
      <c r="B6320" s="1" t="s">
        <v>394</v>
      </c>
      <c r="C6320">
        <v>1</v>
      </c>
      <c r="D6320" s="39">
        <v>0.61</v>
      </c>
      <c r="E6320" s="39">
        <v>2</v>
      </c>
      <c r="F6320" s="39" t="s">
        <v>51</v>
      </c>
    </row>
    <row r="6321" spans="1:6">
      <c r="A6321">
        <v>69</v>
      </c>
      <c r="B6321" s="1" t="s">
        <v>394</v>
      </c>
      <c r="C6321">
        <v>2</v>
      </c>
      <c r="D6321" s="39">
        <v>0.75</v>
      </c>
      <c r="E6321" s="39">
        <v>2</v>
      </c>
      <c r="F6321" s="39" t="s">
        <v>51</v>
      </c>
    </row>
    <row r="6322" spans="1:6">
      <c r="A6322">
        <v>69</v>
      </c>
      <c r="B6322" s="1" t="s">
        <v>243</v>
      </c>
      <c r="C6322">
        <v>1</v>
      </c>
      <c r="D6322" s="39">
        <v>0.91</v>
      </c>
      <c r="E6322" s="39">
        <v>2</v>
      </c>
      <c r="F6322" s="39" t="s">
        <v>51</v>
      </c>
    </row>
    <row r="6323" spans="1:6">
      <c r="A6323">
        <v>69</v>
      </c>
      <c r="B6323" s="1" t="s">
        <v>243</v>
      </c>
      <c r="C6323">
        <v>2</v>
      </c>
      <c r="D6323" s="39">
        <v>0.49</v>
      </c>
      <c r="E6323" s="39">
        <v>0</v>
      </c>
      <c r="F6323" s="39" t="s">
        <v>51</v>
      </c>
    </row>
    <row r="6324" spans="1:6">
      <c r="A6324">
        <v>69</v>
      </c>
      <c r="B6324" s="1" t="s">
        <v>311</v>
      </c>
      <c r="C6324">
        <v>1</v>
      </c>
      <c r="D6324" s="39">
        <v>0.62</v>
      </c>
      <c r="E6324" s="39">
        <v>2</v>
      </c>
      <c r="F6324" s="39" t="s">
        <v>51</v>
      </c>
    </row>
    <row r="6325" spans="1:6">
      <c r="A6325">
        <v>69</v>
      </c>
      <c r="B6325" s="1" t="s">
        <v>311</v>
      </c>
      <c r="C6325">
        <v>2</v>
      </c>
      <c r="D6325" s="39">
        <v>0.71</v>
      </c>
      <c r="E6325" s="39">
        <v>2</v>
      </c>
      <c r="F6325" s="39" t="s">
        <v>51</v>
      </c>
    </row>
    <row r="6326" spans="1:6">
      <c r="A6326">
        <v>69</v>
      </c>
      <c r="B6326" s="1" t="s">
        <v>474</v>
      </c>
      <c r="C6326">
        <v>1</v>
      </c>
      <c r="D6326" s="39">
        <v>0.83</v>
      </c>
      <c r="E6326" s="39">
        <v>2</v>
      </c>
      <c r="F6326" s="39" t="s">
        <v>51</v>
      </c>
    </row>
    <row r="6327" spans="1:6">
      <c r="A6327">
        <v>69</v>
      </c>
      <c r="B6327" s="1" t="s">
        <v>474</v>
      </c>
      <c r="C6327">
        <v>2</v>
      </c>
      <c r="D6327" s="39">
        <v>0.97</v>
      </c>
      <c r="E6327" s="39">
        <v>2</v>
      </c>
      <c r="F6327" s="39" t="s">
        <v>51</v>
      </c>
    </row>
    <row r="6328" spans="1:6">
      <c r="A6328">
        <v>69</v>
      </c>
      <c r="B6328" s="1" t="s">
        <v>275</v>
      </c>
      <c r="C6328">
        <v>1</v>
      </c>
      <c r="D6328" s="39">
        <v>0.44</v>
      </c>
      <c r="E6328" s="39">
        <v>0</v>
      </c>
      <c r="F6328" s="39" t="s">
        <v>51</v>
      </c>
    </row>
    <row r="6329" spans="1:6">
      <c r="A6329">
        <v>69</v>
      </c>
      <c r="B6329" s="1" t="s">
        <v>275</v>
      </c>
      <c r="C6329">
        <v>2</v>
      </c>
      <c r="D6329" s="39">
        <v>0.55000000000000004</v>
      </c>
      <c r="E6329" s="39">
        <v>2</v>
      </c>
      <c r="F6329" s="39" t="s">
        <v>51</v>
      </c>
    </row>
    <row r="6330" spans="1:6">
      <c r="A6330">
        <v>69</v>
      </c>
      <c r="B6330" s="1" t="s">
        <v>285</v>
      </c>
      <c r="C6330">
        <v>1</v>
      </c>
      <c r="D6330" s="39">
        <v>0.5</v>
      </c>
      <c r="E6330" s="39">
        <v>1</v>
      </c>
      <c r="F6330" s="39" t="s">
        <v>51</v>
      </c>
    </row>
    <row r="6331" spans="1:6">
      <c r="A6331">
        <v>69</v>
      </c>
      <c r="B6331" s="1" t="s">
        <v>285</v>
      </c>
      <c r="C6331">
        <v>2</v>
      </c>
      <c r="D6331" s="39">
        <v>0.45</v>
      </c>
      <c r="E6331" s="39">
        <v>0</v>
      </c>
      <c r="F6331" s="39" t="s">
        <v>51</v>
      </c>
    </row>
    <row r="6332" spans="1:6">
      <c r="A6332">
        <v>69</v>
      </c>
      <c r="B6332" s="1" t="s">
        <v>376</v>
      </c>
      <c r="C6332">
        <v>1</v>
      </c>
      <c r="D6332" s="39">
        <v>0.33</v>
      </c>
      <c r="E6332" s="39">
        <v>0</v>
      </c>
      <c r="F6332" s="39" t="s">
        <v>51</v>
      </c>
    </row>
    <row r="6333" spans="1:6">
      <c r="A6333">
        <v>69</v>
      </c>
      <c r="B6333" s="1" t="s">
        <v>376</v>
      </c>
      <c r="C6333">
        <v>2</v>
      </c>
      <c r="D6333" s="39">
        <v>0.77</v>
      </c>
      <c r="E6333" s="39">
        <v>2</v>
      </c>
      <c r="F6333" s="39" t="s">
        <v>51</v>
      </c>
    </row>
    <row r="6334" spans="1:6">
      <c r="A6334" s="64">
        <v>70</v>
      </c>
      <c r="B6334" s="1" t="s">
        <v>430</v>
      </c>
      <c r="C6334">
        <v>1</v>
      </c>
      <c r="D6334" s="39">
        <v>0.53</v>
      </c>
      <c r="E6334" s="39">
        <v>2</v>
      </c>
      <c r="F6334" s="39" t="s">
        <v>51</v>
      </c>
    </row>
    <row r="6335" spans="1:6">
      <c r="A6335">
        <v>70</v>
      </c>
      <c r="B6335" s="1" t="s">
        <v>430</v>
      </c>
      <c r="C6335">
        <v>2</v>
      </c>
      <c r="D6335" s="39">
        <v>0.56000000000000005</v>
      </c>
      <c r="E6335" s="39">
        <v>2</v>
      </c>
      <c r="F6335" s="39" t="s">
        <v>51</v>
      </c>
    </row>
    <row r="6336" spans="1:6">
      <c r="A6336">
        <v>70</v>
      </c>
      <c r="B6336" s="1" t="s">
        <v>354</v>
      </c>
      <c r="C6336">
        <v>1</v>
      </c>
      <c r="D6336" s="39">
        <v>0.6</v>
      </c>
      <c r="E6336" s="39">
        <v>2</v>
      </c>
      <c r="F6336" s="39" t="s">
        <v>51</v>
      </c>
    </row>
    <row r="6337" spans="1:6">
      <c r="A6337">
        <v>70</v>
      </c>
      <c r="B6337" s="1" t="s">
        <v>354</v>
      </c>
      <c r="C6337">
        <v>2</v>
      </c>
      <c r="D6337" s="39">
        <v>1</v>
      </c>
      <c r="E6337" s="39">
        <v>3</v>
      </c>
      <c r="F6337" s="39" t="s">
        <v>51</v>
      </c>
    </row>
    <row r="6338" spans="1:6">
      <c r="A6338">
        <v>70</v>
      </c>
      <c r="B6338" s="1" t="s">
        <v>379</v>
      </c>
      <c r="C6338">
        <v>1</v>
      </c>
      <c r="D6338" s="39">
        <v>0.53</v>
      </c>
      <c r="E6338" s="39">
        <v>2</v>
      </c>
      <c r="F6338" s="39" t="s">
        <v>51</v>
      </c>
    </row>
    <row r="6339" spans="1:6">
      <c r="A6339">
        <v>70</v>
      </c>
      <c r="B6339" s="1" t="s">
        <v>379</v>
      </c>
      <c r="C6339">
        <v>2</v>
      </c>
      <c r="D6339" s="39">
        <v>0.7</v>
      </c>
      <c r="E6339" s="39">
        <v>2</v>
      </c>
      <c r="F6339" s="39" t="s">
        <v>51</v>
      </c>
    </row>
    <row r="6340" spans="1:6">
      <c r="A6340">
        <v>70</v>
      </c>
      <c r="B6340" s="1" t="s">
        <v>343</v>
      </c>
      <c r="C6340">
        <v>1</v>
      </c>
      <c r="D6340" s="39">
        <v>0.37</v>
      </c>
      <c r="E6340" s="39">
        <v>0</v>
      </c>
      <c r="F6340" s="39" t="s">
        <v>51</v>
      </c>
    </row>
    <row r="6341" spans="1:6">
      <c r="A6341">
        <v>70</v>
      </c>
      <c r="B6341" s="1" t="s">
        <v>343</v>
      </c>
      <c r="C6341">
        <v>2</v>
      </c>
      <c r="D6341" s="39">
        <v>0.78</v>
      </c>
      <c r="E6341" s="39">
        <v>2</v>
      </c>
      <c r="F6341" s="39" t="s">
        <v>51</v>
      </c>
    </row>
    <row r="6342" spans="1:6">
      <c r="A6342">
        <v>70</v>
      </c>
      <c r="B6342" s="1" t="s">
        <v>478</v>
      </c>
      <c r="C6342">
        <v>1</v>
      </c>
      <c r="D6342" s="39">
        <v>0.51</v>
      </c>
      <c r="E6342" s="39">
        <v>2</v>
      </c>
      <c r="F6342" s="39" t="s">
        <v>51</v>
      </c>
    </row>
    <row r="6343" spans="1:6">
      <c r="A6343">
        <v>70</v>
      </c>
      <c r="B6343" s="1" t="s">
        <v>478</v>
      </c>
      <c r="C6343">
        <v>2</v>
      </c>
      <c r="D6343" s="39">
        <v>0.55000000000000004</v>
      </c>
      <c r="E6343" s="39">
        <v>2</v>
      </c>
      <c r="F6343" s="39" t="s">
        <v>51</v>
      </c>
    </row>
    <row r="6344" spans="1:6">
      <c r="A6344">
        <v>70</v>
      </c>
      <c r="B6344" s="1" t="s">
        <v>330</v>
      </c>
      <c r="C6344">
        <v>1</v>
      </c>
      <c r="D6344" s="39">
        <v>0.41</v>
      </c>
      <c r="E6344" s="39">
        <v>0</v>
      </c>
      <c r="F6344" s="39" t="s">
        <v>51</v>
      </c>
    </row>
    <row r="6345" spans="1:6">
      <c r="A6345">
        <v>70</v>
      </c>
      <c r="B6345" s="1" t="s">
        <v>330</v>
      </c>
      <c r="C6345">
        <v>2</v>
      </c>
      <c r="D6345" s="39">
        <v>0</v>
      </c>
      <c r="E6345" s="39">
        <v>0</v>
      </c>
      <c r="F6345" s="39" t="s">
        <v>52</v>
      </c>
    </row>
    <row r="6346" spans="1:6">
      <c r="A6346">
        <v>70</v>
      </c>
      <c r="B6346" s="1" t="s">
        <v>475</v>
      </c>
      <c r="C6346">
        <v>1</v>
      </c>
      <c r="D6346" s="39">
        <v>0.82</v>
      </c>
      <c r="E6346" s="39">
        <v>2</v>
      </c>
      <c r="F6346" s="39" t="s">
        <v>51</v>
      </c>
    </row>
    <row r="6347" spans="1:6">
      <c r="A6347">
        <v>70</v>
      </c>
      <c r="B6347" s="1" t="s">
        <v>475</v>
      </c>
      <c r="C6347">
        <v>2</v>
      </c>
      <c r="D6347" s="39">
        <v>0.45</v>
      </c>
      <c r="E6347" s="39">
        <v>1</v>
      </c>
      <c r="F6347" s="39" t="s">
        <v>51</v>
      </c>
    </row>
    <row r="6348" spans="1:6">
      <c r="A6348">
        <v>70</v>
      </c>
      <c r="B6348" s="1" t="s">
        <v>95</v>
      </c>
      <c r="C6348">
        <v>1</v>
      </c>
      <c r="D6348" s="39">
        <v>0.55000000000000004</v>
      </c>
      <c r="E6348" s="39">
        <v>2</v>
      </c>
      <c r="F6348" s="39" t="s">
        <v>51</v>
      </c>
    </row>
    <row r="6349" spans="1:6">
      <c r="A6349">
        <v>70</v>
      </c>
      <c r="B6349" s="1" t="s">
        <v>95</v>
      </c>
      <c r="C6349">
        <v>2</v>
      </c>
      <c r="D6349" s="39">
        <v>0.45</v>
      </c>
      <c r="E6349" s="39">
        <v>1</v>
      </c>
      <c r="F6349" s="39" t="s">
        <v>51</v>
      </c>
    </row>
    <row r="6350" spans="1:6">
      <c r="A6350">
        <v>70</v>
      </c>
      <c r="B6350" s="1" t="s">
        <v>472</v>
      </c>
      <c r="C6350">
        <v>1</v>
      </c>
      <c r="D6350" s="39">
        <v>0.44</v>
      </c>
      <c r="E6350" s="39">
        <v>0</v>
      </c>
      <c r="F6350" s="39" t="s">
        <v>51</v>
      </c>
    </row>
    <row r="6351" spans="1:6">
      <c r="A6351">
        <v>70</v>
      </c>
      <c r="B6351" s="1" t="s">
        <v>472</v>
      </c>
      <c r="C6351">
        <v>2</v>
      </c>
      <c r="D6351" s="39">
        <v>0</v>
      </c>
      <c r="E6351" s="39">
        <v>0</v>
      </c>
      <c r="F6351" s="39" t="s">
        <v>52</v>
      </c>
    </row>
    <row r="6352" spans="1:6">
      <c r="A6352">
        <v>70</v>
      </c>
      <c r="B6352" s="1" t="s">
        <v>479</v>
      </c>
      <c r="C6352">
        <v>1</v>
      </c>
      <c r="D6352" s="39">
        <v>0</v>
      </c>
      <c r="E6352" s="39">
        <v>0</v>
      </c>
      <c r="F6352" s="39" t="s">
        <v>52</v>
      </c>
    </row>
    <row r="6353" spans="1:6">
      <c r="A6353">
        <v>70</v>
      </c>
      <c r="B6353" s="1" t="s">
        <v>479</v>
      </c>
      <c r="C6353">
        <v>2</v>
      </c>
      <c r="D6353" s="39">
        <v>0</v>
      </c>
      <c r="E6353" s="39">
        <v>0</v>
      </c>
      <c r="F6353" s="39" t="s">
        <v>52</v>
      </c>
    </row>
    <row r="6354" spans="1:6">
      <c r="A6354">
        <v>70</v>
      </c>
      <c r="B6354" s="1" t="s">
        <v>332</v>
      </c>
      <c r="C6354">
        <v>1</v>
      </c>
      <c r="D6354" s="39">
        <v>0.54</v>
      </c>
      <c r="E6354" s="39">
        <v>2</v>
      </c>
      <c r="F6354" s="39" t="s">
        <v>51</v>
      </c>
    </row>
    <row r="6355" spans="1:6">
      <c r="A6355">
        <v>70</v>
      </c>
      <c r="B6355" s="1" t="s">
        <v>332</v>
      </c>
      <c r="C6355">
        <v>2</v>
      </c>
      <c r="D6355" s="39">
        <v>0.84</v>
      </c>
      <c r="E6355" s="39">
        <v>2</v>
      </c>
      <c r="F6355" s="39" t="s">
        <v>51</v>
      </c>
    </row>
    <row r="6356" spans="1:6">
      <c r="A6356">
        <v>70</v>
      </c>
      <c r="B6356" s="1" t="s">
        <v>390</v>
      </c>
      <c r="C6356">
        <v>1</v>
      </c>
      <c r="D6356" s="39">
        <v>0.3</v>
      </c>
      <c r="E6356" s="39">
        <v>0</v>
      </c>
      <c r="F6356" s="39" t="s">
        <v>51</v>
      </c>
    </row>
    <row r="6357" spans="1:6">
      <c r="A6357">
        <v>70</v>
      </c>
      <c r="B6357" s="1" t="s">
        <v>390</v>
      </c>
      <c r="C6357">
        <v>2</v>
      </c>
      <c r="D6357" s="39">
        <v>0.95</v>
      </c>
      <c r="E6357" s="39">
        <v>2</v>
      </c>
      <c r="F6357" s="39" t="s">
        <v>51</v>
      </c>
    </row>
    <row r="6358" spans="1:6">
      <c r="A6358">
        <v>70</v>
      </c>
      <c r="B6358" s="1" t="s">
        <v>270</v>
      </c>
      <c r="C6358">
        <v>1</v>
      </c>
      <c r="D6358" s="39">
        <v>0.61</v>
      </c>
      <c r="E6358" s="39">
        <v>2</v>
      </c>
      <c r="F6358" s="39" t="s">
        <v>51</v>
      </c>
    </row>
    <row r="6359" spans="1:6">
      <c r="A6359">
        <v>70</v>
      </c>
      <c r="B6359" s="1" t="s">
        <v>270</v>
      </c>
      <c r="C6359">
        <v>2</v>
      </c>
      <c r="D6359" s="39">
        <v>0.66</v>
      </c>
      <c r="E6359" s="39">
        <v>2</v>
      </c>
      <c r="F6359" s="39" t="s">
        <v>51</v>
      </c>
    </row>
    <row r="6360" spans="1:6">
      <c r="A6360">
        <v>70</v>
      </c>
      <c r="B6360" s="1" t="s">
        <v>10</v>
      </c>
      <c r="C6360">
        <v>1</v>
      </c>
      <c r="D6360" s="39">
        <v>1</v>
      </c>
      <c r="E6360" s="39">
        <v>3</v>
      </c>
      <c r="F6360" s="39" t="s">
        <v>51</v>
      </c>
    </row>
    <row r="6361" spans="1:6">
      <c r="A6361">
        <v>70</v>
      </c>
      <c r="B6361" s="1" t="s">
        <v>10</v>
      </c>
      <c r="C6361">
        <v>2</v>
      </c>
      <c r="D6361" s="39">
        <v>0.62</v>
      </c>
      <c r="E6361" s="39">
        <v>1</v>
      </c>
      <c r="F6361" s="39" t="s">
        <v>51</v>
      </c>
    </row>
    <row r="6362" spans="1:6">
      <c r="A6362">
        <v>70</v>
      </c>
      <c r="B6362" s="1" t="s">
        <v>452</v>
      </c>
      <c r="C6362">
        <v>1</v>
      </c>
      <c r="D6362" s="39">
        <v>0.52</v>
      </c>
      <c r="E6362" s="39">
        <v>1</v>
      </c>
      <c r="F6362" s="39" t="s">
        <v>51</v>
      </c>
    </row>
    <row r="6363" spans="1:6">
      <c r="A6363">
        <v>70</v>
      </c>
      <c r="B6363" s="1" t="s">
        <v>452</v>
      </c>
      <c r="C6363">
        <v>2</v>
      </c>
      <c r="D6363" s="39">
        <v>0.45</v>
      </c>
      <c r="E6363" s="39">
        <v>0</v>
      </c>
      <c r="F6363" s="39" t="s">
        <v>51</v>
      </c>
    </row>
    <row r="6364" spans="1:6">
      <c r="A6364">
        <v>70</v>
      </c>
      <c r="B6364" s="1" t="s">
        <v>404</v>
      </c>
      <c r="C6364">
        <v>1</v>
      </c>
      <c r="D6364" s="39">
        <v>0.44</v>
      </c>
      <c r="E6364" s="39">
        <v>0</v>
      </c>
      <c r="F6364" s="39" t="s">
        <v>51</v>
      </c>
    </row>
    <row r="6365" spans="1:6">
      <c r="A6365">
        <v>70</v>
      </c>
      <c r="B6365" s="1" t="s">
        <v>404</v>
      </c>
      <c r="C6365">
        <v>2</v>
      </c>
      <c r="D6365" s="39">
        <v>1</v>
      </c>
      <c r="E6365" s="39">
        <v>3</v>
      </c>
      <c r="F6365" s="39" t="s">
        <v>51</v>
      </c>
    </row>
    <row r="6366" spans="1:6">
      <c r="A6366">
        <v>70</v>
      </c>
      <c r="B6366" s="1" t="s">
        <v>391</v>
      </c>
      <c r="C6366">
        <v>1</v>
      </c>
      <c r="D6366" s="39">
        <v>0.52</v>
      </c>
      <c r="E6366" s="39">
        <v>1</v>
      </c>
      <c r="F6366" s="39" t="s">
        <v>51</v>
      </c>
    </row>
    <row r="6367" spans="1:6">
      <c r="A6367">
        <v>70</v>
      </c>
      <c r="B6367" s="1" t="s">
        <v>391</v>
      </c>
      <c r="C6367">
        <v>2</v>
      </c>
      <c r="D6367" s="39">
        <v>1</v>
      </c>
      <c r="E6367" s="39">
        <v>3</v>
      </c>
      <c r="F6367" s="39" t="s">
        <v>51</v>
      </c>
    </row>
    <row r="6368" spans="1:6">
      <c r="A6368">
        <v>70</v>
      </c>
      <c r="B6368" s="1" t="s">
        <v>489</v>
      </c>
      <c r="C6368">
        <v>1</v>
      </c>
      <c r="D6368" s="39">
        <v>1</v>
      </c>
      <c r="E6368" s="39">
        <v>3</v>
      </c>
      <c r="F6368" s="39" t="s">
        <v>51</v>
      </c>
    </row>
    <row r="6369" spans="1:6">
      <c r="A6369">
        <v>70</v>
      </c>
      <c r="B6369" s="1" t="s">
        <v>489</v>
      </c>
      <c r="C6369">
        <v>2</v>
      </c>
      <c r="D6369" s="39">
        <v>1</v>
      </c>
      <c r="E6369" s="39">
        <v>3</v>
      </c>
      <c r="F6369" s="39" t="s">
        <v>51</v>
      </c>
    </row>
    <row r="6370" spans="1:6">
      <c r="A6370">
        <v>70</v>
      </c>
      <c r="B6370" s="1" t="s">
        <v>431</v>
      </c>
      <c r="C6370">
        <v>1</v>
      </c>
      <c r="D6370" s="39">
        <v>1</v>
      </c>
      <c r="E6370" s="39">
        <v>3</v>
      </c>
      <c r="F6370" s="39" t="s">
        <v>51</v>
      </c>
    </row>
    <row r="6371" spans="1:6">
      <c r="A6371">
        <v>70</v>
      </c>
      <c r="B6371" s="1" t="s">
        <v>431</v>
      </c>
      <c r="C6371">
        <v>2</v>
      </c>
      <c r="D6371" s="39">
        <v>0</v>
      </c>
      <c r="E6371" s="39">
        <v>0</v>
      </c>
      <c r="F6371" s="39" t="s">
        <v>52</v>
      </c>
    </row>
    <row r="6372" spans="1:6">
      <c r="A6372">
        <v>70</v>
      </c>
      <c r="B6372" s="1" t="s">
        <v>334</v>
      </c>
      <c r="C6372">
        <v>1</v>
      </c>
      <c r="D6372" s="39">
        <v>0.55000000000000004</v>
      </c>
      <c r="E6372" s="39">
        <v>1</v>
      </c>
      <c r="F6372" s="39" t="s">
        <v>51</v>
      </c>
    </row>
    <row r="6373" spans="1:6">
      <c r="A6373">
        <v>70</v>
      </c>
      <c r="B6373" s="1" t="s">
        <v>334</v>
      </c>
      <c r="C6373">
        <v>2</v>
      </c>
      <c r="D6373" s="39">
        <v>1</v>
      </c>
      <c r="E6373" s="39">
        <v>3</v>
      </c>
      <c r="F6373" s="39" t="s">
        <v>51</v>
      </c>
    </row>
    <row r="6374" spans="1:6">
      <c r="A6374">
        <v>70</v>
      </c>
      <c r="B6374" s="1" t="s">
        <v>257</v>
      </c>
      <c r="C6374">
        <v>1</v>
      </c>
      <c r="D6374" s="39">
        <v>0.64</v>
      </c>
      <c r="E6374" s="39">
        <v>2</v>
      </c>
      <c r="F6374" s="39" t="s">
        <v>51</v>
      </c>
    </row>
    <row r="6375" spans="1:6">
      <c r="A6375">
        <v>70</v>
      </c>
      <c r="B6375" s="1" t="s">
        <v>257</v>
      </c>
      <c r="C6375">
        <v>2</v>
      </c>
      <c r="D6375" s="39">
        <v>1</v>
      </c>
      <c r="E6375" s="39">
        <v>3</v>
      </c>
      <c r="F6375" s="39" t="s">
        <v>51</v>
      </c>
    </row>
    <row r="6376" spans="1:6">
      <c r="A6376">
        <v>70</v>
      </c>
      <c r="B6376" s="1" t="s">
        <v>323</v>
      </c>
      <c r="C6376">
        <v>1</v>
      </c>
      <c r="D6376" s="39">
        <v>0.53</v>
      </c>
      <c r="E6376" s="39">
        <v>2</v>
      </c>
      <c r="F6376" s="39" t="s">
        <v>51</v>
      </c>
    </row>
    <row r="6377" spans="1:6">
      <c r="A6377">
        <v>70</v>
      </c>
      <c r="B6377" s="1" t="s">
        <v>323</v>
      </c>
      <c r="C6377">
        <v>2</v>
      </c>
      <c r="D6377" s="39">
        <v>0.54</v>
      </c>
      <c r="E6377" s="39">
        <v>1</v>
      </c>
      <c r="F6377" s="39" t="s">
        <v>51</v>
      </c>
    </row>
    <row r="6378" spans="1:6">
      <c r="A6378">
        <v>70</v>
      </c>
      <c r="B6378" s="1" t="s">
        <v>480</v>
      </c>
      <c r="C6378">
        <v>1</v>
      </c>
      <c r="D6378" s="39">
        <v>0.65</v>
      </c>
      <c r="E6378" s="39">
        <v>1</v>
      </c>
      <c r="F6378" s="39" t="s">
        <v>51</v>
      </c>
    </row>
    <row r="6379" spans="1:6">
      <c r="A6379">
        <v>70</v>
      </c>
      <c r="B6379" s="1" t="s">
        <v>480</v>
      </c>
      <c r="C6379">
        <v>2</v>
      </c>
      <c r="D6379" s="39">
        <v>0.47</v>
      </c>
      <c r="E6379" s="39">
        <v>0</v>
      </c>
      <c r="F6379" s="39" t="s">
        <v>51</v>
      </c>
    </row>
    <row r="6380" spans="1:6">
      <c r="A6380">
        <v>70</v>
      </c>
      <c r="B6380" s="1" t="s">
        <v>481</v>
      </c>
      <c r="C6380">
        <v>1</v>
      </c>
      <c r="D6380" s="39">
        <v>0.73</v>
      </c>
      <c r="E6380" s="39">
        <v>1</v>
      </c>
      <c r="F6380" s="39" t="s">
        <v>51</v>
      </c>
    </row>
    <row r="6381" spans="1:6">
      <c r="A6381">
        <v>70</v>
      </c>
      <c r="B6381" s="1" t="s">
        <v>481</v>
      </c>
      <c r="C6381">
        <v>2</v>
      </c>
      <c r="D6381" s="39">
        <v>0.55000000000000004</v>
      </c>
      <c r="E6381" s="39">
        <v>1</v>
      </c>
      <c r="F6381" s="39" t="s">
        <v>51</v>
      </c>
    </row>
    <row r="6382" spans="1:6">
      <c r="A6382">
        <v>70</v>
      </c>
      <c r="B6382" s="1" t="s">
        <v>310</v>
      </c>
      <c r="C6382">
        <v>1</v>
      </c>
      <c r="D6382" s="39">
        <v>0.7</v>
      </c>
      <c r="E6382" s="39">
        <v>1</v>
      </c>
      <c r="F6382" s="39" t="s">
        <v>51</v>
      </c>
    </row>
    <row r="6383" spans="1:6">
      <c r="A6383">
        <v>70</v>
      </c>
      <c r="B6383" s="1" t="s">
        <v>310</v>
      </c>
      <c r="C6383">
        <v>2</v>
      </c>
      <c r="D6383" s="39">
        <v>0.96</v>
      </c>
      <c r="E6383" s="39">
        <v>2</v>
      </c>
      <c r="F6383" s="39" t="s">
        <v>51</v>
      </c>
    </row>
    <row r="6384" spans="1:6">
      <c r="A6384">
        <v>70</v>
      </c>
      <c r="B6384" s="1" t="s">
        <v>405</v>
      </c>
      <c r="C6384">
        <v>1</v>
      </c>
      <c r="D6384" s="39">
        <v>0.3</v>
      </c>
      <c r="E6384" s="39">
        <v>0</v>
      </c>
      <c r="F6384" s="39" t="s">
        <v>51</v>
      </c>
    </row>
    <row r="6385" spans="1:6">
      <c r="A6385">
        <v>70</v>
      </c>
      <c r="B6385" s="1" t="s">
        <v>405</v>
      </c>
      <c r="C6385">
        <v>2</v>
      </c>
      <c r="D6385" s="39">
        <v>0.94</v>
      </c>
      <c r="E6385" s="39">
        <v>2</v>
      </c>
      <c r="F6385" s="39" t="s">
        <v>51</v>
      </c>
    </row>
    <row r="6386" spans="1:6">
      <c r="A6386">
        <v>70</v>
      </c>
      <c r="B6386" s="1" t="s">
        <v>234</v>
      </c>
      <c r="C6386">
        <v>1</v>
      </c>
      <c r="D6386" s="39">
        <v>0.64</v>
      </c>
      <c r="E6386" s="39">
        <v>1</v>
      </c>
      <c r="F6386" s="39" t="s">
        <v>51</v>
      </c>
    </row>
    <row r="6387" spans="1:6">
      <c r="A6387">
        <v>70</v>
      </c>
      <c r="B6387" s="1" t="s">
        <v>234</v>
      </c>
      <c r="C6387">
        <v>2</v>
      </c>
      <c r="D6387" s="39">
        <v>0.61</v>
      </c>
      <c r="E6387" s="39">
        <v>2</v>
      </c>
      <c r="F6387" s="39" t="s">
        <v>51</v>
      </c>
    </row>
    <row r="6388" spans="1:6">
      <c r="A6388">
        <v>70</v>
      </c>
      <c r="B6388" s="1" t="s">
        <v>14</v>
      </c>
      <c r="C6388">
        <v>1</v>
      </c>
      <c r="D6388" s="39">
        <v>0.6</v>
      </c>
      <c r="E6388" s="39">
        <v>2</v>
      </c>
      <c r="F6388" s="39" t="s">
        <v>51</v>
      </c>
    </row>
    <row r="6389" spans="1:6">
      <c r="A6389">
        <v>70</v>
      </c>
      <c r="B6389" s="1" t="s">
        <v>14</v>
      </c>
      <c r="C6389">
        <v>2</v>
      </c>
      <c r="D6389" s="39">
        <v>0.59</v>
      </c>
      <c r="E6389" s="39">
        <v>2</v>
      </c>
      <c r="F6389" s="39" t="s">
        <v>51</v>
      </c>
    </row>
    <row r="6390" spans="1:6">
      <c r="A6390">
        <v>70</v>
      </c>
      <c r="B6390" s="1" t="s">
        <v>118</v>
      </c>
      <c r="C6390">
        <v>1</v>
      </c>
      <c r="D6390" s="39">
        <v>0.7</v>
      </c>
      <c r="E6390" s="39">
        <v>2</v>
      </c>
      <c r="F6390" s="39" t="s">
        <v>51</v>
      </c>
    </row>
    <row r="6391" spans="1:6">
      <c r="A6391">
        <v>70</v>
      </c>
      <c r="B6391" s="1" t="s">
        <v>118</v>
      </c>
      <c r="C6391">
        <v>2</v>
      </c>
      <c r="D6391" s="39">
        <v>0.32</v>
      </c>
      <c r="E6391" s="39">
        <v>1</v>
      </c>
      <c r="F6391" s="39" t="s">
        <v>51</v>
      </c>
    </row>
    <row r="6392" spans="1:6">
      <c r="A6392">
        <v>70</v>
      </c>
      <c r="B6392" s="1" t="s">
        <v>326</v>
      </c>
      <c r="C6392">
        <v>1</v>
      </c>
      <c r="D6392" s="39">
        <v>1</v>
      </c>
      <c r="E6392" s="39">
        <v>3</v>
      </c>
      <c r="F6392" s="39" t="s">
        <v>51</v>
      </c>
    </row>
    <row r="6393" spans="1:6">
      <c r="A6393">
        <v>70</v>
      </c>
      <c r="B6393" s="1" t="s">
        <v>326</v>
      </c>
      <c r="C6393">
        <v>2</v>
      </c>
      <c r="D6393" s="39">
        <v>0.73</v>
      </c>
      <c r="E6393" s="39">
        <v>1</v>
      </c>
      <c r="F6393" s="39" t="s">
        <v>51</v>
      </c>
    </row>
    <row r="6394" spans="1:6">
      <c r="A6394">
        <v>70</v>
      </c>
      <c r="B6394" s="1" t="s">
        <v>240</v>
      </c>
      <c r="C6394">
        <v>1</v>
      </c>
      <c r="D6394" s="39">
        <v>0.61</v>
      </c>
      <c r="E6394" s="39">
        <v>2</v>
      </c>
      <c r="F6394" s="39" t="s">
        <v>51</v>
      </c>
    </row>
    <row r="6395" spans="1:6">
      <c r="A6395">
        <v>70</v>
      </c>
      <c r="B6395" s="1" t="s">
        <v>240</v>
      </c>
      <c r="C6395">
        <v>2</v>
      </c>
      <c r="D6395" s="39">
        <v>0.64</v>
      </c>
      <c r="E6395" s="39">
        <v>2</v>
      </c>
      <c r="F6395" s="39" t="s">
        <v>51</v>
      </c>
    </row>
    <row r="6396" spans="1:6">
      <c r="A6396">
        <v>70</v>
      </c>
      <c r="B6396" s="1" t="s">
        <v>342</v>
      </c>
      <c r="C6396">
        <v>1</v>
      </c>
      <c r="D6396" s="39">
        <v>0.94</v>
      </c>
      <c r="E6396" s="39">
        <v>2</v>
      </c>
      <c r="F6396" s="39" t="s">
        <v>51</v>
      </c>
    </row>
    <row r="6397" spans="1:6">
      <c r="A6397">
        <v>70</v>
      </c>
      <c r="B6397" s="1" t="s">
        <v>342</v>
      </c>
      <c r="C6397">
        <v>2</v>
      </c>
      <c r="D6397" s="39">
        <v>0.59</v>
      </c>
      <c r="E6397" s="39">
        <v>2</v>
      </c>
      <c r="F6397" s="39" t="s">
        <v>51</v>
      </c>
    </row>
    <row r="6398" spans="1:6">
      <c r="A6398">
        <v>70</v>
      </c>
      <c r="B6398" s="1" t="s">
        <v>414</v>
      </c>
      <c r="C6398">
        <v>1</v>
      </c>
      <c r="D6398" s="39">
        <v>1</v>
      </c>
      <c r="E6398" s="39">
        <v>3</v>
      </c>
      <c r="F6398" s="39" t="s">
        <v>51</v>
      </c>
    </row>
    <row r="6399" spans="1:6">
      <c r="A6399">
        <v>70</v>
      </c>
      <c r="B6399" s="1" t="s">
        <v>414</v>
      </c>
      <c r="C6399">
        <v>2</v>
      </c>
      <c r="D6399" s="39">
        <v>0.59</v>
      </c>
      <c r="E6399" s="39">
        <v>1</v>
      </c>
      <c r="F6399" s="39" t="s">
        <v>51</v>
      </c>
    </row>
    <row r="6400" spans="1:6">
      <c r="A6400">
        <v>70</v>
      </c>
      <c r="B6400" s="1" t="s">
        <v>201</v>
      </c>
      <c r="C6400">
        <v>1</v>
      </c>
      <c r="D6400" s="39">
        <v>1</v>
      </c>
      <c r="E6400" s="39">
        <v>3</v>
      </c>
      <c r="F6400" s="39" t="s">
        <v>51</v>
      </c>
    </row>
    <row r="6401" spans="1:6">
      <c r="A6401">
        <v>70</v>
      </c>
      <c r="B6401" s="1" t="s">
        <v>201</v>
      </c>
      <c r="C6401">
        <v>2</v>
      </c>
      <c r="D6401" s="39">
        <v>0.75</v>
      </c>
      <c r="E6401" s="39">
        <v>2</v>
      </c>
      <c r="F6401" s="39" t="s">
        <v>51</v>
      </c>
    </row>
    <row r="6402" spans="1:6">
      <c r="A6402">
        <v>70</v>
      </c>
      <c r="B6402" s="1" t="s">
        <v>290</v>
      </c>
      <c r="C6402">
        <v>1</v>
      </c>
      <c r="D6402" s="39">
        <v>0.89</v>
      </c>
      <c r="E6402" s="39">
        <v>1</v>
      </c>
      <c r="F6402" s="39" t="s">
        <v>51</v>
      </c>
    </row>
    <row r="6403" spans="1:6">
      <c r="A6403">
        <v>70</v>
      </c>
      <c r="B6403" s="1" t="s">
        <v>290</v>
      </c>
      <c r="C6403">
        <v>2</v>
      </c>
      <c r="D6403" s="39">
        <v>1</v>
      </c>
      <c r="E6403" s="39">
        <v>3</v>
      </c>
      <c r="F6403" s="39" t="s">
        <v>51</v>
      </c>
    </row>
    <row r="6404" spans="1:6">
      <c r="A6404">
        <v>70</v>
      </c>
      <c r="B6404" s="1" t="s">
        <v>482</v>
      </c>
      <c r="C6404">
        <v>1</v>
      </c>
      <c r="D6404" s="39">
        <v>0.66</v>
      </c>
      <c r="E6404" s="39">
        <v>1</v>
      </c>
      <c r="F6404" s="39" t="s">
        <v>51</v>
      </c>
    </row>
    <row r="6405" spans="1:6">
      <c r="A6405">
        <v>70</v>
      </c>
      <c r="B6405" s="1" t="s">
        <v>482</v>
      </c>
      <c r="C6405">
        <v>2</v>
      </c>
      <c r="D6405" s="39">
        <v>0.56999999999999995</v>
      </c>
      <c r="E6405" s="39">
        <v>2</v>
      </c>
      <c r="F6405" s="39" t="s">
        <v>51</v>
      </c>
    </row>
    <row r="6406" spans="1:6">
      <c r="A6406">
        <v>70</v>
      </c>
      <c r="B6406" s="1" t="s">
        <v>20</v>
      </c>
      <c r="C6406">
        <v>1</v>
      </c>
      <c r="D6406" s="39">
        <v>1</v>
      </c>
      <c r="E6406" s="39">
        <v>3</v>
      </c>
      <c r="F6406" s="39" t="s">
        <v>51</v>
      </c>
    </row>
    <row r="6407" spans="1:6">
      <c r="A6407">
        <v>70</v>
      </c>
      <c r="B6407" s="1" t="s">
        <v>20</v>
      </c>
      <c r="C6407">
        <v>2</v>
      </c>
      <c r="D6407" s="39">
        <v>0.47</v>
      </c>
      <c r="E6407" s="39">
        <v>0</v>
      </c>
      <c r="F6407" s="39" t="s">
        <v>51</v>
      </c>
    </row>
    <row r="6408" spans="1:6">
      <c r="A6408">
        <v>70</v>
      </c>
      <c r="B6408" s="1" t="s">
        <v>274</v>
      </c>
      <c r="C6408">
        <v>1</v>
      </c>
      <c r="D6408" s="39">
        <v>1</v>
      </c>
      <c r="E6408" s="39">
        <v>3</v>
      </c>
      <c r="F6408" s="39" t="s">
        <v>51</v>
      </c>
    </row>
    <row r="6409" spans="1:6">
      <c r="A6409">
        <v>70</v>
      </c>
      <c r="B6409" s="1" t="s">
        <v>274</v>
      </c>
      <c r="C6409">
        <v>2</v>
      </c>
      <c r="D6409" s="39">
        <v>0.6</v>
      </c>
      <c r="E6409" s="39">
        <v>1</v>
      </c>
      <c r="F6409" s="39" t="s">
        <v>51</v>
      </c>
    </row>
    <row r="6410" spans="1:6">
      <c r="A6410">
        <v>70</v>
      </c>
      <c r="B6410" s="1" t="s">
        <v>243</v>
      </c>
      <c r="C6410">
        <v>1</v>
      </c>
      <c r="D6410" s="39">
        <v>1</v>
      </c>
      <c r="E6410" s="39">
        <v>3</v>
      </c>
      <c r="F6410" s="39" t="s">
        <v>51</v>
      </c>
    </row>
    <row r="6411" spans="1:6">
      <c r="A6411">
        <v>70</v>
      </c>
      <c r="B6411" s="1" t="s">
        <v>243</v>
      </c>
      <c r="C6411">
        <v>2</v>
      </c>
      <c r="D6411" s="39">
        <v>1</v>
      </c>
      <c r="E6411" s="39">
        <v>3</v>
      </c>
      <c r="F6411" s="39" t="s">
        <v>51</v>
      </c>
    </row>
    <row r="6412" spans="1:6">
      <c r="A6412">
        <v>70</v>
      </c>
      <c r="B6412" s="1" t="s">
        <v>483</v>
      </c>
      <c r="C6412">
        <v>1</v>
      </c>
      <c r="D6412" s="39">
        <v>1</v>
      </c>
      <c r="E6412" s="39">
        <v>3</v>
      </c>
      <c r="F6412" s="39" t="s">
        <v>51</v>
      </c>
    </row>
    <row r="6413" spans="1:6">
      <c r="A6413">
        <v>70</v>
      </c>
      <c r="B6413" s="1" t="s">
        <v>483</v>
      </c>
      <c r="C6413">
        <v>2</v>
      </c>
      <c r="D6413" s="39">
        <v>0.62</v>
      </c>
      <c r="E6413" s="39">
        <v>1</v>
      </c>
      <c r="F6413" s="39" t="s">
        <v>51</v>
      </c>
    </row>
    <row r="6414" spans="1:6">
      <c r="A6414">
        <v>70</v>
      </c>
      <c r="B6414" s="1" t="s">
        <v>394</v>
      </c>
      <c r="C6414">
        <v>1</v>
      </c>
      <c r="D6414" s="39">
        <v>1</v>
      </c>
      <c r="E6414" s="39">
        <v>3</v>
      </c>
      <c r="F6414" s="39" t="s">
        <v>51</v>
      </c>
    </row>
    <row r="6415" spans="1:6">
      <c r="A6415">
        <v>70</v>
      </c>
      <c r="B6415" s="1" t="s">
        <v>394</v>
      </c>
      <c r="C6415">
        <v>2</v>
      </c>
      <c r="D6415" s="39">
        <v>0.73</v>
      </c>
      <c r="E6415" s="39">
        <v>2</v>
      </c>
      <c r="F6415" s="39" t="s">
        <v>51</v>
      </c>
    </row>
    <row r="6416" spans="1:6">
      <c r="A6416">
        <v>70</v>
      </c>
      <c r="B6416" s="1" t="s">
        <v>311</v>
      </c>
      <c r="C6416">
        <v>1</v>
      </c>
      <c r="D6416" s="39">
        <v>0.82</v>
      </c>
      <c r="E6416" s="39">
        <v>2</v>
      </c>
      <c r="F6416" s="39" t="s">
        <v>51</v>
      </c>
    </row>
    <row r="6417" spans="1:6">
      <c r="A6417">
        <v>70</v>
      </c>
      <c r="B6417" s="1" t="s">
        <v>311</v>
      </c>
      <c r="C6417">
        <v>2</v>
      </c>
      <c r="D6417" s="39">
        <v>1</v>
      </c>
      <c r="E6417" s="39">
        <v>3</v>
      </c>
      <c r="F6417" s="39" t="s">
        <v>51</v>
      </c>
    </row>
    <row r="6418" spans="1:6">
      <c r="A6418">
        <v>70</v>
      </c>
      <c r="B6418" s="1" t="s">
        <v>484</v>
      </c>
      <c r="C6418">
        <v>1</v>
      </c>
      <c r="D6418" s="39">
        <v>0.62</v>
      </c>
      <c r="E6418" s="39">
        <v>1</v>
      </c>
      <c r="F6418" s="39" t="s">
        <v>51</v>
      </c>
    </row>
    <row r="6419" spans="1:6">
      <c r="A6419">
        <v>70</v>
      </c>
      <c r="B6419" s="1" t="s">
        <v>484</v>
      </c>
      <c r="C6419">
        <v>2</v>
      </c>
      <c r="D6419" s="39">
        <v>0.52</v>
      </c>
      <c r="E6419" s="39">
        <v>1</v>
      </c>
      <c r="F6419" s="39" t="s">
        <v>51</v>
      </c>
    </row>
    <row r="6420" spans="1:6">
      <c r="A6420">
        <v>70</v>
      </c>
      <c r="B6420" s="1" t="s">
        <v>275</v>
      </c>
      <c r="C6420">
        <v>1</v>
      </c>
      <c r="D6420" s="39">
        <v>0.61</v>
      </c>
      <c r="E6420" s="39">
        <v>1</v>
      </c>
      <c r="F6420" s="39" t="s">
        <v>51</v>
      </c>
    </row>
    <row r="6421" spans="1:6">
      <c r="A6421">
        <v>70</v>
      </c>
      <c r="B6421" s="1" t="s">
        <v>275</v>
      </c>
      <c r="C6421">
        <v>2</v>
      </c>
      <c r="D6421" s="39">
        <v>0.91</v>
      </c>
      <c r="E6421" s="39">
        <v>2</v>
      </c>
      <c r="F6421" s="39" t="s">
        <v>51</v>
      </c>
    </row>
    <row r="6422" spans="1:6">
      <c r="A6422">
        <v>70</v>
      </c>
      <c r="B6422" s="1" t="s">
        <v>376</v>
      </c>
      <c r="C6422">
        <v>1</v>
      </c>
      <c r="D6422" s="39">
        <v>0.61</v>
      </c>
      <c r="E6422" s="39">
        <v>1</v>
      </c>
      <c r="F6422" s="39" t="s">
        <v>51</v>
      </c>
    </row>
    <row r="6423" spans="1:6">
      <c r="A6423">
        <v>70</v>
      </c>
      <c r="B6423" s="1" t="s">
        <v>376</v>
      </c>
      <c r="C6423">
        <v>2</v>
      </c>
      <c r="D6423" s="39">
        <v>0.59</v>
      </c>
      <c r="E6423" s="39">
        <v>2</v>
      </c>
      <c r="F6423" s="39" t="s">
        <v>51</v>
      </c>
    </row>
    <row r="6424" spans="1:6">
      <c r="A6424" s="64">
        <v>71</v>
      </c>
      <c r="B6424" s="1" t="s">
        <v>488</v>
      </c>
      <c r="C6424">
        <v>1</v>
      </c>
      <c r="D6424" s="39">
        <v>0.59</v>
      </c>
      <c r="E6424" s="39">
        <v>2</v>
      </c>
      <c r="F6424" s="39" t="s">
        <v>51</v>
      </c>
    </row>
    <row r="6425" spans="1:6">
      <c r="A6425">
        <v>71</v>
      </c>
      <c r="B6425" s="1" t="s">
        <v>488</v>
      </c>
      <c r="C6425">
        <v>2</v>
      </c>
      <c r="D6425" s="39">
        <v>0.35</v>
      </c>
      <c r="E6425" s="39">
        <v>0</v>
      </c>
      <c r="F6425" s="39" t="s">
        <v>51</v>
      </c>
    </row>
    <row r="6426" spans="1:6">
      <c r="A6426">
        <v>71</v>
      </c>
      <c r="B6426" s="1" t="s">
        <v>430</v>
      </c>
      <c r="C6426">
        <v>1</v>
      </c>
      <c r="D6426" s="39">
        <v>0.59</v>
      </c>
      <c r="E6426" s="39">
        <v>2</v>
      </c>
      <c r="F6426" s="39" t="s">
        <v>51</v>
      </c>
    </row>
    <row r="6427" spans="1:6">
      <c r="A6427">
        <v>71</v>
      </c>
      <c r="B6427" s="1" t="s">
        <v>430</v>
      </c>
      <c r="C6427">
        <v>2</v>
      </c>
      <c r="D6427" s="39">
        <v>0.65</v>
      </c>
      <c r="E6427" s="39">
        <v>2</v>
      </c>
      <c r="F6427" s="39" t="s">
        <v>51</v>
      </c>
    </row>
    <row r="6428" spans="1:6">
      <c r="A6428">
        <v>71</v>
      </c>
      <c r="B6428" s="1" t="s">
        <v>354</v>
      </c>
      <c r="C6428">
        <v>1</v>
      </c>
      <c r="D6428" s="39">
        <v>0.62</v>
      </c>
      <c r="E6428" s="39">
        <v>2</v>
      </c>
      <c r="F6428" s="39" t="s">
        <v>51</v>
      </c>
    </row>
    <row r="6429" spans="1:6">
      <c r="A6429">
        <v>71</v>
      </c>
      <c r="B6429" s="1" t="s">
        <v>354</v>
      </c>
      <c r="C6429">
        <v>2</v>
      </c>
      <c r="D6429" s="39">
        <v>0.98</v>
      </c>
      <c r="E6429" s="39">
        <v>2</v>
      </c>
      <c r="F6429" s="39" t="s">
        <v>51</v>
      </c>
    </row>
    <row r="6430" spans="1:6">
      <c r="A6430">
        <v>71</v>
      </c>
      <c r="B6430" s="1" t="s">
        <v>379</v>
      </c>
      <c r="C6430">
        <v>1</v>
      </c>
      <c r="D6430" s="39">
        <v>1</v>
      </c>
      <c r="E6430" s="39">
        <v>3</v>
      </c>
      <c r="F6430" s="39" t="s">
        <v>51</v>
      </c>
    </row>
    <row r="6431" spans="1:6">
      <c r="A6431">
        <v>71</v>
      </c>
      <c r="B6431" s="1" t="s">
        <v>379</v>
      </c>
      <c r="C6431">
        <v>2</v>
      </c>
      <c r="D6431" s="39">
        <v>0.64</v>
      </c>
      <c r="E6431" s="39">
        <v>2</v>
      </c>
      <c r="F6431" s="39" t="s">
        <v>51</v>
      </c>
    </row>
    <row r="6432" spans="1:6">
      <c r="A6432">
        <v>71</v>
      </c>
      <c r="B6432" s="1" t="s">
        <v>343</v>
      </c>
      <c r="C6432">
        <v>1</v>
      </c>
      <c r="D6432" s="39">
        <v>0.75</v>
      </c>
      <c r="E6432" s="39">
        <v>2</v>
      </c>
      <c r="F6432" s="39" t="s">
        <v>51</v>
      </c>
    </row>
    <row r="6433" spans="1:6">
      <c r="A6433">
        <v>71</v>
      </c>
      <c r="B6433" s="1" t="s">
        <v>343</v>
      </c>
      <c r="C6433">
        <v>2</v>
      </c>
      <c r="D6433" s="39">
        <v>0.53</v>
      </c>
      <c r="E6433" s="39">
        <v>2</v>
      </c>
      <c r="F6433" s="39" t="s">
        <v>51</v>
      </c>
    </row>
    <row r="6434" spans="1:6">
      <c r="A6434">
        <v>71</v>
      </c>
      <c r="B6434" s="1" t="s">
        <v>330</v>
      </c>
      <c r="C6434">
        <v>1</v>
      </c>
      <c r="D6434" s="39">
        <v>0.85</v>
      </c>
      <c r="E6434" s="39">
        <v>2</v>
      </c>
      <c r="F6434" s="39" t="s">
        <v>51</v>
      </c>
    </row>
    <row r="6435" spans="1:6">
      <c r="A6435">
        <v>71</v>
      </c>
      <c r="B6435" s="1" t="s">
        <v>330</v>
      </c>
      <c r="C6435">
        <v>2</v>
      </c>
      <c r="D6435" s="39">
        <v>1</v>
      </c>
      <c r="E6435" s="39">
        <v>3</v>
      </c>
      <c r="F6435" s="39" t="s">
        <v>51</v>
      </c>
    </row>
    <row r="6436" spans="1:6">
      <c r="A6436">
        <v>71</v>
      </c>
      <c r="B6436" s="1" t="s">
        <v>95</v>
      </c>
      <c r="C6436">
        <v>1</v>
      </c>
      <c r="D6436" s="39">
        <v>0.8</v>
      </c>
      <c r="E6436" s="39">
        <v>2</v>
      </c>
      <c r="F6436" s="39" t="s">
        <v>51</v>
      </c>
    </row>
    <row r="6437" spans="1:6">
      <c r="A6437">
        <v>71</v>
      </c>
      <c r="B6437" s="1" t="s">
        <v>95</v>
      </c>
      <c r="C6437">
        <v>2</v>
      </c>
      <c r="D6437" s="39">
        <v>0.57999999999999996</v>
      </c>
      <c r="E6437" s="39">
        <v>1</v>
      </c>
      <c r="F6437" s="39" t="s">
        <v>51</v>
      </c>
    </row>
    <row r="6438" spans="1:6">
      <c r="A6438">
        <v>71</v>
      </c>
      <c r="B6438" s="1" t="s">
        <v>390</v>
      </c>
      <c r="C6438">
        <v>1</v>
      </c>
      <c r="D6438" s="39">
        <v>0.63</v>
      </c>
      <c r="E6438" s="39">
        <v>1</v>
      </c>
      <c r="F6438" s="39" t="s">
        <v>51</v>
      </c>
    </row>
    <row r="6439" spans="1:6">
      <c r="A6439">
        <v>71</v>
      </c>
      <c r="B6439" s="1" t="s">
        <v>390</v>
      </c>
      <c r="C6439">
        <v>2</v>
      </c>
      <c r="D6439" s="39">
        <v>0.6</v>
      </c>
      <c r="E6439" s="39">
        <v>2</v>
      </c>
      <c r="F6439" s="39" t="s">
        <v>51</v>
      </c>
    </row>
    <row r="6440" spans="1:6">
      <c r="A6440">
        <v>71</v>
      </c>
      <c r="B6440" s="1" t="s">
        <v>332</v>
      </c>
      <c r="C6440">
        <v>1</v>
      </c>
      <c r="D6440" s="39">
        <v>1</v>
      </c>
      <c r="E6440" s="39">
        <v>3</v>
      </c>
      <c r="F6440" s="39" t="s">
        <v>51</v>
      </c>
    </row>
    <row r="6441" spans="1:6">
      <c r="A6441">
        <v>71</v>
      </c>
      <c r="B6441" s="1" t="s">
        <v>332</v>
      </c>
      <c r="C6441">
        <v>2</v>
      </c>
      <c r="D6441" s="39">
        <v>0.74</v>
      </c>
      <c r="E6441" s="39">
        <v>2</v>
      </c>
      <c r="F6441" s="39" t="s">
        <v>51</v>
      </c>
    </row>
    <row r="6442" spans="1:6">
      <c r="A6442">
        <v>71</v>
      </c>
      <c r="B6442" s="1" t="s">
        <v>10</v>
      </c>
      <c r="C6442">
        <v>1</v>
      </c>
      <c r="D6442" s="39">
        <v>1</v>
      </c>
      <c r="E6442" s="39">
        <v>3</v>
      </c>
      <c r="F6442" s="39" t="s">
        <v>51</v>
      </c>
    </row>
    <row r="6443" spans="1:6">
      <c r="A6443">
        <v>71</v>
      </c>
      <c r="B6443" s="1" t="s">
        <v>10</v>
      </c>
      <c r="C6443">
        <v>2</v>
      </c>
      <c r="D6443" s="39">
        <v>1</v>
      </c>
      <c r="E6443" s="39">
        <v>3</v>
      </c>
      <c r="F6443" s="39" t="s">
        <v>51</v>
      </c>
    </row>
    <row r="6444" spans="1:6">
      <c r="A6444">
        <v>71</v>
      </c>
      <c r="B6444" s="1" t="s">
        <v>270</v>
      </c>
      <c r="C6444">
        <v>1</v>
      </c>
      <c r="D6444" s="39">
        <v>0.46</v>
      </c>
      <c r="E6444" s="39">
        <v>1</v>
      </c>
      <c r="F6444" s="39" t="s">
        <v>51</v>
      </c>
    </row>
    <row r="6445" spans="1:6">
      <c r="A6445">
        <v>71</v>
      </c>
      <c r="B6445" s="1" t="s">
        <v>270</v>
      </c>
      <c r="C6445">
        <v>2</v>
      </c>
      <c r="D6445" s="39">
        <v>0.68</v>
      </c>
      <c r="E6445" s="39">
        <v>2</v>
      </c>
      <c r="F6445" s="39" t="s">
        <v>51</v>
      </c>
    </row>
    <row r="6446" spans="1:6">
      <c r="A6446">
        <v>71</v>
      </c>
      <c r="B6446" s="1" t="s">
        <v>452</v>
      </c>
      <c r="C6446">
        <v>1</v>
      </c>
      <c r="D6446" s="39">
        <v>0.61</v>
      </c>
      <c r="E6446" s="39">
        <v>2</v>
      </c>
      <c r="F6446" s="39" t="s">
        <v>51</v>
      </c>
    </row>
    <row r="6447" spans="1:6">
      <c r="A6447">
        <v>71</v>
      </c>
      <c r="B6447" s="1" t="s">
        <v>452</v>
      </c>
      <c r="C6447">
        <v>2</v>
      </c>
      <c r="D6447" s="39">
        <v>1</v>
      </c>
      <c r="E6447" s="39">
        <v>3</v>
      </c>
      <c r="F6447" s="39" t="s">
        <v>51</v>
      </c>
    </row>
    <row r="6448" spans="1:6">
      <c r="A6448">
        <v>71</v>
      </c>
      <c r="B6448" s="1" t="s">
        <v>404</v>
      </c>
      <c r="C6448">
        <v>1</v>
      </c>
      <c r="D6448" s="39">
        <v>0.84</v>
      </c>
      <c r="E6448" s="39">
        <v>2</v>
      </c>
      <c r="F6448" s="39" t="s">
        <v>51</v>
      </c>
    </row>
    <row r="6449" spans="1:6">
      <c r="A6449">
        <v>71</v>
      </c>
      <c r="B6449" s="1" t="s">
        <v>404</v>
      </c>
      <c r="C6449">
        <v>2</v>
      </c>
      <c r="D6449" s="39">
        <v>0.45</v>
      </c>
      <c r="E6449" s="39">
        <v>0</v>
      </c>
      <c r="F6449" s="39" t="s">
        <v>51</v>
      </c>
    </row>
    <row r="6450" spans="1:6">
      <c r="A6450">
        <v>71</v>
      </c>
      <c r="B6450" s="1" t="s">
        <v>120</v>
      </c>
      <c r="C6450">
        <v>1</v>
      </c>
      <c r="D6450" s="39">
        <v>1</v>
      </c>
      <c r="E6450" s="39">
        <v>3</v>
      </c>
      <c r="F6450" s="39" t="s">
        <v>51</v>
      </c>
    </row>
    <row r="6451" spans="1:6">
      <c r="A6451">
        <v>71</v>
      </c>
      <c r="B6451" s="1" t="s">
        <v>120</v>
      </c>
      <c r="C6451">
        <v>2</v>
      </c>
      <c r="D6451" s="39">
        <v>0.7</v>
      </c>
      <c r="E6451" s="39">
        <v>2</v>
      </c>
      <c r="F6451" s="39" t="s">
        <v>51</v>
      </c>
    </row>
    <row r="6452" spans="1:6">
      <c r="A6452">
        <v>71</v>
      </c>
      <c r="B6452" s="1" t="s">
        <v>391</v>
      </c>
      <c r="C6452">
        <v>1</v>
      </c>
      <c r="D6452" s="39">
        <v>1</v>
      </c>
      <c r="E6452" s="39">
        <v>3</v>
      </c>
      <c r="F6452" s="39" t="s">
        <v>51</v>
      </c>
    </row>
    <row r="6453" spans="1:6">
      <c r="A6453">
        <v>71</v>
      </c>
      <c r="B6453" s="1" t="s">
        <v>391</v>
      </c>
      <c r="C6453">
        <v>2</v>
      </c>
      <c r="D6453" s="39">
        <v>0.59</v>
      </c>
      <c r="E6453" s="39">
        <v>1</v>
      </c>
      <c r="F6453" s="39" t="s">
        <v>51</v>
      </c>
    </row>
    <row r="6454" spans="1:6">
      <c r="A6454">
        <v>71</v>
      </c>
      <c r="B6454" s="1" t="s">
        <v>431</v>
      </c>
      <c r="C6454">
        <v>1</v>
      </c>
      <c r="D6454" s="39">
        <v>0.63</v>
      </c>
      <c r="E6454" s="39">
        <v>2</v>
      </c>
      <c r="F6454" s="39" t="s">
        <v>51</v>
      </c>
    </row>
    <row r="6455" spans="1:6">
      <c r="A6455">
        <v>71</v>
      </c>
      <c r="B6455" s="1" t="s">
        <v>431</v>
      </c>
      <c r="C6455">
        <v>2</v>
      </c>
      <c r="D6455" s="39">
        <v>1</v>
      </c>
      <c r="E6455" s="39">
        <v>3</v>
      </c>
      <c r="F6455" s="39" t="s">
        <v>51</v>
      </c>
    </row>
    <row r="6456" spans="1:6">
      <c r="A6456">
        <v>71</v>
      </c>
      <c r="B6456" s="1" t="s">
        <v>489</v>
      </c>
      <c r="C6456">
        <v>1</v>
      </c>
      <c r="D6456" s="39">
        <v>0.48</v>
      </c>
      <c r="E6456" s="39">
        <v>0</v>
      </c>
      <c r="F6456" s="39" t="s">
        <v>51</v>
      </c>
    </row>
    <row r="6457" spans="1:6">
      <c r="A6457">
        <v>71</v>
      </c>
      <c r="B6457" s="1" t="s">
        <v>489</v>
      </c>
      <c r="C6457">
        <v>2</v>
      </c>
      <c r="D6457" s="39">
        <v>0.48</v>
      </c>
      <c r="E6457" s="39">
        <v>0</v>
      </c>
      <c r="F6457" s="39" t="s">
        <v>51</v>
      </c>
    </row>
    <row r="6458" spans="1:6">
      <c r="A6458">
        <v>71</v>
      </c>
      <c r="B6458" s="1" t="s">
        <v>334</v>
      </c>
      <c r="C6458">
        <v>1</v>
      </c>
      <c r="D6458" s="39">
        <v>0.99</v>
      </c>
      <c r="E6458" s="39">
        <v>2</v>
      </c>
      <c r="F6458" s="39" t="s">
        <v>51</v>
      </c>
    </row>
    <row r="6459" spans="1:6">
      <c r="A6459">
        <v>71</v>
      </c>
      <c r="B6459" s="1" t="s">
        <v>334</v>
      </c>
      <c r="C6459">
        <v>2</v>
      </c>
      <c r="D6459" s="39">
        <v>1</v>
      </c>
      <c r="E6459" s="39">
        <v>3</v>
      </c>
      <c r="F6459" s="39" t="s">
        <v>51</v>
      </c>
    </row>
    <row r="6460" spans="1:6">
      <c r="A6460">
        <v>71</v>
      </c>
      <c r="B6460" s="1" t="s">
        <v>323</v>
      </c>
      <c r="C6460">
        <v>1</v>
      </c>
      <c r="D6460" s="39">
        <v>0.55000000000000004</v>
      </c>
      <c r="E6460" s="39">
        <v>2</v>
      </c>
      <c r="F6460" s="39" t="s">
        <v>51</v>
      </c>
    </row>
    <row r="6461" spans="1:6">
      <c r="A6461">
        <v>71</v>
      </c>
      <c r="B6461" s="1" t="s">
        <v>323</v>
      </c>
      <c r="C6461">
        <v>2</v>
      </c>
      <c r="D6461" s="39">
        <v>1</v>
      </c>
      <c r="E6461" s="39">
        <v>3</v>
      </c>
      <c r="F6461" s="39" t="s">
        <v>51</v>
      </c>
    </row>
    <row r="6462" spans="1:6">
      <c r="A6462">
        <v>71</v>
      </c>
      <c r="B6462" s="1" t="s">
        <v>257</v>
      </c>
      <c r="C6462">
        <v>1</v>
      </c>
      <c r="D6462" s="39">
        <v>0.61</v>
      </c>
      <c r="E6462" s="39">
        <v>2</v>
      </c>
      <c r="F6462" s="39" t="s">
        <v>51</v>
      </c>
    </row>
    <row r="6463" spans="1:6">
      <c r="A6463">
        <v>71</v>
      </c>
      <c r="B6463" s="1" t="s">
        <v>257</v>
      </c>
      <c r="C6463">
        <v>2</v>
      </c>
      <c r="D6463" s="39">
        <v>0.76</v>
      </c>
      <c r="E6463" s="39">
        <v>2</v>
      </c>
      <c r="F6463" s="39" t="s">
        <v>51</v>
      </c>
    </row>
    <row r="6464" spans="1:6">
      <c r="A6464">
        <v>71</v>
      </c>
      <c r="B6464" s="1" t="s">
        <v>480</v>
      </c>
      <c r="C6464">
        <v>1</v>
      </c>
      <c r="D6464" s="39">
        <v>0.85</v>
      </c>
      <c r="E6464" s="39">
        <v>2</v>
      </c>
      <c r="F6464" s="39" t="s">
        <v>51</v>
      </c>
    </row>
    <row r="6465" spans="1:6">
      <c r="A6465">
        <v>71</v>
      </c>
      <c r="B6465" s="1" t="s">
        <v>480</v>
      </c>
      <c r="C6465">
        <v>2</v>
      </c>
      <c r="D6465" s="39">
        <v>0.59</v>
      </c>
      <c r="E6465" s="39">
        <v>2</v>
      </c>
      <c r="F6465" s="39" t="s">
        <v>51</v>
      </c>
    </row>
    <row r="6466" spans="1:6">
      <c r="A6466">
        <v>71</v>
      </c>
      <c r="B6466" s="1" t="s">
        <v>481</v>
      </c>
      <c r="C6466">
        <v>1</v>
      </c>
      <c r="D6466" s="39">
        <v>0.61</v>
      </c>
      <c r="E6466" s="39">
        <v>2</v>
      </c>
      <c r="F6466" s="39" t="s">
        <v>51</v>
      </c>
    </row>
    <row r="6467" spans="1:6">
      <c r="A6467">
        <v>71</v>
      </c>
      <c r="B6467" s="1" t="s">
        <v>481</v>
      </c>
      <c r="C6467">
        <v>2</v>
      </c>
      <c r="D6467" s="39">
        <v>0.56999999999999995</v>
      </c>
      <c r="E6467" s="39">
        <v>1</v>
      </c>
      <c r="F6467" s="39" t="s">
        <v>51</v>
      </c>
    </row>
    <row r="6468" spans="1:6">
      <c r="A6468">
        <v>71</v>
      </c>
      <c r="B6468" s="1" t="s">
        <v>335</v>
      </c>
      <c r="C6468">
        <v>1</v>
      </c>
      <c r="D6468" s="39">
        <v>0.64</v>
      </c>
      <c r="E6468" s="39">
        <v>2</v>
      </c>
      <c r="F6468" s="39" t="s">
        <v>51</v>
      </c>
    </row>
    <row r="6469" spans="1:6">
      <c r="A6469">
        <v>71</v>
      </c>
      <c r="B6469" s="1" t="s">
        <v>335</v>
      </c>
      <c r="C6469">
        <v>2</v>
      </c>
      <c r="D6469" s="39">
        <v>0.57999999999999996</v>
      </c>
      <c r="E6469" s="39">
        <v>2</v>
      </c>
      <c r="F6469" s="39" t="s">
        <v>51</v>
      </c>
    </row>
    <row r="6470" spans="1:6">
      <c r="A6470">
        <v>71</v>
      </c>
      <c r="B6470" s="1" t="s">
        <v>310</v>
      </c>
      <c r="C6470">
        <v>1</v>
      </c>
      <c r="D6470" s="39">
        <v>0.61</v>
      </c>
      <c r="E6470" s="39">
        <v>2</v>
      </c>
      <c r="F6470" s="39" t="s">
        <v>51</v>
      </c>
    </row>
    <row r="6471" spans="1:6">
      <c r="A6471">
        <v>71</v>
      </c>
      <c r="B6471" s="1" t="s">
        <v>310</v>
      </c>
      <c r="C6471">
        <v>2</v>
      </c>
      <c r="D6471" s="39">
        <v>0.57999999999999996</v>
      </c>
      <c r="E6471" s="39">
        <v>1</v>
      </c>
      <c r="F6471" s="39" t="s">
        <v>51</v>
      </c>
    </row>
    <row r="6472" spans="1:6">
      <c r="A6472">
        <v>71</v>
      </c>
      <c r="B6472" s="1" t="s">
        <v>405</v>
      </c>
      <c r="C6472">
        <v>1</v>
      </c>
      <c r="D6472" s="39">
        <v>1</v>
      </c>
      <c r="E6472" s="39">
        <v>3</v>
      </c>
      <c r="F6472" s="39" t="s">
        <v>51</v>
      </c>
    </row>
    <row r="6473" spans="1:6">
      <c r="A6473">
        <v>71</v>
      </c>
      <c r="B6473" s="1" t="s">
        <v>405</v>
      </c>
      <c r="C6473">
        <v>2</v>
      </c>
      <c r="D6473" s="39">
        <v>1</v>
      </c>
      <c r="E6473" s="39">
        <v>3</v>
      </c>
      <c r="F6473" s="39" t="s">
        <v>51</v>
      </c>
    </row>
    <row r="6474" spans="1:6">
      <c r="A6474">
        <v>71</v>
      </c>
      <c r="B6474" s="1" t="s">
        <v>14</v>
      </c>
      <c r="C6474">
        <v>1</v>
      </c>
      <c r="D6474" s="39">
        <v>0.5</v>
      </c>
      <c r="E6474" s="39">
        <v>1</v>
      </c>
      <c r="F6474" s="39" t="s">
        <v>51</v>
      </c>
    </row>
    <row r="6475" spans="1:6">
      <c r="A6475">
        <v>71</v>
      </c>
      <c r="B6475" s="1" t="s">
        <v>14</v>
      </c>
      <c r="C6475">
        <v>2</v>
      </c>
      <c r="D6475" s="39">
        <v>0.75</v>
      </c>
      <c r="E6475" s="39">
        <v>2</v>
      </c>
      <c r="F6475" s="39" t="s">
        <v>51</v>
      </c>
    </row>
    <row r="6476" spans="1:6">
      <c r="A6476">
        <v>71</v>
      </c>
      <c r="B6476" s="1" t="s">
        <v>326</v>
      </c>
      <c r="C6476">
        <v>1</v>
      </c>
      <c r="D6476" s="39">
        <v>0.72</v>
      </c>
      <c r="E6476" s="39">
        <v>2</v>
      </c>
      <c r="F6476" s="39" t="s">
        <v>51</v>
      </c>
    </row>
    <row r="6477" spans="1:6">
      <c r="A6477">
        <v>71</v>
      </c>
      <c r="B6477" s="1" t="s">
        <v>326</v>
      </c>
      <c r="C6477">
        <v>2</v>
      </c>
      <c r="D6477" s="39">
        <v>0.87</v>
      </c>
      <c r="E6477" s="39">
        <v>2</v>
      </c>
      <c r="F6477" s="39" t="s">
        <v>51</v>
      </c>
    </row>
    <row r="6478" spans="1:6">
      <c r="A6478">
        <v>71</v>
      </c>
      <c r="B6478" s="1" t="s">
        <v>234</v>
      </c>
      <c r="C6478">
        <v>1</v>
      </c>
      <c r="D6478" s="39">
        <v>0.73</v>
      </c>
      <c r="E6478" s="39">
        <v>2</v>
      </c>
      <c r="F6478" s="39" t="s">
        <v>51</v>
      </c>
    </row>
    <row r="6479" spans="1:6">
      <c r="A6479">
        <v>71</v>
      </c>
      <c r="B6479" s="1" t="s">
        <v>234</v>
      </c>
      <c r="C6479">
        <v>2</v>
      </c>
      <c r="D6479" s="39">
        <v>0.62</v>
      </c>
      <c r="E6479" s="39">
        <v>1</v>
      </c>
      <c r="F6479" s="39" t="s">
        <v>51</v>
      </c>
    </row>
    <row r="6480" spans="1:6">
      <c r="A6480">
        <v>71</v>
      </c>
      <c r="B6480" s="1" t="s">
        <v>240</v>
      </c>
      <c r="C6480">
        <v>1</v>
      </c>
      <c r="D6480" s="39">
        <v>0.85</v>
      </c>
      <c r="E6480" s="39">
        <v>2</v>
      </c>
      <c r="F6480" s="39" t="s">
        <v>51</v>
      </c>
    </row>
    <row r="6481" spans="1:6">
      <c r="A6481">
        <v>71</v>
      </c>
      <c r="B6481" s="1" t="s">
        <v>240</v>
      </c>
      <c r="C6481">
        <v>2</v>
      </c>
      <c r="D6481" s="39">
        <v>0.65</v>
      </c>
      <c r="E6481" s="39">
        <v>1</v>
      </c>
      <c r="F6481" s="39" t="s">
        <v>51</v>
      </c>
    </row>
    <row r="6482" spans="1:6">
      <c r="A6482">
        <v>71</v>
      </c>
      <c r="B6482" s="1" t="s">
        <v>342</v>
      </c>
      <c r="C6482">
        <v>1</v>
      </c>
      <c r="D6482" s="39">
        <v>0.59</v>
      </c>
      <c r="E6482" s="39">
        <v>1</v>
      </c>
      <c r="F6482" s="39" t="s">
        <v>51</v>
      </c>
    </row>
    <row r="6483" spans="1:6">
      <c r="A6483">
        <v>71</v>
      </c>
      <c r="B6483" s="1" t="s">
        <v>342</v>
      </c>
      <c r="C6483">
        <v>2</v>
      </c>
      <c r="D6483" s="39">
        <v>0.75</v>
      </c>
      <c r="E6483" s="39">
        <v>2</v>
      </c>
      <c r="F6483" s="39" t="s">
        <v>51</v>
      </c>
    </row>
    <row r="6484" spans="1:6">
      <c r="A6484">
        <v>71</v>
      </c>
      <c r="B6484" s="1" t="s">
        <v>290</v>
      </c>
      <c r="C6484">
        <v>1</v>
      </c>
      <c r="D6484" s="39">
        <v>0.76</v>
      </c>
      <c r="E6484" s="39">
        <v>1</v>
      </c>
      <c r="F6484" s="39" t="s">
        <v>51</v>
      </c>
    </row>
    <row r="6485" spans="1:6">
      <c r="A6485">
        <v>71</v>
      </c>
      <c r="B6485" s="1" t="s">
        <v>290</v>
      </c>
      <c r="C6485">
        <v>2</v>
      </c>
      <c r="D6485" s="39">
        <v>0.62</v>
      </c>
      <c r="E6485" s="39">
        <v>2</v>
      </c>
      <c r="F6485" s="39" t="s">
        <v>51</v>
      </c>
    </row>
    <row r="6486" spans="1:6">
      <c r="A6486">
        <v>71</v>
      </c>
      <c r="B6486" s="1" t="s">
        <v>414</v>
      </c>
      <c r="C6486">
        <v>1</v>
      </c>
      <c r="D6486" s="39">
        <v>0.9</v>
      </c>
      <c r="E6486" s="39">
        <v>2</v>
      </c>
      <c r="F6486" s="39" t="s">
        <v>51</v>
      </c>
    </row>
    <row r="6487" spans="1:6">
      <c r="A6487">
        <v>71</v>
      </c>
      <c r="B6487" s="1" t="s">
        <v>414</v>
      </c>
      <c r="C6487">
        <v>2</v>
      </c>
      <c r="D6487" s="39">
        <v>1</v>
      </c>
      <c r="E6487" s="39">
        <v>3</v>
      </c>
      <c r="F6487" s="39" t="s">
        <v>51</v>
      </c>
    </row>
    <row r="6488" spans="1:6">
      <c r="A6488">
        <v>71</v>
      </c>
      <c r="B6488" s="1" t="s">
        <v>20</v>
      </c>
      <c r="C6488">
        <v>1</v>
      </c>
      <c r="D6488" s="39">
        <v>0.27</v>
      </c>
      <c r="E6488" s="39">
        <v>0</v>
      </c>
      <c r="F6488" s="39" t="s">
        <v>51</v>
      </c>
    </row>
    <row r="6489" spans="1:6">
      <c r="A6489">
        <v>71</v>
      </c>
      <c r="B6489" s="1" t="s">
        <v>20</v>
      </c>
      <c r="C6489">
        <v>2</v>
      </c>
      <c r="D6489" s="39">
        <v>1</v>
      </c>
      <c r="E6489" s="39">
        <v>3</v>
      </c>
      <c r="F6489" s="39" t="s">
        <v>51</v>
      </c>
    </row>
    <row r="6490" spans="1:6">
      <c r="A6490">
        <v>71</v>
      </c>
      <c r="B6490" s="1" t="s">
        <v>201</v>
      </c>
      <c r="C6490">
        <v>1</v>
      </c>
      <c r="D6490" s="39">
        <v>0.69</v>
      </c>
      <c r="E6490" s="39">
        <v>1</v>
      </c>
      <c r="F6490" s="39" t="s">
        <v>51</v>
      </c>
    </row>
    <row r="6491" spans="1:6">
      <c r="A6491">
        <v>71</v>
      </c>
      <c r="B6491" s="1" t="s">
        <v>201</v>
      </c>
      <c r="C6491">
        <v>2</v>
      </c>
      <c r="D6491" s="39">
        <v>0.63</v>
      </c>
      <c r="E6491" s="39">
        <v>2</v>
      </c>
      <c r="F6491" s="39" t="s">
        <v>51</v>
      </c>
    </row>
    <row r="6492" spans="1:6">
      <c r="A6492">
        <v>71</v>
      </c>
      <c r="B6492" s="1" t="s">
        <v>274</v>
      </c>
      <c r="C6492">
        <v>1</v>
      </c>
      <c r="D6492" s="39">
        <v>0.69</v>
      </c>
      <c r="E6492" s="39">
        <v>1</v>
      </c>
      <c r="F6492" s="39" t="s">
        <v>51</v>
      </c>
    </row>
    <row r="6493" spans="1:6">
      <c r="A6493">
        <v>71</v>
      </c>
      <c r="B6493" s="1" t="s">
        <v>274</v>
      </c>
      <c r="C6493">
        <v>2</v>
      </c>
      <c r="D6493" s="39">
        <v>1</v>
      </c>
      <c r="E6493" s="39">
        <v>3</v>
      </c>
      <c r="F6493" s="39" t="s">
        <v>51</v>
      </c>
    </row>
    <row r="6494" spans="1:6">
      <c r="A6494">
        <v>71</v>
      </c>
      <c r="B6494" s="1" t="s">
        <v>482</v>
      </c>
      <c r="C6494">
        <v>1</v>
      </c>
      <c r="D6494" s="39">
        <v>0.84</v>
      </c>
      <c r="E6494" s="39">
        <v>2</v>
      </c>
      <c r="F6494" s="39" t="s">
        <v>51</v>
      </c>
    </row>
    <row r="6495" spans="1:6">
      <c r="A6495">
        <v>71</v>
      </c>
      <c r="B6495" s="1" t="s">
        <v>482</v>
      </c>
      <c r="C6495">
        <v>2</v>
      </c>
      <c r="D6495" s="39">
        <v>0.69</v>
      </c>
      <c r="E6495" s="39">
        <v>2</v>
      </c>
      <c r="F6495" s="39" t="s">
        <v>51</v>
      </c>
    </row>
    <row r="6496" spans="1:6">
      <c r="A6496">
        <v>71</v>
      </c>
      <c r="B6496" s="1" t="s">
        <v>394</v>
      </c>
      <c r="C6496">
        <v>1</v>
      </c>
      <c r="D6496" s="39">
        <v>0.76</v>
      </c>
      <c r="E6496" s="39">
        <v>2</v>
      </c>
      <c r="F6496" s="39" t="s">
        <v>51</v>
      </c>
    </row>
    <row r="6497" spans="1:6">
      <c r="A6497">
        <v>71</v>
      </c>
      <c r="B6497" s="1" t="s">
        <v>394</v>
      </c>
      <c r="C6497">
        <v>2</v>
      </c>
      <c r="D6497" s="39">
        <v>1</v>
      </c>
      <c r="E6497" s="39">
        <v>3</v>
      </c>
      <c r="F6497" s="39" t="s">
        <v>51</v>
      </c>
    </row>
    <row r="6498" spans="1:6">
      <c r="A6498">
        <v>71</v>
      </c>
      <c r="B6498" s="1" t="s">
        <v>356</v>
      </c>
      <c r="C6498">
        <v>1</v>
      </c>
      <c r="D6498" s="39">
        <v>0.75</v>
      </c>
      <c r="E6498" s="39">
        <v>1</v>
      </c>
      <c r="F6498" s="39" t="s">
        <v>51</v>
      </c>
    </row>
    <row r="6499" spans="1:6">
      <c r="A6499">
        <v>71</v>
      </c>
      <c r="B6499" s="1" t="s">
        <v>356</v>
      </c>
      <c r="C6499">
        <v>2</v>
      </c>
      <c r="D6499" s="39">
        <v>0.39</v>
      </c>
      <c r="E6499" s="39">
        <v>0</v>
      </c>
      <c r="F6499" s="39" t="s">
        <v>51</v>
      </c>
    </row>
    <row r="6500" spans="1:6">
      <c r="A6500">
        <v>71</v>
      </c>
      <c r="B6500" s="1" t="s">
        <v>483</v>
      </c>
      <c r="C6500">
        <v>1</v>
      </c>
      <c r="D6500" s="39">
        <v>0.6</v>
      </c>
      <c r="E6500" s="39">
        <v>1</v>
      </c>
      <c r="F6500" s="39" t="s">
        <v>51</v>
      </c>
    </row>
    <row r="6501" spans="1:6">
      <c r="A6501">
        <v>71</v>
      </c>
      <c r="B6501" s="1" t="s">
        <v>483</v>
      </c>
      <c r="C6501">
        <v>2</v>
      </c>
      <c r="D6501" s="39">
        <v>0.7</v>
      </c>
      <c r="E6501" s="39">
        <v>2</v>
      </c>
      <c r="F6501" s="39" t="s">
        <v>51</v>
      </c>
    </row>
    <row r="6502" spans="1:6">
      <c r="A6502">
        <v>71</v>
      </c>
      <c r="B6502" s="1" t="s">
        <v>243</v>
      </c>
      <c r="C6502">
        <v>1</v>
      </c>
      <c r="D6502" s="39">
        <v>1</v>
      </c>
      <c r="E6502" s="39">
        <v>3</v>
      </c>
      <c r="F6502" s="39" t="s">
        <v>51</v>
      </c>
    </row>
    <row r="6503" spans="1:6">
      <c r="A6503">
        <v>71</v>
      </c>
      <c r="B6503" s="1" t="s">
        <v>243</v>
      </c>
      <c r="C6503">
        <v>2</v>
      </c>
      <c r="D6503" s="39">
        <v>1</v>
      </c>
      <c r="E6503" s="39">
        <v>3</v>
      </c>
      <c r="F6503" s="39" t="s">
        <v>51</v>
      </c>
    </row>
    <row r="6504" spans="1:6">
      <c r="A6504">
        <v>71</v>
      </c>
      <c r="B6504" s="1" t="s">
        <v>311</v>
      </c>
      <c r="C6504">
        <v>1</v>
      </c>
      <c r="D6504" s="39">
        <v>0.75</v>
      </c>
      <c r="E6504" s="39">
        <v>1</v>
      </c>
      <c r="F6504" s="39" t="s">
        <v>51</v>
      </c>
    </row>
    <row r="6505" spans="1:6">
      <c r="A6505">
        <v>71</v>
      </c>
      <c r="B6505" s="1" t="s">
        <v>311</v>
      </c>
      <c r="C6505">
        <v>2</v>
      </c>
      <c r="D6505" s="39">
        <v>1</v>
      </c>
      <c r="E6505" s="39">
        <v>3</v>
      </c>
      <c r="F6505" s="39" t="s">
        <v>51</v>
      </c>
    </row>
    <row r="6506" spans="1:6">
      <c r="A6506">
        <v>71</v>
      </c>
      <c r="B6506" s="1" t="s">
        <v>484</v>
      </c>
      <c r="C6506">
        <v>1</v>
      </c>
      <c r="D6506" s="39">
        <v>0.5</v>
      </c>
      <c r="E6506" s="39">
        <v>1</v>
      </c>
      <c r="F6506" s="39" t="s">
        <v>51</v>
      </c>
    </row>
    <row r="6507" spans="1:6">
      <c r="A6507">
        <v>71</v>
      </c>
      <c r="B6507" s="1" t="s">
        <v>484</v>
      </c>
      <c r="C6507">
        <v>2</v>
      </c>
      <c r="D6507" s="39">
        <v>0</v>
      </c>
      <c r="E6507" s="39">
        <v>0</v>
      </c>
      <c r="F6507" s="39" t="s">
        <v>52</v>
      </c>
    </row>
    <row r="6508" spans="1:6">
      <c r="A6508">
        <v>71</v>
      </c>
      <c r="B6508" s="1" t="s">
        <v>275</v>
      </c>
      <c r="C6508">
        <v>1</v>
      </c>
      <c r="D6508" s="39">
        <v>0.93</v>
      </c>
      <c r="E6508" s="39">
        <v>1</v>
      </c>
      <c r="F6508" s="39" t="s">
        <v>51</v>
      </c>
    </row>
    <row r="6509" spans="1:6">
      <c r="A6509">
        <v>71</v>
      </c>
      <c r="B6509" s="1" t="s">
        <v>275</v>
      </c>
      <c r="C6509">
        <v>2</v>
      </c>
      <c r="D6509" s="39">
        <v>0.87</v>
      </c>
      <c r="E6509" s="39">
        <v>2</v>
      </c>
      <c r="F6509" s="39" t="s">
        <v>51</v>
      </c>
    </row>
    <row r="6510" spans="1:6">
      <c r="A6510">
        <v>71</v>
      </c>
      <c r="B6510" s="1" t="s">
        <v>285</v>
      </c>
      <c r="C6510">
        <v>1</v>
      </c>
      <c r="D6510" s="39">
        <v>1</v>
      </c>
      <c r="E6510" s="39">
        <v>3</v>
      </c>
      <c r="F6510" s="39" t="s">
        <v>51</v>
      </c>
    </row>
    <row r="6511" spans="1:6">
      <c r="A6511">
        <v>71</v>
      </c>
      <c r="B6511" s="1" t="s">
        <v>285</v>
      </c>
      <c r="C6511">
        <v>2</v>
      </c>
      <c r="D6511" s="39">
        <v>1</v>
      </c>
      <c r="E6511" s="39">
        <v>3</v>
      </c>
      <c r="F6511" s="39" t="s">
        <v>51</v>
      </c>
    </row>
    <row r="6512" spans="1:6">
      <c r="A6512">
        <v>71</v>
      </c>
      <c r="B6512" s="1" t="s">
        <v>376</v>
      </c>
      <c r="C6512">
        <v>1</v>
      </c>
      <c r="D6512" s="39">
        <v>1</v>
      </c>
      <c r="E6512" s="39">
        <v>3</v>
      </c>
      <c r="F6512" s="39" t="s">
        <v>51</v>
      </c>
    </row>
    <row r="6513" spans="1:6">
      <c r="A6513">
        <v>71</v>
      </c>
      <c r="B6513" s="1" t="s">
        <v>376</v>
      </c>
      <c r="C6513">
        <v>2</v>
      </c>
      <c r="D6513" s="39">
        <v>0.68</v>
      </c>
      <c r="E6513" s="39">
        <v>2</v>
      </c>
      <c r="F6513" s="39" t="s">
        <v>51</v>
      </c>
    </row>
    <row r="6514" spans="1:6">
      <c r="A6514" s="64">
        <v>72</v>
      </c>
      <c r="B6514" s="1" t="s">
        <v>488</v>
      </c>
      <c r="C6514">
        <v>1</v>
      </c>
      <c r="D6514" s="39">
        <v>0.61</v>
      </c>
      <c r="E6514" s="39">
        <v>1</v>
      </c>
      <c r="F6514" s="39" t="s">
        <v>51</v>
      </c>
    </row>
    <row r="6515" spans="1:6">
      <c r="A6515">
        <v>72</v>
      </c>
      <c r="B6515" s="1" t="s">
        <v>488</v>
      </c>
      <c r="C6515">
        <v>2</v>
      </c>
      <c r="D6515" s="39">
        <v>0.5</v>
      </c>
      <c r="E6515" s="39">
        <v>2</v>
      </c>
      <c r="F6515" s="39" t="s">
        <v>51</v>
      </c>
    </row>
    <row r="6516" spans="1:6">
      <c r="A6516">
        <v>72</v>
      </c>
      <c r="B6516" s="1" t="s">
        <v>354</v>
      </c>
      <c r="C6516">
        <v>1</v>
      </c>
      <c r="D6516" s="39">
        <v>0.54</v>
      </c>
      <c r="E6516" s="39">
        <v>1</v>
      </c>
      <c r="F6516" s="39" t="s">
        <v>51</v>
      </c>
    </row>
    <row r="6517" spans="1:6">
      <c r="A6517">
        <v>72</v>
      </c>
      <c r="B6517" s="1" t="s">
        <v>354</v>
      </c>
      <c r="C6517">
        <v>2</v>
      </c>
      <c r="D6517" s="39">
        <v>0.8</v>
      </c>
      <c r="E6517" s="39">
        <v>2</v>
      </c>
      <c r="F6517" s="39" t="s">
        <v>51</v>
      </c>
    </row>
    <row r="6518" spans="1:6">
      <c r="A6518">
        <v>72</v>
      </c>
      <c r="B6518" s="1" t="s">
        <v>430</v>
      </c>
      <c r="C6518">
        <v>1</v>
      </c>
      <c r="D6518" s="39">
        <v>0.67</v>
      </c>
      <c r="E6518" s="39">
        <v>2</v>
      </c>
      <c r="F6518" s="39" t="s">
        <v>51</v>
      </c>
    </row>
    <row r="6519" spans="1:6">
      <c r="A6519">
        <v>72</v>
      </c>
      <c r="B6519" s="1" t="s">
        <v>430</v>
      </c>
      <c r="C6519">
        <v>2</v>
      </c>
      <c r="D6519" s="39">
        <v>1</v>
      </c>
      <c r="E6519" s="39">
        <v>3</v>
      </c>
      <c r="F6519" s="39" t="s">
        <v>51</v>
      </c>
    </row>
    <row r="6520" spans="1:6">
      <c r="A6520">
        <v>72</v>
      </c>
      <c r="B6520" s="1" t="s">
        <v>379</v>
      </c>
      <c r="C6520">
        <v>1</v>
      </c>
      <c r="D6520" s="39">
        <v>1</v>
      </c>
      <c r="E6520" s="39">
        <v>3</v>
      </c>
      <c r="F6520" s="39" t="s">
        <v>51</v>
      </c>
    </row>
    <row r="6521" spans="1:6">
      <c r="A6521">
        <v>72</v>
      </c>
      <c r="B6521" s="1" t="s">
        <v>379</v>
      </c>
      <c r="C6521">
        <v>2</v>
      </c>
      <c r="D6521" s="39">
        <v>1</v>
      </c>
      <c r="E6521" s="39">
        <v>3</v>
      </c>
      <c r="F6521" s="39" t="s">
        <v>51</v>
      </c>
    </row>
    <row r="6522" spans="1:6">
      <c r="A6522">
        <v>72</v>
      </c>
      <c r="B6522" s="1" t="s">
        <v>343</v>
      </c>
      <c r="C6522">
        <v>1</v>
      </c>
      <c r="D6522" s="39">
        <v>0.65</v>
      </c>
      <c r="E6522" s="39">
        <v>2</v>
      </c>
      <c r="F6522" s="39" t="s">
        <v>51</v>
      </c>
    </row>
    <row r="6523" spans="1:6">
      <c r="A6523">
        <v>72</v>
      </c>
      <c r="B6523" s="1" t="s">
        <v>343</v>
      </c>
      <c r="C6523">
        <v>2</v>
      </c>
      <c r="D6523" s="39">
        <v>1</v>
      </c>
      <c r="E6523" s="39">
        <v>3</v>
      </c>
      <c r="F6523" s="39" t="s">
        <v>51</v>
      </c>
    </row>
    <row r="6524" spans="1:6">
      <c r="A6524">
        <v>72</v>
      </c>
      <c r="B6524" s="1" t="s">
        <v>330</v>
      </c>
      <c r="C6524">
        <v>1</v>
      </c>
      <c r="D6524" s="39">
        <v>1</v>
      </c>
      <c r="E6524" s="39">
        <v>3</v>
      </c>
      <c r="F6524" s="39" t="s">
        <v>51</v>
      </c>
    </row>
    <row r="6525" spans="1:6">
      <c r="A6525">
        <v>72</v>
      </c>
      <c r="B6525" s="1" t="s">
        <v>330</v>
      </c>
      <c r="C6525">
        <v>2</v>
      </c>
      <c r="D6525" s="39">
        <v>0.92</v>
      </c>
      <c r="E6525" s="39">
        <v>2</v>
      </c>
      <c r="F6525" s="39" t="s">
        <v>51</v>
      </c>
    </row>
    <row r="6526" spans="1:6">
      <c r="A6526">
        <v>72</v>
      </c>
      <c r="B6526" s="1" t="s">
        <v>95</v>
      </c>
      <c r="C6526">
        <v>1</v>
      </c>
      <c r="D6526" s="39">
        <v>1</v>
      </c>
      <c r="E6526" s="39">
        <v>3</v>
      </c>
      <c r="F6526" s="39" t="s">
        <v>51</v>
      </c>
    </row>
    <row r="6527" spans="1:6">
      <c r="A6527">
        <v>72</v>
      </c>
      <c r="B6527" s="1" t="s">
        <v>95</v>
      </c>
      <c r="C6527">
        <v>2</v>
      </c>
      <c r="D6527" s="39">
        <v>0.79</v>
      </c>
      <c r="E6527" s="39">
        <v>2</v>
      </c>
      <c r="F6527" s="39" t="s">
        <v>51</v>
      </c>
    </row>
    <row r="6528" spans="1:6">
      <c r="A6528">
        <v>72</v>
      </c>
      <c r="B6528" s="1" t="s">
        <v>332</v>
      </c>
      <c r="C6528">
        <v>1</v>
      </c>
      <c r="D6528" s="39">
        <v>0.93</v>
      </c>
      <c r="E6528" s="39">
        <v>2</v>
      </c>
      <c r="F6528" s="39" t="s">
        <v>51</v>
      </c>
    </row>
    <row r="6529" spans="1:6">
      <c r="A6529">
        <v>72</v>
      </c>
      <c r="B6529" s="1" t="s">
        <v>332</v>
      </c>
      <c r="C6529">
        <v>2</v>
      </c>
      <c r="D6529" s="39">
        <v>0.44</v>
      </c>
      <c r="E6529" s="39">
        <v>1</v>
      </c>
      <c r="F6529" s="39" t="s">
        <v>51</v>
      </c>
    </row>
    <row r="6530" spans="1:6">
      <c r="A6530">
        <v>72</v>
      </c>
      <c r="B6530" s="1" t="s">
        <v>390</v>
      </c>
      <c r="C6530">
        <v>1</v>
      </c>
      <c r="D6530" s="39">
        <v>1</v>
      </c>
      <c r="E6530" s="39">
        <v>3</v>
      </c>
      <c r="F6530" s="39" t="s">
        <v>51</v>
      </c>
    </row>
    <row r="6531" spans="1:6">
      <c r="A6531">
        <v>72</v>
      </c>
      <c r="B6531" s="1" t="s">
        <v>390</v>
      </c>
      <c r="C6531">
        <v>2</v>
      </c>
      <c r="D6531" s="39">
        <v>0.62</v>
      </c>
      <c r="E6531" s="39">
        <v>2</v>
      </c>
      <c r="F6531" s="39" t="s">
        <v>51</v>
      </c>
    </row>
    <row r="6532" spans="1:6">
      <c r="A6532">
        <v>72</v>
      </c>
      <c r="B6532" s="1" t="s">
        <v>10</v>
      </c>
      <c r="C6532">
        <v>1</v>
      </c>
      <c r="D6532" s="39">
        <v>0.91</v>
      </c>
      <c r="E6532" s="39">
        <v>2</v>
      </c>
      <c r="F6532" s="39" t="s">
        <v>51</v>
      </c>
    </row>
    <row r="6533" spans="1:6">
      <c r="A6533">
        <v>72</v>
      </c>
      <c r="B6533" s="1" t="s">
        <v>10</v>
      </c>
      <c r="C6533">
        <v>2</v>
      </c>
      <c r="D6533" s="39">
        <v>0.88</v>
      </c>
      <c r="E6533" s="39">
        <v>2</v>
      </c>
      <c r="F6533" s="39" t="s">
        <v>51</v>
      </c>
    </row>
    <row r="6534" spans="1:6">
      <c r="A6534">
        <v>72</v>
      </c>
      <c r="B6534" s="1" t="s">
        <v>270</v>
      </c>
      <c r="C6534">
        <v>1</v>
      </c>
      <c r="D6534" s="39">
        <v>0.74</v>
      </c>
      <c r="E6534" s="39">
        <v>2</v>
      </c>
      <c r="F6534" s="39" t="s">
        <v>51</v>
      </c>
    </row>
    <row r="6535" spans="1:6">
      <c r="A6535">
        <v>72</v>
      </c>
      <c r="B6535" s="1" t="s">
        <v>270</v>
      </c>
      <c r="C6535">
        <v>2</v>
      </c>
      <c r="D6535" s="39">
        <v>0.62</v>
      </c>
      <c r="E6535" s="39">
        <v>2</v>
      </c>
      <c r="F6535" s="39" t="s">
        <v>51</v>
      </c>
    </row>
    <row r="6536" spans="1:6">
      <c r="A6536">
        <v>72</v>
      </c>
      <c r="B6536" s="1" t="s">
        <v>452</v>
      </c>
      <c r="C6536">
        <v>1</v>
      </c>
      <c r="D6536" s="39">
        <v>0.51</v>
      </c>
      <c r="E6536" s="39">
        <v>1</v>
      </c>
      <c r="F6536" s="39" t="s">
        <v>51</v>
      </c>
    </row>
    <row r="6537" spans="1:6">
      <c r="A6537">
        <v>72</v>
      </c>
      <c r="B6537" s="1" t="s">
        <v>452</v>
      </c>
      <c r="C6537">
        <v>2</v>
      </c>
      <c r="D6537" s="39">
        <v>0.83</v>
      </c>
      <c r="E6537" s="39">
        <v>2</v>
      </c>
      <c r="F6537" s="39" t="s">
        <v>51</v>
      </c>
    </row>
    <row r="6538" spans="1:6">
      <c r="A6538">
        <v>72</v>
      </c>
      <c r="B6538" s="1" t="s">
        <v>404</v>
      </c>
      <c r="C6538">
        <v>1</v>
      </c>
      <c r="D6538" s="39">
        <v>0.25</v>
      </c>
      <c r="E6538" s="39">
        <v>0</v>
      </c>
      <c r="F6538" s="39" t="s">
        <v>51</v>
      </c>
    </row>
    <row r="6539" spans="1:6">
      <c r="A6539">
        <v>72</v>
      </c>
      <c r="B6539" s="1" t="s">
        <v>404</v>
      </c>
      <c r="C6539">
        <v>2</v>
      </c>
      <c r="D6539" s="39">
        <v>0.41</v>
      </c>
      <c r="E6539" s="39">
        <v>1</v>
      </c>
      <c r="F6539" s="39" t="s">
        <v>51</v>
      </c>
    </row>
    <row r="6540" spans="1:6">
      <c r="A6540">
        <v>72</v>
      </c>
      <c r="B6540" s="1" t="s">
        <v>391</v>
      </c>
      <c r="C6540">
        <v>1</v>
      </c>
      <c r="D6540" s="39">
        <v>0.62</v>
      </c>
      <c r="E6540" s="39">
        <v>1</v>
      </c>
      <c r="F6540" s="39" t="s">
        <v>51</v>
      </c>
    </row>
    <row r="6541" spans="1:6">
      <c r="A6541">
        <v>72</v>
      </c>
      <c r="B6541" s="1" t="s">
        <v>391</v>
      </c>
      <c r="C6541">
        <v>2</v>
      </c>
      <c r="D6541" s="39">
        <v>1</v>
      </c>
      <c r="E6541" s="39">
        <v>3</v>
      </c>
      <c r="F6541" s="39" t="s">
        <v>51</v>
      </c>
    </row>
    <row r="6542" spans="1:6">
      <c r="A6542">
        <v>72</v>
      </c>
      <c r="B6542" s="1" t="s">
        <v>120</v>
      </c>
      <c r="C6542">
        <v>1</v>
      </c>
      <c r="D6542" s="39">
        <v>1</v>
      </c>
      <c r="E6542" s="39">
        <v>3</v>
      </c>
      <c r="F6542" s="39" t="s">
        <v>51</v>
      </c>
    </row>
    <row r="6543" spans="1:6">
      <c r="A6543">
        <v>72</v>
      </c>
      <c r="B6543" s="1" t="s">
        <v>120</v>
      </c>
      <c r="C6543">
        <v>2</v>
      </c>
      <c r="D6543" s="39">
        <v>1</v>
      </c>
      <c r="E6543" s="39">
        <v>3</v>
      </c>
      <c r="F6543" s="39" t="s">
        <v>51</v>
      </c>
    </row>
    <row r="6544" spans="1:6">
      <c r="A6544">
        <v>72</v>
      </c>
      <c r="B6544" s="1" t="s">
        <v>431</v>
      </c>
      <c r="C6544">
        <v>1</v>
      </c>
      <c r="D6544" s="39">
        <v>1</v>
      </c>
      <c r="E6544" s="39">
        <v>3</v>
      </c>
      <c r="F6544" s="39" t="s">
        <v>51</v>
      </c>
    </row>
    <row r="6545" spans="1:6">
      <c r="A6545">
        <v>72</v>
      </c>
      <c r="B6545" s="1" t="s">
        <v>431</v>
      </c>
      <c r="C6545">
        <v>2</v>
      </c>
      <c r="D6545" s="39">
        <v>0.91</v>
      </c>
      <c r="E6545" s="39">
        <v>2</v>
      </c>
      <c r="F6545" s="39" t="s">
        <v>51</v>
      </c>
    </row>
    <row r="6546" spans="1:6">
      <c r="A6546">
        <v>72</v>
      </c>
      <c r="B6546" s="1" t="s">
        <v>489</v>
      </c>
      <c r="C6546">
        <v>1</v>
      </c>
      <c r="D6546" s="39">
        <v>1</v>
      </c>
      <c r="E6546" s="39">
        <v>3</v>
      </c>
      <c r="F6546" s="39" t="s">
        <v>51</v>
      </c>
    </row>
    <row r="6547" spans="1:6">
      <c r="A6547">
        <v>72</v>
      </c>
      <c r="B6547" s="1" t="s">
        <v>489</v>
      </c>
      <c r="C6547">
        <v>2</v>
      </c>
      <c r="D6547" s="39">
        <v>1</v>
      </c>
      <c r="E6547" s="39">
        <v>3</v>
      </c>
      <c r="F6547" s="39" t="s">
        <v>51</v>
      </c>
    </row>
    <row r="6548" spans="1:6">
      <c r="A6548">
        <v>72</v>
      </c>
      <c r="B6548" s="1" t="s">
        <v>334</v>
      </c>
      <c r="C6548">
        <v>1</v>
      </c>
      <c r="D6548" s="39">
        <v>1</v>
      </c>
      <c r="E6548" s="39">
        <v>3</v>
      </c>
      <c r="F6548" s="39" t="s">
        <v>51</v>
      </c>
    </row>
    <row r="6549" spans="1:6">
      <c r="A6549">
        <v>72</v>
      </c>
      <c r="B6549" s="1" t="s">
        <v>334</v>
      </c>
      <c r="C6549">
        <v>2</v>
      </c>
      <c r="D6549" s="39">
        <v>0.78</v>
      </c>
      <c r="E6549" s="39">
        <v>1</v>
      </c>
      <c r="F6549" s="39" t="s">
        <v>51</v>
      </c>
    </row>
    <row r="6550" spans="1:6">
      <c r="A6550">
        <v>72</v>
      </c>
      <c r="B6550" s="1" t="s">
        <v>257</v>
      </c>
      <c r="C6550">
        <v>1</v>
      </c>
      <c r="D6550" s="39">
        <v>0.56999999999999995</v>
      </c>
      <c r="E6550" s="39">
        <v>2</v>
      </c>
      <c r="F6550" s="39" t="s">
        <v>51</v>
      </c>
    </row>
    <row r="6551" spans="1:6">
      <c r="A6551">
        <v>72</v>
      </c>
      <c r="B6551" s="1" t="s">
        <v>257</v>
      </c>
      <c r="C6551">
        <v>2</v>
      </c>
      <c r="D6551" s="39">
        <v>0.71</v>
      </c>
      <c r="E6551" s="39">
        <v>2</v>
      </c>
      <c r="F6551" s="39" t="s">
        <v>51</v>
      </c>
    </row>
    <row r="6552" spans="1:6">
      <c r="A6552">
        <v>72</v>
      </c>
      <c r="B6552" s="1" t="s">
        <v>480</v>
      </c>
      <c r="C6552">
        <v>1</v>
      </c>
      <c r="D6552" s="39">
        <v>0.56999999999999995</v>
      </c>
      <c r="E6552" s="39">
        <v>1</v>
      </c>
      <c r="F6552" s="39" t="s">
        <v>51</v>
      </c>
    </row>
    <row r="6553" spans="1:6">
      <c r="A6553">
        <v>72</v>
      </c>
      <c r="B6553" s="1" t="s">
        <v>480</v>
      </c>
      <c r="C6553">
        <v>2</v>
      </c>
      <c r="D6553" s="39">
        <v>0.33</v>
      </c>
      <c r="E6553" s="39">
        <v>0</v>
      </c>
      <c r="F6553" s="39" t="s">
        <v>51</v>
      </c>
    </row>
    <row r="6554" spans="1:6">
      <c r="A6554">
        <v>72</v>
      </c>
      <c r="B6554" s="1" t="s">
        <v>323</v>
      </c>
      <c r="C6554">
        <v>1</v>
      </c>
      <c r="D6554" s="39">
        <v>0.66</v>
      </c>
      <c r="E6554" s="39">
        <v>2</v>
      </c>
      <c r="F6554" s="39" t="s">
        <v>51</v>
      </c>
    </row>
    <row r="6555" spans="1:6">
      <c r="A6555">
        <v>72</v>
      </c>
      <c r="B6555" s="1" t="s">
        <v>323</v>
      </c>
      <c r="C6555">
        <v>2</v>
      </c>
      <c r="D6555" s="39">
        <v>1</v>
      </c>
      <c r="E6555" s="39">
        <v>3</v>
      </c>
      <c r="F6555" s="39" t="s">
        <v>51</v>
      </c>
    </row>
    <row r="6556" spans="1:6">
      <c r="A6556">
        <v>72</v>
      </c>
      <c r="B6556" s="1" t="s">
        <v>481</v>
      </c>
      <c r="C6556">
        <v>1</v>
      </c>
      <c r="D6556" s="39">
        <v>0.68</v>
      </c>
      <c r="E6556" s="39">
        <v>2</v>
      </c>
      <c r="F6556" s="39" t="s">
        <v>51</v>
      </c>
    </row>
    <row r="6557" spans="1:6">
      <c r="A6557">
        <v>72</v>
      </c>
      <c r="B6557" s="1" t="s">
        <v>481</v>
      </c>
      <c r="C6557">
        <v>2</v>
      </c>
      <c r="D6557" s="39">
        <v>0.62</v>
      </c>
      <c r="E6557" s="39">
        <v>2</v>
      </c>
      <c r="F6557" s="39" t="s">
        <v>51</v>
      </c>
    </row>
    <row r="6558" spans="1:6">
      <c r="A6558">
        <v>72</v>
      </c>
      <c r="B6558" s="1" t="s">
        <v>335</v>
      </c>
      <c r="C6558">
        <v>1</v>
      </c>
      <c r="D6558" s="39">
        <v>1</v>
      </c>
      <c r="E6558" s="39">
        <v>3</v>
      </c>
      <c r="F6558" s="39" t="s">
        <v>51</v>
      </c>
    </row>
    <row r="6559" spans="1:6">
      <c r="A6559">
        <v>72</v>
      </c>
      <c r="B6559" s="1" t="s">
        <v>335</v>
      </c>
      <c r="C6559">
        <v>2</v>
      </c>
      <c r="D6559" s="39">
        <v>1</v>
      </c>
      <c r="E6559" s="39">
        <v>3</v>
      </c>
      <c r="F6559" s="39" t="s">
        <v>51</v>
      </c>
    </row>
    <row r="6560" spans="1:6">
      <c r="A6560">
        <v>72</v>
      </c>
      <c r="B6560" s="1" t="s">
        <v>310</v>
      </c>
      <c r="C6560">
        <v>1</v>
      </c>
      <c r="D6560" s="39">
        <v>0.8</v>
      </c>
      <c r="E6560" s="39">
        <v>2</v>
      </c>
      <c r="F6560" s="39" t="s">
        <v>51</v>
      </c>
    </row>
    <row r="6561" spans="1:6">
      <c r="A6561">
        <v>72</v>
      </c>
      <c r="B6561" s="1" t="s">
        <v>310</v>
      </c>
      <c r="C6561">
        <v>2</v>
      </c>
      <c r="D6561" s="39">
        <v>0.39</v>
      </c>
      <c r="E6561" s="39">
        <v>0</v>
      </c>
      <c r="F6561" s="39" t="s">
        <v>51</v>
      </c>
    </row>
    <row r="6562" spans="1:6">
      <c r="A6562">
        <v>72</v>
      </c>
      <c r="B6562" s="1" t="s">
        <v>405</v>
      </c>
      <c r="C6562">
        <v>1</v>
      </c>
      <c r="D6562" s="39">
        <v>0.88</v>
      </c>
      <c r="E6562" s="39">
        <v>1</v>
      </c>
      <c r="F6562" s="39" t="s">
        <v>51</v>
      </c>
    </row>
    <row r="6563" spans="1:6">
      <c r="A6563">
        <v>72</v>
      </c>
      <c r="B6563" s="1" t="s">
        <v>405</v>
      </c>
      <c r="C6563">
        <v>2</v>
      </c>
      <c r="D6563" s="39">
        <v>0.35</v>
      </c>
      <c r="E6563" s="39">
        <v>0</v>
      </c>
      <c r="F6563" s="39" t="s">
        <v>51</v>
      </c>
    </row>
    <row r="6564" spans="1:6">
      <c r="A6564">
        <v>72</v>
      </c>
      <c r="B6564" s="1" t="s">
        <v>234</v>
      </c>
      <c r="C6564">
        <v>1</v>
      </c>
      <c r="D6564" s="39">
        <v>1</v>
      </c>
      <c r="E6564" s="39">
        <v>3</v>
      </c>
      <c r="F6564" s="39" t="s">
        <v>51</v>
      </c>
    </row>
    <row r="6565" spans="1:6">
      <c r="A6565">
        <v>72</v>
      </c>
      <c r="B6565" s="1" t="s">
        <v>234</v>
      </c>
      <c r="C6565">
        <v>2</v>
      </c>
      <c r="D6565" s="39">
        <v>0.72</v>
      </c>
      <c r="E6565" s="39">
        <v>2</v>
      </c>
      <c r="F6565" s="39" t="s">
        <v>51</v>
      </c>
    </row>
    <row r="6566" spans="1:6">
      <c r="A6566">
        <v>72</v>
      </c>
      <c r="B6566" s="1" t="s">
        <v>14</v>
      </c>
      <c r="C6566">
        <v>1</v>
      </c>
      <c r="D6566" s="39">
        <v>0.87</v>
      </c>
      <c r="E6566" s="39">
        <v>2</v>
      </c>
      <c r="F6566" s="39" t="s">
        <v>51</v>
      </c>
    </row>
    <row r="6567" spans="1:6">
      <c r="A6567">
        <v>72</v>
      </c>
      <c r="B6567" s="1" t="s">
        <v>14</v>
      </c>
      <c r="C6567">
        <v>2</v>
      </c>
      <c r="D6567" s="39">
        <v>0.49</v>
      </c>
      <c r="E6567" s="39">
        <v>0</v>
      </c>
      <c r="F6567" s="39" t="s">
        <v>51</v>
      </c>
    </row>
    <row r="6568" spans="1:6">
      <c r="A6568">
        <v>72</v>
      </c>
      <c r="B6568" s="1" t="s">
        <v>326</v>
      </c>
      <c r="C6568">
        <v>1</v>
      </c>
      <c r="D6568" s="39">
        <v>0.75</v>
      </c>
      <c r="E6568" s="39">
        <v>2</v>
      </c>
      <c r="F6568" s="39" t="s">
        <v>51</v>
      </c>
    </row>
    <row r="6569" spans="1:6">
      <c r="A6569">
        <v>72</v>
      </c>
      <c r="B6569" s="1" t="s">
        <v>326</v>
      </c>
      <c r="C6569">
        <v>2</v>
      </c>
      <c r="D6569" s="39">
        <v>0.92</v>
      </c>
      <c r="E6569" s="39">
        <v>2</v>
      </c>
      <c r="F6569" s="39" t="s">
        <v>51</v>
      </c>
    </row>
    <row r="6570" spans="1:6">
      <c r="A6570">
        <v>72</v>
      </c>
      <c r="B6570" s="1" t="s">
        <v>122</v>
      </c>
      <c r="C6570">
        <v>1</v>
      </c>
      <c r="D6570" s="39">
        <v>0.63</v>
      </c>
      <c r="E6570" s="39">
        <v>2</v>
      </c>
      <c r="F6570" s="39" t="s">
        <v>51</v>
      </c>
    </row>
    <row r="6571" spans="1:6">
      <c r="A6571">
        <v>72</v>
      </c>
      <c r="B6571" s="1" t="s">
        <v>122</v>
      </c>
      <c r="C6571">
        <v>2</v>
      </c>
      <c r="D6571" s="39">
        <v>0.86</v>
      </c>
      <c r="E6571" s="39">
        <v>2</v>
      </c>
      <c r="F6571" s="39" t="s">
        <v>51</v>
      </c>
    </row>
    <row r="6572" spans="1:6">
      <c r="A6572">
        <v>72</v>
      </c>
      <c r="B6572" s="1" t="s">
        <v>240</v>
      </c>
      <c r="C6572">
        <v>1</v>
      </c>
      <c r="D6572" s="39">
        <v>1</v>
      </c>
      <c r="E6572" s="39">
        <v>3</v>
      </c>
      <c r="F6572" s="39" t="s">
        <v>51</v>
      </c>
    </row>
    <row r="6573" spans="1:6">
      <c r="A6573">
        <v>72</v>
      </c>
      <c r="B6573" s="1" t="s">
        <v>240</v>
      </c>
      <c r="C6573">
        <v>2</v>
      </c>
      <c r="D6573" s="39">
        <v>0.78</v>
      </c>
      <c r="E6573" s="39">
        <v>2</v>
      </c>
      <c r="F6573" s="39" t="s">
        <v>51</v>
      </c>
    </row>
    <row r="6574" spans="1:6">
      <c r="A6574">
        <v>72</v>
      </c>
      <c r="B6574" s="1" t="s">
        <v>342</v>
      </c>
      <c r="C6574">
        <v>1</v>
      </c>
      <c r="D6574" s="39">
        <v>0.64</v>
      </c>
      <c r="E6574" s="39">
        <v>2</v>
      </c>
      <c r="F6574" s="39" t="s">
        <v>51</v>
      </c>
    </row>
    <row r="6575" spans="1:6">
      <c r="A6575">
        <v>72</v>
      </c>
      <c r="B6575" s="1" t="s">
        <v>342</v>
      </c>
      <c r="C6575">
        <v>2</v>
      </c>
      <c r="D6575" s="39">
        <v>1</v>
      </c>
      <c r="E6575" s="39">
        <v>3</v>
      </c>
      <c r="F6575" s="39" t="s">
        <v>51</v>
      </c>
    </row>
    <row r="6576" spans="1:6">
      <c r="A6576">
        <v>72</v>
      </c>
      <c r="B6576" s="1" t="s">
        <v>414</v>
      </c>
      <c r="C6576">
        <v>1</v>
      </c>
      <c r="D6576" s="39">
        <v>0.5</v>
      </c>
      <c r="E6576" s="39">
        <v>2</v>
      </c>
      <c r="F6576" s="39" t="s">
        <v>51</v>
      </c>
    </row>
    <row r="6577" spans="1:6">
      <c r="A6577">
        <v>72</v>
      </c>
      <c r="B6577" s="1" t="s">
        <v>414</v>
      </c>
      <c r="C6577">
        <v>2</v>
      </c>
      <c r="D6577" s="39">
        <v>0.48</v>
      </c>
      <c r="E6577" s="39">
        <v>1</v>
      </c>
      <c r="F6577" s="39" t="s">
        <v>51</v>
      </c>
    </row>
    <row r="6578" spans="1:6">
      <c r="A6578">
        <v>72</v>
      </c>
      <c r="B6578" s="1" t="s">
        <v>290</v>
      </c>
      <c r="C6578">
        <v>1</v>
      </c>
      <c r="D6578" s="39">
        <v>0.49</v>
      </c>
      <c r="E6578" s="39">
        <v>1</v>
      </c>
      <c r="F6578" s="39" t="s">
        <v>51</v>
      </c>
    </row>
    <row r="6579" spans="1:6">
      <c r="A6579">
        <v>72</v>
      </c>
      <c r="B6579" s="1" t="s">
        <v>290</v>
      </c>
      <c r="C6579">
        <v>2</v>
      </c>
      <c r="D6579" s="39">
        <v>0.65</v>
      </c>
      <c r="E6579" s="39">
        <v>1</v>
      </c>
      <c r="F6579" s="39" t="s">
        <v>51</v>
      </c>
    </row>
    <row r="6580" spans="1:6">
      <c r="A6580">
        <v>72</v>
      </c>
      <c r="B6580" s="1" t="s">
        <v>201</v>
      </c>
      <c r="C6580">
        <v>1</v>
      </c>
      <c r="D6580" s="39">
        <v>1</v>
      </c>
      <c r="E6580" s="39">
        <v>3</v>
      </c>
      <c r="F6580" s="39" t="s">
        <v>51</v>
      </c>
    </row>
    <row r="6581" spans="1:6">
      <c r="A6581">
        <v>72</v>
      </c>
      <c r="B6581" s="1" t="s">
        <v>201</v>
      </c>
      <c r="C6581">
        <v>2</v>
      </c>
      <c r="D6581" s="39">
        <v>0.79</v>
      </c>
      <c r="E6581" s="39">
        <v>1</v>
      </c>
      <c r="F6581" s="39" t="s">
        <v>51</v>
      </c>
    </row>
    <row r="6582" spans="1:6">
      <c r="A6582">
        <v>72</v>
      </c>
      <c r="B6582" s="1" t="s">
        <v>482</v>
      </c>
      <c r="C6582">
        <v>1</v>
      </c>
      <c r="D6582" s="39">
        <v>0.5</v>
      </c>
      <c r="E6582" s="39">
        <v>1</v>
      </c>
      <c r="F6582" s="39" t="s">
        <v>51</v>
      </c>
    </row>
    <row r="6583" spans="1:6">
      <c r="A6583">
        <v>72</v>
      </c>
      <c r="B6583" s="1" t="s">
        <v>482</v>
      </c>
      <c r="C6583">
        <v>2</v>
      </c>
      <c r="D6583" s="39">
        <v>0.95</v>
      </c>
      <c r="E6583" s="39">
        <v>2</v>
      </c>
      <c r="F6583" s="39" t="s">
        <v>51</v>
      </c>
    </row>
    <row r="6584" spans="1:6">
      <c r="A6584">
        <v>72</v>
      </c>
      <c r="B6584" s="1" t="s">
        <v>20</v>
      </c>
      <c r="C6584">
        <v>1</v>
      </c>
      <c r="D6584" s="39">
        <v>1</v>
      </c>
      <c r="E6584" s="39">
        <v>3</v>
      </c>
      <c r="F6584" s="39" t="s">
        <v>51</v>
      </c>
    </row>
    <row r="6585" spans="1:6">
      <c r="A6585">
        <v>72</v>
      </c>
      <c r="B6585" s="1" t="s">
        <v>20</v>
      </c>
      <c r="C6585">
        <v>2</v>
      </c>
      <c r="D6585" s="39">
        <v>0.39</v>
      </c>
      <c r="E6585" s="39">
        <v>0</v>
      </c>
      <c r="F6585" s="39" t="s">
        <v>51</v>
      </c>
    </row>
    <row r="6586" spans="1:6">
      <c r="A6586">
        <v>72</v>
      </c>
      <c r="B6586" s="1" t="s">
        <v>274</v>
      </c>
      <c r="C6586">
        <v>1</v>
      </c>
      <c r="D6586" s="39">
        <v>0.94</v>
      </c>
      <c r="E6586" s="39">
        <v>2</v>
      </c>
      <c r="F6586" s="39" t="s">
        <v>51</v>
      </c>
    </row>
    <row r="6587" spans="1:6">
      <c r="A6587">
        <v>72</v>
      </c>
      <c r="B6587" s="1" t="s">
        <v>274</v>
      </c>
      <c r="C6587">
        <v>2</v>
      </c>
      <c r="D6587" s="39">
        <v>1</v>
      </c>
      <c r="E6587" s="39">
        <v>3</v>
      </c>
      <c r="F6587" s="39" t="s">
        <v>51</v>
      </c>
    </row>
    <row r="6588" spans="1:6">
      <c r="A6588">
        <v>72</v>
      </c>
      <c r="B6588" s="1" t="s">
        <v>483</v>
      </c>
      <c r="C6588">
        <v>1</v>
      </c>
      <c r="D6588" s="39">
        <v>0.69</v>
      </c>
      <c r="E6588" s="39">
        <v>2</v>
      </c>
      <c r="F6588" s="39" t="s">
        <v>51</v>
      </c>
    </row>
    <row r="6589" spans="1:6">
      <c r="A6589">
        <v>72</v>
      </c>
      <c r="B6589" s="1" t="s">
        <v>483</v>
      </c>
      <c r="C6589">
        <v>2</v>
      </c>
      <c r="D6589" s="39">
        <v>0.84</v>
      </c>
      <c r="E6589" s="39">
        <v>2</v>
      </c>
      <c r="F6589" s="39" t="s">
        <v>51</v>
      </c>
    </row>
    <row r="6590" spans="1:6">
      <c r="A6590">
        <v>72</v>
      </c>
      <c r="B6590" s="1" t="s">
        <v>243</v>
      </c>
      <c r="C6590">
        <v>1</v>
      </c>
      <c r="D6590" s="39">
        <v>1</v>
      </c>
      <c r="E6590" s="39">
        <v>3</v>
      </c>
      <c r="F6590" s="39" t="s">
        <v>51</v>
      </c>
    </row>
    <row r="6591" spans="1:6">
      <c r="A6591">
        <v>72</v>
      </c>
      <c r="B6591" s="1" t="s">
        <v>243</v>
      </c>
      <c r="C6591">
        <v>2</v>
      </c>
      <c r="D6591" s="39">
        <v>1</v>
      </c>
      <c r="E6591" s="39">
        <v>3</v>
      </c>
      <c r="F6591" s="39" t="s">
        <v>51</v>
      </c>
    </row>
    <row r="6592" spans="1:6">
      <c r="A6592">
        <v>72</v>
      </c>
      <c r="B6592" s="1" t="s">
        <v>394</v>
      </c>
      <c r="C6592">
        <v>1</v>
      </c>
      <c r="D6592" s="39">
        <v>0.67</v>
      </c>
      <c r="E6592" s="39">
        <v>2</v>
      </c>
      <c r="F6592" s="39" t="s">
        <v>51</v>
      </c>
    </row>
    <row r="6593" spans="1:6">
      <c r="A6593">
        <v>72</v>
      </c>
      <c r="B6593" s="1" t="s">
        <v>394</v>
      </c>
      <c r="C6593">
        <v>2</v>
      </c>
      <c r="D6593" s="39">
        <v>0.78</v>
      </c>
      <c r="E6593" s="39">
        <v>1</v>
      </c>
      <c r="F6593" s="39" t="s">
        <v>51</v>
      </c>
    </row>
    <row r="6594" spans="1:6">
      <c r="A6594">
        <v>72</v>
      </c>
      <c r="B6594" s="1" t="s">
        <v>311</v>
      </c>
      <c r="C6594">
        <v>1</v>
      </c>
      <c r="D6594" s="39">
        <v>0.83</v>
      </c>
      <c r="E6594" s="39">
        <v>2</v>
      </c>
      <c r="F6594" s="39" t="s">
        <v>51</v>
      </c>
    </row>
    <row r="6595" spans="1:6">
      <c r="A6595">
        <v>72</v>
      </c>
      <c r="B6595" s="1" t="s">
        <v>311</v>
      </c>
      <c r="C6595">
        <v>2</v>
      </c>
      <c r="D6595" s="39">
        <v>0.86</v>
      </c>
      <c r="E6595" s="39">
        <v>2</v>
      </c>
      <c r="F6595" s="39" t="s">
        <v>51</v>
      </c>
    </row>
    <row r="6596" spans="1:6">
      <c r="A6596">
        <v>72</v>
      </c>
      <c r="B6596" s="1" t="s">
        <v>356</v>
      </c>
      <c r="C6596">
        <v>1</v>
      </c>
      <c r="D6596" s="39">
        <v>0.46</v>
      </c>
      <c r="E6596" s="39">
        <v>0</v>
      </c>
      <c r="F6596" s="39" t="s">
        <v>51</v>
      </c>
    </row>
    <row r="6597" spans="1:6">
      <c r="A6597">
        <v>72</v>
      </c>
      <c r="B6597" s="1" t="s">
        <v>356</v>
      </c>
      <c r="C6597">
        <v>2</v>
      </c>
      <c r="D6597" s="39">
        <v>0</v>
      </c>
      <c r="E6597" s="39">
        <v>0</v>
      </c>
      <c r="F6597" s="39" t="s">
        <v>52</v>
      </c>
    </row>
    <row r="6598" spans="1:6">
      <c r="A6598">
        <v>72</v>
      </c>
      <c r="B6598" s="1" t="s">
        <v>275</v>
      </c>
      <c r="C6598">
        <v>1</v>
      </c>
      <c r="D6598" s="39">
        <v>0.68</v>
      </c>
      <c r="E6598" s="39">
        <v>2</v>
      </c>
      <c r="F6598" s="39" t="s">
        <v>51</v>
      </c>
    </row>
    <row r="6599" spans="1:6">
      <c r="A6599">
        <v>72</v>
      </c>
      <c r="B6599" s="1" t="s">
        <v>275</v>
      </c>
      <c r="C6599">
        <v>2</v>
      </c>
      <c r="D6599" s="39">
        <v>0.52</v>
      </c>
      <c r="E6599" s="39">
        <v>2</v>
      </c>
      <c r="F6599" s="39" t="s">
        <v>51</v>
      </c>
    </row>
    <row r="6600" spans="1:6">
      <c r="A6600">
        <v>72</v>
      </c>
      <c r="B6600" s="1" t="s">
        <v>376</v>
      </c>
      <c r="C6600">
        <v>1</v>
      </c>
      <c r="D6600" s="39">
        <v>0.5</v>
      </c>
      <c r="E6600" s="39">
        <v>1</v>
      </c>
      <c r="F6600" s="39" t="s">
        <v>51</v>
      </c>
    </row>
    <row r="6601" spans="1:6">
      <c r="A6601">
        <v>72</v>
      </c>
      <c r="B6601" s="1" t="s">
        <v>376</v>
      </c>
      <c r="C6601">
        <v>2</v>
      </c>
      <c r="D6601" s="39">
        <v>0</v>
      </c>
      <c r="E6601" s="39">
        <v>0</v>
      </c>
      <c r="F6601" s="39" t="s">
        <v>52</v>
      </c>
    </row>
    <row r="6602" spans="1:6">
      <c r="A6602">
        <v>72</v>
      </c>
      <c r="B6602" s="1" t="s">
        <v>21</v>
      </c>
      <c r="C6602">
        <v>1</v>
      </c>
      <c r="D6602" s="39">
        <v>0.71</v>
      </c>
      <c r="E6602" s="39">
        <v>1</v>
      </c>
      <c r="F6602" s="39" t="s">
        <v>51</v>
      </c>
    </row>
    <row r="6603" spans="1:6">
      <c r="A6603">
        <v>72</v>
      </c>
      <c r="B6603" s="1" t="s">
        <v>21</v>
      </c>
      <c r="C6603">
        <v>2</v>
      </c>
      <c r="D6603" s="39">
        <v>0.84</v>
      </c>
      <c r="E6603" s="39">
        <v>2</v>
      </c>
      <c r="F6603" s="39" t="s">
        <v>51</v>
      </c>
    </row>
    <row r="6604" spans="1:6">
      <c r="A6604" s="64">
        <v>73</v>
      </c>
      <c r="B6604" s="1" t="s">
        <v>493</v>
      </c>
      <c r="C6604">
        <v>1</v>
      </c>
      <c r="D6604" s="39">
        <v>1</v>
      </c>
      <c r="E6604" s="39">
        <v>3</v>
      </c>
      <c r="F6604" s="39" t="s">
        <v>51</v>
      </c>
    </row>
    <row r="6605" spans="1:6">
      <c r="A6605">
        <v>73</v>
      </c>
      <c r="B6605" s="1" t="s">
        <v>493</v>
      </c>
      <c r="C6605">
        <v>2</v>
      </c>
      <c r="D6605" s="39">
        <v>0</v>
      </c>
      <c r="E6605" s="39">
        <v>0</v>
      </c>
      <c r="F6605" s="39" t="s">
        <v>52</v>
      </c>
    </row>
    <row r="6606" spans="1:6">
      <c r="A6606">
        <v>73</v>
      </c>
      <c r="B6606" s="1" t="s">
        <v>430</v>
      </c>
      <c r="C6606">
        <v>1</v>
      </c>
      <c r="D6606" s="39">
        <v>0.44</v>
      </c>
      <c r="E6606" s="39">
        <v>1</v>
      </c>
      <c r="F6606" s="39" t="s">
        <v>51</v>
      </c>
    </row>
    <row r="6607" spans="1:6">
      <c r="A6607">
        <v>73</v>
      </c>
      <c r="B6607" s="1" t="s">
        <v>430</v>
      </c>
      <c r="C6607">
        <v>2</v>
      </c>
      <c r="D6607" s="39">
        <v>0.68</v>
      </c>
      <c r="E6607" s="39">
        <v>2</v>
      </c>
      <c r="F6607" s="39" t="s">
        <v>51</v>
      </c>
    </row>
    <row r="6608" spans="1:6">
      <c r="A6608">
        <v>73</v>
      </c>
      <c r="B6608" s="1" t="s">
        <v>354</v>
      </c>
      <c r="C6608">
        <v>1</v>
      </c>
      <c r="D6608" s="39">
        <v>0.65</v>
      </c>
      <c r="E6608" s="39">
        <v>2</v>
      </c>
      <c r="F6608" s="39" t="s">
        <v>51</v>
      </c>
    </row>
    <row r="6609" spans="1:6">
      <c r="A6609">
        <v>73</v>
      </c>
      <c r="B6609" s="1" t="s">
        <v>354</v>
      </c>
      <c r="C6609">
        <v>2</v>
      </c>
      <c r="D6609" s="39">
        <v>0.5</v>
      </c>
      <c r="E6609" s="39">
        <v>1</v>
      </c>
      <c r="F6609" s="39" t="s">
        <v>51</v>
      </c>
    </row>
    <row r="6610" spans="1:6">
      <c r="A6610">
        <v>73</v>
      </c>
      <c r="B6610" s="1" t="s">
        <v>379</v>
      </c>
      <c r="C6610">
        <v>1</v>
      </c>
      <c r="D6610" s="39">
        <v>0.46</v>
      </c>
      <c r="E6610" s="39">
        <v>1</v>
      </c>
      <c r="F6610" s="39" t="s">
        <v>51</v>
      </c>
    </row>
    <row r="6611" spans="1:6">
      <c r="A6611">
        <v>73</v>
      </c>
      <c r="B6611" s="1" t="s">
        <v>379</v>
      </c>
      <c r="C6611">
        <v>2</v>
      </c>
      <c r="D6611" s="39">
        <v>0.8</v>
      </c>
      <c r="E6611" s="39">
        <v>2</v>
      </c>
      <c r="F6611" s="39" t="s">
        <v>51</v>
      </c>
    </row>
    <row r="6612" spans="1:6">
      <c r="A6612">
        <v>73</v>
      </c>
      <c r="B6612" s="1" t="s">
        <v>343</v>
      </c>
      <c r="C6612">
        <v>1</v>
      </c>
      <c r="D6612" s="39">
        <v>0.92</v>
      </c>
      <c r="E6612" s="39">
        <v>2</v>
      </c>
      <c r="F6612" s="39" t="s">
        <v>51</v>
      </c>
    </row>
    <row r="6613" spans="1:6">
      <c r="A6613">
        <v>73</v>
      </c>
      <c r="B6613" s="1" t="s">
        <v>343</v>
      </c>
      <c r="C6613">
        <v>2</v>
      </c>
      <c r="D6613" s="39">
        <v>0.45</v>
      </c>
      <c r="E6613" s="39">
        <v>1</v>
      </c>
      <c r="F6613" s="39" t="s">
        <v>51</v>
      </c>
    </row>
    <row r="6614" spans="1:6">
      <c r="A6614">
        <v>73</v>
      </c>
      <c r="B6614" s="1" t="s">
        <v>330</v>
      </c>
      <c r="C6614">
        <v>1</v>
      </c>
      <c r="D6614" s="39">
        <v>0.62</v>
      </c>
      <c r="E6614" s="39">
        <v>2</v>
      </c>
      <c r="F6614" s="39" t="s">
        <v>51</v>
      </c>
    </row>
    <row r="6615" spans="1:6">
      <c r="A6615">
        <v>73</v>
      </c>
      <c r="B6615" s="1" t="s">
        <v>330</v>
      </c>
      <c r="C6615">
        <v>2</v>
      </c>
      <c r="D6615" s="39">
        <v>0.77</v>
      </c>
      <c r="E6615" s="39">
        <v>2</v>
      </c>
      <c r="F6615" s="39" t="s">
        <v>51</v>
      </c>
    </row>
    <row r="6616" spans="1:6">
      <c r="A6616">
        <v>73</v>
      </c>
      <c r="B6616" s="1" t="s">
        <v>494</v>
      </c>
      <c r="C6616">
        <v>1</v>
      </c>
      <c r="D6616" s="39">
        <v>0.39</v>
      </c>
      <c r="E6616" s="39">
        <v>0</v>
      </c>
      <c r="F6616" s="39" t="s">
        <v>51</v>
      </c>
    </row>
    <row r="6617" spans="1:6">
      <c r="A6617">
        <v>73</v>
      </c>
      <c r="B6617" s="1" t="s">
        <v>494</v>
      </c>
      <c r="C6617">
        <v>2</v>
      </c>
      <c r="D6617" s="39">
        <v>0.32</v>
      </c>
      <c r="E6617" s="39">
        <v>0</v>
      </c>
      <c r="F6617" s="39" t="s">
        <v>51</v>
      </c>
    </row>
    <row r="6618" spans="1:6">
      <c r="A6618">
        <v>73</v>
      </c>
      <c r="B6618" s="1" t="s">
        <v>95</v>
      </c>
      <c r="C6618">
        <v>1</v>
      </c>
      <c r="D6618" s="39">
        <v>0.67</v>
      </c>
      <c r="E6618" s="39">
        <v>2</v>
      </c>
      <c r="F6618" s="39" t="s">
        <v>51</v>
      </c>
    </row>
    <row r="6619" spans="1:6">
      <c r="A6619">
        <v>73</v>
      </c>
      <c r="B6619" s="1" t="s">
        <v>95</v>
      </c>
      <c r="C6619">
        <v>2</v>
      </c>
      <c r="D6619" s="39">
        <v>0.7</v>
      </c>
      <c r="E6619" s="39">
        <v>2</v>
      </c>
      <c r="F6619" s="39" t="s">
        <v>51</v>
      </c>
    </row>
    <row r="6620" spans="1:6">
      <c r="A6620">
        <v>73</v>
      </c>
      <c r="B6620" s="1" t="s">
        <v>332</v>
      </c>
      <c r="C6620">
        <v>1</v>
      </c>
      <c r="D6620" s="39">
        <v>0.75</v>
      </c>
      <c r="E6620" s="39">
        <v>2</v>
      </c>
      <c r="F6620" s="39" t="s">
        <v>51</v>
      </c>
    </row>
    <row r="6621" spans="1:6">
      <c r="A6621">
        <v>73</v>
      </c>
      <c r="B6621" s="1" t="s">
        <v>332</v>
      </c>
      <c r="C6621">
        <v>2</v>
      </c>
      <c r="D6621" s="39">
        <v>0.32</v>
      </c>
      <c r="E6621" s="39">
        <v>0</v>
      </c>
      <c r="F6621" s="39" t="s">
        <v>51</v>
      </c>
    </row>
    <row r="6622" spans="1:6">
      <c r="A6622">
        <v>73</v>
      </c>
      <c r="B6622" s="1" t="s">
        <v>390</v>
      </c>
      <c r="C6622">
        <v>1</v>
      </c>
      <c r="D6622" s="39">
        <v>0.55000000000000004</v>
      </c>
      <c r="E6622" s="39">
        <v>2</v>
      </c>
      <c r="F6622" s="39" t="s">
        <v>51</v>
      </c>
    </row>
    <row r="6623" spans="1:6">
      <c r="A6623">
        <v>73</v>
      </c>
      <c r="B6623" s="1" t="s">
        <v>390</v>
      </c>
      <c r="C6623">
        <v>2</v>
      </c>
      <c r="D6623" s="39">
        <v>0.52</v>
      </c>
      <c r="E6623" s="39">
        <v>2</v>
      </c>
      <c r="F6623" s="39" t="s">
        <v>51</v>
      </c>
    </row>
    <row r="6624" spans="1:6">
      <c r="A6624">
        <v>73</v>
      </c>
      <c r="B6624" s="1" t="s">
        <v>10</v>
      </c>
      <c r="C6624">
        <v>1</v>
      </c>
      <c r="D6624" s="39">
        <v>0.99</v>
      </c>
      <c r="E6624" s="39">
        <v>2</v>
      </c>
      <c r="F6624" s="39" t="s">
        <v>51</v>
      </c>
    </row>
    <row r="6625" spans="1:6">
      <c r="A6625">
        <v>73</v>
      </c>
      <c r="B6625" s="1" t="s">
        <v>10</v>
      </c>
      <c r="C6625">
        <v>2</v>
      </c>
      <c r="D6625" s="39">
        <v>1</v>
      </c>
      <c r="E6625" s="39">
        <v>3</v>
      </c>
      <c r="F6625" s="39" t="s">
        <v>51</v>
      </c>
    </row>
    <row r="6626" spans="1:6">
      <c r="A6626">
        <v>73</v>
      </c>
      <c r="B6626" s="1" t="s">
        <v>270</v>
      </c>
      <c r="C6626">
        <v>1</v>
      </c>
      <c r="D6626" s="39">
        <v>0.56999999999999995</v>
      </c>
      <c r="E6626" s="39">
        <v>2</v>
      </c>
      <c r="F6626" s="39" t="s">
        <v>51</v>
      </c>
    </row>
    <row r="6627" spans="1:6">
      <c r="A6627">
        <v>73</v>
      </c>
      <c r="B6627" s="1" t="s">
        <v>270</v>
      </c>
      <c r="C6627">
        <v>2</v>
      </c>
      <c r="D6627" s="39">
        <v>0</v>
      </c>
      <c r="E6627" s="39">
        <v>0</v>
      </c>
      <c r="F6627" s="39" t="s">
        <v>52</v>
      </c>
    </row>
    <row r="6628" spans="1:6">
      <c r="A6628">
        <v>73</v>
      </c>
      <c r="B6628" s="1" t="s">
        <v>452</v>
      </c>
      <c r="C6628">
        <v>1</v>
      </c>
      <c r="D6628" s="39">
        <v>0.56000000000000005</v>
      </c>
      <c r="E6628" s="39">
        <v>1</v>
      </c>
      <c r="F6628" s="39" t="s">
        <v>51</v>
      </c>
    </row>
    <row r="6629" spans="1:6">
      <c r="A6629">
        <v>73</v>
      </c>
      <c r="B6629" s="1" t="s">
        <v>452</v>
      </c>
      <c r="C6629">
        <v>2</v>
      </c>
      <c r="D6629" s="39">
        <v>0.85</v>
      </c>
      <c r="E6629" s="39">
        <v>2</v>
      </c>
      <c r="F6629" s="39" t="s">
        <v>51</v>
      </c>
    </row>
    <row r="6630" spans="1:6">
      <c r="A6630">
        <v>73</v>
      </c>
      <c r="B6630" s="1" t="s">
        <v>495</v>
      </c>
      <c r="C6630">
        <v>1</v>
      </c>
      <c r="D6630" s="39">
        <v>0.24</v>
      </c>
      <c r="E6630" s="39">
        <v>0</v>
      </c>
      <c r="F6630" s="39" t="s">
        <v>51</v>
      </c>
    </row>
    <row r="6631" spans="1:6">
      <c r="A6631">
        <v>73</v>
      </c>
      <c r="B6631" s="1" t="s">
        <v>495</v>
      </c>
      <c r="C6631">
        <v>2</v>
      </c>
      <c r="D6631" s="39">
        <v>0.93</v>
      </c>
      <c r="E6631" s="39">
        <v>2</v>
      </c>
      <c r="F6631" s="39" t="s">
        <v>51</v>
      </c>
    </row>
    <row r="6632" spans="1:6">
      <c r="A6632">
        <v>73</v>
      </c>
      <c r="B6632" s="1" t="s">
        <v>391</v>
      </c>
      <c r="C6632">
        <v>1</v>
      </c>
      <c r="D6632" s="39">
        <v>0.42</v>
      </c>
      <c r="E6632" s="39">
        <v>0</v>
      </c>
      <c r="F6632" s="39" t="s">
        <v>51</v>
      </c>
    </row>
    <row r="6633" spans="1:6">
      <c r="A6633">
        <v>73</v>
      </c>
      <c r="B6633" s="1" t="s">
        <v>391</v>
      </c>
      <c r="C6633">
        <v>2</v>
      </c>
      <c r="D6633" s="39">
        <v>0</v>
      </c>
      <c r="E6633" s="39">
        <v>0</v>
      </c>
      <c r="F6633" s="39" t="s">
        <v>52</v>
      </c>
    </row>
    <row r="6634" spans="1:6">
      <c r="A6634">
        <v>73</v>
      </c>
      <c r="B6634" s="1" t="s">
        <v>120</v>
      </c>
      <c r="C6634">
        <v>1</v>
      </c>
      <c r="D6634" s="39">
        <v>0.59</v>
      </c>
      <c r="E6634" s="39">
        <v>2</v>
      </c>
      <c r="F6634" s="39" t="s">
        <v>51</v>
      </c>
    </row>
    <row r="6635" spans="1:6">
      <c r="A6635">
        <v>73</v>
      </c>
      <c r="B6635" s="1" t="s">
        <v>120</v>
      </c>
      <c r="C6635">
        <v>2</v>
      </c>
      <c r="D6635" s="39">
        <v>1</v>
      </c>
      <c r="E6635" s="39">
        <v>3</v>
      </c>
      <c r="F6635" s="39" t="s">
        <v>51</v>
      </c>
    </row>
    <row r="6636" spans="1:6">
      <c r="A6636">
        <v>73</v>
      </c>
      <c r="B6636" s="1" t="s">
        <v>489</v>
      </c>
      <c r="C6636">
        <v>1</v>
      </c>
      <c r="D6636" s="39">
        <v>1</v>
      </c>
      <c r="E6636" s="39">
        <v>3</v>
      </c>
      <c r="F6636" s="39" t="s">
        <v>51</v>
      </c>
    </row>
    <row r="6637" spans="1:6">
      <c r="A6637">
        <v>73</v>
      </c>
      <c r="B6637" s="1" t="s">
        <v>489</v>
      </c>
      <c r="C6637">
        <v>2</v>
      </c>
      <c r="D6637" s="39">
        <v>1</v>
      </c>
      <c r="E6637" s="39">
        <v>3</v>
      </c>
      <c r="F6637" s="39" t="s">
        <v>51</v>
      </c>
    </row>
    <row r="6638" spans="1:6">
      <c r="A6638">
        <v>73</v>
      </c>
      <c r="B6638" s="1" t="s">
        <v>496</v>
      </c>
      <c r="C6638">
        <v>1</v>
      </c>
      <c r="D6638" s="39">
        <v>0.6</v>
      </c>
      <c r="E6638" s="39">
        <v>1</v>
      </c>
      <c r="F6638" s="39" t="s">
        <v>51</v>
      </c>
    </row>
    <row r="6639" spans="1:6">
      <c r="A6639">
        <v>73</v>
      </c>
      <c r="B6639" s="1" t="s">
        <v>496</v>
      </c>
      <c r="C6639">
        <v>2</v>
      </c>
      <c r="D6639" s="39">
        <v>1</v>
      </c>
      <c r="E6639" s="39">
        <v>3</v>
      </c>
      <c r="F6639" s="39" t="s">
        <v>51</v>
      </c>
    </row>
    <row r="6640" spans="1:6">
      <c r="A6640">
        <v>73</v>
      </c>
      <c r="B6640" s="1" t="s">
        <v>334</v>
      </c>
      <c r="C6640">
        <v>1</v>
      </c>
      <c r="D6640" s="39">
        <v>1</v>
      </c>
      <c r="E6640" s="39">
        <v>3</v>
      </c>
      <c r="F6640" s="39" t="s">
        <v>51</v>
      </c>
    </row>
    <row r="6641" spans="1:6">
      <c r="A6641">
        <v>73</v>
      </c>
      <c r="B6641" s="1" t="s">
        <v>334</v>
      </c>
      <c r="C6641">
        <v>2</v>
      </c>
      <c r="D6641" s="39">
        <v>0.53</v>
      </c>
      <c r="E6641" s="39">
        <v>2</v>
      </c>
      <c r="F6641" s="39" t="s">
        <v>51</v>
      </c>
    </row>
    <row r="6642" spans="1:6">
      <c r="A6642">
        <v>73</v>
      </c>
      <c r="B6642" s="1" t="s">
        <v>257</v>
      </c>
      <c r="C6642">
        <v>1</v>
      </c>
      <c r="D6642" s="39">
        <v>0.52</v>
      </c>
      <c r="E6642" s="39">
        <v>1</v>
      </c>
      <c r="F6642" s="39" t="s">
        <v>51</v>
      </c>
    </row>
    <row r="6643" spans="1:6">
      <c r="A6643">
        <v>73</v>
      </c>
      <c r="B6643" s="1" t="s">
        <v>257</v>
      </c>
      <c r="C6643">
        <v>2</v>
      </c>
      <c r="D6643" s="39">
        <v>0.74</v>
      </c>
      <c r="E6643" s="39">
        <v>2</v>
      </c>
      <c r="F6643" s="39" t="s">
        <v>51</v>
      </c>
    </row>
    <row r="6644" spans="1:6">
      <c r="A6644">
        <v>73</v>
      </c>
      <c r="B6644" s="1" t="s">
        <v>323</v>
      </c>
      <c r="C6644">
        <v>1</v>
      </c>
      <c r="D6644" s="39">
        <v>0.82</v>
      </c>
      <c r="E6644" s="39">
        <v>2</v>
      </c>
      <c r="F6644" s="39" t="s">
        <v>51</v>
      </c>
    </row>
    <row r="6645" spans="1:6">
      <c r="A6645">
        <v>73</v>
      </c>
      <c r="B6645" s="1" t="s">
        <v>323</v>
      </c>
      <c r="C6645">
        <v>2</v>
      </c>
      <c r="D6645" s="39">
        <v>0.57999999999999996</v>
      </c>
      <c r="E6645" s="39">
        <v>2</v>
      </c>
      <c r="F6645" s="39" t="s">
        <v>51</v>
      </c>
    </row>
    <row r="6646" spans="1:6">
      <c r="A6646">
        <v>73</v>
      </c>
      <c r="B6646" s="1" t="s">
        <v>480</v>
      </c>
      <c r="C6646">
        <v>1</v>
      </c>
      <c r="D6646" s="39">
        <v>0.2</v>
      </c>
      <c r="E6646" s="39">
        <v>0</v>
      </c>
      <c r="F6646" s="39" t="s">
        <v>51</v>
      </c>
    </row>
    <row r="6647" spans="1:6">
      <c r="A6647">
        <v>73</v>
      </c>
      <c r="B6647" s="1" t="s">
        <v>480</v>
      </c>
      <c r="C6647">
        <v>2</v>
      </c>
      <c r="D6647" s="39">
        <v>0.4</v>
      </c>
      <c r="E6647" s="39">
        <v>0</v>
      </c>
      <c r="F6647" s="39" t="s">
        <v>51</v>
      </c>
    </row>
    <row r="6648" spans="1:6">
      <c r="A6648">
        <v>73</v>
      </c>
      <c r="B6648" s="1" t="s">
        <v>335</v>
      </c>
      <c r="C6648">
        <v>1</v>
      </c>
      <c r="D6648" s="39">
        <v>0.81</v>
      </c>
      <c r="E6648" s="39">
        <v>2</v>
      </c>
      <c r="F6648" s="39" t="s">
        <v>51</v>
      </c>
    </row>
    <row r="6649" spans="1:6">
      <c r="A6649">
        <v>73</v>
      </c>
      <c r="B6649" s="1" t="s">
        <v>335</v>
      </c>
      <c r="C6649">
        <v>2</v>
      </c>
      <c r="D6649" s="39">
        <v>0.7</v>
      </c>
      <c r="E6649" s="39">
        <v>2</v>
      </c>
      <c r="F6649" s="39" t="s">
        <v>51</v>
      </c>
    </row>
    <row r="6650" spans="1:6">
      <c r="A6650">
        <v>73</v>
      </c>
      <c r="B6650" s="1" t="s">
        <v>481</v>
      </c>
      <c r="C6650">
        <v>1</v>
      </c>
      <c r="D6650" s="39">
        <v>0.42</v>
      </c>
      <c r="E6650" s="39">
        <v>1</v>
      </c>
      <c r="F6650" s="39" t="s">
        <v>51</v>
      </c>
    </row>
    <row r="6651" spans="1:6">
      <c r="A6651">
        <v>73</v>
      </c>
      <c r="B6651" s="1" t="s">
        <v>481</v>
      </c>
      <c r="C6651">
        <v>2</v>
      </c>
      <c r="D6651" s="39">
        <v>0.2</v>
      </c>
      <c r="E6651" s="39">
        <v>0</v>
      </c>
      <c r="F6651" s="39" t="s">
        <v>51</v>
      </c>
    </row>
    <row r="6652" spans="1:6">
      <c r="A6652">
        <v>73</v>
      </c>
      <c r="B6652" s="1" t="s">
        <v>310</v>
      </c>
      <c r="C6652">
        <v>1</v>
      </c>
      <c r="D6652" s="39">
        <v>0.91</v>
      </c>
      <c r="E6652" s="39">
        <v>2</v>
      </c>
      <c r="F6652" s="39" t="s">
        <v>51</v>
      </c>
    </row>
    <row r="6653" spans="1:6">
      <c r="A6653">
        <v>73</v>
      </c>
      <c r="B6653" s="1" t="s">
        <v>310</v>
      </c>
      <c r="C6653">
        <v>2</v>
      </c>
      <c r="D6653" s="39">
        <v>1</v>
      </c>
      <c r="E6653" s="39">
        <v>3</v>
      </c>
      <c r="F6653" s="39" t="s">
        <v>51</v>
      </c>
    </row>
    <row r="6654" spans="1:6">
      <c r="A6654">
        <v>73</v>
      </c>
      <c r="B6654" s="1" t="s">
        <v>14</v>
      </c>
      <c r="C6654">
        <v>1</v>
      </c>
      <c r="D6654" s="39">
        <v>0.44</v>
      </c>
      <c r="E6654" s="39">
        <v>0</v>
      </c>
      <c r="F6654" s="39" t="s">
        <v>51</v>
      </c>
    </row>
    <row r="6655" spans="1:6">
      <c r="A6655">
        <v>73</v>
      </c>
      <c r="B6655" s="1" t="s">
        <v>14</v>
      </c>
      <c r="C6655">
        <v>2</v>
      </c>
      <c r="D6655" s="39">
        <v>0.55000000000000004</v>
      </c>
      <c r="E6655" s="39">
        <v>2</v>
      </c>
      <c r="F6655" s="39" t="s">
        <v>51</v>
      </c>
    </row>
    <row r="6656" spans="1:6">
      <c r="A6656">
        <v>73</v>
      </c>
      <c r="B6656" s="1" t="s">
        <v>405</v>
      </c>
      <c r="C6656">
        <v>1</v>
      </c>
      <c r="D6656" s="39">
        <v>0.71</v>
      </c>
      <c r="E6656" s="39">
        <v>2</v>
      </c>
      <c r="F6656" s="39" t="s">
        <v>51</v>
      </c>
    </row>
    <row r="6657" spans="1:6">
      <c r="A6657">
        <v>73</v>
      </c>
      <c r="B6657" s="1" t="s">
        <v>405</v>
      </c>
      <c r="C6657">
        <v>2</v>
      </c>
      <c r="D6657" s="39">
        <v>1</v>
      </c>
      <c r="E6657" s="39">
        <v>3</v>
      </c>
      <c r="F6657" s="39" t="s">
        <v>51</v>
      </c>
    </row>
    <row r="6658" spans="1:6">
      <c r="A6658">
        <v>73</v>
      </c>
      <c r="B6658" s="1" t="s">
        <v>234</v>
      </c>
      <c r="C6658">
        <v>1</v>
      </c>
      <c r="D6658" s="39">
        <v>0.92</v>
      </c>
      <c r="E6658" s="39">
        <v>2</v>
      </c>
      <c r="F6658" s="39" t="s">
        <v>51</v>
      </c>
    </row>
    <row r="6659" spans="1:6">
      <c r="A6659">
        <v>73</v>
      </c>
      <c r="B6659" s="1" t="s">
        <v>234</v>
      </c>
      <c r="C6659">
        <v>2</v>
      </c>
      <c r="D6659" s="39">
        <v>1</v>
      </c>
      <c r="E6659" s="39">
        <v>3</v>
      </c>
      <c r="F6659" s="39" t="s">
        <v>51</v>
      </c>
    </row>
    <row r="6660" spans="1:6">
      <c r="A6660">
        <v>73</v>
      </c>
      <c r="B6660" s="1" t="s">
        <v>326</v>
      </c>
      <c r="C6660">
        <v>1</v>
      </c>
      <c r="D6660" s="39">
        <v>0.77</v>
      </c>
      <c r="E6660" s="39">
        <v>1</v>
      </c>
      <c r="F6660" s="39" t="s">
        <v>51</v>
      </c>
    </row>
    <row r="6661" spans="1:6">
      <c r="A6661">
        <v>73</v>
      </c>
      <c r="B6661" s="1" t="s">
        <v>326</v>
      </c>
      <c r="C6661">
        <v>2</v>
      </c>
      <c r="D6661" s="39">
        <v>0.94</v>
      </c>
      <c r="E6661" s="39">
        <v>2</v>
      </c>
      <c r="F6661" s="39" t="s">
        <v>51</v>
      </c>
    </row>
    <row r="6662" spans="1:6">
      <c r="A6662">
        <v>73</v>
      </c>
      <c r="B6662" s="1" t="s">
        <v>122</v>
      </c>
      <c r="C6662">
        <v>1</v>
      </c>
      <c r="D6662" s="39">
        <v>0.87</v>
      </c>
      <c r="E6662" s="39">
        <v>2</v>
      </c>
      <c r="F6662" s="39" t="s">
        <v>51</v>
      </c>
    </row>
    <row r="6663" spans="1:6">
      <c r="A6663">
        <v>73</v>
      </c>
      <c r="B6663" s="1" t="s">
        <v>122</v>
      </c>
      <c r="C6663">
        <v>2</v>
      </c>
      <c r="D6663" s="39">
        <v>0.57999999999999996</v>
      </c>
      <c r="E6663" s="39">
        <v>1</v>
      </c>
      <c r="F6663" s="39" t="s">
        <v>51</v>
      </c>
    </row>
    <row r="6664" spans="1:6">
      <c r="A6664">
        <v>73</v>
      </c>
      <c r="B6664" s="1" t="s">
        <v>118</v>
      </c>
      <c r="C6664">
        <v>1</v>
      </c>
      <c r="D6664" s="39">
        <v>0.65</v>
      </c>
      <c r="E6664" s="39">
        <v>2</v>
      </c>
      <c r="F6664" s="39" t="s">
        <v>51</v>
      </c>
    </row>
    <row r="6665" spans="1:6">
      <c r="A6665">
        <v>73</v>
      </c>
      <c r="B6665" s="1" t="s">
        <v>118</v>
      </c>
      <c r="C6665">
        <v>2</v>
      </c>
      <c r="D6665" s="39">
        <v>0.85</v>
      </c>
      <c r="E6665" s="39">
        <v>2</v>
      </c>
      <c r="F6665" s="39" t="s">
        <v>51</v>
      </c>
    </row>
    <row r="6666" spans="1:6">
      <c r="A6666">
        <v>73</v>
      </c>
      <c r="B6666" s="1" t="s">
        <v>240</v>
      </c>
      <c r="C6666">
        <v>1</v>
      </c>
      <c r="D6666" s="39">
        <v>1</v>
      </c>
      <c r="E6666" s="39">
        <v>3</v>
      </c>
      <c r="F6666" s="39" t="s">
        <v>51</v>
      </c>
    </row>
    <row r="6667" spans="1:6">
      <c r="A6667">
        <v>73</v>
      </c>
      <c r="B6667" s="1" t="s">
        <v>240</v>
      </c>
      <c r="C6667">
        <v>2</v>
      </c>
      <c r="D6667" s="39">
        <v>0.52</v>
      </c>
      <c r="E6667" s="39">
        <v>2</v>
      </c>
      <c r="F6667" s="39" t="s">
        <v>51</v>
      </c>
    </row>
    <row r="6668" spans="1:6">
      <c r="A6668">
        <v>73</v>
      </c>
      <c r="B6668" s="1" t="s">
        <v>342</v>
      </c>
      <c r="C6668">
        <v>1</v>
      </c>
      <c r="D6668" s="39">
        <v>0.46</v>
      </c>
      <c r="E6668" s="39">
        <v>0</v>
      </c>
      <c r="F6668" s="39" t="s">
        <v>51</v>
      </c>
    </row>
    <row r="6669" spans="1:6">
      <c r="A6669">
        <v>73</v>
      </c>
      <c r="B6669" s="1" t="s">
        <v>342</v>
      </c>
      <c r="C6669">
        <v>2</v>
      </c>
      <c r="D6669" s="39">
        <v>0.45</v>
      </c>
      <c r="E6669" s="39">
        <v>0</v>
      </c>
      <c r="F6669" s="39" t="s">
        <v>51</v>
      </c>
    </row>
    <row r="6670" spans="1:6">
      <c r="A6670">
        <v>73</v>
      </c>
      <c r="B6670" s="1" t="s">
        <v>201</v>
      </c>
      <c r="C6670">
        <v>1</v>
      </c>
      <c r="D6670" s="39">
        <v>1</v>
      </c>
      <c r="E6670" s="39">
        <v>3</v>
      </c>
      <c r="F6670" s="39" t="s">
        <v>51</v>
      </c>
    </row>
    <row r="6671" spans="1:6">
      <c r="A6671">
        <v>73</v>
      </c>
      <c r="B6671" s="1" t="s">
        <v>201</v>
      </c>
      <c r="C6671">
        <v>2</v>
      </c>
      <c r="D6671" s="39">
        <v>0.89</v>
      </c>
      <c r="E6671" s="39">
        <v>2</v>
      </c>
      <c r="F6671" s="39" t="s">
        <v>51</v>
      </c>
    </row>
    <row r="6672" spans="1:6">
      <c r="A6672">
        <v>73</v>
      </c>
      <c r="B6672" s="1" t="s">
        <v>414</v>
      </c>
      <c r="C6672">
        <v>1</v>
      </c>
      <c r="D6672" s="39">
        <v>0.6</v>
      </c>
      <c r="E6672" s="39">
        <v>1</v>
      </c>
      <c r="F6672" s="39" t="s">
        <v>51</v>
      </c>
    </row>
    <row r="6673" spans="1:6">
      <c r="A6673">
        <v>73</v>
      </c>
      <c r="B6673" s="1" t="s">
        <v>414</v>
      </c>
      <c r="C6673">
        <v>2</v>
      </c>
      <c r="D6673" s="39">
        <v>0.67</v>
      </c>
      <c r="E6673" s="39">
        <v>2</v>
      </c>
      <c r="F6673" s="39" t="s">
        <v>51</v>
      </c>
    </row>
    <row r="6674" spans="1:6">
      <c r="A6674">
        <v>73</v>
      </c>
      <c r="B6674" s="1" t="s">
        <v>290</v>
      </c>
      <c r="C6674">
        <v>1</v>
      </c>
      <c r="D6674" s="39">
        <v>0.5</v>
      </c>
      <c r="E6674" s="39">
        <v>1</v>
      </c>
      <c r="F6674" s="39" t="s">
        <v>51</v>
      </c>
    </row>
    <row r="6675" spans="1:6">
      <c r="A6675">
        <v>73</v>
      </c>
      <c r="B6675" s="1" t="s">
        <v>290</v>
      </c>
      <c r="C6675">
        <v>2</v>
      </c>
      <c r="D6675" s="39">
        <v>1</v>
      </c>
      <c r="E6675" s="39">
        <v>3</v>
      </c>
      <c r="F6675" s="39" t="s">
        <v>51</v>
      </c>
    </row>
    <row r="6676" spans="1:6">
      <c r="A6676">
        <v>73</v>
      </c>
      <c r="B6676" s="1" t="s">
        <v>20</v>
      </c>
      <c r="C6676">
        <v>1</v>
      </c>
      <c r="D6676" s="39">
        <v>0.51</v>
      </c>
      <c r="E6676" s="39">
        <v>1</v>
      </c>
      <c r="F6676" s="39" t="s">
        <v>51</v>
      </c>
    </row>
    <row r="6677" spans="1:6">
      <c r="A6677">
        <v>73</v>
      </c>
      <c r="B6677" s="1" t="s">
        <v>20</v>
      </c>
      <c r="C6677">
        <v>2</v>
      </c>
      <c r="D6677" s="39">
        <v>0.26</v>
      </c>
      <c r="E6677" s="39">
        <v>0</v>
      </c>
      <c r="F6677" s="39" t="s">
        <v>51</v>
      </c>
    </row>
    <row r="6678" spans="1:6">
      <c r="A6678">
        <v>73</v>
      </c>
      <c r="B6678" s="1" t="s">
        <v>482</v>
      </c>
      <c r="C6678">
        <v>1</v>
      </c>
      <c r="D6678" s="39">
        <v>0.68</v>
      </c>
      <c r="E6678" s="39">
        <v>1</v>
      </c>
      <c r="F6678" s="39" t="s">
        <v>51</v>
      </c>
    </row>
    <row r="6679" spans="1:6">
      <c r="A6679">
        <v>73</v>
      </c>
      <c r="B6679" s="1" t="s">
        <v>482</v>
      </c>
      <c r="C6679">
        <v>2</v>
      </c>
      <c r="D6679" s="39">
        <v>0</v>
      </c>
      <c r="E6679" s="39">
        <v>0</v>
      </c>
      <c r="F6679" s="39" t="s">
        <v>52</v>
      </c>
    </row>
    <row r="6680" spans="1:6">
      <c r="A6680">
        <v>73</v>
      </c>
      <c r="B6680" s="1" t="s">
        <v>274</v>
      </c>
      <c r="C6680">
        <v>1</v>
      </c>
      <c r="D6680" s="39">
        <v>1</v>
      </c>
      <c r="E6680" s="39">
        <v>3</v>
      </c>
      <c r="F6680" s="39" t="s">
        <v>51</v>
      </c>
    </row>
    <row r="6681" spans="1:6">
      <c r="A6681">
        <v>73</v>
      </c>
      <c r="B6681" s="1" t="s">
        <v>274</v>
      </c>
      <c r="C6681">
        <v>2</v>
      </c>
      <c r="D6681" s="39">
        <v>0.8</v>
      </c>
      <c r="E6681" s="39">
        <v>2</v>
      </c>
      <c r="F6681" s="39" t="s">
        <v>51</v>
      </c>
    </row>
    <row r="6682" spans="1:6">
      <c r="A6682">
        <v>73</v>
      </c>
      <c r="B6682" s="1" t="s">
        <v>483</v>
      </c>
      <c r="C6682">
        <v>1</v>
      </c>
      <c r="D6682" s="39">
        <v>1</v>
      </c>
      <c r="E6682" s="39">
        <v>3</v>
      </c>
      <c r="F6682" s="39" t="s">
        <v>51</v>
      </c>
    </row>
    <row r="6683" spans="1:6">
      <c r="A6683">
        <v>73</v>
      </c>
      <c r="B6683" s="1" t="s">
        <v>483</v>
      </c>
      <c r="C6683">
        <v>2</v>
      </c>
      <c r="D6683" s="39">
        <v>1</v>
      </c>
      <c r="E6683" s="39">
        <v>3</v>
      </c>
      <c r="F6683" s="39" t="s">
        <v>51</v>
      </c>
    </row>
    <row r="6684" spans="1:6">
      <c r="A6684">
        <v>73</v>
      </c>
      <c r="B6684" s="1" t="s">
        <v>394</v>
      </c>
      <c r="C6684">
        <v>1</v>
      </c>
      <c r="D6684" s="39">
        <v>0.7</v>
      </c>
      <c r="E6684" s="39">
        <v>1</v>
      </c>
      <c r="F6684" s="39" t="s">
        <v>51</v>
      </c>
    </row>
    <row r="6685" spans="1:6">
      <c r="A6685">
        <v>73</v>
      </c>
      <c r="B6685" s="1" t="s">
        <v>394</v>
      </c>
      <c r="C6685">
        <v>2</v>
      </c>
      <c r="D6685" s="39">
        <v>0.82</v>
      </c>
      <c r="E6685" s="39">
        <v>2</v>
      </c>
      <c r="F6685" s="39" t="s">
        <v>51</v>
      </c>
    </row>
    <row r="6686" spans="1:6">
      <c r="A6686">
        <v>73</v>
      </c>
      <c r="B6686" s="1" t="s">
        <v>243</v>
      </c>
      <c r="C6686">
        <v>1</v>
      </c>
      <c r="D6686" s="39">
        <v>1</v>
      </c>
      <c r="E6686" s="39">
        <v>3</v>
      </c>
      <c r="F6686" s="39" t="s">
        <v>51</v>
      </c>
    </row>
    <row r="6687" spans="1:6">
      <c r="A6687">
        <v>73</v>
      </c>
      <c r="B6687" s="1" t="s">
        <v>243</v>
      </c>
      <c r="C6687">
        <v>2</v>
      </c>
      <c r="D6687" s="39">
        <v>1</v>
      </c>
      <c r="E6687" s="39">
        <v>3</v>
      </c>
      <c r="F6687" s="39" t="s">
        <v>51</v>
      </c>
    </row>
    <row r="6688" spans="1:6">
      <c r="A6688">
        <v>73</v>
      </c>
      <c r="B6688" s="1" t="s">
        <v>311</v>
      </c>
      <c r="C6688">
        <v>1</v>
      </c>
      <c r="D6688" s="39">
        <v>0.68</v>
      </c>
      <c r="E6688" s="39">
        <v>1</v>
      </c>
      <c r="F6688" s="39" t="s">
        <v>51</v>
      </c>
    </row>
    <row r="6689" spans="1:6">
      <c r="A6689">
        <v>73</v>
      </c>
      <c r="B6689" s="1" t="s">
        <v>311</v>
      </c>
      <c r="C6689">
        <v>2</v>
      </c>
      <c r="D6689" s="39">
        <v>0.99</v>
      </c>
      <c r="E6689" s="39">
        <v>2</v>
      </c>
      <c r="F6689" s="39" t="s">
        <v>51</v>
      </c>
    </row>
    <row r="6690" spans="1:6">
      <c r="A6690">
        <v>73</v>
      </c>
      <c r="B6690" s="1" t="s">
        <v>356</v>
      </c>
      <c r="C6690">
        <v>1</v>
      </c>
      <c r="D6690" s="39">
        <v>0.87</v>
      </c>
      <c r="E6690" s="39">
        <v>2</v>
      </c>
      <c r="F6690" s="39" t="s">
        <v>51</v>
      </c>
    </row>
    <row r="6691" spans="1:6">
      <c r="A6691">
        <v>73</v>
      </c>
      <c r="B6691" s="1" t="s">
        <v>356</v>
      </c>
      <c r="C6691">
        <v>2</v>
      </c>
      <c r="D6691" s="39">
        <v>1</v>
      </c>
      <c r="E6691" s="39">
        <v>3</v>
      </c>
      <c r="F6691" s="39" t="s">
        <v>51</v>
      </c>
    </row>
    <row r="6692" spans="1:6">
      <c r="A6692">
        <v>73</v>
      </c>
      <c r="B6692" s="1" t="s">
        <v>285</v>
      </c>
      <c r="C6692">
        <v>1</v>
      </c>
      <c r="D6692" s="39">
        <v>0.85</v>
      </c>
      <c r="E6692" s="39">
        <v>2</v>
      </c>
      <c r="F6692" s="39" t="s">
        <v>51</v>
      </c>
    </row>
    <row r="6693" spans="1:6">
      <c r="A6693">
        <v>73</v>
      </c>
      <c r="B6693" s="1" t="s">
        <v>285</v>
      </c>
      <c r="C6693">
        <v>2</v>
      </c>
      <c r="D6693" s="39">
        <v>1</v>
      </c>
      <c r="E6693" s="39">
        <v>3</v>
      </c>
      <c r="F6693" s="39" t="s">
        <v>51</v>
      </c>
    </row>
    <row r="6694" spans="1:6">
      <c r="A6694">
        <v>73</v>
      </c>
      <c r="B6694" s="1" t="s">
        <v>275</v>
      </c>
      <c r="C6694">
        <v>1</v>
      </c>
      <c r="D6694" s="39">
        <v>1</v>
      </c>
      <c r="E6694" s="39">
        <v>3</v>
      </c>
      <c r="F6694" s="39" t="s">
        <v>51</v>
      </c>
    </row>
    <row r="6695" spans="1:6">
      <c r="A6695">
        <v>73</v>
      </c>
      <c r="B6695" s="1" t="s">
        <v>275</v>
      </c>
      <c r="C6695">
        <v>2</v>
      </c>
      <c r="D6695" s="39">
        <v>0.54</v>
      </c>
      <c r="E6695" s="39">
        <v>2</v>
      </c>
      <c r="F6695" s="39" t="s">
        <v>51</v>
      </c>
    </row>
    <row r="6696" spans="1:6">
      <c r="A6696">
        <v>73</v>
      </c>
      <c r="B6696" s="1" t="s">
        <v>376</v>
      </c>
      <c r="C6696">
        <v>1</v>
      </c>
      <c r="D6696" s="39">
        <v>0.64</v>
      </c>
      <c r="E6696" s="39">
        <v>2</v>
      </c>
      <c r="F6696" s="39" t="s">
        <v>51</v>
      </c>
    </row>
    <row r="6697" spans="1:6">
      <c r="A6697">
        <v>73</v>
      </c>
      <c r="B6697" s="1" t="s">
        <v>376</v>
      </c>
      <c r="C6697">
        <v>2</v>
      </c>
      <c r="D6697" s="39">
        <v>1</v>
      </c>
      <c r="E6697" s="39">
        <v>3</v>
      </c>
      <c r="F6697" s="39" t="s">
        <v>51</v>
      </c>
    </row>
    <row r="6698" spans="1:6">
      <c r="A6698">
        <v>73</v>
      </c>
      <c r="B6698" s="1" t="s">
        <v>21</v>
      </c>
      <c r="C6698">
        <v>1</v>
      </c>
      <c r="D6698" s="39">
        <v>1</v>
      </c>
      <c r="E6698" s="39">
        <v>3</v>
      </c>
      <c r="F6698" s="39" t="s">
        <v>51</v>
      </c>
    </row>
    <row r="6699" spans="1:6">
      <c r="A6699">
        <v>73</v>
      </c>
      <c r="B6699" s="1" t="s">
        <v>21</v>
      </c>
      <c r="C6699">
        <v>2</v>
      </c>
      <c r="D6699" s="39">
        <v>1</v>
      </c>
      <c r="E6699" s="39">
        <v>3</v>
      </c>
      <c r="F6699" s="39" t="s">
        <v>51</v>
      </c>
    </row>
    <row r="6700" spans="1:6">
      <c r="A6700">
        <v>73</v>
      </c>
      <c r="B6700" s="1" t="s">
        <v>497</v>
      </c>
      <c r="C6700">
        <v>1</v>
      </c>
      <c r="D6700" s="39">
        <v>0.22</v>
      </c>
      <c r="E6700" s="39">
        <v>0</v>
      </c>
      <c r="F6700" s="39" t="s">
        <v>51</v>
      </c>
    </row>
    <row r="6701" spans="1:6">
      <c r="A6701">
        <v>73</v>
      </c>
      <c r="B6701" s="1" t="s">
        <v>497</v>
      </c>
      <c r="C6701">
        <v>2</v>
      </c>
      <c r="D6701" s="39">
        <v>0.49</v>
      </c>
      <c r="E6701" s="39">
        <v>0</v>
      </c>
      <c r="F6701" s="39" t="s">
        <v>51</v>
      </c>
    </row>
    <row r="6702" spans="1:6">
      <c r="A6702">
        <v>73</v>
      </c>
      <c r="B6702" s="1" t="s">
        <v>498</v>
      </c>
      <c r="C6702">
        <v>1</v>
      </c>
      <c r="D6702" s="39">
        <v>0.52</v>
      </c>
      <c r="E6702" s="39">
        <v>1</v>
      </c>
      <c r="F6702" s="39" t="s">
        <v>51</v>
      </c>
    </row>
    <row r="6703" spans="1:6">
      <c r="A6703">
        <v>73</v>
      </c>
      <c r="B6703" s="1" t="s">
        <v>498</v>
      </c>
      <c r="C6703">
        <v>2</v>
      </c>
      <c r="D6703" s="39">
        <v>0</v>
      </c>
      <c r="E6703" s="39">
        <v>0</v>
      </c>
      <c r="F6703" s="39" t="s">
        <v>52</v>
      </c>
    </row>
    <row r="6704" spans="1:6">
      <c r="A6704" s="64">
        <v>74</v>
      </c>
      <c r="B6704" s="1" t="s">
        <v>493</v>
      </c>
      <c r="C6704">
        <v>1</v>
      </c>
      <c r="D6704" s="39">
        <v>0.75</v>
      </c>
      <c r="E6704" s="39">
        <v>2</v>
      </c>
      <c r="F6704" s="39" t="s">
        <v>51</v>
      </c>
    </row>
    <row r="6705" spans="1:6">
      <c r="A6705">
        <v>74</v>
      </c>
      <c r="B6705" s="1" t="s">
        <v>493</v>
      </c>
      <c r="C6705">
        <v>2</v>
      </c>
      <c r="D6705" s="39">
        <v>0.51</v>
      </c>
      <c r="E6705" s="39">
        <v>1</v>
      </c>
      <c r="F6705" s="39" t="s">
        <v>51</v>
      </c>
    </row>
    <row r="6706" spans="1:6">
      <c r="A6706">
        <v>74</v>
      </c>
      <c r="B6706" s="1" t="s">
        <v>354</v>
      </c>
      <c r="C6706">
        <v>1</v>
      </c>
      <c r="D6706" s="39">
        <v>0.78</v>
      </c>
      <c r="E6706" s="39">
        <v>2</v>
      </c>
      <c r="F6706" s="39" t="s">
        <v>51</v>
      </c>
    </row>
    <row r="6707" spans="1:6">
      <c r="A6707">
        <v>74</v>
      </c>
      <c r="B6707" s="1" t="s">
        <v>354</v>
      </c>
      <c r="C6707">
        <v>2</v>
      </c>
      <c r="D6707" s="39">
        <v>0.45</v>
      </c>
      <c r="E6707" s="39">
        <v>1</v>
      </c>
      <c r="F6707" s="39" t="s">
        <v>51</v>
      </c>
    </row>
    <row r="6708" spans="1:6">
      <c r="A6708">
        <v>74</v>
      </c>
      <c r="B6708" s="1" t="s">
        <v>430</v>
      </c>
      <c r="C6708">
        <v>1</v>
      </c>
      <c r="D6708" s="39">
        <v>0.75</v>
      </c>
      <c r="E6708" s="39">
        <v>2</v>
      </c>
      <c r="F6708" s="39" t="s">
        <v>51</v>
      </c>
    </row>
    <row r="6709" spans="1:6">
      <c r="A6709">
        <v>74</v>
      </c>
      <c r="B6709" s="1" t="s">
        <v>430</v>
      </c>
      <c r="C6709">
        <v>2</v>
      </c>
      <c r="D6709" s="39">
        <v>0.93</v>
      </c>
      <c r="E6709" s="39">
        <v>2</v>
      </c>
      <c r="F6709" s="39" t="s">
        <v>51</v>
      </c>
    </row>
    <row r="6710" spans="1:6">
      <c r="A6710">
        <v>74</v>
      </c>
      <c r="B6710" s="1" t="s">
        <v>379</v>
      </c>
      <c r="C6710">
        <v>1</v>
      </c>
      <c r="D6710" s="39">
        <v>0.64</v>
      </c>
      <c r="E6710" s="39">
        <v>2</v>
      </c>
      <c r="F6710" s="39" t="s">
        <v>51</v>
      </c>
    </row>
    <row r="6711" spans="1:6">
      <c r="A6711">
        <v>74</v>
      </c>
      <c r="B6711" s="1" t="s">
        <v>379</v>
      </c>
      <c r="C6711">
        <v>2</v>
      </c>
      <c r="D6711" s="39">
        <v>0.42</v>
      </c>
      <c r="E6711" s="39">
        <v>0</v>
      </c>
      <c r="F6711" s="39" t="s">
        <v>51</v>
      </c>
    </row>
    <row r="6712" spans="1:6">
      <c r="A6712">
        <v>74</v>
      </c>
      <c r="B6712" s="1" t="s">
        <v>343</v>
      </c>
      <c r="C6712">
        <v>1</v>
      </c>
      <c r="D6712" s="39">
        <v>0.43</v>
      </c>
      <c r="E6712" s="39">
        <v>1</v>
      </c>
      <c r="F6712" s="39" t="s">
        <v>51</v>
      </c>
    </row>
    <row r="6713" spans="1:6">
      <c r="A6713">
        <v>74</v>
      </c>
      <c r="B6713" s="1" t="s">
        <v>343</v>
      </c>
      <c r="C6713">
        <v>2</v>
      </c>
      <c r="D6713" s="39">
        <v>1</v>
      </c>
      <c r="E6713" s="39">
        <v>3</v>
      </c>
      <c r="F6713" s="39" t="s">
        <v>51</v>
      </c>
    </row>
    <row r="6714" spans="1:6">
      <c r="A6714">
        <v>74</v>
      </c>
      <c r="B6714" s="1" t="s">
        <v>330</v>
      </c>
      <c r="C6714">
        <v>1</v>
      </c>
      <c r="D6714" s="39">
        <v>0.59</v>
      </c>
      <c r="E6714" s="39">
        <v>2</v>
      </c>
      <c r="F6714" s="39" t="s">
        <v>51</v>
      </c>
    </row>
    <row r="6715" spans="1:6">
      <c r="A6715">
        <v>74</v>
      </c>
      <c r="B6715" s="1" t="s">
        <v>330</v>
      </c>
      <c r="C6715">
        <v>2</v>
      </c>
      <c r="D6715" s="39">
        <v>0.44</v>
      </c>
      <c r="E6715" s="39">
        <v>0</v>
      </c>
      <c r="F6715" s="39" t="s">
        <v>51</v>
      </c>
    </row>
    <row r="6716" spans="1:6">
      <c r="A6716">
        <v>74</v>
      </c>
      <c r="B6716" s="1" t="s">
        <v>494</v>
      </c>
      <c r="C6716">
        <v>1</v>
      </c>
      <c r="D6716" s="39">
        <v>0.52</v>
      </c>
      <c r="E6716" s="39">
        <v>1</v>
      </c>
      <c r="F6716" s="39" t="s">
        <v>51</v>
      </c>
    </row>
    <row r="6717" spans="1:6">
      <c r="A6717">
        <v>74</v>
      </c>
      <c r="B6717" s="1" t="s">
        <v>494</v>
      </c>
      <c r="C6717">
        <v>2</v>
      </c>
      <c r="D6717" s="39">
        <v>0.96</v>
      </c>
      <c r="E6717" s="39">
        <v>2</v>
      </c>
      <c r="F6717" s="39" t="s">
        <v>51</v>
      </c>
    </row>
    <row r="6718" spans="1:6">
      <c r="A6718">
        <v>74</v>
      </c>
      <c r="B6718" s="1" t="s">
        <v>332</v>
      </c>
      <c r="C6718">
        <v>1</v>
      </c>
      <c r="D6718" s="39">
        <v>0.42</v>
      </c>
      <c r="E6718" s="39">
        <v>0</v>
      </c>
      <c r="F6718" s="39" t="s">
        <v>51</v>
      </c>
    </row>
    <row r="6719" spans="1:6">
      <c r="A6719">
        <v>74</v>
      </c>
      <c r="B6719" s="1" t="s">
        <v>332</v>
      </c>
      <c r="C6719">
        <v>2</v>
      </c>
      <c r="D6719" s="39">
        <v>0.19</v>
      </c>
      <c r="E6719" s="39">
        <v>0</v>
      </c>
      <c r="F6719" s="39" t="s">
        <v>51</v>
      </c>
    </row>
    <row r="6720" spans="1:6">
      <c r="A6720">
        <v>74</v>
      </c>
      <c r="B6720" s="1" t="s">
        <v>95</v>
      </c>
      <c r="C6720">
        <v>1</v>
      </c>
      <c r="D6720" s="39">
        <v>0.39</v>
      </c>
      <c r="E6720" s="39">
        <v>0</v>
      </c>
      <c r="F6720" s="39" t="s">
        <v>51</v>
      </c>
    </row>
    <row r="6721" spans="1:6">
      <c r="A6721">
        <v>74</v>
      </c>
      <c r="B6721" s="1" t="s">
        <v>95</v>
      </c>
      <c r="C6721">
        <v>2</v>
      </c>
      <c r="D6721" s="39">
        <v>0.71</v>
      </c>
      <c r="E6721" s="39">
        <v>1</v>
      </c>
      <c r="F6721" s="39" t="s">
        <v>51</v>
      </c>
    </row>
    <row r="6722" spans="1:6">
      <c r="A6722">
        <v>74</v>
      </c>
      <c r="B6722" s="1" t="s">
        <v>390</v>
      </c>
      <c r="C6722">
        <v>1</v>
      </c>
      <c r="D6722" s="39">
        <v>0.55000000000000004</v>
      </c>
      <c r="E6722" s="39">
        <v>2</v>
      </c>
      <c r="F6722" s="39" t="s">
        <v>51</v>
      </c>
    </row>
    <row r="6723" spans="1:6">
      <c r="A6723">
        <v>74</v>
      </c>
      <c r="B6723" s="1" t="s">
        <v>390</v>
      </c>
      <c r="C6723">
        <v>2</v>
      </c>
      <c r="D6723" s="39">
        <v>0.92</v>
      </c>
      <c r="E6723" s="39">
        <v>2</v>
      </c>
      <c r="F6723" s="39" t="s">
        <v>51</v>
      </c>
    </row>
    <row r="6724" spans="1:6">
      <c r="A6724">
        <v>74</v>
      </c>
      <c r="B6724" s="1" t="s">
        <v>10</v>
      </c>
      <c r="C6724">
        <v>1</v>
      </c>
      <c r="D6724" s="39">
        <v>0.75</v>
      </c>
      <c r="E6724" s="39">
        <v>2</v>
      </c>
      <c r="F6724" s="39" t="s">
        <v>51</v>
      </c>
    </row>
    <row r="6725" spans="1:6">
      <c r="A6725">
        <v>74</v>
      </c>
      <c r="B6725" s="1" t="s">
        <v>10</v>
      </c>
      <c r="C6725">
        <v>2</v>
      </c>
      <c r="D6725" s="39">
        <v>0.8</v>
      </c>
      <c r="E6725" s="39">
        <v>2</v>
      </c>
      <c r="F6725" s="39" t="s">
        <v>51</v>
      </c>
    </row>
    <row r="6726" spans="1:6">
      <c r="A6726">
        <v>74</v>
      </c>
      <c r="B6726" s="1" t="s">
        <v>270</v>
      </c>
      <c r="C6726">
        <v>1</v>
      </c>
      <c r="D6726" s="39">
        <v>0.54</v>
      </c>
      <c r="E6726" s="39">
        <v>2</v>
      </c>
      <c r="F6726" s="39" t="s">
        <v>51</v>
      </c>
    </row>
    <row r="6727" spans="1:6">
      <c r="A6727">
        <v>74</v>
      </c>
      <c r="B6727" s="1" t="s">
        <v>270</v>
      </c>
      <c r="C6727">
        <v>2</v>
      </c>
      <c r="D6727" s="39">
        <v>0.66</v>
      </c>
      <c r="E6727" s="39">
        <v>2</v>
      </c>
      <c r="F6727" s="39" t="s">
        <v>51</v>
      </c>
    </row>
    <row r="6728" spans="1:6">
      <c r="A6728">
        <v>74</v>
      </c>
      <c r="B6728" s="1" t="s">
        <v>452</v>
      </c>
      <c r="C6728">
        <v>1</v>
      </c>
      <c r="D6728" s="39">
        <v>0.59</v>
      </c>
      <c r="E6728" s="39">
        <v>2</v>
      </c>
      <c r="F6728" s="39" t="s">
        <v>51</v>
      </c>
    </row>
    <row r="6729" spans="1:6">
      <c r="A6729">
        <v>74</v>
      </c>
      <c r="B6729" s="1" t="s">
        <v>452</v>
      </c>
      <c r="C6729">
        <v>2</v>
      </c>
      <c r="D6729" s="39">
        <v>0.61</v>
      </c>
      <c r="E6729" s="39">
        <v>1</v>
      </c>
      <c r="F6729" s="39" t="s">
        <v>51</v>
      </c>
    </row>
    <row r="6730" spans="1:6">
      <c r="A6730">
        <v>74</v>
      </c>
      <c r="B6730" s="1" t="s">
        <v>495</v>
      </c>
      <c r="C6730">
        <v>1</v>
      </c>
      <c r="D6730" s="39">
        <v>0.7</v>
      </c>
      <c r="E6730" s="39">
        <v>2</v>
      </c>
      <c r="F6730" s="39" t="s">
        <v>51</v>
      </c>
    </row>
    <row r="6731" spans="1:6">
      <c r="A6731">
        <v>74</v>
      </c>
      <c r="B6731" s="1" t="s">
        <v>495</v>
      </c>
      <c r="C6731">
        <v>2</v>
      </c>
      <c r="D6731" s="39">
        <v>0</v>
      </c>
      <c r="E6731" s="39">
        <v>0</v>
      </c>
      <c r="F6731" s="39" t="s">
        <v>52</v>
      </c>
    </row>
    <row r="6732" spans="1:6">
      <c r="A6732">
        <v>74</v>
      </c>
      <c r="B6732" s="1" t="s">
        <v>391</v>
      </c>
      <c r="C6732">
        <v>1</v>
      </c>
      <c r="D6732" s="39">
        <v>1</v>
      </c>
      <c r="E6732" s="39">
        <v>3</v>
      </c>
      <c r="F6732" s="39" t="s">
        <v>51</v>
      </c>
    </row>
    <row r="6733" spans="1:6">
      <c r="A6733">
        <v>74</v>
      </c>
      <c r="B6733" s="1" t="s">
        <v>391</v>
      </c>
      <c r="C6733">
        <v>2</v>
      </c>
      <c r="D6733" s="39">
        <v>1</v>
      </c>
      <c r="E6733" s="39">
        <v>3</v>
      </c>
      <c r="F6733" s="39" t="s">
        <v>51</v>
      </c>
    </row>
    <row r="6734" spans="1:6">
      <c r="A6734">
        <v>74</v>
      </c>
      <c r="B6734" s="1" t="s">
        <v>120</v>
      </c>
      <c r="C6734">
        <v>1</v>
      </c>
      <c r="D6734" s="39">
        <v>0.93</v>
      </c>
      <c r="E6734" s="39">
        <v>2</v>
      </c>
      <c r="F6734" s="39" t="s">
        <v>51</v>
      </c>
    </row>
    <row r="6735" spans="1:6">
      <c r="A6735">
        <v>74</v>
      </c>
      <c r="B6735" s="1" t="s">
        <v>120</v>
      </c>
      <c r="C6735">
        <v>2</v>
      </c>
      <c r="D6735" s="39">
        <v>1</v>
      </c>
      <c r="E6735" s="39">
        <v>3</v>
      </c>
      <c r="F6735" s="39" t="s">
        <v>51</v>
      </c>
    </row>
    <row r="6736" spans="1:6">
      <c r="A6736">
        <v>74</v>
      </c>
      <c r="B6736" s="1" t="s">
        <v>431</v>
      </c>
      <c r="C6736">
        <v>1</v>
      </c>
      <c r="D6736" s="39">
        <v>1</v>
      </c>
      <c r="E6736" s="39">
        <v>3</v>
      </c>
      <c r="F6736" s="39" t="s">
        <v>51</v>
      </c>
    </row>
    <row r="6737" spans="1:6">
      <c r="A6737">
        <v>74</v>
      </c>
      <c r="B6737" s="1" t="s">
        <v>431</v>
      </c>
      <c r="C6737">
        <v>2</v>
      </c>
      <c r="D6737" s="39">
        <v>1</v>
      </c>
      <c r="E6737" s="39">
        <v>3</v>
      </c>
      <c r="F6737" s="39" t="s">
        <v>51</v>
      </c>
    </row>
    <row r="6738" spans="1:6">
      <c r="A6738">
        <v>74</v>
      </c>
      <c r="B6738" s="1" t="s">
        <v>489</v>
      </c>
      <c r="C6738">
        <v>1</v>
      </c>
      <c r="D6738" s="39">
        <v>0.97</v>
      </c>
      <c r="E6738" s="39">
        <v>2</v>
      </c>
      <c r="F6738" s="39" t="s">
        <v>51</v>
      </c>
    </row>
    <row r="6739" spans="1:6">
      <c r="A6739">
        <v>74</v>
      </c>
      <c r="B6739" s="1" t="s">
        <v>489</v>
      </c>
      <c r="C6739">
        <v>2</v>
      </c>
      <c r="D6739" s="39">
        <v>1</v>
      </c>
      <c r="E6739" s="39">
        <v>3</v>
      </c>
      <c r="F6739" s="39" t="s">
        <v>51</v>
      </c>
    </row>
    <row r="6740" spans="1:6">
      <c r="A6740">
        <v>74</v>
      </c>
      <c r="B6740" s="1" t="s">
        <v>496</v>
      </c>
      <c r="C6740">
        <v>1</v>
      </c>
      <c r="D6740" s="39">
        <v>1</v>
      </c>
      <c r="E6740" s="39">
        <v>3</v>
      </c>
      <c r="F6740" s="39" t="s">
        <v>51</v>
      </c>
    </row>
    <row r="6741" spans="1:6">
      <c r="A6741">
        <v>74</v>
      </c>
      <c r="B6741" s="1" t="s">
        <v>496</v>
      </c>
      <c r="C6741">
        <v>2</v>
      </c>
      <c r="D6741" s="39">
        <v>0.48</v>
      </c>
      <c r="E6741" s="39">
        <v>0</v>
      </c>
      <c r="F6741" s="39" t="s">
        <v>51</v>
      </c>
    </row>
    <row r="6742" spans="1:6">
      <c r="A6742">
        <v>74</v>
      </c>
      <c r="B6742" s="1" t="s">
        <v>334</v>
      </c>
      <c r="C6742">
        <v>1</v>
      </c>
      <c r="D6742" s="39">
        <v>0.56000000000000005</v>
      </c>
      <c r="E6742" s="39">
        <v>2</v>
      </c>
      <c r="F6742" s="39" t="s">
        <v>51</v>
      </c>
    </row>
    <row r="6743" spans="1:6">
      <c r="A6743">
        <v>74</v>
      </c>
      <c r="B6743" s="1" t="s">
        <v>334</v>
      </c>
      <c r="C6743">
        <v>2</v>
      </c>
      <c r="D6743" s="39">
        <v>1</v>
      </c>
      <c r="E6743" s="39">
        <v>3</v>
      </c>
      <c r="F6743" s="39" t="s">
        <v>51</v>
      </c>
    </row>
    <row r="6744" spans="1:6">
      <c r="A6744">
        <v>74</v>
      </c>
      <c r="B6744" s="1" t="s">
        <v>335</v>
      </c>
      <c r="C6744">
        <v>1</v>
      </c>
      <c r="D6744" s="39">
        <v>0.87</v>
      </c>
      <c r="E6744" s="39">
        <v>2</v>
      </c>
      <c r="F6744" s="39" t="s">
        <v>51</v>
      </c>
    </row>
    <row r="6745" spans="1:6">
      <c r="A6745">
        <v>74</v>
      </c>
      <c r="B6745" s="1" t="s">
        <v>335</v>
      </c>
      <c r="C6745">
        <v>2</v>
      </c>
      <c r="D6745" s="39">
        <v>1</v>
      </c>
      <c r="E6745" s="39">
        <v>3</v>
      </c>
      <c r="F6745" s="39" t="s">
        <v>51</v>
      </c>
    </row>
    <row r="6746" spans="1:6">
      <c r="A6746">
        <v>74</v>
      </c>
      <c r="B6746" s="1" t="s">
        <v>257</v>
      </c>
      <c r="C6746">
        <v>1</v>
      </c>
      <c r="D6746" s="39">
        <v>1</v>
      </c>
      <c r="E6746" s="39">
        <v>3</v>
      </c>
      <c r="F6746" s="39" t="s">
        <v>51</v>
      </c>
    </row>
    <row r="6747" spans="1:6">
      <c r="A6747">
        <v>74</v>
      </c>
      <c r="B6747" s="1" t="s">
        <v>257</v>
      </c>
      <c r="C6747">
        <v>2</v>
      </c>
      <c r="D6747" s="39">
        <v>1</v>
      </c>
      <c r="E6747" s="39">
        <v>3</v>
      </c>
      <c r="F6747" s="39" t="s">
        <v>51</v>
      </c>
    </row>
    <row r="6748" spans="1:6">
      <c r="A6748">
        <v>74</v>
      </c>
      <c r="B6748" s="1" t="s">
        <v>323</v>
      </c>
      <c r="C6748">
        <v>1</v>
      </c>
      <c r="D6748" s="39">
        <v>0.84</v>
      </c>
      <c r="E6748" s="39">
        <v>2</v>
      </c>
      <c r="F6748" s="39" t="s">
        <v>51</v>
      </c>
    </row>
    <row r="6749" spans="1:6">
      <c r="A6749">
        <v>74</v>
      </c>
      <c r="B6749" s="1" t="s">
        <v>323</v>
      </c>
      <c r="C6749">
        <v>2</v>
      </c>
      <c r="D6749" s="39">
        <v>1</v>
      </c>
      <c r="E6749" s="39">
        <v>3</v>
      </c>
      <c r="F6749" s="39" t="s">
        <v>51</v>
      </c>
    </row>
    <row r="6750" spans="1:6">
      <c r="A6750">
        <v>74</v>
      </c>
      <c r="B6750" s="1" t="s">
        <v>481</v>
      </c>
      <c r="C6750">
        <v>1</v>
      </c>
      <c r="D6750" s="39">
        <v>1</v>
      </c>
      <c r="E6750" s="39">
        <v>3</v>
      </c>
      <c r="F6750" s="39" t="s">
        <v>51</v>
      </c>
    </row>
    <row r="6751" spans="1:6">
      <c r="A6751">
        <v>74</v>
      </c>
      <c r="B6751" s="1" t="s">
        <v>481</v>
      </c>
      <c r="C6751">
        <v>2</v>
      </c>
      <c r="D6751" s="39">
        <v>1</v>
      </c>
      <c r="E6751" s="39">
        <v>3</v>
      </c>
      <c r="F6751" s="39" t="s">
        <v>51</v>
      </c>
    </row>
    <row r="6752" spans="1:6">
      <c r="A6752">
        <v>74</v>
      </c>
      <c r="B6752" s="1" t="s">
        <v>310</v>
      </c>
      <c r="C6752">
        <v>1</v>
      </c>
      <c r="D6752" s="39">
        <v>0.97</v>
      </c>
      <c r="E6752" s="39">
        <v>2</v>
      </c>
      <c r="F6752" s="39" t="s">
        <v>51</v>
      </c>
    </row>
    <row r="6753" spans="1:6">
      <c r="A6753">
        <v>74</v>
      </c>
      <c r="B6753" s="1" t="s">
        <v>310</v>
      </c>
      <c r="C6753">
        <v>2</v>
      </c>
      <c r="D6753" s="39">
        <v>0.8</v>
      </c>
      <c r="E6753" s="39">
        <v>2</v>
      </c>
      <c r="F6753" s="39" t="s">
        <v>51</v>
      </c>
    </row>
    <row r="6754" spans="1:6">
      <c r="A6754">
        <v>74</v>
      </c>
      <c r="B6754" s="1" t="s">
        <v>14</v>
      </c>
      <c r="C6754">
        <v>1</v>
      </c>
      <c r="D6754" s="39">
        <v>0.05</v>
      </c>
      <c r="E6754" s="39">
        <v>0</v>
      </c>
      <c r="F6754" s="39" t="s">
        <v>51</v>
      </c>
    </row>
    <row r="6755" spans="1:6">
      <c r="A6755">
        <v>74</v>
      </c>
      <c r="B6755" s="1" t="s">
        <v>14</v>
      </c>
      <c r="C6755">
        <v>2</v>
      </c>
      <c r="D6755" s="39">
        <v>0.77</v>
      </c>
      <c r="E6755" s="39">
        <v>2</v>
      </c>
      <c r="F6755" s="39" t="s">
        <v>51</v>
      </c>
    </row>
    <row r="6756" spans="1:6">
      <c r="A6756">
        <v>74</v>
      </c>
      <c r="B6756" s="1" t="s">
        <v>234</v>
      </c>
      <c r="C6756">
        <v>1</v>
      </c>
      <c r="D6756" s="39">
        <v>1</v>
      </c>
      <c r="E6756" s="39">
        <v>3</v>
      </c>
      <c r="F6756" s="39" t="s">
        <v>51</v>
      </c>
    </row>
    <row r="6757" spans="1:6">
      <c r="A6757">
        <v>74</v>
      </c>
      <c r="B6757" s="1" t="s">
        <v>234</v>
      </c>
      <c r="C6757">
        <v>2</v>
      </c>
      <c r="D6757" s="39">
        <v>0.5</v>
      </c>
      <c r="E6757" s="39">
        <v>1</v>
      </c>
      <c r="F6757" s="39" t="s">
        <v>51</v>
      </c>
    </row>
    <row r="6758" spans="1:6">
      <c r="A6758">
        <v>74</v>
      </c>
      <c r="B6758" s="1" t="s">
        <v>405</v>
      </c>
      <c r="C6758">
        <v>1</v>
      </c>
      <c r="D6758" s="39">
        <v>1</v>
      </c>
      <c r="E6758" s="39">
        <v>3</v>
      </c>
      <c r="F6758" s="39" t="s">
        <v>51</v>
      </c>
    </row>
    <row r="6759" spans="1:6">
      <c r="A6759">
        <v>74</v>
      </c>
      <c r="B6759" s="1" t="s">
        <v>405</v>
      </c>
      <c r="C6759">
        <v>2</v>
      </c>
      <c r="D6759" s="39">
        <v>0.68</v>
      </c>
      <c r="E6759" s="39">
        <v>1</v>
      </c>
      <c r="F6759" s="39" t="s">
        <v>51</v>
      </c>
    </row>
    <row r="6760" spans="1:6">
      <c r="A6760">
        <v>74</v>
      </c>
      <c r="B6760" s="1" t="s">
        <v>326</v>
      </c>
      <c r="C6760">
        <v>1</v>
      </c>
      <c r="D6760" s="39">
        <v>0.73</v>
      </c>
      <c r="E6760" s="39">
        <v>1</v>
      </c>
      <c r="F6760" s="39" t="s">
        <v>51</v>
      </c>
    </row>
    <row r="6761" spans="1:6">
      <c r="A6761">
        <v>74</v>
      </c>
      <c r="B6761" s="1" t="s">
        <v>326</v>
      </c>
      <c r="C6761">
        <v>2</v>
      </c>
      <c r="D6761" s="39">
        <v>1</v>
      </c>
      <c r="E6761" s="39">
        <v>3</v>
      </c>
      <c r="F6761" s="39" t="s">
        <v>51</v>
      </c>
    </row>
    <row r="6762" spans="1:6">
      <c r="A6762">
        <v>74</v>
      </c>
      <c r="B6762" s="1" t="s">
        <v>122</v>
      </c>
      <c r="C6762">
        <v>1</v>
      </c>
      <c r="D6762" s="39">
        <v>1</v>
      </c>
      <c r="E6762" s="39">
        <v>3</v>
      </c>
      <c r="F6762" s="39" t="s">
        <v>51</v>
      </c>
    </row>
    <row r="6763" spans="1:6">
      <c r="A6763">
        <v>74</v>
      </c>
      <c r="B6763" s="1" t="s">
        <v>122</v>
      </c>
      <c r="C6763">
        <v>2</v>
      </c>
      <c r="D6763" s="39">
        <v>0.63</v>
      </c>
      <c r="E6763" s="39">
        <v>2</v>
      </c>
      <c r="F6763" s="39" t="s">
        <v>51</v>
      </c>
    </row>
    <row r="6764" spans="1:6">
      <c r="A6764">
        <v>74</v>
      </c>
      <c r="B6764" s="1" t="s">
        <v>240</v>
      </c>
      <c r="C6764">
        <v>1</v>
      </c>
      <c r="D6764" s="39">
        <v>0.73</v>
      </c>
      <c r="E6764" s="39">
        <v>2</v>
      </c>
      <c r="F6764" s="39" t="s">
        <v>51</v>
      </c>
    </row>
    <row r="6765" spans="1:6">
      <c r="A6765">
        <v>74</v>
      </c>
      <c r="B6765" s="1" t="s">
        <v>240</v>
      </c>
      <c r="C6765">
        <v>2</v>
      </c>
      <c r="D6765" s="39">
        <v>1</v>
      </c>
      <c r="E6765" s="39">
        <v>3</v>
      </c>
      <c r="F6765" s="39" t="s">
        <v>51</v>
      </c>
    </row>
    <row r="6766" spans="1:6">
      <c r="A6766">
        <v>74</v>
      </c>
      <c r="B6766" s="1" t="s">
        <v>118</v>
      </c>
      <c r="C6766">
        <v>1</v>
      </c>
      <c r="D6766" s="39">
        <v>1</v>
      </c>
      <c r="E6766" s="39">
        <v>3</v>
      </c>
      <c r="F6766" s="39" t="s">
        <v>51</v>
      </c>
    </row>
    <row r="6767" spans="1:6">
      <c r="A6767">
        <v>74</v>
      </c>
      <c r="B6767" s="1" t="s">
        <v>118</v>
      </c>
      <c r="C6767">
        <v>2</v>
      </c>
      <c r="D6767" s="39">
        <v>0</v>
      </c>
      <c r="E6767" s="39">
        <v>0</v>
      </c>
      <c r="F6767" s="39" t="s">
        <v>52</v>
      </c>
    </row>
    <row r="6768" spans="1:6">
      <c r="A6768">
        <v>74</v>
      </c>
      <c r="B6768" s="1" t="s">
        <v>342</v>
      </c>
      <c r="C6768">
        <v>1</v>
      </c>
      <c r="D6768" s="39">
        <v>1</v>
      </c>
      <c r="E6768" s="39">
        <v>3</v>
      </c>
      <c r="F6768" s="39" t="s">
        <v>51</v>
      </c>
    </row>
    <row r="6769" spans="1:6">
      <c r="A6769">
        <v>74</v>
      </c>
      <c r="B6769" s="1" t="s">
        <v>342</v>
      </c>
      <c r="C6769">
        <v>2</v>
      </c>
      <c r="D6769" s="39">
        <v>0.63</v>
      </c>
      <c r="E6769" s="39">
        <v>1</v>
      </c>
      <c r="F6769" s="39" t="s">
        <v>51</v>
      </c>
    </row>
    <row r="6770" spans="1:6">
      <c r="A6770">
        <v>74</v>
      </c>
      <c r="B6770" s="1" t="s">
        <v>201</v>
      </c>
      <c r="C6770">
        <v>1</v>
      </c>
      <c r="D6770" s="39">
        <v>1</v>
      </c>
      <c r="E6770" s="39">
        <v>3</v>
      </c>
      <c r="F6770" s="39" t="s">
        <v>51</v>
      </c>
    </row>
    <row r="6771" spans="1:6">
      <c r="A6771">
        <v>74</v>
      </c>
      <c r="B6771" s="1" t="s">
        <v>201</v>
      </c>
      <c r="C6771">
        <v>2</v>
      </c>
      <c r="D6771" s="39">
        <v>0.89</v>
      </c>
      <c r="E6771" s="39">
        <v>2</v>
      </c>
      <c r="F6771" s="39" t="s">
        <v>51</v>
      </c>
    </row>
    <row r="6772" spans="1:6">
      <c r="A6772">
        <v>74</v>
      </c>
      <c r="B6772" s="1" t="s">
        <v>290</v>
      </c>
      <c r="C6772">
        <v>1</v>
      </c>
      <c r="D6772" s="39">
        <v>0.71</v>
      </c>
      <c r="E6772" s="39">
        <v>1</v>
      </c>
      <c r="F6772" s="39" t="s">
        <v>51</v>
      </c>
    </row>
    <row r="6773" spans="1:6">
      <c r="A6773">
        <v>74</v>
      </c>
      <c r="B6773" s="1" t="s">
        <v>290</v>
      </c>
      <c r="C6773">
        <v>2</v>
      </c>
      <c r="D6773" s="39">
        <v>0.56999999999999995</v>
      </c>
      <c r="E6773" s="39">
        <v>2</v>
      </c>
      <c r="F6773" s="39" t="s">
        <v>51</v>
      </c>
    </row>
    <row r="6774" spans="1:6">
      <c r="A6774">
        <v>74</v>
      </c>
      <c r="B6774" s="1" t="s">
        <v>414</v>
      </c>
      <c r="C6774">
        <v>1</v>
      </c>
      <c r="D6774" s="39">
        <v>1</v>
      </c>
      <c r="E6774" s="39">
        <v>3</v>
      </c>
      <c r="F6774" s="39" t="s">
        <v>51</v>
      </c>
    </row>
    <row r="6775" spans="1:6">
      <c r="A6775">
        <v>74</v>
      </c>
      <c r="B6775" s="1" t="s">
        <v>414</v>
      </c>
      <c r="C6775">
        <v>2</v>
      </c>
      <c r="D6775" s="39">
        <v>1</v>
      </c>
      <c r="E6775" s="39">
        <v>3</v>
      </c>
      <c r="F6775" s="39" t="s">
        <v>51</v>
      </c>
    </row>
    <row r="6776" spans="1:6">
      <c r="A6776">
        <v>74</v>
      </c>
      <c r="B6776" s="1" t="s">
        <v>482</v>
      </c>
      <c r="C6776">
        <v>1</v>
      </c>
      <c r="D6776" s="39">
        <v>0.65</v>
      </c>
      <c r="E6776" s="39">
        <v>2</v>
      </c>
      <c r="F6776" s="39" t="s">
        <v>51</v>
      </c>
    </row>
    <row r="6777" spans="1:6">
      <c r="A6777">
        <v>74</v>
      </c>
      <c r="B6777" s="1" t="s">
        <v>482</v>
      </c>
      <c r="C6777">
        <v>2</v>
      </c>
      <c r="D6777" s="39">
        <v>0.78</v>
      </c>
      <c r="E6777" s="39">
        <v>1</v>
      </c>
      <c r="F6777" s="39" t="s">
        <v>51</v>
      </c>
    </row>
    <row r="6778" spans="1:6">
      <c r="A6778">
        <v>74</v>
      </c>
      <c r="B6778" s="1" t="s">
        <v>20</v>
      </c>
      <c r="C6778">
        <v>1</v>
      </c>
      <c r="D6778" s="39">
        <v>1</v>
      </c>
      <c r="E6778" s="39">
        <v>3</v>
      </c>
      <c r="F6778" s="39" t="s">
        <v>51</v>
      </c>
    </row>
    <row r="6779" spans="1:6">
      <c r="A6779">
        <v>74</v>
      </c>
      <c r="B6779" s="1" t="s">
        <v>20</v>
      </c>
      <c r="C6779">
        <v>2</v>
      </c>
      <c r="D6779" s="39">
        <v>0.41</v>
      </c>
      <c r="E6779" s="39">
        <v>0</v>
      </c>
      <c r="F6779" s="39" t="s">
        <v>51</v>
      </c>
    </row>
    <row r="6780" spans="1:6">
      <c r="A6780">
        <v>74</v>
      </c>
      <c r="B6780" s="1" t="s">
        <v>274</v>
      </c>
      <c r="C6780">
        <v>1</v>
      </c>
      <c r="D6780" s="39">
        <v>1</v>
      </c>
      <c r="E6780" s="39">
        <v>3</v>
      </c>
      <c r="F6780" s="39" t="s">
        <v>51</v>
      </c>
    </row>
    <row r="6781" spans="1:6">
      <c r="A6781">
        <v>74</v>
      </c>
      <c r="B6781" s="1" t="s">
        <v>274</v>
      </c>
      <c r="C6781">
        <v>2</v>
      </c>
      <c r="D6781" s="39">
        <v>1</v>
      </c>
      <c r="E6781" s="39">
        <v>3</v>
      </c>
      <c r="F6781" s="39" t="s">
        <v>51</v>
      </c>
    </row>
    <row r="6782" spans="1:6">
      <c r="A6782">
        <v>74</v>
      </c>
      <c r="B6782" s="1" t="s">
        <v>483</v>
      </c>
      <c r="C6782">
        <v>1</v>
      </c>
      <c r="D6782" s="39">
        <v>0.75</v>
      </c>
      <c r="E6782" s="39">
        <v>1</v>
      </c>
      <c r="F6782" s="39" t="s">
        <v>51</v>
      </c>
    </row>
    <row r="6783" spans="1:6">
      <c r="A6783">
        <v>74</v>
      </c>
      <c r="B6783" s="1" t="s">
        <v>483</v>
      </c>
      <c r="C6783">
        <v>2</v>
      </c>
      <c r="D6783" s="39">
        <v>0.92</v>
      </c>
      <c r="E6783" s="39">
        <v>2</v>
      </c>
      <c r="F6783" s="39" t="s">
        <v>51</v>
      </c>
    </row>
    <row r="6784" spans="1:6">
      <c r="A6784">
        <v>74</v>
      </c>
      <c r="B6784" s="1" t="s">
        <v>243</v>
      </c>
      <c r="C6784">
        <v>1</v>
      </c>
      <c r="D6784" s="39">
        <v>1</v>
      </c>
      <c r="E6784" s="39">
        <v>3</v>
      </c>
      <c r="F6784" s="39" t="s">
        <v>51</v>
      </c>
    </row>
    <row r="6785" spans="1:6">
      <c r="A6785">
        <v>74</v>
      </c>
      <c r="B6785" s="1" t="s">
        <v>243</v>
      </c>
      <c r="C6785">
        <v>2</v>
      </c>
      <c r="D6785" s="39">
        <v>1</v>
      </c>
      <c r="E6785" s="39">
        <v>3</v>
      </c>
      <c r="F6785" s="39" t="s">
        <v>51</v>
      </c>
    </row>
    <row r="6786" spans="1:6">
      <c r="A6786">
        <v>74</v>
      </c>
      <c r="B6786" s="1" t="s">
        <v>394</v>
      </c>
      <c r="C6786">
        <v>1</v>
      </c>
      <c r="D6786" s="39">
        <v>0.78</v>
      </c>
      <c r="E6786" s="39">
        <v>2</v>
      </c>
      <c r="F6786" s="39" t="s">
        <v>51</v>
      </c>
    </row>
    <row r="6787" spans="1:6">
      <c r="A6787">
        <v>74</v>
      </c>
      <c r="B6787" s="1" t="s">
        <v>394</v>
      </c>
      <c r="C6787">
        <v>2</v>
      </c>
      <c r="D6787" s="39">
        <v>0.74</v>
      </c>
      <c r="E6787" s="39">
        <v>2</v>
      </c>
      <c r="F6787" s="39" t="s">
        <v>51</v>
      </c>
    </row>
    <row r="6788" spans="1:6">
      <c r="A6788">
        <v>74</v>
      </c>
      <c r="B6788" s="1" t="s">
        <v>311</v>
      </c>
      <c r="C6788">
        <v>1</v>
      </c>
      <c r="D6788" s="39">
        <v>1</v>
      </c>
      <c r="E6788" s="39">
        <v>3</v>
      </c>
      <c r="F6788" s="39" t="s">
        <v>51</v>
      </c>
    </row>
    <row r="6789" spans="1:6">
      <c r="A6789">
        <v>74</v>
      </c>
      <c r="B6789" s="1" t="s">
        <v>311</v>
      </c>
      <c r="C6789">
        <v>2</v>
      </c>
      <c r="D6789" s="39">
        <v>0.85</v>
      </c>
      <c r="E6789" s="39">
        <v>2</v>
      </c>
      <c r="F6789" s="39" t="s">
        <v>51</v>
      </c>
    </row>
    <row r="6790" spans="1:6">
      <c r="A6790">
        <v>74</v>
      </c>
      <c r="B6790" s="1" t="s">
        <v>356</v>
      </c>
      <c r="C6790">
        <v>1</v>
      </c>
      <c r="D6790" s="39">
        <v>0.94</v>
      </c>
      <c r="E6790" s="39">
        <v>2</v>
      </c>
      <c r="F6790" s="39" t="s">
        <v>51</v>
      </c>
    </row>
    <row r="6791" spans="1:6">
      <c r="A6791">
        <v>74</v>
      </c>
      <c r="B6791" s="1" t="s">
        <v>356</v>
      </c>
      <c r="C6791">
        <v>2</v>
      </c>
      <c r="D6791" s="39">
        <v>1</v>
      </c>
      <c r="E6791" s="39">
        <v>3</v>
      </c>
      <c r="F6791" s="39" t="s">
        <v>51</v>
      </c>
    </row>
    <row r="6792" spans="1:6">
      <c r="A6792">
        <v>74</v>
      </c>
      <c r="B6792" s="1" t="s">
        <v>275</v>
      </c>
      <c r="C6792">
        <v>1</v>
      </c>
      <c r="D6792" s="39">
        <v>0.74</v>
      </c>
      <c r="E6792" s="39">
        <v>1</v>
      </c>
      <c r="F6792" s="39" t="s">
        <v>51</v>
      </c>
    </row>
    <row r="6793" spans="1:6">
      <c r="A6793">
        <v>74</v>
      </c>
      <c r="B6793" s="1" t="s">
        <v>275</v>
      </c>
      <c r="C6793">
        <v>2</v>
      </c>
      <c r="D6793" s="39">
        <v>0.86</v>
      </c>
      <c r="E6793" s="39">
        <v>1</v>
      </c>
      <c r="F6793" s="39" t="s">
        <v>51</v>
      </c>
    </row>
    <row r="6794" spans="1:6">
      <c r="A6794">
        <v>74</v>
      </c>
      <c r="B6794" s="1" t="s">
        <v>285</v>
      </c>
      <c r="C6794">
        <v>1</v>
      </c>
      <c r="D6794" s="39">
        <v>0.88</v>
      </c>
      <c r="E6794" s="39">
        <v>2</v>
      </c>
      <c r="F6794" s="39" t="s">
        <v>51</v>
      </c>
    </row>
    <row r="6795" spans="1:6">
      <c r="A6795">
        <v>74</v>
      </c>
      <c r="B6795" s="1" t="s">
        <v>285</v>
      </c>
      <c r="C6795">
        <v>2</v>
      </c>
      <c r="D6795" s="39">
        <v>0.97</v>
      </c>
      <c r="E6795" s="39">
        <v>2</v>
      </c>
      <c r="F6795" s="39" t="s">
        <v>51</v>
      </c>
    </row>
    <row r="6796" spans="1:6">
      <c r="A6796">
        <v>74</v>
      </c>
      <c r="B6796" s="1" t="s">
        <v>376</v>
      </c>
      <c r="C6796">
        <v>1</v>
      </c>
      <c r="D6796" s="39">
        <v>1</v>
      </c>
      <c r="E6796" s="39">
        <v>3</v>
      </c>
      <c r="F6796" s="39" t="s">
        <v>51</v>
      </c>
    </row>
    <row r="6797" spans="1:6">
      <c r="A6797">
        <v>74</v>
      </c>
      <c r="B6797" s="1" t="s">
        <v>376</v>
      </c>
      <c r="C6797">
        <v>2</v>
      </c>
      <c r="D6797" s="39">
        <v>0.63</v>
      </c>
      <c r="E6797" s="39">
        <v>1</v>
      </c>
      <c r="F6797" s="39" t="s">
        <v>51</v>
      </c>
    </row>
    <row r="6798" spans="1:6">
      <c r="A6798">
        <v>74</v>
      </c>
      <c r="B6798" s="1" t="s">
        <v>21</v>
      </c>
      <c r="C6798">
        <v>1</v>
      </c>
      <c r="D6798" s="39">
        <v>1</v>
      </c>
      <c r="E6798" s="39">
        <v>3</v>
      </c>
      <c r="F6798" s="39" t="s">
        <v>51</v>
      </c>
    </row>
    <row r="6799" spans="1:6">
      <c r="A6799">
        <v>74</v>
      </c>
      <c r="B6799" s="1" t="s">
        <v>21</v>
      </c>
      <c r="C6799">
        <v>2</v>
      </c>
      <c r="D6799" s="39">
        <v>0.86</v>
      </c>
      <c r="E6799" s="39">
        <v>2</v>
      </c>
      <c r="F6799" s="39" t="s">
        <v>51</v>
      </c>
    </row>
    <row r="6800" spans="1:6">
      <c r="A6800">
        <v>74</v>
      </c>
      <c r="B6800" s="1" t="s">
        <v>497</v>
      </c>
      <c r="C6800">
        <v>1</v>
      </c>
      <c r="D6800" s="39">
        <v>0.16</v>
      </c>
      <c r="E6800" s="39">
        <v>0</v>
      </c>
      <c r="F6800" s="39" t="s">
        <v>51</v>
      </c>
    </row>
    <row r="6801" spans="1:6">
      <c r="A6801">
        <v>74</v>
      </c>
      <c r="B6801" s="1" t="s">
        <v>497</v>
      </c>
      <c r="C6801">
        <v>2</v>
      </c>
      <c r="D6801" s="39">
        <v>0.22</v>
      </c>
      <c r="E6801" s="39">
        <v>0</v>
      </c>
      <c r="F6801" s="39" t="s">
        <v>51</v>
      </c>
    </row>
    <row r="6802" spans="1:6">
      <c r="A6802">
        <v>74</v>
      </c>
      <c r="B6802" s="1" t="s">
        <v>498</v>
      </c>
      <c r="C6802">
        <v>1</v>
      </c>
      <c r="D6802" s="39">
        <v>0</v>
      </c>
      <c r="E6802" s="39">
        <v>0</v>
      </c>
      <c r="F6802" s="39" t="s">
        <v>52</v>
      </c>
    </row>
    <row r="6803" spans="1:6">
      <c r="A6803">
        <v>74</v>
      </c>
      <c r="B6803" s="1" t="s">
        <v>498</v>
      </c>
      <c r="C6803">
        <v>2</v>
      </c>
      <c r="D6803" s="39">
        <v>0</v>
      </c>
      <c r="E6803" s="39">
        <v>0</v>
      </c>
      <c r="F6803" s="39" t="s">
        <v>52</v>
      </c>
    </row>
    <row r="6804" spans="1:6">
      <c r="A6804" s="64">
        <v>75</v>
      </c>
      <c r="B6804" s="1" t="s">
        <v>493</v>
      </c>
      <c r="C6804">
        <v>1</v>
      </c>
      <c r="D6804" s="39">
        <v>0.61</v>
      </c>
      <c r="E6804" s="39">
        <v>1</v>
      </c>
      <c r="F6804" s="39" t="s">
        <v>51</v>
      </c>
    </row>
    <row r="6805" spans="1:6">
      <c r="A6805">
        <v>75</v>
      </c>
      <c r="B6805" s="1" t="s">
        <v>493</v>
      </c>
      <c r="C6805">
        <v>2</v>
      </c>
      <c r="D6805" s="39">
        <v>0.75</v>
      </c>
      <c r="E6805" s="39">
        <v>2</v>
      </c>
      <c r="F6805" s="39" t="s">
        <v>51</v>
      </c>
    </row>
    <row r="6806" spans="1:6">
      <c r="A6806">
        <v>75</v>
      </c>
      <c r="B6806" s="1" t="s">
        <v>488</v>
      </c>
      <c r="C6806">
        <v>1</v>
      </c>
      <c r="D6806" s="39">
        <v>0.53</v>
      </c>
      <c r="E6806" s="39">
        <v>1</v>
      </c>
      <c r="F6806" s="39" t="s">
        <v>51</v>
      </c>
    </row>
    <row r="6807" spans="1:6">
      <c r="A6807">
        <v>75</v>
      </c>
      <c r="B6807" s="1" t="s">
        <v>488</v>
      </c>
      <c r="C6807">
        <v>2</v>
      </c>
      <c r="D6807" s="39">
        <v>0.36</v>
      </c>
      <c r="E6807" s="39">
        <v>0</v>
      </c>
      <c r="F6807" s="39" t="s">
        <v>51</v>
      </c>
    </row>
    <row r="6808" spans="1:6">
      <c r="A6808">
        <v>75</v>
      </c>
      <c r="B6808" s="1" t="s">
        <v>354</v>
      </c>
      <c r="C6808">
        <v>1</v>
      </c>
      <c r="D6808" s="39">
        <v>0.91</v>
      </c>
      <c r="E6808" s="39">
        <v>2</v>
      </c>
      <c r="F6808" s="39" t="s">
        <v>51</v>
      </c>
    </row>
    <row r="6809" spans="1:6">
      <c r="A6809">
        <v>75</v>
      </c>
      <c r="B6809" s="1" t="s">
        <v>354</v>
      </c>
      <c r="C6809">
        <v>2</v>
      </c>
      <c r="D6809" s="39">
        <v>0.5</v>
      </c>
      <c r="E6809" s="39">
        <v>1</v>
      </c>
      <c r="F6809" s="39" t="s">
        <v>51</v>
      </c>
    </row>
    <row r="6810" spans="1:6">
      <c r="A6810">
        <v>75</v>
      </c>
      <c r="B6810" s="1" t="s">
        <v>430</v>
      </c>
      <c r="C6810">
        <v>1</v>
      </c>
      <c r="D6810" s="39">
        <v>0.73</v>
      </c>
      <c r="E6810" s="39">
        <v>2</v>
      </c>
      <c r="F6810" s="39" t="s">
        <v>51</v>
      </c>
    </row>
    <row r="6811" spans="1:6">
      <c r="A6811">
        <v>75</v>
      </c>
      <c r="B6811" s="1" t="s">
        <v>430</v>
      </c>
      <c r="C6811">
        <v>2</v>
      </c>
      <c r="D6811" s="39">
        <v>0.33</v>
      </c>
      <c r="E6811" s="39">
        <v>1</v>
      </c>
      <c r="F6811" s="39" t="s">
        <v>51</v>
      </c>
    </row>
    <row r="6812" spans="1:6">
      <c r="A6812">
        <v>75</v>
      </c>
      <c r="B6812" s="1" t="s">
        <v>379</v>
      </c>
      <c r="C6812">
        <v>1</v>
      </c>
      <c r="D6812" s="39">
        <v>0.7</v>
      </c>
      <c r="E6812" s="39">
        <v>2</v>
      </c>
      <c r="F6812" s="39" t="s">
        <v>51</v>
      </c>
    </row>
    <row r="6813" spans="1:6">
      <c r="A6813">
        <v>75</v>
      </c>
      <c r="B6813" s="1" t="s">
        <v>379</v>
      </c>
      <c r="C6813">
        <v>2</v>
      </c>
      <c r="D6813" s="39">
        <v>0.45</v>
      </c>
      <c r="E6813" s="39">
        <v>1</v>
      </c>
      <c r="F6813" s="39" t="s">
        <v>51</v>
      </c>
    </row>
    <row r="6814" spans="1:6">
      <c r="A6814">
        <v>75</v>
      </c>
      <c r="B6814" s="1" t="s">
        <v>343</v>
      </c>
      <c r="C6814">
        <v>1</v>
      </c>
      <c r="D6814" s="39">
        <v>0.26</v>
      </c>
      <c r="E6814" s="39">
        <v>0</v>
      </c>
      <c r="F6814" s="39" t="s">
        <v>51</v>
      </c>
    </row>
    <row r="6815" spans="1:6">
      <c r="A6815">
        <v>75</v>
      </c>
      <c r="B6815" s="1" t="s">
        <v>343</v>
      </c>
      <c r="C6815">
        <v>2</v>
      </c>
      <c r="D6815" s="39">
        <v>1</v>
      </c>
      <c r="E6815" s="39">
        <v>3</v>
      </c>
      <c r="F6815" s="39" t="s">
        <v>51</v>
      </c>
    </row>
    <row r="6816" spans="1:6">
      <c r="A6816">
        <v>75</v>
      </c>
      <c r="B6816" s="1" t="s">
        <v>330</v>
      </c>
      <c r="C6816">
        <v>1</v>
      </c>
      <c r="D6816" s="39">
        <v>0.99</v>
      </c>
      <c r="E6816" s="39">
        <v>2</v>
      </c>
      <c r="F6816" s="39" t="s">
        <v>51</v>
      </c>
    </row>
    <row r="6817" spans="1:6">
      <c r="A6817">
        <v>75</v>
      </c>
      <c r="B6817" s="1" t="s">
        <v>330</v>
      </c>
      <c r="C6817">
        <v>2</v>
      </c>
      <c r="D6817" s="39">
        <v>0.85</v>
      </c>
      <c r="E6817" s="39">
        <v>2</v>
      </c>
      <c r="F6817" s="39" t="s">
        <v>51</v>
      </c>
    </row>
    <row r="6818" spans="1:6">
      <c r="A6818">
        <v>75</v>
      </c>
      <c r="B6818" s="1" t="s">
        <v>229</v>
      </c>
      <c r="C6818">
        <v>1</v>
      </c>
      <c r="D6818" s="39">
        <v>0.42</v>
      </c>
      <c r="E6818" s="39">
        <v>0</v>
      </c>
      <c r="F6818" s="39" t="s">
        <v>51</v>
      </c>
    </row>
    <row r="6819" spans="1:6">
      <c r="A6819">
        <v>75</v>
      </c>
      <c r="B6819" s="1" t="s">
        <v>229</v>
      </c>
      <c r="C6819">
        <v>2</v>
      </c>
      <c r="D6819" s="39">
        <v>0.85</v>
      </c>
      <c r="E6819" s="39">
        <v>2</v>
      </c>
      <c r="F6819" s="39" t="s">
        <v>51</v>
      </c>
    </row>
    <row r="6820" spans="1:6">
      <c r="A6820">
        <v>75</v>
      </c>
      <c r="B6820" s="1" t="s">
        <v>332</v>
      </c>
      <c r="C6820">
        <v>1</v>
      </c>
      <c r="D6820" s="39">
        <v>0.77</v>
      </c>
      <c r="E6820" s="39">
        <v>2</v>
      </c>
      <c r="F6820" s="39" t="s">
        <v>51</v>
      </c>
    </row>
    <row r="6821" spans="1:6">
      <c r="A6821">
        <v>75</v>
      </c>
      <c r="B6821" s="1" t="s">
        <v>332</v>
      </c>
      <c r="C6821">
        <v>2</v>
      </c>
      <c r="D6821" s="39">
        <v>0.72</v>
      </c>
      <c r="E6821" s="39">
        <v>2</v>
      </c>
      <c r="F6821" s="39" t="s">
        <v>51</v>
      </c>
    </row>
    <row r="6822" spans="1:6">
      <c r="A6822">
        <v>75</v>
      </c>
      <c r="B6822" s="1" t="s">
        <v>95</v>
      </c>
      <c r="C6822">
        <v>1</v>
      </c>
      <c r="D6822" s="39">
        <v>0.4</v>
      </c>
      <c r="E6822" s="39">
        <v>0</v>
      </c>
      <c r="F6822" s="39" t="s">
        <v>51</v>
      </c>
    </row>
    <row r="6823" spans="1:6">
      <c r="A6823">
        <v>75</v>
      </c>
      <c r="B6823" s="1" t="s">
        <v>95</v>
      </c>
      <c r="C6823">
        <v>2</v>
      </c>
      <c r="D6823" s="39">
        <v>1</v>
      </c>
      <c r="E6823" s="39">
        <v>3</v>
      </c>
      <c r="F6823" s="39" t="s">
        <v>51</v>
      </c>
    </row>
    <row r="6824" spans="1:6">
      <c r="A6824">
        <v>75</v>
      </c>
      <c r="B6824" s="1" t="s">
        <v>390</v>
      </c>
      <c r="C6824">
        <v>1</v>
      </c>
      <c r="D6824" s="39">
        <v>0.34</v>
      </c>
      <c r="E6824" s="39">
        <v>0</v>
      </c>
      <c r="F6824" s="39" t="s">
        <v>51</v>
      </c>
    </row>
    <row r="6825" spans="1:6">
      <c r="A6825">
        <v>75</v>
      </c>
      <c r="B6825" s="1" t="s">
        <v>390</v>
      </c>
      <c r="C6825">
        <v>2</v>
      </c>
      <c r="D6825" s="39">
        <v>0.75</v>
      </c>
      <c r="E6825" s="39">
        <v>2</v>
      </c>
      <c r="F6825" s="39" t="s">
        <v>51</v>
      </c>
    </row>
    <row r="6826" spans="1:6">
      <c r="A6826">
        <v>75</v>
      </c>
      <c r="B6826" s="1" t="s">
        <v>10</v>
      </c>
      <c r="C6826">
        <v>1</v>
      </c>
      <c r="D6826" s="39">
        <v>1</v>
      </c>
      <c r="E6826" s="39">
        <v>3</v>
      </c>
      <c r="F6826" s="39" t="s">
        <v>51</v>
      </c>
    </row>
    <row r="6827" spans="1:6">
      <c r="A6827">
        <v>75</v>
      </c>
      <c r="B6827" s="1" t="s">
        <v>10</v>
      </c>
      <c r="C6827">
        <v>2</v>
      </c>
      <c r="D6827" s="39">
        <v>0.82</v>
      </c>
      <c r="E6827" s="39">
        <v>1</v>
      </c>
      <c r="F6827" s="39" t="s">
        <v>51</v>
      </c>
    </row>
    <row r="6828" spans="1:6">
      <c r="A6828">
        <v>75</v>
      </c>
      <c r="B6828" s="1" t="s">
        <v>270</v>
      </c>
      <c r="C6828">
        <v>1</v>
      </c>
      <c r="D6828" s="39">
        <v>0.76</v>
      </c>
      <c r="E6828" s="39">
        <v>1</v>
      </c>
      <c r="F6828" s="39" t="s">
        <v>51</v>
      </c>
    </row>
    <row r="6829" spans="1:6">
      <c r="A6829">
        <v>75</v>
      </c>
      <c r="B6829" s="1" t="s">
        <v>270</v>
      </c>
      <c r="C6829">
        <v>2</v>
      </c>
      <c r="D6829" s="39">
        <v>0.57999999999999996</v>
      </c>
      <c r="E6829" s="39">
        <v>2</v>
      </c>
      <c r="F6829" s="39" t="s">
        <v>51</v>
      </c>
    </row>
    <row r="6830" spans="1:6">
      <c r="A6830">
        <v>75</v>
      </c>
      <c r="B6830" s="1" t="s">
        <v>452</v>
      </c>
      <c r="C6830">
        <v>1</v>
      </c>
      <c r="D6830" s="39">
        <v>0.75</v>
      </c>
      <c r="E6830" s="39">
        <v>2</v>
      </c>
      <c r="F6830" s="39" t="s">
        <v>51</v>
      </c>
    </row>
    <row r="6831" spans="1:6">
      <c r="A6831">
        <v>75</v>
      </c>
      <c r="B6831" s="1" t="s">
        <v>452</v>
      </c>
      <c r="C6831">
        <v>2</v>
      </c>
      <c r="D6831" s="39">
        <v>0.9</v>
      </c>
      <c r="E6831" s="39">
        <v>2</v>
      </c>
      <c r="F6831" s="39" t="s">
        <v>51</v>
      </c>
    </row>
    <row r="6832" spans="1:6">
      <c r="A6832">
        <v>75</v>
      </c>
      <c r="B6832" s="1" t="s">
        <v>508</v>
      </c>
      <c r="C6832">
        <v>1</v>
      </c>
      <c r="D6832" s="39">
        <v>0.52</v>
      </c>
      <c r="E6832" s="39">
        <v>2</v>
      </c>
      <c r="F6832" s="39" t="s">
        <v>51</v>
      </c>
    </row>
    <row r="6833" spans="1:6">
      <c r="A6833">
        <v>75</v>
      </c>
      <c r="B6833" s="1" t="s">
        <v>508</v>
      </c>
      <c r="C6833">
        <v>2</v>
      </c>
      <c r="D6833" s="39">
        <v>1</v>
      </c>
      <c r="E6833" s="39">
        <v>3</v>
      </c>
      <c r="F6833" s="39" t="s">
        <v>51</v>
      </c>
    </row>
    <row r="6834" spans="1:6">
      <c r="A6834">
        <v>75</v>
      </c>
      <c r="B6834" s="1" t="s">
        <v>495</v>
      </c>
      <c r="C6834">
        <v>1</v>
      </c>
      <c r="D6834" s="39">
        <v>0.56000000000000005</v>
      </c>
      <c r="E6834" s="39">
        <v>1</v>
      </c>
      <c r="F6834" s="39" t="s">
        <v>51</v>
      </c>
    </row>
    <row r="6835" spans="1:6">
      <c r="A6835">
        <v>75</v>
      </c>
      <c r="B6835" s="1" t="s">
        <v>495</v>
      </c>
      <c r="C6835">
        <v>2</v>
      </c>
      <c r="D6835" s="39">
        <v>0</v>
      </c>
      <c r="E6835" s="39">
        <v>0</v>
      </c>
      <c r="F6835" s="39" t="s">
        <v>52</v>
      </c>
    </row>
    <row r="6836" spans="1:6">
      <c r="A6836">
        <v>75</v>
      </c>
      <c r="B6836" s="1" t="s">
        <v>120</v>
      </c>
      <c r="C6836">
        <v>1</v>
      </c>
      <c r="D6836" s="39">
        <v>0.75</v>
      </c>
      <c r="E6836" s="39">
        <v>2</v>
      </c>
      <c r="F6836" s="39" t="s">
        <v>51</v>
      </c>
    </row>
    <row r="6837" spans="1:6">
      <c r="A6837">
        <v>75</v>
      </c>
      <c r="B6837" s="1" t="s">
        <v>120</v>
      </c>
      <c r="C6837">
        <v>2</v>
      </c>
      <c r="D6837" s="39">
        <v>0.52</v>
      </c>
      <c r="E6837" s="39">
        <v>2</v>
      </c>
      <c r="F6837" s="39" t="s">
        <v>51</v>
      </c>
    </row>
    <row r="6838" spans="1:6">
      <c r="A6838">
        <v>75</v>
      </c>
      <c r="B6838" s="1" t="s">
        <v>489</v>
      </c>
      <c r="C6838">
        <v>1</v>
      </c>
      <c r="D6838" s="39">
        <v>0.92</v>
      </c>
      <c r="E6838" s="39">
        <v>2</v>
      </c>
      <c r="F6838" s="39" t="s">
        <v>51</v>
      </c>
    </row>
    <row r="6839" spans="1:6">
      <c r="A6839">
        <v>75</v>
      </c>
      <c r="B6839" s="1" t="s">
        <v>489</v>
      </c>
      <c r="C6839">
        <v>2</v>
      </c>
      <c r="D6839" s="39">
        <v>1</v>
      </c>
      <c r="E6839" s="39">
        <v>3</v>
      </c>
      <c r="F6839" s="39" t="s">
        <v>51</v>
      </c>
    </row>
    <row r="6840" spans="1:6">
      <c r="A6840">
        <v>75</v>
      </c>
      <c r="B6840" s="1" t="s">
        <v>496</v>
      </c>
      <c r="C6840">
        <v>1</v>
      </c>
      <c r="D6840" s="39">
        <v>0.39</v>
      </c>
      <c r="E6840" s="39">
        <v>0</v>
      </c>
      <c r="F6840" s="39" t="s">
        <v>51</v>
      </c>
    </row>
    <row r="6841" spans="1:6">
      <c r="A6841">
        <v>75</v>
      </c>
      <c r="B6841" s="1" t="s">
        <v>496</v>
      </c>
      <c r="C6841">
        <v>2</v>
      </c>
      <c r="D6841" s="39">
        <v>0.48</v>
      </c>
      <c r="E6841" s="39">
        <v>0</v>
      </c>
      <c r="F6841" s="39" t="s">
        <v>51</v>
      </c>
    </row>
    <row r="6842" spans="1:6">
      <c r="A6842">
        <v>75</v>
      </c>
      <c r="B6842" s="1" t="s">
        <v>431</v>
      </c>
      <c r="C6842">
        <v>1</v>
      </c>
      <c r="D6842" s="39">
        <v>1</v>
      </c>
      <c r="E6842" s="39">
        <v>3</v>
      </c>
      <c r="F6842" s="39" t="s">
        <v>51</v>
      </c>
    </row>
    <row r="6843" spans="1:6">
      <c r="A6843">
        <v>75</v>
      </c>
      <c r="B6843" s="1" t="s">
        <v>431</v>
      </c>
      <c r="C6843">
        <v>2</v>
      </c>
      <c r="D6843" s="39">
        <v>0.7</v>
      </c>
      <c r="E6843" s="39">
        <v>2</v>
      </c>
      <c r="F6843" s="39" t="s">
        <v>51</v>
      </c>
    </row>
    <row r="6844" spans="1:6">
      <c r="A6844">
        <v>75</v>
      </c>
      <c r="B6844" s="1" t="s">
        <v>334</v>
      </c>
      <c r="C6844">
        <v>1</v>
      </c>
      <c r="D6844" s="39">
        <v>0.56999999999999995</v>
      </c>
      <c r="E6844" s="39">
        <v>2</v>
      </c>
      <c r="F6844" s="39" t="s">
        <v>51</v>
      </c>
    </row>
    <row r="6845" spans="1:6">
      <c r="A6845">
        <v>75</v>
      </c>
      <c r="B6845" s="1" t="s">
        <v>334</v>
      </c>
      <c r="C6845">
        <v>2</v>
      </c>
      <c r="D6845" s="39">
        <v>0.53</v>
      </c>
      <c r="E6845" s="39">
        <v>2</v>
      </c>
      <c r="F6845" s="39" t="s">
        <v>51</v>
      </c>
    </row>
    <row r="6846" spans="1:6">
      <c r="A6846">
        <v>75</v>
      </c>
      <c r="B6846" s="1" t="s">
        <v>335</v>
      </c>
      <c r="C6846">
        <v>1</v>
      </c>
      <c r="D6846" s="39">
        <v>0.64</v>
      </c>
      <c r="E6846" s="39">
        <v>2</v>
      </c>
      <c r="F6846" s="39" t="s">
        <v>51</v>
      </c>
    </row>
    <row r="6847" spans="1:6">
      <c r="A6847">
        <v>75</v>
      </c>
      <c r="B6847" s="1" t="s">
        <v>335</v>
      </c>
      <c r="C6847">
        <v>2</v>
      </c>
      <c r="D6847" s="39">
        <v>0.74</v>
      </c>
      <c r="E6847" s="39">
        <v>2</v>
      </c>
      <c r="F6847" s="39" t="s">
        <v>51</v>
      </c>
    </row>
    <row r="6848" spans="1:6">
      <c r="A6848">
        <v>75</v>
      </c>
      <c r="B6848" s="1" t="s">
        <v>509</v>
      </c>
      <c r="C6848">
        <v>1</v>
      </c>
      <c r="D6848" s="39">
        <v>1</v>
      </c>
      <c r="E6848" s="39">
        <v>3</v>
      </c>
      <c r="F6848" s="39" t="s">
        <v>51</v>
      </c>
    </row>
    <row r="6849" spans="1:6">
      <c r="A6849">
        <v>75</v>
      </c>
      <c r="B6849" s="1" t="s">
        <v>509</v>
      </c>
      <c r="C6849">
        <v>2</v>
      </c>
      <c r="D6849" s="39">
        <v>0.63</v>
      </c>
      <c r="E6849" s="39">
        <v>2</v>
      </c>
      <c r="F6849" s="39" t="s">
        <v>51</v>
      </c>
    </row>
    <row r="6850" spans="1:6">
      <c r="A6850">
        <v>75</v>
      </c>
      <c r="B6850" s="1" t="s">
        <v>257</v>
      </c>
      <c r="C6850">
        <v>1</v>
      </c>
      <c r="D6850" s="39">
        <v>0.76</v>
      </c>
      <c r="E6850" s="39">
        <v>1</v>
      </c>
      <c r="F6850" s="39" t="s">
        <v>51</v>
      </c>
    </row>
    <row r="6851" spans="1:6">
      <c r="A6851">
        <v>75</v>
      </c>
      <c r="B6851" s="1" t="s">
        <v>257</v>
      </c>
      <c r="C6851">
        <v>2</v>
      </c>
      <c r="D6851" s="39">
        <v>0.82</v>
      </c>
      <c r="E6851" s="39">
        <v>2</v>
      </c>
      <c r="F6851" s="39" t="s">
        <v>51</v>
      </c>
    </row>
    <row r="6852" spans="1:6">
      <c r="A6852">
        <v>75</v>
      </c>
      <c r="B6852" s="1" t="s">
        <v>510</v>
      </c>
      <c r="C6852">
        <v>1</v>
      </c>
      <c r="D6852" s="39">
        <v>0</v>
      </c>
      <c r="E6852" s="39">
        <v>0</v>
      </c>
      <c r="F6852" s="39" t="s">
        <v>52</v>
      </c>
    </row>
    <row r="6853" spans="1:6">
      <c r="A6853">
        <v>75</v>
      </c>
      <c r="B6853" s="1" t="s">
        <v>510</v>
      </c>
      <c r="C6853">
        <v>2</v>
      </c>
      <c r="D6853" s="39">
        <v>0</v>
      </c>
      <c r="E6853" s="39">
        <v>0</v>
      </c>
      <c r="F6853" s="39" t="s">
        <v>52</v>
      </c>
    </row>
    <row r="6854" spans="1:6">
      <c r="A6854">
        <v>75</v>
      </c>
      <c r="B6854" s="1" t="s">
        <v>323</v>
      </c>
      <c r="C6854">
        <v>1</v>
      </c>
      <c r="D6854" s="39">
        <v>0.75</v>
      </c>
      <c r="E6854" s="39">
        <v>2</v>
      </c>
      <c r="F6854" s="39" t="s">
        <v>51</v>
      </c>
    </row>
    <row r="6855" spans="1:6">
      <c r="A6855">
        <v>75</v>
      </c>
      <c r="B6855" s="1" t="s">
        <v>323</v>
      </c>
      <c r="C6855">
        <v>2</v>
      </c>
      <c r="D6855" s="39">
        <v>0.77</v>
      </c>
      <c r="E6855" s="39">
        <v>2</v>
      </c>
      <c r="F6855" s="39" t="s">
        <v>51</v>
      </c>
    </row>
    <row r="6856" spans="1:6">
      <c r="A6856">
        <v>75</v>
      </c>
      <c r="B6856" s="1" t="s">
        <v>481</v>
      </c>
      <c r="C6856">
        <v>1</v>
      </c>
      <c r="D6856" s="39">
        <v>1</v>
      </c>
      <c r="E6856" s="39">
        <v>3</v>
      </c>
      <c r="F6856" s="39" t="s">
        <v>51</v>
      </c>
    </row>
    <row r="6857" spans="1:6">
      <c r="A6857">
        <v>75</v>
      </c>
      <c r="B6857" s="1" t="s">
        <v>481</v>
      </c>
      <c r="C6857">
        <v>2</v>
      </c>
      <c r="D6857" s="39">
        <v>0.69</v>
      </c>
      <c r="E6857" s="39">
        <v>1</v>
      </c>
      <c r="F6857" s="39" t="s">
        <v>51</v>
      </c>
    </row>
    <row r="6858" spans="1:6">
      <c r="A6858">
        <v>75</v>
      </c>
      <c r="B6858" s="1" t="s">
        <v>118</v>
      </c>
      <c r="C6858">
        <v>1</v>
      </c>
      <c r="D6858" s="39">
        <v>0.69</v>
      </c>
      <c r="E6858" s="39">
        <v>1</v>
      </c>
      <c r="F6858" s="39" t="s">
        <v>51</v>
      </c>
    </row>
    <row r="6859" spans="1:6">
      <c r="A6859">
        <v>75</v>
      </c>
      <c r="B6859" s="1" t="s">
        <v>118</v>
      </c>
      <c r="C6859">
        <v>2</v>
      </c>
      <c r="D6859" s="39">
        <v>0.61</v>
      </c>
      <c r="E6859" s="39">
        <v>2</v>
      </c>
      <c r="F6859" s="39" t="s">
        <v>51</v>
      </c>
    </row>
    <row r="6860" spans="1:6">
      <c r="A6860">
        <v>75</v>
      </c>
      <c r="B6860" s="1" t="s">
        <v>310</v>
      </c>
      <c r="C6860">
        <v>1</v>
      </c>
      <c r="D6860" s="39">
        <v>1</v>
      </c>
      <c r="E6860" s="39">
        <v>3</v>
      </c>
      <c r="F6860" s="39" t="s">
        <v>51</v>
      </c>
    </row>
    <row r="6861" spans="1:6">
      <c r="A6861">
        <v>75</v>
      </c>
      <c r="B6861" s="1" t="s">
        <v>310</v>
      </c>
      <c r="C6861">
        <v>2</v>
      </c>
      <c r="D6861" s="39">
        <v>0</v>
      </c>
      <c r="E6861" s="39">
        <v>0</v>
      </c>
      <c r="F6861" s="39" t="s">
        <v>52</v>
      </c>
    </row>
    <row r="6862" spans="1:6">
      <c r="A6862">
        <v>75</v>
      </c>
      <c r="B6862" s="1" t="s">
        <v>14</v>
      </c>
      <c r="C6862">
        <v>1</v>
      </c>
      <c r="D6862" s="39">
        <v>0.94</v>
      </c>
      <c r="E6862" s="39">
        <v>2</v>
      </c>
      <c r="F6862" s="39" t="s">
        <v>51</v>
      </c>
    </row>
    <row r="6863" spans="1:6">
      <c r="A6863">
        <v>75</v>
      </c>
      <c r="B6863" s="1" t="s">
        <v>14</v>
      </c>
      <c r="C6863">
        <v>2</v>
      </c>
      <c r="D6863" s="39">
        <v>0.6</v>
      </c>
      <c r="E6863" s="39">
        <v>2</v>
      </c>
      <c r="F6863" s="39" t="s">
        <v>51</v>
      </c>
    </row>
    <row r="6864" spans="1:6">
      <c r="A6864">
        <v>75</v>
      </c>
      <c r="B6864" s="1" t="s">
        <v>405</v>
      </c>
      <c r="C6864">
        <v>1</v>
      </c>
      <c r="D6864" s="39">
        <v>1</v>
      </c>
      <c r="E6864" s="39">
        <v>3</v>
      </c>
      <c r="F6864" s="39" t="s">
        <v>51</v>
      </c>
    </row>
    <row r="6865" spans="1:6">
      <c r="A6865">
        <v>75</v>
      </c>
      <c r="B6865" s="1" t="s">
        <v>405</v>
      </c>
      <c r="C6865">
        <v>2</v>
      </c>
      <c r="D6865" s="39">
        <v>1</v>
      </c>
      <c r="E6865" s="39">
        <v>3</v>
      </c>
      <c r="F6865" s="39" t="s">
        <v>51</v>
      </c>
    </row>
    <row r="6866" spans="1:6">
      <c r="A6866">
        <v>75</v>
      </c>
      <c r="B6866" s="1" t="s">
        <v>234</v>
      </c>
      <c r="C6866">
        <v>1</v>
      </c>
      <c r="D6866" s="39">
        <v>0.53</v>
      </c>
      <c r="E6866" s="39">
        <v>1</v>
      </c>
      <c r="F6866" s="39" t="s">
        <v>51</v>
      </c>
    </row>
    <row r="6867" spans="1:6">
      <c r="A6867">
        <v>75</v>
      </c>
      <c r="B6867" s="1" t="s">
        <v>234</v>
      </c>
      <c r="C6867">
        <v>2</v>
      </c>
      <c r="D6867" s="39">
        <v>0.8</v>
      </c>
      <c r="E6867" s="39">
        <v>1</v>
      </c>
      <c r="F6867" s="39" t="s">
        <v>51</v>
      </c>
    </row>
    <row r="6868" spans="1:6">
      <c r="A6868">
        <v>75</v>
      </c>
      <c r="B6868" s="1" t="s">
        <v>326</v>
      </c>
      <c r="C6868">
        <v>1</v>
      </c>
      <c r="D6868" s="39">
        <v>0.74</v>
      </c>
      <c r="E6868" s="39">
        <v>2</v>
      </c>
      <c r="F6868" s="39" t="s">
        <v>51</v>
      </c>
    </row>
    <row r="6869" spans="1:6">
      <c r="A6869">
        <v>75</v>
      </c>
      <c r="B6869" s="1" t="s">
        <v>326</v>
      </c>
      <c r="C6869">
        <v>2</v>
      </c>
      <c r="D6869" s="39">
        <v>0.7</v>
      </c>
      <c r="E6869" s="39">
        <v>2</v>
      </c>
      <c r="F6869" s="39" t="s">
        <v>51</v>
      </c>
    </row>
    <row r="6870" spans="1:6">
      <c r="A6870">
        <v>75</v>
      </c>
      <c r="B6870" s="1" t="s">
        <v>122</v>
      </c>
      <c r="C6870">
        <v>1</v>
      </c>
      <c r="D6870" s="39">
        <v>0.55000000000000004</v>
      </c>
      <c r="E6870" s="39">
        <v>2</v>
      </c>
      <c r="F6870" s="39" t="s">
        <v>51</v>
      </c>
    </row>
    <row r="6871" spans="1:6">
      <c r="A6871">
        <v>75</v>
      </c>
      <c r="B6871" s="1" t="s">
        <v>122</v>
      </c>
      <c r="C6871">
        <v>2</v>
      </c>
      <c r="D6871" s="39">
        <v>1</v>
      </c>
      <c r="E6871" s="39">
        <v>3</v>
      </c>
      <c r="F6871" s="39" t="s">
        <v>51</v>
      </c>
    </row>
    <row r="6872" spans="1:6">
      <c r="A6872">
        <v>75</v>
      </c>
      <c r="B6872" s="1" t="s">
        <v>240</v>
      </c>
      <c r="C6872">
        <v>1</v>
      </c>
      <c r="D6872" s="39">
        <v>1</v>
      </c>
      <c r="E6872" s="39">
        <v>3</v>
      </c>
      <c r="F6872" s="39" t="s">
        <v>51</v>
      </c>
    </row>
    <row r="6873" spans="1:6">
      <c r="A6873">
        <v>75</v>
      </c>
      <c r="B6873" s="1" t="s">
        <v>240</v>
      </c>
      <c r="C6873">
        <v>2</v>
      </c>
      <c r="D6873" s="39">
        <v>1</v>
      </c>
      <c r="E6873" s="39">
        <v>3</v>
      </c>
      <c r="F6873" s="39" t="s">
        <v>51</v>
      </c>
    </row>
    <row r="6874" spans="1:6">
      <c r="A6874">
        <v>75</v>
      </c>
      <c r="B6874" s="1" t="s">
        <v>342</v>
      </c>
      <c r="C6874">
        <v>1</v>
      </c>
      <c r="D6874" s="39">
        <v>1</v>
      </c>
      <c r="E6874" s="39">
        <v>3</v>
      </c>
      <c r="F6874" s="39" t="s">
        <v>51</v>
      </c>
    </row>
    <row r="6875" spans="1:6">
      <c r="A6875">
        <v>75</v>
      </c>
      <c r="B6875" s="1" t="s">
        <v>342</v>
      </c>
      <c r="C6875">
        <v>2</v>
      </c>
      <c r="D6875" s="39">
        <v>0.87</v>
      </c>
      <c r="E6875" s="39">
        <v>2</v>
      </c>
      <c r="F6875" s="39" t="s">
        <v>51</v>
      </c>
    </row>
    <row r="6876" spans="1:6">
      <c r="A6876">
        <v>75</v>
      </c>
      <c r="B6876" s="1" t="s">
        <v>201</v>
      </c>
      <c r="C6876">
        <v>1</v>
      </c>
      <c r="D6876" s="39">
        <v>1</v>
      </c>
      <c r="E6876" s="39">
        <v>3</v>
      </c>
      <c r="F6876" s="39" t="s">
        <v>51</v>
      </c>
    </row>
    <row r="6877" spans="1:6">
      <c r="A6877">
        <v>75</v>
      </c>
      <c r="B6877" s="1" t="s">
        <v>201</v>
      </c>
      <c r="C6877">
        <v>2</v>
      </c>
      <c r="D6877" s="39">
        <v>1</v>
      </c>
      <c r="E6877" s="39">
        <v>3</v>
      </c>
      <c r="F6877" s="39" t="s">
        <v>51</v>
      </c>
    </row>
    <row r="6878" spans="1:6">
      <c r="A6878">
        <v>75</v>
      </c>
      <c r="B6878" s="1" t="s">
        <v>290</v>
      </c>
      <c r="C6878">
        <v>1</v>
      </c>
      <c r="D6878" s="39">
        <v>0.97</v>
      </c>
      <c r="E6878" s="39">
        <v>1</v>
      </c>
      <c r="F6878" s="39" t="s">
        <v>51</v>
      </c>
    </row>
    <row r="6879" spans="1:6">
      <c r="A6879">
        <v>75</v>
      </c>
      <c r="B6879" s="1" t="s">
        <v>290</v>
      </c>
      <c r="C6879">
        <v>2</v>
      </c>
      <c r="D6879" s="39">
        <v>0.54</v>
      </c>
      <c r="E6879" s="39">
        <v>1</v>
      </c>
      <c r="F6879" s="39" t="s">
        <v>51</v>
      </c>
    </row>
    <row r="6880" spans="1:6">
      <c r="A6880">
        <v>75</v>
      </c>
      <c r="B6880" s="1" t="s">
        <v>414</v>
      </c>
      <c r="C6880">
        <v>1</v>
      </c>
      <c r="D6880" s="39">
        <v>0.99</v>
      </c>
      <c r="E6880" s="39">
        <v>2</v>
      </c>
      <c r="F6880" s="39" t="s">
        <v>51</v>
      </c>
    </row>
    <row r="6881" spans="1:6">
      <c r="A6881">
        <v>75</v>
      </c>
      <c r="B6881" s="1" t="s">
        <v>414</v>
      </c>
      <c r="C6881">
        <v>2</v>
      </c>
      <c r="D6881" s="39">
        <v>0.75</v>
      </c>
      <c r="E6881" s="39">
        <v>2</v>
      </c>
      <c r="F6881" s="39" t="s">
        <v>51</v>
      </c>
    </row>
    <row r="6882" spans="1:6">
      <c r="A6882">
        <v>75</v>
      </c>
      <c r="B6882" s="1" t="s">
        <v>20</v>
      </c>
      <c r="C6882">
        <v>1</v>
      </c>
      <c r="D6882" s="39">
        <v>1</v>
      </c>
      <c r="E6882" s="39">
        <v>3</v>
      </c>
      <c r="F6882" s="39" t="s">
        <v>51</v>
      </c>
    </row>
    <row r="6883" spans="1:6">
      <c r="A6883">
        <v>75</v>
      </c>
      <c r="B6883" s="1" t="s">
        <v>20</v>
      </c>
      <c r="C6883">
        <v>2</v>
      </c>
      <c r="D6883" s="39">
        <v>1</v>
      </c>
      <c r="E6883" s="39">
        <v>3</v>
      </c>
      <c r="F6883" s="39" t="s">
        <v>51</v>
      </c>
    </row>
    <row r="6884" spans="1:6">
      <c r="A6884">
        <v>75</v>
      </c>
      <c r="B6884" s="1" t="s">
        <v>274</v>
      </c>
      <c r="C6884">
        <v>1</v>
      </c>
      <c r="D6884" s="39">
        <v>0.9</v>
      </c>
      <c r="E6884" s="39">
        <v>2</v>
      </c>
      <c r="F6884" s="39" t="s">
        <v>51</v>
      </c>
    </row>
    <row r="6885" spans="1:6">
      <c r="A6885">
        <v>75</v>
      </c>
      <c r="B6885" s="1" t="s">
        <v>274</v>
      </c>
      <c r="C6885">
        <v>2</v>
      </c>
      <c r="D6885" s="39">
        <v>0.93</v>
      </c>
      <c r="E6885" s="39">
        <v>2</v>
      </c>
      <c r="F6885" s="39" t="s">
        <v>51</v>
      </c>
    </row>
    <row r="6886" spans="1:6">
      <c r="A6886">
        <v>75</v>
      </c>
      <c r="B6886" s="1" t="s">
        <v>482</v>
      </c>
      <c r="C6886">
        <v>1</v>
      </c>
      <c r="D6886" s="39">
        <v>0.5</v>
      </c>
      <c r="E6886" s="39">
        <v>1</v>
      </c>
      <c r="F6886" s="39" t="s">
        <v>51</v>
      </c>
    </row>
    <row r="6887" spans="1:6">
      <c r="A6887">
        <v>75</v>
      </c>
      <c r="B6887" s="1" t="s">
        <v>482</v>
      </c>
      <c r="C6887">
        <v>2</v>
      </c>
      <c r="D6887" s="39">
        <v>0</v>
      </c>
      <c r="E6887" s="39">
        <v>0</v>
      </c>
      <c r="F6887" s="39" t="s">
        <v>52</v>
      </c>
    </row>
    <row r="6888" spans="1:6">
      <c r="A6888">
        <v>75</v>
      </c>
      <c r="B6888" s="1" t="s">
        <v>483</v>
      </c>
      <c r="C6888">
        <v>1</v>
      </c>
      <c r="D6888" s="39">
        <v>1</v>
      </c>
      <c r="E6888" s="39">
        <v>3</v>
      </c>
      <c r="F6888" s="39" t="s">
        <v>51</v>
      </c>
    </row>
    <row r="6889" spans="1:6">
      <c r="A6889">
        <v>75</v>
      </c>
      <c r="B6889" s="1" t="s">
        <v>483</v>
      </c>
      <c r="C6889">
        <v>2</v>
      </c>
      <c r="D6889" s="39">
        <v>0.84</v>
      </c>
      <c r="E6889" s="39">
        <v>2</v>
      </c>
      <c r="F6889" s="39" t="s">
        <v>51</v>
      </c>
    </row>
    <row r="6890" spans="1:6">
      <c r="A6890">
        <v>75</v>
      </c>
      <c r="B6890" s="1" t="s">
        <v>394</v>
      </c>
      <c r="C6890">
        <v>1</v>
      </c>
      <c r="D6890" s="39">
        <v>0.99</v>
      </c>
      <c r="E6890" s="39">
        <v>2</v>
      </c>
      <c r="F6890" s="39" t="s">
        <v>51</v>
      </c>
    </row>
    <row r="6891" spans="1:6">
      <c r="A6891">
        <v>75</v>
      </c>
      <c r="B6891" s="1" t="s">
        <v>394</v>
      </c>
      <c r="C6891">
        <v>2</v>
      </c>
      <c r="D6891" s="39">
        <v>0.8</v>
      </c>
      <c r="E6891" s="39">
        <v>2</v>
      </c>
      <c r="F6891" s="39" t="s">
        <v>51</v>
      </c>
    </row>
    <row r="6892" spans="1:6">
      <c r="A6892">
        <v>75</v>
      </c>
      <c r="B6892" s="1" t="s">
        <v>243</v>
      </c>
      <c r="C6892">
        <v>1</v>
      </c>
      <c r="D6892" s="39">
        <v>0.94</v>
      </c>
      <c r="E6892" s="39">
        <v>2</v>
      </c>
      <c r="F6892" s="39" t="s">
        <v>51</v>
      </c>
    </row>
    <row r="6893" spans="1:6">
      <c r="A6893">
        <v>75</v>
      </c>
      <c r="B6893" s="1" t="s">
        <v>243</v>
      </c>
      <c r="C6893">
        <v>2</v>
      </c>
      <c r="D6893" s="39">
        <v>0.99</v>
      </c>
      <c r="E6893" s="39">
        <v>2</v>
      </c>
      <c r="F6893" s="39" t="s">
        <v>51</v>
      </c>
    </row>
    <row r="6894" spans="1:6">
      <c r="A6894">
        <v>75</v>
      </c>
      <c r="B6894" s="1" t="s">
        <v>311</v>
      </c>
      <c r="C6894">
        <v>1</v>
      </c>
      <c r="D6894" s="39">
        <v>1</v>
      </c>
      <c r="E6894" s="39">
        <v>3</v>
      </c>
      <c r="F6894" s="39" t="s">
        <v>51</v>
      </c>
    </row>
    <row r="6895" spans="1:6">
      <c r="A6895">
        <v>75</v>
      </c>
      <c r="B6895" s="1" t="s">
        <v>311</v>
      </c>
      <c r="C6895">
        <v>2</v>
      </c>
      <c r="D6895" s="39">
        <v>0.7</v>
      </c>
      <c r="E6895" s="39">
        <v>2</v>
      </c>
      <c r="F6895" s="39" t="s">
        <v>51</v>
      </c>
    </row>
    <row r="6896" spans="1:6">
      <c r="A6896">
        <v>75</v>
      </c>
      <c r="B6896" s="1" t="s">
        <v>285</v>
      </c>
      <c r="C6896">
        <v>1</v>
      </c>
      <c r="D6896" s="39">
        <v>1</v>
      </c>
      <c r="E6896" s="39">
        <v>3</v>
      </c>
      <c r="F6896" s="39" t="s">
        <v>51</v>
      </c>
    </row>
    <row r="6897" spans="1:6">
      <c r="A6897">
        <v>75</v>
      </c>
      <c r="B6897" s="1" t="s">
        <v>285</v>
      </c>
      <c r="C6897">
        <v>2</v>
      </c>
      <c r="D6897" s="39">
        <v>0.9</v>
      </c>
      <c r="E6897" s="39">
        <v>2</v>
      </c>
      <c r="F6897" s="39" t="s">
        <v>51</v>
      </c>
    </row>
    <row r="6898" spans="1:6">
      <c r="A6898">
        <v>75</v>
      </c>
      <c r="B6898" s="1" t="s">
        <v>275</v>
      </c>
      <c r="C6898">
        <v>1</v>
      </c>
      <c r="D6898" s="39">
        <v>1</v>
      </c>
      <c r="E6898" s="39">
        <v>3</v>
      </c>
      <c r="F6898" s="39" t="s">
        <v>51</v>
      </c>
    </row>
    <row r="6899" spans="1:6">
      <c r="A6899">
        <v>75</v>
      </c>
      <c r="B6899" s="1" t="s">
        <v>275</v>
      </c>
      <c r="C6899">
        <v>2</v>
      </c>
      <c r="D6899" s="39">
        <v>1</v>
      </c>
      <c r="E6899" s="39">
        <v>3</v>
      </c>
      <c r="F6899" s="39" t="s">
        <v>51</v>
      </c>
    </row>
    <row r="6900" spans="1:6">
      <c r="A6900">
        <v>75</v>
      </c>
      <c r="B6900" s="1" t="s">
        <v>376</v>
      </c>
      <c r="C6900">
        <v>1</v>
      </c>
      <c r="D6900" s="39">
        <v>0.81</v>
      </c>
      <c r="E6900" s="39">
        <v>2</v>
      </c>
      <c r="F6900" s="39" t="s">
        <v>51</v>
      </c>
    </row>
    <row r="6901" spans="1:6">
      <c r="A6901">
        <v>75</v>
      </c>
      <c r="B6901" s="1" t="s">
        <v>376</v>
      </c>
      <c r="C6901">
        <v>2</v>
      </c>
      <c r="D6901" s="39">
        <v>1</v>
      </c>
      <c r="E6901" s="39">
        <v>3</v>
      </c>
      <c r="F6901" s="39" t="s">
        <v>51</v>
      </c>
    </row>
    <row r="6902" spans="1:6">
      <c r="A6902">
        <v>75</v>
      </c>
      <c r="B6902" s="1" t="s">
        <v>21</v>
      </c>
      <c r="C6902">
        <v>1</v>
      </c>
      <c r="D6902" s="39">
        <v>0.7</v>
      </c>
      <c r="E6902" s="39">
        <v>2</v>
      </c>
      <c r="F6902" s="39" t="s">
        <v>51</v>
      </c>
    </row>
    <row r="6903" spans="1:6">
      <c r="A6903">
        <v>75</v>
      </c>
      <c r="B6903" s="1" t="s">
        <v>21</v>
      </c>
      <c r="C6903">
        <v>2</v>
      </c>
      <c r="D6903" s="39">
        <v>1</v>
      </c>
      <c r="E6903" s="39">
        <v>3</v>
      </c>
      <c r="F6903" s="39" t="s">
        <v>51</v>
      </c>
    </row>
    <row r="6904" spans="1:6">
      <c r="A6904" s="64">
        <v>76</v>
      </c>
      <c r="B6904" s="1" t="s">
        <v>493</v>
      </c>
      <c r="C6904">
        <v>1</v>
      </c>
      <c r="D6904" s="39">
        <v>0.81</v>
      </c>
      <c r="E6904" s="39">
        <v>2</v>
      </c>
      <c r="F6904" s="39" t="s">
        <v>51</v>
      </c>
    </row>
    <row r="6905" spans="1:6">
      <c r="A6905">
        <v>76</v>
      </c>
      <c r="B6905" s="1" t="s">
        <v>493</v>
      </c>
      <c r="C6905">
        <v>2</v>
      </c>
      <c r="D6905" s="39">
        <v>0.45</v>
      </c>
      <c r="E6905" s="39">
        <v>1</v>
      </c>
      <c r="F6905" s="39" t="s">
        <v>51</v>
      </c>
    </row>
    <row r="6906" spans="1:6">
      <c r="A6906">
        <v>76</v>
      </c>
      <c r="B6906" s="1" t="s">
        <v>488</v>
      </c>
      <c r="C6906">
        <v>1</v>
      </c>
      <c r="D6906" s="39">
        <v>0.77</v>
      </c>
      <c r="E6906" s="39">
        <v>2</v>
      </c>
      <c r="F6906" s="39" t="s">
        <v>51</v>
      </c>
    </row>
    <row r="6907" spans="1:6">
      <c r="A6907">
        <v>76</v>
      </c>
      <c r="B6907" s="1" t="s">
        <v>488</v>
      </c>
      <c r="C6907">
        <v>2</v>
      </c>
      <c r="D6907" s="39">
        <v>0.43</v>
      </c>
      <c r="E6907" s="39">
        <v>0</v>
      </c>
      <c r="F6907" s="39" t="s">
        <v>51</v>
      </c>
    </row>
    <row r="6908" spans="1:6">
      <c r="A6908">
        <v>76</v>
      </c>
      <c r="B6908" s="1" t="s">
        <v>354</v>
      </c>
      <c r="C6908">
        <v>1</v>
      </c>
      <c r="D6908" s="39">
        <v>0.74</v>
      </c>
      <c r="E6908" s="39">
        <v>2</v>
      </c>
      <c r="F6908" s="39" t="s">
        <v>51</v>
      </c>
    </row>
    <row r="6909" spans="1:6">
      <c r="A6909">
        <v>76</v>
      </c>
      <c r="B6909" s="1" t="s">
        <v>354</v>
      </c>
      <c r="C6909">
        <v>2</v>
      </c>
      <c r="D6909" s="39">
        <v>0.41</v>
      </c>
      <c r="E6909" s="39">
        <v>0</v>
      </c>
      <c r="F6909" s="39" t="s">
        <v>51</v>
      </c>
    </row>
    <row r="6910" spans="1:6">
      <c r="A6910">
        <v>76</v>
      </c>
      <c r="B6910" s="1" t="s">
        <v>430</v>
      </c>
      <c r="C6910">
        <v>1</v>
      </c>
      <c r="D6910" s="39">
        <v>1</v>
      </c>
      <c r="E6910" s="39">
        <v>3</v>
      </c>
      <c r="F6910" s="39" t="s">
        <v>51</v>
      </c>
    </row>
    <row r="6911" spans="1:6">
      <c r="A6911">
        <v>76</v>
      </c>
      <c r="B6911" s="1" t="s">
        <v>430</v>
      </c>
      <c r="C6911">
        <v>2</v>
      </c>
      <c r="D6911" s="39">
        <v>1</v>
      </c>
      <c r="E6911" s="39">
        <v>3</v>
      </c>
      <c r="F6911" s="39" t="s">
        <v>51</v>
      </c>
    </row>
    <row r="6912" spans="1:6">
      <c r="A6912">
        <v>76</v>
      </c>
      <c r="B6912" s="1" t="s">
        <v>343</v>
      </c>
      <c r="C6912">
        <v>1</v>
      </c>
      <c r="D6912" s="39">
        <v>0.69</v>
      </c>
      <c r="E6912" s="39">
        <v>2</v>
      </c>
      <c r="F6912" s="39" t="s">
        <v>51</v>
      </c>
    </row>
    <row r="6913" spans="1:6">
      <c r="A6913">
        <v>76</v>
      </c>
      <c r="B6913" s="1" t="s">
        <v>343</v>
      </c>
      <c r="C6913">
        <v>2</v>
      </c>
      <c r="D6913" s="39">
        <v>0.56999999999999995</v>
      </c>
      <c r="E6913" s="39">
        <v>2</v>
      </c>
      <c r="F6913" s="39" t="s">
        <v>51</v>
      </c>
    </row>
    <row r="6914" spans="1:6">
      <c r="A6914">
        <v>76</v>
      </c>
      <c r="B6914" s="1" t="s">
        <v>379</v>
      </c>
      <c r="C6914">
        <v>1</v>
      </c>
      <c r="D6914" s="39">
        <v>0.43</v>
      </c>
      <c r="E6914" s="39">
        <v>0</v>
      </c>
      <c r="F6914" s="39" t="s">
        <v>51</v>
      </c>
    </row>
    <row r="6915" spans="1:6">
      <c r="A6915">
        <v>76</v>
      </c>
      <c r="B6915" s="1" t="s">
        <v>379</v>
      </c>
      <c r="C6915">
        <v>2</v>
      </c>
      <c r="D6915" s="39">
        <v>0.47</v>
      </c>
      <c r="E6915" s="39">
        <v>1</v>
      </c>
      <c r="F6915" s="39" t="s">
        <v>51</v>
      </c>
    </row>
    <row r="6916" spans="1:6">
      <c r="A6916">
        <v>76</v>
      </c>
      <c r="B6916" s="1" t="s">
        <v>330</v>
      </c>
      <c r="C6916">
        <v>1</v>
      </c>
      <c r="D6916" s="39">
        <v>1</v>
      </c>
      <c r="E6916" s="39">
        <v>3</v>
      </c>
      <c r="F6916" s="39" t="s">
        <v>51</v>
      </c>
    </row>
    <row r="6917" spans="1:6">
      <c r="A6917">
        <v>76</v>
      </c>
      <c r="B6917" s="1" t="s">
        <v>330</v>
      </c>
      <c r="C6917">
        <v>2</v>
      </c>
      <c r="D6917" s="39">
        <v>0.74</v>
      </c>
      <c r="E6917" s="39">
        <v>2</v>
      </c>
      <c r="F6917" s="39" t="s">
        <v>51</v>
      </c>
    </row>
    <row r="6918" spans="1:6">
      <c r="A6918">
        <v>76</v>
      </c>
      <c r="B6918" s="1" t="s">
        <v>229</v>
      </c>
      <c r="C6918">
        <v>1</v>
      </c>
      <c r="D6918" s="39">
        <v>1</v>
      </c>
      <c r="E6918" s="39">
        <v>3</v>
      </c>
      <c r="F6918" s="39" t="s">
        <v>51</v>
      </c>
    </row>
    <row r="6919" spans="1:6">
      <c r="A6919">
        <v>76</v>
      </c>
      <c r="B6919" s="1" t="s">
        <v>229</v>
      </c>
      <c r="C6919">
        <v>2</v>
      </c>
      <c r="D6919" s="39">
        <v>0.39</v>
      </c>
      <c r="E6919" s="39">
        <v>0</v>
      </c>
      <c r="F6919" s="39" t="s">
        <v>51</v>
      </c>
    </row>
    <row r="6920" spans="1:6">
      <c r="A6920">
        <v>76</v>
      </c>
      <c r="B6920" s="1" t="s">
        <v>332</v>
      </c>
      <c r="C6920">
        <v>1</v>
      </c>
      <c r="D6920" s="39">
        <v>0.56999999999999995</v>
      </c>
      <c r="E6920" s="39">
        <v>2</v>
      </c>
      <c r="F6920" s="39" t="s">
        <v>51</v>
      </c>
    </row>
    <row r="6921" spans="1:6">
      <c r="A6921">
        <v>76</v>
      </c>
      <c r="B6921" s="1" t="s">
        <v>332</v>
      </c>
      <c r="C6921">
        <v>2</v>
      </c>
      <c r="D6921" s="39">
        <v>0.79</v>
      </c>
      <c r="E6921" s="39">
        <v>2</v>
      </c>
      <c r="F6921" s="39" t="s">
        <v>51</v>
      </c>
    </row>
    <row r="6922" spans="1:6">
      <c r="A6922">
        <v>76</v>
      </c>
      <c r="B6922" s="1" t="s">
        <v>95</v>
      </c>
      <c r="C6922">
        <v>1</v>
      </c>
      <c r="D6922" s="39">
        <v>0.55000000000000004</v>
      </c>
      <c r="E6922" s="39">
        <v>2</v>
      </c>
      <c r="F6922" s="39" t="s">
        <v>51</v>
      </c>
    </row>
    <row r="6923" spans="1:6">
      <c r="A6923">
        <v>76</v>
      </c>
      <c r="B6923" s="1" t="s">
        <v>95</v>
      </c>
      <c r="C6923">
        <v>2</v>
      </c>
      <c r="D6923" s="39">
        <v>0.64</v>
      </c>
      <c r="E6923" s="39">
        <v>2</v>
      </c>
      <c r="F6923" s="39" t="s">
        <v>51</v>
      </c>
    </row>
    <row r="6924" spans="1:6">
      <c r="A6924">
        <v>76</v>
      </c>
      <c r="B6924" s="1" t="s">
        <v>390</v>
      </c>
      <c r="C6924">
        <v>1</v>
      </c>
      <c r="D6924" s="39">
        <v>0.4</v>
      </c>
      <c r="E6924" s="39">
        <v>1</v>
      </c>
      <c r="F6924" s="39" t="s">
        <v>51</v>
      </c>
    </row>
    <row r="6925" spans="1:6">
      <c r="A6925">
        <v>76</v>
      </c>
      <c r="B6925" s="1" t="s">
        <v>390</v>
      </c>
      <c r="C6925">
        <v>2</v>
      </c>
      <c r="D6925" s="39">
        <v>0.81</v>
      </c>
      <c r="E6925" s="39">
        <v>2</v>
      </c>
      <c r="F6925" s="39" t="s">
        <v>51</v>
      </c>
    </row>
    <row r="6926" spans="1:6">
      <c r="A6926">
        <v>76</v>
      </c>
      <c r="B6926" s="1" t="s">
        <v>10</v>
      </c>
      <c r="C6926">
        <v>1</v>
      </c>
      <c r="D6926" s="39">
        <v>1</v>
      </c>
      <c r="E6926" s="39">
        <v>3</v>
      </c>
      <c r="F6926" s="39" t="s">
        <v>51</v>
      </c>
    </row>
    <row r="6927" spans="1:6">
      <c r="A6927">
        <v>76</v>
      </c>
      <c r="B6927" s="1" t="s">
        <v>10</v>
      </c>
      <c r="C6927">
        <v>2</v>
      </c>
      <c r="D6927" s="39">
        <v>0.84</v>
      </c>
      <c r="E6927" s="39">
        <v>2</v>
      </c>
      <c r="F6927" s="39" t="s">
        <v>51</v>
      </c>
    </row>
    <row r="6928" spans="1:6">
      <c r="A6928">
        <v>76</v>
      </c>
      <c r="B6928" s="1" t="s">
        <v>270</v>
      </c>
      <c r="C6928">
        <v>1</v>
      </c>
      <c r="D6928" s="39">
        <v>0.54</v>
      </c>
      <c r="E6928" s="39">
        <v>1</v>
      </c>
      <c r="F6928" s="39" t="s">
        <v>51</v>
      </c>
    </row>
    <row r="6929" spans="1:6">
      <c r="A6929">
        <v>76</v>
      </c>
      <c r="B6929" s="1" t="s">
        <v>270</v>
      </c>
      <c r="C6929">
        <v>2</v>
      </c>
      <c r="D6929" s="39">
        <v>0.46</v>
      </c>
      <c r="E6929" s="39">
        <v>1</v>
      </c>
      <c r="F6929" s="39" t="s">
        <v>51</v>
      </c>
    </row>
    <row r="6930" spans="1:6">
      <c r="A6930">
        <v>76</v>
      </c>
      <c r="B6930" s="1" t="s">
        <v>452</v>
      </c>
      <c r="C6930">
        <v>1</v>
      </c>
      <c r="D6930" s="39">
        <v>1</v>
      </c>
      <c r="E6930" s="39">
        <v>3</v>
      </c>
      <c r="F6930" s="39" t="s">
        <v>51</v>
      </c>
    </row>
    <row r="6931" spans="1:6">
      <c r="A6931">
        <v>76</v>
      </c>
      <c r="B6931" s="1" t="s">
        <v>452</v>
      </c>
      <c r="C6931">
        <v>2</v>
      </c>
      <c r="D6931" s="39">
        <v>1</v>
      </c>
      <c r="E6931" s="39">
        <v>3</v>
      </c>
      <c r="F6931" s="39" t="s">
        <v>51</v>
      </c>
    </row>
    <row r="6932" spans="1:6">
      <c r="A6932">
        <v>76</v>
      </c>
      <c r="B6932" s="1" t="s">
        <v>508</v>
      </c>
      <c r="C6932">
        <v>1</v>
      </c>
      <c r="D6932" s="39">
        <v>0.73</v>
      </c>
      <c r="E6932" s="39">
        <v>2</v>
      </c>
      <c r="F6932" s="39" t="s">
        <v>51</v>
      </c>
    </row>
    <row r="6933" spans="1:6">
      <c r="A6933">
        <v>76</v>
      </c>
      <c r="B6933" s="1" t="s">
        <v>508</v>
      </c>
      <c r="C6933">
        <v>2</v>
      </c>
      <c r="D6933" s="39">
        <v>0.65</v>
      </c>
      <c r="E6933" s="39">
        <v>1</v>
      </c>
      <c r="F6933" s="39" t="s">
        <v>51</v>
      </c>
    </row>
    <row r="6934" spans="1:6">
      <c r="A6934">
        <v>76</v>
      </c>
      <c r="B6934" s="1" t="s">
        <v>489</v>
      </c>
      <c r="C6934">
        <v>1</v>
      </c>
      <c r="D6934" s="39">
        <v>0</v>
      </c>
      <c r="E6934" s="39">
        <v>0</v>
      </c>
      <c r="F6934" s="39" t="s">
        <v>52</v>
      </c>
    </row>
    <row r="6935" spans="1:6">
      <c r="A6935">
        <v>76</v>
      </c>
      <c r="B6935" s="1" t="s">
        <v>489</v>
      </c>
      <c r="C6935">
        <v>2</v>
      </c>
      <c r="D6935" s="39">
        <v>0</v>
      </c>
      <c r="E6935" s="39">
        <v>0</v>
      </c>
      <c r="F6935" s="39" t="s">
        <v>52</v>
      </c>
    </row>
    <row r="6936" spans="1:6">
      <c r="A6936">
        <v>76</v>
      </c>
      <c r="B6936" s="1" t="s">
        <v>120</v>
      </c>
      <c r="C6936">
        <v>1</v>
      </c>
      <c r="D6936" s="39">
        <v>0.85</v>
      </c>
      <c r="E6936" s="39">
        <v>2</v>
      </c>
      <c r="F6936" s="39" t="s">
        <v>51</v>
      </c>
    </row>
    <row r="6937" spans="1:6">
      <c r="A6937">
        <v>76</v>
      </c>
      <c r="B6937" s="1" t="s">
        <v>120</v>
      </c>
      <c r="C6937">
        <v>2</v>
      </c>
      <c r="D6937" s="39">
        <v>1</v>
      </c>
      <c r="E6937" s="39">
        <v>3</v>
      </c>
      <c r="F6937" s="39" t="s">
        <v>51</v>
      </c>
    </row>
    <row r="6938" spans="1:6">
      <c r="A6938">
        <v>76</v>
      </c>
      <c r="B6938" s="1" t="s">
        <v>431</v>
      </c>
      <c r="C6938">
        <v>1</v>
      </c>
      <c r="D6938" s="39">
        <v>0.84</v>
      </c>
      <c r="E6938" s="39">
        <v>2</v>
      </c>
      <c r="F6938" s="39" t="s">
        <v>51</v>
      </c>
    </row>
    <row r="6939" spans="1:6">
      <c r="A6939">
        <v>76</v>
      </c>
      <c r="B6939" s="1" t="s">
        <v>431</v>
      </c>
      <c r="C6939">
        <v>2</v>
      </c>
      <c r="D6939" s="39">
        <v>0.84</v>
      </c>
      <c r="E6939" s="39">
        <v>2</v>
      </c>
      <c r="F6939" s="39" t="s">
        <v>51</v>
      </c>
    </row>
    <row r="6940" spans="1:6">
      <c r="A6940">
        <v>76</v>
      </c>
      <c r="B6940" s="1" t="s">
        <v>496</v>
      </c>
      <c r="C6940">
        <v>1</v>
      </c>
      <c r="D6940" s="39">
        <v>0.64</v>
      </c>
      <c r="E6940" s="39">
        <v>2</v>
      </c>
      <c r="F6940" s="39" t="s">
        <v>51</v>
      </c>
    </row>
    <row r="6941" spans="1:6">
      <c r="A6941">
        <v>76</v>
      </c>
      <c r="B6941" s="1" t="s">
        <v>496</v>
      </c>
      <c r="C6941">
        <v>2</v>
      </c>
      <c r="D6941" s="39">
        <v>0.68</v>
      </c>
      <c r="E6941" s="39">
        <v>2</v>
      </c>
      <c r="F6941" s="39" t="s">
        <v>51</v>
      </c>
    </row>
    <row r="6942" spans="1:6">
      <c r="A6942">
        <v>76</v>
      </c>
      <c r="B6942" s="1" t="s">
        <v>334</v>
      </c>
      <c r="C6942">
        <v>1</v>
      </c>
      <c r="D6942" s="39">
        <v>0.55000000000000004</v>
      </c>
      <c r="E6942" s="39">
        <v>1</v>
      </c>
      <c r="F6942" s="39" t="s">
        <v>51</v>
      </c>
    </row>
    <row r="6943" spans="1:6">
      <c r="A6943">
        <v>76</v>
      </c>
      <c r="B6943" s="1" t="s">
        <v>334</v>
      </c>
      <c r="C6943">
        <v>2</v>
      </c>
      <c r="D6943" s="39">
        <v>0.61</v>
      </c>
      <c r="E6943" s="39">
        <v>1</v>
      </c>
      <c r="F6943" s="39" t="s">
        <v>51</v>
      </c>
    </row>
    <row r="6944" spans="1:6">
      <c r="A6944">
        <v>76</v>
      </c>
      <c r="B6944" s="1" t="s">
        <v>335</v>
      </c>
      <c r="C6944">
        <v>1</v>
      </c>
      <c r="D6944" s="39">
        <v>0.73</v>
      </c>
      <c r="E6944" s="39">
        <v>2</v>
      </c>
      <c r="F6944" s="39" t="s">
        <v>51</v>
      </c>
    </row>
    <row r="6945" spans="1:6">
      <c r="A6945">
        <v>76</v>
      </c>
      <c r="B6945" s="1" t="s">
        <v>335</v>
      </c>
      <c r="C6945">
        <v>2</v>
      </c>
      <c r="D6945" s="39">
        <v>0.65</v>
      </c>
      <c r="E6945" s="39">
        <v>2</v>
      </c>
      <c r="F6945" s="39" t="s">
        <v>51</v>
      </c>
    </row>
    <row r="6946" spans="1:6">
      <c r="A6946">
        <v>76</v>
      </c>
      <c r="B6946" s="1" t="s">
        <v>509</v>
      </c>
      <c r="C6946">
        <v>1</v>
      </c>
      <c r="D6946" s="39">
        <v>1</v>
      </c>
      <c r="E6946" s="39">
        <v>3</v>
      </c>
      <c r="F6946" s="39" t="s">
        <v>51</v>
      </c>
    </row>
    <row r="6947" spans="1:6">
      <c r="A6947">
        <v>76</v>
      </c>
      <c r="B6947" s="1" t="s">
        <v>509</v>
      </c>
      <c r="C6947">
        <v>2</v>
      </c>
      <c r="D6947" s="39">
        <v>1</v>
      </c>
      <c r="E6947" s="39">
        <v>3</v>
      </c>
      <c r="F6947" s="39" t="s">
        <v>51</v>
      </c>
    </row>
    <row r="6948" spans="1:6">
      <c r="A6948">
        <v>76</v>
      </c>
      <c r="B6948" s="1" t="s">
        <v>257</v>
      </c>
      <c r="C6948">
        <v>1</v>
      </c>
      <c r="D6948" s="39">
        <v>0.59</v>
      </c>
      <c r="E6948" s="39">
        <v>1</v>
      </c>
      <c r="F6948" s="39" t="s">
        <v>51</v>
      </c>
    </row>
    <row r="6949" spans="1:6">
      <c r="A6949">
        <v>76</v>
      </c>
      <c r="B6949" s="1" t="s">
        <v>257</v>
      </c>
      <c r="C6949">
        <v>2</v>
      </c>
      <c r="D6949" s="39">
        <v>0.55000000000000004</v>
      </c>
      <c r="E6949" s="39">
        <v>1</v>
      </c>
      <c r="F6949" s="39" t="s">
        <v>51</v>
      </c>
    </row>
    <row r="6950" spans="1:6">
      <c r="A6950">
        <v>76</v>
      </c>
      <c r="B6950" s="1" t="s">
        <v>323</v>
      </c>
      <c r="C6950">
        <v>1</v>
      </c>
      <c r="D6950" s="39">
        <v>0.76</v>
      </c>
      <c r="E6950" s="39">
        <v>2</v>
      </c>
      <c r="F6950" s="39" t="s">
        <v>51</v>
      </c>
    </row>
    <row r="6951" spans="1:6">
      <c r="A6951">
        <v>76</v>
      </c>
      <c r="B6951" s="1" t="s">
        <v>323</v>
      </c>
      <c r="C6951">
        <v>2</v>
      </c>
      <c r="D6951" s="39">
        <v>0.69</v>
      </c>
      <c r="E6951" s="39">
        <v>2</v>
      </c>
      <c r="F6951" s="39" t="s">
        <v>51</v>
      </c>
    </row>
    <row r="6952" spans="1:6">
      <c r="A6952">
        <v>76</v>
      </c>
      <c r="B6952" s="1" t="s">
        <v>481</v>
      </c>
      <c r="C6952">
        <v>1</v>
      </c>
      <c r="D6952" s="39">
        <v>0.66</v>
      </c>
      <c r="E6952" s="39">
        <v>2</v>
      </c>
      <c r="F6952" s="39" t="s">
        <v>51</v>
      </c>
    </row>
    <row r="6953" spans="1:6">
      <c r="A6953">
        <v>76</v>
      </c>
      <c r="B6953" s="1" t="s">
        <v>481</v>
      </c>
      <c r="C6953">
        <v>2</v>
      </c>
      <c r="D6953" s="39">
        <v>0.89</v>
      </c>
      <c r="E6953" s="39">
        <v>1</v>
      </c>
      <c r="F6953" s="39" t="s">
        <v>51</v>
      </c>
    </row>
    <row r="6954" spans="1:6">
      <c r="A6954">
        <v>76</v>
      </c>
      <c r="B6954" s="1" t="s">
        <v>118</v>
      </c>
      <c r="C6954">
        <v>1</v>
      </c>
      <c r="D6954" s="39">
        <v>0.88</v>
      </c>
      <c r="E6954" s="39">
        <v>2</v>
      </c>
      <c r="F6954" s="39" t="s">
        <v>51</v>
      </c>
    </row>
    <row r="6955" spans="1:6">
      <c r="A6955">
        <v>76</v>
      </c>
      <c r="B6955" s="1" t="s">
        <v>118</v>
      </c>
      <c r="C6955">
        <v>2</v>
      </c>
      <c r="D6955" s="39">
        <v>0.47</v>
      </c>
      <c r="E6955" s="39">
        <v>1</v>
      </c>
      <c r="F6955" s="39" t="s">
        <v>51</v>
      </c>
    </row>
    <row r="6956" spans="1:6">
      <c r="A6956">
        <v>76</v>
      </c>
      <c r="B6956" s="1" t="s">
        <v>310</v>
      </c>
      <c r="C6956">
        <v>1</v>
      </c>
      <c r="D6956" s="39">
        <v>0.89</v>
      </c>
      <c r="E6956" s="39">
        <v>1</v>
      </c>
      <c r="F6956" s="39" t="s">
        <v>51</v>
      </c>
    </row>
    <row r="6957" spans="1:6">
      <c r="A6957">
        <v>76</v>
      </c>
      <c r="B6957" s="1" t="s">
        <v>310</v>
      </c>
      <c r="C6957">
        <v>2</v>
      </c>
      <c r="D6957" s="39">
        <v>0.67</v>
      </c>
      <c r="E6957" s="39">
        <v>2</v>
      </c>
      <c r="F6957" s="39" t="s">
        <v>51</v>
      </c>
    </row>
    <row r="6958" spans="1:6">
      <c r="A6958">
        <v>76</v>
      </c>
      <c r="B6958" s="1" t="s">
        <v>14</v>
      </c>
      <c r="C6958">
        <v>1</v>
      </c>
      <c r="D6958" s="39">
        <v>1</v>
      </c>
      <c r="E6958" s="39">
        <v>3</v>
      </c>
      <c r="F6958" s="39" t="s">
        <v>51</v>
      </c>
    </row>
    <row r="6959" spans="1:6">
      <c r="A6959">
        <v>76</v>
      </c>
      <c r="B6959" s="1" t="s">
        <v>14</v>
      </c>
      <c r="C6959">
        <v>2</v>
      </c>
      <c r="D6959" s="39">
        <v>0.75</v>
      </c>
      <c r="E6959" s="39">
        <v>2</v>
      </c>
      <c r="F6959" s="39" t="s">
        <v>51</v>
      </c>
    </row>
    <row r="6960" spans="1:6">
      <c r="A6960">
        <v>76</v>
      </c>
      <c r="B6960" s="1" t="s">
        <v>405</v>
      </c>
      <c r="C6960">
        <v>1</v>
      </c>
      <c r="D6960" s="39">
        <v>0.94</v>
      </c>
      <c r="E6960" s="39">
        <v>2</v>
      </c>
      <c r="F6960" s="39" t="s">
        <v>51</v>
      </c>
    </row>
    <row r="6961" spans="1:6">
      <c r="A6961">
        <v>76</v>
      </c>
      <c r="B6961" s="1" t="s">
        <v>405</v>
      </c>
      <c r="C6961">
        <v>2</v>
      </c>
      <c r="D6961" s="39">
        <v>1</v>
      </c>
      <c r="E6961" s="39">
        <v>3</v>
      </c>
      <c r="F6961" s="39" t="s">
        <v>51</v>
      </c>
    </row>
    <row r="6962" spans="1:6">
      <c r="A6962">
        <v>76</v>
      </c>
      <c r="B6962" s="1" t="s">
        <v>511</v>
      </c>
      <c r="C6962">
        <v>1</v>
      </c>
      <c r="D6962" s="39">
        <v>0.72</v>
      </c>
      <c r="E6962" s="39">
        <v>2</v>
      </c>
      <c r="F6962" s="39" t="s">
        <v>51</v>
      </c>
    </row>
    <row r="6963" spans="1:6">
      <c r="A6963">
        <v>76</v>
      </c>
      <c r="B6963" s="1" t="s">
        <v>511</v>
      </c>
      <c r="C6963">
        <v>2</v>
      </c>
      <c r="D6963" s="39">
        <v>0.78</v>
      </c>
      <c r="E6963" s="39">
        <v>2</v>
      </c>
      <c r="F6963" s="39" t="s">
        <v>51</v>
      </c>
    </row>
    <row r="6964" spans="1:6">
      <c r="A6964">
        <v>76</v>
      </c>
      <c r="B6964" s="1" t="s">
        <v>234</v>
      </c>
      <c r="C6964">
        <v>1</v>
      </c>
      <c r="D6964" s="39">
        <v>1</v>
      </c>
      <c r="E6964" s="39">
        <v>3</v>
      </c>
      <c r="F6964" s="39" t="s">
        <v>51</v>
      </c>
    </row>
    <row r="6965" spans="1:6">
      <c r="A6965">
        <v>76</v>
      </c>
      <c r="B6965" s="1" t="s">
        <v>234</v>
      </c>
      <c r="C6965">
        <v>2</v>
      </c>
      <c r="D6965" s="39">
        <v>0.74</v>
      </c>
      <c r="E6965" s="39">
        <v>1</v>
      </c>
      <c r="F6965" s="39" t="s">
        <v>51</v>
      </c>
    </row>
    <row r="6966" spans="1:6">
      <c r="A6966">
        <v>76</v>
      </c>
      <c r="B6966" s="1" t="s">
        <v>122</v>
      </c>
      <c r="C6966">
        <v>1</v>
      </c>
      <c r="D6966" s="39">
        <v>0.59</v>
      </c>
      <c r="E6966" s="39">
        <v>1</v>
      </c>
      <c r="F6966" s="39" t="s">
        <v>51</v>
      </c>
    </row>
    <row r="6967" spans="1:6">
      <c r="A6967">
        <v>76</v>
      </c>
      <c r="B6967" s="1" t="s">
        <v>122</v>
      </c>
      <c r="C6967">
        <v>2</v>
      </c>
      <c r="D6967" s="39">
        <v>0.75</v>
      </c>
      <c r="E6967" s="39">
        <v>2</v>
      </c>
      <c r="F6967" s="39" t="s">
        <v>51</v>
      </c>
    </row>
    <row r="6968" spans="1:6">
      <c r="A6968">
        <v>76</v>
      </c>
      <c r="B6968" s="1" t="s">
        <v>326</v>
      </c>
      <c r="C6968">
        <v>1</v>
      </c>
      <c r="D6968" s="39">
        <v>0.8</v>
      </c>
      <c r="E6968" s="39">
        <v>1</v>
      </c>
      <c r="F6968" s="39" t="s">
        <v>51</v>
      </c>
    </row>
    <row r="6969" spans="1:6">
      <c r="A6969">
        <v>76</v>
      </c>
      <c r="B6969" s="1" t="s">
        <v>326</v>
      </c>
      <c r="C6969">
        <v>2</v>
      </c>
      <c r="D6969" s="39">
        <v>0.85</v>
      </c>
      <c r="E6969" s="39">
        <v>2</v>
      </c>
      <c r="F6969" s="39" t="s">
        <v>51</v>
      </c>
    </row>
    <row r="6970" spans="1:6">
      <c r="A6970">
        <v>76</v>
      </c>
      <c r="B6970" s="1" t="s">
        <v>240</v>
      </c>
      <c r="C6970">
        <v>1</v>
      </c>
      <c r="D6970" s="39">
        <v>0.73</v>
      </c>
      <c r="E6970" s="39">
        <v>2</v>
      </c>
      <c r="F6970" s="39" t="s">
        <v>51</v>
      </c>
    </row>
    <row r="6971" spans="1:6">
      <c r="A6971">
        <v>76</v>
      </c>
      <c r="B6971" s="1" t="s">
        <v>240</v>
      </c>
      <c r="C6971">
        <v>2</v>
      </c>
      <c r="D6971" s="39">
        <v>0.8</v>
      </c>
      <c r="E6971" s="39">
        <v>2</v>
      </c>
      <c r="F6971" s="39" t="s">
        <v>51</v>
      </c>
    </row>
    <row r="6972" spans="1:6">
      <c r="A6972">
        <v>76</v>
      </c>
      <c r="B6972" s="1" t="s">
        <v>290</v>
      </c>
      <c r="C6972">
        <v>1</v>
      </c>
      <c r="D6972" s="39">
        <v>0.74</v>
      </c>
      <c r="E6972" s="39">
        <v>1</v>
      </c>
      <c r="F6972" s="39" t="s">
        <v>51</v>
      </c>
    </row>
    <row r="6973" spans="1:6">
      <c r="A6973">
        <v>76</v>
      </c>
      <c r="B6973" s="1" t="s">
        <v>290</v>
      </c>
      <c r="C6973">
        <v>2</v>
      </c>
      <c r="D6973" s="39">
        <v>0.62</v>
      </c>
      <c r="E6973" s="39">
        <v>2</v>
      </c>
      <c r="F6973" s="39" t="s">
        <v>51</v>
      </c>
    </row>
    <row r="6974" spans="1:6">
      <c r="A6974">
        <v>76</v>
      </c>
      <c r="B6974" s="1" t="s">
        <v>342</v>
      </c>
      <c r="C6974">
        <v>1</v>
      </c>
      <c r="D6974" s="39">
        <v>1</v>
      </c>
      <c r="E6974" s="39">
        <v>3</v>
      </c>
      <c r="F6974" s="39" t="s">
        <v>51</v>
      </c>
    </row>
    <row r="6975" spans="1:6">
      <c r="A6975">
        <v>76</v>
      </c>
      <c r="B6975" s="1" t="s">
        <v>342</v>
      </c>
      <c r="C6975">
        <v>2</v>
      </c>
      <c r="D6975" s="39">
        <v>0.86</v>
      </c>
      <c r="E6975" s="39">
        <v>2</v>
      </c>
      <c r="F6975" s="39" t="s">
        <v>51</v>
      </c>
    </row>
    <row r="6976" spans="1:6">
      <c r="A6976">
        <v>76</v>
      </c>
      <c r="B6976" s="1" t="s">
        <v>201</v>
      </c>
      <c r="C6976">
        <v>1</v>
      </c>
      <c r="D6976" s="39">
        <v>0.74</v>
      </c>
      <c r="E6976" s="39">
        <v>2</v>
      </c>
      <c r="F6976" s="39" t="s">
        <v>51</v>
      </c>
    </row>
    <row r="6977" spans="1:6">
      <c r="A6977">
        <v>76</v>
      </c>
      <c r="B6977" s="1" t="s">
        <v>201</v>
      </c>
      <c r="C6977">
        <v>2</v>
      </c>
      <c r="D6977" s="39">
        <v>0.76</v>
      </c>
      <c r="E6977" s="39">
        <v>2</v>
      </c>
      <c r="F6977" s="39" t="s">
        <v>51</v>
      </c>
    </row>
    <row r="6978" spans="1:6">
      <c r="A6978">
        <v>76</v>
      </c>
      <c r="B6978" s="1" t="s">
        <v>414</v>
      </c>
      <c r="C6978">
        <v>1</v>
      </c>
      <c r="D6978" s="39">
        <v>0.91</v>
      </c>
      <c r="E6978" s="39">
        <v>2</v>
      </c>
      <c r="F6978" s="39" t="s">
        <v>51</v>
      </c>
    </row>
    <row r="6979" spans="1:6">
      <c r="A6979">
        <v>76</v>
      </c>
      <c r="B6979" s="1" t="s">
        <v>414</v>
      </c>
      <c r="C6979">
        <v>2</v>
      </c>
      <c r="D6979" s="39">
        <v>0.69</v>
      </c>
      <c r="E6979" s="39">
        <v>2</v>
      </c>
      <c r="F6979" s="39" t="s">
        <v>51</v>
      </c>
    </row>
    <row r="6980" spans="1:6">
      <c r="A6980">
        <v>76</v>
      </c>
      <c r="B6980" s="1" t="s">
        <v>512</v>
      </c>
      <c r="C6980">
        <v>1</v>
      </c>
      <c r="D6980" s="39">
        <v>0.86</v>
      </c>
      <c r="E6980" s="39">
        <v>1</v>
      </c>
      <c r="F6980" s="39" t="s">
        <v>51</v>
      </c>
    </row>
    <row r="6981" spans="1:6">
      <c r="A6981">
        <v>76</v>
      </c>
      <c r="B6981" s="1" t="s">
        <v>512</v>
      </c>
      <c r="C6981">
        <v>2</v>
      </c>
      <c r="D6981" s="39">
        <v>0.75</v>
      </c>
      <c r="E6981" s="39">
        <v>2</v>
      </c>
      <c r="F6981" s="39" t="s">
        <v>51</v>
      </c>
    </row>
    <row r="6982" spans="1:6">
      <c r="A6982">
        <v>76</v>
      </c>
      <c r="B6982" s="1" t="s">
        <v>20</v>
      </c>
      <c r="C6982">
        <v>1</v>
      </c>
      <c r="D6982" s="39">
        <v>0.61</v>
      </c>
      <c r="E6982" s="39">
        <v>1</v>
      </c>
      <c r="F6982" s="39" t="s">
        <v>51</v>
      </c>
    </row>
    <row r="6983" spans="1:6">
      <c r="A6983">
        <v>76</v>
      </c>
      <c r="B6983" s="1" t="s">
        <v>20</v>
      </c>
      <c r="C6983">
        <v>2</v>
      </c>
      <c r="D6983" s="39">
        <v>1</v>
      </c>
      <c r="E6983" s="39">
        <v>3</v>
      </c>
      <c r="F6983" s="39" t="s">
        <v>51</v>
      </c>
    </row>
    <row r="6984" spans="1:6">
      <c r="A6984">
        <v>76</v>
      </c>
      <c r="B6984" s="1" t="s">
        <v>274</v>
      </c>
      <c r="C6984">
        <v>1</v>
      </c>
      <c r="D6984" s="39">
        <v>0.76</v>
      </c>
      <c r="E6984" s="39">
        <v>2</v>
      </c>
      <c r="F6984" s="39" t="s">
        <v>51</v>
      </c>
    </row>
    <row r="6985" spans="1:6">
      <c r="A6985">
        <v>76</v>
      </c>
      <c r="B6985" s="1" t="s">
        <v>274</v>
      </c>
      <c r="C6985">
        <v>2</v>
      </c>
      <c r="D6985" s="39">
        <v>1</v>
      </c>
      <c r="E6985" s="39">
        <v>3</v>
      </c>
      <c r="F6985" s="39" t="s">
        <v>51</v>
      </c>
    </row>
    <row r="6986" spans="1:6">
      <c r="A6986">
        <v>76</v>
      </c>
      <c r="B6986" s="1" t="s">
        <v>483</v>
      </c>
      <c r="C6986">
        <v>1</v>
      </c>
      <c r="D6986" s="39">
        <v>0.59</v>
      </c>
      <c r="E6986" s="39">
        <v>1</v>
      </c>
      <c r="F6986" s="39" t="s">
        <v>51</v>
      </c>
    </row>
    <row r="6987" spans="1:6">
      <c r="A6987">
        <v>76</v>
      </c>
      <c r="B6987" s="1" t="s">
        <v>483</v>
      </c>
      <c r="C6987">
        <v>2</v>
      </c>
      <c r="D6987" s="39">
        <v>0.76</v>
      </c>
      <c r="E6987" s="39">
        <v>2</v>
      </c>
      <c r="F6987" s="39" t="s">
        <v>51</v>
      </c>
    </row>
    <row r="6988" spans="1:6">
      <c r="A6988">
        <v>76</v>
      </c>
      <c r="B6988" s="1" t="s">
        <v>474</v>
      </c>
      <c r="C6988">
        <v>1</v>
      </c>
      <c r="D6988" s="39">
        <v>0.67</v>
      </c>
      <c r="E6988" s="39">
        <v>2</v>
      </c>
      <c r="F6988" s="39" t="s">
        <v>51</v>
      </c>
    </row>
    <row r="6989" spans="1:6">
      <c r="A6989">
        <v>76</v>
      </c>
      <c r="B6989" s="1" t="s">
        <v>474</v>
      </c>
      <c r="C6989">
        <v>2</v>
      </c>
      <c r="D6989" s="39">
        <v>0</v>
      </c>
      <c r="E6989" s="39">
        <v>0</v>
      </c>
      <c r="F6989" s="39" t="s">
        <v>52</v>
      </c>
    </row>
    <row r="6990" spans="1:6">
      <c r="A6990">
        <v>76</v>
      </c>
      <c r="B6990" s="1" t="s">
        <v>394</v>
      </c>
      <c r="C6990">
        <v>1</v>
      </c>
      <c r="D6990" s="39">
        <v>0.68</v>
      </c>
      <c r="E6990" s="39">
        <v>1</v>
      </c>
      <c r="F6990" s="39" t="s">
        <v>51</v>
      </c>
    </row>
    <row r="6991" spans="1:6">
      <c r="A6991">
        <v>76</v>
      </c>
      <c r="B6991" s="1" t="s">
        <v>394</v>
      </c>
      <c r="C6991">
        <v>2</v>
      </c>
      <c r="D6991" s="39">
        <v>0.81</v>
      </c>
      <c r="E6991" s="39">
        <v>2</v>
      </c>
      <c r="F6991" s="39" t="s">
        <v>51</v>
      </c>
    </row>
    <row r="6992" spans="1:6">
      <c r="A6992">
        <v>76</v>
      </c>
      <c r="B6992" s="1" t="s">
        <v>243</v>
      </c>
      <c r="C6992">
        <v>1</v>
      </c>
      <c r="D6992" s="39">
        <v>0.59</v>
      </c>
      <c r="E6992" s="39">
        <v>1</v>
      </c>
      <c r="F6992" s="39" t="s">
        <v>51</v>
      </c>
    </row>
    <row r="6993" spans="1:6">
      <c r="A6993">
        <v>76</v>
      </c>
      <c r="B6993" s="1" t="s">
        <v>243</v>
      </c>
      <c r="C6993">
        <v>2</v>
      </c>
      <c r="D6993" s="39">
        <v>1</v>
      </c>
      <c r="E6993" s="39">
        <v>3</v>
      </c>
      <c r="F6993" s="39" t="s">
        <v>51</v>
      </c>
    </row>
    <row r="6994" spans="1:6">
      <c r="A6994">
        <v>76</v>
      </c>
      <c r="B6994" s="1" t="s">
        <v>311</v>
      </c>
      <c r="C6994">
        <v>1</v>
      </c>
      <c r="D6994" s="39">
        <v>0.94</v>
      </c>
      <c r="E6994" s="39">
        <v>2</v>
      </c>
      <c r="F6994" s="39" t="s">
        <v>51</v>
      </c>
    </row>
    <row r="6995" spans="1:6">
      <c r="A6995">
        <v>76</v>
      </c>
      <c r="B6995" s="1" t="s">
        <v>311</v>
      </c>
      <c r="C6995">
        <v>2</v>
      </c>
      <c r="D6995" s="39">
        <v>1</v>
      </c>
      <c r="E6995" s="39">
        <v>3</v>
      </c>
      <c r="F6995" s="39" t="s">
        <v>51</v>
      </c>
    </row>
    <row r="6996" spans="1:6">
      <c r="A6996">
        <v>76</v>
      </c>
      <c r="B6996" s="1" t="s">
        <v>285</v>
      </c>
      <c r="C6996">
        <v>1</v>
      </c>
      <c r="D6996" s="39">
        <v>1</v>
      </c>
      <c r="E6996" s="39">
        <v>3</v>
      </c>
      <c r="F6996" s="39" t="s">
        <v>51</v>
      </c>
    </row>
    <row r="6997" spans="1:6">
      <c r="A6997">
        <v>76</v>
      </c>
      <c r="B6997" s="1" t="s">
        <v>285</v>
      </c>
      <c r="C6997">
        <v>2</v>
      </c>
      <c r="D6997" s="39">
        <v>0.86</v>
      </c>
      <c r="E6997" s="39">
        <v>2</v>
      </c>
      <c r="F6997" s="39" t="s">
        <v>51</v>
      </c>
    </row>
    <row r="6998" spans="1:6">
      <c r="A6998">
        <v>76</v>
      </c>
      <c r="B6998" s="1" t="s">
        <v>275</v>
      </c>
      <c r="C6998">
        <v>1</v>
      </c>
      <c r="D6998" s="39">
        <v>0.66</v>
      </c>
      <c r="E6998" s="39">
        <v>2</v>
      </c>
      <c r="F6998" s="39" t="s">
        <v>51</v>
      </c>
    </row>
    <row r="6999" spans="1:6">
      <c r="A6999">
        <v>76</v>
      </c>
      <c r="B6999" s="1" t="s">
        <v>275</v>
      </c>
      <c r="C6999">
        <v>2</v>
      </c>
      <c r="D6999" s="39">
        <v>0.8</v>
      </c>
      <c r="E6999" s="39">
        <v>2</v>
      </c>
      <c r="F6999" s="39" t="s">
        <v>51</v>
      </c>
    </row>
    <row r="7000" spans="1:6">
      <c r="A7000">
        <v>76</v>
      </c>
      <c r="B7000" s="1" t="s">
        <v>21</v>
      </c>
      <c r="C7000">
        <v>1</v>
      </c>
      <c r="D7000" s="39">
        <v>0.63</v>
      </c>
      <c r="E7000" s="39">
        <v>2</v>
      </c>
      <c r="F7000" s="39" t="s">
        <v>51</v>
      </c>
    </row>
    <row r="7001" spans="1:6">
      <c r="A7001">
        <v>76</v>
      </c>
      <c r="B7001" s="1" t="s">
        <v>21</v>
      </c>
      <c r="C7001">
        <v>2</v>
      </c>
      <c r="D7001" s="39">
        <v>0.73</v>
      </c>
      <c r="E7001" s="39">
        <v>2</v>
      </c>
      <c r="F7001" s="39" t="s">
        <v>51</v>
      </c>
    </row>
    <row r="7002" spans="1:6">
      <c r="A7002">
        <v>76</v>
      </c>
      <c r="B7002" s="1" t="s">
        <v>376</v>
      </c>
      <c r="C7002">
        <v>1</v>
      </c>
      <c r="D7002" s="39">
        <v>0.63</v>
      </c>
      <c r="E7002" s="39">
        <v>2</v>
      </c>
      <c r="F7002" s="39" t="s">
        <v>51</v>
      </c>
    </row>
    <row r="7003" spans="1:6">
      <c r="A7003">
        <v>76</v>
      </c>
      <c r="B7003" s="1" t="s">
        <v>376</v>
      </c>
      <c r="C7003">
        <v>2</v>
      </c>
      <c r="D7003" s="39">
        <v>0.57999999999999996</v>
      </c>
      <c r="E7003" s="39">
        <v>1</v>
      </c>
      <c r="F7003" s="39" t="s">
        <v>51</v>
      </c>
    </row>
    <row r="7004" spans="1:6">
      <c r="A7004" s="64">
        <v>77</v>
      </c>
      <c r="B7004" s="1" t="s">
        <v>493</v>
      </c>
      <c r="C7004">
        <v>1</v>
      </c>
      <c r="D7004" s="39">
        <v>0.76</v>
      </c>
      <c r="E7004" s="39">
        <v>2</v>
      </c>
      <c r="F7004" s="39" t="s">
        <v>51</v>
      </c>
    </row>
    <row r="7005" spans="1:6">
      <c r="A7005">
        <v>77</v>
      </c>
      <c r="B7005" s="1" t="s">
        <v>493</v>
      </c>
      <c r="C7005">
        <v>2</v>
      </c>
      <c r="D7005" s="39">
        <v>0.73</v>
      </c>
      <c r="E7005" s="39">
        <v>2</v>
      </c>
      <c r="F7005" s="39" t="s">
        <v>51</v>
      </c>
    </row>
    <row r="7006" spans="1:6">
      <c r="A7006">
        <v>77</v>
      </c>
      <c r="B7006" s="1" t="s">
        <v>488</v>
      </c>
      <c r="C7006">
        <v>1</v>
      </c>
      <c r="D7006" s="39">
        <v>0.52</v>
      </c>
      <c r="E7006" s="39">
        <v>2</v>
      </c>
      <c r="F7006" s="39" t="s">
        <v>51</v>
      </c>
    </row>
    <row r="7007" spans="1:6">
      <c r="A7007">
        <v>77</v>
      </c>
      <c r="B7007" s="1" t="s">
        <v>488</v>
      </c>
      <c r="C7007">
        <v>2</v>
      </c>
      <c r="D7007" s="39">
        <v>0.86</v>
      </c>
      <c r="E7007" s="39">
        <v>2</v>
      </c>
      <c r="F7007" s="39" t="s">
        <v>51</v>
      </c>
    </row>
    <row r="7008" spans="1:6">
      <c r="A7008">
        <v>77</v>
      </c>
      <c r="B7008" s="1" t="s">
        <v>354</v>
      </c>
      <c r="C7008">
        <v>1</v>
      </c>
      <c r="D7008" s="39">
        <v>0.51</v>
      </c>
      <c r="E7008" s="39">
        <v>2</v>
      </c>
      <c r="F7008" s="39" t="s">
        <v>51</v>
      </c>
    </row>
    <row r="7009" spans="1:6">
      <c r="A7009">
        <v>77</v>
      </c>
      <c r="B7009" s="1" t="s">
        <v>354</v>
      </c>
      <c r="C7009">
        <v>2</v>
      </c>
      <c r="D7009" s="39">
        <v>0.46</v>
      </c>
      <c r="E7009" s="39">
        <v>1</v>
      </c>
      <c r="F7009" s="39" t="s">
        <v>51</v>
      </c>
    </row>
    <row r="7010" spans="1:6">
      <c r="A7010">
        <v>77</v>
      </c>
      <c r="B7010" s="1" t="s">
        <v>430</v>
      </c>
      <c r="C7010">
        <v>1</v>
      </c>
      <c r="D7010" s="39">
        <v>0.71</v>
      </c>
      <c r="E7010" s="39">
        <v>2</v>
      </c>
      <c r="F7010" s="39" t="s">
        <v>51</v>
      </c>
    </row>
    <row r="7011" spans="1:6">
      <c r="A7011">
        <v>77</v>
      </c>
      <c r="B7011" s="1" t="s">
        <v>430</v>
      </c>
      <c r="C7011">
        <v>2</v>
      </c>
      <c r="D7011" s="39">
        <v>1</v>
      </c>
      <c r="E7011" s="39">
        <v>3</v>
      </c>
      <c r="F7011" s="39" t="s">
        <v>51</v>
      </c>
    </row>
    <row r="7012" spans="1:6">
      <c r="A7012">
        <v>77</v>
      </c>
      <c r="B7012" s="1" t="s">
        <v>330</v>
      </c>
      <c r="C7012">
        <v>1</v>
      </c>
      <c r="D7012" s="39">
        <v>0.3</v>
      </c>
      <c r="E7012" s="39">
        <v>0</v>
      </c>
      <c r="F7012" s="39" t="s">
        <v>51</v>
      </c>
    </row>
    <row r="7013" spans="1:6">
      <c r="A7013">
        <v>77</v>
      </c>
      <c r="B7013" s="1" t="s">
        <v>330</v>
      </c>
      <c r="C7013">
        <v>2</v>
      </c>
      <c r="D7013" s="39">
        <v>0.75</v>
      </c>
      <c r="E7013" s="39">
        <v>2</v>
      </c>
      <c r="F7013" s="39" t="s">
        <v>51</v>
      </c>
    </row>
    <row r="7014" spans="1:6">
      <c r="A7014">
        <v>77</v>
      </c>
      <c r="B7014" s="1" t="s">
        <v>379</v>
      </c>
      <c r="C7014">
        <v>1</v>
      </c>
      <c r="D7014" s="39">
        <v>0.63</v>
      </c>
      <c r="E7014" s="39">
        <v>2</v>
      </c>
      <c r="F7014" s="39" t="s">
        <v>51</v>
      </c>
    </row>
    <row r="7015" spans="1:6">
      <c r="A7015">
        <v>77</v>
      </c>
      <c r="B7015" s="1" t="s">
        <v>379</v>
      </c>
      <c r="C7015">
        <v>2</v>
      </c>
      <c r="D7015" s="39">
        <v>0.82</v>
      </c>
      <c r="E7015" s="39">
        <v>2</v>
      </c>
      <c r="F7015" s="39" t="s">
        <v>51</v>
      </c>
    </row>
    <row r="7016" spans="1:6">
      <c r="A7016">
        <v>77</v>
      </c>
      <c r="B7016" s="1" t="s">
        <v>343</v>
      </c>
      <c r="C7016">
        <v>1</v>
      </c>
      <c r="D7016" s="39">
        <v>0.53</v>
      </c>
      <c r="E7016" s="39">
        <v>1</v>
      </c>
      <c r="F7016" s="39" t="s">
        <v>51</v>
      </c>
    </row>
    <row r="7017" spans="1:6">
      <c r="A7017">
        <v>77</v>
      </c>
      <c r="B7017" s="1" t="s">
        <v>343</v>
      </c>
      <c r="C7017">
        <v>2</v>
      </c>
      <c r="D7017" s="39">
        <v>0.82</v>
      </c>
      <c r="E7017" s="39">
        <v>2</v>
      </c>
      <c r="F7017" s="39" t="s">
        <v>51</v>
      </c>
    </row>
    <row r="7018" spans="1:6">
      <c r="A7018">
        <v>77</v>
      </c>
      <c r="B7018" s="1" t="s">
        <v>517</v>
      </c>
      <c r="C7018">
        <v>1</v>
      </c>
      <c r="D7018" s="39">
        <v>0.35</v>
      </c>
      <c r="E7018" s="39">
        <v>0</v>
      </c>
      <c r="F7018" s="39" t="s">
        <v>51</v>
      </c>
    </row>
    <row r="7019" spans="1:6">
      <c r="A7019">
        <v>77</v>
      </c>
      <c r="B7019" s="1" t="s">
        <v>517</v>
      </c>
      <c r="C7019">
        <v>2</v>
      </c>
      <c r="D7019" s="39">
        <v>0.5</v>
      </c>
      <c r="E7019" s="39">
        <v>1</v>
      </c>
      <c r="F7019" s="39" t="s">
        <v>51</v>
      </c>
    </row>
    <row r="7020" spans="1:6">
      <c r="A7020">
        <v>77</v>
      </c>
      <c r="B7020" s="1" t="s">
        <v>519</v>
      </c>
      <c r="C7020">
        <v>1</v>
      </c>
      <c r="D7020" s="39">
        <v>0.97</v>
      </c>
      <c r="E7020" s="39">
        <v>2</v>
      </c>
      <c r="F7020" s="39" t="s">
        <v>51</v>
      </c>
    </row>
    <row r="7021" spans="1:6">
      <c r="A7021">
        <v>77</v>
      </c>
      <c r="B7021" s="1" t="s">
        <v>519</v>
      </c>
      <c r="C7021">
        <v>2</v>
      </c>
      <c r="D7021" s="39">
        <v>0.76</v>
      </c>
      <c r="E7021" s="39">
        <v>2</v>
      </c>
      <c r="F7021" s="39" t="s">
        <v>51</v>
      </c>
    </row>
    <row r="7022" spans="1:6">
      <c r="A7022">
        <v>77</v>
      </c>
      <c r="B7022" s="1" t="s">
        <v>332</v>
      </c>
      <c r="C7022">
        <v>1</v>
      </c>
      <c r="D7022" s="39">
        <v>0.56999999999999995</v>
      </c>
      <c r="E7022" s="39">
        <v>2</v>
      </c>
      <c r="F7022" s="39" t="s">
        <v>51</v>
      </c>
    </row>
    <row r="7023" spans="1:6">
      <c r="A7023">
        <v>77</v>
      </c>
      <c r="B7023" s="1" t="s">
        <v>332</v>
      </c>
      <c r="C7023">
        <v>2</v>
      </c>
      <c r="D7023" s="39">
        <v>0.53</v>
      </c>
      <c r="E7023" s="39">
        <v>2</v>
      </c>
      <c r="F7023" s="39" t="s">
        <v>51</v>
      </c>
    </row>
    <row r="7024" spans="1:6">
      <c r="A7024">
        <v>77</v>
      </c>
      <c r="B7024" s="1" t="s">
        <v>95</v>
      </c>
      <c r="C7024">
        <v>1</v>
      </c>
      <c r="D7024" s="39">
        <v>0.65</v>
      </c>
      <c r="E7024" s="39">
        <v>2</v>
      </c>
      <c r="F7024" s="39" t="s">
        <v>51</v>
      </c>
    </row>
    <row r="7025" spans="1:6">
      <c r="A7025">
        <v>77</v>
      </c>
      <c r="B7025" s="1" t="s">
        <v>95</v>
      </c>
      <c r="C7025">
        <v>2</v>
      </c>
      <c r="D7025" s="39">
        <v>0.65</v>
      </c>
      <c r="E7025" s="39">
        <v>1</v>
      </c>
      <c r="F7025" s="39" t="s">
        <v>51</v>
      </c>
    </row>
    <row r="7026" spans="1:6">
      <c r="A7026">
        <v>77</v>
      </c>
      <c r="B7026" s="1" t="s">
        <v>390</v>
      </c>
      <c r="C7026">
        <v>1</v>
      </c>
      <c r="D7026" s="39">
        <v>0.63</v>
      </c>
      <c r="E7026" s="39">
        <v>2</v>
      </c>
      <c r="F7026" s="39" t="s">
        <v>51</v>
      </c>
    </row>
    <row r="7027" spans="1:6">
      <c r="A7027">
        <v>77</v>
      </c>
      <c r="B7027" s="1" t="s">
        <v>390</v>
      </c>
      <c r="C7027">
        <v>2</v>
      </c>
      <c r="D7027" s="39">
        <v>1</v>
      </c>
      <c r="E7027" s="39">
        <v>3</v>
      </c>
      <c r="F7027" s="39" t="s">
        <v>51</v>
      </c>
    </row>
    <row r="7028" spans="1:6">
      <c r="A7028">
        <v>77</v>
      </c>
      <c r="B7028" s="1" t="s">
        <v>10</v>
      </c>
      <c r="C7028">
        <v>1</v>
      </c>
      <c r="D7028" s="39">
        <v>0.9</v>
      </c>
      <c r="E7028" s="39">
        <v>2</v>
      </c>
      <c r="F7028" s="39" t="s">
        <v>51</v>
      </c>
    </row>
    <row r="7029" spans="1:6">
      <c r="A7029">
        <v>77</v>
      </c>
      <c r="B7029" s="1" t="s">
        <v>10</v>
      </c>
      <c r="C7029">
        <v>2</v>
      </c>
      <c r="D7029" s="39">
        <v>0.73</v>
      </c>
      <c r="E7029" s="39">
        <v>2</v>
      </c>
      <c r="F7029" s="39" t="s">
        <v>51</v>
      </c>
    </row>
    <row r="7030" spans="1:6">
      <c r="A7030">
        <v>77</v>
      </c>
      <c r="B7030" s="1" t="s">
        <v>270</v>
      </c>
      <c r="C7030">
        <v>1</v>
      </c>
      <c r="D7030" s="39">
        <v>0.52</v>
      </c>
      <c r="E7030" s="39">
        <v>2</v>
      </c>
      <c r="F7030" s="39" t="s">
        <v>51</v>
      </c>
    </row>
    <row r="7031" spans="1:6">
      <c r="A7031">
        <v>77</v>
      </c>
      <c r="B7031" s="1" t="s">
        <v>270</v>
      </c>
      <c r="C7031">
        <v>2</v>
      </c>
      <c r="D7031" s="39">
        <v>0.72</v>
      </c>
      <c r="E7031" s="39">
        <v>2</v>
      </c>
      <c r="F7031" s="39" t="s">
        <v>51</v>
      </c>
    </row>
    <row r="7032" spans="1:6">
      <c r="A7032">
        <v>77</v>
      </c>
      <c r="B7032" s="1" t="s">
        <v>452</v>
      </c>
      <c r="C7032">
        <v>1</v>
      </c>
      <c r="D7032" s="39">
        <v>0.73</v>
      </c>
      <c r="E7032" s="39">
        <v>2</v>
      </c>
      <c r="F7032" s="39" t="s">
        <v>51</v>
      </c>
    </row>
    <row r="7033" spans="1:6">
      <c r="A7033">
        <v>77</v>
      </c>
      <c r="B7033" s="1" t="s">
        <v>452</v>
      </c>
      <c r="C7033">
        <v>2</v>
      </c>
      <c r="D7033" s="39">
        <v>1</v>
      </c>
      <c r="E7033" s="39">
        <v>3</v>
      </c>
      <c r="F7033" s="39" t="s">
        <v>51</v>
      </c>
    </row>
    <row r="7034" spans="1:6">
      <c r="A7034">
        <v>77</v>
      </c>
      <c r="B7034" s="1" t="s">
        <v>508</v>
      </c>
      <c r="C7034">
        <v>1</v>
      </c>
      <c r="D7034" s="39">
        <v>0.71</v>
      </c>
      <c r="E7034" s="39">
        <v>2</v>
      </c>
      <c r="F7034" s="39" t="s">
        <v>51</v>
      </c>
    </row>
    <row r="7035" spans="1:6">
      <c r="A7035">
        <v>77</v>
      </c>
      <c r="B7035" s="1" t="s">
        <v>508</v>
      </c>
      <c r="C7035">
        <v>2</v>
      </c>
      <c r="D7035" s="39">
        <v>0.98</v>
      </c>
      <c r="E7035" s="39">
        <v>2</v>
      </c>
      <c r="F7035" s="39" t="s">
        <v>51</v>
      </c>
    </row>
    <row r="7036" spans="1:6">
      <c r="A7036">
        <v>77</v>
      </c>
      <c r="B7036" s="1" t="s">
        <v>489</v>
      </c>
      <c r="C7036">
        <v>1</v>
      </c>
      <c r="D7036" s="39">
        <v>0.59</v>
      </c>
      <c r="E7036" s="39">
        <v>1</v>
      </c>
      <c r="F7036" s="39" t="s">
        <v>51</v>
      </c>
    </row>
    <row r="7037" spans="1:6">
      <c r="A7037">
        <v>77</v>
      </c>
      <c r="B7037" s="1" t="s">
        <v>489</v>
      </c>
      <c r="C7037">
        <v>2</v>
      </c>
      <c r="D7037" s="39">
        <v>0.88</v>
      </c>
      <c r="E7037" s="39">
        <v>1</v>
      </c>
      <c r="F7037" s="39" t="s">
        <v>51</v>
      </c>
    </row>
    <row r="7038" spans="1:6">
      <c r="A7038">
        <v>77</v>
      </c>
      <c r="B7038" s="1" t="s">
        <v>120</v>
      </c>
      <c r="C7038">
        <v>1</v>
      </c>
      <c r="D7038" s="39">
        <v>0.69</v>
      </c>
      <c r="E7038" s="39">
        <v>1</v>
      </c>
      <c r="F7038" s="39" t="s">
        <v>51</v>
      </c>
    </row>
    <row r="7039" spans="1:6">
      <c r="A7039">
        <v>77</v>
      </c>
      <c r="B7039" s="1" t="s">
        <v>120</v>
      </c>
      <c r="C7039">
        <v>2</v>
      </c>
      <c r="D7039" s="39">
        <v>1</v>
      </c>
      <c r="E7039" s="39">
        <v>3</v>
      </c>
      <c r="F7039" s="39" t="s">
        <v>51</v>
      </c>
    </row>
    <row r="7040" spans="1:6">
      <c r="A7040">
        <v>77</v>
      </c>
      <c r="B7040" s="1" t="s">
        <v>431</v>
      </c>
      <c r="C7040">
        <v>1</v>
      </c>
      <c r="D7040" s="39">
        <v>1</v>
      </c>
      <c r="E7040" s="39">
        <v>3</v>
      </c>
      <c r="F7040" s="39" t="s">
        <v>51</v>
      </c>
    </row>
    <row r="7041" spans="1:6">
      <c r="A7041">
        <v>77</v>
      </c>
      <c r="B7041" s="1" t="s">
        <v>431</v>
      </c>
      <c r="C7041">
        <v>2</v>
      </c>
      <c r="D7041" s="39">
        <v>1</v>
      </c>
      <c r="E7041" s="39">
        <v>3</v>
      </c>
      <c r="F7041" s="39" t="s">
        <v>51</v>
      </c>
    </row>
    <row r="7042" spans="1:6">
      <c r="A7042">
        <v>77</v>
      </c>
      <c r="B7042" s="1" t="s">
        <v>496</v>
      </c>
      <c r="C7042">
        <v>1</v>
      </c>
      <c r="D7042" s="39">
        <v>0.84</v>
      </c>
      <c r="E7042" s="39">
        <v>1</v>
      </c>
      <c r="F7042" s="39" t="s">
        <v>51</v>
      </c>
    </row>
    <row r="7043" spans="1:6">
      <c r="A7043">
        <v>77</v>
      </c>
      <c r="B7043" s="1" t="s">
        <v>496</v>
      </c>
      <c r="C7043">
        <v>2</v>
      </c>
      <c r="D7043" s="39">
        <v>0.53</v>
      </c>
      <c r="E7043" s="39">
        <v>2</v>
      </c>
      <c r="F7043" s="39" t="s">
        <v>51</v>
      </c>
    </row>
    <row r="7044" spans="1:6">
      <c r="A7044">
        <v>77</v>
      </c>
      <c r="B7044" s="1" t="s">
        <v>334</v>
      </c>
      <c r="C7044">
        <v>1</v>
      </c>
      <c r="D7044" s="39">
        <v>0.71</v>
      </c>
      <c r="E7044" s="39">
        <v>1</v>
      </c>
      <c r="F7044" s="39" t="s">
        <v>51</v>
      </c>
    </row>
    <row r="7045" spans="1:6">
      <c r="A7045">
        <v>77</v>
      </c>
      <c r="B7045" s="1" t="s">
        <v>334</v>
      </c>
      <c r="C7045">
        <v>2</v>
      </c>
      <c r="D7045" s="39">
        <v>0.99</v>
      </c>
      <c r="E7045" s="39">
        <v>2</v>
      </c>
      <c r="F7045" s="39" t="s">
        <v>51</v>
      </c>
    </row>
    <row r="7046" spans="1:6">
      <c r="A7046">
        <v>77</v>
      </c>
      <c r="B7046" s="1" t="s">
        <v>335</v>
      </c>
      <c r="C7046">
        <v>1</v>
      </c>
      <c r="D7046" s="39">
        <v>0.92</v>
      </c>
      <c r="E7046" s="39">
        <v>2</v>
      </c>
      <c r="F7046" s="39" t="s">
        <v>51</v>
      </c>
    </row>
    <row r="7047" spans="1:6">
      <c r="A7047">
        <v>77</v>
      </c>
      <c r="B7047" s="1" t="s">
        <v>335</v>
      </c>
      <c r="C7047">
        <v>2</v>
      </c>
      <c r="D7047" s="39">
        <v>0.94</v>
      </c>
      <c r="E7047" s="39">
        <v>2</v>
      </c>
      <c r="F7047" s="39" t="s">
        <v>51</v>
      </c>
    </row>
    <row r="7048" spans="1:6">
      <c r="A7048">
        <v>77</v>
      </c>
      <c r="B7048" s="1" t="s">
        <v>509</v>
      </c>
      <c r="C7048">
        <v>1</v>
      </c>
      <c r="D7048" s="39">
        <v>0.77</v>
      </c>
      <c r="E7048" s="39">
        <v>2</v>
      </c>
      <c r="F7048" s="39" t="s">
        <v>51</v>
      </c>
    </row>
    <row r="7049" spans="1:6">
      <c r="A7049">
        <v>77</v>
      </c>
      <c r="B7049" s="1" t="s">
        <v>509</v>
      </c>
      <c r="C7049">
        <v>2</v>
      </c>
      <c r="D7049" s="39">
        <v>0.72</v>
      </c>
      <c r="E7049" s="39">
        <v>2</v>
      </c>
      <c r="F7049" s="39" t="s">
        <v>51</v>
      </c>
    </row>
    <row r="7050" spans="1:6">
      <c r="A7050">
        <v>77</v>
      </c>
      <c r="B7050" s="1" t="s">
        <v>257</v>
      </c>
      <c r="C7050">
        <v>1</v>
      </c>
      <c r="D7050" s="39">
        <v>0.49</v>
      </c>
      <c r="E7050" s="39">
        <v>0</v>
      </c>
      <c r="F7050" s="39" t="s">
        <v>51</v>
      </c>
    </row>
    <row r="7051" spans="1:6">
      <c r="A7051">
        <v>77</v>
      </c>
      <c r="B7051" s="1" t="s">
        <v>257</v>
      </c>
      <c r="C7051">
        <v>2</v>
      </c>
      <c r="D7051" s="39">
        <v>0.7</v>
      </c>
      <c r="E7051" s="39">
        <v>2</v>
      </c>
      <c r="F7051" s="39" t="s">
        <v>51</v>
      </c>
    </row>
    <row r="7052" spans="1:6">
      <c r="A7052">
        <v>77</v>
      </c>
      <c r="B7052" s="1" t="s">
        <v>323</v>
      </c>
      <c r="C7052">
        <v>1</v>
      </c>
      <c r="D7052" s="39">
        <v>1</v>
      </c>
      <c r="E7052" s="39">
        <v>3</v>
      </c>
      <c r="F7052" s="39" t="s">
        <v>51</v>
      </c>
    </row>
    <row r="7053" spans="1:6">
      <c r="A7053">
        <v>77</v>
      </c>
      <c r="B7053" s="1" t="s">
        <v>323</v>
      </c>
      <c r="C7053">
        <v>2</v>
      </c>
      <c r="D7053" s="39">
        <v>1</v>
      </c>
      <c r="E7053" s="39">
        <v>3</v>
      </c>
      <c r="F7053" s="39" t="s">
        <v>51</v>
      </c>
    </row>
    <row r="7054" spans="1:6">
      <c r="A7054">
        <v>77</v>
      </c>
      <c r="B7054" s="1" t="s">
        <v>481</v>
      </c>
      <c r="C7054">
        <v>1</v>
      </c>
      <c r="D7054" s="39">
        <v>0.93</v>
      </c>
      <c r="E7054" s="39">
        <v>2</v>
      </c>
      <c r="F7054" s="39" t="s">
        <v>51</v>
      </c>
    </row>
    <row r="7055" spans="1:6">
      <c r="A7055">
        <v>77</v>
      </c>
      <c r="B7055" s="1" t="s">
        <v>481</v>
      </c>
      <c r="C7055">
        <v>2</v>
      </c>
      <c r="D7055" s="39">
        <v>0.69</v>
      </c>
      <c r="E7055" s="39">
        <v>1</v>
      </c>
      <c r="F7055" s="39" t="s">
        <v>51</v>
      </c>
    </row>
    <row r="7056" spans="1:6">
      <c r="A7056">
        <v>77</v>
      </c>
      <c r="B7056" s="1" t="s">
        <v>118</v>
      </c>
      <c r="C7056">
        <v>1</v>
      </c>
      <c r="D7056" s="39">
        <v>0.6</v>
      </c>
      <c r="E7056" s="39">
        <v>2</v>
      </c>
      <c r="F7056" s="39" t="s">
        <v>51</v>
      </c>
    </row>
    <row r="7057" spans="1:6">
      <c r="A7057">
        <v>77</v>
      </c>
      <c r="B7057" s="1" t="s">
        <v>118</v>
      </c>
      <c r="C7057">
        <v>2</v>
      </c>
      <c r="D7057" s="39">
        <v>1</v>
      </c>
      <c r="E7057" s="39">
        <v>3</v>
      </c>
      <c r="F7057" s="39" t="s">
        <v>51</v>
      </c>
    </row>
    <row r="7058" spans="1:6">
      <c r="A7058">
        <v>77</v>
      </c>
      <c r="B7058" s="1" t="s">
        <v>310</v>
      </c>
      <c r="C7058">
        <v>1</v>
      </c>
      <c r="D7058" s="39">
        <v>1</v>
      </c>
      <c r="E7058" s="39">
        <v>3</v>
      </c>
      <c r="F7058" s="39" t="s">
        <v>51</v>
      </c>
    </row>
    <row r="7059" spans="1:6">
      <c r="A7059">
        <v>77</v>
      </c>
      <c r="B7059" s="1" t="s">
        <v>310</v>
      </c>
      <c r="C7059">
        <v>2</v>
      </c>
      <c r="D7059" s="39">
        <v>1</v>
      </c>
      <c r="E7059" s="39">
        <v>3</v>
      </c>
      <c r="F7059" s="39" t="s">
        <v>51</v>
      </c>
    </row>
    <row r="7060" spans="1:6">
      <c r="A7060">
        <v>77</v>
      </c>
      <c r="B7060" s="1" t="s">
        <v>14</v>
      </c>
      <c r="C7060">
        <v>1</v>
      </c>
      <c r="D7060" s="39">
        <v>0.62</v>
      </c>
      <c r="E7060" s="39">
        <v>2</v>
      </c>
      <c r="F7060" s="39" t="s">
        <v>51</v>
      </c>
    </row>
    <row r="7061" spans="1:6">
      <c r="A7061">
        <v>77</v>
      </c>
      <c r="B7061" s="1" t="s">
        <v>14</v>
      </c>
      <c r="C7061">
        <v>2</v>
      </c>
      <c r="D7061" s="39">
        <v>0.53</v>
      </c>
      <c r="E7061" s="39">
        <v>2</v>
      </c>
      <c r="F7061" s="39" t="s">
        <v>51</v>
      </c>
    </row>
    <row r="7062" spans="1:6">
      <c r="A7062">
        <v>77</v>
      </c>
      <c r="B7062" s="1" t="s">
        <v>511</v>
      </c>
      <c r="C7062">
        <v>1</v>
      </c>
      <c r="D7062" s="39">
        <v>1</v>
      </c>
      <c r="E7062" s="39">
        <v>3</v>
      </c>
      <c r="F7062" s="39" t="s">
        <v>51</v>
      </c>
    </row>
    <row r="7063" spans="1:6">
      <c r="A7063">
        <v>77</v>
      </c>
      <c r="B7063" s="1" t="s">
        <v>511</v>
      </c>
      <c r="C7063">
        <v>2</v>
      </c>
      <c r="D7063" s="39">
        <v>0.73</v>
      </c>
      <c r="E7063" s="39">
        <v>2</v>
      </c>
      <c r="F7063" s="39" t="s">
        <v>51</v>
      </c>
    </row>
    <row r="7064" spans="1:6">
      <c r="A7064">
        <v>77</v>
      </c>
      <c r="B7064" s="1" t="s">
        <v>405</v>
      </c>
      <c r="C7064">
        <v>1</v>
      </c>
      <c r="D7064" s="39">
        <v>1</v>
      </c>
      <c r="E7064" s="39">
        <v>3</v>
      </c>
      <c r="F7064" s="39" t="s">
        <v>51</v>
      </c>
    </row>
    <row r="7065" spans="1:6">
      <c r="A7065">
        <v>77</v>
      </c>
      <c r="B7065" s="1" t="s">
        <v>405</v>
      </c>
      <c r="C7065">
        <v>2</v>
      </c>
      <c r="D7065" s="39">
        <v>0.67</v>
      </c>
      <c r="E7065" s="39">
        <v>1</v>
      </c>
      <c r="F7065" s="39" t="s">
        <v>51</v>
      </c>
    </row>
    <row r="7066" spans="1:6">
      <c r="A7066">
        <v>77</v>
      </c>
      <c r="B7066" s="1" t="s">
        <v>234</v>
      </c>
      <c r="C7066">
        <v>1</v>
      </c>
      <c r="D7066" s="39">
        <v>0.99</v>
      </c>
      <c r="E7066" s="39">
        <v>2</v>
      </c>
      <c r="F7066" s="39" t="s">
        <v>51</v>
      </c>
    </row>
    <row r="7067" spans="1:6">
      <c r="A7067">
        <v>77</v>
      </c>
      <c r="B7067" s="1" t="s">
        <v>234</v>
      </c>
      <c r="C7067">
        <v>2</v>
      </c>
      <c r="D7067" s="39">
        <v>1</v>
      </c>
      <c r="E7067" s="39">
        <v>3</v>
      </c>
      <c r="F7067" s="39" t="s">
        <v>51</v>
      </c>
    </row>
    <row r="7068" spans="1:6">
      <c r="A7068">
        <v>77</v>
      </c>
      <c r="B7068" s="1" t="s">
        <v>122</v>
      </c>
      <c r="C7068">
        <v>1</v>
      </c>
      <c r="D7068" s="39">
        <v>0.57999999999999996</v>
      </c>
      <c r="E7068" s="39">
        <v>1</v>
      </c>
      <c r="F7068" s="39" t="s">
        <v>51</v>
      </c>
    </row>
    <row r="7069" spans="1:6">
      <c r="A7069">
        <v>77</v>
      </c>
      <c r="B7069" s="1" t="s">
        <v>122</v>
      </c>
      <c r="C7069">
        <v>2</v>
      </c>
      <c r="D7069" s="39">
        <v>0.89</v>
      </c>
      <c r="E7069" s="39">
        <v>2</v>
      </c>
      <c r="F7069" s="39" t="s">
        <v>51</v>
      </c>
    </row>
    <row r="7070" spans="1:6">
      <c r="A7070">
        <v>77</v>
      </c>
      <c r="B7070" s="1" t="s">
        <v>326</v>
      </c>
      <c r="C7070">
        <v>1</v>
      </c>
      <c r="D7070" s="39">
        <v>1</v>
      </c>
      <c r="E7070" s="39">
        <v>3</v>
      </c>
      <c r="F7070" s="39" t="s">
        <v>51</v>
      </c>
    </row>
    <row r="7071" spans="1:6">
      <c r="A7071">
        <v>77</v>
      </c>
      <c r="B7071" s="1" t="s">
        <v>326</v>
      </c>
      <c r="C7071">
        <v>2</v>
      </c>
      <c r="D7071" s="39">
        <v>0.83</v>
      </c>
      <c r="E7071" s="39">
        <v>2</v>
      </c>
      <c r="F7071" s="39" t="s">
        <v>51</v>
      </c>
    </row>
    <row r="7072" spans="1:6">
      <c r="A7072">
        <v>77</v>
      </c>
      <c r="B7072" s="1" t="s">
        <v>240</v>
      </c>
      <c r="C7072">
        <v>1</v>
      </c>
      <c r="D7072" s="39">
        <v>1</v>
      </c>
      <c r="E7072" s="39">
        <v>3</v>
      </c>
      <c r="F7072" s="39" t="s">
        <v>51</v>
      </c>
    </row>
    <row r="7073" spans="1:6">
      <c r="A7073">
        <v>77</v>
      </c>
      <c r="B7073" s="1" t="s">
        <v>240</v>
      </c>
      <c r="C7073">
        <v>2</v>
      </c>
      <c r="D7073" s="39">
        <v>0.79</v>
      </c>
      <c r="E7073" s="39">
        <v>2</v>
      </c>
      <c r="F7073" s="39" t="s">
        <v>51</v>
      </c>
    </row>
    <row r="7074" spans="1:6">
      <c r="A7074">
        <v>77</v>
      </c>
      <c r="B7074" s="1" t="s">
        <v>290</v>
      </c>
      <c r="C7074">
        <v>1</v>
      </c>
      <c r="D7074" s="39">
        <v>0.69</v>
      </c>
      <c r="E7074" s="39">
        <v>2</v>
      </c>
      <c r="F7074" s="39" t="s">
        <v>51</v>
      </c>
    </row>
    <row r="7075" spans="1:6">
      <c r="A7075">
        <v>77</v>
      </c>
      <c r="B7075" s="1" t="s">
        <v>290</v>
      </c>
      <c r="C7075">
        <v>2</v>
      </c>
      <c r="D7075" s="39">
        <v>0.74</v>
      </c>
      <c r="E7075" s="39">
        <v>1</v>
      </c>
      <c r="F7075" s="39" t="s">
        <v>51</v>
      </c>
    </row>
    <row r="7076" spans="1:6">
      <c r="A7076">
        <v>77</v>
      </c>
      <c r="B7076" s="1" t="s">
        <v>342</v>
      </c>
      <c r="C7076">
        <v>1</v>
      </c>
      <c r="D7076" s="39">
        <v>1</v>
      </c>
      <c r="E7076" s="39">
        <v>3</v>
      </c>
      <c r="F7076" s="39" t="s">
        <v>51</v>
      </c>
    </row>
    <row r="7077" spans="1:6">
      <c r="A7077">
        <v>77</v>
      </c>
      <c r="B7077" s="1" t="s">
        <v>342</v>
      </c>
      <c r="C7077">
        <v>2</v>
      </c>
      <c r="D7077" s="39">
        <v>0.89</v>
      </c>
      <c r="E7077" s="39">
        <v>1</v>
      </c>
      <c r="F7077" s="39" t="s">
        <v>51</v>
      </c>
    </row>
    <row r="7078" spans="1:6">
      <c r="A7078">
        <v>77</v>
      </c>
      <c r="B7078" s="1" t="s">
        <v>201</v>
      </c>
      <c r="C7078">
        <v>1</v>
      </c>
      <c r="D7078" s="39">
        <v>1</v>
      </c>
      <c r="E7078" s="39">
        <v>3</v>
      </c>
      <c r="F7078" s="39" t="s">
        <v>51</v>
      </c>
    </row>
    <row r="7079" spans="1:6">
      <c r="A7079">
        <v>77</v>
      </c>
      <c r="B7079" s="1" t="s">
        <v>201</v>
      </c>
      <c r="C7079">
        <v>2</v>
      </c>
      <c r="D7079" s="39">
        <v>0.88</v>
      </c>
      <c r="E7079" s="39">
        <v>2</v>
      </c>
      <c r="F7079" s="39" t="s">
        <v>51</v>
      </c>
    </row>
    <row r="7080" spans="1:6">
      <c r="A7080">
        <v>77</v>
      </c>
      <c r="B7080" s="1" t="s">
        <v>414</v>
      </c>
      <c r="C7080">
        <v>1</v>
      </c>
      <c r="D7080" s="39">
        <v>1</v>
      </c>
      <c r="E7080" s="39">
        <v>3</v>
      </c>
      <c r="F7080" s="39" t="s">
        <v>51</v>
      </c>
    </row>
    <row r="7081" spans="1:6">
      <c r="A7081">
        <v>77</v>
      </c>
      <c r="B7081" s="1" t="s">
        <v>414</v>
      </c>
      <c r="C7081">
        <v>2</v>
      </c>
      <c r="D7081" s="39">
        <v>0.76</v>
      </c>
      <c r="E7081" s="39">
        <v>2</v>
      </c>
      <c r="F7081" s="39" t="s">
        <v>51</v>
      </c>
    </row>
    <row r="7082" spans="1:6">
      <c r="A7082">
        <v>77</v>
      </c>
      <c r="B7082" s="1" t="s">
        <v>274</v>
      </c>
      <c r="C7082">
        <v>1</v>
      </c>
      <c r="D7082" s="39">
        <v>1</v>
      </c>
      <c r="E7082" s="39">
        <v>3</v>
      </c>
      <c r="F7082" s="39" t="s">
        <v>51</v>
      </c>
    </row>
    <row r="7083" spans="1:6">
      <c r="A7083">
        <v>77</v>
      </c>
      <c r="B7083" s="1" t="s">
        <v>274</v>
      </c>
      <c r="C7083">
        <v>2</v>
      </c>
      <c r="D7083" s="39">
        <v>0.81</v>
      </c>
      <c r="E7083" s="39">
        <v>2</v>
      </c>
      <c r="F7083" s="39" t="s">
        <v>51</v>
      </c>
    </row>
    <row r="7084" spans="1:6">
      <c r="A7084">
        <v>77</v>
      </c>
      <c r="B7084" s="1" t="s">
        <v>20</v>
      </c>
      <c r="C7084">
        <v>1</v>
      </c>
      <c r="D7084" s="39">
        <v>1</v>
      </c>
      <c r="E7084" s="39">
        <v>3</v>
      </c>
      <c r="F7084" s="39" t="s">
        <v>51</v>
      </c>
    </row>
    <row r="7085" spans="1:6">
      <c r="A7085">
        <v>77</v>
      </c>
      <c r="B7085" s="1" t="s">
        <v>20</v>
      </c>
      <c r="C7085">
        <v>2</v>
      </c>
      <c r="D7085" s="39">
        <v>1</v>
      </c>
      <c r="E7085" s="39">
        <v>3</v>
      </c>
      <c r="F7085" s="39" t="s">
        <v>51</v>
      </c>
    </row>
    <row r="7086" spans="1:6">
      <c r="A7086">
        <v>77</v>
      </c>
      <c r="B7086" s="1" t="s">
        <v>483</v>
      </c>
      <c r="C7086">
        <v>1</v>
      </c>
      <c r="D7086" s="39">
        <v>0.72</v>
      </c>
      <c r="E7086" s="39">
        <v>2</v>
      </c>
      <c r="F7086" s="39" t="s">
        <v>51</v>
      </c>
    </row>
    <row r="7087" spans="1:6">
      <c r="A7087">
        <v>77</v>
      </c>
      <c r="B7087" s="1" t="s">
        <v>483</v>
      </c>
      <c r="C7087">
        <v>2</v>
      </c>
      <c r="D7087" s="39">
        <v>0.5</v>
      </c>
      <c r="E7087" s="39">
        <v>2</v>
      </c>
      <c r="F7087" s="39" t="s">
        <v>51</v>
      </c>
    </row>
    <row r="7088" spans="1:6">
      <c r="A7088">
        <v>77</v>
      </c>
      <c r="B7088" s="1" t="s">
        <v>243</v>
      </c>
      <c r="C7088">
        <v>1</v>
      </c>
      <c r="D7088" s="39">
        <v>1</v>
      </c>
      <c r="E7088" s="39">
        <v>3</v>
      </c>
      <c r="F7088" s="39" t="s">
        <v>51</v>
      </c>
    </row>
    <row r="7089" spans="1:6">
      <c r="A7089">
        <v>77</v>
      </c>
      <c r="B7089" s="1" t="s">
        <v>243</v>
      </c>
      <c r="C7089">
        <v>2</v>
      </c>
      <c r="D7089" s="39">
        <v>0.79</v>
      </c>
      <c r="E7089" s="39">
        <v>1</v>
      </c>
      <c r="F7089" s="39" t="s">
        <v>51</v>
      </c>
    </row>
    <row r="7090" spans="1:6">
      <c r="A7090">
        <v>77</v>
      </c>
      <c r="B7090" s="1" t="s">
        <v>394</v>
      </c>
      <c r="C7090">
        <v>1</v>
      </c>
      <c r="D7090" s="39">
        <v>0.9</v>
      </c>
      <c r="E7090" s="39">
        <v>2</v>
      </c>
      <c r="F7090" s="39" t="s">
        <v>51</v>
      </c>
    </row>
    <row r="7091" spans="1:6">
      <c r="A7091">
        <v>77</v>
      </c>
      <c r="B7091" s="1" t="s">
        <v>394</v>
      </c>
      <c r="C7091">
        <v>2</v>
      </c>
      <c r="D7091" s="39">
        <v>1</v>
      </c>
      <c r="E7091" s="39">
        <v>3</v>
      </c>
      <c r="F7091" s="39" t="s">
        <v>51</v>
      </c>
    </row>
    <row r="7092" spans="1:6">
      <c r="A7092">
        <v>77</v>
      </c>
      <c r="B7092" s="1" t="s">
        <v>311</v>
      </c>
      <c r="C7092">
        <v>1</v>
      </c>
      <c r="D7092" s="39">
        <v>1</v>
      </c>
      <c r="E7092" s="39">
        <v>3</v>
      </c>
      <c r="F7092" s="39" t="s">
        <v>51</v>
      </c>
    </row>
    <row r="7093" spans="1:6">
      <c r="A7093">
        <v>77</v>
      </c>
      <c r="B7093" s="1" t="s">
        <v>311</v>
      </c>
      <c r="C7093">
        <v>2</v>
      </c>
      <c r="D7093" s="39">
        <v>1</v>
      </c>
      <c r="E7093" s="39">
        <v>3</v>
      </c>
      <c r="F7093" s="39" t="s">
        <v>51</v>
      </c>
    </row>
    <row r="7094" spans="1:6">
      <c r="A7094">
        <v>77</v>
      </c>
      <c r="B7094" s="1" t="s">
        <v>356</v>
      </c>
      <c r="C7094">
        <v>1</v>
      </c>
      <c r="D7094" s="39">
        <v>0.73</v>
      </c>
      <c r="E7094" s="39">
        <v>1</v>
      </c>
      <c r="F7094" s="39" t="s">
        <v>51</v>
      </c>
    </row>
    <row r="7095" spans="1:6">
      <c r="A7095">
        <v>77</v>
      </c>
      <c r="B7095" s="1" t="s">
        <v>356</v>
      </c>
      <c r="C7095">
        <v>2</v>
      </c>
      <c r="D7095" s="39">
        <v>1</v>
      </c>
      <c r="E7095" s="39">
        <v>3</v>
      </c>
      <c r="F7095" s="39" t="s">
        <v>51</v>
      </c>
    </row>
    <row r="7096" spans="1:6">
      <c r="A7096">
        <v>77</v>
      </c>
      <c r="B7096" s="1" t="s">
        <v>285</v>
      </c>
      <c r="C7096">
        <v>1</v>
      </c>
      <c r="D7096" s="39">
        <v>1</v>
      </c>
      <c r="E7096" s="39">
        <v>3</v>
      </c>
      <c r="F7096" s="39" t="s">
        <v>51</v>
      </c>
    </row>
    <row r="7097" spans="1:6">
      <c r="A7097">
        <v>77</v>
      </c>
      <c r="B7097" s="1" t="s">
        <v>285</v>
      </c>
      <c r="C7097">
        <v>2</v>
      </c>
      <c r="D7097" s="39">
        <v>0.72</v>
      </c>
      <c r="E7097" s="39">
        <v>2</v>
      </c>
      <c r="F7097" s="39" t="s">
        <v>51</v>
      </c>
    </row>
    <row r="7098" spans="1:6">
      <c r="A7098">
        <v>77</v>
      </c>
      <c r="B7098" s="1" t="s">
        <v>275</v>
      </c>
      <c r="C7098">
        <v>1</v>
      </c>
      <c r="D7098" s="39">
        <v>1</v>
      </c>
      <c r="E7098" s="39">
        <v>3</v>
      </c>
      <c r="F7098" s="39" t="s">
        <v>51</v>
      </c>
    </row>
    <row r="7099" spans="1:6">
      <c r="A7099">
        <v>77</v>
      </c>
      <c r="B7099" s="1" t="s">
        <v>275</v>
      </c>
      <c r="C7099">
        <v>2</v>
      </c>
      <c r="D7099" s="39">
        <v>0.7</v>
      </c>
      <c r="E7099" s="39">
        <v>2</v>
      </c>
      <c r="F7099" s="39" t="s">
        <v>51</v>
      </c>
    </row>
    <row r="7100" spans="1:6">
      <c r="A7100">
        <v>77</v>
      </c>
      <c r="B7100" s="1" t="s">
        <v>21</v>
      </c>
      <c r="C7100">
        <v>1</v>
      </c>
      <c r="D7100" s="39">
        <v>0.84</v>
      </c>
      <c r="E7100" s="39">
        <v>2</v>
      </c>
      <c r="F7100" s="39" t="s">
        <v>51</v>
      </c>
    </row>
    <row r="7101" spans="1:6">
      <c r="A7101">
        <v>77</v>
      </c>
      <c r="B7101" s="1" t="s">
        <v>21</v>
      </c>
      <c r="C7101">
        <v>2</v>
      </c>
      <c r="D7101" s="39">
        <v>0.76</v>
      </c>
      <c r="E7101" s="39">
        <v>2</v>
      </c>
      <c r="F7101" s="39" t="s">
        <v>51</v>
      </c>
    </row>
    <row r="7102" spans="1:6">
      <c r="A7102">
        <v>77</v>
      </c>
      <c r="B7102" s="1" t="s">
        <v>376</v>
      </c>
      <c r="C7102">
        <v>1</v>
      </c>
      <c r="D7102" s="39">
        <v>1</v>
      </c>
      <c r="E7102" s="39">
        <v>3</v>
      </c>
      <c r="F7102" s="39" t="s">
        <v>51</v>
      </c>
    </row>
    <row r="7103" spans="1:6">
      <c r="A7103">
        <v>77</v>
      </c>
      <c r="B7103" s="1" t="s">
        <v>376</v>
      </c>
      <c r="C7103">
        <v>2</v>
      </c>
      <c r="D7103" s="39">
        <v>0.91</v>
      </c>
      <c r="E7103" s="39">
        <v>2</v>
      </c>
      <c r="F7103" s="39" t="s">
        <v>51</v>
      </c>
    </row>
    <row r="7104" spans="1:6">
      <c r="A7104" s="64">
        <v>78</v>
      </c>
      <c r="B7104" s="1" t="s">
        <v>493</v>
      </c>
      <c r="C7104">
        <v>1</v>
      </c>
      <c r="D7104" s="39">
        <v>0.42</v>
      </c>
      <c r="E7104" s="39">
        <v>0</v>
      </c>
      <c r="F7104" s="39" t="s">
        <v>51</v>
      </c>
    </row>
    <row r="7105" spans="1:6">
      <c r="A7105">
        <v>78</v>
      </c>
      <c r="B7105" s="1" t="s">
        <v>493</v>
      </c>
      <c r="C7105">
        <v>2</v>
      </c>
      <c r="D7105" s="39">
        <v>0.56000000000000005</v>
      </c>
      <c r="E7105" s="39">
        <v>2</v>
      </c>
      <c r="F7105" s="39" t="s">
        <v>51</v>
      </c>
    </row>
    <row r="7106" spans="1:6">
      <c r="A7106">
        <v>78</v>
      </c>
      <c r="B7106" s="1" t="s">
        <v>488</v>
      </c>
      <c r="C7106">
        <v>1</v>
      </c>
      <c r="D7106" s="39">
        <v>0.62</v>
      </c>
      <c r="E7106" s="39">
        <v>1</v>
      </c>
      <c r="F7106" s="39" t="s">
        <v>51</v>
      </c>
    </row>
    <row r="7107" spans="1:6">
      <c r="A7107">
        <v>78</v>
      </c>
      <c r="B7107" s="1" t="s">
        <v>488</v>
      </c>
      <c r="C7107">
        <v>2</v>
      </c>
      <c r="D7107" s="39">
        <v>0.6</v>
      </c>
      <c r="E7107" s="39">
        <v>2</v>
      </c>
      <c r="F7107" s="39" t="s">
        <v>51</v>
      </c>
    </row>
    <row r="7108" spans="1:6">
      <c r="A7108">
        <v>78</v>
      </c>
      <c r="B7108" s="1" t="s">
        <v>354</v>
      </c>
      <c r="C7108">
        <v>1</v>
      </c>
      <c r="D7108" s="39">
        <v>0.9</v>
      </c>
      <c r="E7108" s="39">
        <v>2</v>
      </c>
      <c r="F7108" s="39" t="s">
        <v>51</v>
      </c>
    </row>
    <row r="7109" spans="1:6">
      <c r="A7109">
        <v>78</v>
      </c>
      <c r="B7109" s="1" t="s">
        <v>354</v>
      </c>
      <c r="C7109">
        <v>2</v>
      </c>
      <c r="D7109" s="39">
        <v>0.97</v>
      </c>
      <c r="E7109" s="39">
        <v>2</v>
      </c>
      <c r="F7109" s="39" t="s">
        <v>51</v>
      </c>
    </row>
    <row r="7110" spans="1:6">
      <c r="A7110">
        <v>78</v>
      </c>
      <c r="B7110" s="1" t="s">
        <v>430</v>
      </c>
      <c r="C7110">
        <v>1</v>
      </c>
      <c r="D7110" s="39">
        <v>0.99</v>
      </c>
      <c r="E7110" s="39">
        <v>2</v>
      </c>
      <c r="F7110" s="39" t="s">
        <v>51</v>
      </c>
    </row>
    <row r="7111" spans="1:6">
      <c r="A7111">
        <v>78</v>
      </c>
      <c r="B7111" s="1" t="s">
        <v>430</v>
      </c>
      <c r="C7111">
        <v>2</v>
      </c>
      <c r="D7111" s="39">
        <v>0.45</v>
      </c>
      <c r="E7111" s="39">
        <v>0</v>
      </c>
      <c r="F7111" s="39" t="s">
        <v>51</v>
      </c>
    </row>
    <row r="7112" spans="1:6">
      <c r="A7112">
        <v>78</v>
      </c>
      <c r="B7112" s="1" t="s">
        <v>330</v>
      </c>
      <c r="C7112">
        <v>1</v>
      </c>
      <c r="D7112" s="39">
        <v>0.57999999999999996</v>
      </c>
      <c r="E7112" s="39">
        <v>1</v>
      </c>
      <c r="F7112" s="39" t="s">
        <v>51</v>
      </c>
    </row>
    <row r="7113" spans="1:6">
      <c r="A7113">
        <v>78</v>
      </c>
      <c r="B7113" s="1" t="s">
        <v>330</v>
      </c>
      <c r="C7113">
        <v>2</v>
      </c>
      <c r="D7113" s="39">
        <v>1</v>
      </c>
      <c r="E7113" s="39">
        <v>3</v>
      </c>
      <c r="F7113" s="39" t="s">
        <v>51</v>
      </c>
    </row>
    <row r="7114" spans="1:6">
      <c r="A7114">
        <v>78</v>
      </c>
      <c r="B7114" s="1" t="s">
        <v>343</v>
      </c>
      <c r="C7114">
        <v>1</v>
      </c>
      <c r="D7114" s="39">
        <v>0.47</v>
      </c>
      <c r="E7114" s="39">
        <v>1</v>
      </c>
      <c r="F7114" s="39" t="s">
        <v>51</v>
      </c>
    </row>
    <row r="7115" spans="1:6">
      <c r="A7115">
        <v>78</v>
      </c>
      <c r="B7115" s="1" t="s">
        <v>343</v>
      </c>
      <c r="C7115">
        <v>2</v>
      </c>
      <c r="D7115" s="39">
        <v>0.5</v>
      </c>
      <c r="E7115" s="39">
        <v>2</v>
      </c>
      <c r="F7115" s="39" t="s">
        <v>51</v>
      </c>
    </row>
    <row r="7116" spans="1:6">
      <c r="A7116">
        <v>78</v>
      </c>
      <c r="B7116" s="1" t="s">
        <v>379</v>
      </c>
      <c r="C7116">
        <v>1</v>
      </c>
      <c r="D7116" s="39">
        <v>0.31</v>
      </c>
      <c r="E7116" s="39">
        <v>0</v>
      </c>
      <c r="F7116" s="39" t="s">
        <v>51</v>
      </c>
    </row>
    <row r="7117" spans="1:6">
      <c r="A7117">
        <v>78</v>
      </c>
      <c r="B7117" s="1" t="s">
        <v>379</v>
      </c>
      <c r="C7117">
        <v>2</v>
      </c>
      <c r="D7117" s="39">
        <v>0.68</v>
      </c>
      <c r="E7117" s="39">
        <v>2</v>
      </c>
      <c r="F7117" s="39" t="s">
        <v>51</v>
      </c>
    </row>
    <row r="7118" spans="1:6">
      <c r="A7118">
        <v>78</v>
      </c>
      <c r="B7118" s="1" t="s">
        <v>517</v>
      </c>
      <c r="C7118">
        <v>1</v>
      </c>
      <c r="D7118" s="39">
        <v>0.55000000000000004</v>
      </c>
      <c r="E7118" s="39">
        <v>1</v>
      </c>
      <c r="F7118" s="39" t="s">
        <v>51</v>
      </c>
    </row>
    <row r="7119" spans="1:6">
      <c r="A7119">
        <v>78</v>
      </c>
      <c r="B7119" s="1" t="s">
        <v>517</v>
      </c>
      <c r="C7119">
        <v>2</v>
      </c>
      <c r="D7119" s="39">
        <v>0.62</v>
      </c>
      <c r="E7119" s="39">
        <v>2</v>
      </c>
      <c r="F7119" s="39" t="s">
        <v>51</v>
      </c>
    </row>
    <row r="7120" spans="1:6">
      <c r="A7120">
        <v>78</v>
      </c>
      <c r="B7120" s="1" t="s">
        <v>229</v>
      </c>
      <c r="C7120">
        <v>1</v>
      </c>
      <c r="D7120" s="39">
        <v>0.88</v>
      </c>
      <c r="E7120" s="39">
        <v>2</v>
      </c>
      <c r="F7120" s="39" t="s">
        <v>51</v>
      </c>
    </row>
    <row r="7121" spans="1:6">
      <c r="A7121">
        <v>78</v>
      </c>
      <c r="B7121" s="1" t="s">
        <v>229</v>
      </c>
      <c r="C7121">
        <v>2</v>
      </c>
      <c r="D7121" s="39">
        <v>0.81</v>
      </c>
      <c r="E7121" s="39">
        <v>2</v>
      </c>
      <c r="F7121" s="39" t="s">
        <v>51</v>
      </c>
    </row>
    <row r="7122" spans="1:6">
      <c r="A7122">
        <v>78</v>
      </c>
      <c r="B7122" s="1" t="s">
        <v>332</v>
      </c>
      <c r="C7122">
        <v>1</v>
      </c>
      <c r="D7122" s="39">
        <v>0.88</v>
      </c>
      <c r="E7122" s="39">
        <v>2</v>
      </c>
      <c r="F7122" s="39" t="s">
        <v>51</v>
      </c>
    </row>
    <row r="7123" spans="1:6">
      <c r="A7123">
        <v>78</v>
      </c>
      <c r="B7123" s="1" t="s">
        <v>332</v>
      </c>
      <c r="C7123">
        <v>2</v>
      </c>
      <c r="D7123" s="39">
        <v>0.79</v>
      </c>
      <c r="E7123" s="39">
        <v>2</v>
      </c>
      <c r="F7123" s="39" t="s">
        <v>51</v>
      </c>
    </row>
    <row r="7124" spans="1:6">
      <c r="A7124">
        <v>78</v>
      </c>
      <c r="B7124" s="1" t="s">
        <v>95</v>
      </c>
      <c r="C7124">
        <v>1</v>
      </c>
      <c r="D7124" s="39">
        <v>0.56999999999999995</v>
      </c>
      <c r="E7124" s="39">
        <v>2</v>
      </c>
      <c r="F7124" s="39" t="s">
        <v>51</v>
      </c>
    </row>
    <row r="7125" spans="1:6">
      <c r="A7125">
        <v>78</v>
      </c>
      <c r="B7125" s="1" t="s">
        <v>95</v>
      </c>
      <c r="C7125">
        <v>2</v>
      </c>
      <c r="D7125" s="39">
        <v>0.69</v>
      </c>
      <c r="E7125" s="39">
        <v>2</v>
      </c>
      <c r="F7125" s="39" t="s">
        <v>51</v>
      </c>
    </row>
    <row r="7126" spans="1:6">
      <c r="A7126">
        <v>78</v>
      </c>
      <c r="B7126" s="1" t="s">
        <v>10</v>
      </c>
      <c r="C7126">
        <v>1</v>
      </c>
      <c r="D7126" s="39">
        <v>0.62</v>
      </c>
      <c r="E7126" s="39">
        <v>2</v>
      </c>
      <c r="F7126" s="39" t="s">
        <v>51</v>
      </c>
    </row>
    <row r="7127" spans="1:6">
      <c r="A7127">
        <v>78</v>
      </c>
      <c r="B7127" s="1" t="s">
        <v>10</v>
      </c>
      <c r="C7127">
        <v>2</v>
      </c>
      <c r="D7127" s="39">
        <v>0.68</v>
      </c>
      <c r="E7127" s="39">
        <v>2</v>
      </c>
      <c r="F7127" s="39" t="s">
        <v>51</v>
      </c>
    </row>
    <row r="7128" spans="1:6">
      <c r="A7128">
        <v>78</v>
      </c>
      <c r="B7128" s="1" t="s">
        <v>390</v>
      </c>
      <c r="C7128">
        <v>1</v>
      </c>
      <c r="D7128" s="39">
        <v>1</v>
      </c>
      <c r="E7128" s="39">
        <v>3</v>
      </c>
      <c r="F7128" s="39" t="s">
        <v>51</v>
      </c>
    </row>
    <row r="7129" spans="1:6">
      <c r="A7129">
        <v>78</v>
      </c>
      <c r="B7129" s="1" t="s">
        <v>390</v>
      </c>
      <c r="C7129">
        <v>2</v>
      </c>
      <c r="D7129" s="39">
        <v>0.39</v>
      </c>
      <c r="E7129" s="39">
        <v>1</v>
      </c>
      <c r="F7129" s="39" t="s">
        <v>51</v>
      </c>
    </row>
    <row r="7130" spans="1:6">
      <c r="A7130">
        <v>78</v>
      </c>
      <c r="B7130" s="1" t="s">
        <v>270</v>
      </c>
      <c r="C7130">
        <v>1</v>
      </c>
      <c r="D7130" s="39">
        <v>0.48</v>
      </c>
      <c r="E7130" s="39">
        <v>1</v>
      </c>
      <c r="F7130" s="39" t="s">
        <v>51</v>
      </c>
    </row>
    <row r="7131" spans="1:6">
      <c r="A7131">
        <v>78</v>
      </c>
      <c r="B7131" s="1" t="s">
        <v>270</v>
      </c>
      <c r="C7131">
        <v>2</v>
      </c>
      <c r="D7131" s="39">
        <v>0.84</v>
      </c>
      <c r="E7131" s="39">
        <v>2</v>
      </c>
      <c r="F7131" s="39" t="s">
        <v>51</v>
      </c>
    </row>
    <row r="7132" spans="1:6">
      <c r="A7132">
        <v>78</v>
      </c>
      <c r="B7132" s="1" t="s">
        <v>452</v>
      </c>
      <c r="C7132">
        <v>1</v>
      </c>
      <c r="D7132" s="39">
        <v>0.85</v>
      </c>
      <c r="E7132" s="39">
        <v>1</v>
      </c>
      <c r="F7132" s="39" t="s">
        <v>51</v>
      </c>
    </row>
    <row r="7133" spans="1:6">
      <c r="A7133">
        <v>78</v>
      </c>
      <c r="B7133" s="1" t="s">
        <v>452</v>
      </c>
      <c r="C7133">
        <v>2</v>
      </c>
      <c r="D7133" s="39">
        <v>0.75</v>
      </c>
      <c r="E7133" s="39">
        <v>2</v>
      </c>
      <c r="F7133" s="39" t="s">
        <v>51</v>
      </c>
    </row>
    <row r="7134" spans="1:6">
      <c r="A7134">
        <v>78</v>
      </c>
      <c r="B7134" s="1" t="s">
        <v>508</v>
      </c>
      <c r="C7134">
        <v>1</v>
      </c>
      <c r="D7134" s="39">
        <v>0.75</v>
      </c>
      <c r="E7134" s="39">
        <v>1</v>
      </c>
      <c r="F7134" s="39" t="s">
        <v>51</v>
      </c>
    </row>
    <row r="7135" spans="1:6">
      <c r="A7135">
        <v>78</v>
      </c>
      <c r="B7135" s="1" t="s">
        <v>508</v>
      </c>
      <c r="C7135">
        <v>2</v>
      </c>
      <c r="D7135" s="39">
        <v>0.85</v>
      </c>
      <c r="E7135" s="39">
        <v>2</v>
      </c>
      <c r="F7135" s="39" t="s">
        <v>51</v>
      </c>
    </row>
    <row r="7136" spans="1:6">
      <c r="A7136">
        <v>78</v>
      </c>
      <c r="B7136" s="1" t="s">
        <v>489</v>
      </c>
      <c r="C7136">
        <v>1</v>
      </c>
      <c r="D7136" s="39">
        <v>1</v>
      </c>
      <c r="E7136" s="39">
        <v>3</v>
      </c>
      <c r="F7136" s="39" t="s">
        <v>51</v>
      </c>
    </row>
    <row r="7137" spans="1:6">
      <c r="A7137">
        <v>78</v>
      </c>
      <c r="B7137" s="1" t="s">
        <v>489</v>
      </c>
      <c r="C7137">
        <v>2</v>
      </c>
      <c r="D7137" s="39">
        <v>0.73</v>
      </c>
      <c r="E7137" s="39">
        <v>1</v>
      </c>
      <c r="F7137" s="39" t="s">
        <v>51</v>
      </c>
    </row>
    <row r="7138" spans="1:6">
      <c r="A7138">
        <v>78</v>
      </c>
      <c r="B7138" s="1" t="s">
        <v>120</v>
      </c>
      <c r="C7138">
        <v>1</v>
      </c>
      <c r="D7138" s="39">
        <v>0.65</v>
      </c>
      <c r="E7138" s="39">
        <v>1</v>
      </c>
      <c r="F7138" s="39" t="s">
        <v>51</v>
      </c>
    </row>
    <row r="7139" spans="1:6">
      <c r="A7139">
        <v>78</v>
      </c>
      <c r="B7139" s="1" t="s">
        <v>120</v>
      </c>
      <c r="C7139">
        <v>2</v>
      </c>
      <c r="D7139" s="39">
        <v>1</v>
      </c>
      <c r="E7139" s="39">
        <v>3</v>
      </c>
      <c r="F7139" s="39" t="s">
        <v>51</v>
      </c>
    </row>
    <row r="7140" spans="1:6">
      <c r="A7140">
        <v>78</v>
      </c>
      <c r="B7140" s="1" t="s">
        <v>431</v>
      </c>
      <c r="C7140">
        <v>1</v>
      </c>
      <c r="D7140" s="39">
        <v>0.89</v>
      </c>
      <c r="E7140" s="39">
        <v>2</v>
      </c>
      <c r="F7140" s="39" t="s">
        <v>51</v>
      </c>
    </row>
    <row r="7141" spans="1:6">
      <c r="A7141">
        <v>78</v>
      </c>
      <c r="B7141" s="1" t="s">
        <v>431</v>
      </c>
      <c r="C7141">
        <v>2</v>
      </c>
      <c r="D7141" s="39">
        <v>0.62</v>
      </c>
      <c r="E7141" s="39">
        <v>2</v>
      </c>
      <c r="F7141" s="39" t="s">
        <v>51</v>
      </c>
    </row>
    <row r="7142" spans="1:6">
      <c r="A7142">
        <v>78</v>
      </c>
      <c r="B7142" s="1" t="s">
        <v>496</v>
      </c>
      <c r="C7142">
        <v>1</v>
      </c>
      <c r="D7142" s="39">
        <v>0.37</v>
      </c>
      <c r="E7142" s="39">
        <v>1</v>
      </c>
      <c r="F7142" s="39" t="s">
        <v>51</v>
      </c>
    </row>
    <row r="7143" spans="1:6">
      <c r="A7143">
        <v>78</v>
      </c>
      <c r="B7143" s="1" t="s">
        <v>496</v>
      </c>
      <c r="C7143">
        <v>2</v>
      </c>
      <c r="D7143" s="39">
        <v>0.7</v>
      </c>
      <c r="E7143" s="39">
        <v>2</v>
      </c>
      <c r="F7143" s="39" t="s">
        <v>51</v>
      </c>
    </row>
    <row r="7144" spans="1:6">
      <c r="A7144">
        <v>78</v>
      </c>
      <c r="B7144" s="1" t="s">
        <v>334</v>
      </c>
      <c r="C7144">
        <v>1</v>
      </c>
      <c r="D7144" s="39">
        <v>0.92</v>
      </c>
      <c r="E7144" s="39">
        <v>2</v>
      </c>
      <c r="F7144" s="39" t="s">
        <v>51</v>
      </c>
    </row>
    <row r="7145" spans="1:6">
      <c r="A7145">
        <v>78</v>
      </c>
      <c r="B7145" s="1" t="s">
        <v>334</v>
      </c>
      <c r="C7145">
        <v>2</v>
      </c>
      <c r="D7145" s="39">
        <v>0.54</v>
      </c>
      <c r="E7145" s="39">
        <v>1</v>
      </c>
      <c r="F7145" s="39" t="s">
        <v>51</v>
      </c>
    </row>
    <row r="7146" spans="1:6">
      <c r="A7146">
        <v>78</v>
      </c>
      <c r="B7146" s="1" t="s">
        <v>335</v>
      </c>
      <c r="C7146">
        <v>1</v>
      </c>
      <c r="D7146" s="39">
        <v>0.69</v>
      </c>
      <c r="E7146" s="39">
        <v>2</v>
      </c>
      <c r="F7146" s="39" t="s">
        <v>51</v>
      </c>
    </row>
    <row r="7147" spans="1:6">
      <c r="A7147">
        <v>78</v>
      </c>
      <c r="B7147" s="1" t="s">
        <v>335</v>
      </c>
      <c r="C7147">
        <v>2</v>
      </c>
      <c r="D7147" s="39">
        <v>0.7</v>
      </c>
      <c r="E7147" s="39">
        <v>2</v>
      </c>
      <c r="F7147" s="39" t="s">
        <v>51</v>
      </c>
    </row>
    <row r="7148" spans="1:6">
      <c r="A7148">
        <v>78</v>
      </c>
      <c r="B7148" s="1" t="s">
        <v>509</v>
      </c>
      <c r="C7148">
        <v>1</v>
      </c>
      <c r="D7148" s="39">
        <v>0.47</v>
      </c>
      <c r="E7148" s="39">
        <v>0</v>
      </c>
      <c r="F7148" s="39" t="s">
        <v>51</v>
      </c>
    </row>
    <row r="7149" spans="1:6">
      <c r="A7149">
        <v>78</v>
      </c>
      <c r="B7149" s="1" t="s">
        <v>509</v>
      </c>
      <c r="C7149">
        <v>2</v>
      </c>
      <c r="D7149" s="39">
        <v>1</v>
      </c>
      <c r="E7149" s="39">
        <v>3</v>
      </c>
      <c r="F7149" s="39" t="s">
        <v>51</v>
      </c>
    </row>
    <row r="7150" spans="1:6">
      <c r="A7150">
        <v>78</v>
      </c>
      <c r="B7150" s="1" t="s">
        <v>257</v>
      </c>
      <c r="C7150">
        <v>1</v>
      </c>
      <c r="D7150" s="39">
        <v>0.5</v>
      </c>
      <c r="E7150" s="39">
        <v>1</v>
      </c>
      <c r="F7150" s="39" t="s">
        <v>51</v>
      </c>
    </row>
    <row r="7151" spans="1:6">
      <c r="A7151">
        <v>78</v>
      </c>
      <c r="B7151" s="1" t="s">
        <v>257</v>
      </c>
      <c r="C7151">
        <v>2</v>
      </c>
      <c r="D7151" s="39">
        <v>0.67</v>
      </c>
      <c r="E7151" s="39">
        <v>2</v>
      </c>
      <c r="F7151" s="39" t="s">
        <v>51</v>
      </c>
    </row>
    <row r="7152" spans="1:6">
      <c r="A7152">
        <v>78</v>
      </c>
      <c r="B7152" s="1" t="s">
        <v>323</v>
      </c>
      <c r="C7152">
        <v>1</v>
      </c>
      <c r="D7152" s="39">
        <v>0.81</v>
      </c>
      <c r="E7152" s="39">
        <v>2</v>
      </c>
      <c r="F7152" s="39" t="s">
        <v>51</v>
      </c>
    </row>
    <row r="7153" spans="1:6">
      <c r="A7153">
        <v>78</v>
      </c>
      <c r="B7153" s="1" t="s">
        <v>323</v>
      </c>
      <c r="C7153">
        <v>2</v>
      </c>
      <c r="D7153" s="39">
        <v>0</v>
      </c>
      <c r="E7153" s="39">
        <v>0</v>
      </c>
      <c r="F7153" s="39" t="s">
        <v>52</v>
      </c>
    </row>
    <row r="7154" spans="1:6">
      <c r="A7154">
        <v>78</v>
      </c>
      <c r="B7154" s="1" t="s">
        <v>481</v>
      </c>
      <c r="C7154">
        <v>1</v>
      </c>
      <c r="D7154" s="39">
        <v>1</v>
      </c>
      <c r="E7154" s="39">
        <v>3</v>
      </c>
      <c r="F7154" s="39" t="s">
        <v>51</v>
      </c>
    </row>
    <row r="7155" spans="1:6">
      <c r="A7155">
        <v>78</v>
      </c>
      <c r="B7155" s="1" t="s">
        <v>481</v>
      </c>
      <c r="C7155">
        <v>2</v>
      </c>
      <c r="D7155" s="39">
        <v>0.72</v>
      </c>
      <c r="E7155" s="39">
        <v>1</v>
      </c>
      <c r="F7155" s="39" t="s">
        <v>51</v>
      </c>
    </row>
    <row r="7156" spans="1:6">
      <c r="A7156">
        <v>78</v>
      </c>
      <c r="B7156" s="1" t="s">
        <v>118</v>
      </c>
      <c r="C7156">
        <v>1</v>
      </c>
      <c r="D7156" s="39">
        <v>0.86</v>
      </c>
      <c r="E7156" s="39">
        <v>2</v>
      </c>
      <c r="F7156" s="39" t="s">
        <v>51</v>
      </c>
    </row>
    <row r="7157" spans="1:6">
      <c r="A7157">
        <v>78</v>
      </c>
      <c r="B7157" s="1" t="s">
        <v>118</v>
      </c>
      <c r="C7157">
        <v>2</v>
      </c>
      <c r="D7157" s="39">
        <v>0</v>
      </c>
      <c r="E7157" s="39">
        <v>0</v>
      </c>
      <c r="F7157" s="39" t="s">
        <v>52</v>
      </c>
    </row>
    <row r="7158" spans="1:6">
      <c r="A7158">
        <v>78</v>
      </c>
      <c r="B7158" s="1" t="s">
        <v>310</v>
      </c>
      <c r="C7158">
        <v>1</v>
      </c>
      <c r="D7158" s="39">
        <v>1</v>
      </c>
      <c r="E7158" s="39">
        <v>3</v>
      </c>
      <c r="F7158" s="39" t="s">
        <v>51</v>
      </c>
    </row>
    <row r="7159" spans="1:6">
      <c r="A7159">
        <v>78</v>
      </c>
      <c r="B7159" s="1" t="s">
        <v>310</v>
      </c>
      <c r="C7159">
        <v>2</v>
      </c>
      <c r="D7159" s="39">
        <v>1</v>
      </c>
      <c r="E7159" s="39">
        <v>3</v>
      </c>
      <c r="F7159" s="39" t="s">
        <v>51</v>
      </c>
    </row>
    <row r="7160" spans="1:6">
      <c r="A7160">
        <v>78</v>
      </c>
      <c r="B7160" s="1" t="s">
        <v>511</v>
      </c>
      <c r="C7160">
        <v>1</v>
      </c>
      <c r="D7160" s="39">
        <v>0.65</v>
      </c>
      <c r="E7160" s="39">
        <v>2</v>
      </c>
      <c r="F7160" s="39" t="s">
        <v>51</v>
      </c>
    </row>
    <row r="7161" spans="1:6">
      <c r="A7161">
        <v>78</v>
      </c>
      <c r="B7161" s="1" t="s">
        <v>511</v>
      </c>
      <c r="C7161">
        <v>2</v>
      </c>
      <c r="D7161" s="39">
        <v>0.75</v>
      </c>
      <c r="E7161" s="39">
        <v>2</v>
      </c>
      <c r="F7161" s="39" t="s">
        <v>51</v>
      </c>
    </row>
    <row r="7162" spans="1:6">
      <c r="A7162">
        <v>78</v>
      </c>
      <c r="B7162" s="1" t="s">
        <v>14</v>
      </c>
      <c r="C7162">
        <v>1</v>
      </c>
      <c r="D7162" s="39">
        <v>0.53</v>
      </c>
      <c r="E7162" s="39">
        <v>1</v>
      </c>
      <c r="F7162" s="39" t="s">
        <v>51</v>
      </c>
    </row>
    <row r="7163" spans="1:6">
      <c r="A7163">
        <v>78</v>
      </c>
      <c r="B7163" s="1" t="s">
        <v>14</v>
      </c>
      <c r="C7163">
        <v>2</v>
      </c>
      <c r="D7163" s="39">
        <v>0.59</v>
      </c>
      <c r="E7163" s="39">
        <v>2</v>
      </c>
      <c r="F7163" s="39" t="s">
        <v>51</v>
      </c>
    </row>
    <row r="7164" spans="1:6">
      <c r="A7164">
        <v>78</v>
      </c>
      <c r="B7164" s="1" t="s">
        <v>234</v>
      </c>
      <c r="C7164">
        <v>1</v>
      </c>
      <c r="D7164" s="39">
        <v>1</v>
      </c>
      <c r="E7164" s="39">
        <v>3</v>
      </c>
      <c r="F7164" s="39" t="s">
        <v>51</v>
      </c>
    </row>
    <row r="7165" spans="1:6">
      <c r="A7165">
        <v>78</v>
      </c>
      <c r="B7165" s="1" t="s">
        <v>234</v>
      </c>
      <c r="C7165">
        <v>2</v>
      </c>
      <c r="D7165" s="39">
        <v>0.64</v>
      </c>
      <c r="E7165" s="39">
        <v>2</v>
      </c>
      <c r="F7165" s="39" t="s">
        <v>51</v>
      </c>
    </row>
    <row r="7166" spans="1:6">
      <c r="A7166">
        <v>78</v>
      </c>
      <c r="B7166" s="1" t="s">
        <v>405</v>
      </c>
      <c r="C7166">
        <v>1</v>
      </c>
      <c r="D7166" s="39">
        <v>1</v>
      </c>
      <c r="E7166" s="39">
        <v>3</v>
      </c>
      <c r="F7166" s="39" t="s">
        <v>51</v>
      </c>
    </row>
    <row r="7167" spans="1:6">
      <c r="A7167">
        <v>78</v>
      </c>
      <c r="B7167" s="1" t="s">
        <v>405</v>
      </c>
      <c r="C7167">
        <v>2</v>
      </c>
      <c r="D7167" s="39">
        <v>0.86</v>
      </c>
      <c r="E7167" s="39">
        <v>2</v>
      </c>
      <c r="F7167" s="39" t="s">
        <v>51</v>
      </c>
    </row>
    <row r="7168" spans="1:6">
      <c r="A7168">
        <v>78</v>
      </c>
      <c r="B7168" s="1" t="s">
        <v>122</v>
      </c>
      <c r="C7168">
        <v>1</v>
      </c>
      <c r="D7168" s="39">
        <v>0.71</v>
      </c>
      <c r="E7168" s="39">
        <v>2</v>
      </c>
      <c r="F7168" s="39" t="s">
        <v>51</v>
      </c>
    </row>
    <row r="7169" spans="1:6">
      <c r="A7169">
        <v>78</v>
      </c>
      <c r="B7169" s="1" t="s">
        <v>122</v>
      </c>
      <c r="C7169">
        <v>2</v>
      </c>
      <c r="D7169" s="39">
        <v>1</v>
      </c>
      <c r="E7169" s="39">
        <v>3</v>
      </c>
      <c r="F7169" s="39" t="s">
        <v>51</v>
      </c>
    </row>
    <row r="7170" spans="1:6">
      <c r="A7170">
        <v>78</v>
      </c>
      <c r="B7170" s="1" t="s">
        <v>519</v>
      </c>
      <c r="C7170">
        <v>1</v>
      </c>
      <c r="D7170" s="39">
        <v>1</v>
      </c>
      <c r="E7170" s="39">
        <v>3</v>
      </c>
      <c r="F7170" s="39" t="s">
        <v>51</v>
      </c>
    </row>
    <row r="7171" spans="1:6">
      <c r="A7171">
        <v>78</v>
      </c>
      <c r="B7171" s="1" t="s">
        <v>519</v>
      </c>
      <c r="C7171">
        <v>2</v>
      </c>
      <c r="D7171" s="39">
        <v>1</v>
      </c>
      <c r="E7171" s="39">
        <v>3</v>
      </c>
      <c r="F7171" s="39" t="s">
        <v>51</v>
      </c>
    </row>
    <row r="7172" spans="1:6">
      <c r="A7172">
        <v>78</v>
      </c>
      <c r="B7172" s="1" t="s">
        <v>326</v>
      </c>
      <c r="C7172">
        <v>1</v>
      </c>
      <c r="D7172" s="39">
        <v>0.56000000000000005</v>
      </c>
      <c r="E7172" s="39">
        <v>1</v>
      </c>
      <c r="F7172" s="39" t="s">
        <v>51</v>
      </c>
    </row>
    <row r="7173" spans="1:6">
      <c r="A7173">
        <v>78</v>
      </c>
      <c r="B7173" s="1" t="s">
        <v>326</v>
      </c>
      <c r="C7173">
        <v>2</v>
      </c>
      <c r="D7173" s="39">
        <v>0.77</v>
      </c>
      <c r="E7173" s="39">
        <v>2</v>
      </c>
      <c r="F7173" s="39" t="s">
        <v>51</v>
      </c>
    </row>
    <row r="7174" spans="1:6">
      <c r="A7174">
        <v>78</v>
      </c>
      <c r="B7174" s="1" t="s">
        <v>240</v>
      </c>
      <c r="C7174">
        <v>1</v>
      </c>
      <c r="D7174" s="39">
        <v>1</v>
      </c>
      <c r="E7174" s="39">
        <v>3</v>
      </c>
      <c r="F7174" s="39" t="s">
        <v>51</v>
      </c>
    </row>
    <row r="7175" spans="1:6">
      <c r="A7175">
        <v>78</v>
      </c>
      <c r="B7175" s="1" t="s">
        <v>240</v>
      </c>
      <c r="C7175">
        <v>2</v>
      </c>
      <c r="D7175" s="39">
        <v>1</v>
      </c>
      <c r="E7175" s="39">
        <v>3</v>
      </c>
      <c r="F7175" s="39" t="s">
        <v>51</v>
      </c>
    </row>
    <row r="7176" spans="1:6">
      <c r="A7176">
        <v>78</v>
      </c>
      <c r="B7176" s="1" t="s">
        <v>342</v>
      </c>
      <c r="C7176">
        <v>1</v>
      </c>
      <c r="D7176" s="39">
        <v>0.61</v>
      </c>
      <c r="E7176" s="39">
        <v>2</v>
      </c>
      <c r="F7176" s="39" t="s">
        <v>51</v>
      </c>
    </row>
    <row r="7177" spans="1:6">
      <c r="A7177">
        <v>78</v>
      </c>
      <c r="B7177" s="1" t="s">
        <v>342</v>
      </c>
      <c r="C7177">
        <v>2</v>
      </c>
      <c r="D7177" s="39">
        <v>0.82</v>
      </c>
      <c r="E7177" s="39">
        <v>2</v>
      </c>
      <c r="F7177" s="39" t="s">
        <v>51</v>
      </c>
    </row>
    <row r="7178" spans="1:6">
      <c r="A7178">
        <v>78</v>
      </c>
      <c r="B7178" s="1" t="s">
        <v>290</v>
      </c>
      <c r="C7178">
        <v>1</v>
      </c>
      <c r="D7178" s="39">
        <v>1</v>
      </c>
      <c r="E7178" s="39">
        <v>3</v>
      </c>
      <c r="F7178" s="39" t="s">
        <v>51</v>
      </c>
    </row>
    <row r="7179" spans="1:6">
      <c r="A7179">
        <v>78</v>
      </c>
      <c r="B7179" s="1" t="s">
        <v>290</v>
      </c>
      <c r="C7179">
        <v>2</v>
      </c>
      <c r="D7179" s="39">
        <v>0.85</v>
      </c>
      <c r="E7179" s="39">
        <v>1</v>
      </c>
      <c r="F7179" s="39" t="s">
        <v>51</v>
      </c>
    </row>
    <row r="7180" spans="1:6">
      <c r="A7180">
        <v>78</v>
      </c>
      <c r="B7180" s="1" t="s">
        <v>201</v>
      </c>
      <c r="C7180">
        <v>1</v>
      </c>
      <c r="D7180" s="39">
        <v>1</v>
      </c>
      <c r="E7180" s="39">
        <v>3</v>
      </c>
      <c r="F7180" s="39" t="s">
        <v>51</v>
      </c>
    </row>
    <row r="7181" spans="1:6">
      <c r="A7181">
        <v>78</v>
      </c>
      <c r="B7181" s="1" t="s">
        <v>201</v>
      </c>
      <c r="C7181">
        <v>2</v>
      </c>
      <c r="D7181" s="39">
        <v>1</v>
      </c>
      <c r="E7181" s="39">
        <v>3</v>
      </c>
      <c r="F7181" s="39" t="s">
        <v>51</v>
      </c>
    </row>
    <row r="7182" spans="1:6">
      <c r="A7182">
        <v>78</v>
      </c>
      <c r="B7182" s="1" t="s">
        <v>414</v>
      </c>
      <c r="C7182">
        <v>1</v>
      </c>
      <c r="D7182" s="39">
        <v>0.96</v>
      </c>
      <c r="E7182" s="39">
        <v>1</v>
      </c>
      <c r="F7182" s="39" t="s">
        <v>51</v>
      </c>
    </row>
    <row r="7183" spans="1:6">
      <c r="A7183">
        <v>78</v>
      </c>
      <c r="B7183" s="1" t="s">
        <v>414</v>
      </c>
      <c r="C7183">
        <v>2</v>
      </c>
      <c r="D7183" s="39">
        <v>0.83</v>
      </c>
      <c r="E7183" s="39">
        <v>2</v>
      </c>
      <c r="F7183" s="39" t="s">
        <v>51</v>
      </c>
    </row>
    <row r="7184" spans="1:6">
      <c r="A7184">
        <v>78</v>
      </c>
      <c r="B7184" s="1" t="s">
        <v>274</v>
      </c>
      <c r="C7184">
        <v>1</v>
      </c>
      <c r="D7184" s="39">
        <v>1</v>
      </c>
      <c r="E7184" s="39">
        <v>3</v>
      </c>
      <c r="F7184" s="39" t="s">
        <v>51</v>
      </c>
    </row>
    <row r="7185" spans="1:6">
      <c r="A7185">
        <v>78</v>
      </c>
      <c r="B7185" s="1" t="s">
        <v>274</v>
      </c>
      <c r="C7185">
        <v>2</v>
      </c>
      <c r="D7185" s="39">
        <v>0.72</v>
      </c>
      <c r="E7185" s="39">
        <v>2</v>
      </c>
      <c r="F7185" s="39" t="s">
        <v>51</v>
      </c>
    </row>
    <row r="7186" spans="1:6">
      <c r="A7186">
        <v>78</v>
      </c>
      <c r="B7186" s="1" t="s">
        <v>20</v>
      </c>
      <c r="C7186">
        <v>1</v>
      </c>
      <c r="D7186" s="39">
        <v>1</v>
      </c>
      <c r="E7186" s="39">
        <v>3</v>
      </c>
      <c r="F7186" s="39" t="s">
        <v>51</v>
      </c>
    </row>
    <row r="7187" spans="1:6">
      <c r="A7187">
        <v>78</v>
      </c>
      <c r="B7187" s="1" t="s">
        <v>20</v>
      </c>
      <c r="C7187">
        <v>2</v>
      </c>
      <c r="D7187" s="39">
        <v>1</v>
      </c>
      <c r="E7187" s="39">
        <v>3</v>
      </c>
      <c r="F7187" s="39" t="s">
        <v>51</v>
      </c>
    </row>
    <row r="7188" spans="1:6">
      <c r="A7188">
        <v>78</v>
      </c>
      <c r="B7188" s="1" t="s">
        <v>243</v>
      </c>
      <c r="C7188">
        <v>1</v>
      </c>
      <c r="D7188" s="39">
        <v>0.96</v>
      </c>
      <c r="E7188" s="39">
        <v>2</v>
      </c>
      <c r="F7188" s="39" t="s">
        <v>51</v>
      </c>
    </row>
    <row r="7189" spans="1:6">
      <c r="A7189">
        <v>78</v>
      </c>
      <c r="B7189" s="1" t="s">
        <v>243</v>
      </c>
      <c r="C7189">
        <v>2</v>
      </c>
      <c r="D7189" s="39">
        <v>0</v>
      </c>
      <c r="E7189" s="39">
        <v>0</v>
      </c>
      <c r="F7189" s="39" t="s">
        <v>52</v>
      </c>
    </row>
    <row r="7190" spans="1:6">
      <c r="A7190">
        <v>78</v>
      </c>
      <c r="B7190" s="1" t="s">
        <v>394</v>
      </c>
      <c r="C7190">
        <v>1</v>
      </c>
      <c r="D7190" s="39">
        <v>0.87</v>
      </c>
      <c r="E7190" s="39">
        <v>2</v>
      </c>
      <c r="F7190" s="39" t="s">
        <v>51</v>
      </c>
    </row>
    <row r="7191" spans="1:6">
      <c r="A7191">
        <v>78</v>
      </c>
      <c r="B7191" s="1" t="s">
        <v>394</v>
      </c>
      <c r="C7191">
        <v>2</v>
      </c>
      <c r="D7191" s="39">
        <v>1</v>
      </c>
      <c r="E7191" s="39">
        <v>3</v>
      </c>
      <c r="F7191" s="39" t="s">
        <v>51</v>
      </c>
    </row>
    <row r="7192" spans="1:6">
      <c r="A7192">
        <v>78</v>
      </c>
      <c r="B7192" s="1" t="s">
        <v>311</v>
      </c>
      <c r="C7192">
        <v>1</v>
      </c>
      <c r="D7192" s="39">
        <v>1</v>
      </c>
      <c r="E7192" s="39">
        <v>3</v>
      </c>
      <c r="F7192" s="39" t="s">
        <v>51</v>
      </c>
    </row>
    <row r="7193" spans="1:6">
      <c r="A7193">
        <v>78</v>
      </c>
      <c r="B7193" s="1" t="s">
        <v>311</v>
      </c>
      <c r="C7193">
        <v>2</v>
      </c>
      <c r="D7193" s="39">
        <v>0.99</v>
      </c>
      <c r="E7193" s="39">
        <v>2</v>
      </c>
      <c r="F7193" s="39" t="s">
        <v>51</v>
      </c>
    </row>
    <row r="7194" spans="1:6">
      <c r="A7194">
        <v>78</v>
      </c>
      <c r="B7194" s="1" t="s">
        <v>356</v>
      </c>
      <c r="C7194">
        <v>1</v>
      </c>
      <c r="D7194" s="39">
        <v>1</v>
      </c>
      <c r="E7194" s="39">
        <v>3</v>
      </c>
      <c r="F7194" s="39" t="s">
        <v>51</v>
      </c>
    </row>
    <row r="7195" spans="1:6">
      <c r="A7195">
        <v>78</v>
      </c>
      <c r="B7195" s="1" t="s">
        <v>356</v>
      </c>
      <c r="C7195">
        <v>2</v>
      </c>
      <c r="D7195" s="39">
        <v>0.8</v>
      </c>
      <c r="E7195" s="39">
        <v>2</v>
      </c>
      <c r="F7195" s="39" t="s">
        <v>51</v>
      </c>
    </row>
    <row r="7196" spans="1:6">
      <c r="A7196">
        <v>78</v>
      </c>
      <c r="B7196" s="1" t="s">
        <v>520</v>
      </c>
      <c r="C7196">
        <v>1</v>
      </c>
      <c r="D7196" s="39">
        <v>0</v>
      </c>
      <c r="E7196" s="39">
        <v>0</v>
      </c>
      <c r="F7196" s="39" t="s">
        <v>52</v>
      </c>
    </row>
    <row r="7197" spans="1:6">
      <c r="A7197">
        <v>78</v>
      </c>
      <c r="B7197" s="1" t="s">
        <v>520</v>
      </c>
      <c r="C7197">
        <v>2</v>
      </c>
      <c r="D7197" s="39">
        <v>0</v>
      </c>
      <c r="E7197" s="39">
        <v>0</v>
      </c>
      <c r="F7197" s="39" t="s">
        <v>52</v>
      </c>
    </row>
    <row r="7198" spans="1:6">
      <c r="A7198">
        <v>78</v>
      </c>
      <c r="B7198" s="1" t="s">
        <v>285</v>
      </c>
      <c r="C7198">
        <v>1</v>
      </c>
      <c r="D7198" s="39">
        <v>1</v>
      </c>
      <c r="E7198" s="39">
        <v>3</v>
      </c>
      <c r="F7198" s="39" t="s">
        <v>51</v>
      </c>
    </row>
    <row r="7199" spans="1:6">
      <c r="A7199">
        <v>78</v>
      </c>
      <c r="B7199" s="1" t="s">
        <v>285</v>
      </c>
      <c r="C7199">
        <v>2</v>
      </c>
      <c r="D7199" s="39">
        <v>0.69</v>
      </c>
      <c r="E7199" s="39">
        <v>1</v>
      </c>
      <c r="F7199" s="39" t="s">
        <v>51</v>
      </c>
    </row>
    <row r="7200" spans="1:6">
      <c r="A7200">
        <v>78</v>
      </c>
      <c r="B7200" s="1" t="s">
        <v>275</v>
      </c>
      <c r="C7200">
        <v>1</v>
      </c>
      <c r="D7200" s="39">
        <v>1</v>
      </c>
      <c r="E7200" s="39">
        <v>3</v>
      </c>
      <c r="F7200" s="39" t="s">
        <v>51</v>
      </c>
    </row>
    <row r="7201" spans="1:6">
      <c r="A7201">
        <v>78</v>
      </c>
      <c r="B7201" s="1" t="s">
        <v>275</v>
      </c>
      <c r="C7201">
        <v>2</v>
      </c>
      <c r="D7201" s="39">
        <v>0.81</v>
      </c>
      <c r="E7201" s="39">
        <v>2</v>
      </c>
      <c r="F7201" s="39" t="s">
        <v>51</v>
      </c>
    </row>
    <row r="7202" spans="1:6">
      <c r="A7202">
        <v>78</v>
      </c>
      <c r="B7202" s="1" t="s">
        <v>376</v>
      </c>
      <c r="C7202">
        <v>1</v>
      </c>
      <c r="D7202" s="39">
        <v>1</v>
      </c>
      <c r="E7202" s="39">
        <v>3</v>
      </c>
      <c r="F7202" s="39" t="s">
        <v>51</v>
      </c>
    </row>
    <row r="7203" spans="1:6">
      <c r="A7203">
        <v>78</v>
      </c>
      <c r="B7203" s="1" t="s">
        <v>376</v>
      </c>
      <c r="C7203">
        <v>2</v>
      </c>
      <c r="D7203" s="39">
        <v>1</v>
      </c>
      <c r="E7203" s="39">
        <v>3</v>
      </c>
      <c r="F7203" s="39" t="s">
        <v>51</v>
      </c>
    </row>
    <row r="7204" spans="1:6">
      <c r="A7204" s="64">
        <v>79</v>
      </c>
      <c r="B7204" s="1" t="s">
        <v>493</v>
      </c>
      <c r="C7204">
        <v>1</v>
      </c>
      <c r="D7204" s="39">
        <v>0.5</v>
      </c>
      <c r="E7204" s="39">
        <v>1</v>
      </c>
      <c r="F7204" s="39" t="s">
        <v>51</v>
      </c>
    </row>
    <row r="7205" spans="1:6">
      <c r="A7205">
        <v>79</v>
      </c>
      <c r="B7205" s="1" t="s">
        <v>493</v>
      </c>
      <c r="C7205">
        <v>2</v>
      </c>
      <c r="D7205" s="39">
        <v>0.6</v>
      </c>
      <c r="E7205" s="39">
        <v>1</v>
      </c>
      <c r="F7205" s="39" t="s">
        <v>51</v>
      </c>
    </row>
    <row r="7206" spans="1:6">
      <c r="A7206">
        <v>79</v>
      </c>
      <c r="B7206" s="1" t="s">
        <v>488</v>
      </c>
      <c r="C7206">
        <v>1</v>
      </c>
      <c r="D7206" s="39">
        <v>0.42</v>
      </c>
      <c r="E7206" s="39">
        <v>0</v>
      </c>
      <c r="F7206" s="39" t="s">
        <v>51</v>
      </c>
    </row>
    <row r="7207" spans="1:6">
      <c r="A7207">
        <v>79</v>
      </c>
      <c r="B7207" s="1" t="s">
        <v>488</v>
      </c>
      <c r="C7207">
        <v>2</v>
      </c>
      <c r="D7207" s="39">
        <v>1</v>
      </c>
      <c r="E7207" s="39">
        <v>3</v>
      </c>
      <c r="F7207" s="39" t="s">
        <v>51</v>
      </c>
    </row>
    <row r="7208" spans="1:6">
      <c r="A7208">
        <v>79</v>
      </c>
      <c r="B7208" s="1" t="s">
        <v>354</v>
      </c>
      <c r="C7208">
        <v>1</v>
      </c>
      <c r="D7208" s="39">
        <v>0.61</v>
      </c>
      <c r="E7208" s="39">
        <v>2</v>
      </c>
      <c r="F7208" s="39" t="s">
        <v>51</v>
      </c>
    </row>
    <row r="7209" spans="1:6">
      <c r="A7209">
        <v>79</v>
      </c>
      <c r="B7209" s="1" t="s">
        <v>354</v>
      </c>
      <c r="C7209">
        <v>2</v>
      </c>
      <c r="D7209" s="39">
        <v>0.34</v>
      </c>
      <c r="E7209" s="39">
        <v>0</v>
      </c>
      <c r="F7209" s="39" t="s">
        <v>51</v>
      </c>
    </row>
    <row r="7210" spans="1:6">
      <c r="A7210">
        <v>79</v>
      </c>
      <c r="B7210" s="1" t="s">
        <v>430</v>
      </c>
      <c r="C7210">
        <v>1</v>
      </c>
      <c r="D7210" s="39">
        <v>0.61</v>
      </c>
      <c r="E7210" s="39">
        <v>2</v>
      </c>
      <c r="F7210" s="39" t="s">
        <v>51</v>
      </c>
    </row>
    <row r="7211" spans="1:6">
      <c r="A7211">
        <v>79</v>
      </c>
      <c r="B7211" s="1" t="s">
        <v>430</v>
      </c>
      <c r="C7211">
        <v>2</v>
      </c>
      <c r="D7211" s="39">
        <v>0.85</v>
      </c>
      <c r="E7211" s="39">
        <v>2</v>
      </c>
      <c r="F7211" s="39" t="s">
        <v>51</v>
      </c>
    </row>
    <row r="7212" spans="1:6">
      <c r="A7212">
        <v>79</v>
      </c>
      <c r="B7212" s="1" t="s">
        <v>330</v>
      </c>
      <c r="C7212">
        <v>1</v>
      </c>
      <c r="D7212" s="39">
        <v>0.94</v>
      </c>
      <c r="E7212" s="39">
        <v>2</v>
      </c>
      <c r="F7212" s="39" t="s">
        <v>51</v>
      </c>
    </row>
    <row r="7213" spans="1:6">
      <c r="A7213">
        <v>79</v>
      </c>
      <c r="B7213" s="1" t="s">
        <v>330</v>
      </c>
      <c r="C7213">
        <v>2</v>
      </c>
      <c r="D7213" s="39">
        <v>0.53</v>
      </c>
      <c r="E7213" s="39">
        <v>1</v>
      </c>
      <c r="F7213" s="39" t="s">
        <v>51</v>
      </c>
    </row>
    <row r="7214" spans="1:6">
      <c r="A7214">
        <v>79</v>
      </c>
      <c r="B7214" s="1" t="s">
        <v>343</v>
      </c>
      <c r="C7214">
        <v>1</v>
      </c>
      <c r="D7214" s="39">
        <v>0.52</v>
      </c>
      <c r="E7214" s="39">
        <v>1</v>
      </c>
      <c r="F7214" s="39" t="s">
        <v>51</v>
      </c>
    </row>
    <row r="7215" spans="1:6">
      <c r="A7215">
        <v>79</v>
      </c>
      <c r="B7215" s="1" t="s">
        <v>343</v>
      </c>
      <c r="C7215">
        <v>2</v>
      </c>
      <c r="D7215" s="39">
        <v>0.39</v>
      </c>
      <c r="E7215" s="39">
        <v>1</v>
      </c>
      <c r="F7215" s="39" t="s">
        <v>51</v>
      </c>
    </row>
    <row r="7216" spans="1:6">
      <c r="A7216">
        <v>79</v>
      </c>
      <c r="B7216" s="1" t="s">
        <v>379</v>
      </c>
      <c r="C7216">
        <v>1</v>
      </c>
      <c r="D7216" s="39">
        <v>0.59</v>
      </c>
      <c r="E7216" s="39">
        <v>2</v>
      </c>
      <c r="F7216" s="39" t="s">
        <v>51</v>
      </c>
    </row>
    <row r="7217" spans="1:6">
      <c r="A7217">
        <v>79</v>
      </c>
      <c r="B7217" s="1" t="s">
        <v>379</v>
      </c>
      <c r="C7217">
        <v>2</v>
      </c>
      <c r="D7217" s="39">
        <v>0.47</v>
      </c>
      <c r="E7217" s="39">
        <v>0</v>
      </c>
      <c r="F7217" s="39" t="s">
        <v>51</v>
      </c>
    </row>
    <row r="7218" spans="1:6">
      <c r="A7218">
        <v>79</v>
      </c>
      <c r="B7218" s="1" t="s">
        <v>332</v>
      </c>
      <c r="C7218">
        <v>1</v>
      </c>
      <c r="D7218" s="39">
        <v>0.39</v>
      </c>
      <c r="E7218" s="39">
        <v>0</v>
      </c>
      <c r="F7218" s="39" t="s">
        <v>51</v>
      </c>
    </row>
    <row r="7219" spans="1:6">
      <c r="A7219">
        <v>79</v>
      </c>
      <c r="B7219" s="1" t="s">
        <v>332</v>
      </c>
      <c r="C7219">
        <v>2</v>
      </c>
      <c r="D7219" s="39">
        <v>0.91</v>
      </c>
      <c r="E7219" s="39">
        <v>2</v>
      </c>
      <c r="F7219" s="39" t="s">
        <v>51</v>
      </c>
    </row>
    <row r="7220" spans="1:6">
      <c r="A7220">
        <v>79</v>
      </c>
      <c r="B7220" s="1" t="s">
        <v>95</v>
      </c>
      <c r="C7220">
        <v>1</v>
      </c>
      <c r="D7220" s="39">
        <v>0.83</v>
      </c>
      <c r="E7220" s="39">
        <v>2</v>
      </c>
      <c r="F7220" s="39" t="s">
        <v>51</v>
      </c>
    </row>
    <row r="7221" spans="1:6">
      <c r="A7221">
        <v>79</v>
      </c>
      <c r="B7221" s="1" t="s">
        <v>95</v>
      </c>
      <c r="C7221">
        <v>2</v>
      </c>
      <c r="D7221" s="39">
        <v>0</v>
      </c>
      <c r="E7221" s="39">
        <v>0</v>
      </c>
      <c r="F7221" s="39" t="s">
        <v>52</v>
      </c>
    </row>
    <row r="7222" spans="1:6">
      <c r="A7222">
        <v>79</v>
      </c>
      <c r="B7222" s="1" t="s">
        <v>10</v>
      </c>
      <c r="C7222">
        <v>1</v>
      </c>
      <c r="D7222" s="39">
        <v>0.79</v>
      </c>
      <c r="E7222" s="39">
        <v>1</v>
      </c>
      <c r="F7222" s="39" t="s">
        <v>51</v>
      </c>
    </row>
    <row r="7223" spans="1:6">
      <c r="A7223">
        <v>79</v>
      </c>
      <c r="B7223" s="1" t="s">
        <v>10</v>
      </c>
      <c r="C7223">
        <v>2</v>
      </c>
      <c r="D7223" s="39">
        <v>0.31</v>
      </c>
      <c r="E7223" s="39">
        <v>0</v>
      </c>
      <c r="F7223" s="39" t="s">
        <v>51</v>
      </c>
    </row>
    <row r="7224" spans="1:6">
      <c r="A7224">
        <v>79</v>
      </c>
      <c r="B7224" s="1" t="s">
        <v>390</v>
      </c>
      <c r="C7224">
        <v>1</v>
      </c>
      <c r="D7224" s="39">
        <v>0.56999999999999995</v>
      </c>
      <c r="E7224" s="39">
        <v>2</v>
      </c>
      <c r="F7224" s="39" t="s">
        <v>51</v>
      </c>
    </row>
    <row r="7225" spans="1:6">
      <c r="A7225">
        <v>79</v>
      </c>
      <c r="B7225" s="1" t="s">
        <v>390</v>
      </c>
      <c r="C7225">
        <v>2</v>
      </c>
      <c r="D7225" s="39">
        <v>1</v>
      </c>
      <c r="E7225" s="39">
        <v>3</v>
      </c>
      <c r="F7225" s="39" t="s">
        <v>51</v>
      </c>
    </row>
    <row r="7226" spans="1:6">
      <c r="A7226">
        <v>79</v>
      </c>
      <c r="B7226" s="1" t="s">
        <v>270</v>
      </c>
      <c r="C7226">
        <v>1</v>
      </c>
      <c r="D7226" s="39">
        <v>0</v>
      </c>
      <c r="E7226" s="39">
        <v>0</v>
      </c>
      <c r="F7226" s="39" t="s">
        <v>52</v>
      </c>
    </row>
    <row r="7227" spans="1:6">
      <c r="A7227">
        <v>79</v>
      </c>
      <c r="B7227" s="1" t="s">
        <v>270</v>
      </c>
      <c r="C7227">
        <v>2</v>
      </c>
      <c r="D7227" s="39">
        <v>0</v>
      </c>
      <c r="E7227" s="39">
        <v>0</v>
      </c>
      <c r="F7227" s="39" t="s">
        <v>52</v>
      </c>
    </row>
    <row r="7228" spans="1:6">
      <c r="A7228">
        <v>79</v>
      </c>
      <c r="B7228" s="1" t="s">
        <v>452</v>
      </c>
      <c r="C7228">
        <v>1</v>
      </c>
      <c r="D7228" s="39">
        <v>0.48</v>
      </c>
      <c r="E7228" s="39">
        <v>1</v>
      </c>
      <c r="F7228" s="39" t="s">
        <v>51</v>
      </c>
    </row>
    <row r="7229" spans="1:6">
      <c r="A7229">
        <v>79</v>
      </c>
      <c r="B7229" s="1" t="s">
        <v>452</v>
      </c>
      <c r="C7229">
        <v>2</v>
      </c>
      <c r="D7229" s="39">
        <v>0.92</v>
      </c>
      <c r="E7229" s="39">
        <v>2</v>
      </c>
      <c r="F7229" s="39" t="s">
        <v>51</v>
      </c>
    </row>
    <row r="7230" spans="1:6">
      <c r="A7230">
        <v>79</v>
      </c>
      <c r="B7230" s="1" t="s">
        <v>508</v>
      </c>
      <c r="C7230">
        <v>1</v>
      </c>
      <c r="D7230" s="39">
        <v>0.53</v>
      </c>
      <c r="E7230" s="39">
        <v>2</v>
      </c>
      <c r="F7230" s="39" t="s">
        <v>51</v>
      </c>
    </row>
    <row r="7231" spans="1:6">
      <c r="A7231">
        <v>79</v>
      </c>
      <c r="B7231" s="1" t="s">
        <v>508</v>
      </c>
      <c r="C7231">
        <v>2</v>
      </c>
      <c r="D7231" s="39">
        <v>0.69</v>
      </c>
      <c r="E7231" s="39">
        <v>1</v>
      </c>
      <c r="F7231" s="39" t="s">
        <v>51</v>
      </c>
    </row>
    <row r="7232" spans="1:6">
      <c r="A7232">
        <v>79</v>
      </c>
      <c r="B7232" s="1" t="s">
        <v>489</v>
      </c>
      <c r="C7232">
        <v>1</v>
      </c>
      <c r="D7232" s="39">
        <v>0.98</v>
      </c>
      <c r="E7232" s="39">
        <v>2</v>
      </c>
      <c r="F7232" s="39" t="s">
        <v>51</v>
      </c>
    </row>
    <row r="7233" spans="1:6">
      <c r="A7233">
        <v>79</v>
      </c>
      <c r="B7233" s="1" t="s">
        <v>489</v>
      </c>
      <c r="C7233">
        <v>2</v>
      </c>
      <c r="D7233" s="39">
        <v>0.99</v>
      </c>
      <c r="E7233" s="39">
        <v>2</v>
      </c>
      <c r="F7233" s="39" t="s">
        <v>51</v>
      </c>
    </row>
    <row r="7234" spans="1:6">
      <c r="A7234">
        <v>79</v>
      </c>
      <c r="B7234" s="1" t="s">
        <v>120</v>
      </c>
      <c r="C7234">
        <v>1</v>
      </c>
      <c r="D7234" s="39">
        <v>0.7</v>
      </c>
      <c r="E7234" s="39">
        <v>2</v>
      </c>
      <c r="F7234" s="39" t="s">
        <v>51</v>
      </c>
    </row>
    <row r="7235" spans="1:6">
      <c r="A7235">
        <v>79</v>
      </c>
      <c r="B7235" s="1" t="s">
        <v>120</v>
      </c>
      <c r="C7235">
        <v>2</v>
      </c>
      <c r="D7235" s="39">
        <v>1</v>
      </c>
      <c r="E7235" s="39">
        <v>3</v>
      </c>
      <c r="F7235" s="39" t="s">
        <v>51</v>
      </c>
    </row>
    <row r="7236" spans="1:6">
      <c r="A7236">
        <v>79</v>
      </c>
      <c r="B7236" s="1" t="s">
        <v>431</v>
      </c>
      <c r="C7236">
        <v>1</v>
      </c>
      <c r="D7236" s="39">
        <v>0.92</v>
      </c>
      <c r="E7236" s="39">
        <v>2</v>
      </c>
      <c r="F7236" s="39" t="s">
        <v>51</v>
      </c>
    </row>
    <row r="7237" spans="1:6">
      <c r="A7237">
        <v>79</v>
      </c>
      <c r="B7237" s="1" t="s">
        <v>431</v>
      </c>
      <c r="C7237">
        <v>2</v>
      </c>
      <c r="D7237" s="39">
        <v>0.87</v>
      </c>
      <c r="E7237" s="39">
        <v>2</v>
      </c>
      <c r="F7237" s="39" t="s">
        <v>51</v>
      </c>
    </row>
    <row r="7238" spans="1:6">
      <c r="A7238">
        <v>79</v>
      </c>
      <c r="B7238" s="1" t="s">
        <v>496</v>
      </c>
      <c r="C7238">
        <v>1</v>
      </c>
      <c r="D7238" s="39">
        <v>0.55000000000000004</v>
      </c>
      <c r="E7238" s="39">
        <v>1</v>
      </c>
      <c r="F7238" s="39" t="s">
        <v>51</v>
      </c>
    </row>
    <row r="7239" spans="1:6">
      <c r="A7239">
        <v>79</v>
      </c>
      <c r="B7239" s="1" t="s">
        <v>496</v>
      </c>
      <c r="C7239">
        <v>2</v>
      </c>
      <c r="D7239" s="39">
        <v>0.39</v>
      </c>
      <c r="E7239" s="39">
        <v>1</v>
      </c>
      <c r="F7239" s="39" t="s">
        <v>51</v>
      </c>
    </row>
    <row r="7240" spans="1:6">
      <c r="A7240">
        <v>79</v>
      </c>
      <c r="B7240" s="1" t="s">
        <v>334</v>
      </c>
      <c r="C7240">
        <v>1</v>
      </c>
      <c r="D7240" s="39">
        <v>0.7</v>
      </c>
      <c r="E7240" s="39">
        <v>2</v>
      </c>
      <c r="F7240" s="39" t="s">
        <v>51</v>
      </c>
    </row>
    <row r="7241" spans="1:6">
      <c r="A7241">
        <v>79</v>
      </c>
      <c r="B7241" s="1" t="s">
        <v>334</v>
      </c>
      <c r="C7241">
        <v>2</v>
      </c>
      <c r="D7241" s="39">
        <v>1</v>
      </c>
      <c r="E7241" s="39">
        <v>3</v>
      </c>
      <c r="F7241" s="39" t="s">
        <v>51</v>
      </c>
    </row>
    <row r="7242" spans="1:6">
      <c r="A7242">
        <v>79</v>
      </c>
      <c r="B7242" s="1" t="s">
        <v>335</v>
      </c>
      <c r="C7242">
        <v>1</v>
      </c>
      <c r="D7242" s="39">
        <v>0.63</v>
      </c>
      <c r="E7242" s="39">
        <v>2</v>
      </c>
      <c r="F7242" s="39" t="s">
        <v>51</v>
      </c>
    </row>
    <row r="7243" spans="1:6">
      <c r="A7243">
        <v>79</v>
      </c>
      <c r="B7243" s="1" t="s">
        <v>335</v>
      </c>
      <c r="C7243">
        <v>2</v>
      </c>
      <c r="D7243" s="39">
        <v>0.99</v>
      </c>
      <c r="E7243" s="39">
        <v>2</v>
      </c>
      <c r="F7243" s="39" t="s">
        <v>51</v>
      </c>
    </row>
    <row r="7244" spans="1:6">
      <c r="A7244">
        <v>79</v>
      </c>
      <c r="B7244" s="1" t="s">
        <v>509</v>
      </c>
      <c r="C7244">
        <v>1</v>
      </c>
      <c r="D7244" s="39">
        <v>0.75</v>
      </c>
      <c r="E7244" s="39">
        <v>2</v>
      </c>
      <c r="F7244" s="39" t="s">
        <v>51</v>
      </c>
    </row>
    <row r="7245" spans="1:6">
      <c r="A7245">
        <v>79</v>
      </c>
      <c r="B7245" s="1" t="s">
        <v>509</v>
      </c>
      <c r="C7245">
        <v>2</v>
      </c>
      <c r="D7245" s="39">
        <v>0.82</v>
      </c>
      <c r="E7245" s="39">
        <v>2</v>
      </c>
      <c r="F7245" s="39" t="s">
        <v>51</v>
      </c>
    </row>
    <row r="7246" spans="1:6">
      <c r="A7246">
        <v>79</v>
      </c>
      <c r="B7246" s="1" t="s">
        <v>257</v>
      </c>
      <c r="C7246">
        <v>1</v>
      </c>
      <c r="D7246" s="39">
        <v>0.65</v>
      </c>
      <c r="E7246" s="39">
        <v>1</v>
      </c>
      <c r="F7246" s="39" t="s">
        <v>51</v>
      </c>
    </row>
    <row r="7247" spans="1:6">
      <c r="A7247">
        <v>79</v>
      </c>
      <c r="B7247" s="1" t="s">
        <v>257</v>
      </c>
      <c r="C7247">
        <v>2</v>
      </c>
      <c r="D7247" s="39">
        <v>1</v>
      </c>
      <c r="E7247" s="39">
        <v>3</v>
      </c>
      <c r="F7247" s="39" t="s">
        <v>51</v>
      </c>
    </row>
    <row r="7248" spans="1:6">
      <c r="A7248">
        <v>79</v>
      </c>
      <c r="B7248" s="1" t="s">
        <v>323</v>
      </c>
      <c r="C7248">
        <v>1</v>
      </c>
      <c r="D7248" s="39">
        <v>0.75</v>
      </c>
      <c r="E7248" s="39">
        <v>1</v>
      </c>
      <c r="F7248" s="39" t="s">
        <v>51</v>
      </c>
    </row>
    <row r="7249" spans="1:6">
      <c r="A7249">
        <v>79</v>
      </c>
      <c r="B7249" s="1" t="s">
        <v>323</v>
      </c>
      <c r="C7249">
        <v>2</v>
      </c>
      <c r="D7249" s="39">
        <v>1</v>
      </c>
      <c r="E7249" s="39">
        <v>3</v>
      </c>
      <c r="F7249" s="39" t="s">
        <v>51</v>
      </c>
    </row>
    <row r="7250" spans="1:6">
      <c r="A7250">
        <v>79</v>
      </c>
      <c r="B7250" s="1" t="s">
        <v>481</v>
      </c>
      <c r="C7250">
        <v>1</v>
      </c>
      <c r="D7250" s="39">
        <v>1</v>
      </c>
      <c r="E7250" s="39">
        <v>3</v>
      </c>
      <c r="F7250" s="39" t="s">
        <v>51</v>
      </c>
    </row>
    <row r="7251" spans="1:6">
      <c r="A7251">
        <v>79</v>
      </c>
      <c r="B7251" s="1" t="s">
        <v>481</v>
      </c>
      <c r="C7251">
        <v>2</v>
      </c>
      <c r="D7251" s="39">
        <v>0.74</v>
      </c>
      <c r="E7251" s="39">
        <v>1</v>
      </c>
      <c r="F7251" s="39" t="s">
        <v>51</v>
      </c>
    </row>
    <row r="7252" spans="1:6">
      <c r="A7252">
        <v>79</v>
      </c>
      <c r="B7252" s="1" t="s">
        <v>310</v>
      </c>
      <c r="C7252">
        <v>1</v>
      </c>
      <c r="D7252" s="39">
        <v>1</v>
      </c>
      <c r="E7252" s="39">
        <v>3</v>
      </c>
      <c r="F7252" s="39" t="s">
        <v>51</v>
      </c>
    </row>
    <row r="7253" spans="1:6">
      <c r="A7253">
        <v>79</v>
      </c>
      <c r="B7253" s="1" t="s">
        <v>310</v>
      </c>
      <c r="C7253">
        <v>2</v>
      </c>
      <c r="D7253" s="39">
        <v>1</v>
      </c>
      <c r="E7253" s="39">
        <v>3</v>
      </c>
      <c r="F7253" s="39" t="s">
        <v>51</v>
      </c>
    </row>
    <row r="7254" spans="1:6">
      <c r="A7254">
        <v>79</v>
      </c>
      <c r="B7254" s="1" t="s">
        <v>511</v>
      </c>
      <c r="C7254">
        <v>1</v>
      </c>
      <c r="D7254" s="39">
        <v>0.71</v>
      </c>
      <c r="E7254" s="39">
        <v>2</v>
      </c>
      <c r="F7254" s="39" t="s">
        <v>51</v>
      </c>
    </row>
    <row r="7255" spans="1:6">
      <c r="A7255">
        <v>79</v>
      </c>
      <c r="B7255" s="1" t="s">
        <v>511</v>
      </c>
      <c r="C7255">
        <v>2</v>
      </c>
      <c r="D7255" s="39">
        <v>0.67</v>
      </c>
      <c r="E7255" s="39">
        <v>1</v>
      </c>
      <c r="F7255" s="39" t="s">
        <v>51</v>
      </c>
    </row>
    <row r="7256" spans="1:6">
      <c r="A7256">
        <v>79</v>
      </c>
      <c r="B7256" s="1" t="s">
        <v>14</v>
      </c>
      <c r="C7256">
        <v>1</v>
      </c>
      <c r="D7256" s="39">
        <v>0.39</v>
      </c>
      <c r="E7256" s="39">
        <v>1</v>
      </c>
      <c r="F7256" s="39" t="s">
        <v>51</v>
      </c>
    </row>
    <row r="7257" spans="1:6">
      <c r="A7257">
        <v>79</v>
      </c>
      <c r="B7257" s="1" t="s">
        <v>14</v>
      </c>
      <c r="C7257">
        <v>2</v>
      </c>
      <c r="D7257" s="39">
        <v>0.81</v>
      </c>
      <c r="E7257" s="39">
        <v>2</v>
      </c>
      <c r="F7257" s="39" t="s">
        <v>51</v>
      </c>
    </row>
    <row r="7258" spans="1:6">
      <c r="A7258">
        <v>79</v>
      </c>
      <c r="B7258" s="1" t="s">
        <v>122</v>
      </c>
      <c r="C7258">
        <v>1</v>
      </c>
      <c r="D7258" s="39">
        <v>0.66</v>
      </c>
      <c r="E7258" s="39">
        <v>1</v>
      </c>
      <c r="F7258" s="39" t="s">
        <v>51</v>
      </c>
    </row>
    <row r="7259" spans="1:6">
      <c r="A7259">
        <v>79</v>
      </c>
      <c r="B7259" s="1" t="s">
        <v>122</v>
      </c>
      <c r="C7259">
        <v>2</v>
      </c>
      <c r="D7259" s="39">
        <v>1</v>
      </c>
      <c r="E7259" s="39">
        <v>3</v>
      </c>
      <c r="F7259" s="39" t="s">
        <v>51</v>
      </c>
    </row>
    <row r="7260" spans="1:6">
      <c r="A7260">
        <v>79</v>
      </c>
      <c r="B7260" s="1" t="s">
        <v>234</v>
      </c>
      <c r="C7260">
        <v>1</v>
      </c>
      <c r="D7260" s="39">
        <v>1</v>
      </c>
      <c r="E7260" s="39">
        <v>3</v>
      </c>
      <c r="F7260" s="39" t="s">
        <v>51</v>
      </c>
    </row>
    <row r="7261" spans="1:6">
      <c r="A7261">
        <v>79</v>
      </c>
      <c r="B7261" s="1" t="s">
        <v>234</v>
      </c>
      <c r="C7261">
        <v>2</v>
      </c>
      <c r="D7261" s="39">
        <v>0.84</v>
      </c>
      <c r="E7261" s="39">
        <v>1</v>
      </c>
      <c r="F7261" s="39" t="s">
        <v>51</v>
      </c>
    </row>
    <row r="7262" spans="1:6">
      <c r="A7262">
        <v>79</v>
      </c>
      <c r="B7262" s="1" t="s">
        <v>405</v>
      </c>
      <c r="C7262">
        <v>1</v>
      </c>
      <c r="D7262" s="39">
        <v>0.81</v>
      </c>
      <c r="E7262" s="39">
        <v>1</v>
      </c>
      <c r="F7262" s="39" t="s">
        <v>51</v>
      </c>
    </row>
    <row r="7263" spans="1:6">
      <c r="A7263">
        <v>79</v>
      </c>
      <c r="B7263" s="1" t="s">
        <v>405</v>
      </c>
      <c r="C7263">
        <v>2</v>
      </c>
      <c r="D7263" s="39">
        <v>0</v>
      </c>
      <c r="E7263" s="39">
        <v>0</v>
      </c>
      <c r="F7263" s="39" t="s">
        <v>52</v>
      </c>
    </row>
    <row r="7264" spans="1:6">
      <c r="A7264">
        <v>79</v>
      </c>
      <c r="B7264" s="1" t="s">
        <v>519</v>
      </c>
      <c r="C7264">
        <v>1</v>
      </c>
      <c r="D7264" s="39">
        <v>0.73</v>
      </c>
      <c r="E7264" s="39">
        <v>1</v>
      </c>
      <c r="F7264" s="39" t="s">
        <v>51</v>
      </c>
    </row>
    <row r="7265" spans="1:6">
      <c r="A7265">
        <v>79</v>
      </c>
      <c r="B7265" s="1" t="s">
        <v>519</v>
      </c>
      <c r="C7265">
        <v>2</v>
      </c>
      <c r="D7265" s="39">
        <v>0.7</v>
      </c>
      <c r="E7265" s="39">
        <v>2</v>
      </c>
      <c r="F7265" s="39" t="s">
        <v>51</v>
      </c>
    </row>
    <row r="7266" spans="1:6">
      <c r="A7266">
        <v>79</v>
      </c>
      <c r="B7266" s="1" t="s">
        <v>326</v>
      </c>
      <c r="C7266">
        <v>1</v>
      </c>
      <c r="D7266" s="39">
        <v>0.81</v>
      </c>
      <c r="E7266" s="39">
        <v>1</v>
      </c>
      <c r="F7266" s="39" t="s">
        <v>51</v>
      </c>
    </row>
    <row r="7267" spans="1:6">
      <c r="A7267">
        <v>79</v>
      </c>
      <c r="B7267" s="1" t="s">
        <v>326</v>
      </c>
      <c r="C7267">
        <v>2</v>
      </c>
      <c r="D7267" s="39">
        <v>1</v>
      </c>
      <c r="E7267" s="39">
        <v>3</v>
      </c>
      <c r="F7267" s="39" t="s">
        <v>51</v>
      </c>
    </row>
    <row r="7268" spans="1:6">
      <c r="A7268">
        <v>79</v>
      </c>
      <c r="B7268" s="1" t="s">
        <v>240</v>
      </c>
      <c r="C7268">
        <v>1</v>
      </c>
      <c r="D7268" s="39">
        <v>0.63</v>
      </c>
      <c r="E7268" s="39">
        <v>2</v>
      </c>
      <c r="F7268" s="39" t="s">
        <v>51</v>
      </c>
    </row>
    <row r="7269" spans="1:6">
      <c r="A7269">
        <v>79</v>
      </c>
      <c r="B7269" s="1" t="s">
        <v>240</v>
      </c>
      <c r="C7269">
        <v>2</v>
      </c>
      <c r="D7269" s="39">
        <v>1</v>
      </c>
      <c r="E7269" s="39">
        <v>3</v>
      </c>
      <c r="F7269" s="39" t="s">
        <v>51</v>
      </c>
    </row>
    <row r="7270" spans="1:6">
      <c r="A7270">
        <v>79</v>
      </c>
      <c r="B7270" s="1" t="s">
        <v>290</v>
      </c>
      <c r="C7270">
        <v>1</v>
      </c>
      <c r="D7270" s="39">
        <v>0.67</v>
      </c>
      <c r="E7270" s="39">
        <v>1</v>
      </c>
      <c r="F7270" s="39" t="s">
        <v>51</v>
      </c>
    </row>
    <row r="7271" spans="1:6">
      <c r="A7271">
        <v>79</v>
      </c>
      <c r="B7271" s="1" t="s">
        <v>290</v>
      </c>
      <c r="C7271">
        <v>2</v>
      </c>
      <c r="D7271" s="39">
        <v>0.38</v>
      </c>
      <c r="E7271" s="39">
        <v>0</v>
      </c>
      <c r="F7271" s="39" t="s">
        <v>51</v>
      </c>
    </row>
    <row r="7272" spans="1:6">
      <c r="A7272">
        <v>79</v>
      </c>
      <c r="B7272" s="1" t="s">
        <v>342</v>
      </c>
      <c r="C7272">
        <v>1</v>
      </c>
      <c r="D7272" s="39">
        <v>0.6</v>
      </c>
      <c r="E7272" s="39">
        <v>1</v>
      </c>
      <c r="F7272" s="39" t="s">
        <v>51</v>
      </c>
    </row>
    <row r="7273" spans="1:6">
      <c r="A7273">
        <v>79</v>
      </c>
      <c r="B7273" s="1" t="s">
        <v>342</v>
      </c>
      <c r="C7273">
        <v>2</v>
      </c>
      <c r="D7273" s="39">
        <v>1</v>
      </c>
      <c r="E7273" s="39">
        <v>3</v>
      </c>
      <c r="F7273" s="39" t="s">
        <v>51</v>
      </c>
    </row>
    <row r="7274" spans="1:6">
      <c r="A7274">
        <v>79</v>
      </c>
      <c r="B7274" s="1" t="s">
        <v>201</v>
      </c>
      <c r="C7274">
        <v>1</v>
      </c>
      <c r="D7274" s="39">
        <v>0.6</v>
      </c>
      <c r="E7274" s="39">
        <v>1</v>
      </c>
      <c r="F7274" s="39" t="s">
        <v>51</v>
      </c>
    </row>
    <row r="7275" spans="1:6">
      <c r="A7275">
        <v>79</v>
      </c>
      <c r="B7275" s="1" t="s">
        <v>201</v>
      </c>
      <c r="C7275">
        <v>2</v>
      </c>
      <c r="D7275" s="39">
        <v>0.47</v>
      </c>
      <c r="E7275" s="39">
        <v>0</v>
      </c>
      <c r="F7275" s="39" t="s">
        <v>51</v>
      </c>
    </row>
    <row r="7276" spans="1:6">
      <c r="A7276">
        <v>79</v>
      </c>
      <c r="B7276" s="1" t="s">
        <v>414</v>
      </c>
      <c r="C7276">
        <v>1</v>
      </c>
      <c r="D7276" s="39">
        <v>0.66</v>
      </c>
      <c r="E7276" s="39">
        <v>2</v>
      </c>
      <c r="F7276" s="39" t="s">
        <v>51</v>
      </c>
    </row>
    <row r="7277" spans="1:6">
      <c r="A7277">
        <v>79</v>
      </c>
      <c r="B7277" s="1" t="s">
        <v>414</v>
      </c>
      <c r="C7277">
        <v>2</v>
      </c>
      <c r="D7277" s="39">
        <v>0.73</v>
      </c>
      <c r="E7277" s="39">
        <v>2</v>
      </c>
      <c r="F7277" s="39" t="s">
        <v>51</v>
      </c>
    </row>
    <row r="7278" spans="1:6">
      <c r="A7278">
        <v>79</v>
      </c>
      <c r="B7278" s="1" t="s">
        <v>274</v>
      </c>
      <c r="C7278">
        <v>1</v>
      </c>
      <c r="D7278" s="39">
        <v>0.92</v>
      </c>
      <c r="E7278" s="39">
        <v>2</v>
      </c>
      <c r="F7278" s="39" t="s">
        <v>51</v>
      </c>
    </row>
    <row r="7279" spans="1:6">
      <c r="A7279">
        <v>79</v>
      </c>
      <c r="B7279" s="1" t="s">
        <v>274</v>
      </c>
      <c r="C7279">
        <v>2</v>
      </c>
      <c r="D7279" s="39">
        <v>1</v>
      </c>
      <c r="E7279" s="39">
        <v>3</v>
      </c>
      <c r="F7279" s="39" t="s">
        <v>51</v>
      </c>
    </row>
    <row r="7280" spans="1:6">
      <c r="A7280">
        <v>79</v>
      </c>
      <c r="B7280" s="1" t="s">
        <v>20</v>
      </c>
      <c r="C7280">
        <v>1</v>
      </c>
      <c r="D7280" s="39">
        <v>1</v>
      </c>
      <c r="E7280" s="39">
        <v>3</v>
      </c>
      <c r="F7280" s="39" t="s">
        <v>51</v>
      </c>
    </row>
    <row r="7281" spans="1:6">
      <c r="A7281">
        <v>79</v>
      </c>
      <c r="B7281" s="1" t="s">
        <v>20</v>
      </c>
      <c r="C7281">
        <v>2</v>
      </c>
      <c r="D7281" s="39">
        <v>0</v>
      </c>
      <c r="E7281" s="39">
        <v>0</v>
      </c>
      <c r="F7281" s="39" t="s">
        <v>52</v>
      </c>
    </row>
    <row r="7282" spans="1:6">
      <c r="A7282">
        <v>79</v>
      </c>
      <c r="B7282" s="1" t="s">
        <v>243</v>
      </c>
      <c r="C7282">
        <v>1</v>
      </c>
      <c r="D7282" s="39">
        <v>1</v>
      </c>
      <c r="E7282" s="39">
        <v>3</v>
      </c>
      <c r="F7282" s="39" t="s">
        <v>51</v>
      </c>
    </row>
    <row r="7283" spans="1:6">
      <c r="A7283">
        <v>79</v>
      </c>
      <c r="B7283" s="1" t="s">
        <v>243</v>
      </c>
      <c r="C7283">
        <v>2</v>
      </c>
      <c r="D7283" s="39">
        <v>0.96</v>
      </c>
      <c r="E7283" s="39">
        <v>1</v>
      </c>
      <c r="F7283" s="39" t="s">
        <v>51</v>
      </c>
    </row>
    <row r="7284" spans="1:6">
      <c r="A7284">
        <v>79</v>
      </c>
      <c r="B7284" s="1" t="s">
        <v>311</v>
      </c>
      <c r="C7284">
        <v>1</v>
      </c>
      <c r="D7284" s="39">
        <v>0.99</v>
      </c>
      <c r="E7284" s="39">
        <v>2</v>
      </c>
      <c r="F7284" s="39" t="s">
        <v>51</v>
      </c>
    </row>
    <row r="7285" spans="1:6">
      <c r="A7285">
        <v>79</v>
      </c>
      <c r="B7285" s="1" t="s">
        <v>311</v>
      </c>
      <c r="C7285">
        <v>2</v>
      </c>
      <c r="D7285" s="39">
        <v>0.78</v>
      </c>
      <c r="E7285" s="39">
        <v>2</v>
      </c>
      <c r="F7285" s="39" t="s">
        <v>51</v>
      </c>
    </row>
    <row r="7286" spans="1:6">
      <c r="A7286">
        <v>79</v>
      </c>
      <c r="B7286" s="1" t="s">
        <v>394</v>
      </c>
      <c r="C7286">
        <v>1</v>
      </c>
      <c r="D7286" s="39">
        <v>0.69</v>
      </c>
      <c r="E7286" s="39">
        <v>2</v>
      </c>
      <c r="F7286" s="39" t="s">
        <v>51</v>
      </c>
    </row>
    <row r="7287" spans="1:6">
      <c r="A7287">
        <v>79</v>
      </c>
      <c r="B7287" s="1" t="s">
        <v>394</v>
      </c>
      <c r="C7287">
        <v>2</v>
      </c>
      <c r="D7287" s="39">
        <v>1</v>
      </c>
      <c r="E7287" s="39">
        <v>3</v>
      </c>
      <c r="F7287" s="39" t="s">
        <v>51</v>
      </c>
    </row>
    <row r="7288" spans="1:6">
      <c r="A7288">
        <v>79</v>
      </c>
      <c r="B7288" s="1" t="s">
        <v>356</v>
      </c>
      <c r="C7288">
        <v>1</v>
      </c>
      <c r="D7288" s="39">
        <v>1</v>
      </c>
      <c r="E7288" s="39">
        <v>3</v>
      </c>
      <c r="F7288" s="39" t="s">
        <v>51</v>
      </c>
    </row>
    <row r="7289" spans="1:6">
      <c r="A7289">
        <v>79</v>
      </c>
      <c r="B7289" s="1" t="s">
        <v>356</v>
      </c>
      <c r="C7289">
        <v>2</v>
      </c>
      <c r="D7289" s="39">
        <v>0.62</v>
      </c>
      <c r="E7289" s="39">
        <v>1</v>
      </c>
      <c r="F7289" s="39" t="s">
        <v>51</v>
      </c>
    </row>
    <row r="7290" spans="1:6">
      <c r="A7290">
        <v>79</v>
      </c>
      <c r="B7290" s="1" t="s">
        <v>285</v>
      </c>
      <c r="C7290">
        <v>1</v>
      </c>
      <c r="D7290" s="39">
        <v>0.76</v>
      </c>
      <c r="E7290" s="39">
        <v>2</v>
      </c>
      <c r="F7290" s="39" t="s">
        <v>51</v>
      </c>
    </row>
    <row r="7291" spans="1:6">
      <c r="A7291">
        <v>79</v>
      </c>
      <c r="B7291" s="1" t="s">
        <v>285</v>
      </c>
      <c r="C7291">
        <v>2</v>
      </c>
      <c r="D7291" s="39">
        <v>0.71</v>
      </c>
      <c r="E7291" s="39">
        <v>2</v>
      </c>
      <c r="F7291" s="39" t="s">
        <v>51</v>
      </c>
    </row>
    <row r="7292" spans="1:6">
      <c r="A7292">
        <v>79</v>
      </c>
      <c r="B7292" s="1" t="s">
        <v>275</v>
      </c>
      <c r="C7292">
        <v>1</v>
      </c>
      <c r="D7292" s="39">
        <v>0.78</v>
      </c>
      <c r="E7292" s="39">
        <v>2</v>
      </c>
      <c r="F7292" s="39" t="s">
        <v>51</v>
      </c>
    </row>
    <row r="7293" spans="1:6">
      <c r="A7293">
        <v>79</v>
      </c>
      <c r="B7293" s="1" t="s">
        <v>275</v>
      </c>
      <c r="C7293">
        <v>2</v>
      </c>
      <c r="D7293" s="39">
        <v>1</v>
      </c>
      <c r="E7293" s="39">
        <v>3</v>
      </c>
      <c r="F7293" s="39" t="s">
        <v>51</v>
      </c>
    </row>
    <row r="7294" spans="1:6">
      <c r="A7294" s="64">
        <v>80</v>
      </c>
      <c r="B7294" s="1" t="s">
        <v>493</v>
      </c>
      <c r="C7294">
        <v>1</v>
      </c>
      <c r="D7294" s="39">
        <v>0.49</v>
      </c>
      <c r="E7294" s="39">
        <v>0</v>
      </c>
      <c r="F7294" s="39" t="s">
        <v>51</v>
      </c>
    </row>
    <row r="7295" spans="1:6">
      <c r="A7295">
        <v>80</v>
      </c>
      <c r="B7295" s="1" t="s">
        <v>493</v>
      </c>
      <c r="C7295">
        <v>2</v>
      </c>
      <c r="D7295" s="39">
        <v>0.59</v>
      </c>
      <c r="E7295" s="39">
        <v>2</v>
      </c>
      <c r="F7295" s="39" t="s">
        <v>51</v>
      </c>
    </row>
    <row r="7296" spans="1:6">
      <c r="A7296">
        <v>80</v>
      </c>
      <c r="B7296" s="1" t="s">
        <v>488</v>
      </c>
      <c r="C7296">
        <v>1</v>
      </c>
      <c r="D7296" s="39">
        <v>0.52</v>
      </c>
      <c r="E7296" s="39">
        <v>1</v>
      </c>
      <c r="F7296" s="39" t="s">
        <v>51</v>
      </c>
    </row>
    <row r="7297" spans="1:6">
      <c r="A7297">
        <v>80</v>
      </c>
      <c r="B7297" s="1" t="s">
        <v>488</v>
      </c>
      <c r="C7297">
        <v>2</v>
      </c>
      <c r="D7297" s="39">
        <v>0.88</v>
      </c>
      <c r="E7297" s="39">
        <v>2</v>
      </c>
      <c r="F7297" s="39" t="s">
        <v>51</v>
      </c>
    </row>
    <row r="7298" spans="1:6">
      <c r="A7298">
        <v>80</v>
      </c>
      <c r="B7298" s="1" t="s">
        <v>354</v>
      </c>
      <c r="C7298">
        <v>1</v>
      </c>
      <c r="D7298" s="39">
        <v>0.44</v>
      </c>
      <c r="E7298" s="39">
        <v>1</v>
      </c>
      <c r="F7298" s="39" t="s">
        <v>51</v>
      </c>
    </row>
    <row r="7299" spans="1:6">
      <c r="A7299">
        <v>80</v>
      </c>
      <c r="B7299" s="1" t="s">
        <v>354</v>
      </c>
      <c r="C7299">
        <v>2</v>
      </c>
      <c r="D7299" s="39">
        <v>0.45</v>
      </c>
      <c r="E7299" s="39">
        <v>0</v>
      </c>
      <c r="F7299" s="39" t="s">
        <v>51</v>
      </c>
    </row>
    <row r="7300" spans="1:6">
      <c r="A7300">
        <v>80</v>
      </c>
      <c r="B7300" s="1" t="s">
        <v>430</v>
      </c>
      <c r="C7300">
        <v>1</v>
      </c>
      <c r="D7300" s="39">
        <v>0.63</v>
      </c>
      <c r="E7300" s="39">
        <v>2</v>
      </c>
      <c r="F7300" s="39" t="s">
        <v>51</v>
      </c>
    </row>
    <row r="7301" spans="1:6">
      <c r="A7301">
        <v>80</v>
      </c>
      <c r="B7301" s="1" t="s">
        <v>430</v>
      </c>
      <c r="C7301">
        <v>2</v>
      </c>
      <c r="D7301" s="39">
        <v>0.52</v>
      </c>
      <c r="E7301" s="39">
        <v>1</v>
      </c>
      <c r="F7301" s="39" t="s">
        <v>51</v>
      </c>
    </row>
    <row r="7302" spans="1:6">
      <c r="A7302">
        <v>80</v>
      </c>
      <c r="B7302" s="1" t="s">
        <v>330</v>
      </c>
      <c r="C7302">
        <v>1</v>
      </c>
      <c r="D7302" s="39">
        <v>0.49</v>
      </c>
      <c r="E7302" s="39">
        <v>0</v>
      </c>
      <c r="F7302" s="39" t="s">
        <v>51</v>
      </c>
    </row>
    <row r="7303" spans="1:6">
      <c r="A7303">
        <v>80</v>
      </c>
      <c r="B7303" s="1" t="s">
        <v>330</v>
      </c>
      <c r="C7303">
        <v>2</v>
      </c>
      <c r="D7303" s="39">
        <v>1</v>
      </c>
      <c r="E7303" s="39">
        <v>3</v>
      </c>
      <c r="F7303" s="39" t="s">
        <v>51</v>
      </c>
    </row>
    <row r="7304" spans="1:6">
      <c r="A7304">
        <v>80</v>
      </c>
      <c r="B7304" s="1" t="s">
        <v>343</v>
      </c>
      <c r="C7304">
        <v>1</v>
      </c>
      <c r="D7304" s="39">
        <v>0.47</v>
      </c>
      <c r="E7304" s="39">
        <v>1</v>
      </c>
      <c r="F7304" s="39" t="s">
        <v>51</v>
      </c>
    </row>
    <row r="7305" spans="1:6">
      <c r="A7305">
        <v>80</v>
      </c>
      <c r="B7305" s="1" t="s">
        <v>343</v>
      </c>
      <c r="C7305">
        <v>2</v>
      </c>
      <c r="D7305" s="39">
        <v>1</v>
      </c>
      <c r="E7305" s="39">
        <v>3</v>
      </c>
      <c r="F7305" s="39" t="s">
        <v>51</v>
      </c>
    </row>
    <row r="7306" spans="1:6">
      <c r="A7306">
        <v>80</v>
      </c>
      <c r="B7306" s="1" t="s">
        <v>379</v>
      </c>
      <c r="C7306">
        <v>1</v>
      </c>
      <c r="D7306" s="39">
        <v>0.59</v>
      </c>
      <c r="E7306" s="39">
        <v>2</v>
      </c>
      <c r="F7306" s="39" t="s">
        <v>51</v>
      </c>
    </row>
    <row r="7307" spans="1:6">
      <c r="A7307">
        <v>80</v>
      </c>
      <c r="B7307" s="1" t="s">
        <v>379</v>
      </c>
      <c r="C7307">
        <v>2</v>
      </c>
      <c r="D7307" s="39">
        <v>0.43</v>
      </c>
      <c r="E7307" s="39">
        <v>0</v>
      </c>
      <c r="F7307" s="39" t="s">
        <v>51</v>
      </c>
    </row>
    <row r="7308" spans="1:6">
      <c r="A7308">
        <v>80</v>
      </c>
      <c r="B7308" s="1" t="s">
        <v>332</v>
      </c>
      <c r="C7308">
        <v>1</v>
      </c>
      <c r="D7308" s="39">
        <v>0.65</v>
      </c>
      <c r="E7308" s="39">
        <v>2</v>
      </c>
      <c r="F7308" s="39" t="s">
        <v>51</v>
      </c>
    </row>
    <row r="7309" spans="1:6">
      <c r="A7309">
        <v>80</v>
      </c>
      <c r="B7309" s="1" t="s">
        <v>332</v>
      </c>
      <c r="C7309">
        <v>2</v>
      </c>
      <c r="D7309" s="39">
        <v>0.72</v>
      </c>
      <c r="E7309" s="39">
        <v>2</v>
      </c>
      <c r="F7309" s="39" t="s">
        <v>51</v>
      </c>
    </row>
    <row r="7310" spans="1:6">
      <c r="A7310">
        <v>80</v>
      </c>
      <c r="B7310" s="1" t="s">
        <v>95</v>
      </c>
      <c r="C7310">
        <v>1</v>
      </c>
      <c r="D7310" s="39">
        <v>0.68</v>
      </c>
      <c r="E7310" s="39">
        <v>2</v>
      </c>
      <c r="F7310" s="39" t="s">
        <v>51</v>
      </c>
    </row>
    <row r="7311" spans="1:6">
      <c r="A7311">
        <v>80</v>
      </c>
      <c r="B7311" s="1" t="s">
        <v>95</v>
      </c>
      <c r="C7311">
        <v>2</v>
      </c>
      <c r="D7311" s="39">
        <v>1</v>
      </c>
      <c r="E7311" s="39">
        <v>3</v>
      </c>
      <c r="F7311" s="39" t="s">
        <v>51</v>
      </c>
    </row>
    <row r="7312" spans="1:6">
      <c r="A7312">
        <v>80</v>
      </c>
      <c r="B7312" s="1" t="s">
        <v>10</v>
      </c>
      <c r="C7312">
        <v>1</v>
      </c>
      <c r="D7312" s="39">
        <v>0.62</v>
      </c>
      <c r="E7312" s="39">
        <v>2</v>
      </c>
      <c r="F7312" s="39" t="s">
        <v>51</v>
      </c>
    </row>
    <row r="7313" spans="1:6">
      <c r="A7313">
        <v>80</v>
      </c>
      <c r="B7313" s="1" t="s">
        <v>10</v>
      </c>
      <c r="C7313">
        <v>2</v>
      </c>
      <c r="D7313" s="39">
        <v>1</v>
      </c>
      <c r="E7313" s="39">
        <v>3</v>
      </c>
      <c r="F7313" s="39" t="s">
        <v>51</v>
      </c>
    </row>
    <row r="7314" spans="1:6">
      <c r="A7314">
        <v>80</v>
      </c>
      <c r="B7314" s="1" t="s">
        <v>390</v>
      </c>
      <c r="C7314">
        <v>1</v>
      </c>
      <c r="D7314" s="39">
        <v>0.56999999999999995</v>
      </c>
      <c r="E7314" s="39">
        <v>2</v>
      </c>
      <c r="F7314" s="39" t="s">
        <v>51</v>
      </c>
    </row>
    <row r="7315" spans="1:6">
      <c r="A7315">
        <v>80</v>
      </c>
      <c r="B7315" s="1" t="s">
        <v>390</v>
      </c>
      <c r="C7315">
        <v>2</v>
      </c>
      <c r="D7315" s="39">
        <v>1</v>
      </c>
      <c r="E7315" s="39">
        <v>3</v>
      </c>
      <c r="F7315" s="39" t="s">
        <v>51</v>
      </c>
    </row>
    <row r="7316" spans="1:6">
      <c r="A7316">
        <v>80</v>
      </c>
      <c r="B7316" s="1" t="s">
        <v>452</v>
      </c>
      <c r="C7316">
        <v>1</v>
      </c>
      <c r="D7316" s="39">
        <v>1</v>
      </c>
      <c r="E7316" s="39">
        <v>3</v>
      </c>
      <c r="F7316" s="39" t="s">
        <v>51</v>
      </c>
    </row>
    <row r="7317" spans="1:6">
      <c r="A7317">
        <v>80</v>
      </c>
      <c r="B7317" s="1" t="s">
        <v>452</v>
      </c>
      <c r="C7317">
        <v>2</v>
      </c>
      <c r="D7317" s="39">
        <v>0.68</v>
      </c>
      <c r="E7317" s="39">
        <v>2</v>
      </c>
      <c r="F7317" s="39" t="s">
        <v>51</v>
      </c>
    </row>
    <row r="7318" spans="1:6">
      <c r="A7318">
        <v>80</v>
      </c>
      <c r="B7318" s="1" t="s">
        <v>508</v>
      </c>
      <c r="C7318">
        <v>1</v>
      </c>
      <c r="D7318" s="39">
        <v>0.99</v>
      </c>
      <c r="E7318" s="39">
        <v>2</v>
      </c>
      <c r="F7318" s="39" t="s">
        <v>51</v>
      </c>
    </row>
    <row r="7319" spans="1:6">
      <c r="A7319">
        <v>80</v>
      </c>
      <c r="B7319" s="1" t="s">
        <v>508</v>
      </c>
      <c r="C7319">
        <v>2</v>
      </c>
      <c r="D7319" s="39">
        <v>0.96</v>
      </c>
      <c r="E7319" s="39">
        <v>2</v>
      </c>
      <c r="F7319" s="39" t="s">
        <v>51</v>
      </c>
    </row>
    <row r="7320" spans="1:6">
      <c r="A7320">
        <v>80</v>
      </c>
      <c r="B7320" s="1" t="s">
        <v>120</v>
      </c>
      <c r="C7320">
        <v>1</v>
      </c>
      <c r="D7320" s="39">
        <v>0.69</v>
      </c>
      <c r="E7320" s="39">
        <v>2</v>
      </c>
      <c r="F7320" s="39" t="s">
        <v>51</v>
      </c>
    </row>
    <row r="7321" spans="1:6">
      <c r="A7321">
        <v>80</v>
      </c>
      <c r="B7321" s="1" t="s">
        <v>120</v>
      </c>
      <c r="C7321">
        <v>2</v>
      </c>
      <c r="D7321" s="39">
        <v>1</v>
      </c>
      <c r="E7321" s="39">
        <v>3</v>
      </c>
      <c r="F7321" s="39" t="s">
        <v>51</v>
      </c>
    </row>
    <row r="7322" spans="1:6">
      <c r="A7322">
        <v>80</v>
      </c>
      <c r="B7322" s="1" t="s">
        <v>489</v>
      </c>
      <c r="C7322">
        <v>1</v>
      </c>
      <c r="D7322" s="39">
        <v>1</v>
      </c>
      <c r="E7322" s="39">
        <v>3</v>
      </c>
      <c r="F7322" s="39" t="s">
        <v>51</v>
      </c>
    </row>
    <row r="7323" spans="1:6">
      <c r="A7323">
        <v>80</v>
      </c>
      <c r="B7323" s="1" t="s">
        <v>489</v>
      </c>
      <c r="C7323">
        <v>2</v>
      </c>
      <c r="D7323" s="39">
        <v>0.64</v>
      </c>
      <c r="E7323" s="39">
        <v>2</v>
      </c>
      <c r="F7323" s="39" t="s">
        <v>51</v>
      </c>
    </row>
    <row r="7324" spans="1:6">
      <c r="A7324">
        <v>80</v>
      </c>
      <c r="B7324" s="1" t="s">
        <v>431</v>
      </c>
      <c r="C7324">
        <v>1</v>
      </c>
      <c r="D7324" s="39">
        <v>1</v>
      </c>
      <c r="E7324" s="39">
        <v>3</v>
      </c>
      <c r="F7324" s="39" t="s">
        <v>51</v>
      </c>
    </row>
    <row r="7325" spans="1:6">
      <c r="A7325">
        <v>80</v>
      </c>
      <c r="B7325" s="1" t="s">
        <v>431</v>
      </c>
      <c r="C7325">
        <v>2</v>
      </c>
      <c r="D7325" s="39">
        <v>1</v>
      </c>
      <c r="E7325" s="39">
        <v>3</v>
      </c>
      <c r="F7325" s="39" t="s">
        <v>51</v>
      </c>
    </row>
    <row r="7326" spans="1:6">
      <c r="A7326">
        <v>80</v>
      </c>
      <c r="B7326" s="1" t="s">
        <v>496</v>
      </c>
      <c r="C7326">
        <v>1</v>
      </c>
      <c r="D7326" s="39">
        <v>0.68</v>
      </c>
      <c r="E7326" s="39">
        <v>1</v>
      </c>
      <c r="F7326" s="39" t="s">
        <v>51</v>
      </c>
    </row>
    <row r="7327" spans="1:6">
      <c r="A7327">
        <v>80</v>
      </c>
      <c r="B7327" s="1" t="s">
        <v>496</v>
      </c>
      <c r="C7327">
        <v>2</v>
      </c>
      <c r="D7327" s="39">
        <v>0.67</v>
      </c>
      <c r="E7327" s="39">
        <v>2</v>
      </c>
      <c r="F7327" s="39" t="s">
        <v>51</v>
      </c>
    </row>
    <row r="7328" spans="1:6">
      <c r="A7328">
        <v>80</v>
      </c>
      <c r="B7328" s="1" t="s">
        <v>334</v>
      </c>
      <c r="C7328">
        <v>1</v>
      </c>
      <c r="D7328" s="39">
        <v>1</v>
      </c>
      <c r="E7328" s="39">
        <v>3</v>
      </c>
      <c r="F7328" s="39" t="s">
        <v>51</v>
      </c>
    </row>
    <row r="7329" spans="1:6">
      <c r="A7329">
        <v>80</v>
      </c>
      <c r="B7329" s="1" t="s">
        <v>334</v>
      </c>
      <c r="C7329">
        <v>2</v>
      </c>
      <c r="D7329" s="39">
        <v>0.46</v>
      </c>
      <c r="E7329" s="39">
        <v>0</v>
      </c>
      <c r="F7329" s="39" t="s">
        <v>51</v>
      </c>
    </row>
    <row r="7330" spans="1:6">
      <c r="A7330">
        <v>80</v>
      </c>
      <c r="B7330" s="1" t="s">
        <v>335</v>
      </c>
      <c r="C7330">
        <v>1</v>
      </c>
      <c r="D7330" s="39">
        <v>0.72</v>
      </c>
      <c r="E7330" s="39">
        <v>2</v>
      </c>
      <c r="F7330" s="39" t="s">
        <v>51</v>
      </c>
    </row>
    <row r="7331" spans="1:6">
      <c r="A7331">
        <v>80</v>
      </c>
      <c r="B7331" s="1" t="s">
        <v>335</v>
      </c>
      <c r="C7331">
        <v>2</v>
      </c>
      <c r="D7331" s="39">
        <v>1</v>
      </c>
      <c r="E7331" s="39">
        <v>3</v>
      </c>
      <c r="F7331" s="39" t="s">
        <v>51</v>
      </c>
    </row>
    <row r="7332" spans="1:6">
      <c r="A7332">
        <v>80</v>
      </c>
      <c r="B7332" s="1" t="s">
        <v>509</v>
      </c>
      <c r="C7332">
        <v>1</v>
      </c>
      <c r="D7332" s="39">
        <v>0.75</v>
      </c>
      <c r="E7332" s="39">
        <v>2</v>
      </c>
      <c r="F7332" s="39" t="s">
        <v>51</v>
      </c>
    </row>
    <row r="7333" spans="1:6">
      <c r="A7333">
        <v>80</v>
      </c>
      <c r="B7333" s="1" t="s">
        <v>509</v>
      </c>
      <c r="C7333">
        <v>2</v>
      </c>
      <c r="D7333" s="39">
        <v>0.77</v>
      </c>
      <c r="E7333" s="39">
        <v>2</v>
      </c>
      <c r="F7333" s="39" t="s">
        <v>51</v>
      </c>
    </row>
    <row r="7334" spans="1:6">
      <c r="A7334">
        <v>80</v>
      </c>
      <c r="B7334" s="1" t="s">
        <v>257</v>
      </c>
      <c r="C7334">
        <v>1</v>
      </c>
      <c r="D7334" s="39">
        <v>0.81</v>
      </c>
      <c r="E7334" s="39">
        <v>1</v>
      </c>
      <c r="F7334" s="39" t="s">
        <v>51</v>
      </c>
    </row>
    <row r="7335" spans="1:6">
      <c r="A7335">
        <v>80</v>
      </c>
      <c r="B7335" s="1" t="s">
        <v>257</v>
      </c>
      <c r="C7335">
        <v>2</v>
      </c>
      <c r="D7335" s="39">
        <v>0.89</v>
      </c>
      <c r="E7335" s="39">
        <v>2</v>
      </c>
      <c r="F7335" s="39" t="s">
        <v>51</v>
      </c>
    </row>
    <row r="7336" spans="1:6">
      <c r="A7336">
        <v>80</v>
      </c>
      <c r="B7336" s="1" t="s">
        <v>323</v>
      </c>
      <c r="C7336">
        <v>1</v>
      </c>
      <c r="D7336" s="39">
        <v>1</v>
      </c>
      <c r="E7336" s="39">
        <v>3</v>
      </c>
      <c r="F7336" s="39" t="s">
        <v>51</v>
      </c>
    </row>
    <row r="7337" spans="1:6">
      <c r="A7337">
        <v>80</v>
      </c>
      <c r="B7337" s="1" t="s">
        <v>323</v>
      </c>
      <c r="C7337">
        <v>2</v>
      </c>
      <c r="D7337" s="39">
        <v>0.68</v>
      </c>
      <c r="E7337" s="39">
        <v>2</v>
      </c>
      <c r="F7337" s="39" t="s">
        <v>51</v>
      </c>
    </row>
    <row r="7338" spans="1:6">
      <c r="A7338">
        <v>80</v>
      </c>
      <c r="B7338" s="1" t="s">
        <v>481</v>
      </c>
      <c r="C7338">
        <v>1</v>
      </c>
      <c r="D7338" s="39">
        <v>1</v>
      </c>
      <c r="E7338" s="39">
        <v>3</v>
      </c>
      <c r="F7338" s="39" t="s">
        <v>51</v>
      </c>
    </row>
    <row r="7339" spans="1:6">
      <c r="A7339">
        <v>80</v>
      </c>
      <c r="B7339" s="1" t="s">
        <v>481</v>
      </c>
      <c r="C7339">
        <v>2</v>
      </c>
      <c r="D7339" s="39">
        <v>1</v>
      </c>
      <c r="E7339" s="39">
        <v>3</v>
      </c>
      <c r="F7339" s="39" t="s">
        <v>51</v>
      </c>
    </row>
    <row r="7340" spans="1:6">
      <c r="A7340">
        <v>80</v>
      </c>
      <c r="B7340" s="1" t="s">
        <v>310</v>
      </c>
      <c r="C7340">
        <v>1</v>
      </c>
      <c r="D7340" s="39">
        <v>0.99</v>
      </c>
      <c r="E7340" s="39">
        <v>2</v>
      </c>
      <c r="F7340" s="39" t="s">
        <v>51</v>
      </c>
    </row>
    <row r="7341" spans="1:6">
      <c r="A7341">
        <v>80</v>
      </c>
      <c r="B7341" s="1" t="s">
        <v>310</v>
      </c>
      <c r="C7341">
        <v>2</v>
      </c>
      <c r="D7341" s="39">
        <v>0.99</v>
      </c>
      <c r="E7341" s="39">
        <v>2</v>
      </c>
      <c r="F7341" s="39" t="s">
        <v>51</v>
      </c>
    </row>
    <row r="7342" spans="1:6">
      <c r="A7342">
        <v>80</v>
      </c>
      <c r="B7342" s="1" t="s">
        <v>511</v>
      </c>
      <c r="C7342">
        <v>1</v>
      </c>
      <c r="D7342" s="39">
        <v>0.65</v>
      </c>
      <c r="E7342" s="39">
        <v>1</v>
      </c>
      <c r="F7342" s="39" t="s">
        <v>51</v>
      </c>
    </row>
    <row r="7343" spans="1:6">
      <c r="A7343">
        <v>80</v>
      </c>
      <c r="B7343" s="1" t="s">
        <v>511</v>
      </c>
      <c r="C7343">
        <v>2</v>
      </c>
      <c r="D7343" s="39">
        <v>0.4</v>
      </c>
      <c r="E7343" s="39">
        <v>0</v>
      </c>
      <c r="F7343" s="39" t="s">
        <v>51</v>
      </c>
    </row>
    <row r="7344" spans="1:6">
      <c r="A7344">
        <v>80</v>
      </c>
      <c r="B7344" s="1" t="s">
        <v>234</v>
      </c>
      <c r="C7344">
        <v>1</v>
      </c>
      <c r="D7344" s="39">
        <v>0.7</v>
      </c>
      <c r="E7344" s="39">
        <v>2</v>
      </c>
      <c r="F7344" s="39" t="s">
        <v>51</v>
      </c>
    </row>
    <row r="7345" spans="1:6">
      <c r="A7345">
        <v>80</v>
      </c>
      <c r="B7345" s="1" t="s">
        <v>234</v>
      </c>
      <c r="C7345">
        <v>2</v>
      </c>
      <c r="D7345" s="39">
        <v>0.61</v>
      </c>
      <c r="E7345" s="39">
        <v>1</v>
      </c>
      <c r="F7345" s="39" t="s">
        <v>51</v>
      </c>
    </row>
    <row r="7346" spans="1:6">
      <c r="A7346">
        <v>80</v>
      </c>
      <c r="B7346" s="1" t="s">
        <v>14</v>
      </c>
      <c r="C7346">
        <v>1</v>
      </c>
      <c r="D7346" s="39">
        <v>0.79</v>
      </c>
      <c r="E7346" s="39">
        <v>2</v>
      </c>
      <c r="F7346" s="39" t="s">
        <v>51</v>
      </c>
    </row>
    <row r="7347" spans="1:6">
      <c r="A7347">
        <v>80</v>
      </c>
      <c r="B7347" s="1" t="s">
        <v>14</v>
      </c>
      <c r="C7347">
        <v>2</v>
      </c>
      <c r="D7347" s="39">
        <v>0.88</v>
      </c>
      <c r="E7347" s="39">
        <v>2</v>
      </c>
      <c r="F7347" s="39" t="s">
        <v>51</v>
      </c>
    </row>
    <row r="7348" spans="1:6">
      <c r="A7348">
        <v>80</v>
      </c>
      <c r="B7348" s="1" t="s">
        <v>405</v>
      </c>
      <c r="C7348">
        <v>1</v>
      </c>
      <c r="D7348" s="39">
        <v>1</v>
      </c>
      <c r="E7348" s="39">
        <v>3</v>
      </c>
      <c r="F7348" s="39" t="s">
        <v>51</v>
      </c>
    </row>
    <row r="7349" spans="1:6">
      <c r="A7349">
        <v>80</v>
      </c>
      <c r="B7349" s="1" t="s">
        <v>405</v>
      </c>
      <c r="C7349">
        <v>2</v>
      </c>
      <c r="D7349" s="39">
        <v>0</v>
      </c>
      <c r="E7349" s="39">
        <v>0</v>
      </c>
      <c r="F7349" s="39" t="s">
        <v>52</v>
      </c>
    </row>
    <row r="7350" spans="1:6">
      <c r="A7350">
        <v>80</v>
      </c>
      <c r="B7350" s="1" t="s">
        <v>519</v>
      </c>
      <c r="C7350">
        <v>1</v>
      </c>
      <c r="D7350" s="39">
        <v>1</v>
      </c>
      <c r="E7350" s="39">
        <v>3</v>
      </c>
      <c r="F7350" s="39" t="s">
        <v>51</v>
      </c>
    </row>
    <row r="7351" spans="1:6">
      <c r="A7351">
        <v>80</v>
      </c>
      <c r="B7351" s="1" t="s">
        <v>519</v>
      </c>
      <c r="C7351">
        <v>2</v>
      </c>
      <c r="D7351" s="39">
        <v>0.71</v>
      </c>
      <c r="E7351" s="39">
        <v>1</v>
      </c>
      <c r="F7351" s="39" t="s">
        <v>51</v>
      </c>
    </row>
    <row r="7352" spans="1:6">
      <c r="A7352">
        <v>80</v>
      </c>
      <c r="B7352" s="1" t="s">
        <v>326</v>
      </c>
      <c r="C7352">
        <v>1</v>
      </c>
      <c r="D7352" s="39">
        <v>0.78</v>
      </c>
      <c r="E7352" s="39">
        <v>2</v>
      </c>
      <c r="F7352" s="39" t="s">
        <v>51</v>
      </c>
    </row>
    <row r="7353" spans="1:6">
      <c r="A7353">
        <v>80</v>
      </c>
      <c r="B7353" s="1" t="s">
        <v>326</v>
      </c>
      <c r="C7353">
        <v>2</v>
      </c>
      <c r="D7353" s="39">
        <v>0.75</v>
      </c>
      <c r="E7353" s="39">
        <v>2</v>
      </c>
      <c r="F7353" s="39" t="s">
        <v>51</v>
      </c>
    </row>
    <row r="7354" spans="1:6">
      <c r="A7354">
        <v>80</v>
      </c>
      <c r="B7354" s="1" t="s">
        <v>240</v>
      </c>
      <c r="C7354">
        <v>1</v>
      </c>
      <c r="D7354" s="39">
        <v>0.81</v>
      </c>
      <c r="E7354" s="39">
        <v>2</v>
      </c>
      <c r="F7354" s="39" t="s">
        <v>51</v>
      </c>
    </row>
    <row r="7355" spans="1:6">
      <c r="A7355">
        <v>80</v>
      </c>
      <c r="B7355" s="1" t="s">
        <v>240</v>
      </c>
      <c r="C7355">
        <v>2</v>
      </c>
      <c r="D7355" s="39">
        <v>0.68</v>
      </c>
      <c r="E7355" s="39">
        <v>2</v>
      </c>
      <c r="F7355" s="39" t="s">
        <v>51</v>
      </c>
    </row>
    <row r="7356" spans="1:6">
      <c r="A7356">
        <v>80</v>
      </c>
      <c r="B7356" s="1" t="s">
        <v>290</v>
      </c>
      <c r="C7356">
        <v>1</v>
      </c>
      <c r="D7356" s="39">
        <v>1</v>
      </c>
      <c r="E7356" s="39">
        <v>3</v>
      </c>
      <c r="F7356" s="39" t="s">
        <v>51</v>
      </c>
    </row>
    <row r="7357" spans="1:6">
      <c r="A7357">
        <v>80</v>
      </c>
      <c r="B7357" s="1" t="s">
        <v>290</v>
      </c>
      <c r="C7357">
        <v>2</v>
      </c>
      <c r="D7357" s="39">
        <v>0.97</v>
      </c>
      <c r="E7357" s="39">
        <v>2</v>
      </c>
      <c r="F7357" s="39" t="s">
        <v>51</v>
      </c>
    </row>
    <row r="7358" spans="1:6">
      <c r="A7358">
        <v>80</v>
      </c>
      <c r="B7358" s="1" t="s">
        <v>342</v>
      </c>
      <c r="C7358">
        <v>1</v>
      </c>
      <c r="D7358" s="39">
        <v>0.74</v>
      </c>
      <c r="E7358" s="39">
        <v>2</v>
      </c>
      <c r="F7358" s="39" t="s">
        <v>51</v>
      </c>
    </row>
    <row r="7359" spans="1:6">
      <c r="A7359">
        <v>80</v>
      </c>
      <c r="B7359" s="1" t="s">
        <v>342</v>
      </c>
      <c r="C7359">
        <v>2</v>
      </c>
      <c r="D7359" s="39">
        <v>0.68</v>
      </c>
      <c r="E7359" s="39">
        <v>1</v>
      </c>
      <c r="F7359" s="39" t="s">
        <v>51</v>
      </c>
    </row>
    <row r="7360" spans="1:6">
      <c r="A7360">
        <v>80</v>
      </c>
      <c r="B7360" s="1" t="s">
        <v>201</v>
      </c>
      <c r="C7360">
        <v>1</v>
      </c>
      <c r="D7360" s="39">
        <v>1</v>
      </c>
      <c r="E7360" s="39">
        <v>3</v>
      </c>
      <c r="F7360" s="39" t="s">
        <v>51</v>
      </c>
    </row>
    <row r="7361" spans="1:6">
      <c r="A7361">
        <v>80</v>
      </c>
      <c r="B7361" s="1" t="s">
        <v>201</v>
      </c>
      <c r="C7361">
        <v>2</v>
      </c>
      <c r="D7361" s="39">
        <v>0.73</v>
      </c>
      <c r="E7361" s="39">
        <v>1</v>
      </c>
      <c r="F7361" s="39" t="s">
        <v>51</v>
      </c>
    </row>
    <row r="7362" spans="1:6">
      <c r="A7362">
        <v>80</v>
      </c>
      <c r="B7362" s="1" t="s">
        <v>414</v>
      </c>
      <c r="C7362">
        <v>1</v>
      </c>
      <c r="D7362" s="39">
        <v>0.53</v>
      </c>
      <c r="E7362" s="39">
        <v>2</v>
      </c>
      <c r="F7362" s="39" t="s">
        <v>51</v>
      </c>
    </row>
    <row r="7363" spans="1:6">
      <c r="A7363">
        <v>80</v>
      </c>
      <c r="B7363" s="1" t="s">
        <v>414</v>
      </c>
      <c r="C7363">
        <v>2</v>
      </c>
      <c r="D7363" s="39">
        <v>0.64</v>
      </c>
      <c r="E7363" s="39">
        <v>2</v>
      </c>
      <c r="F7363" s="39" t="s">
        <v>51</v>
      </c>
    </row>
    <row r="7364" spans="1:6">
      <c r="A7364">
        <v>80</v>
      </c>
      <c r="B7364" s="1" t="s">
        <v>274</v>
      </c>
      <c r="C7364">
        <v>1</v>
      </c>
      <c r="D7364" s="39">
        <v>1</v>
      </c>
      <c r="E7364" s="39">
        <v>3</v>
      </c>
      <c r="F7364" s="39" t="s">
        <v>51</v>
      </c>
    </row>
    <row r="7365" spans="1:6">
      <c r="A7365">
        <v>80</v>
      </c>
      <c r="B7365" s="1" t="s">
        <v>274</v>
      </c>
      <c r="C7365">
        <v>2</v>
      </c>
      <c r="D7365" s="39">
        <v>0.69</v>
      </c>
      <c r="E7365" s="39">
        <v>2</v>
      </c>
      <c r="F7365" s="39" t="s">
        <v>51</v>
      </c>
    </row>
    <row r="7366" spans="1:6">
      <c r="A7366">
        <v>80</v>
      </c>
      <c r="B7366" s="1" t="s">
        <v>20</v>
      </c>
      <c r="C7366">
        <v>1</v>
      </c>
      <c r="D7366" s="39">
        <v>1</v>
      </c>
      <c r="E7366" s="39">
        <v>3</v>
      </c>
      <c r="F7366" s="39" t="s">
        <v>51</v>
      </c>
    </row>
    <row r="7367" spans="1:6">
      <c r="A7367">
        <v>80</v>
      </c>
      <c r="B7367" s="1" t="s">
        <v>20</v>
      </c>
      <c r="C7367">
        <v>2</v>
      </c>
      <c r="D7367" s="39">
        <v>0.79</v>
      </c>
      <c r="E7367" s="39">
        <v>1</v>
      </c>
      <c r="F7367" s="39" t="s">
        <v>51</v>
      </c>
    </row>
    <row r="7368" spans="1:6">
      <c r="A7368">
        <v>80</v>
      </c>
      <c r="B7368" s="1" t="s">
        <v>526</v>
      </c>
      <c r="C7368">
        <v>1</v>
      </c>
      <c r="D7368" s="39">
        <v>1</v>
      </c>
      <c r="E7368" s="39">
        <v>3</v>
      </c>
      <c r="F7368" s="39" t="s">
        <v>51</v>
      </c>
    </row>
    <row r="7369" spans="1:6">
      <c r="A7369">
        <v>80</v>
      </c>
      <c r="B7369" s="1" t="s">
        <v>526</v>
      </c>
      <c r="C7369">
        <v>2</v>
      </c>
      <c r="D7369" s="39">
        <v>1</v>
      </c>
      <c r="E7369" s="39">
        <v>3</v>
      </c>
      <c r="F7369" s="39" t="s">
        <v>51</v>
      </c>
    </row>
    <row r="7370" spans="1:6">
      <c r="A7370">
        <v>80</v>
      </c>
      <c r="B7370" s="1" t="s">
        <v>243</v>
      </c>
      <c r="C7370">
        <v>1</v>
      </c>
      <c r="D7370" s="39">
        <v>1</v>
      </c>
      <c r="E7370" s="39">
        <v>3</v>
      </c>
      <c r="F7370" s="39" t="s">
        <v>51</v>
      </c>
    </row>
    <row r="7371" spans="1:6">
      <c r="A7371">
        <v>80</v>
      </c>
      <c r="B7371" s="1" t="s">
        <v>243</v>
      </c>
      <c r="C7371">
        <v>2</v>
      </c>
      <c r="D7371" s="39">
        <v>1</v>
      </c>
      <c r="E7371" s="39">
        <v>3</v>
      </c>
      <c r="F7371" s="39" t="s">
        <v>51</v>
      </c>
    </row>
    <row r="7372" spans="1:6">
      <c r="A7372">
        <v>80</v>
      </c>
      <c r="B7372" s="1" t="s">
        <v>394</v>
      </c>
      <c r="C7372">
        <v>1</v>
      </c>
      <c r="D7372" s="39">
        <v>0.9</v>
      </c>
      <c r="E7372" s="39">
        <v>2</v>
      </c>
      <c r="F7372" s="39" t="s">
        <v>51</v>
      </c>
    </row>
    <row r="7373" spans="1:6">
      <c r="A7373">
        <v>80</v>
      </c>
      <c r="B7373" s="1" t="s">
        <v>394</v>
      </c>
      <c r="C7373">
        <v>2</v>
      </c>
      <c r="D7373" s="39">
        <v>0.82</v>
      </c>
      <c r="E7373" s="39">
        <v>2</v>
      </c>
      <c r="F7373" s="39" t="s">
        <v>51</v>
      </c>
    </row>
    <row r="7374" spans="1:6">
      <c r="A7374">
        <v>80</v>
      </c>
      <c r="B7374" s="1" t="s">
        <v>311</v>
      </c>
      <c r="C7374">
        <v>1</v>
      </c>
      <c r="D7374" s="39">
        <v>1</v>
      </c>
      <c r="E7374" s="39">
        <v>3</v>
      </c>
      <c r="F7374" s="39" t="s">
        <v>51</v>
      </c>
    </row>
    <row r="7375" spans="1:6">
      <c r="A7375">
        <v>80</v>
      </c>
      <c r="B7375" s="1" t="s">
        <v>311</v>
      </c>
      <c r="C7375">
        <v>2</v>
      </c>
      <c r="D7375" s="39">
        <v>1</v>
      </c>
      <c r="E7375" s="39">
        <v>3</v>
      </c>
      <c r="F7375" s="39" t="s">
        <v>51</v>
      </c>
    </row>
    <row r="7376" spans="1:6">
      <c r="A7376">
        <v>80</v>
      </c>
      <c r="B7376" s="1" t="s">
        <v>356</v>
      </c>
      <c r="C7376">
        <v>1</v>
      </c>
      <c r="D7376" s="39">
        <v>0.85</v>
      </c>
      <c r="E7376" s="39">
        <v>1</v>
      </c>
      <c r="F7376" s="39" t="s">
        <v>51</v>
      </c>
    </row>
    <row r="7377" spans="1:6">
      <c r="A7377">
        <v>80</v>
      </c>
      <c r="B7377" s="1" t="s">
        <v>356</v>
      </c>
      <c r="C7377">
        <v>2</v>
      </c>
      <c r="D7377" s="39">
        <v>0.73</v>
      </c>
      <c r="E7377" s="39">
        <v>1</v>
      </c>
      <c r="F7377" s="39" t="s">
        <v>51</v>
      </c>
    </row>
    <row r="7378" spans="1:6">
      <c r="A7378">
        <v>80</v>
      </c>
      <c r="B7378" s="1" t="s">
        <v>285</v>
      </c>
      <c r="C7378">
        <v>1</v>
      </c>
      <c r="D7378" s="39">
        <v>0.99</v>
      </c>
      <c r="E7378" s="39">
        <v>2</v>
      </c>
      <c r="F7378" s="39" t="s">
        <v>51</v>
      </c>
    </row>
    <row r="7379" spans="1:6">
      <c r="A7379">
        <v>80</v>
      </c>
      <c r="B7379" s="1" t="s">
        <v>285</v>
      </c>
      <c r="C7379">
        <v>2</v>
      </c>
      <c r="D7379" s="39">
        <v>0.79</v>
      </c>
      <c r="E7379" s="39">
        <v>2</v>
      </c>
      <c r="F7379" s="39" t="s">
        <v>51</v>
      </c>
    </row>
    <row r="7380" spans="1:6">
      <c r="A7380">
        <v>80</v>
      </c>
      <c r="B7380" s="1" t="s">
        <v>275</v>
      </c>
      <c r="C7380">
        <v>1</v>
      </c>
      <c r="D7380" s="39">
        <v>1</v>
      </c>
      <c r="E7380" s="39">
        <v>3</v>
      </c>
      <c r="F7380" s="39" t="s">
        <v>51</v>
      </c>
    </row>
    <row r="7381" spans="1:6">
      <c r="A7381">
        <v>80</v>
      </c>
      <c r="B7381" s="1" t="s">
        <v>275</v>
      </c>
      <c r="C7381">
        <v>2</v>
      </c>
      <c r="D7381" s="39">
        <v>0.7</v>
      </c>
      <c r="E7381" s="39">
        <v>2</v>
      </c>
      <c r="F7381" s="39" t="s">
        <v>51</v>
      </c>
    </row>
    <row r="7382" spans="1:6">
      <c r="A7382">
        <v>80</v>
      </c>
      <c r="B7382" s="1" t="s">
        <v>376</v>
      </c>
      <c r="C7382">
        <v>1</v>
      </c>
      <c r="D7382" s="39">
        <v>1</v>
      </c>
      <c r="E7382" s="39">
        <v>3</v>
      </c>
      <c r="F7382" s="39" t="s">
        <v>51</v>
      </c>
    </row>
    <row r="7383" spans="1:6">
      <c r="A7383">
        <v>80</v>
      </c>
      <c r="B7383" s="1" t="s">
        <v>376</v>
      </c>
      <c r="C7383">
        <v>2</v>
      </c>
      <c r="D7383" s="39">
        <v>0.6</v>
      </c>
      <c r="E7383" s="39">
        <v>2</v>
      </c>
      <c r="F7383" s="39" t="s">
        <v>51</v>
      </c>
    </row>
    <row r="7384" spans="1:6">
      <c r="A7384" s="64">
        <v>81</v>
      </c>
      <c r="B7384" s="1" t="s">
        <v>493</v>
      </c>
      <c r="C7384">
        <v>1</v>
      </c>
      <c r="D7384" s="39">
        <v>0.53</v>
      </c>
      <c r="E7384" s="39">
        <v>2</v>
      </c>
      <c r="F7384" s="39" t="s">
        <v>51</v>
      </c>
    </row>
    <row r="7385" spans="1:6">
      <c r="A7385">
        <v>81</v>
      </c>
      <c r="B7385" s="1" t="s">
        <v>493</v>
      </c>
      <c r="C7385">
        <v>2</v>
      </c>
      <c r="D7385" s="39">
        <v>0.49</v>
      </c>
      <c r="E7385" s="39">
        <v>0</v>
      </c>
      <c r="F7385" s="39" t="s">
        <v>51</v>
      </c>
    </row>
    <row r="7386" spans="1:6">
      <c r="A7386">
        <v>81</v>
      </c>
      <c r="B7386" s="1" t="s">
        <v>488</v>
      </c>
      <c r="C7386">
        <v>1</v>
      </c>
      <c r="D7386" s="39">
        <v>0.35</v>
      </c>
      <c r="E7386" s="39">
        <v>1</v>
      </c>
      <c r="F7386" s="39" t="s">
        <v>51</v>
      </c>
    </row>
    <row r="7387" spans="1:6">
      <c r="A7387">
        <v>81</v>
      </c>
      <c r="B7387" s="1" t="s">
        <v>488</v>
      </c>
      <c r="C7387">
        <v>2</v>
      </c>
      <c r="D7387" s="39">
        <v>0.63</v>
      </c>
      <c r="E7387" s="39">
        <v>2</v>
      </c>
      <c r="F7387" s="39" t="s">
        <v>51</v>
      </c>
    </row>
    <row r="7388" spans="1:6">
      <c r="A7388">
        <v>81</v>
      </c>
      <c r="B7388" s="1" t="s">
        <v>354</v>
      </c>
      <c r="C7388">
        <v>1</v>
      </c>
      <c r="D7388" s="39">
        <v>0.68</v>
      </c>
      <c r="E7388" s="39">
        <v>2</v>
      </c>
      <c r="F7388" s="39" t="s">
        <v>51</v>
      </c>
    </row>
    <row r="7389" spans="1:6">
      <c r="A7389">
        <v>81</v>
      </c>
      <c r="B7389" s="1" t="s">
        <v>354</v>
      </c>
      <c r="C7389">
        <v>2</v>
      </c>
      <c r="D7389" s="39">
        <v>0.56000000000000005</v>
      </c>
      <c r="E7389" s="39">
        <v>2</v>
      </c>
      <c r="F7389" s="39" t="s">
        <v>51</v>
      </c>
    </row>
    <row r="7390" spans="1:6">
      <c r="A7390">
        <v>81</v>
      </c>
      <c r="B7390" s="1" t="s">
        <v>430</v>
      </c>
      <c r="C7390">
        <v>1</v>
      </c>
      <c r="D7390" s="39">
        <v>0.66</v>
      </c>
      <c r="E7390" s="39">
        <v>2</v>
      </c>
      <c r="F7390" s="39" t="s">
        <v>51</v>
      </c>
    </row>
    <row r="7391" spans="1:6">
      <c r="A7391">
        <v>81</v>
      </c>
      <c r="B7391" s="1" t="s">
        <v>430</v>
      </c>
      <c r="C7391">
        <v>2</v>
      </c>
      <c r="D7391" s="39">
        <v>1</v>
      </c>
      <c r="E7391" s="39">
        <v>3</v>
      </c>
      <c r="F7391" s="39" t="s">
        <v>51</v>
      </c>
    </row>
    <row r="7392" spans="1:6">
      <c r="A7392">
        <v>81</v>
      </c>
      <c r="B7392" s="1" t="s">
        <v>330</v>
      </c>
      <c r="C7392">
        <v>1</v>
      </c>
      <c r="D7392" s="39">
        <v>0.43</v>
      </c>
      <c r="E7392" s="39">
        <v>1</v>
      </c>
      <c r="F7392" s="39" t="s">
        <v>51</v>
      </c>
    </row>
    <row r="7393" spans="1:6">
      <c r="A7393">
        <v>81</v>
      </c>
      <c r="B7393" s="1" t="s">
        <v>330</v>
      </c>
      <c r="C7393">
        <v>2</v>
      </c>
      <c r="D7393" s="39">
        <v>1</v>
      </c>
      <c r="E7393" s="39">
        <v>3</v>
      </c>
      <c r="F7393" s="39" t="s">
        <v>51</v>
      </c>
    </row>
    <row r="7394" spans="1:6">
      <c r="A7394">
        <v>81</v>
      </c>
      <c r="B7394" s="1" t="s">
        <v>343</v>
      </c>
      <c r="C7394">
        <v>1</v>
      </c>
      <c r="D7394" s="39">
        <v>0.55000000000000004</v>
      </c>
      <c r="E7394" s="39">
        <v>1</v>
      </c>
      <c r="F7394" s="39" t="s">
        <v>51</v>
      </c>
    </row>
    <row r="7395" spans="1:6">
      <c r="A7395">
        <v>81</v>
      </c>
      <c r="B7395" s="1" t="s">
        <v>343</v>
      </c>
      <c r="C7395">
        <v>2</v>
      </c>
      <c r="D7395" s="39">
        <v>0.97</v>
      </c>
      <c r="E7395" s="39">
        <v>2</v>
      </c>
      <c r="F7395" s="39" t="s">
        <v>51</v>
      </c>
    </row>
    <row r="7396" spans="1:6">
      <c r="A7396">
        <v>81</v>
      </c>
      <c r="B7396" s="1" t="s">
        <v>379</v>
      </c>
      <c r="C7396">
        <v>1</v>
      </c>
      <c r="D7396" s="39">
        <v>0.55000000000000004</v>
      </c>
      <c r="E7396" s="39">
        <v>1</v>
      </c>
      <c r="F7396" s="39" t="s">
        <v>51</v>
      </c>
    </row>
    <row r="7397" spans="1:6">
      <c r="A7397">
        <v>81</v>
      </c>
      <c r="B7397" s="1" t="s">
        <v>379</v>
      </c>
      <c r="C7397">
        <v>2</v>
      </c>
      <c r="D7397" s="39">
        <v>1</v>
      </c>
      <c r="E7397" s="39">
        <v>3</v>
      </c>
      <c r="F7397" s="39" t="s">
        <v>51</v>
      </c>
    </row>
    <row r="7398" spans="1:6">
      <c r="A7398">
        <v>81</v>
      </c>
      <c r="B7398" s="1" t="s">
        <v>332</v>
      </c>
      <c r="C7398">
        <v>1</v>
      </c>
      <c r="D7398" s="39">
        <v>0.38</v>
      </c>
      <c r="E7398" s="39">
        <v>0</v>
      </c>
      <c r="F7398" s="39" t="s">
        <v>51</v>
      </c>
    </row>
    <row r="7399" spans="1:6">
      <c r="A7399">
        <v>81</v>
      </c>
      <c r="B7399" s="1" t="s">
        <v>332</v>
      </c>
      <c r="C7399">
        <v>2</v>
      </c>
      <c r="D7399" s="39">
        <v>0.78</v>
      </c>
      <c r="E7399" s="39">
        <v>2</v>
      </c>
      <c r="F7399" s="39" t="s">
        <v>51</v>
      </c>
    </row>
    <row r="7400" spans="1:6">
      <c r="A7400">
        <v>81</v>
      </c>
      <c r="B7400" s="1" t="s">
        <v>95</v>
      </c>
      <c r="C7400">
        <v>1</v>
      </c>
      <c r="D7400" s="39">
        <v>0.44</v>
      </c>
      <c r="E7400" s="39">
        <v>0</v>
      </c>
      <c r="F7400" s="39" t="s">
        <v>51</v>
      </c>
    </row>
    <row r="7401" spans="1:6">
      <c r="A7401">
        <v>81</v>
      </c>
      <c r="B7401" s="1" t="s">
        <v>95</v>
      </c>
      <c r="C7401">
        <v>2</v>
      </c>
      <c r="D7401" s="39">
        <v>0.64</v>
      </c>
      <c r="E7401" s="39">
        <v>1</v>
      </c>
      <c r="F7401" s="39" t="s">
        <v>51</v>
      </c>
    </row>
    <row r="7402" spans="1:6">
      <c r="A7402">
        <v>81</v>
      </c>
      <c r="B7402" s="1" t="s">
        <v>10</v>
      </c>
      <c r="C7402">
        <v>1</v>
      </c>
      <c r="D7402" s="39">
        <v>0.99</v>
      </c>
      <c r="E7402" s="39">
        <v>2</v>
      </c>
      <c r="F7402" s="39" t="s">
        <v>51</v>
      </c>
    </row>
    <row r="7403" spans="1:6">
      <c r="A7403">
        <v>81</v>
      </c>
      <c r="B7403" s="1" t="s">
        <v>10</v>
      </c>
      <c r="C7403">
        <v>2</v>
      </c>
      <c r="D7403" s="39">
        <v>0.59</v>
      </c>
      <c r="E7403" s="39">
        <v>1</v>
      </c>
      <c r="F7403" s="39" t="s">
        <v>51</v>
      </c>
    </row>
    <row r="7404" spans="1:6">
      <c r="A7404">
        <v>81</v>
      </c>
      <c r="B7404" s="1" t="s">
        <v>390</v>
      </c>
      <c r="C7404">
        <v>1</v>
      </c>
      <c r="D7404" s="39">
        <v>0.81</v>
      </c>
      <c r="E7404" s="39">
        <v>2</v>
      </c>
      <c r="F7404" s="39" t="s">
        <v>51</v>
      </c>
    </row>
    <row r="7405" spans="1:6">
      <c r="A7405">
        <v>81</v>
      </c>
      <c r="B7405" s="1" t="s">
        <v>390</v>
      </c>
      <c r="C7405">
        <v>2</v>
      </c>
      <c r="D7405" s="39">
        <v>1</v>
      </c>
      <c r="E7405" s="39">
        <v>3</v>
      </c>
      <c r="F7405" s="39" t="s">
        <v>51</v>
      </c>
    </row>
    <row r="7406" spans="1:6">
      <c r="A7406">
        <v>81</v>
      </c>
      <c r="B7406" s="1" t="s">
        <v>508</v>
      </c>
      <c r="C7406">
        <v>1</v>
      </c>
      <c r="D7406" s="39">
        <v>0.7</v>
      </c>
      <c r="E7406" s="39">
        <v>2</v>
      </c>
      <c r="F7406" s="39" t="s">
        <v>51</v>
      </c>
    </row>
    <row r="7407" spans="1:6">
      <c r="A7407">
        <v>81</v>
      </c>
      <c r="B7407" s="1" t="s">
        <v>508</v>
      </c>
      <c r="C7407">
        <v>2</v>
      </c>
      <c r="D7407" s="39">
        <v>0.66</v>
      </c>
      <c r="E7407" s="39">
        <v>2</v>
      </c>
      <c r="F7407" s="39" t="s">
        <v>51</v>
      </c>
    </row>
    <row r="7408" spans="1:6">
      <c r="A7408">
        <v>81</v>
      </c>
      <c r="B7408" s="1" t="s">
        <v>452</v>
      </c>
      <c r="C7408">
        <v>1</v>
      </c>
      <c r="D7408" s="39">
        <v>0.62</v>
      </c>
      <c r="E7408" s="39">
        <v>2</v>
      </c>
      <c r="F7408" s="39" t="s">
        <v>51</v>
      </c>
    </row>
    <row r="7409" spans="1:6">
      <c r="A7409">
        <v>81</v>
      </c>
      <c r="B7409" s="1" t="s">
        <v>452</v>
      </c>
      <c r="C7409">
        <v>2</v>
      </c>
      <c r="D7409" s="39">
        <v>0.67</v>
      </c>
      <c r="E7409" s="39">
        <v>2</v>
      </c>
      <c r="F7409" s="39" t="s">
        <v>51</v>
      </c>
    </row>
    <row r="7410" spans="1:6">
      <c r="A7410">
        <v>81</v>
      </c>
      <c r="B7410" s="1" t="s">
        <v>120</v>
      </c>
      <c r="C7410">
        <v>1</v>
      </c>
      <c r="D7410" s="39">
        <v>0.73</v>
      </c>
      <c r="E7410" s="39">
        <v>2</v>
      </c>
      <c r="F7410" s="39" t="s">
        <v>51</v>
      </c>
    </row>
    <row r="7411" spans="1:6">
      <c r="A7411">
        <v>81</v>
      </c>
      <c r="B7411" s="1" t="s">
        <v>120</v>
      </c>
      <c r="C7411">
        <v>2</v>
      </c>
      <c r="D7411" s="39">
        <v>0.48</v>
      </c>
      <c r="E7411" s="39">
        <v>0</v>
      </c>
      <c r="F7411" s="39" t="s">
        <v>51</v>
      </c>
    </row>
    <row r="7412" spans="1:6">
      <c r="A7412">
        <v>81</v>
      </c>
      <c r="B7412" s="1" t="s">
        <v>489</v>
      </c>
      <c r="C7412">
        <v>1</v>
      </c>
      <c r="D7412" s="39">
        <v>0.67</v>
      </c>
      <c r="E7412" s="39">
        <v>1</v>
      </c>
      <c r="F7412" s="39" t="s">
        <v>51</v>
      </c>
    </row>
    <row r="7413" spans="1:6">
      <c r="A7413">
        <v>81</v>
      </c>
      <c r="B7413" s="1" t="s">
        <v>489</v>
      </c>
      <c r="C7413">
        <v>2</v>
      </c>
      <c r="D7413" s="39">
        <v>1</v>
      </c>
      <c r="E7413" s="39">
        <v>3</v>
      </c>
      <c r="F7413" s="39" t="s">
        <v>51</v>
      </c>
    </row>
    <row r="7414" spans="1:6">
      <c r="A7414">
        <v>81</v>
      </c>
      <c r="B7414" s="1" t="s">
        <v>431</v>
      </c>
      <c r="C7414">
        <v>1</v>
      </c>
      <c r="D7414" s="39">
        <v>0.84</v>
      </c>
      <c r="E7414" s="39">
        <v>2</v>
      </c>
      <c r="F7414" s="39" t="s">
        <v>51</v>
      </c>
    </row>
    <row r="7415" spans="1:6">
      <c r="A7415">
        <v>81</v>
      </c>
      <c r="B7415" s="1" t="s">
        <v>431</v>
      </c>
      <c r="C7415">
        <v>2</v>
      </c>
      <c r="D7415" s="39">
        <v>1</v>
      </c>
      <c r="E7415" s="39">
        <v>3</v>
      </c>
      <c r="F7415" s="39" t="s">
        <v>51</v>
      </c>
    </row>
    <row r="7416" spans="1:6">
      <c r="A7416">
        <v>81</v>
      </c>
      <c r="B7416" s="1" t="s">
        <v>334</v>
      </c>
      <c r="C7416">
        <v>1</v>
      </c>
      <c r="D7416" s="39">
        <v>0.56999999999999995</v>
      </c>
      <c r="E7416" s="39">
        <v>1</v>
      </c>
      <c r="F7416" s="39" t="s">
        <v>51</v>
      </c>
    </row>
    <row r="7417" spans="1:6">
      <c r="A7417">
        <v>81</v>
      </c>
      <c r="B7417" s="1" t="s">
        <v>334</v>
      </c>
      <c r="C7417">
        <v>2</v>
      </c>
      <c r="D7417" s="39">
        <v>1</v>
      </c>
      <c r="E7417" s="39">
        <v>3</v>
      </c>
      <c r="F7417" s="39" t="s">
        <v>51</v>
      </c>
    </row>
    <row r="7418" spans="1:6">
      <c r="A7418">
        <v>81</v>
      </c>
      <c r="B7418" s="1" t="s">
        <v>335</v>
      </c>
      <c r="C7418">
        <v>1</v>
      </c>
      <c r="D7418" s="39">
        <v>0.49</v>
      </c>
      <c r="E7418" s="39">
        <v>0</v>
      </c>
      <c r="F7418" s="39" t="s">
        <v>51</v>
      </c>
    </row>
    <row r="7419" spans="1:6">
      <c r="A7419">
        <v>81</v>
      </c>
      <c r="B7419" s="1" t="s">
        <v>335</v>
      </c>
      <c r="C7419">
        <v>2</v>
      </c>
      <c r="D7419" s="39">
        <v>0.55000000000000004</v>
      </c>
      <c r="E7419" s="39">
        <v>2</v>
      </c>
      <c r="F7419" s="39" t="s">
        <v>51</v>
      </c>
    </row>
    <row r="7420" spans="1:6">
      <c r="A7420">
        <v>81</v>
      </c>
      <c r="B7420" s="1" t="s">
        <v>509</v>
      </c>
      <c r="C7420">
        <v>1</v>
      </c>
      <c r="D7420" s="39">
        <v>1</v>
      </c>
      <c r="E7420" s="39">
        <v>3</v>
      </c>
      <c r="F7420" s="39" t="s">
        <v>51</v>
      </c>
    </row>
    <row r="7421" spans="1:6">
      <c r="A7421">
        <v>81</v>
      </c>
      <c r="B7421" s="1" t="s">
        <v>509</v>
      </c>
      <c r="C7421">
        <v>2</v>
      </c>
      <c r="D7421" s="39">
        <v>0.92</v>
      </c>
      <c r="E7421" s="39">
        <v>2</v>
      </c>
      <c r="F7421" s="39" t="s">
        <v>51</v>
      </c>
    </row>
    <row r="7422" spans="1:6">
      <c r="A7422">
        <v>81</v>
      </c>
      <c r="B7422" s="1" t="s">
        <v>257</v>
      </c>
      <c r="C7422">
        <v>1</v>
      </c>
      <c r="D7422" s="39">
        <v>0.94</v>
      </c>
      <c r="E7422" s="39">
        <v>2</v>
      </c>
      <c r="F7422" s="39" t="s">
        <v>51</v>
      </c>
    </row>
    <row r="7423" spans="1:6">
      <c r="A7423">
        <v>81</v>
      </c>
      <c r="B7423" s="1" t="s">
        <v>257</v>
      </c>
      <c r="C7423">
        <v>2</v>
      </c>
      <c r="D7423" s="39">
        <v>0.92</v>
      </c>
      <c r="E7423" s="39">
        <v>2</v>
      </c>
      <c r="F7423" s="39" t="s">
        <v>51</v>
      </c>
    </row>
    <row r="7424" spans="1:6">
      <c r="A7424">
        <v>81</v>
      </c>
      <c r="B7424" s="1" t="s">
        <v>323</v>
      </c>
      <c r="C7424">
        <v>1</v>
      </c>
      <c r="D7424" s="39">
        <v>0.73</v>
      </c>
      <c r="E7424" s="39">
        <v>2</v>
      </c>
      <c r="F7424" s="39" t="s">
        <v>51</v>
      </c>
    </row>
    <row r="7425" spans="1:6">
      <c r="A7425">
        <v>81</v>
      </c>
      <c r="B7425" s="1" t="s">
        <v>323</v>
      </c>
      <c r="C7425">
        <v>2</v>
      </c>
      <c r="D7425" s="39">
        <v>1</v>
      </c>
      <c r="E7425" s="39">
        <v>3</v>
      </c>
      <c r="F7425" s="39" t="s">
        <v>51</v>
      </c>
    </row>
    <row r="7426" spans="1:6">
      <c r="A7426">
        <v>81</v>
      </c>
      <c r="B7426" s="1" t="s">
        <v>481</v>
      </c>
      <c r="C7426">
        <v>1</v>
      </c>
      <c r="D7426" s="39">
        <v>0.81</v>
      </c>
      <c r="E7426" s="39">
        <v>1</v>
      </c>
      <c r="F7426" s="39" t="s">
        <v>51</v>
      </c>
    </row>
    <row r="7427" spans="1:6">
      <c r="A7427">
        <v>81</v>
      </c>
      <c r="B7427" s="1" t="s">
        <v>481</v>
      </c>
      <c r="C7427">
        <v>2</v>
      </c>
      <c r="D7427" s="39">
        <v>1</v>
      </c>
      <c r="E7427" s="39">
        <v>3</v>
      </c>
      <c r="F7427" s="39" t="s">
        <v>51</v>
      </c>
    </row>
    <row r="7428" spans="1:6">
      <c r="A7428">
        <v>81</v>
      </c>
      <c r="B7428" s="1" t="s">
        <v>310</v>
      </c>
      <c r="C7428">
        <v>1</v>
      </c>
      <c r="D7428" s="39">
        <v>1</v>
      </c>
      <c r="E7428" s="39">
        <v>3</v>
      </c>
      <c r="F7428" s="39" t="s">
        <v>51</v>
      </c>
    </row>
    <row r="7429" spans="1:6">
      <c r="A7429">
        <v>81</v>
      </c>
      <c r="B7429" s="1" t="s">
        <v>310</v>
      </c>
      <c r="C7429">
        <v>2</v>
      </c>
      <c r="D7429" s="39">
        <v>0.97</v>
      </c>
      <c r="E7429" s="39">
        <v>2</v>
      </c>
      <c r="F7429" s="39" t="s">
        <v>51</v>
      </c>
    </row>
    <row r="7430" spans="1:6">
      <c r="A7430">
        <v>81</v>
      </c>
      <c r="B7430" s="1" t="s">
        <v>14</v>
      </c>
      <c r="C7430">
        <v>1</v>
      </c>
      <c r="D7430" s="39">
        <v>0.97</v>
      </c>
      <c r="E7430" s="39">
        <v>2</v>
      </c>
      <c r="F7430" s="39" t="s">
        <v>51</v>
      </c>
    </row>
    <row r="7431" spans="1:6">
      <c r="A7431">
        <v>81</v>
      </c>
      <c r="B7431" s="1" t="s">
        <v>14</v>
      </c>
      <c r="C7431">
        <v>2</v>
      </c>
      <c r="D7431" s="39">
        <v>0.82</v>
      </c>
      <c r="E7431" s="39">
        <v>1</v>
      </c>
      <c r="F7431" s="39" t="s">
        <v>51</v>
      </c>
    </row>
    <row r="7432" spans="1:6">
      <c r="A7432">
        <v>81</v>
      </c>
      <c r="B7432" s="1" t="s">
        <v>511</v>
      </c>
      <c r="C7432">
        <v>1</v>
      </c>
      <c r="D7432" s="39">
        <v>0.63</v>
      </c>
      <c r="E7432" s="39">
        <v>2</v>
      </c>
      <c r="F7432" s="39" t="s">
        <v>51</v>
      </c>
    </row>
    <row r="7433" spans="1:6">
      <c r="A7433">
        <v>81</v>
      </c>
      <c r="B7433" s="1" t="s">
        <v>511</v>
      </c>
      <c r="C7433">
        <v>2</v>
      </c>
      <c r="D7433" s="39">
        <v>0.57999999999999996</v>
      </c>
      <c r="E7433" s="39">
        <v>2</v>
      </c>
      <c r="F7433" s="39" t="s">
        <v>51</v>
      </c>
    </row>
    <row r="7434" spans="1:6">
      <c r="A7434">
        <v>81</v>
      </c>
      <c r="B7434" s="1" t="s">
        <v>234</v>
      </c>
      <c r="C7434">
        <v>1</v>
      </c>
      <c r="D7434" s="39">
        <v>0</v>
      </c>
      <c r="E7434" s="39">
        <v>0</v>
      </c>
      <c r="F7434" s="39" t="s">
        <v>52</v>
      </c>
    </row>
    <row r="7435" spans="1:6">
      <c r="A7435">
        <v>81</v>
      </c>
      <c r="B7435" s="1" t="s">
        <v>234</v>
      </c>
      <c r="C7435">
        <v>2</v>
      </c>
      <c r="D7435" s="39">
        <v>0</v>
      </c>
      <c r="E7435" s="39">
        <v>0</v>
      </c>
      <c r="F7435" s="39" t="s">
        <v>52</v>
      </c>
    </row>
    <row r="7436" spans="1:6">
      <c r="A7436">
        <v>81</v>
      </c>
      <c r="B7436" s="1" t="s">
        <v>122</v>
      </c>
      <c r="C7436">
        <v>1</v>
      </c>
      <c r="D7436" s="39">
        <v>0.81</v>
      </c>
      <c r="E7436" s="39">
        <v>2</v>
      </c>
      <c r="F7436" s="39" t="s">
        <v>51</v>
      </c>
    </row>
    <row r="7437" spans="1:6">
      <c r="A7437">
        <v>81</v>
      </c>
      <c r="B7437" s="1" t="s">
        <v>122</v>
      </c>
      <c r="C7437">
        <v>2</v>
      </c>
      <c r="D7437" s="39">
        <v>0.76</v>
      </c>
      <c r="E7437" s="39">
        <v>1</v>
      </c>
      <c r="F7437" s="39" t="s">
        <v>51</v>
      </c>
    </row>
    <row r="7438" spans="1:6">
      <c r="A7438">
        <v>81</v>
      </c>
      <c r="B7438" s="1" t="s">
        <v>519</v>
      </c>
      <c r="C7438">
        <v>1</v>
      </c>
      <c r="D7438" s="39">
        <v>1</v>
      </c>
      <c r="E7438" s="39">
        <v>3</v>
      </c>
      <c r="F7438" s="39" t="s">
        <v>51</v>
      </c>
    </row>
    <row r="7439" spans="1:6">
      <c r="A7439">
        <v>81</v>
      </c>
      <c r="B7439" s="1" t="s">
        <v>519</v>
      </c>
      <c r="C7439">
        <v>2</v>
      </c>
      <c r="D7439" s="39">
        <v>0.83</v>
      </c>
      <c r="E7439" s="39">
        <v>2</v>
      </c>
      <c r="F7439" s="39" t="s">
        <v>51</v>
      </c>
    </row>
    <row r="7440" spans="1:6">
      <c r="A7440">
        <v>81</v>
      </c>
      <c r="B7440" s="1" t="s">
        <v>240</v>
      </c>
      <c r="C7440">
        <v>1</v>
      </c>
      <c r="D7440" s="39">
        <v>1</v>
      </c>
      <c r="E7440" s="39">
        <v>3</v>
      </c>
      <c r="F7440" s="39" t="s">
        <v>51</v>
      </c>
    </row>
    <row r="7441" spans="1:6">
      <c r="A7441">
        <v>81</v>
      </c>
      <c r="B7441" s="1" t="s">
        <v>240</v>
      </c>
      <c r="C7441">
        <v>2</v>
      </c>
      <c r="D7441" s="39">
        <v>0.73</v>
      </c>
      <c r="E7441" s="39">
        <v>2</v>
      </c>
      <c r="F7441" s="39" t="s">
        <v>51</v>
      </c>
    </row>
    <row r="7442" spans="1:6">
      <c r="A7442">
        <v>81</v>
      </c>
      <c r="B7442" s="1" t="s">
        <v>326</v>
      </c>
      <c r="C7442">
        <v>1</v>
      </c>
      <c r="D7442" s="39">
        <v>0.94</v>
      </c>
      <c r="E7442" s="39">
        <v>2</v>
      </c>
      <c r="F7442" s="39" t="s">
        <v>51</v>
      </c>
    </row>
    <row r="7443" spans="1:6">
      <c r="A7443">
        <v>81</v>
      </c>
      <c r="B7443" s="1" t="s">
        <v>326</v>
      </c>
      <c r="C7443">
        <v>2</v>
      </c>
      <c r="D7443" s="39">
        <v>1</v>
      </c>
      <c r="E7443" s="39">
        <v>3</v>
      </c>
      <c r="F7443" s="39" t="s">
        <v>51</v>
      </c>
    </row>
    <row r="7444" spans="1:6">
      <c r="A7444">
        <v>81</v>
      </c>
      <c r="B7444" s="1" t="s">
        <v>290</v>
      </c>
      <c r="C7444">
        <v>1</v>
      </c>
      <c r="D7444" s="39">
        <v>0.73</v>
      </c>
      <c r="E7444" s="39">
        <v>2</v>
      </c>
      <c r="F7444" s="39" t="s">
        <v>51</v>
      </c>
    </row>
    <row r="7445" spans="1:6">
      <c r="A7445">
        <v>81</v>
      </c>
      <c r="B7445" s="1" t="s">
        <v>290</v>
      </c>
      <c r="C7445">
        <v>2</v>
      </c>
      <c r="D7445" s="39">
        <v>0.94</v>
      </c>
      <c r="E7445" s="39">
        <v>2</v>
      </c>
      <c r="F7445" s="39" t="s">
        <v>51</v>
      </c>
    </row>
    <row r="7446" spans="1:6">
      <c r="A7446">
        <v>81</v>
      </c>
      <c r="B7446" s="1" t="s">
        <v>342</v>
      </c>
      <c r="C7446">
        <v>1</v>
      </c>
      <c r="D7446" s="39">
        <v>0.89</v>
      </c>
      <c r="E7446" s="39">
        <v>2</v>
      </c>
      <c r="F7446" s="39" t="s">
        <v>51</v>
      </c>
    </row>
    <row r="7447" spans="1:6">
      <c r="A7447">
        <v>81</v>
      </c>
      <c r="B7447" s="1" t="s">
        <v>342</v>
      </c>
      <c r="C7447">
        <v>2</v>
      </c>
      <c r="D7447" s="39">
        <v>1</v>
      </c>
      <c r="E7447" s="39">
        <v>3</v>
      </c>
      <c r="F7447" s="39" t="s">
        <v>51</v>
      </c>
    </row>
    <row r="7448" spans="1:6">
      <c r="A7448">
        <v>81</v>
      </c>
      <c r="B7448" s="1" t="s">
        <v>201</v>
      </c>
      <c r="C7448">
        <v>1</v>
      </c>
      <c r="D7448" s="39">
        <v>0.97</v>
      </c>
      <c r="E7448" s="39">
        <v>2</v>
      </c>
      <c r="F7448" s="39" t="s">
        <v>51</v>
      </c>
    </row>
    <row r="7449" spans="1:6">
      <c r="A7449">
        <v>81</v>
      </c>
      <c r="B7449" s="1" t="s">
        <v>201</v>
      </c>
      <c r="C7449">
        <v>2</v>
      </c>
      <c r="D7449" s="39">
        <v>0.86</v>
      </c>
      <c r="E7449" s="39">
        <v>2</v>
      </c>
      <c r="F7449" s="39" t="s">
        <v>51</v>
      </c>
    </row>
    <row r="7450" spans="1:6">
      <c r="A7450">
        <v>81</v>
      </c>
      <c r="B7450" s="1" t="s">
        <v>414</v>
      </c>
      <c r="C7450">
        <v>1</v>
      </c>
      <c r="D7450" s="39">
        <v>0.62</v>
      </c>
      <c r="E7450" s="39">
        <v>2</v>
      </c>
      <c r="F7450" s="39" t="s">
        <v>51</v>
      </c>
    </row>
    <row r="7451" spans="1:6">
      <c r="A7451">
        <v>81</v>
      </c>
      <c r="B7451" s="1" t="s">
        <v>414</v>
      </c>
      <c r="C7451">
        <v>2</v>
      </c>
      <c r="D7451" s="39">
        <v>0.7</v>
      </c>
      <c r="E7451" s="39">
        <v>1</v>
      </c>
      <c r="F7451" s="39" t="s">
        <v>51</v>
      </c>
    </row>
    <row r="7452" spans="1:6">
      <c r="A7452">
        <v>81</v>
      </c>
      <c r="B7452" s="1" t="s">
        <v>274</v>
      </c>
      <c r="C7452">
        <v>1</v>
      </c>
      <c r="D7452" s="39">
        <v>0.97</v>
      </c>
      <c r="E7452" s="39">
        <v>2</v>
      </c>
      <c r="F7452" s="39" t="s">
        <v>51</v>
      </c>
    </row>
    <row r="7453" spans="1:6">
      <c r="A7453">
        <v>81</v>
      </c>
      <c r="B7453" s="1" t="s">
        <v>274</v>
      </c>
      <c r="C7453">
        <v>2</v>
      </c>
      <c r="D7453" s="39">
        <v>1</v>
      </c>
      <c r="E7453" s="39">
        <v>3</v>
      </c>
      <c r="F7453" s="39" t="s">
        <v>51</v>
      </c>
    </row>
    <row r="7454" spans="1:6">
      <c r="A7454">
        <v>81</v>
      </c>
      <c r="B7454" s="1" t="s">
        <v>20</v>
      </c>
      <c r="C7454">
        <v>1</v>
      </c>
      <c r="D7454" s="39">
        <v>0.59</v>
      </c>
      <c r="E7454" s="39">
        <v>1</v>
      </c>
      <c r="F7454" s="39" t="s">
        <v>51</v>
      </c>
    </row>
    <row r="7455" spans="1:6">
      <c r="A7455">
        <v>81</v>
      </c>
      <c r="B7455" s="1" t="s">
        <v>20</v>
      </c>
      <c r="C7455">
        <v>2</v>
      </c>
      <c r="D7455" s="39">
        <v>1</v>
      </c>
      <c r="E7455" s="39">
        <v>3</v>
      </c>
      <c r="F7455" s="39" t="s">
        <v>51</v>
      </c>
    </row>
    <row r="7456" spans="1:6">
      <c r="A7456">
        <v>81</v>
      </c>
      <c r="B7456" s="1" t="s">
        <v>526</v>
      </c>
      <c r="C7456">
        <v>1</v>
      </c>
      <c r="D7456" s="39">
        <v>0.7</v>
      </c>
      <c r="E7456" s="39">
        <v>2</v>
      </c>
      <c r="F7456" s="39" t="s">
        <v>51</v>
      </c>
    </row>
    <row r="7457" spans="1:6">
      <c r="A7457">
        <v>81</v>
      </c>
      <c r="B7457" s="1" t="s">
        <v>526</v>
      </c>
      <c r="C7457">
        <v>2</v>
      </c>
      <c r="D7457" s="39">
        <v>1</v>
      </c>
      <c r="E7457" s="39">
        <v>3</v>
      </c>
      <c r="F7457" s="39" t="s">
        <v>51</v>
      </c>
    </row>
    <row r="7458" spans="1:6">
      <c r="A7458">
        <v>81</v>
      </c>
      <c r="B7458" s="1" t="s">
        <v>311</v>
      </c>
      <c r="C7458">
        <v>1</v>
      </c>
      <c r="D7458" s="39">
        <v>0.92</v>
      </c>
      <c r="E7458" s="39">
        <v>2</v>
      </c>
      <c r="F7458" s="39" t="s">
        <v>51</v>
      </c>
    </row>
    <row r="7459" spans="1:6">
      <c r="A7459">
        <v>81</v>
      </c>
      <c r="B7459" s="1" t="s">
        <v>311</v>
      </c>
      <c r="C7459">
        <v>2</v>
      </c>
      <c r="D7459" s="39">
        <v>1</v>
      </c>
      <c r="E7459" s="39">
        <v>3</v>
      </c>
      <c r="F7459" s="39" t="s">
        <v>51</v>
      </c>
    </row>
    <row r="7460" spans="1:6">
      <c r="A7460">
        <v>81</v>
      </c>
      <c r="B7460" s="1" t="s">
        <v>394</v>
      </c>
      <c r="C7460">
        <v>1</v>
      </c>
      <c r="D7460" s="39">
        <v>1</v>
      </c>
      <c r="E7460" s="39">
        <v>3</v>
      </c>
      <c r="F7460" s="39" t="s">
        <v>51</v>
      </c>
    </row>
    <row r="7461" spans="1:6">
      <c r="A7461">
        <v>81</v>
      </c>
      <c r="B7461" s="1" t="s">
        <v>394</v>
      </c>
      <c r="C7461">
        <v>2</v>
      </c>
      <c r="D7461" s="39">
        <v>1</v>
      </c>
      <c r="E7461" s="39">
        <v>3</v>
      </c>
      <c r="F7461" s="39" t="s">
        <v>51</v>
      </c>
    </row>
    <row r="7462" spans="1:6">
      <c r="A7462">
        <v>81</v>
      </c>
      <c r="B7462" s="1" t="s">
        <v>243</v>
      </c>
      <c r="C7462">
        <v>1</v>
      </c>
      <c r="D7462" s="39">
        <v>1</v>
      </c>
      <c r="E7462" s="39">
        <v>3</v>
      </c>
      <c r="F7462" s="39" t="s">
        <v>51</v>
      </c>
    </row>
    <row r="7463" spans="1:6">
      <c r="A7463">
        <v>81</v>
      </c>
      <c r="B7463" s="1" t="s">
        <v>243</v>
      </c>
      <c r="C7463">
        <v>2</v>
      </c>
      <c r="D7463" s="39">
        <v>0</v>
      </c>
      <c r="E7463" s="39">
        <v>0</v>
      </c>
      <c r="F7463" s="39" t="s">
        <v>52</v>
      </c>
    </row>
    <row r="7464" spans="1:6">
      <c r="A7464">
        <v>81</v>
      </c>
      <c r="B7464" s="1" t="s">
        <v>356</v>
      </c>
      <c r="C7464">
        <v>1</v>
      </c>
      <c r="D7464" s="39">
        <v>1</v>
      </c>
      <c r="E7464" s="39">
        <v>3</v>
      </c>
      <c r="F7464" s="39" t="s">
        <v>51</v>
      </c>
    </row>
    <row r="7465" spans="1:6">
      <c r="A7465">
        <v>81</v>
      </c>
      <c r="B7465" s="1" t="s">
        <v>356</v>
      </c>
      <c r="C7465">
        <v>2</v>
      </c>
      <c r="D7465" s="39">
        <v>1</v>
      </c>
      <c r="E7465" s="39">
        <v>3</v>
      </c>
      <c r="F7465" s="39" t="s">
        <v>51</v>
      </c>
    </row>
    <row r="7466" spans="1:6">
      <c r="A7466">
        <v>81</v>
      </c>
      <c r="B7466" s="1" t="s">
        <v>285</v>
      </c>
      <c r="C7466">
        <v>1</v>
      </c>
      <c r="D7466" s="39">
        <v>0.92</v>
      </c>
      <c r="E7466" s="39">
        <v>2</v>
      </c>
      <c r="F7466" s="39" t="s">
        <v>51</v>
      </c>
    </row>
    <row r="7467" spans="1:6">
      <c r="A7467">
        <v>81</v>
      </c>
      <c r="B7467" s="1" t="s">
        <v>285</v>
      </c>
      <c r="C7467">
        <v>2</v>
      </c>
      <c r="D7467" s="39">
        <v>1</v>
      </c>
      <c r="E7467" s="39">
        <v>3</v>
      </c>
      <c r="F7467" s="39" t="s">
        <v>51</v>
      </c>
    </row>
    <row r="7468" spans="1:6">
      <c r="A7468">
        <v>81</v>
      </c>
      <c r="B7468" s="1" t="s">
        <v>275</v>
      </c>
      <c r="C7468">
        <v>1</v>
      </c>
      <c r="D7468" s="39">
        <v>0.84</v>
      </c>
      <c r="E7468" s="39">
        <v>2</v>
      </c>
      <c r="F7468" s="39" t="s">
        <v>51</v>
      </c>
    </row>
    <row r="7469" spans="1:6">
      <c r="A7469">
        <v>81</v>
      </c>
      <c r="B7469" s="1" t="s">
        <v>275</v>
      </c>
      <c r="C7469">
        <v>2</v>
      </c>
      <c r="D7469" s="39">
        <v>0.67</v>
      </c>
      <c r="E7469" s="39">
        <v>1</v>
      </c>
      <c r="F7469" s="39" t="s">
        <v>51</v>
      </c>
    </row>
    <row r="7470" spans="1:6">
      <c r="A7470">
        <v>81</v>
      </c>
      <c r="B7470" s="1" t="s">
        <v>527</v>
      </c>
      <c r="C7470">
        <v>1</v>
      </c>
      <c r="D7470" s="39">
        <v>0.62</v>
      </c>
      <c r="E7470" s="39">
        <v>1</v>
      </c>
      <c r="F7470" s="39" t="s">
        <v>51</v>
      </c>
    </row>
    <row r="7471" spans="1:6">
      <c r="A7471">
        <v>81</v>
      </c>
      <c r="B7471" s="1" t="s">
        <v>527</v>
      </c>
      <c r="C7471">
        <v>2</v>
      </c>
      <c r="D7471" s="39">
        <v>0</v>
      </c>
      <c r="E7471" s="39">
        <v>0</v>
      </c>
      <c r="F7471" s="39" t="s">
        <v>52</v>
      </c>
    </row>
    <row r="7472" spans="1:6">
      <c r="A7472">
        <v>81</v>
      </c>
      <c r="B7472" s="1" t="s">
        <v>376</v>
      </c>
      <c r="C7472">
        <v>1</v>
      </c>
      <c r="D7472" s="39">
        <v>1</v>
      </c>
      <c r="E7472" s="39">
        <v>3</v>
      </c>
      <c r="F7472" s="39" t="s">
        <v>51</v>
      </c>
    </row>
    <row r="7473" spans="1:6">
      <c r="A7473">
        <v>81</v>
      </c>
      <c r="B7473" s="1" t="s">
        <v>376</v>
      </c>
      <c r="C7473">
        <v>2</v>
      </c>
      <c r="D7473" s="39">
        <v>1</v>
      </c>
      <c r="E7473" s="39">
        <v>3</v>
      </c>
      <c r="F7473" s="39" t="s">
        <v>51</v>
      </c>
    </row>
    <row r="7474" spans="1:6">
      <c r="A7474" s="64">
        <v>82</v>
      </c>
      <c r="B7474" s="1" t="s">
        <v>493</v>
      </c>
      <c r="C7474">
        <v>1</v>
      </c>
      <c r="D7474" s="39">
        <v>0.37</v>
      </c>
      <c r="E7474" s="39">
        <v>0</v>
      </c>
      <c r="F7474" s="39" t="s">
        <v>51</v>
      </c>
    </row>
    <row r="7475" spans="1:6">
      <c r="A7475">
        <v>82</v>
      </c>
      <c r="B7475" s="1" t="s">
        <v>493</v>
      </c>
      <c r="C7475">
        <v>2</v>
      </c>
      <c r="D7475" s="39">
        <v>0.37</v>
      </c>
      <c r="E7475" s="39">
        <v>1</v>
      </c>
      <c r="F7475" s="39" t="s">
        <v>51</v>
      </c>
    </row>
    <row r="7476" spans="1:6">
      <c r="A7476">
        <v>82</v>
      </c>
      <c r="B7476" s="1" t="s">
        <v>488</v>
      </c>
      <c r="C7476">
        <v>1</v>
      </c>
      <c r="D7476" s="39">
        <v>0.5</v>
      </c>
      <c r="E7476" s="39">
        <v>2</v>
      </c>
      <c r="F7476" s="39" t="s">
        <v>51</v>
      </c>
    </row>
    <row r="7477" spans="1:6">
      <c r="A7477">
        <v>82</v>
      </c>
      <c r="B7477" s="1" t="s">
        <v>488</v>
      </c>
      <c r="C7477">
        <v>2</v>
      </c>
      <c r="D7477" s="39">
        <v>0.96</v>
      </c>
      <c r="E7477" s="39">
        <v>2</v>
      </c>
      <c r="F7477" s="39" t="s">
        <v>51</v>
      </c>
    </row>
    <row r="7478" spans="1:6">
      <c r="A7478">
        <v>82</v>
      </c>
      <c r="B7478" s="1" t="s">
        <v>354</v>
      </c>
      <c r="C7478">
        <v>1</v>
      </c>
      <c r="D7478" s="39">
        <v>0.49</v>
      </c>
      <c r="E7478" s="39">
        <v>1</v>
      </c>
      <c r="F7478" s="39" t="s">
        <v>51</v>
      </c>
    </row>
    <row r="7479" spans="1:6">
      <c r="A7479">
        <v>82</v>
      </c>
      <c r="B7479" s="1" t="s">
        <v>354</v>
      </c>
      <c r="C7479">
        <v>2</v>
      </c>
      <c r="D7479" s="39">
        <v>0.52</v>
      </c>
      <c r="E7479" s="39">
        <v>2</v>
      </c>
      <c r="F7479" s="39" t="s">
        <v>51</v>
      </c>
    </row>
    <row r="7480" spans="1:6">
      <c r="A7480">
        <v>82</v>
      </c>
      <c r="B7480" s="1" t="s">
        <v>430</v>
      </c>
      <c r="C7480">
        <v>1</v>
      </c>
      <c r="D7480" s="39">
        <v>0.45</v>
      </c>
      <c r="E7480" s="39">
        <v>1</v>
      </c>
      <c r="F7480" s="39" t="s">
        <v>51</v>
      </c>
    </row>
    <row r="7481" spans="1:6">
      <c r="A7481">
        <v>82</v>
      </c>
      <c r="B7481" s="1" t="s">
        <v>430</v>
      </c>
      <c r="C7481">
        <v>2</v>
      </c>
      <c r="D7481" s="39">
        <v>1</v>
      </c>
      <c r="E7481" s="39">
        <v>3</v>
      </c>
      <c r="F7481" s="39" t="s">
        <v>51</v>
      </c>
    </row>
    <row r="7482" spans="1:6">
      <c r="A7482">
        <v>82</v>
      </c>
      <c r="B7482" s="1" t="s">
        <v>330</v>
      </c>
      <c r="C7482">
        <v>1</v>
      </c>
      <c r="D7482" s="39">
        <v>0.75</v>
      </c>
      <c r="E7482" s="39">
        <v>2</v>
      </c>
      <c r="F7482" s="39" t="s">
        <v>51</v>
      </c>
    </row>
    <row r="7483" spans="1:6">
      <c r="A7483">
        <v>82</v>
      </c>
      <c r="B7483" s="1" t="s">
        <v>330</v>
      </c>
      <c r="C7483">
        <v>2</v>
      </c>
      <c r="D7483" s="39">
        <v>0.94</v>
      </c>
      <c r="E7483" s="39">
        <v>2</v>
      </c>
      <c r="F7483" s="39" t="s">
        <v>51</v>
      </c>
    </row>
    <row r="7484" spans="1:6">
      <c r="A7484">
        <v>82</v>
      </c>
      <c r="B7484" s="1" t="s">
        <v>343</v>
      </c>
      <c r="C7484">
        <v>1</v>
      </c>
      <c r="D7484" s="39">
        <v>0.68</v>
      </c>
      <c r="E7484" s="39">
        <v>2</v>
      </c>
      <c r="F7484" s="39" t="s">
        <v>51</v>
      </c>
    </row>
    <row r="7485" spans="1:6">
      <c r="A7485">
        <v>82</v>
      </c>
      <c r="B7485" s="1" t="s">
        <v>343</v>
      </c>
      <c r="C7485">
        <v>2</v>
      </c>
      <c r="D7485" s="39">
        <v>0.46</v>
      </c>
      <c r="E7485" s="39">
        <v>1</v>
      </c>
      <c r="F7485" s="39" t="s">
        <v>51</v>
      </c>
    </row>
    <row r="7486" spans="1:6">
      <c r="A7486">
        <v>82</v>
      </c>
      <c r="B7486" s="1" t="s">
        <v>379</v>
      </c>
      <c r="C7486">
        <v>1</v>
      </c>
      <c r="D7486" s="39">
        <v>0.8</v>
      </c>
      <c r="E7486" s="39">
        <v>2</v>
      </c>
      <c r="F7486" s="39" t="s">
        <v>51</v>
      </c>
    </row>
    <row r="7487" spans="1:6">
      <c r="A7487">
        <v>82</v>
      </c>
      <c r="B7487" s="1" t="s">
        <v>379</v>
      </c>
      <c r="C7487">
        <v>2</v>
      </c>
      <c r="D7487" s="39">
        <v>1</v>
      </c>
      <c r="E7487" s="39">
        <v>3</v>
      </c>
      <c r="F7487" s="39" t="s">
        <v>51</v>
      </c>
    </row>
    <row r="7488" spans="1:6">
      <c r="A7488">
        <v>82</v>
      </c>
      <c r="B7488" s="1" t="s">
        <v>332</v>
      </c>
      <c r="C7488">
        <v>1</v>
      </c>
      <c r="D7488" s="39">
        <v>0.47</v>
      </c>
      <c r="E7488" s="39">
        <v>1</v>
      </c>
      <c r="F7488" s="39" t="s">
        <v>51</v>
      </c>
    </row>
    <row r="7489" spans="1:6">
      <c r="A7489">
        <v>82</v>
      </c>
      <c r="B7489" s="1" t="s">
        <v>332</v>
      </c>
      <c r="C7489">
        <v>2</v>
      </c>
      <c r="D7489" s="39">
        <v>0.44</v>
      </c>
      <c r="E7489" s="39">
        <v>1</v>
      </c>
      <c r="F7489" s="39" t="s">
        <v>51</v>
      </c>
    </row>
    <row r="7490" spans="1:6">
      <c r="A7490">
        <v>82</v>
      </c>
      <c r="B7490" s="1" t="s">
        <v>95</v>
      </c>
      <c r="C7490">
        <v>1</v>
      </c>
      <c r="D7490" s="39">
        <v>0.64</v>
      </c>
      <c r="E7490" s="39">
        <v>2</v>
      </c>
      <c r="F7490" s="39" t="s">
        <v>51</v>
      </c>
    </row>
    <row r="7491" spans="1:6">
      <c r="A7491">
        <v>82</v>
      </c>
      <c r="B7491" s="1" t="s">
        <v>95</v>
      </c>
      <c r="C7491">
        <v>2</v>
      </c>
      <c r="D7491" s="39">
        <v>0.87</v>
      </c>
      <c r="E7491" s="39">
        <v>2</v>
      </c>
      <c r="F7491" s="39" t="s">
        <v>51</v>
      </c>
    </row>
    <row r="7492" spans="1:6">
      <c r="A7492">
        <v>82</v>
      </c>
      <c r="B7492" s="1" t="s">
        <v>10</v>
      </c>
      <c r="C7492">
        <v>1</v>
      </c>
      <c r="D7492" s="39">
        <v>0.59</v>
      </c>
      <c r="E7492" s="39">
        <v>1</v>
      </c>
      <c r="F7492" s="39" t="s">
        <v>51</v>
      </c>
    </row>
    <row r="7493" spans="1:6">
      <c r="A7493">
        <v>82</v>
      </c>
      <c r="B7493" s="1" t="s">
        <v>10</v>
      </c>
      <c r="C7493">
        <v>2</v>
      </c>
      <c r="D7493" s="39">
        <v>0.79</v>
      </c>
      <c r="E7493" s="39">
        <v>1</v>
      </c>
      <c r="F7493" s="39" t="s">
        <v>51</v>
      </c>
    </row>
    <row r="7494" spans="1:6">
      <c r="A7494">
        <v>82</v>
      </c>
      <c r="B7494" s="1" t="s">
        <v>390</v>
      </c>
      <c r="C7494">
        <v>1</v>
      </c>
      <c r="D7494" s="39">
        <v>0.64</v>
      </c>
      <c r="E7494" s="39">
        <v>2</v>
      </c>
      <c r="F7494" s="39" t="s">
        <v>51</v>
      </c>
    </row>
    <row r="7495" spans="1:6">
      <c r="A7495">
        <v>82</v>
      </c>
      <c r="B7495" s="1" t="s">
        <v>390</v>
      </c>
      <c r="C7495">
        <v>2</v>
      </c>
      <c r="D7495" s="39">
        <v>0.71</v>
      </c>
      <c r="E7495" s="39">
        <v>2</v>
      </c>
      <c r="F7495" s="39" t="s">
        <v>51</v>
      </c>
    </row>
    <row r="7496" spans="1:6">
      <c r="A7496">
        <v>82</v>
      </c>
      <c r="B7496" s="1" t="s">
        <v>508</v>
      </c>
      <c r="C7496">
        <v>1</v>
      </c>
      <c r="D7496" s="39">
        <v>0.53</v>
      </c>
      <c r="E7496" s="39">
        <v>2</v>
      </c>
      <c r="F7496" s="39" t="s">
        <v>51</v>
      </c>
    </row>
    <row r="7497" spans="1:6">
      <c r="A7497">
        <v>82</v>
      </c>
      <c r="B7497" s="1" t="s">
        <v>508</v>
      </c>
      <c r="C7497">
        <v>2</v>
      </c>
      <c r="D7497" s="39">
        <v>1</v>
      </c>
      <c r="E7497" s="39">
        <v>3</v>
      </c>
      <c r="F7497" s="39" t="s">
        <v>51</v>
      </c>
    </row>
    <row r="7498" spans="1:6">
      <c r="A7498">
        <v>82</v>
      </c>
      <c r="B7498" s="1" t="s">
        <v>452</v>
      </c>
      <c r="C7498">
        <v>1</v>
      </c>
      <c r="D7498" s="39">
        <v>0.7</v>
      </c>
      <c r="E7498" s="39">
        <v>2</v>
      </c>
      <c r="F7498" s="39" t="s">
        <v>51</v>
      </c>
    </row>
    <row r="7499" spans="1:6">
      <c r="A7499">
        <v>82</v>
      </c>
      <c r="B7499" s="1" t="s">
        <v>452</v>
      </c>
      <c r="C7499">
        <v>2</v>
      </c>
      <c r="D7499" s="39">
        <v>0.82</v>
      </c>
      <c r="E7499" s="39">
        <v>2</v>
      </c>
      <c r="F7499" s="39" t="s">
        <v>51</v>
      </c>
    </row>
    <row r="7500" spans="1:6">
      <c r="A7500">
        <v>82</v>
      </c>
      <c r="B7500" s="1" t="s">
        <v>120</v>
      </c>
      <c r="C7500">
        <v>1</v>
      </c>
      <c r="D7500" s="39">
        <v>0.56000000000000005</v>
      </c>
      <c r="E7500" s="39">
        <v>2</v>
      </c>
      <c r="F7500" s="39" t="s">
        <v>51</v>
      </c>
    </row>
    <row r="7501" spans="1:6">
      <c r="A7501">
        <v>82</v>
      </c>
      <c r="B7501" s="1" t="s">
        <v>120</v>
      </c>
      <c r="C7501">
        <v>2</v>
      </c>
      <c r="D7501" s="39">
        <v>0.67</v>
      </c>
      <c r="E7501" s="39">
        <v>2</v>
      </c>
      <c r="F7501" s="39" t="s">
        <v>51</v>
      </c>
    </row>
    <row r="7502" spans="1:6">
      <c r="A7502">
        <v>82</v>
      </c>
      <c r="B7502" s="1" t="s">
        <v>489</v>
      </c>
      <c r="C7502">
        <v>1</v>
      </c>
      <c r="D7502" s="39">
        <v>0.69</v>
      </c>
      <c r="E7502" s="39">
        <v>1</v>
      </c>
      <c r="F7502" s="39" t="s">
        <v>51</v>
      </c>
    </row>
    <row r="7503" spans="1:6">
      <c r="A7503">
        <v>82</v>
      </c>
      <c r="B7503" s="1" t="s">
        <v>489</v>
      </c>
      <c r="C7503">
        <v>2</v>
      </c>
      <c r="D7503" s="39">
        <v>1</v>
      </c>
      <c r="E7503" s="39">
        <v>3</v>
      </c>
      <c r="F7503" s="39" t="s">
        <v>51</v>
      </c>
    </row>
    <row r="7504" spans="1:6">
      <c r="A7504">
        <v>82</v>
      </c>
      <c r="B7504" s="1" t="s">
        <v>529</v>
      </c>
      <c r="C7504">
        <v>1</v>
      </c>
      <c r="D7504" s="39">
        <v>0.33</v>
      </c>
      <c r="E7504" s="39">
        <v>0</v>
      </c>
      <c r="F7504" s="39" t="s">
        <v>51</v>
      </c>
    </row>
    <row r="7505" spans="1:6">
      <c r="A7505">
        <v>82</v>
      </c>
      <c r="B7505" s="1" t="s">
        <v>529</v>
      </c>
      <c r="C7505">
        <v>2</v>
      </c>
      <c r="D7505" s="39">
        <v>0.76</v>
      </c>
      <c r="E7505" s="39">
        <v>2</v>
      </c>
      <c r="F7505" s="39" t="s">
        <v>51</v>
      </c>
    </row>
    <row r="7506" spans="1:6">
      <c r="A7506">
        <v>82</v>
      </c>
      <c r="B7506" s="1" t="s">
        <v>334</v>
      </c>
      <c r="C7506">
        <v>1</v>
      </c>
      <c r="D7506" s="39">
        <v>1</v>
      </c>
      <c r="E7506" s="39">
        <v>3</v>
      </c>
      <c r="F7506" s="39" t="s">
        <v>51</v>
      </c>
    </row>
    <row r="7507" spans="1:6">
      <c r="A7507">
        <v>82</v>
      </c>
      <c r="B7507" s="1" t="s">
        <v>334</v>
      </c>
      <c r="C7507">
        <v>2</v>
      </c>
      <c r="D7507" s="39">
        <v>1</v>
      </c>
      <c r="E7507" s="39">
        <v>3</v>
      </c>
      <c r="F7507" s="39" t="s">
        <v>51</v>
      </c>
    </row>
    <row r="7508" spans="1:6">
      <c r="A7508">
        <v>82</v>
      </c>
      <c r="B7508" s="1" t="s">
        <v>530</v>
      </c>
      <c r="C7508">
        <v>1</v>
      </c>
      <c r="D7508" s="39">
        <v>0.49</v>
      </c>
      <c r="E7508" s="39">
        <v>1</v>
      </c>
      <c r="F7508" s="39" t="s">
        <v>51</v>
      </c>
    </row>
    <row r="7509" spans="1:6">
      <c r="A7509">
        <v>82</v>
      </c>
      <c r="B7509" s="1" t="s">
        <v>530</v>
      </c>
      <c r="C7509">
        <v>2</v>
      </c>
      <c r="D7509" s="39">
        <v>0.6</v>
      </c>
      <c r="E7509" s="39">
        <v>2</v>
      </c>
      <c r="F7509" s="39" t="s">
        <v>51</v>
      </c>
    </row>
    <row r="7510" spans="1:6">
      <c r="A7510">
        <v>82</v>
      </c>
      <c r="B7510" s="1" t="s">
        <v>335</v>
      </c>
      <c r="C7510">
        <v>1</v>
      </c>
      <c r="D7510" s="39">
        <v>0.6</v>
      </c>
      <c r="E7510" s="39">
        <v>1</v>
      </c>
      <c r="F7510" s="39" t="s">
        <v>51</v>
      </c>
    </row>
    <row r="7511" spans="1:6">
      <c r="A7511">
        <v>82</v>
      </c>
      <c r="B7511" s="1" t="s">
        <v>335</v>
      </c>
      <c r="C7511">
        <v>2</v>
      </c>
      <c r="D7511" s="39">
        <v>0.63</v>
      </c>
      <c r="E7511" s="39">
        <v>2</v>
      </c>
      <c r="F7511" s="39" t="s">
        <v>51</v>
      </c>
    </row>
    <row r="7512" spans="1:6">
      <c r="A7512">
        <v>82</v>
      </c>
      <c r="B7512" s="1" t="s">
        <v>509</v>
      </c>
      <c r="C7512">
        <v>1</v>
      </c>
      <c r="D7512" s="39">
        <v>0.6</v>
      </c>
      <c r="E7512" s="39">
        <v>2</v>
      </c>
      <c r="F7512" s="39" t="s">
        <v>51</v>
      </c>
    </row>
    <row r="7513" spans="1:6">
      <c r="A7513">
        <v>82</v>
      </c>
      <c r="B7513" s="1" t="s">
        <v>509</v>
      </c>
      <c r="C7513">
        <v>2</v>
      </c>
      <c r="D7513" s="39">
        <v>1</v>
      </c>
      <c r="E7513" s="39">
        <v>3</v>
      </c>
      <c r="F7513" s="39" t="s">
        <v>51</v>
      </c>
    </row>
    <row r="7514" spans="1:6">
      <c r="A7514">
        <v>82</v>
      </c>
      <c r="B7514" s="1" t="s">
        <v>257</v>
      </c>
      <c r="C7514">
        <v>1</v>
      </c>
      <c r="D7514" s="39">
        <v>0.71</v>
      </c>
      <c r="E7514" s="39">
        <v>2</v>
      </c>
      <c r="F7514" s="39" t="s">
        <v>51</v>
      </c>
    </row>
    <row r="7515" spans="1:6">
      <c r="A7515">
        <v>82</v>
      </c>
      <c r="B7515" s="1" t="s">
        <v>257</v>
      </c>
      <c r="C7515">
        <v>2</v>
      </c>
      <c r="D7515" s="39">
        <v>0.72</v>
      </c>
      <c r="E7515" s="39">
        <v>1</v>
      </c>
      <c r="F7515" s="39" t="s">
        <v>51</v>
      </c>
    </row>
    <row r="7516" spans="1:6">
      <c r="A7516">
        <v>82</v>
      </c>
      <c r="B7516" s="1" t="s">
        <v>323</v>
      </c>
      <c r="C7516">
        <v>1</v>
      </c>
      <c r="D7516" s="39">
        <v>1</v>
      </c>
      <c r="E7516" s="39">
        <v>3</v>
      </c>
      <c r="F7516" s="39" t="s">
        <v>51</v>
      </c>
    </row>
    <row r="7517" spans="1:6">
      <c r="A7517">
        <v>82</v>
      </c>
      <c r="B7517" s="1" t="s">
        <v>323</v>
      </c>
      <c r="C7517">
        <v>2</v>
      </c>
      <c r="D7517" s="39">
        <v>1</v>
      </c>
      <c r="E7517" s="39">
        <v>3</v>
      </c>
      <c r="F7517" s="39" t="s">
        <v>51</v>
      </c>
    </row>
    <row r="7518" spans="1:6">
      <c r="A7518">
        <v>82</v>
      </c>
      <c r="B7518" s="1" t="s">
        <v>481</v>
      </c>
      <c r="C7518">
        <v>1</v>
      </c>
      <c r="D7518" s="39">
        <v>1</v>
      </c>
      <c r="E7518" s="39">
        <v>3</v>
      </c>
      <c r="F7518" s="39" t="s">
        <v>51</v>
      </c>
    </row>
    <row r="7519" spans="1:6">
      <c r="A7519">
        <v>82</v>
      </c>
      <c r="B7519" s="1" t="s">
        <v>481</v>
      </c>
      <c r="C7519">
        <v>2</v>
      </c>
      <c r="D7519" s="39">
        <v>1</v>
      </c>
      <c r="E7519" s="39">
        <v>3</v>
      </c>
      <c r="F7519" s="39" t="s">
        <v>51</v>
      </c>
    </row>
    <row r="7520" spans="1:6">
      <c r="A7520">
        <v>82</v>
      </c>
      <c r="B7520" s="1" t="s">
        <v>14</v>
      </c>
      <c r="C7520">
        <v>1</v>
      </c>
      <c r="D7520" s="39">
        <v>0.55000000000000004</v>
      </c>
      <c r="E7520" s="39">
        <v>2</v>
      </c>
      <c r="F7520" s="39" t="s">
        <v>51</v>
      </c>
    </row>
    <row r="7521" spans="1:6">
      <c r="A7521">
        <v>82</v>
      </c>
      <c r="B7521" s="1" t="s">
        <v>14</v>
      </c>
      <c r="C7521">
        <v>2</v>
      </c>
      <c r="D7521" s="39">
        <v>1</v>
      </c>
      <c r="E7521" s="39">
        <v>3</v>
      </c>
      <c r="F7521" s="39" t="s">
        <v>51</v>
      </c>
    </row>
    <row r="7522" spans="1:6">
      <c r="A7522">
        <v>82</v>
      </c>
      <c r="B7522" s="1" t="s">
        <v>310</v>
      </c>
      <c r="C7522">
        <v>1</v>
      </c>
      <c r="D7522" s="39">
        <v>1</v>
      </c>
      <c r="E7522" s="39">
        <v>3</v>
      </c>
      <c r="F7522" s="39" t="s">
        <v>51</v>
      </c>
    </row>
    <row r="7523" spans="1:6">
      <c r="A7523">
        <v>82</v>
      </c>
      <c r="B7523" s="1" t="s">
        <v>310</v>
      </c>
      <c r="C7523">
        <v>2</v>
      </c>
      <c r="D7523" s="39">
        <v>1</v>
      </c>
      <c r="E7523" s="39">
        <v>3</v>
      </c>
      <c r="F7523" s="39" t="s">
        <v>51</v>
      </c>
    </row>
    <row r="7524" spans="1:6">
      <c r="A7524">
        <v>82</v>
      </c>
      <c r="B7524" s="1" t="s">
        <v>511</v>
      </c>
      <c r="C7524">
        <v>1</v>
      </c>
      <c r="D7524" s="39">
        <v>0.39</v>
      </c>
      <c r="E7524" s="39">
        <v>1</v>
      </c>
      <c r="F7524" s="39" t="s">
        <v>51</v>
      </c>
    </row>
    <row r="7525" spans="1:6">
      <c r="A7525">
        <v>82</v>
      </c>
      <c r="B7525" s="1" t="s">
        <v>511</v>
      </c>
      <c r="C7525">
        <v>2</v>
      </c>
      <c r="D7525" s="39">
        <v>0.76</v>
      </c>
      <c r="E7525" s="39">
        <v>2</v>
      </c>
      <c r="F7525" s="39" t="s">
        <v>51</v>
      </c>
    </row>
    <row r="7526" spans="1:6">
      <c r="A7526">
        <v>82</v>
      </c>
      <c r="B7526" s="1" t="s">
        <v>519</v>
      </c>
      <c r="C7526">
        <v>1</v>
      </c>
      <c r="D7526" s="39">
        <v>1</v>
      </c>
      <c r="E7526" s="39">
        <v>3</v>
      </c>
      <c r="F7526" s="39" t="s">
        <v>51</v>
      </c>
    </row>
    <row r="7527" spans="1:6">
      <c r="A7527">
        <v>82</v>
      </c>
      <c r="B7527" s="1" t="s">
        <v>519</v>
      </c>
      <c r="C7527">
        <v>2</v>
      </c>
      <c r="D7527" s="39">
        <v>0.54</v>
      </c>
      <c r="E7527" s="39">
        <v>2</v>
      </c>
      <c r="F7527" s="39" t="s">
        <v>51</v>
      </c>
    </row>
    <row r="7528" spans="1:6">
      <c r="A7528">
        <v>82</v>
      </c>
      <c r="B7528" s="1" t="s">
        <v>122</v>
      </c>
      <c r="C7528">
        <v>1</v>
      </c>
      <c r="D7528" s="39">
        <v>0.54</v>
      </c>
      <c r="E7528" s="39">
        <v>2</v>
      </c>
      <c r="F7528" s="39" t="s">
        <v>51</v>
      </c>
    </row>
    <row r="7529" spans="1:6">
      <c r="A7529">
        <v>82</v>
      </c>
      <c r="B7529" s="1" t="s">
        <v>122</v>
      </c>
      <c r="C7529">
        <v>2</v>
      </c>
      <c r="D7529" s="39">
        <v>0.89</v>
      </c>
      <c r="E7529" s="39">
        <v>2</v>
      </c>
      <c r="F7529" s="39" t="s">
        <v>51</v>
      </c>
    </row>
    <row r="7530" spans="1:6">
      <c r="A7530">
        <v>82</v>
      </c>
      <c r="B7530" s="1" t="s">
        <v>240</v>
      </c>
      <c r="C7530">
        <v>1</v>
      </c>
      <c r="D7530" s="39">
        <v>1</v>
      </c>
      <c r="E7530" s="39">
        <v>3</v>
      </c>
      <c r="F7530" s="39" t="s">
        <v>51</v>
      </c>
    </row>
    <row r="7531" spans="1:6">
      <c r="A7531">
        <v>82</v>
      </c>
      <c r="B7531" s="1" t="s">
        <v>240</v>
      </c>
      <c r="C7531">
        <v>2</v>
      </c>
      <c r="D7531" s="39">
        <v>0.73</v>
      </c>
      <c r="E7531" s="39">
        <v>2</v>
      </c>
      <c r="F7531" s="39" t="s">
        <v>51</v>
      </c>
    </row>
    <row r="7532" spans="1:6">
      <c r="A7532">
        <v>82</v>
      </c>
      <c r="B7532" s="1" t="s">
        <v>326</v>
      </c>
      <c r="C7532">
        <v>1</v>
      </c>
      <c r="D7532" s="39">
        <v>0.72</v>
      </c>
      <c r="E7532" s="39">
        <v>1</v>
      </c>
      <c r="F7532" s="39" t="s">
        <v>51</v>
      </c>
    </row>
    <row r="7533" spans="1:6">
      <c r="A7533">
        <v>82</v>
      </c>
      <c r="B7533" s="1" t="s">
        <v>326</v>
      </c>
      <c r="C7533">
        <v>2</v>
      </c>
      <c r="D7533" s="39">
        <v>0.8</v>
      </c>
      <c r="E7533" s="39">
        <v>1</v>
      </c>
      <c r="F7533" s="39" t="s">
        <v>51</v>
      </c>
    </row>
    <row r="7534" spans="1:6">
      <c r="A7534">
        <v>82</v>
      </c>
      <c r="B7534" s="1" t="s">
        <v>201</v>
      </c>
      <c r="C7534">
        <v>1</v>
      </c>
      <c r="D7534" s="39">
        <v>0.82</v>
      </c>
      <c r="E7534" s="39">
        <v>1</v>
      </c>
      <c r="F7534" s="39" t="s">
        <v>51</v>
      </c>
    </row>
    <row r="7535" spans="1:6">
      <c r="A7535">
        <v>82</v>
      </c>
      <c r="B7535" s="1" t="s">
        <v>201</v>
      </c>
      <c r="C7535">
        <v>2</v>
      </c>
      <c r="D7535" s="39">
        <v>1</v>
      </c>
      <c r="E7535" s="39">
        <v>3</v>
      </c>
      <c r="F7535" s="39" t="s">
        <v>51</v>
      </c>
    </row>
    <row r="7536" spans="1:6">
      <c r="A7536">
        <v>82</v>
      </c>
      <c r="B7536" s="1" t="s">
        <v>290</v>
      </c>
      <c r="C7536">
        <v>1</v>
      </c>
      <c r="D7536" s="39">
        <v>0.94</v>
      </c>
      <c r="E7536" s="39">
        <v>2</v>
      </c>
      <c r="F7536" s="39" t="s">
        <v>51</v>
      </c>
    </row>
    <row r="7537" spans="1:6">
      <c r="A7537">
        <v>82</v>
      </c>
      <c r="B7537" s="1" t="s">
        <v>290</v>
      </c>
      <c r="C7537">
        <v>2</v>
      </c>
      <c r="D7537" s="39">
        <v>0.92</v>
      </c>
      <c r="E7537" s="39">
        <v>2</v>
      </c>
      <c r="F7537" s="39" t="s">
        <v>51</v>
      </c>
    </row>
    <row r="7538" spans="1:6">
      <c r="A7538">
        <v>82</v>
      </c>
      <c r="B7538" s="1" t="s">
        <v>342</v>
      </c>
      <c r="C7538">
        <v>1</v>
      </c>
      <c r="D7538" s="39">
        <v>0.59</v>
      </c>
      <c r="E7538" s="39">
        <v>1</v>
      </c>
      <c r="F7538" s="39" t="s">
        <v>51</v>
      </c>
    </row>
    <row r="7539" spans="1:6">
      <c r="A7539">
        <v>82</v>
      </c>
      <c r="B7539" s="1" t="s">
        <v>342</v>
      </c>
      <c r="C7539">
        <v>2</v>
      </c>
      <c r="D7539" s="39">
        <v>0.73</v>
      </c>
      <c r="E7539" s="39">
        <v>1</v>
      </c>
      <c r="F7539" s="39" t="s">
        <v>51</v>
      </c>
    </row>
    <row r="7540" spans="1:6">
      <c r="A7540">
        <v>82</v>
      </c>
      <c r="B7540" s="1" t="s">
        <v>414</v>
      </c>
      <c r="C7540">
        <v>1</v>
      </c>
      <c r="D7540" s="39">
        <v>0.79</v>
      </c>
      <c r="E7540" s="39">
        <v>1</v>
      </c>
      <c r="F7540" s="39" t="s">
        <v>51</v>
      </c>
    </row>
    <row r="7541" spans="1:6">
      <c r="A7541">
        <v>82</v>
      </c>
      <c r="B7541" s="1" t="s">
        <v>414</v>
      </c>
      <c r="C7541">
        <v>2</v>
      </c>
      <c r="D7541" s="39">
        <v>0.54</v>
      </c>
      <c r="E7541" s="39">
        <v>2</v>
      </c>
      <c r="F7541" s="39" t="s">
        <v>51</v>
      </c>
    </row>
    <row r="7542" spans="1:6">
      <c r="A7542">
        <v>82</v>
      </c>
      <c r="B7542" s="1" t="s">
        <v>274</v>
      </c>
      <c r="C7542">
        <v>1</v>
      </c>
      <c r="D7542" s="39">
        <v>0.91</v>
      </c>
      <c r="E7542" s="39">
        <v>2</v>
      </c>
      <c r="F7542" s="39" t="s">
        <v>51</v>
      </c>
    </row>
    <row r="7543" spans="1:6">
      <c r="A7543">
        <v>82</v>
      </c>
      <c r="B7543" s="1" t="s">
        <v>274</v>
      </c>
      <c r="C7543">
        <v>2</v>
      </c>
      <c r="D7543" s="39">
        <v>1</v>
      </c>
      <c r="E7543" s="39">
        <v>3</v>
      </c>
      <c r="F7543" s="39" t="s">
        <v>51</v>
      </c>
    </row>
    <row r="7544" spans="1:6">
      <c r="A7544">
        <v>82</v>
      </c>
      <c r="B7544" s="1" t="s">
        <v>20</v>
      </c>
      <c r="C7544">
        <v>1</v>
      </c>
      <c r="D7544" s="39">
        <v>1</v>
      </c>
      <c r="E7544" s="39">
        <v>3</v>
      </c>
      <c r="F7544" s="39" t="s">
        <v>51</v>
      </c>
    </row>
    <row r="7545" spans="1:6">
      <c r="A7545">
        <v>82</v>
      </c>
      <c r="B7545" s="1" t="s">
        <v>20</v>
      </c>
      <c r="C7545">
        <v>2</v>
      </c>
      <c r="D7545" s="39">
        <v>0.76</v>
      </c>
      <c r="E7545" s="39">
        <v>1</v>
      </c>
      <c r="F7545" s="39" t="s">
        <v>51</v>
      </c>
    </row>
    <row r="7546" spans="1:6">
      <c r="A7546">
        <v>82</v>
      </c>
      <c r="B7546" s="1" t="s">
        <v>526</v>
      </c>
      <c r="C7546">
        <v>1</v>
      </c>
      <c r="D7546" s="39">
        <v>0.5</v>
      </c>
      <c r="E7546" s="39">
        <v>1</v>
      </c>
      <c r="F7546" s="39" t="s">
        <v>51</v>
      </c>
    </row>
    <row r="7547" spans="1:6">
      <c r="A7547">
        <v>82</v>
      </c>
      <c r="B7547" s="1" t="s">
        <v>526</v>
      </c>
      <c r="C7547">
        <v>2</v>
      </c>
      <c r="D7547" s="39">
        <v>1</v>
      </c>
      <c r="E7547" s="39">
        <v>3</v>
      </c>
      <c r="F7547" s="39" t="s">
        <v>51</v>
      </c>
    </row>
    <row r="7548" spans="1:6">
      <c r="A7548">
        <v>82</v>
      </c>
      <c r="B7548" s="1" t="s">
        <v>394</v>
      </c>
      <c r="C7548">
        <v>1</v>
      </c>
      <c r="D7548" s="39">
        <v>1</v>
      </c>
      <c r="E7548" s="39">
        <v>3</v>
      </c>
      <c r="F7548" s="39" t="s">
        <v>51</v>
      </c>
    </row>
    <row r="7549" spans="1:6">
      <c r="A7549">
        <v>82</v>
      </c>
      <c r="B7549" s="1" t="s">
        <v>394</v>
      </c>
      <c r="C7549">
        <v>2</v>
      </c>
      <c r="D7549" s="39">
        <v>0.74</v>
      </c>
      <c r="E7549" s="39">
        <v>2</v>
      </c>
      <c r="F7549" s="39" t="s">
        <v>51</v>
      </c>
    </row>
    <row r="7550" spans="1:6">
      <c r="A7550">
        <v>82</v>
      </c>
      <c r="B7550" s="1" t="s">
        <v>311</v>
      </c>
      <c r="C7550">
        <v>1</v>
      </c>
      <c r="D7550" s="39">
        <v>0.52</v>
      </c>
      <c r="E7550" s="39">
        <v>1</v>
      </c>
      <c r="F7550" s="39" t="s">
        <v>51</v>
      </c>
    </row>
    <row r="7551" spans="1:6">
      <c r="A7551">
        <v>82</v>
      </c>
      <c r="B7551" s="1" t="s">
        <v>311</v>
      </c>
      <c r="C7551">
        <v>2</v>
      </c>
      <c r="D7551" s="39">
        <v>0.82</v>
      </c>
      <c r="E7551" s="39">
        <v>2</v>
      </c>
      <c r="F7551" s="39" t="s">
        <v>51</v>
      </c>
    </row>
    <row r="7552" spans="1:6">
      <c r="A7552">
        <v>82</v>
      </c>
      <c r="B7552" s="1" t="s">
        <v>243</v>
      </c>
      <c r="C7552">
        <v>1</v>
      </c>
      <c r="D7552" s="39">
        <v>1</v>
      </c>
      <c r="E7552" s="39">
        <v>3</v>
      </c>
      <c r="F7552" s="39" t="s">
        <v>51</v>
      </c>
    </row>
    <row r="7553" spans="1:6">
      <c r="A7553">
        <v>82</v>
      </c>
      <c r="B7553" s="1" t="s">
        <v>243</v>
      </c>
      <c r="C7553">
        <v>2</v>
      </c>
      <c r="D7553" s="39">
        <v>0.85</v>
      </c>
      <c r="E7553" s="39">
        <v>1</v>
      </c>
      <c r="F7553" s="39" t="s">
        <v>51</v>
      </c>
    </row>
    <row r="7554" spans="1:6">
      <c r="A7554">
        <v>82</v>
      </c>
      <c r="B7554" s="1" t="s">
        <v>356</v>
      </c>
      <c r="C7554">
        <v>1</v>
      </c>
      <c r="D7554" s="39">
        <v>1</v>
      </c>
      <c r="E7554" s="39">
        <v>3</v>
      </c>
      <c r="F7554" s="39" t="s">
        <v>51</v>
      </c>
    </row>
    <row r="7555" spans="1:6">
      <c r="A7555">
        <v>82</v>
      </c>
      <c r="B7555" s="1" t="s">
        <v>356</v>
      </c>
      <c r="C7555">
        <v>2</v>
      </c>
      <c r="D7555" s="39">
        <v>0.65</v>
      </c>
      <c r="E7555" s="39">
        <v>2</v>
      </c>
      <c r="F7555" s="39" t="s">
        <v>51</v>
      </c>
    </row>
    <row r="7556" spans="1:6">
      <c r="A7556">
        <v>82</v>
      </c>
      <c r="B7556" s="1" t="s">
        <v>285</v>
      </c>
      <c r="C7556">
        <v>1</v>
      </c>
      <c r="D7556" s="39">
        <v>0.97</v>
      </c>
      <c r="E7556" s="39">
        <v>2</v>
      </c>
      <c r="F7556" s="39" t="s">
        <v>51</v>
      </c>
    </row>
    <row r="7557" spans="1:6">
      <c r="A7557">
        <v>82</v>
      </c>
      <c r="B7557" s="1" t="s">
        <v>285</v>
      </c>
      <c r="C7557">
        <v>2</v>
      </c>
      <c r="D7557" s="39">
        <v>0.71</v>
      </c>
      <c r="E7557" s="39">
        <v>2</v>
      </c>
      <c r="F7557" s="39" t="s">
        <v>51</v>
      </c>
    </row>
    <row r="7558" spans="1:6">
      <c r="A7558">
        <v>82</v>
      </c>
      <c r="B7558" s="1" t="s">
        <v>275</v>
      </c>
      <c r="C7558">
        <v>1</v>
      </c>
      <c r="D7558" s="39">
        <v>0.84</v>
      </c>
      <c r="E7558" s="39">
        <v>2</v>
      </c>
      <c r="F7558" s="39" t="s">
        <v>51</v>
      </c>
    </row>
    <row r="7559" spans="1:6">
      <c r="A7559">
        <v>82</v>
      </c>
      <c r="B7559" s="1" t="s">
        <v>275</v>
      </c>
      <c r="C7559">
        <v>2</v>
      </c>
      <c r="D7559" s="39">
        <v>0.66</v>
      </c>
      <c r="E7559" s="39">
        <v>2</v>
      </c>
      <c r="F7559" s="39" t="s">
        <v>51</v>
      </c>
    </row>
    <row r="7560" spans="1:6">
      <c r="A7560">
        <v>82</v>
      </c>
      <c r="B7560" s="1" t="s">
        <v>527</v>
      </c>
      <c r="C7560">
        <v>1</v>
      </c>
      <c r="D7560" s="39">
        <v>1</v>
      </c>
      <c r="E7560" s="39">
        <v>3</v>
      </c>
      <c r="F7560" s="39" t="s">
        <v>51</v>
      </c>
    </row>
    <row r="7561" spans="1:6">
      <c r="A7561">
        <v>82</v>
      </c>
      <c r="B7561" s="1" t="s">
        <v>527</v>
      </c>
      <c r="C7561">
        <v>2</v>
      </c>
      <c r="D7561" s="39">
        <v>0.5</v>
      </c>
      <c r="E7561" s="39">
        <v>1</v>
      </c>
      <c r="F7561" s="39" t="s">
        <v>51</v>
      </c>
    </row>
    <row r="7562" spans="1:6">
      <c r="A7562">
        <v>82</v>
      </c>
      <c r="B7562" s="1" t="s">
        <v>376</v>
      </c>
      <c r="C7562">
        <v>1</v>
      </c>
      <c r="D7562" s="39">
        <v>1</v>
      </c>
      <c r="E7562" s="39">
        <v>3</v>
      </c>
      <c r="F7562" s="39" t="s">
        <v>51</v>
      </c>
    </row>
    <row r="7563" spans="1:6">
      <c r="A7563">
        <v>82</v>
      </c>
      <c r="B7563" s="1" t="s">
        <v>376</v>
      </c>
      <c r="C7563">
        <v>2</v>
      </c>
      <c r="D7563" s="39">
        <v>1</v>
      </c>
      <c r="E7563" s="39">
        <v>3</v>
      </c>
      <c r="F7563" s="39" t="s">
        <v>51</v>
      </c>
    </row>
    <row r="7564" spans="1:6">
      <c r="A7564" s="64">
        <v>83</v>
      </c>
      <c r="B7564" s="1" t="s">
        <v>493</v>
      </c>
      <c r="C7564">
        <v>1</v>
      </c>
      <c r="D7564" s="39">
        <v>0.4</v>
      </c>
      <c r="E7564" s="39">
        <v>1</v>
      </c>
      <c r="F7564" s="39" t="s">
        <v>51</v>
      </c>
    </row>
    <row r="7565" spans="1:6">
      <c r="A7565">
        <v>83</v>
      </c>
      <c r="B7565" s="1" t="s">
        <v>493</v>
      </c>
      <c r="C7565">
        <v>2</v>
      </c>
      <c r="D7565" s="39">
        <v>0.71</v>
      </c>
      <c r="E7565" s="39">
        <v>2</v>
      </c>
      <c r="F7565" s="39" t="s">
        <v>51</v>
      </c>
    </row>
    <row r="7566" spans="1:6">
      <c r="A7566">
        <v>83</v>
      </c>
      <c r="B7566" s="1" t="s">
        <v>488</v>
      </c>
      <c r="C7566">
        <v>1</v>
      </c>
      <c r="D7566" s="39">
        <v>0.51</v>
      </c>
      <c r="E7566" s="39">
        <v>2</v>
      </c>
      <c r="F7566" s="39" t="s">
        <v>51</v>
      </c>
    </row>
    <row r="7567" spans="1:6">
      <c r="A7567">
        <v>83</v>
      </c>
      <c r="B7567" s="1" t="s">
        <v>488</v>
      </c>
      <c r="C7567">
        <v>2</v>
      </c>
      <c r="D7567" s="39">
        <v>0.51</v>
      </c>
      <c r="E7567" s="39">
        <v>2</v>
      </c>
      <c r="F7567" s="39" t="s">
        <v>51</v>
      </c>
    </row>
    <row r="7568" spans="1:6">
      <c r="A7568">
        <v>83</v>
      </c>
      <c r="B7568" s="1" t="s">
        <v>354</v>
      </c>
      <c r="C7568">
        <v>1</v>
      </c>
      <c r="D7568" s="39">
        <v>0.36</v>
      </c>
      <c r="E7568" s="39">
        <v>1</v>
      </c>
      <c r="F7568" s="39" t="s">
        <v>51</v>
      </c>
    </row>
    <row r="7569" spans="1:6">
      <c r="A7569">
        <v>83</v>
      </c>
      <c r="B7569" s="1" t="s">
        <v>354</v>
      </c>
      <c r="C7569">
        <v>2</v>
      </c>
      <c r="D7569" s="39">
        <v>0.5</v>
      </c>
      <c r="E7569" s="39">
        <v>2</v>
      </c>
      <c r="F7569" s="39" t="s">
        <v>51</v>
      </c>
    </row>
    <row r="7570" spans="1:6">
      <c r="A7570">
        <v>83</v>
      </c>
      <c r="B7570" s="1" t="s">
        <v>330</v>
      </c>
      <c r="C7570">
        <v>1</v>
      </c>
      <c r="D7570" s="39">
        <v>0.66</v>
      </c>
      <c r="E7570" s="39">
        <v>1</v>
      </c>
      <c r="F7570" s="39" t="s">
        <v>51</v>
      </c>
    </row>
    <row r="7571" spans="1:6">
      <c r="A7571">
        <v>83</v>
      </c>
      <c r="B7571" s="1" t="s">
        <v>330</v>
      </c>
      <c r="C7571">
        <v>2</v>
      </c>
      <c r="D7571" s="39">
        <v>1</v>
      </c>
      <c r="E7571" s="39">
        <v>3</v>
      </c>
      <c r="F7571" s="39" t="s">
        <v>51</v>
      </c>
    </row>
    <row r="7572" spans="1:6">
      <c r="A7572">
        <v>83</v>
      </c>
      <c r="B7572" s="1" t="s">
        <v>430</v>
      </c>
      <c r="C7572">
        <v>1</v>
      </c>
      <c r="D7572" s="39">
        <v>0.99</v>
      </c>
      <c r="E7572" s="39">
        <v>2</v>
      </c>
      <c r="F7572" s="39" t="s">
        <v>51</v>
      </c>
    </row>
    <row r="7573" spans="1:6">
      <c r="A7573">
        <v>83</v>
      </c>
      <c r="B7573" s="1" t="s">
        <v>430</v>
      </c>
      <c r="C7573">
        <v>2</v>
      </c>
      <c r="D7573" s="39">
        <v>1</v>
      </c>
      <c r="E7573" s="39">
        <v>3</v>
      </c>
      <c r="F7573" s="39" t="s">
        <v>51</v>
      </c>
    </row>
    <row r="7574" spans="1:6">
      <c r="A7574">
        <v>83</v>
      </c>
      <c r="B7574" s="1" t="s">
        <v>343</v>
      </c>
      <c r="C7574">
        <v>1</v>
      </c>
      <c r="D7574" s="39">
        <v>0.68</v>
      </c>
      <c r="E7574" s="39">
        <v>2</v>
      </c>
      <c r="F7574" s="39" t="s">
        <v>51</v>
      </c>
    </row>
    <row r="7575" spans="1:6">
      <c r="A7575">
        <v>83</v>
      </c>
      <c r="B7575" s="1" t="s">
        <v>343</v>
      </c>
      <c r="C7575">
        <v>2</v>
      </c>
      <c r="D7575" s="39">
        <v>0.62</v>
      </c>
      <c r="E7575" s="39">
        <v>2</v>
      </c>
      <c r="F7575" s="39" t="s">
        <v>51</v>
      </c>
    </row>
    <row r="7576" spans="1:6">
      <c r="A7576">
        <v>83</v>
      </c>
      <c r="B7576" s="1" t="s">
        <v>379</v>
      </c>
      <c r="C7576">
        <v>1</v>
      </c>
      <c r="D7576" s="39">
        <v>0.38</v>
      </c>
      <c r="E7576" s="39">
        <v>1</v>
      </c>
      <c r="F7576" s="39" t="s">
        <v>51</v>
      </c>
    </row>
    <row r="7577" spans="1:6">
      <c r="A7577">
        <v>83</v>
      </c>
      <c r="B7577" s="1" t="s">
        <v>379</v>
      </c>
      <c r="C7577">
        <v>2</v>
      </c>
      <c r="D7577" s="39">
        <v>0.74</v>
      </c>
      <c r="E7577" s="39">
        <v>2</v>
      </c>
      <c r="F7577" s="39" t="s">
        <v>51</v>
      </c>
    </row>
    <row r="7578" spans="1:6">
      <c r="A7578">
        <v>83</v>
      </c>
      <c r="B7578" s="1" t="s">
        <v>332</v>
      </c>
      <c r="C7578">
        <v>1</v>
      </c>
      <c r="D7578" s="39">
        <v>0.37</v>
      </c>
      <c r="E7578" s="39">
        <v>0</v>
      </c>
      <c r="F7578" s="39" t="s">
        <v>51</v>
      </c>
    </row>
    <row r="7579" spans="1:6">
      <c r="A7579">
        <v>83</v>
      </c>
      <c r="B7579" s="1" t="s">
        <v>332</v>
      </c>
      <c r="C7579">
        <v>2</v>
      </c>
      <c r="D7579" s="39">
        <v>1</v>
      </c>
      <c r="E7579" s="39">
        <v>3</v>
      </c>
      <c r="F7579" s="39" t="s">
        <v>51</v>
      </c>
    </row>
    <row r="7580" spans="1:6">
      <c r="A7580">
        <v>83</v>
      </c>
      <c r="B7580" s="1" t="s">
        <v>95</v>
      </c>
      <c r="C7580">
        <v>1</v>
      </c>
      <c r="D7580" s="39">
        <v>0.65</v>
      </c>
      <c r="E7580" s="39">
        <v>2</v>
      </c>
      <c r="F7580" s="39" t="s">
        <v>51</v>
      </c>
    </row>
    <row r="7581" spans="1:6">
      <c r="A7581">
        <v>83</v>
      </c>
      <c r="B7581" s="1" t="s">
        <v>95</v>
      </c>
      <c r="C7581">
        <v>2</v>
      </c>
      <c r="D7581" s="39">
        <v>0.88</v>
      </c>
      <c r="E7581" s="39">
        <v>2</v>
      </c>
      <c r="F7581" s="39" t="s">
        <v>51</v>
      </c>
    </row>
    <row r="7582" spans="1:6">
      <c r="A7582">
        <v>83</v>
      </c>
      <c r="B7582" s="1" t="s">
        <v>10</v>
      </c>
      <c r="C7582">
        <v>1</v>
      </c>
      <c r="D7582" s="39">
        <v>0.54</v>
      </c>
      <c r="E7582" s="39">
        <v>2</v>
      </c>
      <c r="F7582" s="39" t="s">
        <v>51</v>
      </c>
    </row>
    <row r="7583" spans="1:6">
      <c r="A7583">
        <v>83</v>
      </c>
      <c r="B7583" s="1" t="s">
        <v>10</v>
      </c>
      <c r="C7583">
        <v>2</v>
      </c>
      <c r="D7583" s="39">
        <v>1</v>
      </c>
      <c r="E7583" s="39">
        <v>3</v>
      </c>
      <c r="F7583" s="39" t="s">
        <v>51</v>
      </c>
    </row>
    <row r="7584" spans="1:6">
      <c r="A7584">
        <v>83</v>
      </c>
      <c r="B7584" s="1" t="s">
        <v>390</v>
      </c>
      <c r="C7584">
        <v>1</v>
      </c>
      <c r="D7584" s="39">
        <v>0.5</v>
      </c>
      <c r="E7584" s="39">
        <v>2</v>
      </c>
      <c r="F7584" s="39" t="s">
        <v>51</v>
      </c>
    </row>
    <row r="7585" spans="1:6">
      <c r="A7585">
        <v>83</v>
      </c>
      <c r="B7585" s="1" t="s">
        <v>390</v>
      </c>
      <c r="C7585">
        <v>2</v>
      </c>
      <c r="D7585" s="39">
        <v>1</v>
      </c>
      <c r="E7585" s="39">
        <v>3</v>
      </c>
      <c r="F7585" s="39" t="s">
        <v>51</v>
      </c>
    </row>
    <row r="7586" spans="1:6">
      <c r="A7586">
        <v>83</v>
      </c>
      <c r="B7586" s="1" t="s">
        <v>532</v>
      </c>
      <c r="C7586">
        <v>1</v>
      </c>
      <c r="D7586" s="39">
        <v>0.51</v>
      </c>
      <c r="E7586" s="39">
        <v>2</v>
      </c>
      <c r="F7586" s="39" t="s">
        <v>51</v>
      </c>
    </row>
    <row r="7587" spans="1:6">
      <c r="A7587">
        <v>83</v>
      </c>
      <c r="B7587" s="1" t="s">
        <v>532</v>
      </c>
      <c r="C7587">
        <v>2</v>
      </c>
      <c r="D7587" s="39">
        <v>0.61</v>
      </c>
      <c r="E7587" s="39">
        <v>2</v>
      </c>
      <c r="F7587" s="39" t="s">
        <v>51</v>
      </c>
    </row>
    <row r="7588" spans="1:6">
      <c r="A7588">
        <v>83</v>
      </c>
      <c r="B7588" s="1" t="s">
        <v>508</v>
      </c>
      <c r="C7588">
        <v>1</v>
      </c>
      <c r="D7588" s="39">
        <v>0.51</v>
      </c>
      <c r="E7588" s="39">
        <v>2</v>
      </c>
      <c r="F7588" s="39" t="s">
        <v>51</v>
      </c>
    </row>
    <row r="7589" spans="1:6">
      <c r="A7589">
        <v>83</v>
      </c>
      <c r="B7589" s="1" t="s">
        <v>508</v>
      </c>
      <c r="C7589">
        <v>2</v>
      </c>
      <c r="D7589" s="39">
        <v>0.44</v>
      </c>
      <c r="E7589" s="39">
        <v>0</v>
      </c>
      <c r="F7589" s="39" t="s">
        <v>51</v>
      </c>
    </row>
    <row r="7590" spans="1:6">
      <c r="A7590">
        <v>83</v>
      </c>
      <c r="B7590" s="1" t="s">
        <v>452</v>
      </c>
      <c r="C7590">
        <v>1</v>
      </c>
      <c r="D7590" s="39">
        <v>0.39</v>
      </c>
      <c r="E7590" s="39">
        <v>0</v>
      </c>
      <c r="F7590" s="39" t="s">
        <v>51</v>
      </c>
    </row>
    <row r="7591" spans="1:6">
      <c r="A7591">
        <v>83</v>
      </c>
      <c r="B7591" s="1" t="s">
        <v>452</v>
      </c>
      <c r="C7591">
        <v>2</v>
      </c>
      <c r="D7591" s="39">
        <v>0.91</v>
      </c>
      <c r="E7591" s="39">
        <v>2</v>
      </c>
      <c r="F7591" s="39" t="s">
        <v>51</v>
      </c>
    </row>
    <row r="7592" spans="1:6">
      <c r="A7592">
        <v>83</v>
      </c>
      <c r="B7592" s="1" t="s">
        <v>120</v>
      </c>
      <c r="C7592">
        <v>1</v>
      </c>
      <c r="D7592" s="39">
        <v>1</v>
      </c>
      <c r="E7592" s="39">
        <v>3</v>
      </c>
      <c r="F7592" s="39" t="s">
        <v>51</v>
      </c>
    </row>
    <row r="7593" spans="1:6">
      <c r="A7593">
        <v>83</v>
      </c>
      <c r="B7593" s="1" t="s">
        <v>120</v>
      </c>
      <c r="C7593">
        <v>2</v>
      </c>
      <c r="D7593" s="39">
        <v>0.76</v>
      </c>
      <c r="E7593" s="39">
        <v>2</v>
      </c>
      <c r="F7593" s="39" t="s">
        <v>51</v>
      </c>
    </row>
    <row r="7594" spans="1:6">
      <c r="A7594">
        <v>83</v>
      </c>
      <c r="B7594" s="1" t="s">
        <v>431</v>
      </c>
      <c r="C7594">
        <v>1</v>
      </c>
      <c r="D7594" s="39">
        <v>0.47</v>
      </c>
      <c r="E7594" s="39">
        <v>0</v>
      </c>
      <c r="F7594" s="39" t="s">
        <v>51</v>
      </c>
    </row>
    <row r="7595" spans="1:6">
      <c r="A7595">
        <v>83</v>
      </c>
      <c r="B7595" s="1" t="s">
        <v>431</v>
      </c>
      <c r="C7595">
        <v>2</v>
      </c>
      <c r="D7595" s="39">
        <v>1</v>
      </c>
      <c r="E7595" s="39">
        <v>3</v>
      </c>
      <c r="F7595" s="39" t="s">
        <v>51</v>
      </c>
    </row>
    <row r="7596" spans="1:6">
      <c r="A7596">
        <v>83</v>
      </c>
      <c r="B7596" s="1" t="s">
        <v>489</v>
      </c>
      <c r="C7596">
        <v>1</v>
      </c>
      <c r="D7596" s="39">
        <v>0.9</v>
      </c>
      <c r="E7596" s="39">
        <v>1</v>
      </c>
      <c r="F7596" s="39" t="s">
        <v>51</v>
      </c>
    </row>
    <row r="7597" spans="1:6">
      <c r="A7597">
        <v>83</v>
      </c>
      <c r="B7597" s="1" t="s">
        <v>489</v>
      </c>
      <c r="C7597">
        <v>2</v>
      </c>
      <c r="D7597" s="39">
        <v>0.72</v>
      </c>
      <c r="E7597" s="39">
        <v>1</v>
      </c>
      <c r="F7597" s="39" t="s">
        <v>51</v>
      </c>
    </row>
    <row r="7598" spans="1:6">
      <c r="A7598">
        <v>83</v>
      </c>
      <c r="B7598" s="1" t="s">
        <v>334</v>
      </c>
      <c r="C7598">
        <v>1</v>
      </c>
      <c r="D7598" s="39">
        <v>0.46</v>
      </c>
      <c r="E7598" s="39">
        <v>0</v>
      </c>
      <c r="F7598" s="39" t="s">
        <v>51</v>
      </c>
    </row>
    <row r="7599" spans="1:6">
      <c r="A7599">
        <v>83</v>
      </c>
      <c r="B7599" s="1" t="s">
        <v>334</v>
      </c>
      <c r="C7599">
        <v>2</v>
      </c>
      <c r="D7599" s="39">
        <v>0.62</v>
      </c>
      <c r="E7599" s="39">
        <v>2</v>
      </c>
      <c r="F7599" s="39" t="s">
        <v>51</v>
      </c>
    </row>
    <row r="7600" spans="1:6">
      <c r="A7600">
        <v>83</v>
      </c>
      <c r="B7600" s="1" t="s">
        <v>529</v>
      </c>
      <c r="C7600">
        <v>1</v>
      </c>
      <c r="D7600" s="39">
        <v>0</v>
      </c>
      <c r="E7600" s="39">
        <v>0</v>
      </c>
      <c r="F7600" s="39" t="s">
        <v>52</v>
      </c>
    </row>
    <row r="7601" spans="1:6">
      <c r="A7601">
        <v>83</v>
      </c>
      <c r="B7601" s="1" t="s">
        <v>529</v>
      </c>
      <c r="C7601">
        <v>2</v>
      </c>
      <c r="D7601" s="39">
        <v>0</v>
      </c>
      <c r="E7601" s="39">
        <v>0</v>
      </c>
      <c r="F7601" s="39" t="s">
        <v>52</v>
      </c>
    </row>
    <row r="7602" spans="1:6">
      <c r="A7602">
        <v>83</v>
      </c>
      <c r="B7602" s="1" t="s">
        <v>530</v>
      </c>
      <c r="C7602">
        <v>1</v>
      </c>
      <c r="D7602" s="39">
        <v>0.76</v>
      </c>
      <c r="E7602" s="39">
        <v>2</v>
      </c>
      <c r="F7602" s="39" t="s">
        <v>51</v>
      </c>
    </row>
    <row r="7603" spans="1:6">
      <c r="A7603">
        <v>83</v>
      </c>
      <c r="B7603" s="1" t="s">
        <v>530</v>
      </c>
      <c r="C7603">
        <v>2</v>
      </c>
      <c r="D7603" s="39">
        <v>0.63</v>
      </c>
      <c r="E7603" s="39">
        <v>2</v>
      </c>
      <c r="F7603" s="39" t="s">
        <v>51</v>
      </c>
    </row>
    <row r="7604" spans="1:6">
      <c r="A7604">
        <v>83</v>
      </c>
      <c r="B7604" s="1" t="s">
        <v>335</v>
      </c>
      <c r="C7604">
        <v>1</v>
      </c>
      <c r="D7604" s="39">
        <v>0.52</v>
      </c>
      <c r="E7604" s="39">
        <v>2</v>
      </c>
      <c r="F7604" s="39" t="s">
        <v>51</v>
      </c>
    </row>
    <row r="7605" spans="1:6">
      <c r="A7605">
        <v>83</v>
      </c>
      <c r="B7605" s="1" t="s">
        <v>335</v>
      </c>
      <c r="C7605">
        <v>2</v>
      </c>
      <c r="D7605" s="39">
        <v>1</v>
      </c>
      <c r="E7605" s="39">
        <v>3</v>
      </c>
      <c r="F7605" s="39" t="s">
        <v>51</v>
      </c>
    </row>
    <row r="7606" spans="1:6">
      <c r="A7606">
        <v>83</v>
      </c>
      <c r="B7606" s="1" t="s">
        <v>509</v>
      </c>
      <c r="C7606">
        <v>1</v>
      </c>
      <c r="D7606" s="39">
        <v>0.79</v>
      </c>
      <c r="E7606" s="39">
        <v>2</v>
      </c>
      <c r="F7606" s="39" t="s">
        <v>51</v>
      </c>
    </row>
    <row r="7607" spans="1:6">
      <c r="A7607">
        <v>83</v>
      </c>
      <c r="B7607" s="1" t="s">
        <v>509</v>
      </c>
      <c r="C7607">
        <v>2</v>
      </c>
      <c r="D7607" s="39">
        <v>0.79</v>
      </c>
      <c r="E7607" s="39">
        <v>2</v>
      </c>
      <c r="F7607" s="39" t="s">
        <v>51</v>
      </c>
    </row>
    <row r="7608" spans="1:6">
      <c r="A7608">
        <v>83</v>
      </c>
      <c r="B7608" s="1" t="s">
        <v>257</v>
      </c>
      <c r="C7608">
        <v>1</v>
      </c>
      <c r="D7608" s="39">
        <v>0.75</v>
      </c>
      <c r="E7608" s="39">
        <v>2</v>
      </c>
      <c r="F7608" s="39" t="s">
        <v>51</v>
      </c>
    </row>
    <row r="7609" spans="1:6">
      <c r="A7609">
        <v>83</v>
      </c>
      <c r="B7609" s="1" t="s">
        <v>257</v>
      </c>
      <c r="C7609">
        <v>2</v>
      </c>
      <c r="D7609" s="39">
        <v>1</v>
      </c>
      <c r="E7609" s="39">
        <v>3</v>
      </c>
      <c r="F7609" s="39" t="s">
        <v>51</v>
      </c>
    </row>
    <row r="7610" spans="1:6">
      <c r="A7610">
        <v>83</v>
      </c>
      <c r="B7610" s="1" t="s">
        <v>323</v>
      </c>
      <c r="C7610">
        <v>1</v>
      </c>
      <c r="D7610" s="39">
        <v>1</v>
      </c>
      <c r="E7610" s="39">
        <v>3</v>
      </c>
      <c r="F7610" s="39" t="s">
        <v>51</v>
      </c>
    </row>
    <row r="7611" spans="1:6">
      <c r="A7611">
        <v>83</v>
      </c>
      <c r="B7611" s="1" t="s">
        <v>323</v>
      </c>
      <c r="C7611">
        <v>2</v>
      </c>
      <c r="D7611" s="39">
        <v>0</v>
      </c>
      <c r="E7611" s="39">
        <v>0</v>
      </c>
      <c r="F7611" s="39" t="s">
        <v>52</v>
      </c>
    </row>
    <row r="7612" spans="1:6">
      <c r="A7612">
        <v>83</v>
      </c>
      <c r="B7612" s="1" t="s">
        <v>481</v>
      </c>
      <c r="C7612">
        <v>1</v>
      </c>
      <c r="D7612" s="39">
        <v>1</v>
      </c>
      <c r="E7612" s="39">
        <v>3</v>
      </c>
      <c r="F7612" s="39" t="s">
        <v>51</v>
      </c>
    </row>
    <row r="7613" spans="1:6">
      <c r="A7613">
        <v>83</v>
      </c>
      <c r="B7613" s="1" t="s">
        <v>481</v>
      </c>
      <c r="C7613">
        <v>2</v>
      </c>
      <c r="D7613" s="39">
        <v>0.67</v>
      </c>
      <c r="E7613" s="39">
        <v>1</v>
      </c>
      <c r="F7613" s="39" t="s">
        <v>51</v>
      </c>
    </row>
    <row r="7614" spans="1:6">
      <c r="A7614">
        <v>83</v>
      </c>
      <c r="B7614" s="1" t="s">
        <v>14</v>
      </c>
      <c r="C7614">
        <v>1</v>
      </c>
      <c r="D7614" s="39">
        <v>0.7</v>
      </c>
      <c r="E7614" s="39">
        <v>2</v>
      </c>
      <c r="F7614" s="39" t="s">
        <v>51</v>
      </c>
    </row>
    <row r="7615" spans="1:6">
      <c r="A7615">
        <v>83</v>
      </c>
      <c r="B7615" s="1" t="s">
        <v>14</v>
      </c>
      <c r="C7615">
        <v>2</v>
      </c>
      <c r="D7615" s="39">
        <v>0.62</v>
      </c>
      <c r="E7615" s="39">
        <v>2</v>
      </c>
      <c r="F7615" s="39" t="s">
        <v>51</v>
      </c>
    </row>
    <row r="7616" spans="1:6">
      <c r="A7616">
        <v>83</v>
      </c>
      <c r="B7616" s="1" t="s">
        <v>310</v>
      </c>
      <c r="C7616">
        <v>1</v>
      </c>
      <c r="D7616" s="39">
        <v>0.64</v>
      </c>
      <c r="E7616" s="39">
        <v>2</v>
      </c>
      <c r="F7616" s="39" t="s">
        <v>51</v>
      </c>
    </row>
    <row r="7617" spans="1:6">
      <c r="A7617">
        <v>83</v>
      </c>
      <c r="B7617" s="1" t="s">
        <v>310</v>
      </c>
      <c r="C7617">
        <v>2</v>
      </c>
      <c r="D7617" s="39">
        <v>1</v>
      </c>
      <c r="E7617" s="39">
        <v>3</v>
      </c>
      <c r="F7617" s="39" t="s">
        <v>51</v>
      </c>
    </row>
    <row r="7618" spans="1:6">
      <c r="A7618">
        <v>83</v>
      </c>
      <c r="B7618" s="1" t="s">
        <v>511</v>
      </c>
      <c r="C7618">
        <v>1</v>
      </c>
      <c r="D7618" s="39">
        <v>0.64</v>
      </c>
      <c r="E7618" s="39">
        <v>1</v>
      </c>
      <c r="F7618" s="39" t="s">
        <v>51</v>
      </c>
    </row>
    <row r="7619" spans="1:6">
      <c r="A7619">
        <v>83</v>
      </c>
      <c r="B7619" s="1" t="s">
        <v>511</v>
      </c>
      <c r="C7619">
        <v>2</v>
      </c>
      <c r="D7619" s="39">
        <v>0.91</v>
      </c>
      <c r="E7619" s="39">
        <v>2</v>
      </c>
      <c r="F7619" s="39" t="s">
        <v>51</v>
      </c>
    </row>
    <row r="7620" spans="1:6">
      <c r="A7620">
        <v>83</v>
      </c>
      <c r="B7620" s="1" t="s">
        <v>519</v>
      </c>
      <c r="C7620">
        <v>1</v>
      </c>
      <c r="D7620" s="39">
        <v>0.54</v>
      </c>
      <c r="E7620" s="39">
        <v>2</v>
      </c>
      <c r="F7620" s="39" t="s">
        <v>51</v>
      </c>
    </row>
    <row r="7621" spans="1:6">
      <c r="A7621">
        <v>83</v>
      </c>
      <c r="B7621" s="1" t="s">
        <v>519</v>
      </c>
      <c r="C7621">
        <v>2</v>
      </c>
      <c r="D7621" s="39">
        <v>0.43</v>
      </c>
      <c r="E7621" s="39">
        <v>1</v>
      </c>
      <c r="F7621" s="39" t="s">
        <v>51</v>
      </c>
    </row>
    <row r="7622" spans="1:6">
      <c r="A7622">
        <v>83</v>
      </c>
      <c r="B7622" s="1" t="s">
        <v>122</v>
      </c>
      <c r="C7622">
        <v>1</v>
      </c>
      <c r="D7622" s="39">
        <v>0.54</v>
      </c>
      <c r="E7622" s="39">
        <v>2</v>
      </c>
      <c r="F7622" s="39" t="s">
        <v>51</v>
      </c>
    </row>
    <row r="7623" spans="1:6">
      <c r="A7623">
        <v>83</v>
      </c>
      <c r="B7623" s="1" t="s">
        <v>122</v>
      </c>
      <c r="C7623">
        <v>2</v>
      </c>
      <c r="D7623" s="39">
        <v>0.77</v>
      </c>
      <c r="E7623" s="39">
        <v>2</v>
      </c>
      <c r="F7623" s="39" t="s">
        <v>51</v>
      </c>
    </row>
    <row r="7624" spans="1:6">
      <c r="A7624">
        <v>83</v>
      </c>
      <c r="B7624" s="1" t="s">
        <v>240</v>
      </c>
      <c r="C7624">
        <v>1</v>
      </c>
      <c r="D7624" s="39">
        <v>1</v>
      </c>
      <c r="E7624" s="39">
        <v>3</v>
      </c>
      <c r="F7624" s="39" t="s">
        <v>51</v>
      </c>
    </row>
    <row r="7625" spans="1:6">
      <c r="A7625">
        <v>83</v>
      </c>
      <c r="B7625" s="1" t="s">
        <v>240</v>
      </c>
      <c r="C7625">
        <v>2</v>
      </c>
      <c r="D7625" s="39">
        <v>0.68</v>
      </c>
      <c r="E7625" s="39">
        <v>2</v>
      </c>
      <c r="F7625" s="39" t="s">
        <v>51</v>
      </c>
    </row>
    <row r="7626" spans="1:6">
      <c r="A7626">
        <v>83</v>
      </c>
      <c r="B7626" s="1" t="s">
        <v>326</v>
      </c>
      <c r="C7626">
        <v>1</v>
      </c>
      <c r="D7626" s="39">
        <v>0.53</v>
      </c>
      <c r="E7626" s="39">
        <v>1</v>
      </c>
      <c r="F7626" s="39" t="s">
        <v>51</v>
      </c>
    </row>
    <row r="7627" spans="1:6">
      <c r="A7627">
        <v>83</v>
      </c>
      <c r="B7627" s="1" t="s">
        <v>326</v>
      </c>
      <c r="C7627">
        <v>2</v>
      </c>
      <c r="D7627" s="39">
        <v>0.79</v>
      </c>
      <c r="E7627" s="39">
        <v>1</v>
      </c>
      <c r="F7627" s="39" t="s">
        <v>51</v>
      </c>
    </row>
    <row r="7628" spans="1:6">
      <c r="A7628">
        <v>83</v>
      </c>
      <c r="B7628" s="1" t="s">
        <v>201</v>
      </c>
      <c r="C7628">
        <v>1</v>
      </c>
      <c r="D7628" s="39">
        <v>0.76</v>
      </c>
      <c r="E7628" s="39">
        <v>2</v>
      </c>
      <c r="F7628" s="39" t="s">
        <v>51</v>
      </c>
    </row>
    <row r="7629" spans="1:6">
      <c r="A7629">
        <v>83</v>
      </c>
      <c r="B7629" s="1" t="s">
        <v>201</v>
      </c>
      <c r="C7629">
        <v>2</v>
      </c>
      <c r="D7629" s="39">
        <v>1</v>
      </c>
      <c r="E7629" s="39">
        <v>3</v>
      </c>
      <c r="F7629" s="39" t="s">
        <v>51</v>
      </c>
    </row>
    <row r="7630" spans="1:6">
      <c r="A7630">
        <v>83</v>
      </c>
      <c r="B7630" s="1" t="s">
        <v>290</v>
      </c>
      <c r="C7630">
        <v>1</v>
      </c>
      <c r="D7630" s="39">
        <v>0.62</v>
      </c>
      <c r="E7630" s="39">
        <v>1</v>
      </c>
      <c r="F7630" s="39" t="s">
        <v>51</v>
      </c>
    </row>
    <row r="7631" spans="1:6">
      <c r="A7631">
        <v>83</v>
      </c>
      <c r="B7631" s="1" t="s">
        <v>290</v>
      </c>
      <c r="C7631">
        <v>2</v>
      </c>
      <c r="D7631" s="39">
        <v>1</v>
      </c>
      <c r="E7631" s="39">
        <v>3</v>
      </c>
      <c r="F7631" s="39" t="s">
        <v>51</v>
      </c>
    </row>
    <row r="7632" spans="1:6">
      <c r="A7632">
        <v>83</v>
      </c>
      <c r="B7632" s="1" t="s">
        <v>342</v>
      </c>
      <c r="C7632">
        <v>1</v>
      </c>
      <c r="D7632" s="39">
        <v>0.57999999999999996</v>
      </c>
      <c r="E7632" s="39">
        <v>2</v>
      </c>
      <c r="F7632" s="39" t="s">
        <v>51</v>
      </c>
    </row>
    <row r="7633" spans="1:6">
      <c r="A7633">
        <v>83</v>
      </c>
      <c r="B7633" s="1" t="s">
        <v>342</v>
      </c>
      <c r="C7633">
        <v>2</v>
      </c>
      <c r="D7633" s="39">
        <v>0.5</v>
      </c>
      <c r="E7633" s="39">
        <v>1</v>
      </c>
      <c r="F7633" s="39" t="s">
        <v>51</v>
      </c>
    </row>
    <row r="7634" spans="1:6">
      <c r="A7634">
        <v>83</v>
      </c>
      <c r="B7634" s="1" t="s">
        <v>274</v>
      </c>
      <c r="C7634">
        <v>1</v>
      </c>
      <c r="D7634" s="39">
        <v>0.99</v>
      </c>
      <c r="E7634" s="39">
        <v>2</v>
      </c>
      <c r="F7634" s="39" t="s">
        <v>51</v>
      </c>
    </row>
    <row r="7635" spans="1:6">
      <c r="A7635">
        <v>83</v>
      </c>
      <c r="B7635" s="1" t="s">
        <v>274</v>
      </c>
      <c r="C7635">
        <v>2</v>
      </c>
      <c r="D7635" s="39">
        <v>0.82</v>
      </c>
      <c r="E7635" s="39">
        <v>2</v>
      </c>
      <c r="F7635" s="39" t="s">
        <v>51</v>
      </c>
    </row>
    <row r="7636" spans="1:6">
      <c r="A7636">
        <v>83</v>
      </c>
      <c r="B7636" s="1" t="s">
        <v>414</v>
      </c>
      <c r="C7636">
        <v>1</v>
      </c>
      <c r="D7636" s="39">
        <v>0.94</v>
      </c>
      <c r="E7636" s="39">
        <v>2</v>
      </c>
      <c r="F7636" s="39" t="s">
        <v>51</v>
      </c>
    </row>
    <row r="7637" spans="1:6">
      <c r="A7637">
        <v>83</v>
      </c>
      <c r="B7637" s="1" t="s">
        <v>414</v>
      </c>
      <c r="C7637">
        <v>2</v>
      </c>
      <c r="D7637" s="39">
        <v>0.73</v>
      </c>
      <c r="E7637" s="39">
        <v>2</v>
      </c>
      <c r="F7637" s="39" t="s">
        <v>51</v>
      </c>
    </row>
    <row r="7638" spans="1:6">
      <c r="A7638">
        <v>83</v>
      </c>
      <c r="B7638" s="1" t="s">
        <v>533</v>
      </c>
      <c r="C7638">
        <v>1</v>
      </c>
      <c r="D7638" s="39">
        <v>1</v>
      </c>
      <c r="E7638" s="39">
        <v>3</v>
      </c>
      <c r="F7638" s="39" t="s">
        <v>51</v>
      </c>
    </row>
    <row r="7639" spans="1:6">
      <c r="A7639">
        <v>83</v>
      </c>
      <c r="B7639" s="1" t="s">
        <v>533</v>
      </c>
      <c r="C7639">
        <v>2</v>
      </c>
      <c r="D7639" s="39">
        <v>1</v>
      </c>
      <c r="E7639" s="39">
        <v>3</v>
      </c>
      <c r="F7639" s="39" t="s">
        <v>51</v>
      </c>
    </row>
    <row r="7640" spans="1:6">
      <c r="A7640">
        <v>83</v>
      </c>
      <c r="B7640" s="1" t="s">
        <v>534</v>
      </c>
      <c r="C7640">
        <v>1</v>
      </c>
      <c r="D7640" s="39">
        <v>0.89</v>
      </c>
      <c r="E7640" s="39">
        <v>2</v>
      </c>
      <c r="F7640" s="39" t="s">
        <v>51</v>
      </c>
    </row>
    <row r="7641" spans="1:6">
      <c r="A7641">
        <v>83</v>
      </c>
      <c r="B7641" s="1" t="s">
        <v>534</v>
      </c>
      <c r="C7641">
        <v>2</v>
      </c>
      <c r="D7641" s="39">
        <v>1</v>
      </c>
      <c r="E7641" s="39">
        <v>3</v>
      </c>
      <c r="F7641" s="39" t="s">
        <v>51</v>
      </c>
    </row>
    <row r="7642" spans="1:6">
      <c r="A7642">
        <v>83</v>
      </c>
      <c r="B7642" s="1" t="s">
        <v>20</v>
      </c>
      <c r="C7642">
        <v>1</v>
      </c>
      <c r="D7642" s="39">
        <v>0.73</v>
      </c>
      <c r="E7642" s="39">
        <v>1</v>
      </c>
      <c r="F7642" s="39" t="s">
        <v>51</v>
      </c>
    </row>
    <row r="7643" spans="1:6">
      <c r="A7643">
        <v>83</v>
      </c>
      <c r="B7643" s="1" t="s">
        <v>20</v>
      </c>
      <c r="C7643">
        <v>2</v>
      </c>
      <c r="D7643" s="39">
        <v>0.22</v>
      </c>
      <c r="E7643" s="39">
        <v>0</v>
      </c>
      <c r="F7643" s="39" t="s">
        <v>51</v>
      </c>
    </row>
    <row r="7644" spans="1:6">
      <c r="A7644">
        <v>83</v>
      </c>
      <c r="B7644" s="1" t="s">
        <v>526</v>
      </c>
      <c r="C7644">
        <v>1</v>
      </c>
      <c r="D7644" s="39">
        <v>0.86</v>
      </c>
      <c r="E7644" s="39">
        <v>1</v>
      </c>
      <c r="F7644" s="39" t="s">
        <v>51</v>
      </c>
    </row>
    <row r="7645" spans="1:6">
      <c r="A7645">
        <v>83</v>
      </c>
      <c r="B7645" s="1" t="s">
        <v>526</v>
      </c>
      <c r="C7645">
        <v>2</v>
      </c>
      <c r="D7645" s="39">
        <v>0.97</v>
      </c>
      <c r="E7645" s="39">
        <v>1</v>
      </c>
      <c r="F7645" s="39" t="s">
        <v>51</v>
      </c>
    </row>
    <row r="7646" spans="1:6">
      <c r="A7646">
        <v>83</v>
      </c>
      <c r="B7646" s="1" t="s">
        <v>394</v>
      </c>
      <c r="C7646">
        <v>1</v>
      </c>
      <c r="D7646" s="39">
        <v>0.86</v>
      </c>
      <c r="E7646" s="39">
        <v>1</v>
      </c>
      <c r="F7646" s="39" t="s">
        <v>51</v>
      </c>
    </row>
    <row r="7647" spans="1:6">
      <c r="A7647">
        <v>83</v>
      </c>
      <c r="B7647" s="1" t="s">
        <v>394</v>
      </c>
      <c r="C7647">
        <v>2</v>
      </c>
      <c r="D7647" s="39">
        <v>0.54</v>
      </c>
      <c r="E7647" s="39">
        <v>1</v>
      </c>
      <c r="F7647" s="39" t="s">
        <v>51</v>
      </c>
    </row>
    <row r="7648" spans="1:6">
      <c r="A7648">
        <v>83</v>
      </c>
      <c r="B7648" s="1" t="s">
        <v>311</v>
      </c>
      <c r="C7648">
        <v>1</v>
      </c>
      <c r="D7648" s="39">
        <v>1</v>
      </c>
      <c r="E7648" s="39">
        <v>3</v>
      </c>
      <c r="F7648" s="39" t="s">
        <v>51</v>
      </c>
    </row>
    <row r="7649" spans="1:6">
      <c r="A7649">
        <v>83</v>
      </c>
      <c r="B7649" s="1" t="s">
        <v>311</v>
      </c>
      <c r="C7649">
        <v>2</v>
      </c>
      <c r="D7649" s="39">
        <v>1</v>
      </c>
      <c r="E7649" s="39">
        <v>3</v>
      </c>
      <c r="F7649" s="39" t="s">
        <v>51</v>
      </c>
    </row>
    <row r="7650" spans="1:6">
      <c r="A7650">
        <v>83</v>
      </c>
      <c r="B7650" s="1" t="s">
        <v>243</v>
      </c>
      <c r="C7650">
        <v>1</v>
      </c>
      <c r="D7650" s="39">
        <v>1</v>
      </c>
      <c r="E7650" s="39">
        <v>3</v>
      </c>
      <c r="F7650" s="39" t="s">
        <v>51</v>
      </c>
    </row>
    <row r="7651" spans="1:6">
      <c r="A7651">
        <v>83</v>
      </c>
      <c r="B7651" s="1" t="s">
        <v>243</v>
      </c>
      <c r="C7651">
        <v>2</v>
      </c>
      <c r="D7651" s="39">
        <v>1</v>
      </c>
      <c r="E7651" s="39">
        <v>3</v>
      </c>
      <c r="F7651" s="39" t="s">
        <v>51</v>
      </c>
    </row>
    <row r="7652" spans="1:6">
      <c r="A7652">
        <v>83</v>
      </c>
      <c r="B7652" s="1" t="s">
        <v>356</v>
      </c>
      <c r="C7652">
        <v>1</v>
      </c>
      <c r="D7652" s="39">
        <v>0.63</v>
      </c>
      <c r="E7652" s="39">
        <v>1</v>
      </c>
      <c r="F7652" s="39" t="s">
        <v>51</v>
      </c>
    </row>
    <row r="7653" spans="1:6">
      <c r="A7653">
        <v>83</v>
      </c>
      <c r="B7653" s="1" t="s">
        <v>356</v>
      </c>
      <c r="C7653">
        <v>2</v>
      </c>
      <c r="D7653" s="39">
        <v>1</v>
      </c>
      <c r="E7653" s="39">
        <v>3</v>
      </c>
      <c r="F7653" s="39" t="s">
        <v>51</v>
      </c>
    </row>
    <row r="7654" spans="1:6">
      <c r="A7654">
        <v>83</v>
      </c>
      <c r="B7654" s="1" t="s">
        <v>285</v>
      </c>
      <c r="C7654">
        <v>1</v>
      </c>
      <c r="D7654" s="39">
        <v>1</v>
      </c>
      <c r="E7654" s="39">
        <v>3</v>
      </c>
      <c r="F7654" s="39" t="s">
        <v>51</v>
      </c>
    </row>
    <row r="7655" spans="1:6">
      <c r="A7655">
        <v>83</v>
      </c>
      <c r="B7655" s="1" t="s">
        <v>285</v>
      </c>
      <c r="C7655">
        <v>2</v>
      </c>
      <c r="D7655" s="39">
        <v>0.86</v>
      </c>
      <c r="E7655" s="39">
        <v>2</v>
      </c>
      <c r="F7655" s="39" t="s">
        <v>51</v>
      </c>
    </row>
    <row r="7656" spans="1:6">
      <c r="A7656">
        <v>83</v>
      </c>
      <c r="B7656" s="1" t="s">
        <v>275</v>
      </c>
      <c r="C7656">
        <v>1</v>
      </c>
      <c r="D7656" s="39">
        <v>0.74</v>
      </c>
      <c r="E7656" s="39">
        <v>2</v>
      </c>
      <c r="F7656" s="39" t="s">
        <v>51</v>
      </c>
    </row>
    <row r="7657" spans="1:6">
      <c r="A7657">
        <v>83</v>
      </c>
      <c r="B7657" s="1" t="s">
        <v>275</v>
      </c>
      <c r="C7657">
        <v>2</v>
      </c>
      <c r="D7657" s="39">
        <v>0.75</v>
      </c>
      <c r="E7657" s="39">
        <v>2</v>
      </c>
      <c r="F7657" s="39" t="s">
        <v>51</v>
      </c>
    </row>
    <row r="7658" spans="1:6">
      <c r="A7658">
        <v>83</v>
      </c>
      <c r="B7658" s="1" t="s">
        <v>527</v>
      </c>
      <c r="C7658">
        <v>1</v>
      </c>
      <c r="D7658" s="39">
        <v>0.51</v>
      </c>
      <c r="E7658" s="39">
        <v>1</v>
      </c>
      <c r="F7658" s="39" t="s">
        <v>51</v>
      </c>
    </row>
    <row r="7659" spans="1:6">
      <c r="A7659">
        <v>83</v>
      </c>
      <c r="B7659" s="1" t="s">
        <v>527</v>
      </c>
      <c r="C7659">
        <v>2</v>
      </c>
      <c r="D7659" s="39">
        <v>0.55000000000000004</v>
      </c>
      <c r="E7659" s="39">
        <v>1</v>
      </c>
      <c r="F7659" s="39" t="s">
        <v>51</v>
      </c>
    </row>
    <row r="7660" spans="1:6">
      <c r="A7660">
        <v>83</v>
      </c>
      <c r="B7660" s="1" t="s">
        <v>376</v>
      </c>
      <c r="C7660">
        <v>1</v>
      </c>
      <c r="D7660" s="39">
        <v>1</v>
      </c>
      <c r="E7660" s="39">
        <v>3</v>
      </c>
      <c r="F7660" s="39" t="s">
        <v>51</v>
      </c>
    </row>
    <row r="7661" spans="1:6">
      <c r="A7661">
        <v>83</v>
      </c>
      <c r="B7661" s="1" t="s">
        <v>376</v>
      </c>
      <c r="C7661">
        <v>2</v>
      </c>
      <c r="D7661" s="39">
        <v>0.47</v>
      </c>
      <c r="E7661" s="39">
        <v>0</v>
      </c>
      <c r="F7661" s="39" t="s">
        <v>51</v>
      </c>
    </row>
    <row r="7662" spans="1:6">
      <c r="A7662">
        <v>83</v>
      </c>
      <c r="B7662" s="1" t="s">
        <v>535</v>
      </c>
      <c r="C7662">
        <v>1</v>
      </c>
      <c r="D7662" s="39">
        <v>1</v>
      </c>
      <c r="E7662" s="39">
        <v>3</v>
      </c>
      <c r="F7662" s="39" t="s">
        <v>51</v>
      </c>
    </row>
    <row r="7663" spans="1:6">
      <c r="A7663">
        <v>83</v>
      </c>
      <c r="B7663" s="1" t="s">
        <v>535</v>
      </c>
      <c r="C7663">
        <v>2</v>
      </c>
      <c r="D7663" s="39">
        <v>0.63</v>
      </c>
      <c r="E7663" s="39">
        <v>2</v>
      </c>
      <c r="F7663" s="39" t="s">
        <v>51</v>
      </c>
    </row>
    <row r="7664" spans="1:6">
      <c r="A7664" s="391">
        <v>84</v>
      </c>
      <c r="B7664" s="1" t="s">
        <v>537</v>
      </c>
      <c r="C7664">
        <v>1</v>
      </c>
      <c r="D7664" s="39">
        <v>0.35</v>
      </c>
      <c r="E7664" s="39">
        <v>0</v>
      </c>
      <c r="F7664" s="39" t="s">
        <v>51</v>
      </c>
    </row>
    <row r="7665" spans="1:6">
      <c r="A7665">
        <v>84</v>
      </c>
      <c r="B7665" s="1" t="s">
        <v>537</v>
      </c>
      <c r="C7665">
        <v>2</v>
      </c>
      <c r="D7665" s="39">
        <v>0.46</v>
      </c>
      <c r="E7665" s="39">
        <v>0</v>
      </c>
      <c r="F7665" s="39" t="s">
        <v>51</v>
      </c>
    </row>
    <row r="7666" spans="1:6">
      <c r="A7666">
        <v>84</v>
      </c>
      <c r="B7666" s="1" t="s">
        <v>493</v>
      </c>
      <c r="C7666">
        <v>1</v>
      </c>
      <c r="D7666" s="39">
        <v>0.4</v>
      </c>
      <c r="E7666" s="39">
        <v>1</v>
      </c>
      <c r="F7666" s="39" t="s">
        <v>51</v>
      </c>
    </row>
    <row r="7667" spans="1:6">
      <c r="A7667">
        <v>84</v>
      </c>
      <c r="B7667" s="1" t="s">
        <v>493</v>
      </c>
      <c r="C7667">
        <v>2</v>
      </c>
      <c r="D7667" s="39">
        <v>0.52</v>
      </c>
      <c r="E7667" s="39">
        <v>2</v>
      </c>
      <c r="F7667" s="39" t="s">
        <v>51</v>
      </c>
    </row>
    <row r="7668" spans="1:6">
      <c r="A7668">
        <v>84</v>
      </c>
      <c r="B7668" s="1" t="s">
        <v>488</v>
      </c>
      <c r="C7668">
        <v>1</v>
      </c>
      <c r="D7668" s="39">
        <v>0.5</v>
      </c>
      <c r="E7668" s="39">
        <v>1</v>
      </c>
      <c r="F7668" s="39" t="s">
        <v>51</v>
      </c>
    </row>
    <row r="7669" spans="1:6">
      <c r="A7669">
        <v>84</v>
      </c>
      <c r="B7669" s="1" t="s">
        <v>488</v>
      </c>
      <c r="C7669">
        <v>2</v>
      </c>
      <c r="D7669" s="39">
        <v>0.89</v>
      </c>
      <c r="E7669" s="39">
        <v>2</v>
      </c>
      <c r="F7669" s="39" t="s">
        <v>51</v>
      </c>
    </row>
    <row r="7670" spans="1:6">
      <c r="A7670">
        <v>84</v>
      </c>
      <c r="B7670" s="1" t="s">
        <v>354</v>
      </c>
      <c r="C7670">
        <v>1</v>
      </c>
      <c r="D7670" s="39">
        <v>0.54</v>
      </c>
      <c r="E7670" s="39">
        <v>2</v>
      </c>
      <c r="F7670" s="39" t="s">
        <v>51</v>
      </c>
    </row>
    <row r="7671" spans="1:6">
      <c r="A7671">
        <v>84</v>
      </c>
      <c r="B7671" s="1" t="s">
        <v>354</v>
      </c>
      <c r="C7671">
        <v>2</v>
      </c>
      <c r="D7671" s="39">
        <v>0</v>
      </c>
      <c r="E7671" s="39">
        <v>0</v>
      </c>
      <c r="F7671" s="39" t="s">
        <v>52</v>
      </c>
    </row>
    <row r="7672" spans="1:6">
      <c r="A7672">
        <v>84</v>
      </c>
      <c r="B7672" s="1" t="s">
        <v>330</v>
      </c>
      <c r="C7672">
        <v>1</v>
      </c>
      <c r="D7672" s="39">
        <v>0.42</v>
      </c>
      <c r="E7672" s="39">
        <v>0</v>
      </c>
      <c r="F7672" s="39" t="s">
        <v>51</v>
      </c>
    </row>
    <row r="7673" spans="1:6">
      <c r="A7673">
        <v>84</v>
      </c>
      <c r="B7673" s="1" t="s">
        <v>330</v>
      </c>
      <c r="C7673">
        <v>2</v>
      </c>
      <c r="D7673" s="39">
        <v>0.47</v>
      </c>
      <c r="E7673" s="39">
        <v>0</v>
      </c>
      <c r="F7673" s="39" t="s">
        <v>51</v>
      </c>
    </row>
    <row r="7674" spans="1:6">
      <c r="A7674">
        <v>84</v>
      </c>
      <c r="B7674" s="1" t="s">
        <v>430</v>
      </c>
      <c r="C7674">
        <v>1</v>
      </c>
      <c r="D7674" s="39">
        <v>0.68</v>
      </c>
      <c r="E7674" s="39">
        <v>2</v>
      </c>
      <c r="F7674" s="39" t="s">
        <v>51</v>
      </c>
    </row>
    <row r="7675" spans="1:6">
      <c r="A7675">
        <v>84</v>
      </c>
      <c r="B7675" s="1" t="s">
        <v>430</v>
      </c>
      <c r="C7675">
        <v>2</v>
      </c>
      <c r="D7675" s="39">
        <v>0.8</v>
      </c>
      <c r="E7675" s="39">
        <v>2</v>
      </c>
      <c r="F7675" s="39" t="s">
        <v>51</v>
      </c>
    </row>
    <row r="7676" spans="1:6">
      <c r="A7676">
        <v>84</v>
      </c>
      <c r="B7676" s="1" t="s">
        <v>554</v>
      </c>
      <c r="C7676">
        <v>1</v>
      </c>
      <c r="D7676" s="39">
        <v>0.4</v>
      </c>
      <c r="E7676" s="39">
        <v>0</v>
      </c>
      <c r="F7676" s="39" t="s">
        <v>51</v>
      </c>
    </row>
    <row r="7677" spans="1:6">
      <c r="A7677">
        <v>84</v>
      </c>
      <c r="B7677" s="1" t="s">
        <v>554</v>
      </c>
      <c r="C7677">
        <v>2</v>
      </c>
      <c r="D7677" s="39">
        <v>0.67</v>
      </c>
      <c r="E7677" s="39">
        <v>1</v>
      </c>
      <c r="F7677" s="39" t="s">
        <v>51</v>
      </c>
    </row>
    <row r="7678" spans="1:6">
      <c r="A7678">
        <v>84</v>
      </c>
      <c r="B7678" s="1" t="s">
        <v>343</v>
      </c>
      <c r="C7678">
        <v>1</v>
      </c>
      <c r="D7678" s="39">
        <v>0.51</v>
      </c>
      <c r="E7678" s="39">
        <v>2</v>
      </c>
      <c r="F7678" s="39" t="s">
        <v>51</v>
      </c>
    </row>
    <row r="7679" spans="1:6">
      <c r="A7679">
        <v>84</v>
      </c>
      <c r="B7679" s="1" t="s">
        <v>343</v>
      </c>
      <c r="C7679">
        <v>2</v>
      </c>
      <c r="D7679" s="39">
        <v>0.41</v>
      </c>
      <c r="E7679" s="39">
        <v>0</v>
      </c>
      <c r="F7679" s="39" t="s">
        <v>51</v>
      </c>
    </row>
    <row r="7680" spans="1:6">
      <c r="A7680">
        <v>84</v>
      </c>
      <c r="B7680" s="1" t="s">
        <v>379</v>
      </c>
      <c r="C7680">
        <v>1</v>
      </c>
      <c r="D7680" s="39">
        <v>0.71</v>
      </c>
      <c r="E7680" s="39">
        <v>1</v>
      </c>
      <c r="F7680" s="39" t="s">
        <v>51</v>
      </c>
    </row>
    <row r="7681" spans="1:6">
      <c r="A7681">
        <v>84</v>
      </c>
      <c r="B7681" s="1" t="s">
        <v>379</v>
      </c>
      <c r="C7681">
        <v>2</v>
      </c>
      <c r="D7681" s="39">
        <v>0.55000000000000004</v>
      </c>
      <c r="E7681" s="39">
        <v>2</v>
      </c>
      <c r="F7681" s="39" t="s">
        <v>51</v>
      </c>
    </row>
    <row r="7682" spans="1:6">
      <c r="A7682">
        <v>84</v>
      </c>
      <c r="B7682" s="1" t="s">
        <v>332</v>
      </c>
      <c r="C7682">
        <v>1</v>
      </c>
      <c r="D7682" s="39">
        <v>0.46</v>
      </c>
      <c r="E7682" s="39">
        <v>0</v>
      </c>
      <c r="F7682" s="39" t="s">
        <v>51</v>
      </c>
    </row>
    <row r="7683" spans="1:6">
      <c r="A7683">
        <v>84</v>
      </c>
      <c r="B7683" s="1" t="s">
        <v>332</v>
      </c>
      <c r="C7683">
        <v>2</v>
      </c>
      <c r="D7683" s="39">
        <v>0.66</v>
      </c>
      <c r="E7683" s="39">
        <v>2</v>
      </c>
      <c r="F7683" s="39" t="s">
        <v>51</v>
      </c>
    </row>
    <row r="7684" spans="1:6">
      <c r="A7684">
        <v>84</v>
      </c>
      <c r="B7684" s="1" t="s">
        <v>95</v>
      </c>
      <c r="C7684">
        <v>1</v>
      </c>
      <c r="D7684" s="39">
        <v>0.44</v>
      </c>
      <c r="E7684" s="39">
        <v>1</v>
      </c>
      <c r="F7684" s="39" t="s">
        <v>51</v>
      </c>
    </row>
    <row r="7685" spans="1:6">
      <c r="A7685">
        <v>84</v>
      </c>
      <c r="B7685" s="1" t="s">
        <v>95</v>
      </c>
      <c r="C7685">
        <v>2</v>
      </c>
      <c r="D7685" s="39">
        <v>0.66</v>
      </c>
      <c r="E7685" s="39">
        <v>2</v>
      </c>
      <c r="F7685" s="39" t="s">
        <v>51</v>
      </c>
    </row>
    <row r="7686" spans="1:6">
      <c r="A7686">
        <v>84</v>
      </c>
      <c r="B7686" s="1" t="s">
        <v>10</v>
      </c>
      <c r="C7686">
        <v>1</v>
      </c>
      <c r="D7686" s="39">
        <v>0.64</v>
      </c>
      <c r="E7686" s="39">
        <v>1</v>
      </c>
      <c r="F7686" s="39" t="s">
        <v>51</v>
      </c>
    </row>
    <row r="7687" spans="1:6">
      <c r="A7687">
        <v>84</v>
      </c>
      <c r="B7687" s="1" t="s">
        <v>10</v>
      </c>
      <c r="C7687">
        <v>2</v>
      </c>
      <c r="D7687" s="39">
        <v>1</v>
      </c>
      <c r="E7687" s="39">
        <v>3</v>
      </c>
      <c r="F7687" s="39" t="s">
        <v>51</v>
      </c>
    </row>
    <row r="7688" spans="1:6">
      <c r="A7688">
        <v>84</v>
      </c>
      <c r="B7688" s="1" t="s">
        <v>390</v>
      </c>
      <c r="C7688">
        <v>1</v>
      </c>
      <c r="D7688" s="39">
        <v>0.59</v>
      </c>
      <c r="E7688" s="39">
        <v>2</v>
      </c>
      <c r="F7688" s="39" t="s">
        <v>51</v>
      </c>
    </row>
    <row r="7689" spans="1:6">
      <c r="A7689">
        <v>84</v>
      </c>
      <c r="B7689" s="1" t="s">
        <v>390</v>
      </c>
      <c r="C7689">
        <v>2</v>
      </c>
      <c r="D7689" s="39">
        <v>0.71</v>
      </c>
      <c r="E7689" s="39">
        <v>2</v>
      </c>
      <c r="F7689" s="39" t="s">
        <v>51</v>
      </c>
    </row>
    <row r="7690" spans="1:6">
      <c r="A7690">
        <v>84</v>
      </c>
      <c r="B7690" s="1" t="s">
        <v>538</v>
      </c>
      <c r="C7690">
        <v>1</v>
      </c>
      <c r="D7690" s="39">
        <v>0.28999999999999998</v>
      </c>
      <c r="E7690" s="39">
        <v>0</v>
      </c>
      <c r="F7690" s="39" t="s">
        <v>51</v>
      </c>
    </row>
    <row r="7691" spans="1:6">
      <c r="A7691">
        <v>84</v>
      </c>
      <c r="B7691" s="1" t="s">
        <v>538</v>
      </c>
      <c r="C7691">
        <v>2</v>
      </c>
      <c r="D7691" s="39">
        <v>0.62</v>
      </c>
      <c r="E7691" s="39">
        <v>2</v>
      </c>
      <c r="F7691" s="39" t="s">
        <v>51</v>
      </c>
    </row>
    <row r="7692" spans="1:6">
      <c r="A7692">
        <v>84</v>
      </c>
      <c r="B7692" s="1" t="s">
        <v>532</v>
      </c>
      <c r="C7692">
        <v>1</v>
      </c>
      <c r="D7692" s="39">
        <v>0.48</v>
      </c>
      <c r="E7692" s="39">
        <v>1</v>
      </c>
      <c r="F7692" s="39" t="s">
        <v>51</v>
      </c>
    </row>
    <row r="7693" spans="1:6">
      <c r="A7693">
        <v>84</v>
      </c>
      <c r="B7693" s="1" t="s">
        <v>532</v>
      </c>
      <c r="C7693">
        <v>2</v>
      </c>
      <c r="D7693" s="39">
        <v>1</v>
      </c>
      <c r="E7693" s="39">
        <v>3</v>
      </c>
      <c r="F7693" s="39" t="s">
        <v>51</v>
      </c>
    </row>
    <row r="7694" spans="1:6">
      <c r="A7694">
        <v>84</v>
      </c>
      <c r="B7694" s="1" t="s">
        <v>508</v>
      </c>
      <c r="C7694">
        <v>1</v>
      </c>
      <c r="D7694" s="39">
        <v>0.63</v>
      </c>
      <c r="E7694" s="39">
        <v>1</v>
      </c>
      <c r="F7694" s="39" t="s">
        <v>51</v>
      </c>
    </row>
    <row r="7695" spans="1:6">
      <c r="A7695">
        <v>84</v>
      </c>
      <c r="B7695" s="1" t="s">
        <v>508</v>
      </c>
      <c r="C7695">
        <v>2</v>
      </c>
      <c r="D7695" s="39">
        <v>0.65</v>
      </c>
      <c r="E7695" s="39">
        <v>2</v>
      </c>
      <c r="F7695" s="39" t="s">
        <v>51</v>
      </c>
    </row>
    <row r="7696" spans="1:6">
      <c r="A7696">
        <v>84</v>
      </c>
      <c r="B7696" s="1" t="s">
        <v>452</v>
      </c>
      <c r="C7696">
        <v>1</v>
      </c>
      <c r="D7696" s="39">
        <v>0.48</v>
      </c>
      <c r="E7696" s="39">
        <v>0</v>
      </c>
      <c r="F7696" s="39" t="s">
        <v>51</v>
      </c>
    </row>
    <row r="7697" spans="1:6">
      <c r="A7697">
        <v>84</v>
      </c>
      <c r="B7697" s="1" t="s">
        <v>452</v>
      </c>
      <c r="C7697">
        <v>2</v>
      </c>
      <c r="D7697" s="39">
        <v>0.49</v>
      </c>
      <c r="E7697" s="39">
        <v>0</v>
      </c>
      <c r="F7697" s="39" t="s">
        <v>51</v>
      </c>
    </row>
    <row r="7698" spans="1:6">
      <c r="A7698">
        <v>84</v>
      </c>
      <c r="B7698" s="1" t="s">
        <v>120</v>
      </c>
      <c r="C7698">
        <v>1</v>
      </c>
      <c r="D7698" s="39">
        <v>0.56000000000000005</v>
      </c>
      <c r="E7698" s="39">
        <v>2</v>
      </c>
      <c r="F7698" s="39" t="s">
        <v>51</v>
      </c>
    </row>
    <row r="7699" spans="1:6">
      <c r="A7699">
        <v>84</v>
      </c>
      <c r="B7699" s="1" t="s">
        <v>120</v>
      </c>
      <c r="C7699">
        <v>2</v>
      </c>
      <c r="D7699" s="39">
        <v>0.74</v>
      </c>
      <c r="E7699" s="39">
        <v>2</v>
      </c>
      <c r="F7699" s="39" t="s">
        <v>51</v>
      </c>
    </row>
    <row r="7700" spans="1:6">
      <c r="A7700">
        <v>84</v>
      </c>
      <c r="B7700" s="1" t="s">
        <v>489</v>
      </c>
      <c r="C7700">
        <v>1</v>
      </c>
      <c r="D7700" s="39">
        <v>0.69</v>
      </c>
      <c r="E7700" s="39">
        <v>1</v>
      </c>
      <c r="F7700" s="39" t="s">
        <v>51</v>
      </c>
    </row>
    <row r="7701" spans="1:6">
      <c r="A7701">
        <v>84</v>
      </c>
      <c r="B7701" s="1" t="s">
        <v>489</v>
      </c>
      <c r="C7701">
        <v>2</v>
      </c>
      <c r="D7701" s="39">
        <v>1</v>
      </c>
      <c r="E7701" s="39">
        <v>3</v>
      </c>
      <c r="F7701" s="39" t="s">
        <v>51</v>
      </c>
    </row>
    <row r="7702" spans="1:6">
      <c r="A7702">
        <v>84</v>
      </c>
      <c r="B7702" s="1" t="s">
        <v>334</v>
      </c>
      <c r="C7702">
        <v>1</v>
      </c>
      <c r="D7702" s="39">
        <v>0.72</v>
      </c>
      <c r="E7702" s="39">
        <v>2</v>
      </c>
      <c r="F7702" s="39" t="s">
        <v>51</v>
      </c>
    </row>
    <row r="7703" spans="1:6">
      <c r="A7703">
        <v>84</v>
      </c>
      <c r="B7703" s="1" t="s">
        <v>334</v>
      </c>
      <c r="C7703">
        <v>2</v>
      </c>
      <c r="D7703" s="39">
        <v>1</v>
      </c>
      <c r="E7703" s="39">
        <v>3</v>
      </c>
      <c r="F7703" s="39" t="s">
        <v>51</v>
      </c>
    </row>
    <row r="7704" spans="1:6">
      <c r="A7704">
        <v>84</v>
      </c>
      <c r="B7704" s="1" t="s">
        <v>530</v>
      </c>
      <c r="C7704">
        <v>1</v>
      </c>
      <c r="D7704" s="39">
        <v>0.48</v>
      </c>
      <c r="E7704" s="39">
        <v>1</v>
      </c>
      <c r="F7704" s="39" t="s">
        <v>51</v>
      </c>
    </row>
    <row r="7705" spans="1:6">
      <c r="A7705">
        <v>84</v>
      </c>
      <c r="B7705" s="1" t="s">
        <v>530</v>
      </c>
      <c r="C7705">
        <v>2</v>
      </c>
      <c r="D7705" s="39">
        <v>0.55000000000000004</v>
      </c>
      <c r="E7705" s="39">
        <v>2</v>
      </c>
      <c r="F7705" s="39" t="s">
        <v>51</v>
      </c>
    </row>
    <row r="7706" spans="1:6">
      <c r="A7706">
        <v>84</v>
      </c>
      <c r="B7706" s="1" t="s">
        <v>335</v>
      </c>
      <c r="C7706">
        <v>1</v>
      </c>
      <c r="D7706" s="39">
        <v>1</v>
      </c>
      <c r="E7706" s="39">
        <v>3</v>
      </c>
      <c r="F7706" s="39" t="s">
        <v>51</v>
      </c>
    </row>
    <row r="7707" spans="1:6">
      <c r="A7707">
        <v>84</v>
      </c>
      <c r="B7707" s="1" t="s">
        <v>335</v>
      </c>
      <c r="C7707">
        <v>2</v>
      </c>
      <c r="D7707" s="39">
        <v>0.53</v>
      </c>
      <c r="E7707" s="39">
        <v>2</v>
      </c>
      <c r="F7707" s="39" t="s">
        <v>51</v>
      </c>
    </row>
    <row r="7708" spans="1:6">
      <c r="A7708">
        <v>84</v>
      </c>
      <c r="B7708" s="1" t="s">
        <v>509</v>
      </c>
      <c r="C7708">
        <v>1</v>
      </c>
      <c r="D7708" s="39">
        <v>0.6</v>
      </c>
      <c r="E7708" s="39">
        <v>2</v>
      </c>
      <c r="F7708" s="39" t="s">
        <v>51</v>
      </c>
    </row>
    <row r="7709" spans="1:6">
      <c r="A7709">
        <v>84</v>
      </c>
      <c r="B7709" s="1" t="s">
        <v>509</v>
      </c>
      <c r="C7709">
        <v>2</v>
      </c>
      <c r="D7709" s="39">
        <v>0.73</v>
      </c>
      <c r="E7709" s="39">
        <v>2</v>
      </c>
      <c r="F7709" s="39" t="s">
        <v>51</v>
      </c>
    </row>
    <row r="7710" spans="1:6">
      <c r="A7710">
        <v>84</v>
      </c>
      <c r="B7710" s="1" t="s">
        <v>257</v>
      </c>
      <c r="C7710">
        <v>1</v>
      </c>
      <c r="D7710" s="39">
        <v>0.79</v>
      </c>
      <c r="E7710" s="39">
        <v>1</v>
      </c>
      <c r="F7710" s="39" t="s">
        <v>51</v>
      </c>
    </row>
    <row r="7711" spans="1:6">
      <c r="A7711">
        <v>84</v>
      </c>
      <c r="B7711" s="1" t="s">
        <v>257</v>
      </c>
      <c r="C7711">
        <v>2</v>
      </c>
      <c r="D7711" s="39">
        <v>0.62</v>
      </c>
      <c r="E7711" s="39">
        <v>1</v>
      </c>
      <c r="F7711" s="39" t="s">
        <v>51</v>
      </c>
    </row>
    <row r="7712" spans="1:6">
      <c r="A7712">
        <v>84</v>
      </c>
      <c r="B7712" s="1" t="s">
        <v>323</v>
      </c>
      <c r="C7712">
        <v>1</v>
      </c>
      <c r="D7712" s="39">
        <v>1</v>
      </c>
      <c r="E7712" s="39">
        <v>3</v>
      </c>
      <c r="F7712" s="39" t="s">
        <v>51</v>
      </c>
    </row>
    <row r="7713" spans="1:6">
      <c r="A7713">
        <v>84</v>
      </c>
      <c r="B7713" s="1" t="s">
        <v>323</v>
      </c>
      <c r="C7713">
        <v>2</v>
      </c>
      <c r="D7713" s="39">
        <v>0.62</v>
      </c>
      <c r="E7713" s="39">
        <v>1</v>
      </c>
      <c r="F7713" s="39" t="s">
        <v>51</v>
      </c>
    </row>
    <row r="7714" spans="1:6">
      <c r="A7714">
        <v>84</v>
      </c>
      <c r="B7714" s="1" t="s">
        <v>481</v>
      </c>
      <c r="C7714">
        <v>1</v>
      </c>
      <c r="D7714" s="39">
        <v>1</v>
      </c>
      <c r="E7714" s="39">
        <v>3</v>
      </c>
      <c r="F7714" s="39" t="s">
        <v>51</v>
      </c>
    </row>
    <row r="7715" spans="1:6">
      <c r="A7715">
        <v>84</v>
      </c>
      <c r="B7715" s="1" t="s">
        <v>481</v>
      </c>
      <c r="C7715">
        <v>2</v>
      </c>
      <c r="D7715" s="39">
        <v>0.88</v>
      </c>
      <c r="E7715" s="39">
        <v>1</v>
      </c>
      <c r="F7715" s="39" t="s">
        <v>51</v>
      </c>
    </row>
    <row r="7716" spans="1:6">
      <c r="A7716">
        <v>84</v>
      </c>
      <c r="B7716" s="1" t="s">
        <v>14</v>
      </c>
      <c r="C7716">
        <v>1</v>
      </c>
      <c r="D7716" s="39">
        <v>0.54</v>
      </c>
      <c r="E7716" s="39">
        <v>2</v>
      </c>
      <c r="F7716" s="39" t="s">
        <v>51</v>
      </c>
    </row>
    <row r="7717" spans="1:6">
      <c r="A7717">
        <v>84</v>
      </c>
      <c r="B7717" s="1" t="s">
        <v>14</v>
      </c>
      <c r="C7717">
        <v>2</v>
      </c>
      <c r="D7717" s="39">
        <v>0.56999999999999995</v>
      </c>
      <c r="E7717" s="39">
        <v>2</v>
      </c>
      <c r="F7717" s="39" t="s">
        <v>51</v>
      </c>
    </row>
    <row r="7718" spans="1:6">
      <c r="A7718">
        <v>84</v>
      </c>
      <c r="B7718" s="1" t="s">
        <v>310</v>
      </c>
      <c r="C7718">
        <v>1</v>
      </c>
      <c r="D7718" s="39">
        <v>0.79</v>
      </c>
      <c r="E7718" s="39">
        <v>2</v>
      </c>
      <c r="F7718" s="39" t="s">
        <v>51</v>
      </c>
    </row>
    <row r="7719" spans="1:6">
      <c r="A7719">
        <v>84</v>
      </c>
      <c r="B7719" s="1" t="s">
        <v>310</v>
      </c>
      <c r="C7719">
        <v>2</v>
      </c>
      <c r="D7719" s="39">
        <v>0</v>
      </c>
      <c r="E7719" s="39">
        <v>0</v>
      </c>
      <c r="F7719" s="39" t="s">
        <v>52</v>
      </c>
    </row>
    <row r="7720" spans="1:6">
      <c r="A7720">
        <v>84</v>
      </c>
      <c r="B7720" s="1" t="s">
        <v>511</v>
      </c>
      <c r="C7720">
        <v>1</v>
      </c>
      <c r="D7720" s="39">
        <v>1</v>
      </c>
      <c r="E7720" s="39">
        <v>3</v>
      </c>
      <c r="F7720" s="39" t="s">
        <v>51</v>
      </c>
    </row>
    <row r="7721" spans="1:6">
      <c r="A7721">
        <v>84</v>
      </c>
      <c r="B7721" s="1" t="s">
        <v>511</v>
      </c>
      <c r="C7721">
        <v>2</v>
      </c>
      <c r="D7721" s="39">
        <v>0.67</v>
      </c>
      <c r="E7721" s="39">
        <v>2</v>
      </c>
      <c r="F7721" s="39" t="s">
        <v>51</v>
      </c>
    </row>
    <row r="7722" spans="1:6">
      <c r="A7722">
        <v>84</v>
      </c>
      <c r="B7722" s="1" t="s">
        <v>122</v>
      </c>
      <c r="C7722">
        <v>1</v>
      </c>
      <c r="D7722" s="39">
        <v>1</v>
      </c>
      <c r="E7722" s="39">
        <v>3</v>
      </c>
      <c r="F7722" s="39" t="s">
        <v>51</v>
      </c>
    </row>
    <row r="7723" spans="1:6">
      <c r="A7723">
        <v>84</v>
      </c>
      <c r="B7723" s="1" t="s">
        <v>122</v>
      </c>
      <c r="C7723">
        <v>2</v>
      </c>
      <c r="D7723" s="39">
        <v>1</v>
      </c>
      <c r="E7723" s="39">
        <v>3</v>
      </c>
      <c r="F7723" s="39" t="s">
        <v>51</v>
      </c>
    </row>
    <row r="7724" spans="1:6">
      <c r="A7724">
        <v>84</v>
      </c>
      <c r="B7724" s="1" t="s">
        <v>519</v>
      </c>
      <c r="C7724">
        <v>1</v>
      </c>
      <c r="D7724" s="39">
        <v>0.67</v>
      </c>
      <c r="E7724" s="39">
        <v>2</v>
      </c>
      <c r="F7724" s="39" t="s">
        <v>51</v>
      </c>
    </row>
    <row r="7725" spans="1:6">
      <c r="A7725">
        <v>84</v>
      </c>
      <c r="B7725" s="1" t="s">
        <v>519</v>
      </c>
      <c r="C7725">
        <v>2</v>
      </c>
      <c r="D7725" s="39">
        <v>0.57999999999999996</v>
      </c>
      <c r="E7725" s="39">
        <v>1</v>
      </c>
      <c r="F7725" s="39" t="s">
        <v>51</v>
      </c>
    </row>
    <row r="7726" spans="1:6">
      <c r="A7726">
        <v>84</v>
      </c>
      <c r="B7726" s="1" t="s">
        <v>240</v>
      </c>
      <c r="C7726">
        <v>1</v>
      </c>
      <c r="D7726" s="39">
        <v>0.54</v>
      </c>
      <c r="E7726" s="39">
        <v>1</v>
      </c>
      <c r="F7726" s="39" t="s">
        <v>51</v>
      </c>
    </row>
    <row r="7727" spans="1:6">
      <c r="A7727">
        <v>84</v>
      </c>
      <c r="B7727" s="1" t="s">
        <v>240</v>
      </c>
      <c r="C7727">
        <v>2</v>
      </c>
      <c r="D7727" s="39">
        <v>0.8</v>
      </c>
      <c r="E7727" s="39">
        <v>2</v>
      </c>
      <c r="F7727" s="39" t="s">
        <v>51</v>
      </c>
    </row>
    <row r="7728" spans="1:6">
      <c r="A7728">
        <v>84</v>
      </c>
      <c r="B7728" s="1" t="s">
        <v>326</v>
      </c>
      <c r="C7728">
        <v>1</v>
      </c>
      <c r="D7728" s="39">
        <v>0.83</v>
      </c>
      <c r="E7728" s="39">
        <v>2</v>
      </c>
      <c r="F7728" s="39" t="s">
        <v>51</v>
      </c>
    </row>
    <row r="7729" spans="1:6">
      <c r="A7729">
        <v>84</v>
      </c>
      <c r="B7729" s="1" t="s">
        <v>326</v>
      </c>
      <c r="C7729">
        <v>2</v>
      </c>
      <c r="D7729" s="39">
        <v>0.63</v>
      </c>
      <c r="E7729" s="39">
        <v>1</v>
      </c>
      <c r="F7729" s="39" t="s">
        <v>51</v>
      </c>
    </row>
    <row r="7730" spans="1:6">
      <c r="A7730">
        <v>84</v>
      </c>
      <c r="B7730" s="1" t="s">
        <v>290</v>
      </c>
      <c r="C7730">
        <v>1</v>
      </c>
      <c r="D7730" s="39">
        <v>0.72</v>
      </c>
      <c r="E7730" s="39">
        <v>1</v>
      </c>
      <c r="F7730" s="39" t="s">
        <v>51</v>
      </c>
    </row>
    <row r="7731" spans="1:6">
      <c r="A7731">
        <v>84</v>
      </c>
      <c r="B7731" s="1" t="s">
        <v>290</v>
      </c>
      <c r="C7731">
        <v>2</v>
      </c>
      <c r="D7731" s="39">
        <v>1</v>
      </c>
      <c r="E7731" s="39">
        <v>3</v>
      </c>
      <c r="F7731" s="39" t="s">
        <v>51</v>
      </c>
    </row>
    <row r="7732" spans="1:6">
      <c r="A7732">
        <v>84</v>
      </c>
      <c r="B7732" s="1" t="s">
        <v>201</v>
      </c>
      <c r="C7732">
        <v>1</v>
      </c>
      <c r="D7732" s="39">
        <v>0.97</v>
      </c>
      <c r="E7732" s="39">
        <v>2</v>
      </c>
      <c r="F7732" s="39" t="s">
        <v>51</v>
      </c>
    </row>
    <row r="7733" spans="1:6">
      <c r="A7733">
        <v>84</v>
      </c>
      <c r="B7733" s="1" t="s">
        <v>201</v>
      </c>
      <c r="C7733">
        <v>2</v>
      </c>
      <c r="D7733" s="39">
        <v>0.43</v>
      </c>
      <c r="E7733" s="39">
        <v>0</v>
      </c>
      <c r="F7733" s="39" t="s">
        <v>51</v>
      </c>
    </row>
    <row r="7734" spans="1:6">
      <c r="A7734">
        <v>84</v>
      </c>
      <c r="B7734" s="1" t="s">
        <v>342</v>
      </c>
      <c r="C7734">
        <v>1</v>
      </c>
      <c r="D7734" s="39">
        <v>1</v>
      </c>
      <c r="E7734" s="39">
        <v>3</v>
      </c>
      <c r="F7734" s="39" t="s">
        <v>51</v>
      </c>
    </row>
    <row r="7735" spans="1:6">
      <c r="A7735">
        <v>84</v>
      </c>
      <c r="B7735" s="1" t="s">
        <v>342</v>
      </c>
      <c r="C7735">
        <v>2</v>
      </c>
      <c r="D7735" s="39">
        <v>0.63</v>
      </c>
      <c r="E7735" s="39">
        <v>2</v>
      </c>
      <c r="F7735" s="39" t="s">
        <v>51</v>
      </c>
    </row>
    <row r="7736" spans="1:6">
      <c r="A7736">
        <v>84</v>
      </c>
      <c r="B7736" s="1" t="s">
        <v>274</v>
      </c>
      <c r="C7736">
        <v>1</v>
      </c>
      <c r="D7736" s="39">
        <v>0.6</v>
      </c>
      <c r="E7736" s="39">
        <v>2</v>
      </c>
      <c r="F7736" s="39" t="s">
        <v>51</v>
      </c>
    </row>
    <row r="7737" spans="1:6">
      <c r="A7737">
        <v>84</v>
      </c>
      <c r="B7737" s="1" t="s">
        <v>274</v>
      </c>
      <c r="C7737">
        <v>2</v>
      </c>
      <c r="D7737" s="39">
        <v>1</v>
      </c>
      <c r="E7737" s="39">
        <v>3</v>
      </c>
      <c r="F7737" s="39" t="s">
        <v>51</v>
      </c>
    </row>
    <row r="7738" spans="1:6">
      <c r="A7738">
        <v>84</v>
      </c>
      <c r="B7738" s="1" t="s">
        <v>414</v>
      </c>
      <c r="C7738">
        <v>1</v>
      </c>
      <c r="D7738" s="39">
        <v>0.8</v>
      </c>
      <c r="E7738" s="39">
        <v>2</v>
      </c>
      <c r="F7738" s="39" t="s">
        <v>51</v>
      </c>
    </row>
    <row r="7739" spans="1:6">
      <c r="A7739">
        <v>84</v>
      </c>
      <c r="B7739" s="1" t="s">
        <v>414</v>
      </c>
      <c r="C7739">
        <v>2</v>
      </c>
      <c r="D7739" s="39">
        <v>0.78</v>
      </c>
      <c r="E7739" s="39">
        <v>1</v>
      </c>
      <c r="F7739" s="39" t="s">
        <v>51</v>
      </c>
    </row>
    <row r="7740" spans="1:6">
      <c r="A7740">
        <v>84</v>
      </c>
      <c r="B7740" s="1" t="s">
        <v>534</v>
      </c>
      <c r="C7740">
        <v>1</v>
      </c>
      <c r="D7740" s="39">
        <v>0.6</v>
      </c>
      <c r="E7740" s="39">
        <v>1</v>
      </c>
      <c r="F7740" s="39" t="s">
        <v>51</v>
      </c>
    </row>
    <row r="7741" spans="1:6">
      <c r="A7741">
        <v>84</v>
      </c>
      <c r="B7741" s="1" t="s">
        <v>534</v>
      </c>
      <c r="C7741">
        <v>2</v>
      </c>
      <c r="D7741" s="39">
        <v>1</v>
      </c>
      <c r="E7741" s="39">
        <v>3</v>
      </c>
      <c r="F7741" s="39" t="s">
        <v>51</v>
      </c>
    </row>
    <row r="7742" spans="1:6">
      <c r="A7742">
        <v>84</v>
      </c>
      <c r="B7742" s="1" t="s">
        <v>533</v>
      </c>
      <c r="C7742">
        <v>1</v>
      </c>
      <c r="D7742" s="39">
        <v>0</v>
      </c>
      <c r="E7742" s="39">
        <v>0</v>
      </c>
      <c r="F7742" s="39" t="s">
        <v>52</v>
      </c>
    </row>
    <row r="7743" spans="1:6">
      <c r="A7743">
        <v>84</v>
      </c>
      <c r="B7743" s="1" t="s">
        <v>533</v>
      </c>
      <c r="C7743">
        <v>2</v>
      </c>
      <c r="D7743" s="39">
        <v>0</v>
      </c>
      <c r="E7743" s="39">
        <v>0</v>
      </c>
      <c r="F7743" s="39" t="s">
        <v>52</v>
      </c>
    </row>
    <row r="7744" spans="1:6">
      <c r="A7744">
        <v>84</v>
      </c>
      <c r="B7744" s="1" t="s">
        <v>20</v>
      </c>
      <c r="C7744">
        <v>1</v>
      </c>
      <c r="D7744" s="39">
        <v>1</v>
      </c>
      <c r="E7744" s="39">
        <v>3</v>
      </c>
      <c r="F7744" s="39" t="s">
        <v>51</v>
      </c>
    </row>
    <row r="7745" spans="1:6">
      <c r="A7745">
        <v>84</v>
      </c>
      <c r="B7745" s="1" t="s">
        <v>20</v>
      </c>
      <c r="C7745">
        <v>2</v>
      </c>
      <c r="D7745" s="39">
        <v>0.94</v>
      </c>
      <c r="E7745" s="39">
        <v>2</v>
      </c>
      <c r="F7745" s="39" t="s">
        <v>51</v>
      </c>
    </row>
    <row r="7746" spans="1:6">
      <c r="A7746">
        <v>84</v>
      </c>
      <c r="B7746" s="1" t="s">
        <v>394</v>
      </c>
      <c r="C7746">
        <v>1</v>
      </c>
      <c r="D7746" s="39">
        <v>1</v>
      </c>
      <c r="E7746" s="39">
        <v>3</v>
      </c>
      <c r="F7746" s="39" t="s">
        <v>51</v>
      </c>
    </row>
    <row r="7747" spans="1:6">
      <c r="A7747">
        <v>84</v>
      </c>
      <c r="B7747" s="1" t="s">
        <v>394</v>
      </c>
      <c r="C7747">
        <v>2</v>
      </c>
      <c r="D7747" s="39">
        <v>0.99</v>
      </c>
      <c r="E7747" s="39">
        <v>2</v>
      </c>
      <c r="F7747" s="39" t="s">
        <v>51</v>
      </c>
    </row>
    <row r="7748" spans="1:6">
      <c r="A7748">
        <v>84</v>
      </c>
      <c r="B7748" s="1" t="s">
        <v>356</v>
      </c>
      <c r="C7748">
        <v>1</v>
      </c>
      <c r="D7748" s="39">
        <v>0.65</v>
      </c>
      <c r="E7748" s="39">
        <v>2</v>
      </c>
      <c r="F7748" s="39" t="s">
        <v>51</v>
      </c>
    </row>
    <row r="7749" spans="1:6">
      <c r="A7749">
        <v>84</v>
      </c>
      <c r="B7749" s="1" t="s">
        <v>356</v>
      </c>
      <c r="C7749">
        <v>2</v>
      </c>
      <c r="D7749" s="39">
        <v>0</v>
      </c>
      <c r="E7749" s="39">
        <v>0</v>
      </c>
      <c r="F7749" s="39" t="s">
        <v>52</v>
      </c>
    </row>
    <row r="7750" spans="1:6">
      <c r="A7750">
        <v>84</v>
      </c>
      <c r="B7750" s="1" t="s">
        <v>311</v>
      </c>
      <c r="C7750">
        <v>1</v>
      </c>
      <c r="D7750" s="39">
        <v>1</v>
      </c>
      <c r="E7750" s="39">
        <v>3</v>
      </c>
      <c r="F7750" s="39" t="s">
        <v>51</v>
      </c>
    </row>
    <row r="7751" spans="1:6">
      <c r="A7751">
        <v>84</v>
      </c>
      <c r="B7751" s="1" t="s">
        <v>311</v>
      </c>
      <c r="C7751">
        <v>2</v>
      </c>
      <c r="D7751" s="39">
        <v>1</v>
      </c>
      <c r="E7751" s="39">
        <v>3</v>
      </c>
      <c r="F7751" s="39" t="s">
        <v>51</v>
      </c>
    </row>
    <row r="7752" spans="1:6">
      <c r="A7752">
        <v>84</v>
      </c>
      <c r="B7752" s="1" t="s">
        <v>243</v>
      </c>
      <c r="C7752">
        <v>1</v>
      </c>
      <c r="D7752" s="39">
        <v>1</v>
      </c>
      <c r="E7752" s="39">
        <v>3</v>
      </c>
      <c r="F7752" s="39" t="s">
        <v>51</v>
      </c>
    </row>
    <row r="7753" spans="1:6">
      <c r="A7753">
        <v>84</v>
      </c>
      <c r="B7753" s="1" t="s">
        <v>243</v>
      </c>
      <c r="C7753">
        <v>2</v>
      </c>
      <c r="D7753" s="39">
        <v>1</v>
      </c>
      <c r="E7753" s="39">
        <v>3</v>
      </c>
      <c r="F7753" s="39" t="s">
        <v>51</v>
      </c>
    </row>
    <row r="7754" spans="1:6">
      <c r="A7754">
        <v>84</v>
      </c>
      <c r="B7754" s="1" t="s">
        <v>285</v>
      </c>
      <c r="C7754">
        <v>1</v>
      </c>
      <c r="D7754" s="39">
        <v>1</v>
      </c>
      <c r="E7754" s="39">
        <v>3</v>
      </c>
      <c r="F7754" s="39" t="s">
        <v>51</v>
      </c>
    </row>
    <row r="7755" spans="1:6">
      <c r="A7755">
        <v>84</v>
      </c>
      <c r="B7755" s="1" t="s">
        <v>285</v>
      </c>
      <c r="C7755">
        <v>2</v>
      </c>
      <c r="D7755" s="39">
        <v>0.5</v>
      </c>
      <c r="E7755" s="39">
        <v>1</v>
      </c>
      <c r="F7755" s="39" t="s">
        <v>51</v>
      </c>
    </row>
    <row r="7756" spans="1:6">
      <c r="A7756">
        <v>84</v>
      </c>
      <c r="B7756" s="1" t="s">
        <v>275</v>
      </c>
      <c r="C7756">
        <v>1</v>
      </c>
      <c r="D7756" s="39">
        <v>1</v>
      </c>
      <c r="E7756" s="39">
        <v>3</v>
      </c>
      <c r="F7756" s="39" t="s">
        <v>51</v>
      </c>
    </row>
    <row r="7757" spans="1:6">
      <c r="A7757">
        <v>84</v>
      </c>
      <c r="B7757" s="1" t="s">
        <v>275</v>
      </c>
      <c r="C7757">
        <v>2</v>
      </c>
      <c r="D7757" s="39">
        <v>1</v>
      </c>
      <c r="E7757" s="39">
        <v>3</v>
      </c>
      <c r="F7757" s="39" t="s">
        <v>51</v>
      </c>
    </row>
    <row r="7758" spans="1:6">
      <c r="A7758">
        <v>84</v>
      </c>
      <c r="B7758" s="1" t="s">
        <v>527</v>
      </c>
      <c r="C7758">
        <v>1</v>
      </c>
      <c r="D7758" s="39">
        <v>0.7</v>
      </c>
      <c r="E7758" s="39">
        <v>1</v>
      </c>
      <c r="F7758" s="39" t="s">
        <v>51</v>
      </c>
    </row>
    <row r="7759" spans="1:6">
      <c r="A7759">
        <v>84</v>
      </c>
      <c r="B7759" s="1" t="s">
        <v>527</v>
      </c>
      <c r="C7759">
        <v>2</v>
      </c>
      <c r="D7759" s="39">
        <v>0.45</v>
      </c>
      <c r="E7759" s="39">
        <v>0</v>
      </c>
      <c r="F7759" s="39" t="s">
        <v>51</v>
      </c>
    </row>
    <row r="7760" spans="1:6">
      <c r="A7760">
        <v>84</v>
      </c>
      <c r="B7760" s="1" t="s">
        <v>376</v>
      </c>
      <c r="C7760">
        <v>1</v>
      </c>
      <c r="D7760" s="39">
        <v>1</v>
      </c>
      <c r="E7760" s="39">
        <v>3</v>
      </c>
      <c r="F7760" s="39" t="s">
        <v>51</v>
      </c>
    </row>
    <row r="7761" spans="1:6">
      <c r="A7761">
        <v>84</v>
      </c>
      <c r="B7761" s="1" t="s">
        <v>376</v>
      </c>
      <c r="C7761">
        <v>2</v>
      </c>
      <c r="D7761" s="39">
        <v>0.69</v>
      </c>
      <c r="E7761" s="39">
        <v>1</v>
      </c>
      <c r="F7761" s="39" t="s">
        <v>51</v>
      </c>
    </row>
    <row r="7762" spans="1:6">
      <c r="A7762">
        <v>84</v>
      </c>
      <c r="B7762" s="1" t="s">
        <v>535</v>
      </c>
      <c r="C7762">
        <v>1</v>
      </c>
      <c r="D7762" s="39">
        <v>1</v>
      </c>
      <c r="E7762" s="39">
        <v>3</v>
      </c>
      <c r="F7762" s="39" t="s">
        <v>51</v>
      </c>
    </row>
    <row r="7763" spans="1:6">
      <c r="A7763">
        <v>84</v>
      </c>
      <c r="B7763" s="1" t="s">
        <v>535</v>
      </c>
      <c r="C7763">
        <v>2</v>
      </c>
      <c r="D7763" s="39">
        <v>0.93</v>
      </c>
      <c r="E7763" s="39">
        <v>2</v>
      </c>
      <c r="F7763" s="39" t="s">
        <v>51</v>
      </c>
    </row>
    <row r="7764" spans="1:6">
      <c r="A7764">
        <v>85</v>
      </c>
      <c r="B7764" s="1" t="s">
        <v>493</v>
      </c>
      <c r="C7764">
        <v>1</v>
      </c>
      <c r="D7764" s="39">
        <v>0.39</v>
      </c>
      <c r="E7764" s="39">
        <v>0</v>
      </c>
      <c r="F7764" s="39" t="s">
        <v>51</v>
      </c>
    </row>
    <row r="7765" spans="1:6">
      <c r="A7765">
        <v>85</v>
      </c>
      <c r="B7765" s="1" t="s">
        <v>493</v>
      </c>
      <c r="C7765">
        <v>2</v>
      </c>
      <c r="D7765" s="39">
        <v>0.7</v>
      </c>
      <c r="E7765" s="39">
        <v>2</v>
      </c>
      <c r="F7765" s="39" t="s">
        <v>51</v>
      </c>
    </row>
    <row r="7766" spans="1:6">
      <c r="A7766">
        <v>85</v>
      </c>
      <c r="B7766" s="1" t="s">
        <v>488</v>
      </c>
      <c r="C7766">
        <v>1</v>
      </c>
      <c r="D7766" s="39">
        <v>1</v>
      </c>
      <c r="E7766" s="39">
        <v>3</v>
      </c>
      <c r="F7766" s="39" t="s">
        <v>51</v>
      </c>
    </row>
    <row r="7767" spans="1:6">
      <c r="A7767">
        <v>85</v>
      </c>
      <c r="B7767" s="1" t="s">
        <v>488</v>
      </c>
      <c r="C7767">
        <v>2</v>
      </c>
      <c r="D7767" s="39">
        <v>0.59</v>
      </c>
      <c r="E7767" s="39">
        <v>2</v>
      </c>
      <c r="F7767" s="39" t="s">
        <v>51</v>
      </c>
    </row>
    <row r="7768" spans="1:6">
      <c r="A7768">
        <v>85</v>
      </c>
      <c r="B7768" s="1" t="s">
        <v>354</v>
      </c>
      <c r="C7768">
        <v>1</v>
      </c>
      <c r="D7768" s="39">
        <v>0.45</v>
      </c>
      <c r="E7768" s="39">
        <v>1</v>
      </c>
      <c r="F7768" s="39" t="s">
        <v>51</v>
      </c>
    </row>
    <row r="7769" spans="1:6">
      <c r="A7769">
        <v>85</v>
      </c>
      <c r="B7769" s="1" t="s">
        <v>354</v>
      </c>
      <c r="C7769">
        <v>2</v>
      </c>
      <c r="D7769" s="39">
        <v>0.7</v>
      </c>
      <c r="E7769" s="39">
        <v>2</v>
      </c>
      <c r="F7769" s="39" t="s">
        <v>51</v>
      </c>
    </row>
    <row r="7770" spans="1:6">
      <c r="A7770">
        <v>85</v>
      </c>
      <c r="B7770" s="1" t="s">
        <v>330</v>
      </c>
      <c r="C7770">
        <v>1</v>
      </c>
      <c r="D7770" s="39">
        <v>0.66</v>
      </c>
      <c r="E7770" s="39">
        <v>2</v>
      </c>
      <c r="F7770" s="39" t="s">
        <v>51</v>
      </c>
    </row>
    <row r="7771" spans="1:6">
      <c r="A7771">
        <v>85</v>
      </c>
      <c r="B7771" s="1" t="s">
        <v>330</v>
      </c>
      <c r="C7771">
        <v>2</v>
      </c>
      <c r="D7771" s="39">
        <v>1</v>
      </c>
      <c r="E7771" s="39">
        <v>3</v>
      </c>
      <c r="F7771" s="39" t="s">
        <v>51</v>
      </c>
    </row>
    <row r="7772" spans="1:6">
      <c r="A7772">
        <v>85</v>
      </c>
      <c r="B7772" s="1" t="s">
        <v>430</v>
      </c>
      <c r="C7772">
        <v>1</v>
      </c>
      <c r="D7772" s="39">
        <v>0.65</v>
      </c>
      <c r="E7772" s="39">
        <v>2</v>
      </c>
      <c r="F7772" s="39" t="s">
        <v>51</v>
      </c>
    </row>
    <row r="7773" spans="1:6">
      <c r="A7773">
        <v>85</v>
      </c>
      <c r="B7773" s="1" t="s">
        <v>430</v>
      </c>
      <c r="C7773">
        <v>2</v>
      </c>
      <c r="D7773" s="39">
        <v>1</v>
      </c>
      <c r="E7773" s="39">
        <v>3</v>
      </c>
      <c r="F7773" s="39" t="s">
        <v>51</v>
      </c>
    </row>
    <row r="7774" spans="1:6">
      <c r="A7774">
        <v>85</v>
      </c>
      <c r="B7774" s="1" t="s">
        <v>554</v>
      </c>
      <c r="C7774">
        <v>1</v>
      </c>
      <c r="D7774" s="39">
        <v>0.61</v>
      </c>
      <c r="E7774" s="39">
        <v>2</v>
      </c>
      <c r="F7774" s="39" t="s">
        <v>51</v>
      </c>
    </row>
    <row r="7775" spans="1:6">
      <c r="A7775">
        <v>85</v>
      </c>
      <c r="B7775" s="1" t="s">
        <v>554</v>
      </c>
      <c r="C7775">
        <v>2</v>
      </c>
      <c r="D7775" s="39">
        <v>1</v>
      </c>
      <c r="E7775" s="39">
        <v>3</v>
      </c>
      <c r="F7775" s="39" t="s">
        <v>51</v>
      </c>
    </row>
    <row r="7776" spans="1:6">
      <c r="A7776">
        <v>85</v>
      </c>
      <c r="B7776" s="1" t="s">
        <v>379</v>
      </c>
      <c r="C7776">
        <v>1</v>
      </c>
      <c r="D7776" s="39">
        <v>0.36</v>
      </c>
      <c r="E7776" s="39">
        <v>0</v>
      </c>
      <c r="F7776" s="39" t="s">
        <v>51</v>
      </c>
    </row>
    <row r="7777" spans="1:6">
      <c r="A7777">
        <v>85</v>
      </c>
      <c r="B7777" s="1" t="s">
        <v>379</v>
      </c>
      <c r="C7777">
        <v>2</v>
      </c>
      <c r="D7777" s="39">
        <v>0</v>
      </c>
      <c r="E7777" s="39">
        <v>0</v>
      </c>
      <c r="F7777" s="39" t="s">
        <v>52</v>
      </c>
    </row>
    <row r="7778" spans="1:6">
      <c r="A7778">
        <v>85</v>
      </c>
      <c r="B7778" s="1" t="s">
        <v>332</v>
      </c>
      <c r="C7778">
        <v>1</v>
      </c>
      <c r="D7778" s="39">
        <v>0.69</v>
      </c>
      <c r="E7778" s="39">
        <v>2</v>
      </c>
      <c r="F7778" s="39" t="s">
        <v>51</v>
      </c>
    </row>
    <row r="7779" spans="1:6">
      <c r="A7779">
        <v>85</v>
      </c>
      <c r="B7779" s="1" t="s">
        <v>332</v>
      </c>
      <c r="C7779">
        <v>2</v>
      </c>
      <c r="D7779" s="39">
        <v>0.74</v>
      </c>
      <c r="E7779" s="39">
        <v>2</v>
      </c>
      <c r="F7779" s="39" t="s">
        <v>51</v>
      </c>
    </row>
    <row r="7780" spans="1:6">
      <c r="A7780">
        <v>85</v>
      </c>
      <c r="B7780" s="1" t="s">
        <v>95</v>
      </c>
      <c r="C7780">
        <v>1</v>
      </c>
      <c r="D7780" s="39">
        <v>0.76</v>
      </c>
      <c r="E7780" s="39">
        <v>2</v>
      </c>
      <c r="F7780" s="39" t="s">
        <v>51</v>
      </c>
    </row>
    <row r="7781" spans="1:6">
      <c r="A7781">
        <v>85</v>
      </c>
      <c r="B7781" s="1" t="s">
        <v>95</v>
      </c>
      <c r="C7781">
        <v>2</v>
      </c>
      <c r="D7781" s="39">
        <v>0.69</v>
      </c>
      <c r="E7781" s="39">
        <v>2</v>
      </c>
      <c r="F7781" s="39" t="s">
        <v>51</v>
      </c>
    </row>
    <row r="7782" spans="1:6">
      <c r="A7782">
        <v>85</v>
      </c>
      <c r="B7782" s="1" t="s">
        <v>10</v>
      </c>
      <c r="C7782">
        <v>1</v>
      </c>
      <c r="D7782" s="39">
        <v>0.54</v>
      </c>
      <c r="E7782" s="39">
        <v>1</v>
      </c>
      <c r="F7782" s="39" t="s">
        <v>51</v>
      </c>
    </row>
    <row r="7783" spans="1:6">
      <c r="A7783">
        <v>85</v>
      </c>
      <c r="B7783" s="1" t="s">
        <v>10</v>
      </c>
      <c r="C7783">
        <v>2</v>
      </c>
      <c r="D7783" s="39">
        <v>1</v>
      </c>
      <c r="E7783" s="39">
        <v>3</v>
      </c>
      <c r="F7783" s="39" t="s">
        <v>51</v>
      </c>
    </row>
    <row r="7784" spans="1:6">
      <c r="A7784">
        <v>85</v>
      </c>
      <c r="B7784" s="1" t="s">
        <v>390</v>
      </c>
      <c r="C7784">
        <v>1</v>
      </c>
      <c r="D7784" s="39">
        <v>0.64</v>
      </c>
      <c r="E7784" s="39">
        <v>2</v>
      </c>
      <c r="F7784" s="39" t="s">
        <v>51</v>
      </c>
    </row>
    <row r="7785" spans="1:6">
      <c r="A7785">
        <v>85</v>
      </c>
      <c r="B7785" s="1" t="s">
        <v>390</v>
      </c>
      <c r="C7785">
        <v>2</v>
      </c>
      <c r="D7785" s="39">
        <v>1</v>
      </c>
      <c r="E7785" s="39">
        <v>3</v>
      </c>
      <c r="F7785" s="39" t="s">
        <v>51</v>
      </c>
    </row>
    <row r="7786" spans="1:6">
      <c r="A7786">
        <v>85</v>
      </c>
      <c r="B7786" s="1" t="s">
        <v>538</v>
      </c>
      <c r="C7786">
        <v>1</v>
      </c>
      <c r="D7786" s="39">
        <v>0.65</v>
      </c>
      <c r="E7786" s="39">
        <v>2</v>
      </c>
      <c r="F7786" s="39" t="s">
        <v>51</v>
      </c>
    </row>
    <row r="7787" spans="1:6">
      <c r="A7787">
        <v>85</v>
      </c>
      <c r="B7787" s="1" t="s">
        <v>538</v>
      </c>
      <c r="C7787">
        <v>2</v>
      </c>
      <c r="D7787" s="39">
        <v>0.64</v>
      </c>
      <c r="E7787" s="39">
        <v>2</v>
      </c>
      <c r="F7787" s="39" t="s">
        <v>51</v>
      </c>
    </row>
    <row r="7788" spans="1:6">
      <c r="A7788">
        <v>85</v>
      </c>
      <c r="B7788" s="1" t="s">
        <v>532</v>
      </c>
      <c r="C7788">
        <v>1</v>
      </c>
      <c r="D7788" s="39">
        <v>0.51</v>
      </c>
      <c r="E7788" s="39">
        <v>1</v>
      </c>
      <c r="F7788" s="39" t="s">
        <v>51</v>
      </c>
    </row>
    <row r="7789" spans="1:6">
      <c r="A7789">
        <v>85</v>
      </c>
      <c r="B7789" s="1" t="s">
        <v>532</v>
      </c>
      <c r="C7789">
        <v>2</v>
      </c>
      <c r="D7789" s="39">
        <v>0.48</v>
      </c>
      <c r="E7789" s="39">
        <v>1</v>
      </c>
      <c r="F7789" s="39" t="s">
        <v>51</v>
      </c>
    </row>
    <row r="7790" spans="1:6">
      <c r="A7790">
        <v>85</v>
      </c>
      <c r="B7790" s="1" t="s">
        <v>508</v>
      </c>
      <c r="C7790">
        <v>1</v>
      </c>
      <c r="D7790" s="39">
        <v>0.63</v>
      </c>
      <c r="E7790" s="39">
        <v>2</v>
      </c>
      <c r="F7790" s="39" t="s">
        <v>51</v>
      </c>
    </row>
    <row r="7791" spans="1:6">
      <c r="A7791">
        <v>85</v>
      </c>
      <c r="B7791" s="1" t="s">
        <v>508</v>
      </c>
      <c r="C7791">
        <v>2</v>
      </c>
      <c r="D7791" s="39">
        <v>0.66</v>
      </c>
      <c r="E7791" s="39">
        <v>2</v>
      </c>
      <c r="F7791" s="39" t="s">
        <v>51</v>
      </c>
    </row>
    <row r="7792" spans="1:6">
      <c r="A7792">
        <v>85</v>
      </c>
      <c r="B7792" s="1" t="s">
        <v>452</v>
      </c>
      <c r="C7792">
        <v>1</v>
      </c>
      <c r="D7792" s="39">
        <v>0.53</v>
      </c>
      <c r="E7792" s="39">
        <v>2</v>
      </c>
      <c r="F7792" s="39" t="s">
        <v>51</v>
      </c>
    </row>
    <row r="7793" spans="1:6">
      <c r="A7793">
        <v>85</v>
      </c>
      <c r="B7793" s="1" t="s">
        <v>452</v>
      </c>
      <c r="C7793">
        <v>2</v>
      </c>
      <c r="D7793" s="39">
        <v>0.59</v>
      </c>
      <c r="E7793" s="39">
        <v>2</v>
      </c>
      <c r="F7793" s="39" t="s">
        <v>51</v>
      </c>
    </row>
    <row r="7794" spans="1:6">
      <c r="A7794">
        <v>85</v>
      </c>
      <c r="B7794" s="1" t="s">
        <v>120</v>
      </c>
      <c r="C7794">
        <v>1</v>
      </c>
      <c r="D7794" s="39">
        <v>0.63</v>
      </c>
      <c r="E7794" s="39">
        <v>2</v>
      </c>
      <c r="F7794" s="39" t="s">
        <v>51</v>
      </c>
    </row>
    <row r="7795" spans="1:6">
      <c r="A7795">
        <v>85</v>
      </c>
      <c r="B7795" s="1" t="s">
        <v>120</v>
      </c>
      <c r="C7795">
        <v>2</v>
      </c>
      <c r="D7795" s="39">
        <v>0.75</v>
      </c>
      <c r="E7795" s="39">
        <v>2</v>
      </c>
      <c r="F7795" s="39" t="s">
        <v>51</v>
      </c>
    </row>
    <row r="7796" spans="1:6">
      <c r="A7796">
        <v>85</v>
      </c>
      <c r="B7796" s="1" t="s">
        <v>489</v>
      </c>
      <c r="C7796">
        <v>1</v>
      </c>
      <c r="D7796" s="39">
        <v>1</v>
      </c>
      <c r="E7796" s="39">
        <v>3</v>
      </c>
      <c r="F7796" s="39" t="s">
        <v>51</v>
      </c>
    </row>
    <row r="7797" spans="1:6">
      <c r="A7797">
        <v>85</v>
      </c>
      <c r="B7797" s="1" t="s">
        <v>489</v>
      </c>
      <c r="C7797">
        <v>2</v>
      </c>
      <c r="D7797" s="39">
        <v>0.81</v>
      </c>
      <c r="E7797" s="39">
        <v>2</v>
      </c>
      <c r="F7797" s="39" t="s">
        <v>51</v>
      </c>
    </row>
    <row r="7798" spans="1:6">
      <c r="A7798">
        <v>85</v>
      </c>
      <c r="B7798" s="1" t="s">
        <v>540</v>
      </c>
      <c r="C7798">
        <v>1</v>
      </c>
      <c r="D7798" s="39">
        <v>0.35</v>
      </c>
      <c r="E7798" s="39">
        <v>0</v>
      </c>
      <c r="F7798" s="39" t="s">
        <v>51</v>
      </c>
    </row>
    <row r="7799" spans="1:6">
      <c r="A7799">
        <v>85</v>
      </c>
      <c r="B7799" s="1" t="s">
        <v>540</v>
      </c>
      <c r="C7799">
        <v>2</v>
      </c>
      <c r="D7799" s="39">
        <v>0</v>
      </c>
      <c r="E7799" s="39">
        <v>0</v>
      </c>
      <c r="F7799" s="39" t="s">
        <v>52</v>
      </c>
    </row>
    <row r="7800" spans="1:6">
      <c r="A7800">
        <v>85</v>
      </c>
      <c r="B7800" s="1" t="s">
        <v>334</v>
      </c>
      <c r="C7800">
        <v>1</v>
      </c>
      <c r="D7800" s="39">
        <v>0.72</v>
      </c>
      <c r="E7800" s="39">
        <v>1</v>
      </c>
      <c r="F7800" s="39" t="s">
        <v>51</v>
      </c>
    </row>
    <row r="7801" spans="1:6">
      <c r="A7801">
        <v>85</v>
      </c>
      <c r="B7801" s="1" t="s">
        <v>334</v>
      </c>
      <c r="C7801">
        <v>2</v>
      </c>
      <c r="D7801" s="39">
        <v>1</v>
      </c>
      <c r="E7801" s="39">
        <v>3</v>
      </c>
      <c r="F7801" s="39" t="s">
        <v>51</v>
      </c>
    </row>
    <row r="7802" spans="1:6">
      <c r="A7802">
        <v>85</v>
      </c>
      <c r="B7802" s="1" t="s">
        <v>530</v>
      </c>
      <c r="C7802">
        <v>1</v>
      </c>
      <c r="D7802" s="39">
        <v>0.62</v>
      </c>
      <c r="E7802" s="39">
        <v>2</v>
      </c>
      <c r="F7802" s="39" t="s">
        <v>51</v>
      </c>
    </row>
    <row r="7803" spans="1:6">
      <c r="A7803">
        <v>85</v>
      </c>
      <c r="B7803" s="1" t="s">
        <v>530</v>
      </c>
      <c r="C7803">
        <v>2</v>
      </c>
      <c r="D7803" s="39">
        <v>0.55000000000000004</v>
      </c>
      <c r="E7803" s="39">
        <v>2</v>
      </c>
      <c r="F7803" s="39" t="s">
        <v>51</v>
      </c>
    </row>
    <row r="7804" spans="1:6">
      <c r="A7804">
        <v>85</v>
      </c>
      <c r="B7804" s="1" t="s">
        <v>335</v>
      </c>
      <c r="C7804">
        <v>1</v>
      </c>
      <c r="D7804" s="39">
        <v>0.73</v>
      </c>
      <c r="E7804" s="39">
        <v>2</v>
      </c>
      <c r="F7804" s="39" t="s">
        <v>51</v>
      </c>
    </row>
    <row r="7805" spans="1:6">
      <c r="A7805">
        <v>85</v>
      </c>
      <c r="B7805" s="1" t="s">
        <v>335</v>
      </c>
      <c r="C7805">
        <v>2</v>
      </c>
      <c r="D7805" s="39">
        <v>0.32</v>
      </c>
      <c r="E7805" s="39">
        <v>0</v>
      </c>
      <c r="F7805" s="39" t="s">
        <v>51</v>
      </c>
    </row>
    <row r="7806" spans="1:6">
      <c r="A7806">
        <v>85</v>
      </c>
      <c r="B7806" s="1" t="s">
        <v>509</v>
      </c>
      <c r="C7806">
        <v>1</v>
      </c>
      <c r="D7806" s="39">
        <v>0.66</v>
      </c>
      <c r="E7806" s="39">
        <v>2</v>
      </c>
      <c r="F7806" s="39" t="s">
        <v>51</v>
      </c>
    </row>
    <row r="7807" spans="1:6">
      <c r="A7807">
        <v>85</v>
      </c>
      <c r="B7807" s="1" t="s">
        <v>509</v>
      </c>
      <c r="C7807">
        <v>2</v>
      </c>
      <c r="D7807" s="39">
        <v>0.46</v>
      </c>
      <c r="E7807" s="39">
        <v>1</v>
      </c>
      <c r="F7807" s="39" t="s">
        <v>51</v>
      </c>
    </row>
    <row r="7808" spans="1:6">
      <c r="A7808">
        <v>85</v>
      </c>
      <c r="B7808" s="1" t="s">
        <v>257</v>
      </c>
      <c r="C7808">
        <v>1</v>
      </c>
      <c r="D7808" s="39">
        <v>0.59</v>
      </c>
      <c r="E7808" s="39">
        <v>1</v>
      </c>
      <c r="F7808" s="39" t="s">
        <v>51</v>
      </c>
    </row>
    <row r="7809" spans="1:6">
      <c r="A7809">
        <v>85</v>
      </c>
      <c r="B7809" s="1" t="s">
        <v>257</v>
      </c>
      <c r="C7809">
        <v>2</v>
      </c>
      <c r="D7809" s="39">
        <v>0.72</v>
      </c>
      <c r="E7809" s="39">
        <v>1</v>
      </c>
      <c r="F7809" s="39" t="s">
        <v>51</v>
      </c>
    </row>
    <row r="7810" spans="1:6">
      <c r="A7810">
        <v>85</v>
      </c>
      <c r="B7810" s="1" t="s">
        <v>323</v>
      </c>
      <c r="C7810">
        <v>1</v>
      </c>
      <c r="D7810" s="39">
        <v>1</v>
      </c>
      <c r="E7810" s="39">
        <v>3</v>
      </c>
      <c r="F7810" s="39" t="s">
        <v>51</v>
      </c>
    </row>
    <row r="7811" spans="1:6">
      <c r="A7811">
        <v>85</v>
      </c>
      <c r="B7811" s="1" t="s">
        <v>323</v>
      </c>
      <c r="C7811">
        <v>2</v>
      </c>
      <c r="D7811" s="39">
        <v>0.66</v>
      </c>
      <c r="E7811" s="39">
        <v>1</v>
      </c>
      <c r="F7811" s="39" t="s">
        <v>51</v>
      </c>
    </row>
    <row r="7812" spans="1:6">
      <c r="A7812">
        <v>85</v>
      </c>
      <c r="B7812" s="1" t="s">
        <v>481</v>
      </c>
      <c r="C7812">
        <v>1</v>
      </c>
      <c r="D7812" s="39">
        <v>0.56999999999999995</v>
      </c>
      <c r="E7812" s="39">
        <v>1</v>
      </c>
      <c r="F7812" s="39" t="s">
        <v>51</v>
      </c>
    </row>
    <row r="7813" spans="1:6">
      <c r="A7813">
        <v>85</v>
      </c>
      <c r="B7813" s="1" t="s">
        <v>481</v>
      </c>
      <c r="C7813">
        <v>2</v>
      </c>
      <c r="D7813" s="39">
        <v>0.46</v>
      </c>
      <c r="E7813" s="39">
        <v>0</v>
      </c>
      <c r="F7813" s="39" t="s">
        <v>51</v>
      </c>
    </row>
    <row r="7814" spans="1:6">
      <c r="A7814">
        <v>85</v>
      </c>
      <c r="B7814" s="1" t="s">
        <v>14</v>
      </c>
      <c r="C7814">
        <v>1</v>
      </c>
      <c r="D7814" s="39">
        <v>0.39</v>
      </c>
      <c r="E7814" s="39">
        <v>0</v>
      </c>
      <c r="F7814" s="39" t="s">
        <v>51</v>
      </c>
    </row>
    <row r="7815" spans="1:6">
      <c r="A7815">
        <v>85</v>
      </c>
      <c r="B7815" s="1" t="s">
        <v>14</v>
      </c>
      <c r="C7815">
        <v>2</v>
      </c>
      <c r="D7815" s="39">
        <v>0.56000000000000005</v>
      </c>
      <c r="E7815" s="39">
        <v>2</v>
      </c>
      <c r="F7815" s="39" t="s">
        <v>51</v>
      </c>
    </row>
    <row r="7816" spans="1:6">
      <c r="A7816">
        <v>85</v>
      </c>
      <c r="B7816" s="1" t="s">
        <v>511</v>
      </c>
      <c r="C7816">
        <v>1</v>
      </c>
      <c r="D7816" s="39">
        <v>0.62</v>
      </c>
      <c r="E7816" s="39">
        <v>2</v>
      </c>
      <c r="F7816" s="39" t="s">
        <v>51</v>
      </c>
    </row>
    <row r="7817" spans="1:6">
      <c r="A7817">
        <v>85</v>
      </c>
      <c r="B7817" s="1" t="s">
        <v>511</v>
      </c>
      <c r="C7817">
        <v>2</v>
      </c>
      <c r="D7817" s="39">
        <v>0.4</v>
      </c>
      <c r="E7817" s="39">
        <v>0</v>
      </c>
      <c r="F7817" s="39" t="s">
        <v>51</v>
      </c>
    </row>
    <row r="7818" spans="1:6">
      <c r="A7818">
        <v>85</v>
      </c>
      <c r="B7818" s="1" t="s">
        <v>519</v>
      </c>
      <c r="C7818">
        <v>1</v>
      </c>
      <c r="D7818" s="39">
        <v>0.4</v>
      </c>
      <c r="E7818" s="39">
        <v>0</v>
      </c>
      <c r="F7818" s="39" t="s">
        <v>51</v>
      </c>
    </row>
    <row r="7819" spans="1:6">
      <c r="A7819">
        <v>85</v>
      </c>
      <c r="B7819" s="1" t="s">
        <v>519</v>
      </c>
      <c r="C7819">
        <v>2</v>
      </c>
      <c r="D7819" s="39">
        <v>0.54</v>
      </c>
      <c r="E7819" s="39">
        <v>1</v>
      </c>
      <c r="F7819" s="39" t="s">
        <v>51</v>
      </c>
    </row>
    <row r="7820" spans="1:6">
      <c r="A7820">
        <v>85</v>
      </c>
      <c r="B7820" s="1" t="s">
        <v>122</v>
      </c>
      <c r="C7820">
        <v>1</v>
      </c>
      <c r="D7820" s="39">
        <v>0.64</v>
      </c>
      <c r="E7820" s="39">
        <v>1</v>
      </c>
      <c r="F7820" s="39" t="s">
        <v>51</v>
      </c>
    </row>
    <row r="7821" spans="1:6">
      <c r="A7821">
        <v>85</v>
      </c>
      <c r="B7821" s="1" t="s">
        <v>122</v>
      </c>
      <c r="C7821">
        <v>2</v>
      </c>
      <c r="D7821" s="39">
        <v>0.78</v>
      </c>
      <c r="E7821" s="39">
        <v>2</v>
      </c>
      <c r="F7821" s="39" t="s">
        <v>51</v>
      </c>
    </row>
    <row r="7822" spans="1:6">
      <c r="A7822">
        <v>85</v>
      </c>
      <c r="B7822" s="1" t="s">
        <v>326</v>
      </c>
      <c r="C7822">
        <v>1</v>
      </c>
      <c r="D7822" s="39">
        <v>0.88</v>
      </c>
      <c r="E7822" s="39">
        <v>1</v>
      </c>
      <c r="F7822" s="39" t="s">
        <v>51</v>
      </c>
    </row>
    <row r="7823" spans="1:6">
      <c r="A7823">
        <v>85</v>
      </c>
      <c r="B7823" s="1" t="s">
        <v>326</v>
      </c>
      <c r="C7823">
        <v>2</v>
      </c>
      <c r="D7823" s="39">
        <v>0.67</v>
      </c>
      <c r="E7823" s="39">
        <v>1</v>
      </c>
      <c r="F7823" s="39" t="s">
        <v>51</v>
      </c>
    </row>
    <row r="7824" spans="1:6">
      <c r="A7824">
        <v>85</v>
      </c>
      <c r="B7824" s="1" t="s">
        <v>290</v>
      </c>
      <c r="C7824">
        <v>1</v>
      </c>
      <c r="D7824" s="39">
        <v>0.67</v>
      </c>
      <c r="E7824" s="39">
        <v>2</v>
      </c>
      <c r="F7824" s="39" t="s">
        <v>51</v>
      </c>
    </row>
    <row r="7825" spans="1:6">
      <c r="A7825">
        <v>85</v>
      </c>
      <c r="B7825" s="1" t="s">
        <v>290</v>
      </c>
      <c r="C7825">
        <v>2</v>
      </c>
      <c r="D7825" s="39">
        <v>0.32</v>
      </c>
      <c r="E7825" s="39">
        <v>0</v>
      </c>
      <c r="F7825" s="39" t="s">
        <v>51</v>
      </c>
    </row>
    <row r="7826" spans="1:6">
      <c r="A7826">
        <v>85</v>
      </c>
      <c r="B7826" s="1" t="s">
        <v>201</v>
      </c>
      <c r="C7826">
        <v>1</v>
      </c>
      <c r="D7826" s="39">
        <v>1</v>
      </c>
      <c r="E7826" s="39">
        <v>3</v>
      </c>
      <c r="F7826" s="39" t="s">
        <v>51</v>
      </c>
    </row>
    <row r="7827" spans="1:6">
      <c r="A7827">
        <v>85</v>
      </c>
      <c r="B7827" s="1" t="s">
        <v>201</v>
      </c>
      <c r="C7827">
        <v>2</v>
      </c>
      <c r="D7827" s="39">
        <v>0.81</v>
      </c>
      <c r="E7827" s="39">
        <v>2</v>
      </c>
      <c r="F7827" s="39" t="s">
        <v>51</v>
      </c>
    </row>
    <row r="7828" spans="1:6">
      <c r="A7828">
        <v>85</v>
      </c>
      <c r="B7828" s="1" t="s">
        <v>342</v>
      </c>
      <c r="C7828">
        <v>1</v>
      </c>
      <c r="D7828" s="39">
        <v>0.61</v>
      </c>
      <c r="E7828" s="39">
        <v>1</v>
      </c>
      <c r="F7828" s="39" t="s">
        <v>51</v>
      </c>
    </row>
    <row r="7829" spans="1:6">
      <c r="A7829">
        <v>85</v>
      </c>
      <c r="B7829" s="1" t="s">
        <v>342</v>
      </c>
      <c r="C7829">
        <v>2</v>
      </c>
      <c r="D7829" s="39">
        <v>0</v>
      </c>
      <c r="E7829" s="39">
        <v>0</v>
      </c>
      <c r="F7829" s="39" t="s">
        <v>52</v>
      </c>
    </row>
    <row r="7830" spans="1:6">
      <c r="A7830">
        <v>85</v>
      </c>
      <c r="B7830" s="1" t="s">
        <v>274</v>
      </c>
      <c r="C7830">
        <v>1</v>
      </c>
      <c r="D7830" s="39">
        <v>0.77</v>
      </c>
      <c r="E7830" s="39">
        <v>2</v>
      </c>
      <c r="F7830" s="39" t="s">
        <v>51</v>
      </c>
    </row>
    <row r="7831" spans="1:6">
      <c r="A7831">
        <v>85</v>
      </c>
      <c r="B7831" s="1" t="s">
        <v>274</v>
      </c>
      <c r="C7831">
        <v>2</v>
      </c>
      <c r="D7831" s="39">
        <v>0.85</v>
      </c>
      <c r="E7831" s="39">
        <v>2</v>
      </c>
      <c r="F7831" s="39" t="s">
        <v>51</v>
      </c>
    </row>
    <row r="7832" spans="1:6">
      <c r="A7832">
        <v>85</v>
      </c>
      <c r="B7832" s="1" t="s">
        <v>414</v>
      </c>
      <c r="C7832">
        <v>1</v>
      </c>
      <c r="D7832" s="39">
        <v>0.81</v>
      </c>
      <c r="E7832" s="39">
        <v>2</v>
      </c>
      <c r="F7832" s="39" t="s">
        <v>51</v>
      </c>
    </row>
    <row r="7833" spans="1:6">
      <c r="A7833">
        <v>85</v>
      </c>
      <c r="B7833" s="1" t="s">
        <v>414</v>
      </c>
      <c r="C7833">
        <v>2</v>
      </c>
      <c r="D7833" s="39">
        <v>0.73</v>
      </c>
      <c r="E7833" s="39">
        <v>2</v>
      </c>
      <c r="F7833" s="39" t="s">
        <v>51</v>
      </c>
    </row>
    <row r="7834" spans="1:6">
      <c r="A7834">
        <v>85</v>
      </c>
      <c r="B7834" s="1" t="s">
        <v>534</v>
      </c>
      <c r="C7834">
        <v>1</v>
      </c>
      <c r="D7834" s="39">
        <v>0.88</v>
      </c>
      <c r="E7834" s="39">
        <v>2</v>
      </c>
      <c r="F7834" s="39" t="s">
        <v>51</v>
      </c>
    </row>
    <row r="7835" spans="1:6">
      <c r="A7835">
        <v>85</v>
      </c>
      <c r="B7835" s="1" t="s">
        <v>534</v>
      </c>
      <c r="C7835">
        <v>2</v>
      </c>
      <c r="D7835" s="39">
        <v>0</v>
      </c>
      <c r="E7835" s="39">
        <v>0</v>
      </c>
      <c r="F7835" s="39" t="s">
        <v>52</v>
      </c>
    </row>
    <row r="7836" spans="1:6">
      <c r="A7836">
        <v>85</v>
      </c>
      <c r="B7836" s="1" t="s">
        <v>20</v>
      </c>
      <c r="C7836">
        <v>1</v>
      </c>
      <c r="D7836" s="39">
        <v>0.78</v>
      </c>
      <c r="E7836" s="39">
        <v>2</v>
      </c>
      <c r="F7836" s="39" t="s">
        <v>51</v>
      </c>
    </row>
    <row r="7837" spans="1:6">
      <c r="A7837">
        <v>85</v>
      </c>
      <c r="B7837" s="1" t="s">
        <v>20</v>
      </c>
      <c r="C7837">
        <v>2</v>
      </c>
      <c r="D7837" s="39">
        <v>1</v>
      </c>
      <c r="E7837" s="39">
        <v>3</v>
      </c>
      <c r="F7837" s="39" t="s">
        <v>51</v>
      </c>
    </row>
    <row r="7838" spans="1:6">
      <c r="A7838">
        <v>85</v>
      </c>
      <c r="B7838" s="1" t="s">
        <v>311</v>
      </c>
      <c r="C7838">
        <v>1</v>
      </c>
      <c r="D7838" s="39">
        <v>0.53</v>
      </c>
      <c r="E7838" s="39">
        <v>2</v>
      </c>
      <c r="F7838" s="39" t="s">
        <v>51</v>
      </c>
    </row>
    <row r="7839" spans="1:6">
      <c r="A7839">
        <v>85</v>
      </c>
      <c r="B7839" s="1" t="s">
        <v>311</v>
      </c>
      <c r="C7839">
        <v>2</v>
      </c>
      <c r="D7839" s="39">
        <v>0.47</v>
      </c>
      <c r="E7839" s="39">
        <v>0</v>
      </c>
      <c r="F7839" s="39" t="s">
        <v>51</v>
      </c>
    </row>
    <row r="7840" spans="1:6">
      <c r="A7840">
        <v>85</v>
      </c>
      <c r="B7840" s="1" t="s">
        <v>394</v>
      </c>
      <c r="C7840">
        <v>1</v>
      </c>
      <c r="D7840" s="39">
        <v>1</v>
      </c>
      <c r="E7840" s="39">
        <v>3</v>
      </c>
      <c r="F7840" s="39" t="s">
        <v>51</v>
      </c>
    </row>
    <row r="7841" spans="1:6">
      <c r="A7841">
        <v>85</v>
      </c>
      <c r="B7841" s="1" t="s">
        <v>394</v>
      </c>
      <c r="C7841">
        <v>2</v>
      </c>
      <c r="D7841" s="39">
        <v>0.65</v>
      </c>
      <c r="E7841" s="39">
        <v>2</v>
      </c>
      <c r="F7841" s="39" t="s">
        <v>51</v>
      </c>
    </row>
    <row r="7842" spans="1:6">
      <c r="A7842">
        <v>85</v>
      </c>
      <c r="B7842" s="1" t="s">
        <v>243</v>
      </c>
      <c r="C7842">
        <v>1</v>
      </c>
      <c r="D7842" s="39">
        <v>1</v>
      </c>
      <c r="E7842" s="39">
        <v>3</v>
      </c>
      <c r="F7842" s="39" t="s">
        <v>51</v>
      </c>
    </row>
    <row r="7843" spans="1:6">
      <c r="A7843">
        <v>85</v>
      </c>
      <c r="B7843" s="1" t="s">
        <v>243</v>
      </c>
      <c r="C7843">
        <v>2</v>
      </c>
      <c r="D7843" s="39">
        <v>0.99</v>
      </c>
      <c r="E7843" s="39">
        <v>2</v>
      </c>
      <c r="F7843" s="39" t="s">
        <v>51</v>
      </c>
    </row>
    <row r="7844" spans="1:6">
      <c r="A7844">
        <v>85</v>
      </c>
      <c r="B7844" s="1" t="s">
        <v>285</v>
      </c>
      <c r="C7844">
        <v>1</v>
      </c>
      <c r="D7844" s="39">
        <v>0.64</v>
      </c>
      <c r="E7844" s="39">
        <v>2</v>
      </c>
      <c r="F7844" s="39" t="s">
        <v>51</v>
      </c>
    </row>
    <row r="7845" spans="1:6">
      <c r="A7845">
        <v>85</v>
      </c>
      <c r="B7845" s="1" t="s">
        <v>285</v>
      </c>
      <c r="C7845">
        <v>2</v>
      </c>
      <c r="D7845" s="39">
        <v>0.69</v>
      </c>
      <c r="E7845" s="39">
        <v>2</v>
      </c>
      <c r="F7845" s="39" t="s">
        <v>51</v>
      </c>
    </row>
    <row r="7846" spans="1:6">
      <c r="A7846">
        <v>85</v>
      </c>
      <c r="B7846" s="1" t="s">
        <v>275</v>
      </c>
      <c r="C7846">
        <v>1</v>
      </c>
      <c r="D7846" s="39">
        <v>1</v>
      </c>
      <c r="E7846" s="39">
        <v>3</v>
      </c>
      <c r="F7846" s="39" t="s">
        <v>51</v>
      </c>
    </row>
    <row r="7847" spans="1:6">
      <c r="A7847">
        <v>85</v>
      </c>
      <c r="B7847" s="1" t="s">
        <v>275</v>
      </c>
      <c r="C7847">
        <v>2</v>
      </c>
      <c r="D7847" s="39">
        <v>0.71</v>
      </c>
      <c r="E7847" s="39">
        <v>1</v>
      </c>
      <c r="F7847" s="39" t="s">
        <v>51</v>
      </c>
    </row>
    <row r="7848" spans="1:6">
      <c r="A7848">
        <v>85</v>
      </c>
      <c r="B7848" s="1" t="s">
        <v>527</v>
      </c>
      <c r="C7848">
        <v>1</v>
      </c>
      <c r="D7848" s="39">
        <v>0.54</v>
      </c>
      <c r="E7848" s="39">
        <v>1</v>
      </c>
      <c r="F7848" s="39" t="s">
        <v>51</v>
      </c>
    </row>
    <row r="7849" spans="1:6">
      <c r="A7849">
        <v>85</v>
      </c>
      <c r="B7849" s="1" t="s">
        <v>527</v>
      </c>
      <c r="C7849">
        <v>2</v>
      </c>
      <c r="D7849" s="39">
        <v>0.49</v>
      </c>
      <c r="E7849" s="39">
        <v>0</v>
      </c>
      <c r="F7849" s="39" t="s">
        <v>51</v>
      </c>
    </row>
    <row r="7850" spans="1:6">
      <c r="A7850">
        <v>85</v>
      </c>
      <c r="B7850" s="1" t="s">
        <v>21</v>
      </c>
      <c r="C7850">
        <v>1</v>
      </c>
      <c r="D7850" s="39">
        <v>1</v>
      </c>
      <c r="E7850" s="39">
        <v>3</v>
      </c>
      <c r="F7850" s="39" t="s">
        <v>51</v>
      </c>
    </row>
    <row r="7851" spans="1:6">
      <c r="A7851">
        <v>85</v>
      </c>
      <c r="B7851" s="1" t="s">
        <v>21</v>
      </c>
      <c r="C7851">
        <v>2</v>
      </c>
      <c r="D7851" s="39">
        <v>1</v>
      </c>
      <c r="E7851" s="39">
        <v>3</v>
      </c>
      <c r="F7851" s="39" t="s">
        <v>51</v>
      </c>
    </row>
    <row r="7852" spans="1:6">
      <c r="A7852">
        <v>85</v>
      </c>
      <c r="B7852" s="1" t="s">
        <v>535</v>
      </c>
      <c r="C7852">
        <v>1</v>
      </c>
      <c r="D7852" s="39">
        <v>0.67</v>
      </c>
      <c r="E7852" s="39">
        <v>2</v>
      </c>
      <c r="F7852" s="39" t="s">
        <v>51</v>
      </c>
    </row>
    <row r="7853" spans="1:6">
      <c r="A7853">
        <v>85</v>
      </c>
      <c r="B7853" s="1" t="s">
        <v>535</v>
      </c>
      <c r="C7853">
        <v>2</v>
      </c>
      <c r="D7853" s="39">
        <v>0.6</v>
      </c>
      <c r="E7853" s="39">
        <v>2</v>
      </c>
      <c r="F7853" s="39" t="s">
        <v>51</v>
      </c>
    </row>
    <row r="7854" spans="1:6">
      <c r="A7854" s="64">
        <v>86</v>
      </c>
      <c r="B7854" s="1" t="s">
        <v>488</v>
      </c>
      <c r="C7854">
        <v>1</v>
      </c>
      <c r="D7854" s="39">
        <v>0.65</v>
      </c>
      <c r="E7854" s="39">
        <v>2</v>
      </c>
      <c r="F7854" s="39" t="s">
        <v>51</v>
      </c>
    </row>
    <row r="7855" spans="1:6">
      <c r="A7855">
        <v>86</v>
      </c>
      <c r="B7855" s="1" t="s">
        <v>488</v>
      </c>
      <c r="C7855">
        <v>2</v>
      </c>
      <c r="D7855" s="39">
        <v>0.43</v>
      </c>
      <c r="E7855" s="39">
        <v>0</v>
      </c>
      <c r="F7855" s="39" t="s">
        <v>51</v>
      </c>
    </row>
    <row r="7856" spans="1:6">
      <c r="A7856">
        <v>86</v>
      </c>
      <c r="B7856" s="1" t="s">
        <v>354</v>
      </c>
      <c r="C7856">
        <v>1</v>
      </c>
      <c r="D7856" s="39">
        <v>0.56999999999999995</v>
      </c>
      <c r="E7856" s="39">
        <v>2</v>
      </c>
      <c r="F7856" s="39" t="s">
        <v>51</v>
      </c>
    </row>
    <row r="7857" spans="1:6">
      <c r="A7857">
        <v>86</v>
      </c>
      <c r="B7857" s="1" t="s">
        <v>354</v>
      </c>
      <c r="C7857">
        <v>2</v>
      </c>
      <c r="D7857" s="39">
        <v>0</v>
      </c>
      <c r="E7857" s="39">
        <v>0</v>
      </c>
      <c r="F7857" s="39" t="s">
        <v>52</v>
      </c>
    </row>
    <row r="7858" spans="1:6">
      <c r="A7858">
        <v>86</v>
      </c>
      <c r="B7858" s="1" t="s">
        <v>330</v>
      </c>
      <c r="C7858">
        <v>1</v>
      </c>
      <c r="D7858" s="39">
        <v>0.36</v>
      </c>
      <c r="E7858" s="39">
        <v>1</v>
      </c>
      <c r="F7858" s="39" t="s">
        <v>51</v>
      </c>
    </row>
    <row r="7859" spans="1:6">
      <c r="A7859">
        <v>86</v>
      </c>
      <c r="B7859" s="1" t="s">
        <v>330</v>
      </c>
      <c r="C7859">
        <v>2</v>
      </c>
      <c r="D7859" s="39">
        <v>0.59</v>
      </c>
      <c r="E7859" s="39">
        <v>2</v>
      </c>
      <c r="F7859" s="39" t="s">
        <v>51</v>
      </c>
    </row>
    <row r="7860" spans="1:6">
      <c r="A7860">
        <v>86</v>
      </c>
      <c r="B7860" s="1" t="s">
        <v>430</v>
      </c>
      <c r="C7860">
        <v>1</v>
      </c>
      <c r="D7860" s="39">
        <v>0.84</v>
      </c>
      <c r="E7860" s="39">
        <v>2</v>
      </c>
      <c r="F7860" s="39" t="s">
        <v>51</v>
      </c>
    </row>
    <row r="7861" spans="1:6">
      <c r="A7861">
        <v>86</v>
      </c>
      <c r="B7861" s="1" t="s">
        <v>430</v>
      </c>
      <c r="C7861">
        <v>2</v>
      </c>
      <c r="D7861" s="39">
        <v>0.74</v>
      </c>
      <c r="E7861" s="39">
        <v>2</v>
      </c>
      <c r="F7861" s="39" t="s">
        <v>51</v>
      </c>
    </row>
    <row r="7862" spans="1:6">
      <c r="A7862">
        <v>86</v>
      </c>
      <c r="B7862" s="1" t="s">
        <v>554</v>
      </c>
      <c r="C7862">
        <v>1</v>
      </c>
      <c r="D7862" s="39">
        <v>0.5</v>
      </c>
      <c r="E7862" s="39">
        <v>2</v>
      </c>
      <c r="F7862" s="39" t="s">
        <v>51</v>
      </c>
    </row>
    <row r="7863" spans="1:6">
      <c r="A7863">
        <v>86</v>
      </c>
      <c r="B7863" s="1" t="s">
        <v>554</v>
      </c>
      <c r="C7863">
        <v>2</v>
      </c>
      <c r="D7863" s="39">
        <v>0.5</v>
      </c>
      <c r="E7863" s="39">
        <v>2</v>
      </c>
      <c r="F7863" s="39" t="s">
        <v>51</v>
      </c>
    </row>
    <row r="7864" spans="1:6">
      <c r="A7864">
        <v>86</v>
      </c>
      <c r="B7864" s="1" t="s">
        <v>343</v>
      </c>
      <c r="C7864">
        <v>1</v>
      </c>
      <c r="D7864" s="39">
        <v>0.72</v>
      </c>
      <c r="E7864" s="39">
        <v>2</v>
      </c>
      <c r="F7864" s="39" t="s">
        <v>51</v>
      </c>
    </row>
    <row r="7865" spans="1:6">
      <c r="A7865">
        <v>86</v>
      </c>
      <c r="B7865" s="1" t="s">
        <v>343</v>
      </c>
      <c r="C7865">
        <v>2</v>
      </c>
      <c r="D7865" s="39">
        <v>0.47</v>
      </c>
      <c r="E7865" s="39">
        <v>1</v>
      </c>
      <c r="F7865" s="39" t="s">
        <v>51</v>
      </c>
    </row>
    <row r="7866" spans="1:6">
      <c r="A7866">
        <v>86</v>
      </c>
      <c r="B7866" s="1" t="s">
        <v>379</v>
      </c>
      <c r="C7866">
        <v>1</v>
      </c>
      <c r="D7866" s="39">
        <v>0.59</v>
      </c>
      <c r="E7866" s="39">
        <v>2</v>
      </c>
      <c r="F7866" s="39" t="s">
        <v>51</v>
      </c>
    </row>
    <row r="7867" spans="1:6">
      <c r="A7867">
        <v>86</v>
      </c>
      <c r="B7867" s="1" t="s">
        <v>379</v>
      </c>
      <c r="C7867">
        <v>2</v>
      </c>
      <c r="D7867" s="39">
        <v>1</v>
      </c>
      <c r="E7867" s="39">
        <v>3</v>
      </c>
      <c r="F7867" s="39" t="s">
        <v>51</v>
      </c>
    </row>
    <row r="7868" spans="1:6">
      <c r="A7868">
        <v>86</v>
      </c>
      <c r="B7868" s="1" t="s">
        <v>332</v>
      </c>
      <c r="C7868">
        <v>1</v>
      </c>
      <c r="D7868" s="39">
        <v>1</v>
      </c>
      <c r="E7868" s="39">
        <v>3</v>
      </c>
      <c r="F7868" s="39" t="s">
        <v>51</v>
      </c>
    </row>
    <row r="7869" spans="1:6">
      <c r="A7869">
        <v>86</v>
      </c>
      <c r="B7869" s="1" t="s">
        <v>332</v>
      </c>
      <c r="C7869">
        <v>2</v>
      </c>
      <c r="D7869" s="39">
        <v>0.87</v>
      </c>
      <c r="E7869" s="39">
        <v>2</v>
      </c>
      <c r="F7869" s="39" t="s">
        <v>51</v>
      </c>
    </row>
    <row r="7870" spans="1:6">
      <c r="A7870">
        <v>86</v>
      </c>
      <c r="B7870" s="1" t="s">
        <v>95</v>
      </c>
      <c r="C7870">
        <v>1</v>
      </c>
      <c r="D7870" s="39">
        <v>1</v>
      </c>
      <c r="E7870" s="39">
        <v>3</v>
      </c>
      <c r="F7870" s="39" t="s">
        <v>51</v>
      </c>
    </row>
    <row r="7871" spans="1:6">
      <c r="A7871">
        <v>86</v>
      </c>
      <c r="B7871" s="1" t="s">
        <v>95</v>
      </c>
      <c r="C7871">
        <v>2</v>
      </c>
      <c r="D7871" s="39">
        <v>0.66</v>
      </c>
      <c r="E7871" s="39">
        <v>2</v>
      </c>
      <c r="F7871" s="39" t="s">
        <v>51</v>
      </c>
    </row>
    <row r="7872" spans="1:6">
      <c r="A7872">
        <v>86</v>
      </c>
      <c r="B7872" s="1" t="s">
        <v>10</v>
      </c>
      <c r="C7872">
        <v>1</v>
      </c>
      <c r="D7872" s="39">
        <v>0.88</v>
      </c>
      <c r="E7872" s="39">
        <v>2</v>
      </c>
      <c r="F7872" s="39" t="s">
        <v>51</v>
      </c>
    </row>
    <row r="7873" spans="1:6">
      <c r="A7873">
        <v>86</v>
      </c>
      <c r="B7873" s="1" t="s">
        <v>10</v>
      </c>
      <c r="C7873">
        <v>2</v>
      </c>
      <c r="D7873" s="39">
        <v>0.7</v>
      </c>
      <c r="E7873" s="39">
        <v>2</v>
      </c>
      <c r="F7873" s="39" t="s">
        <v>51</v>
      </c>
    </row>
    <row r="7874" spans="1:6">
      <c r="A7874">
        <v>86</v>
      </c>
      <c r="B7874" s="1" t="s">
        <v>390</v>
      </c>
      <c r="C7874">
        <v>1</v>
      </c>
      <c r="D7874" s="39">
        <v>0.64</v>
      </c>
      <c r="E7874" s="39">
        <v>2</v>
      </c>
      <c r="F7874" s="39" t="s">
        <v>51</v>
      </c>
    </row>
    <row r="7875" spans="1:6">
      <c r="A7875">
        <v>86</v>
      </c>
      <c r="B7875" s="1" t="s">
        <v>390</v>
      </c>
      <c r="C7875">
        <v>2</v>
      </c>
      <c r="D7875" s="39">
        <v>0.78</v>
      </c>
      <c r="E7875" s="39">
        <v>2</v>
      </c>
      <c r="F7875" s="39" t="s">
        <v>51</v>
      </c>
    </row>
    <row r="7876" spans="1:6">
      <c r="A7876">
        <v>86</v>
      </c>
      <c r="B7876" s="1" t="s">
        <v>538</v>
      </c>
      <c r="C7876">
        <v>1</v>
      </c>
      <c r="D7876" s="39">
        <v>0.8</v>
      </c>
      <c r="E7876" s="39">
        <v>1</v>
      </c>
      <c r="F7876" s="39" t="s">
        <v>51</v>
      </c>
    </row>
    <row r="7877" spans="1:6">
      <c r="A7877">
        <v>86</v>
      </c>
      <c r="B7877" s="1" t="s">
        <v>538</v>
      </c>
      <c r="C7877">
        <v>2</v>
      </c>
      <c r="D7877" s="39">
        <v>1</v>
      </c>
      <c r="E7877" s="39">
        <v>3</v>
      </c>
      <c r="F7877" s="39" t="s">
        <v>51</v>
      </c>
    </row>
    <row r="7878" spans="1:6">
      <c r="A7878">
        <v>86</v>
      </c>
      <c r="B7878" s="1" t="s">
        <v>532</v>
      </c>
      <c r="C7878">
        <v>1</v>
      </c>
      <c r="D7878" s="39">
        <v>0.68</v>
      </c>
      <c r="E7878" s="39">
        <v>1</v>
      </c>
      <c r="F7878" s="39" t="s">
        <v>51</v>
      </c>
    </row>
    <row r="7879" spans="1:6">
      <c r="A7879">
        <v>86</v>
      </c>
      <c r="B7879" s="1" t="s">
        <v>532</v>
      </c>
      <c r="C7879">
        <v>2</v>
      </c>
      <c r="D7879" s="39">
        <v>0.62</v>
      </c>
      <c r="E7879" s="39">
        <v>2</v>
      </c>
      <c r="F7879" s="39" t="s">
        <v>51</v>
      </c>
    </row>
    <row r="7880" spans="1:6">
      <c r="A7880">
        <v>86</v>
      </c>
      <c r="B7880" s="1" t="s">
        <v>508</v>
      </c>
      <c r="C7880">
        <v>1</v>
      </c>
      <c r="D7880" s="39">
        <v>0.68</v>
      </c>
      <c r="E7880" s="39">
        <v>2</v>
      </c>
      <c r="F7880" s="39" t="s">
        <v>51</v>
      </c>
    </row>
    <row r="7881" spans="1:6">
      <c r="A7881">
        <v>86</v>
      </c>
      <c r="B7881" s="1" t="s">
        <v>508</v>
      </c>
      <c r="C7881">
        <v>2</v>
      </c>
      <c r="D7881" s="39">
        <v>0.99</v>
      </c>
      <c r="E7881" s="39">
        <v>2</v>
      </c>
      <c r="F7881" s="39" t="s">
        <v>51</v>
      </c>
    </row>
    <row r="7882" spans="1:6">
      <c r="A7882">
        <v>86</v>
      </c>
      <c r="B7882" s="1" t="s">
        <v>452</v>
      </c>
      <c r="C7882">
        <v>1</v>
      </c>
      <c r="D7882" s="39">
        <v>0.57999999999999996</v>
      </c>
      <c r="E7882" s="39">
        <v>1</v>
      </c>
      <c r="F7882" s="39" t="s">
        <v>51</v>
      </c>
    </row>
    <row r="7883" spans="1:6">
      <c r="A7883">
        <v>86</v>
      </c>
      <c r="B7883" s="1" t="s">
        <v>452</v>
      </c>
      <c r="C7883">
        <v>2</v>
      </c>
      <c r="D7883" s="39">
        <v>1</v>
      </c>
      <c r="E7883" s="39">
        <v>3</v>
      </c>
      <c r="F7883" s="39" t="s">
        <v>51</v>
      </c>
    </row>
    <row r="7884" spans="1:6">
      <c r="A7884">
        <v>86</v>
      </c>
      <c r="B7884" s="1" t="s">
        <v>120</v>
      </c>
      <c r="C7884">
        <v>1</v>
      </c>
      <c r="D7884" s="39">
        <v>0.85</v>
      </c>
      <c r="E7884" s="39">
        <v>2</v>
      </c>
      <c r="F7884" s="39" t="s">
        <v>51</v>
      </c>
    </row>
    <row r="7885" spans="1:6">
      <c r="A7885">
        <v>86</v>
      </c>
      <c r="B7885" s="1" t="s">
        <v>120</v>
      </c>
      <c r="C7885">
        <v>2</v>
      </c>
      <c r="D7885" s="39">
        <v>0</v>
      </c>
      <c r="E7885" s="39">
        <v>0</v>
      </c>
      <c r="F7885" s="39" t="s">
        <v>52</v>
      </c>
    </row>
    <row r="7886" spans="1:6">
      <c r="A7886">
        <v>86</v>
      </c>
      <c r="B7886" s="1" t="s">
        <v>489</v>
      </c>
      <c r="C7886">
        <v>1</v>
      </c>
      <c r="D7886" s="39">
        <v>0.66</v>
      </c>
      <c r="E7886" s="39">
        <v>1</v>
      </c>
      <c r="F7886" s="39" t="s">
        <v>51</v>
      </c>
    </row>
    <row r="7887" spans="1:6">
      <c r="A7887">
        <v>86</v>
      </c>
      <c r="B7887" s="424" t="s">
        <v>489</v>
      </c>
      <c r="C7887">
        <v>2</v>
      </c>
      <c r="D7887" s="39">
        <v>1</v>
      </c>
      <c r="E7887" s="39">
        <v>3</v>
      </c>
      <c r="F7887" s="39" t="s">
        <v>51</v>
      </c>
    </row>
    <row r="7888" spans="1:6">
      <c r="A7888">
        <v>86</v>
      </c>
      <c r="B7888" s="1" t="s">
        <v>334</v>
      </c>
      <c r="C7888">
        <v>1</v>
      </c>
      <c r="D7888" s="39">
        <v>1</v>
      </c>
      <c r="E7888" s="39">
        <v>3</v>
      </c>
      <c r="F7888" s="39" t="s">
        <v>51</v>
      </c>
    </row>
    <row r="7889" spans="1:6">
      <c r="A7889">
        <v>86</v>
      </c>
      <c r="B7889" s="1" t="s">
        <v>334</v>
      </c>
      <c r="C7889">
        <v>2</v>
      </c>
      <c r="D7889" s="39">
        <v>0.77</v>
      </c>
      <c r="E7889" s="39">
        <v>2</v>
      </c>
      <c r="F7889" s="39" t="s">
        <v>51</v>
      </c>
    </row>
    <row r="7890" spans="1:6">
      <c r="A7890">
        <v>86</v>
      </c>
      <c r="B7890" s="1" t="s">
        <v>530</v>
      </c>
      <c r="C7890">
        <v>1</v>
      </c>
      <c r="D7890" s="39">
        <v>0.48</v>
      </c>
      <c r="E7890" s="39">
        <v>1</v>
      </c>
      <c r="F7890" s="39" t="s">
        <v>51</v>
      </c>
    </row>
    <row r="7891" spans="1:6">
      <c r="A7891">
        <v>86</v>
      </c>
      <c r="B7891" s="1" t="s">
        <v>530</v>
      </c>
      <c r="C7891">
        <v>2</v>
      </c>
      <c r="D7891" s="39">
        <v>0.62</v>
      </c>
      <c r="E7891" s="39">
        <v>2</v>
      </c>
      <c r="F7891" s="39" t="s">
        <v>51</v>
      </c>
    </row>
    <row r="7892" spans="1:6">
      <c r="A7892">
        <v>86</v>
      </c>
      <c r="B7892" s="1" t="s">
        <v>335</v>
      </c>
      <c r="C7892">
        <v>1</v>
      </c>
      <c r="D7892" s="39">
        <v>0.78</v>
      </c>
      <c r="E7892" s="39">
        <v>2</v>
      </c>
      <c r="F7892" s="39" t="s">
        <v>51</v>
      </c>
    </row>
    <row r="7893" spans="1:6">
      <c r="A7893">
        <v>86</v>
      </c>
      <c r="B7893" s="1" t="s">
        <v>335</v>
      </c>
      <c r="C7893">
        <v>2</v>
      </c>
      <c r="D7893" s="39">
        <v>1</v>
      </c>
      <c r="E7893" s="39">
        <v>3</v>
      </c>
      <c r="F7893" s="39" t="s">
        <v>51</v>
      </c>
    </row>
    <row r="7894" spans="1:6">
      <c r="A7894">
        <v>86</v>
      </c>
      <c r="B7894" s="1" t="s">
        <v>509</v>
      </c>
      <c r="C7894">
        <v>1</v>
      </c>
      <c r="D7894" s="39">
        <v>0.7</v>
      </c>
      <c r="E7894" s="39">
        <v>2</v>
      </c>
      <c r="F7894" s="39" t="s">
        <v>51</v>
      </c>
    </row>
    <row r="7895" spans="1:6">
      <c r="A7895">
        <v>86</v>
      </c>
      <c r="B7895" s="1" t="s">
        <v>509</v>
      </c>
      <c r="C7895">
        <v>2</v>
      </c>
      <c r="D7895" s="39">
        <v>0.69</v>
      </c>
      <c r="E7895" s="39">
        <v>2</v>
      </c>
      <c r="F7895" s="39" t="s">
        <v>51</v>
      </c>
    </row>
    <row r="7896" spans="1:6">
      <c r="A7896">
        <v>86</v>
      </c>
      <c r="B7896" s="1" t="s">
        <v>257</v>
      </c>
      <c r="C7896">
        <v>1</v>
      </c>
      <c r="D7896" s="39">
        <v>1</v>
      </c>
      <c r="E7896" s="39">
        <v>3</v>
      </c>
      <c r="F7896" s="39" t="s">
        <v>51</v>
      </c>
    </row>
    <row r="7897" spans="1:6">
      <c r="A7897">
        <v>86</v>
      </c>
      <c r="B7897" s="1" t="s">
        <v>257</v>
      </c>
      <c r="C7897">
        <v>2</v>
      </c>
      <c r="D7897" s="39">
        <v>0</v>
      </c>
      <c r="E7897" s="39">
        <v>0</v>
      </c>
      <c r="F7897" s="39" t="s">
        <v>52</v>
      </c>
    </row>
    <row r="7898" spans="1:6">
      <c r="A7898">
        <v>86</v>
      </c>
      <c r="B7898" s="1" t="s">
        <v>323</v>
      </c>
      <c r="C7898">
        <v>1</v>
      </c>
      <c r="D7898" s="39">
        <v>1</v>
      </c>
      <c r="E7898" s="39">
        <v>3</v>
      </c>
      <c r="F7898" s="39" t="s">
        <v>51</v>
      </c>
    </row>
    <row r="7899" spans="1:6">
      <c r="A7899">
        <v>86</v>
      </c>
      <c r="B7899" s="1" t="s">
        <v>323</v>
      </c>
      <c r="C7899">
        <v>2</v>
      </c>
      <c r="D7899" s="39">
        <v>0.83</v>
      </c>
      <c r="E7899" s="39">
        <v>1</v>
      </c>
      <c r="F7899" s="39" t="s">
        <v>51</v>
      </c>
    </row>
    <row r="7900" spans="1:6">
      <c r="A7900">
        <v>86</v>
      </c>
      <c r="B7900" s="1" t="s">
        <v>380</v>
      </c>
      <c r="C7900">
        <v>1</v>
      </c>
      <c r="D7900" s="39">
        <v>0.48</v>
      </c>
      <c r="E7900" s="39">
        <v>0</v>
      </c>
      <c r="F7900" s="39" t="s">
        <v>51</v>
      </c>
    </row>
    <row r="7901" spans="1:6">
      <c r="A7901">
        <v>86</v>
      </c>
      <c r="B7901" s="1" t="s">
        <v>380</v>
      </c>
      <c r="C7901">
        <v>2</v>
      </c>
      <c r="D7901" s="39">
        <v>0.48</v>
      </c>
      <c r="E7901" s="39">
        <v>0</v>
      </c>
      <c r="F7901" s="39" t="s">
        <v>51</v>
      </c>
    </row>
    <row r="7902" spans="1:6">
      <c r="A7902">
        <v>86</v>
      </c>
      <c r="B7902" s="1" t="s">
        <v>481</v>
      </c>
      <c r="C7902">
        <v>1</v>
      </c>
      <c r="D7902" s="39">
        <v>1</v>
      </c>
      <c r="E7902" s="39">
        <v>3</v>
      </c>
      <c r="F7902" s="39" t="s">
        <v>51</v>
      </c>
    </row>
    <row r="7903" spans="1:6">
      <c r="A7903">
        <v>86</v>
      </c>
      <c r="B7903" s="1" t="s">
        <v>481</v>
      </c>
      <c r="C7903">
        <v>2</v>
      </c>
      <c r="D7903" s="39">
        <v>1</v>
      </c>
      <c r="E7903" s="39">
        <v>3</v>
      </c>
      <c r="F7903" s="39" t="s">
        <v>51</v>
      </c>
    </row>
    <row r="7904" spans="1:6">
      <c r="A7904">
        <v>86</v>
      </c>
      <c r="B7904" s="1" t="s">
        <v>14</v>
      </c>
      <c r="C7904">
        <v>1</v>
      </c>
      <c r="D7904" s="39">
        <v>0.75</v>
      </c>
      <c r="E7904" s="39">
        <v>2</v>
      </c>
      <c r="F7904" s="39" t="s">
        <v>51</v>
      </c>
    </row>
    <row r="7905" spans="1:6">
      <c r="A7905">
        <v>86</v>
      </c>
      <c r="B7905" s="1" t="s">
        <v>14</v>
      </c>
      <c r="C7905">
        <v>2</v>
      </c>
      <c r="D7905" s="39">
        <v>0.84</v>
      </c>
      <c r="E7905" s="39">
        <v>2</v>
      </c>
      <c r="F7905" s="39" t="s">
        <v>51</v>
      </c>
    </row>
    <row r="7906" spans="1:6">
      <c r="A7906">
        <v>86</v>
      </c>
      <c r="B7906" s="1" t="s">
        <v>511</v>
      </c>
      <c r="C7906">
        <v>1</v>
      </c>
      <c r="D7906" s="39">
        <v>0.89</v>
      </c>
      <c r="E7906" s="39">
        <v>2</v>
      </c>
      <c r="F7906" s="39" t="s">
        <v>51</v>
      </c>
    </row>
    <row r="7907" spans="1:6">
      <c r="A7907">
        <v>86</v>
      </c>
      <c r="B7907" s="1" t="s">
        <v>511</v>
      </c>
      <c r="C7907">
        <v>2</v>
      </c>
      <c r="D7907" s="39">
        <v>0.67</v>
      </c>
      <c r="E7907" s="39">
        <v>2</v>
      </c>
      <c r="F7907" s="39" t="s">
        <v>51</v>
      </c>
    </row>
    <row r="7908" spans="1:6">
      <c r="A7908">
        <v>86</v>
      </c>
      <c r="B7908" s="1" t="s">
        <v>519</v>
      </c>
      <c r="C7908">
        <v>1</v>
      </c>
      <c r="D7908" s="39">
        <v>0.81</v>
      </c>
      <c r="E7908" s="39">
        <v>2</v>
      </c>
      <c r="F7908" s="39" t="s">
        <v>51</v>
      </c>
    </row>
    <row r="7909" spans="1:6">
      <c r="A7909">
        <v>86</v>
      </c>
      <c r="B7909" s="1" t="s">
        <v>519</v>
      </c>
      <c r="C7909">
        <v>2</v>
      </c>
      <c r="D7909" s="39">
        <v>0.5</v>
      </c>
      <c r="E7909" s="39">
        <v>1</v>
      </c>
      <c r="F7909" s="39" t="s">
        <v>51</v>
      </c>
    </row>
    <row r="7910" spans="1:6">
      <c r="A7910">
        <v>86</v>
      </c>
      <c r="B7910" s="1" t="s">
        <v>122</v>
      </c>
      <c r="C7910">
        <v>1</v>
      </c>
      <c r="D7910" s="39">
        <v>0.97</v>
      </c>
      <c r="E7910" s="39">
        <v>2</v>
      </c>
      <c r="F7910" s="39" t="s">
        <v>51</v>
      </c>
    </row>
    <row r="7911" spans="1:6">
      <c r="A7911">
        <v>86</v>
      </c>
      <c r="B7911" s="1" t="s">
        <v>122</v>
      </c>
      <c r="C7911">
        <v>2</v>
      </c>
      <c r="D7911" s="39">
        <v>0</v>
      </c>
      <c r="E7911" s="39">
        <v>0</v>
      </c>
      <c r="F7911" s="39" t="s">
        <v>52</v>
      </c>
    </row>
    <row r="7912" spans="1:6">
      <c r="A7912">
        <v>86</v>
      </c>
      <c r="B7912" s="1" t="s">
        <v>553</v>
      </c>
      <c r="C7912">
        <v>1</v>
      </c>
      <c r="D7912" s="39">
        <v>0.11</v>
      </c>
      <c r="E7912" s="39">
        <v>0</v>
      </c>
      <c r="F7912" s="39" t="s">
        <v>51</v>
      </c>
    </row>
    <row r="7913" spans="1:6">
      <c r="A7913">
        <v>86</v>
      </c>
      <c r="B7913" s="1" t="s">
        <v>553</v>
      </c>
      <c r="C7913">
        <v>2</v>
      </c>
      <c r="D7913" s="39">
        <v>0.83</v>
      </c>
      <c r="E7913" s="39">
        <v>2</v>
      </c>
      <c r="F7913" s="39" t="s">
        <v>51</v>
      </c>
    </row>
    <row r="7914" spans="1:6">
      <c r="A7914">
        <v>86</v>
      </c>
      <c r="B7914" s="1" t="s">
        <v>240</v>
      </c>
      <c r="C7914">
        <v>1</v>
      </c>
      <c r="D7914" s="39">
        <v>0.8</v>
      </c>
      <c r="E7914" s="39">
        <v>1</v>
      </c>
      <c r="F7914" s="39" t="s">
        <v>51</v>
      </c>
    </row>
    <row r="7915" spans="1:6">
      <c r="A7915">
        <v>86</v>
      </c>
      <c r="B7915" s="1" t="s">
        <v>240</v>
      </c>
      <c r="C7915">
        <v>2</v>
      </c>
      <c r="D7915" s="39">
        <v>0.76</v>
      </c>
      <c r="E7915" s="39">
        <v>2</v>
      </c>
      <c r="F7915" s="39" t="s">
        <v>51</v>
      </c>
    </row>
    <row r="7916" spans="1:6">
      <c r="A7916">
        <v>86</v>
      </c>
      <c r="B7916" s="1" t="s">
        <v>326</v>
      </c>
      <c r="C7916">
        <v>1</v>
      </c>
      <c r="D7916" s="39">
        <v>0.61</v>
      </c>
      <c r="E7916" s="39">
        <v>1</v>
      </c>
      <c r="F7916" s="39" t="s">
        <v>51</v>
      </c>
    </row>
    <row r="7917" spans="1:6">
      <c r="A7917">
        <v>86</v>
      </c>
      <c r="B7917" s="1" t="s">
        <v>326</v>
      </c>
      <c r="C7917">
        <v>2</v>
      </c>
      <c r="D7917" s="39">
        <v>1</v>
      </c>
      <c r="E7917" s="39">
        <v>3</v>
      </c>
      <c r="F7917" s="39" t="s">
        <v>51</v>
      </c>
    </row>
    <row r="7918" spans="1:6">
      <c r="A7918">
        <v>86</v>
      </c>
      <c r="B7918" s="1" t="s">
        <v>290</v>
      </c>
      <c r="C7918">
        <v>1</v>
      </c>
      <c r="D7918" s="39">
        <v>1</v>
      </c>
      <c r="E7918" s="39">
        <v>3</v>
      </c>
      <c r="F7918" s="39" t="s">
        <v>51</v>
      </c>
    </row>
    <row r="7919" spans="1:6">
      <c r="A7919">
        <v>86</v>
      </c>
      <c r="B7919" s="1" t="s">
        <v>290</v>
      </c>
      <c r="C7919">
        <v>2</v>
      </c>
      <c r="D7919" s="39">
        <v>0.78</v>
      </c>
      <c r="E7919" s="39">
        <v>1</v>
      </c>
      <c r="F7919" s="39" t="s">
        <v>51</v>
      </c>
    </row>
    <row r="7920" spans="1:6">
      <c r="A7920">
        <v>86</v>
      </c>
      <c r="B7920" s="1" t="s">
        <v>201</v>
      </c>
      <c r="C7920">
        <v>1</v>
      </c>
      <c r="D7920" s="39">
        <v>1</v>
      </c>
      <c r="E7920" s="39">
        <v>3</v>
      </c>
      <c r="F7920" s="39" t="s">
        <v>51</v>
      </c>
    </row>
    <row r="7921" spans="1:6">
      <c r="A7921">
        <v>86</v>
      </c>
      <c r="B7921" s="1" t="s">
        <v>201</v>
      </c>
      <c r="C7921">
        <v>2</v>
      </c>
      <c r="D7921" s="39">
        <v>0.62</v>
      </c>
      <c r="E7921" s="39">
        <v>1</v>
      </c>
      <c r="F7921" s="39" t="s">
        <v>51</v>
      </c>
    </row>
    <row r="7922" spans="1:6">
      <c r="A7922">
        <v>86</v>
      </c>
      <c r="B7922" s="1" t="s">
        <v>414</v>
      </c>
      <c r="C7922">
        <v>1</v>
      </c>
      <c r="D7922" s="39">
        <v>0.91</v>
      </c>
      <c r="E7922" s="39">
        <v>2</v>
      </c>
      <c r="F7922" s="39" t="s">
        <v>51</v>
      </c>
    </row>
    <row r="7923" spans="1:6">
      <c r="A7923">
        <v>86</v>
      </c>
      <c r="B7923" s="1" t="s">
        <v>414</v>
      </c>
      <c r="C7923">
        <v>2</v>
      </c>
      <c r="D7923" s="39">
        <v>1</v>
      </c>
      <c r="E7923" s="39">
        <v>3</v>
      </c>
      <c r="F7923" s="39" t="s">
        <v>51</v>
      </c>
    </row>
    <row r="7924" spans="1:6">
      <c r="A7924">
        <v>86</v>
      </c>
      <c r="B7924" s="1" t="s">
        <v>342</v>
      </c>
      <c r="C7924">
        <v>1</v>
      </c>
      <c r="D7924" s="39">
        <v>1</v>
      </c>
      <c r="E7924" s="39">
        <v>3</v>
      </c>
      <c r="F7924" s="39" t="s">
        <v>51</v>
      </c>
    </row>
    <row r="7925" spans="1:6">
      <c r="A7925">
        <v>86</v>
      </c>
      <c r="B7925" s="1" t="s">
        <v>342</v>
      </c>
      <c r="C7925">
        <v>2</v>
      </c>
      <c r="D7925" s="39">
        <v>0.81</v>
      </c>
      <c r="E7925" s="39">
        <v>1</v>
      </c>
      <c r="F7925" s="39" t="s">
        <v>51</v>
      </c>
    </row>
    <row r="7926" spans="1:6">
      <c r="A7926">
        <v>86</v>
      </c>
      <c r="B7926" s="1" t="s">
        <v>274</v>
      </c>
      <c r="C7926">
        <v>1</v>
      </c>
      <c r="D7926" s="39">
        <v>1</v>
      </c>
      <c r="E7926" s="39">
        <v>3</v>
      </c>
      <c r="F7926" s="39" t="s">
        <v>51</v>
      </c>
    </row>
    <row r="7927" spans="1:6">
      <c r="A7927">
        <v>86</v>
      </c>
      <c r="B7927" s="1" t="s">
        <v>274</v>
      </c>
      <c r="C7927">
        <v>2</v>
      </c>
      <c r="D7927" s="39">
        <v>1</v>
      </c>
      <c r="E7927" s="39">
        <v>3</v>
      </c>
      <c r="F7927" s="39" t="s">
        <v>51</v>
      </c>
    </row>
    <row r="7928" spans="1:6">
      <c r="A7928">
        <v>86</v>
      </c>
      <c r="B7928" s="1" t="s">
        <v>534</v>
      </c>
      <c r="C7928">
        <v>1</v>
      </c>
      <c r="D7928" s="39">
        <v>1</v>
      </c>
      <c r="E7928" s="39">
        <v>3</v>
      </c>
      <c r="F7928" s="39" t="s">
        <v>51</v>
      </c>
    </row>
    <row r="7929" spans="1:6">
      <c r="A7929">
        <v>86</v>
      </c>
      <c r="B7929" s="1" t="s">
        <v>534</v>
      </c>
      <c r="C7929">
        <v>2</v>
      </c>
      <c r="D7929" s="39">
        <v>0</v>
      </c>
      <c r="E7929" s="39">
        <v>0</v>
      </c>
      <c r="F7929" s="39" t="s">
        <v>52</v>
      </c>
    </row>
    <row r="7930" spans="1:6">
      <c r="A7930">
        <v>86</v>
      </c>
      <c r="B7930" s="1" t="s">
        <v>20</v>
      </c>
      <c r="C7930">
        <v>1</v>
      </c>
      <c r="D7930" s="39">
        <v>1</v>
      </c>
      <c r="E7930" s="39">
        <v>3</v>
      </c>
      <c r="F7930" s="39" t="s">
        <v>51</v>
      </c>
    </row>
    <row r="7931" spans="1:6">
      <c r="A7931">
        <v>86</v>
      </c>
      <c r="B7931" s="1" t="s">
        <v>20</v>
      </c>
      <c r="C7931">
        <v>2</v>
      </c>
      <c r="D7931" s="39">
        <v>1</v>
      </c>
      <c r="E7931" s="39">
        <v>3</v>
      </c>
      <c r="F7931" s="39" t="s">
        <v>51</v>
      </c>
    </row>
    <row r="7932" spans="1:6">
      <c r="A7932">
        <v>86</v>
      </c>
      <c r="B7932" s="1" t="s">
        <v>311</v>
      </c>
      <c r="C7932">
        <v>1</v>
      </c>
      <c r="D7932" s="39">
        <v>0.76</v>
      </c>
      <c r="E7932" s="39">
        <v>2</v>
      </c>
      <c r="F7932" s="39" t="s">
        <v>51</v>
      </c>
    </row>
    <row r="7933" spans="1:6">
      <c r="A7933">
        <v>86</v>
      </c>
      <c r="B7933" s="1" t="s">
        <v>311</v>
      </c>
      <c r="C7933">
        <v>2</v>
      </c>
      <c r="D7933" s="39">
        <v>0.84</v>
      </c>
      <c r="E7933" s="39">
        <v>2</v>
      </c>
      <c r="F7933" s="39" t="s">
        <v>51</v>
      </c>
    </row>
    <row r="7934" spans="1:6">
      <c r="A7934">
        <v>86</v>
      </c>
      <c r="B7934" s="1" t="s">
        <v>394</v>
      </c>
      <c r="C7934">
        <v>1</v>
      </c>
      <c r="D7934" s="39">
        <v>0.66</v>
      </c>
      <c r="E7934" s="39">
        <v>1</v>
      </c>
      <c r="F7934" s="39" t="s">
        <v>51</v>
      </c>
    </row>
    <row r="7935" spans="1:6">
      <c r="A7935">
        <v>86</v>
      </c>
      <c r="B7935" s="1" t="s">
        <v>394</v>
      </c>
      <c r="C7935">
        <v>2</v>
      </c>
      <c r="D7935" s="39">
        <v>1</v>
      </c>
      <c r="E7935" s="39">
        <v>3</v>
      </c>
      <c r="F7935" s="39" t="s">
        <v>51</v>
      </c>
    </row>
    <row r="7936" spans="1:6">
      <c r="A7936">
        <v>86</v>
      </c>
      <c r="B7936" s="1" t="s">
        <v>243</v>
      </c>
      <c r="C7936">
        <v>1</v>
      </c>
      <c r="D7936" s="39">
        <v>0.88</v>
      </c>
      <c r="E7936" s="39">
        <v>1</v>
      </c>
      <c r="F7936" s="39" t="s">
        <v>51</v>
      </c>
    </row>
    <row r="7937" spans="1:6">
      <c r="A7937">
        <v>86</v>
      </c>
      <c r="B7937" s="1" t="s">
        <v>243</v>
      </c>
      <c r="C7937">
        <v>2</v>
      </c>
      <c r="D7937" s="39">
        <v>1</v>
      </c>
      <c r="E7937" s="39">
        <v>3</v>
      </c>
      <c r="F7937" s="39" t="s">
        <v>51</v>
      </c>
    </row>
    <row r="7938" spans="1:6">
      <c r="A7938">
        <v>86</v>
      </c>
      <c r="B7938" s="1" t="s">
        <v>285</v>
      </c>
      <c r="C7938">
        <v>1</v>
      </c>
      <c r="D7938" s="39">
        <v>0.93</v>
      </c>
      <c r="E7938" s="39">
        <v>1</v>
      </c>
      <c r="F7938" s="39" t="s">
        <v>51</v>
      </c>
    </row>
    <row r="7939" spans="1:6">
      <c r="A7939">
        <v>86</v>
      </c>
      <c r="B7939" s="1" t="s">
        <v>285</v>
      </c>
      <c r="C7939">
        <v>2</v>
      </c>
      <c r="D7939" s="39">
        <v>0.84</v>
      </c>
      <c r="E7939" s="39">
        <v>2</v>
      </c>
      <c r="F7939" s="39" t="s">
        <v>51</v>
      </c>
    </row>
    <row r="7940" spans="1:6">
      <c r="A7940">
        <v>86</v>
      </c>
      <c r="B7940" s="1" t="s">
        <v>275</v>
      </c>
      <c r="C7940">
        <v>1</v>
      </c>
      <c r="D7940" s="39">
        <v>1</v>
      </c>
      <c r="E7940" s="39">
        <v>3</v>
      </c>
      <c r="F7940" s="39" t="s">
        <v>51</v>
      </c>
    </row>
    <row r="7941" spans="1:6">
      <c r="A7941">
        <v>86</v>
      </c>
      <c r="B7941" s="1" t="s">
        <v>275</v>
      </c>
      <c r="C7941">
        <v>2</v>
      </c>
      <c r="D7941" s="39">
        <v>0.72</v>
      </c>
      <c r="E7941" s="39">
        <v>2</v>
      </c>
      <c r="F7941" s="39" t="s">
        <v>51</v>
      </c>
    </row>
    <row r="7942" spans="1:6">
      <c r="A7942">
        <v>86</v>
      </c>
      <c r="B7942" s="1" t="s">
        <v>535</v>
      </c>
      <c r="C7942">
        <v>1</v>
      </c>
      <c r="D7942" s="39">
        <v>1</v>
      </c>
      <c r="E7942" s="39">
        <v>3</v>
      </c>
      <c r="F7942" s="39" t="s">
        <v>51</v>
      </c>
    </row>
    <row r="7943" spans="1:6">
      <c r="A7943">
        <v>86</v>
      </c>
      <c r="B7943" s="1" t="s">
        <v>535</v>
      </c>
      <c r="C7943">
        <v>2</v>
      </c>
      <c r="D7943" s="39">
        <v>1</v>
      </c>
      <c r="E7943" s="39">
        <v>3</v>
      </c>
      <c r="F7943" s="39" t="s">
        <v>51</v>
      </c>
    </row>
    <row r="7944" spans="1:6">
      <c r="A7944" s="433">
        <v>87</v>
      </c>
      <c r="B7944" s="1" t="s">
        <v>488</v>
      </c>
      <c r="C7944">
        <v>1</v>
      </c>
      <c r="D7944" s="39">
        <v>0.34</v>
      </c>
      <c r="E7944" s="39">
        <v>1</v>
      </c>
      <c r="F7944" s="39" t="s">
        <v>51</v>
      </c>
    </row>
    <row r="7945" spans="1:6">
      <c r="A7945">
        <v>87</v>
      </c>
      <c r="B7945" s="1" t="s">
        <v>488</v>
      </c>
      <c r="C7945">
        <v>2</v>
      </c>
      <c r="D7945" s="39">
        <v>0.36</v>
      </c>
      <c r="E7945" s="39">
        <v>0</v>
      </c>
      <c r="F7945" s="39" t="s">
        <v>51</v>
      </c>
    </row>
    <row r="7946" spans="1:6">
      <c r="A7946">
        <v>87</v>
      </c>
      <c r="B7946" s="1" t="s">
        <v>330</v>
      </c>
      <c r="C7946">
        <v>1</v>
      </c>
      <c r="D7946" s="39">
        <v>0.44</v>
      </c>
      <c r="E7946" s="39">
        <v>1</v>
      </c>
      <c r="F7946" s="39" t="s">
        <v>51</v>
      </c>
    </row>
    <row r="7947" spans="1:6">
      <c r="A7947">
        <v>87</v>
      </c>
      <c r="B7947" s="1" t="s">
        <v>330</v>
      </c>
      <c r="C7947">
        <v>2</v>
      </c>
      <c r="D7947" s="39">
        <v>0.35</v>
      </c>
      <c r="E7947" s="39">
        <v>0</v>
      </c>
      <c r="F7947" s="39" t="s">
        <v>51</v>
      </c>
    </row>
    <row r="7948" spans="1:6">
      <c r="A7948">
        <v>87</v>
      </c>
      <c r="B7948" s="1" t="s">
        <v>354</v>
      </c>
      <c r="C7948">
        <v>1</v>
      </c>
      <c r="D7948" s="39">
        <v>0.46</v>
      </c>
      <c r="E7948" s="39">
        <v>1</v>
      </c>
      <c r="F7948" s="39" t="s">
        <v>51</v>
      </c>
    </row>
    <row r="7949" spans="1:6">
      <c r="A7949">
        <v>87</v>
      </c>
      <c r="B7949" s="1" t="s">
        <v>354</v>
      </c>
      <c r="C7949">
        <v>2</v>
      </c>
      <c r="D7949" s="39">
        <v>0.66</v>
      </c>
      <c r="E7949" s="39">
        <v>2</v>
      </c>
      <c r="F7949" s="39" t="s">
        <v>51</v>
      </c>
    </row>
    <row r="7950" spans="1:6">
      <c r="A7950">
        <v>87</v>
      </c>
      <c r="B7950" s="1" t="s">
        <v>430</v>
      </c>
      <c r="C7950">
        <v>1</v>
      </c>
      <c r="D7950" s="39">
        <v>0.53</v>
      </c>
      <c r="E7950" s="39">
        <v>2</v>
      </c>
      <c r="F7950" s="39" t="s">
        <v>51</v>
      </c>
    </row>
    <row r="7951" spans="1:6">
      <c r="A7951">
        <v>87</v>
      </c>
      <c r="B7951" s="1" t="s">
        <v>430</v>
      </c>
      <c r="C7951">
        <v>2</v>
      </c>
      <c r="D7951" s="39">
        <v>0.28000000000000003</v>
      </c>
      <c r="E7951" s="39">
        <v>0</v>
      </c>
      <c r="F7951" s="39" t="s">
        <v>51</v>
      </c>
    </row>
    <row r="7952" spans="1:6">
      <c r="A7952">
        <v>87</v>
      </c>
      <c r="B7952" s="1" t="s">
        <v>554</v>
      </c>
      <c r="C7952">
        <v>1</v>
      </c>
      <c r="D7952" s="39">
        <v>0.5</v>
      </c>
      <c r="E7952" s="39">
        <v>2</v>
      </c>
      <c r="F7952" s="39" t="s">
        <v>51</v>
      </c>
    </row>
    <row r="7953" spans="1:6">
      <c r="A7953">
        <v>87</v>
      </c>
      <c r="B7953" s="1" t="s">
        <v>554</v>
      </c>
      <c r="C7953">
        <v>2</v>
      </c>
      <c r="D7953" s="39">
        <v>0.46</v>
      </c>
      <c r="E7953" s="39">
        <v>0</v>
      </c>
      <c r="F7953" s="39" t="s">
        <v>51</v>
      </c>
    </row>
    <row r="7954" spans="1:6">
      <c r="A7954">
        <v>87</v>
      </c>
      <c r="B7954" s="1" t="s">
        <v>343</v>
      </c>
      <c r="C7954">
        <v>1</v>
      </c>
      <c r="D7954" s="39">
        <v>0.44</v>
      </c>
      <c r="E7954" s="39">
        <v>0</v>
      </c>
      <c r="F7954" s="39" t="s">
        <v>51</v>
      </c>
    </row>
    <row r="7955" spans="1:6">
      <c r="A7955">
        <v>87</v>
      </c>
      <c r="B7955" s="1" t="s">
        <v>343</v>
      </c>
      <c r="C7955">
        <v>2</v>
      </c>
      <c r="D7955" s="39">
        <v>0.44</v>
      </c>
      <c r="E7955" s="39">
        <v>0</v>
      </c>
      <c r="F7955" s="39" t="s">
        <v>51</v>
      </c>
    </row>
    <row r="7956" spans="1:6">
      <c r="A7956">
        <v>87</v>
      </c>
      <c r="B7956" s="1" t="s">
        <v>379</v>
      </c>
      <c r="C7956">
        <v>1</v>
      </c>
      <c r="D7956" s="39">
        <v>1</v>
      </c>
      <c r="E7956" s="39">
        <v>3</v>
      </c>
      <c r="F7956" s="39" t="s">
        <v>51</v>
      </c>
    </row>
    <row r="7957" spans="1:6">
      <c r="A7957">
        <v>87</v>
      </c>
      <c r="B7957" s="1" t="s">
        <v>379</v>
      </c>
      <c r="C7957">
        <v>2</v>
      </c>
      <c r="D7957" s="39">
        <v>0.5</v>
      </c>
      <c r="E7957" s="39">
        <v>2</v>
      </c>
      <c r="F7957" s="39" t="s">
        <v>51</v>
      </c>
    </row>
    <row r="7958" spans="1:6">
      <c r="A7958">
        <v>87</v>
      </c>
      <c r="B7958" s="1" t="s">
        <v>332</v>
      </c>
      <c r="C7958">
        <v>1</v>
      </c>
      <c r="D7958" s="39">
        <v>0.39</v>
      </c>
      <c r="E7958" s="39">
        <v>0</v>
      </c>
      <c r="F7958" s="39" t="s">
        <v>51</v>
      </c>
    </row>
    <row r="7959" spans="1:6">
      <c r="A7959">
        <v>87</v>
      </c>
      <c r="B7959" s="1" t="s">
        <v>332</v>
      </c>
      <c r="C7959">
        <v>2</v>
      </c>
      <c r="D7959" s="39">
        <v>1</v>
      </c>
      <c r="E7959" s="39">
        <v>3</v>
      </c>
      <c r="F7959" s="39" t="s">
        <v>51</v>
      </c>
    </row>
    <row r="7960" spans="1:6">
      <c r="A7960">
        <v>87</v>
      </c>
      <c r="B7960" s="1" t="s">
        <v>95</v>
      </c>
      <c r="C7960">
        <v>1</v>
      </c>
      <c r="D7960" s="39">
        <v>0.34</v>
      </c>
      <c r="E7960" s="39">
        <v>0</v>
      </c>
      <c r="F7960" s="39" t="s">
        <v>51</v>
      </c>
    </row>
    <row r="7961" spans="1:6">
      <c r="A7961">
        <v>87</v>
      </c>
      <c r="B7961" s="1" t="s">
        <v>95</v>
      </c>
      <c r="C7961">
        <v>2</v>
      </c>
      <c r="D7961" s="39">
        <v>0.62</v>
      </c>
      <c r="E7961" s="39">
        <v>1</v>
      </c>
      <c r="F7961" s="39" t="s">
        <v>51</v>
      </c>
    </row>
    <row r="7962" spans="1:6">
      <c r="A7962">
        <v>87</v>
      </c>
      <c r="B7962" s="1" t="s">
        <v>10</v>
      </c>
      <c r="C7962">
        <v>1</v>
      </c>
      <c r="D7962" s="39">
        <v>0.45</v>
      </c>
      <c r="E7962" s="39">
        <v>0</v>
      </c>
      <c r="F7962" s="39" t="s">
        <v>51</v>
      </c>
    </row>
    <row r="7963" spans="1:6">
      <c r="A7963">
        <v>87</v>
      </c>
      <c r="B7963" s="1" t="s">
        <v>10</v>
      </c>
      <c r="C7963">
        <v>2</v>
      </c>
      <c r="D7963" s="39">
        <v>0.47</v>
      </c>
      <c r="E7963" s="39">
        <v>0</v>
      </c>
      <c r="F7963" s="39" t="s">
        <v>51</v>
      </c>
    </row>
    <row r="7964" spans="1:6">
      <c r="A7964">
        <v>87</v>
      </c>
      <c r="B7964" s="1" t="s">
        <v>390</v>
      </c>
      <c r="C7964">
        <v>1</v>
      </c>
      <c r="D7964" s="39">
        <v>0.83</v>
      </c>
      <c r="E7964" s="39">
        <v>2</v>
      </c>
      <c r="F7964" s="39" t="s">
        <v>51</v>
      </c>
    </row>
    <row r="7965" spans="1:6">
      <c r="A7965">
        <v>87</v>
      </c>
      <c r="B7965" s="1" t="s">
        <v>390</v>
      </c>
      <c r="C7965">
        <v>2</v>
      </c>
      <c r="D7965" s="39">
        <v>0.98</v>
      </c>
      <c r="E7965" s="39">
        <v>2</v>
      </c>
      <c r="F7965" s="39" t="s">
        <v>51</v>
      </c>
    </row>
    <row r="7966" spans="1:6">
      <c r="A7966">
        <v>87</v>
      </c>
      <c r="B7966" s="1" t="s">
        <v>538</v>
      </c>
      <c r="C7966">
        <v>1</v>
      </c>
      <c r="D7966" s="39">
        <v>0.8</v>
      </c>
      <c r="E7966" s="39">
        <v>2</v>
      </c>
      <c r="F7966" s="39" t="s">
        <v>51</v>
      </c>
    </row>
    <row r="7967" spans="1:6">
      <c r="A7967">
        <v>87</v>
      </c>
      <c r="B7967" s="1" t="s">
        <v>538</v>
      </c>
      <c r="C7967">
        <v>2</v>
      </c>
      <c r="D7967" s="39">
        <v>1</v>
      </c>
      <c r="E7967" s="39">
        <v>3</v>
      </c>
      <c r="F7967" s="39" t="s">
        <v>51</v>
      </c>
    </row>
    <row r="7968" spans="1:6">
      <c r="A7968">
        <v>87</v>
      </c>
      <c r="B7968" s="1" t="s">
        <v>532</v>
      </c>
      <c r="C7968">
        <v>1</v>
      </c>
      <c r="D7968" s="39">
        <v>0.75</v>
      </c>
      <c r="E7968" s="39">
        <v>2</v>
      </c>
      <c r="F7968" s="39" t="s">
        <v>51</v>
      </c>
    </row>
    <row r="7969" spans="1:6">
      <c r="A7969">
        <v>87</v>
      </c>
      <c r="B7969" s="1" t="s">
        <v>532</v>
      </c>
      <c r="C7969">
        <v>2</v>
      </c>
      <c r="D7969" s="39">
        <v>0.71</v>
      </c>
      <c r="E7969" s="39">
        <v>2</v>
      </c>
      <c r="F7969" s="39" t="s">
        <v>51</v>
      </c>
    </row>
    <row r="7970" spans="1:6">
      <c r="A7970">
        <v>87</v>
      </c>
      <c r="B7970" s="1" t="s">
        <v>508</v>
      </c>
      <c r="C7970">
        <v>1</v>
      </c>
      <c r="D7970" s="39">
        <v>0.74</v>
      </c>
      <c r="E7970" s="39">
        <v>2</v>
      </c>
      <c r="F7970" s="39" t="s">
        <v>51</v>
      </c>
    </row>
    <row r="7971" spans="1:6">
      <c r="A7971">
        <v>87</v>
      </c>
      <c r="B7971" s="1" t="s">
        <v>508</v>
      </c>
      <c r="C7971">
        <v>2</v>
      </c>
      <c r="D7971" s="39">
        <v>0.65</v>
      </c>
      <c r="E7971" s="39">
        <v>2</v>
      </c>
      <c r="F7971" s="39" t="s">
        <v>51</v>
      </c>
    </row>
    <row r="7972" spans="1:6">
      <c r="A7972">
        <v>87</v>
      </c>
      <c r="B7972" s="1" t="s">
        <v>452</v>
      </c>
      <c r="C7972">
        <v>1</v>
      </c>
      <c r="D7972" s="39">
        <v>0.9</v>
      </c>
      <c r="E7972" s="39">
        <v>2</v>
      </c>
      <c r="F7972" s="39" t="s">
        <v>51</v>
      </c>
    </row>
    <row r="7973" spans="1:6">
      <c r="A7973">
        <v>87</v>
      </c>
      <c r="B7973" s="1" t="s">
        <v>452</v>
      </c>
      <c r="C7973">
        <v>2</v>
      </c>
      <c r="D7973" s="39">
        <v>1</v>
      </c>
      <c r="E7973" s="39">
        <v>3</v>
      </c>
      <c r="F7973" s="39" t="s">
        <v>51</v>
      </c>
    </row>
    <row r="7974" spans="1:6">
      <c r="A7974">
        <v>87</v>
      </c>
      <c r="B7974" s="1" t="s">
        <v>120</v>
      </c>
      <c r="C7974">
        <v>1</v>
      </c>
      <c r="D7974" s="39">
        <v>0.69</v>
      </c>
      <c r="E7974" s="39">
        <v>2</v>
      </c>
      <c r="F7974" s="39" t="s">
        <v>51</v>
      </c>
    </row>
    <row r="7975" spans="1:6">
      <c r="A7975">
        <v>87</v>
      </c>
      <c r="B7975" s="1" t="s">
        <v>120</v>
      </c>
      <c r="C7975">
        <v>2</v>
      </c>
      <c r="D7975" s="39">
        <v>1</v>
      </c>
      <c r="E7975" s="39">
        <v>3</v>
      </c>
      <c r="F7975" s="39" t="s">
        <v>51</v>
      </c>
    </row>
    <row r="7976" spans="1:6">
      <c r="A7976">
        <v>87</v>
      </c>
      <c r="B7976" s="1" t="s">
        <v>489</v>
      </c>
      <c r="C7976">
        <v>1</v>
      </c>
      <c r="D7976" s="39">
        <v>0.45</v>
      </c>
      <c r="E7976" s="39">
        <v>0</v>
      </c>
      <c r="F7976" s="39" t="s">
        <v>51</v>
      </c>
    </row>
    <row r="7977" spans="1:6">
      <c r="A7977">
        <v>87</v>
      </c>
      <c r="B7977" s="1" t="s">
        <v>489</v>
      </c>
      <c r="C7977">
        <v>2</v>
      </c>
      <c r="D7977" s="39">
        <v>1</v>
      </c>
      <c r="E7977" s="39">
        <v>3</v>
      </c>
      <c r="F7977" s="39" t="s">
        <v>51</v>
      </c>
    </row>
    <row r="7978" spans="1:6">
      <c r="A7978">
        <v>87</v>
      </c>
      <c r="B7978" s="1" t="s">
        <v>556</v>
      </c>
      <c r="C7978">
        <v>1</v>
      </c>
      <c r="D7978" s="39">
        <v>0.36</v>
      </c>
      <c r="E7978" s="39">
        <v>0</v>
      </c>
      <c r="F7978" s="39" t="s">
        <v>51</v>
      </c>
    </row>
    <row r="7979" spans="1:6">
      <c r="A7979">
        <v>87</v>
      </c>
      <c r="B7979" s="1" t="s">
        <v>556</v>
      </c>
      <c r="C7979">
        <v>2</v>
      </c>
      <c r="D7979" s="39">
        <v>0.35</v>
      </c>
      <c r="E7979" s="39">
        <v>1</v>
      </c>
      <c r="F7979" s="39" t="s">
        <v>51</v>
      </c>
    </row>
    <row r="7980" spans="1:6">
      <c r="A7980">
        <v>87</v>
      </c>
      <c r="B7980" s="1" t="s">
        <v>334</v>
      </c>
      <c r="C7980">
        <v>1</v>
      </c>
      <c r="D7980" s="39">
        <v>0.59</v>
      </c>
      <c r="E7980" s="39">
        <v>2</v>
      </c>
      <c r="F7980" s="39" t="s">
        <v>51</v>
      </c>
    </row>
    <row r="7981" spans="1:6">
      <c r="A7981">
        <v>87</v>
      </c>
      <c r="B7981" s="1" t="s">
        <v>334</v>
      </c>
      <c r="C7981">
        <v>2</v>
      </c>
      <c r="D7981" s="39">
        <v>0.81</v>
      </c>
      <c r="E7981" s="39">
        <v>2</v>
      </c>
      <c r="F7981" s="39" t="s">
        <v>51</v>
      </c>
    </row>
    <row r="7982" spans="1:6">
      <c r="A7982">
        <v>87</v>
      </c>
      <c r="B7982" s="1" t="s">
        <v>530</v>
      </c>
      <c r="C7982">
        <v>1</v>
      </c>
      <c r="D7982" s="39">
        <v>0.84</v>
      </c>
      <c r="E7982" s="39">
        <v>2</v>
      </c>
      <c r="F7982" s="39" t="s">
        <v>51</v>
      </c>
    </row>
    <row r="7983" spans="1:6">
      <c r="A7983">
        <v>87</v>
      </c>
      <c r="B7983" s="1" t="s">
        <v>530</v>
      </c>
      <c r="C7983">
        <v>2</v>
      </c>
      <c r="D7983" s="39">
        <v>0.71</v>
      </c>
      <c r="E7983" s="39">
        <v>2</v>
      </c>
      <c r="F7983" s="39" t="s">
        <v>51</v>
      </c>
    </row>
    <row r="7984" spans="1:6">
      <c r="A7984">
        <v>87</v>
      </c>
      <c r="B7984" s="1" t="s">
        <v>335</v>
      </c>
      <c r="C7984">
        <v>1</v>
      </c>
      <c r="D7984" s="39">
        <v>0.65</v>
      </c>
      <c r="E7984" s="39">
        <v>1</v>
      </c>
      <c r="F7984" s="39" t="s">
        <v>51</v>
      </c>
    </row>
    <row r="7985" spans="1:6">
      <c r="A7985">
        <v>87</v>
      </c>
      <c r="B7985" s="1" t="s">
        <v>335</v>
      </c>
      <c r="C7985">
        <v>2</v>
      </c>
      <c r="D7985" s="39">
        <v>1</v>
      </c>
      <c r="E7985" s="39">
        <v>3</v>
      </c>
      <c r="F7985" s="39" t="s">
        <v>51</v>
      </c>
    </row>
    <row r="7986" spans="1:6">
      <c r="A7986">
        <v>87</v>
      </c>
      <c r="B7986" s="1" t="s">
        <v>509</v>
      </c>
      <c r="C7986">
        <v>1</v>
      </c>
      <c r="D7986" s="39">
        <v>0.54</v>
      </c>
      <c r="E7986" s="39">
        <v>2</v>
      </c>
      <c r="F7986" s="39" t="s">
        <v>51</v>
      </c>
    </row>
    <row r="7987" spans="1:6">
      <c r="A7987">
        <v>87</v>
      </c>
      <c r="B7987" s="1" t="s">
        <v>509</v>
      </c>
      <c r="C7987">
        <v>2</v>
      </c>
      <c r="D7987" s="39">
        <v>0.73</v>
      </c>
      <c r="E7987" s="39">
        <v>2</v>
      </c>
      <c r="F7987" s="39" t="s">
        <v>51</v>
      </c>
    </row>
    <row r="7988" spans="1:6">
      <c r="A7988">
        <v>87</v>
      </c>
      <c r="B7988" s="1" t="s">
        <v>323</v>
      </c>
      <c r="C7988">
        <v>1</v>
      </c>
      <c r="D7988" s="39">
        <v>0.55000000000000004</v>
      </c>
      <c r="E7988" s="39">
        <v>1</v>
      </c>
      <c r="F7988" s="39" t="s">
        <v>51</v>
      </c>
    </row>
    <row r="7989" spans="1:6">
      <c r="A7989">
        <v>87</v>
      </c>
      <c r="B7989" s="1" t="s">
        <v>323</v>
      </c>
      <c r="C7989">
        <v>2</v>
      </c>
      <c r="D7989" s="39">
        <v>0.77</v>
      </c>
      <c r="E7989" s="39">
        <v>1</v>
      </c>
      <c r="F7989" s="39" t="s">
        <v>51</v>
      </c>
    </row>
    <row r="7990" spans="1:6">
      <c r="A7990">
        <v>87</v>
      </c>
      <c r="B7990" s="1" t="s">
        <v>257</v>
      </c>
      <c r="C7990">
        <v>1</v>
      </c>
      <c r="D7990" s="39">
        <v>0.88</v>
      </c>
      <c r="E7990" s="39">
        <v>1</v>
      </c>
      <c r="F7990" s="39" t="s">
        <v>51</v>
      </c>
    </row>
    <row r="7991" spans="1:6">
      <c r="A7991">
        <v>87</v>
      </c>
      <c r="B7991" s="1" t="s">
        <v>257</v>
      </c>
      <c r="C7991">
        <v>2</v>
      </c>
      <c r="D7991" s="39">
        <v>0.62</v>
      </c>
      <c r="E7991" s="39">
        <v>2</v>
      </c>
      <c r="F7991" s="39" t="s">
        <v>51</v>
      </c>
    </row>
    <row r="7992" spans="1:6">
      <c r="A7992">
        <v>87</v>
      </c>
      <c r="B7992" s="1" t="s">
        <v>481</v>
      </c>
      <c r="C7992">
        <v>1</v>
      </c>
      <c r="D7992" s="39">
        <v>1</v>
      </c>
      <c r="E7992" s="39">
        <v>3</v>
      </c>
      <c r="F7992" s="39" t="s">
        <v>51</v>
      </c>
    </row>
    <row r="7993" spans="1:6">
      <c r="A7993">
        <v>87</v>
      </c>
      <c r="B7993" s="1" t="s">
        <v>481</v>
      </c>
      <c r="C7993">
        <v>2</v>
      </c>
      <c r="D7993" s="39">
        <v>1</v>
      </c>
      <c r="E7993" s="39">
        <v>3</v>
      </c>
      <c r="F7993" s="39" t="s">
        <v>51</v>
      </c>
    </row>
    <row r="7994" spans="1:6">
      <c r="A7994">
        <v>87</v>
      </c>
      <c r="B7994" s="1" t="s">
        <v>14</v>
      </c>
      <c r="C7994">
        <v>1</v>
      </c>
      <c r="D7994" s="39">
        <v>0.63</v>
      </c>
      <c r="E7994" s="39">
        <v>2</v>
      </c>
      <c r="F7994" s="39" t="s">
        <v>51</v>
      </c>
    </row>
    <row r="7995" spans="1:6">
      <c r="A7995">
        <v>87</v>
      </c>
      <c r="B7995" s="1" t="s">
        <v>14</v>
      </c>
      <c r="C7995">
        <v>2</v>
      </c>
      <c r="D7995" s="39">
        <v>1</v>
      </c>
      <c r="E7995" s="39">
        <v>3</v>
      </c>
      <c r="F7995" s="39" t="s">
        <v>51</v>
      </c>
    </row>
    <row r="7996" spans="1:6">
      <c r="A7996">
        <v>87</v>
      </c>
      <c r="B7996" s="1" t="s">
        <v>310</v>
      </c>
      <c r="C7996">
        <v>1</v>
      </c>
      <c r="D7996" s="39">
        <v>1</v>
      </c>
      <c r="E7996" s="39">
        <v>3</v>
      </c>
      <c r="F7996" s="39" t="s">
        <v>51</v>
      </c>
    </row>
    <row r="7997" spans="1:6">
      <c r="A7997">
        <v>87</v>
      </c>
      <c r="B7997" s="1" t="s">
        <v>310</v>
      </c>
      <c r="C7997">
        <v>2</v>
      </c>
      <c r="D7997" s="39">
        <v>1</v>
      </c>
      <c r="E7997" s="39">
        <v>3</v>
      </c>
      <c r="F7997" s="39" t="s">
        <v>51</v>
      </c>
    </row>
    <row r="7998" spans="1:6">
      <c r="A7998">
        <v>87</v>
      </c>
      <c r="B7998" s="1" t="s">
        <v>511</v>
      </c>
      <c r="C7998">
        <v>1</v>
      </c>
      <c r="D7998" s="39">
        <v>0.82</v>
      </c>
      <c r="E7998" s="39">
        <v>2</v>
      </c>
      <c r="F7998" s="39" t="s">
        <v>51</v>
      </c>
    </row>
    <row r="7999" spans="1:6">
      <c r="A7999">
        <v>87</v>
      </c>
      <c r="B7999" s="1" t="s">
        <v>511</v>
      </c>
      <c r="C7999">
        <v>2</v>
      </c>
      <c r="D7999" s="39">
        <v>0.88</v>
      </c>
      <c r="E7999" s="39">
        <v>2</v>
      </c>
      <c r="F7999" s="39" t="s">
        <v>51</v>
      </c>
    </row>
    <row r="8000" spans="1:6">
      <c r="A8000">
        <v>87</v>
      </c>
      <c r="B8000" s="1" t="s">
        <v>519</v>
      </c>
      <c r="C8000">
        <v>1</v>
      </c>
      <c r="D8000" s="39">
        <v>0.7</v>
      </c>
      <c r="E8000" s="39">
        <v>2</v>
      </c>
      <c r="F8000" s="39" t="s">
        <v>51</v>
      </c>
    </row>
    <row r="8001" spans="1:6">
      <c r="A8001">
        <v>87</v>
      </c>
      <c r="B8001" s="1" t="s">
        <v>519</v>
      </c>
      <c r="C8001">
        <v>2</v>
      </c>
      <c r="D8001" s="39">
        <v>0.57999999999999996</v>
      </c>
      <c r="E8001" s="39">
        <v>2</v>
      </c>
      <c r="F8001" s="39" t="s">
        <v>51</v>
      </c>
    </row>
    <row r="8002" spans="1:6">
      <c r="A8002">
        <v>87</v>
      </c>
      <c r="B8002" s="1" t="s">
        <v>122</v>
      </c>
      <c r="C8002">
        <v>1</v>
      </c>
      <c r="D8002" s="39">
        <v>0.63</v>
      </c>
      <c r="E8002" s="39">
        <v>1</v>
      </c>
      <c r="F8002" s="39" t="s">
        <v>51</v>
      </c>
    </row>
    <row r="8003" spans="1:6">
      <c r="A8003">
        <v>87</v>
      </c>
      <c r="B8003" s="1" t="s">
        <v>122</v>
      </c>
      <c r="C8003">
        <v>2</v>
      </c>
      <c r="D8003" s="39">
        <v>0.6</v>
      </c>
      <c r="E8003" s="39">
        <v>2</v>
      </c>
      <c r="F8003" s="39" t="s">
        <v>51</v>
      </c>
    </row>
    <row r="8004" spans="1:6">
      <c r="A8004">
        <v>87</v>
      </c>
      <c r="B8004" s="1" t="s">
        <v>240</v>
      </c>
      <c r="C8004">
        <v>1</v>
      </c>
      <c r="D8004" s="39">
        <v>1</v>
      </c>
      <c r="E8004" s="39">
        <v>3</v>
      </c>
      <c r="F8004" s="39" t="s">
        <v>51</v>
      </c>
    </row>
    <row r="8005" spans="1:6">
      <c r="A8005">
        <v>87</v>
      </c>
      <c r="B8005" s="1" t="s">
        <v>240</v>
      </c>
      <c r="C8005">
        <v>2</v>
      </c>
      <c r="D8005" s="39">
        <v>0.74</v>
      </c>
      <c r="E8005" s="39">
        <v>2</v>
      </c>
      <c r="F8005" s="39" t="s">
        <v>51</v>
      </c>
    </row>
    <row r="8006" spans="1:6">
      <c r="A8006">
        <v>87</v>
      </c>
      <c r="B8006" s="1" t="s">
        <v>326</v>
      </c>
      <c r="C8006">
        <v>1</v>
      </c>
      <c r="D8006" s="39">
        <v>0.88</v>
      </c>
      <c r="E8006" s="39">
        <v>2</v>
      </c>
      <c r="F8006" s="39" t="s">
        <v>51</v>
      </c>
    </row>
    <row r="8007" spans="1:6">
      <c r="A8007">
        <v>87</v>
      </c>
      <c r="B8007" s="1" t="s">
        <v>326</v>
      </c>
      <c r="C8007">
        <v>2</v>
      </c>
      <c r="D8007" s="39">
        <v>1</v>
      </c>
      <c r="E8007" s="39">
        <v>3</v>
      </c>
      <c r="F8007" s="39" t="s">
        <v>51</v>
      </c>
    </row>
    <row r="8008" spans="1:6">
      <c r="A8008">
        <v>87</v>
      </c>
      <c r="B8008" s="1" t="s">
        <v>201</v>
      </c>
      <c r="C8008">
        <v>1</v>
      </c>
      <c r="D8008" s="39">
        <v>0.83</v>
      </c>
      <c r="E8008" s="39">
        <v>2</v>
      </c>
      <c r="F8008" s="39" t="s">
        <v>51</v>
      </c>
    </row>
    <row r="8009" spans="1:6">
      <c r="A8009">
        <v>87</v>
      </c>
      <c r="B8009" s="1" t="s">
        <v>201</v>
      </c>
      <c r="C8009">
        <v>2</v>
      </c>
      <c r="D8009" s="39">
        <v>1</v>
      </c>
      <c r="E8009" s="39">
        <v>3</v>
      </c>
      <c r="F8009" s="39" t="s">
        <v>51</v>
      </c>
    </row>
    <row r="8010" spans="1:6">
      <c r="A8010">
        <v>87</v>
      </c>
      <c r="B8010" s="1" t="s">
        <v>557</v>
      </c>
      <c r="C8010">
        <v>1</v>
      </c>
      <c r="D8010" s="39">
        <v>0.4</v>
      </c>
      <c r="E8010" s="39">
        <v>0</v>
      </c>
      <c r="F8010" s="39" t="s">
        <v>51</v>
      </c>
    </row>
    <row r="8011" spans="1:6">
      <c r="A8011">
        <v>87</v>
      </c>
      <c r="B8011" s="1" t="s">
        <v>557</v>
      </c>
      <c r="C8011">
        <v>2</v>
      </c>
      <c r="D8011" s="39">
        <v>1</v>
      </c>
      <c r="E8011" s="39">
        <v>3</v>
      </c>
      <c r="F8011" s="39" t="s">
        <v>51</v>
      </c>
    </row>
    <row r="8012" spans="1:6">
      <c r="A8012">
        <v>87</v>
      </c>
      <c r="B8012" s="1" t="s">
        <v>290</v>
      </c>
      <c r="C8012">
        <v>1</v>
      </c>
      <c r="D8012" s="39">
        <v>0.76</v>
      </c>
      <c r="E8012" s="39">
        <v>2</v>
      </c>
      <c r="F8012" s="39" t="s">
        <v>51</v>
      </c>
    </row>
    <row r="8013" spans="1:6">
      <c r="A8013">
        <v>87</v>
      </c>
      <c r="B8013" s="1" t="s">
        <v>290</v>
      </c>
      <c r="C8013">
        <v>2</v>
      </c>
      <c r="D8013" s="39">
        <v>0.4</v>
      </c>
      <c r="E8013" s="39">
        <v>0</v>
      </c>
      <c r="F8013" s="39" t="s">
        <v>51</v>
      </c>
    </row>
    <row r="8014" spans="1:6">
      <c r="A8014">
        <v>87</v>
      </c>
      <c r="B8014" s="1" t="s">
        <v>274</v>
      </c>
      <c r="C8014">
        <v>1</v>
      </c>
      <c r="D8014" s="39">
        <v>1</v>
      </c>
      <c r="E8014" s="39">
        <v>3</v>
      </c>
      <c r="F8014" s="39" t="s">
        <v>51</v>
      </c>
    </row>
    <row r="8015" spans="1:6">
      <c r="A8015">
        <v>87</v>
      </c>
      <c r="B8015" s="1" t="s">
        <v>274</v>
      </c>
      <c r="C8015">
        <v>2</v>
      </c>
      <c r="D8015" s="39">
        <v>0.64</v>
      </c>
      <c r="E8015" s="39">
        <v>2</v>
      </c>
      <c r="F8015" s="39" t="s">
        <v>51</v>
      </c>
    </row>
    <row r="8016" spans="1:6">
      <c r="A8016">
        <v>87</v>
      </c>
      <c r="B8016" s="1" t="s">
        <v>414</v>
      </c>
      <c r="C8016">
        <v>1</v>
      </c>
      <c r="D8016" s="39">
        <v>0.77</v>
      </c>
      <c r="E8016" s="39">
        <v>2</v>
      </c>
      <c r="F8016" s="39" t="s">
        <v>51</v>
      </c>
    </row>
    <row r="8017" spans="1:6">
      <c r="A8017">
        <v>87</v>
      </c>
      <c r="B8017" s="1" t="s">
        <v>414</v>
      </c>
      <c r="C8017">
        <v>2</v>
      </c>
      <c r="D8017" s="39">
        <v>0.63</v>
      </c>
      <c r="E8017" s="39">
        <v>2</v>
      </c>
      <c r="F8017" s="39" t="s">
        <v>51</v>
      </c>
    </row>
    <row r="8018" spans="1:6">
      <c r="A8018">
        <v>87</v>
      </c>
      <c r="B8018" s="1" t="s">
        <v>342</v>
      </c>
      <c r="C8018">
        <v>1</v>
      </c>
      <c r="D8018" s="39">
        <v>1</v>
      </c>
      <c r="E8018" s="39">
        <v>3</v>
      </c>
      <c r="F8018" s="39" t="s">
        <v>51</v>
      </c>
    </row>
    <row r="8019" spans="1:6">
      <c r="A8019">
        <v>87</v>
      </c>
      <c r="B8019" s="1" t="s">
        <v>342</v>
      </c>
      <c r="C8019">
        <v>2</v>
      </c>
      <c r="D8019" s="39">
        <v>0.91</v>
      </c>
      <c r="E8019" s="39">
        <v>2</v>
      </c>
      <c r="F8019" s="39" t="s">
        <v>51</v>
      </c>
    </row>
    <row r="8020" spans="1:6">
      <c r="A8020">
        <v>87</v>
      </c>
      <c r="B8020" s="1" t="s">
        <v>534</v>
      </c>
      <c r="C8020">
        <v>1</v>
      </c>
      <c r="D8020" s="39">
        <v>1</v>
      </c>
      <c r="E8020" s="39">
        <v>3</v>
      </c>
      <c r="F8020" s="39" t="s">
        <v>51</v>
      </c>
    </row>
    <row r="8021" spans="1:6">
      <c r="A8021">
        <v>87</v>
      </c>
      <c r="B8021" s="1" t="s">
        <v>534</v>
      </c>
      <c r="C8021">
        <v>2</v>
      </c>
      <c r="D8021" s="39">
        <v>1</v>
      </c>
      <c r="E8021" s="39">
        <v>3</v>
      </c>
      <c r="F8021" s="39" t="s">
        <v>51</v>
      </c>
    </row>
    <row r="8022" spans="1:6">
      <c r="A8022">
        <v>87</v>
      </c>
      <c r="B8022" s="1" t="s">
        <v>20</v>
      </c>
      <c r="C8022">
        <v>1</v>
      </c>
      <c r="D8022" s="39">
        <v>0.73</v>
      </c>
      <c r="E8022" s="39">
        <v>2</v>
      </c>
      <c r="F8022" s="39" t="s">
        <v>51</v>
      </c>
    </row>
    <row r="8023" spans="1:6">
      <c r="A8023">
        <v>87</v>
      </c>
      <c r="B8023" s="1" t="s">
        <v>20</v>
      </c>
      <c r="C8023">
        <v>2</v>
      </c>
      <c r="D8023" s="39">
        <v>1</v>
      </c>
      <c r="E8023" s="39">
        <v>3</v>
      </c>
      <c r="F8023" s="39" t="s">
        <v>51</v>
      </c>
    </row>
    <row r="8024" spans="1:6">
      <c r="A8024">
        <v>87</v>
      </c>
      <c r="B8024" s="1" t="s">
        <v>558</v>
      </c>
      <c r="C8024">
        <v>1</v>
      </c>
      <c r="D8024" s="39">
        <v>0.52</v>
      </c>
      <c r="E8024" s="39">
        <v>1</v>
      </c>
      <c r="F8024" s="39" t="s">
        <v>51</v>
      </c>
    </row>
    <row r="8025" spans="1:6">
      <c r="A8025">
        <v>87</v>
      </c>
      <c r="B8025" s="1" t="s">
        <v>558</v>
      </c>
      <c r="C8025">
        <v>2</v>
      </c>
      <c r="D8025" s="39">
        <v>0.64</v>
      </c>
      <c r="E8025" s="39">
        <v>1</v>
      </c>
      <c r="F8025" s="39" t="s">
        <v>51</v>
      </c>
    </row>
    <row r="8026" spans="1:6">
      <c r="A8026">
        <v>87</v>
      </c>
      <c r="B8026" s="1" t="s">
        <v>526</v>
      </c>
      <c r="C8026">
        <v>1</v>
      </c>
      <c r="D8026" s="39">
        <v>0.92</v>
      </c>
      <c r="E8026" s="39">
        <v>1</v>
      </c>
      <c r="F8026" s="39" t="s">
        <v>51</v>
      </c>
    </row>
    <row r="8027" spans="1:6">
      <c r="A8027">
        <v>87</v>
      </c>
      <c r="B8027" s="1" t="s">
        <v>526</v>
      </c>
      <c r="C8027">
        <v>2</v>
      </c>
      <c r="D8027" s="39">
        <v>0.56999999999999995</v>
      </c>
      <c r="E8027" s="39">
        <v>1</v>
      </c>
      <c r="F8027" s="39" t="s">
        <v>51</v>
      </c>
    </row>
    <row r="8028" spans="1:6">
      <c r="A8028">
        <v>87</v>
      </c>
      <c r="B8028" s="1" t="s">
        <v>311</v>
      </c>
      <c r="C8028">
        <v>1</v>
      </c>
      <c r="D8028" s="39">
        <v>0.63</v>
      </c>
      <c r="E8028" s="39">
        <v>1</v>
      </c>
      <c r="F8028" s="39" t="s">
        <v>51</v>
      </c>
    </row>
    <row r="8029" spans="1:6">
      <c r="A8029">
        <v>87</v>
      </c>
      <c r="B8029" s="1" t="s">
        <v>311</v>
      </c>
      <c r="C8029">
        <v>2</v>
      </c>
      <c r="D8029" s="39">
        <v>0.78</v>
      </c>
      <c r="E8029" s="39">
        <v>2</v>
      </c>
      <c r="F8029" s="39" t="s">
        <v>51</v>
      </c>
    </row>
    <row r="8030" spans="1:6">
      <c r="A8030">
        <v>87</v>
      </c>
      <c r="B8030" s="1" t="s">
        <v>394</v>
      </c>
      <c r="C8030">
        <v>1</v>
      </c>
      <c r="D8030" s="39">
        <v>1</v>
      </c>
      <c r="E8030" s="39">
        <v>3</v>
      </c>
      <c r="F8030" s="39" t="s">
        <v>51</v>
      </c>
    </row>
    <row r="8031" spans="1:6">
      <c r="A8031">
        <v>87</v>
      </c>
      <c r="B8031" s="1" t="s">
        <v>394</v>
      </c>
      <c r="C8031">
        <v>2</v>
      </c>
      <c r="D8031" s="39">
        <v>1</v>
      </c>
      <c r="E8031" s="39">
        <v>3</v>
      </c>
      <c r="F8031" s="39" t="s">
        <v>51</v>
      </c>
    </row>
    <row r="8032" spans="1:6">
      <c r="A8032">
        <v>87</v>
      </c>
      <c r="B8032" s="1" t="s">
        <v>243</v>
      </c>
      <c r="C8032">
        <v>1</v>
      </c>
      <c r="D8032" s="39">
        <v>1</v>
      </c>
      <c r="E8032" s="39">
        <v>3</v>
      </c>
      <c r="F8032" s="39" t="s">
        <v>51</v>
      </c>
    </row>
    <row r="8033" spans="1:6">
      <c r="A8033">
        <v>87</v>
      </c>
      <c r="B8033" s="1" t="s">
        <v>243</v>
      </c>
      <c r="C8033">
        <v>2</v>
      </c>
      <c r="D8033" s="39">
        <v>1</v>
      </c>
      <c r="E8033" s="39">
        <v>3</v>
      </c>
      <c r="F8033" s="39" t="s">
        <v>51</v>
      </c>
    </row>
    <row r="8034" spans="1:6">
      <c r="A8034">
        <v>87</v>
      </c>
      <c r="B8034" s="1" t="s">
        <v>285</v>
      </c>
      <c r="C8034">
        <v>1</v>
      </c>
      <c r="D8034" s="39">
        <v>1</v>
      </c>
      <c r="E8034" s="39">
        <v>3</v>
      </c>
      <c r="F8034" s="39" t="s">
        <v>51</v>
      </c>
    </row>
    <row r="8035" spans="1:6">
      <c r="A8035">
        <v>87</v>
      </c>
      <c r="B8035" s="1" t="s">
        <v>285</v>
      </c>
      <c r="C8035">
        <v>2</v>
      </c>
      <c r="D8035" s="39">
        <v>0.67</v>
      </c>
      <c r="E8035" s="39">
        <v>2</v>
      </c>
      <c r="F8035" s="39" t="s">
        <v>51</v>
      </c>
    </row>
    <row r="8036" spans="1:6">
      <c r="A8036">
        <v>87</v>
      </c>
      <c r="B8036" s="1" t="s">
        <v>275</v>
      </c>
      <c r="C8036">
        <v>1</v>
      </c>
      <c r="D8036" s="39">
        <v>0.94</v>
      </c>
      <c r="E8036" s="39">
        <v>2</v>
      </c>
      <c r="F8036" s="39" t="s">
        <v>51</v>
      </c>
    </row>
    <row r="8037" spans="1:6">
      <c r="A8037">
        <v>87</v>
      </c>
      <c r="B8037" s="1" t="s">
        <v>275</v>
      </c>
      <c r="C8037">
        <v>2</v>
      </c>
      <c r="D8037" s="39">
        <v>0.78</v>
      </c>
      <c r="E8037" s="39">
        <v>2</v>
      </c>
      <c r="F8037" s="39" t="s">
        <v>51</v>
      </c>
    </row>
    <row r="8038" spans="1:6">
      <c r="A8038">
        <v>87</v>
      </c>
      <c r="B8038" s="1" t="s">
        <v>376</v>
      </c>
      <c r="C8038">
        <v>1</v>
      </c>
      <c r="D8038" s="39">
        <v>1</v>
      </c>
      <c r="E8038" s="39">
        <v>3</v>
      </c>
      <c r="F8038" s="39" t="s">
        <v>51</v>
      </c>
    </row>
    <row r="8039" spans="1:6">
      <c r="A8039">
        <v>87</v>
      </c>
      <c r="B8039" s="1" t="s">
        <v>376</v>
      </c>
      <c r="C8039">
        <v>2</v>
      </c>
      <c r="D8039" s="39">
        <v>1</v>
      </c>
      <c r="E8039" s="39">
        <v>3</v>
      </c>
      <c r="F8039" s="39" t="s">
        <v>51</v>
      </c>
    </row>
    <row r="8040" spans="1:6">
      <c r="A8040">
        <v>87</v>
      </c>
      <c r="B8040" s="1" t="s">
        <v>21</v>
      </c>
      <c r="C8040">
        <v>1</v>
      </c>
      <c r="D8040" s="39">
        <v>0.83</v>
      </c>
      <c r="E8040" s="39">
        <v>2</v>
      </c>
      <c r="F8040" s="39" t="s">
        <v>51</v>
      </c>
    </row>
    <row r="8041" spans="1:6">
      <c r="A8041">
        <v>87</v>
      </c>
      <c r="B8041" s="1" t="s">
        <v>21</v>
      </c>
      <c r="C8041">
        <v>2</v>
      </c>
      <c r="D8041" s="39">
        <v>0.86</v>
      </c>
      <c r="E8041" s="39">
        <v>2</v>
      </c>
      <c r="F8041" s="39" t="s">
        <v>51</v>
      </c>
    </row>
    <row r="8042" spans="1:6">
      <c r="A8042">
        <v>87</v>
      </c>
      <c r="B8042" s="1" t="s">
        <v>535</v>
      </c>
      <c r="C8042">
        <v>1</v>
      </c>
      <c r="D8042" s="39">
        <v>1</v>
      </c>
      <c r="E8042" s="39">
        <v>3</v>
      </c>
      <c r="F8042" s="39" t="s">
        <v>51</v>
      </c>
    </row>
    <row r="8043" spans="1:6">
      <c r="A8043">
        <v>87</v>
      </c>
      <c r="B8043" s="1" t="s">
        <v>535</v>
      </c>
      <c r="C8043">
        <v>2</v>
      </c>
      <c r="D8043" s="39">
        <v>1</v>
      </c>
      <c r="E8043" s="39">
        <v>3</v>
      </c>
      <c r="F8043" s="39" t="s">
        <v>51</v>
      </c>
    </row>
    <row r="8044" spans="1:6">
      <c r="A8044" s="57">
        <v>88</v>
      </c>
      <c r="B8044" s="1" t="s">
        <v>559</v>
      </c>
      <c r="C8044">
        <v>1</v>
      </c>
      <c r="D8044" s="39">
        <v>0.47</v>
      </c>
      <c r="E8044" s="39">
        <v>1</v>
      </c>
      <c r="F8044" s="39" t="s">
        <v>51</v>
      </c>
    </row>
    <row r="8045" spans="1:6">
      <c r="A8045">
        <v>88</v>
      </c>
      <c r="B8045" s="1" t="s">
        <v>559</v>
      </c>
      <c r="C8045">
        <v>2</v>
      </c>
      <c r="D8045" s="39">
        <v>0.63</v>
      </c>
      <c r="E8045" s="39">
        <v>1</v>
      </c>
      <c r="F8045" s="39" t="s">
        <v>51</v>
      </c>
    </row>
    <row r="8046" spans="1:6">
      <c r="A8046">
        <v>88</v>
      </c>
      <c r="B8046" s="1" t="s">
        <v>330</v>
      </c>
      <c r="C8046">
        <v>1</v>
      </c>
      <c r="D8046" s="39">
        <v>0.52</v>
      </c>
      <c r="E8046" s="39">
        <v>2</v>
      </c>
      <c r="F8046" s="39" t="s">
        <v>51</v>
      </c>
    </row>
    <row r="8047" spans="1:6">
      <c r="A8047">
        <v>88</v>
      </c>
      <c r="B8047" s="1" t="s">
        <v>330</v>
      </c>
      <c r="C8047">
        <v>2</v>
      </c>
      <c r="D8047" s="39">
        <v>1</v>
      </c>
      <c r="E8047" s="39">
        <v>3</v>
      </c>
      <c r="F8047" s="39" t="s">
        <v>51</v>
      </c>
    </row>
    <row r="8048" spans="1:6">
      <c r="A8048">
        <v>88</v>
      </c>
      <c r="B8048" s="1" t="s">
        <v>354</v>
      </c>
      <c r="C8048">
        <v>1</v>
      </c>
      <c r="D8048" s="39">
        <v>0.44</v>
      </c>
      <c r="E8048" s="39">
        <v>1</v>
      </c>
      <c r="F8048" s="39" t="s">
        <v>51</v>
      </c>
    </row>
    <row r="8049" spans="1:6">
      <c r="A8049">
        <v>88</v>
      </c>
      <c r="B8049" s="1" t="s">
        <v>354</v>
      </c>
      <c r="C8049">
        <v>2</v>
      </c>
      <c r="D8049" s="39">
        <v>0.56000000000000005</v>
      </c>
      <c r="E8049" s="39">
        <v>2</v>
      </c>
      <c r="F8049" s="39" t="s">
        <v>51</v>
      </c>
    </row>
    <row r="8050" spans="1:6">
      <c r="A8050">
        <v>88</v>
      </c>
      <c r="B8050" s="1" t="s">
        <v>430</v>
      </c>
      <c r="C8050">
        <v>1</v>
      </c>
      <c r="D8050" s="39">
        <v>0.66</v>
      </c>
      <c r="E8050" s="39">
        <v>2</v>
      </c>
      <c r="F8050" s="39" t="s">
        <v>51</v>
      </c>
    </row>
    <row r="8051" spans="1:6">
      <c r="A8051">
        <v>88</v>
      </c>
      <c r="B8051" s="1" t="s">
        <v>430</v>
      </c>
      <c r="C8051">
        <v>2</v>
      </c>
      <c r="D8051" s="39">
        <v>0.64</v>
      </c>
      <c r="E8051" s="39">
        <v>2</v>
      </c>
      <c r="F8051" s="39" t="s">
        <v>51</v>
      </c>
    </row>
    <row r="8052" spans="1:6">
      <c r="A8052">
        <v>88</v>
      </c>
      <c r="B8052" s="1" t="s">
        <v>554</v>
      </c>
      <c r="C8052">
        <v>1</v>
      </c>
      <c r="D8052" s="39">
        <v>0.59</v>
      </c>
      <c r="E8052" s="39">
        <v>2</v>
      </c>
      <c r="F8052" s="39" t="s">
        <v>51</v>
      </c>
    </row>
    <row r="8053" spans="1:6">
      <c r="A8053">
        <v>88</v>
      </c>
      <c r="B8053" s="1" t="s">
        <v>554</v>
      </c>
      <c r="C8053">
        <v>2</v>
      </c>
      <c r="D8053" s="39">
        <v>0.33</v>
      </c>
      <c r="E8053" s="39">
        <v>0</v>
      </c>
      <c r="F8053" s="39" t="s">
        <v>51</v>
      </c>
    </row>
    <row r="8054" spans="1:6">
      <c r="A8054">
        <v>88</v>
      </c>
      <c r="B8054" s="1" t="s">
        <v>343</v>
      </c>
      <c r="C8054">
        <v>1</v>
      </c>
      <c r="D8054" s="39">
        <v>0.47</v>
      </c>
      <c r="E8054" s="39">
        <v>0</v>
      </c>
      <c r="F8054" s="39" t="s">
        <v>51</v>
      </c>
    </row>
    <row r="8055" spans="1:6">
      <c r="A8055">
        <v>88</v>
      </c>
      <c r="B8055" s="1" t="s">
        <v>343</v>
      </c>
      <c r="C8055">
        <v>2</v>
      </c>
      <c r="D8055" s="39">
        <v>0.87</v>
      </c>
      <c r="E8055" s="39">
        <v>2</v>
      </c>
      <c r="F8055" s="39" t="s">
        <v>51</v>
      </c>
    </row>
    <row r="8056" spans="1:6">
      <c r="A8056">
        <v>88</v>
      </c>
      <c r="B8056" s="1" t="s">
        <v>379</v>
      </c>
      <c r="C8056">
        <v>1</v>
      </c>
      <c r="D8056" s="39">
        <v>0.37</v>
      </c>
      <c r="E8056" s="39">
        <v>0</v>
      </c>
      <c r="F8056" s="39" t="s">
        <v>51</v>
      </c>
    </row>
    <row r="8057" spans="1:6">
      <c r="A8057">
        <v>88</v>
      </c>
      <c r="B8057" s="1" t="s">
        <v>379</v>
      </c>
      <c r="C8057">
        <v>2</v>
      </c>
      <c r="D8057" s="39">
        <v>0.59</v>
      </c>
      <c r="E8057" s="39">
        <v>2</v>
      </c>
      <c r="F8057" s="39" t="s">
        <v>51</v>
      </c>
    </row>
    <row r="8058" spans="1:6">
      <c r="A8058">
        <v>88</v>
      </c>
      <c r="B8058" s="1" t="s">
        <v>332</v>
      </c>
      <c r="C8058">
        <v>1</v>
      </c>
      <c r="D8058" s="39">
        <v>0.79</v>
      </c>
      <c r="E8058" s="39">
        <v>2</v>
      </c>
      <c r="F8058" s="39" t="s">
        <v>51</v>
      </c>
    </row>
    <row r="8059" spans="1:6">
      <c r="A8059">
        <v>88</v>
      </c>
      <c r="B8059" s="1" t="s">
        <v>332</v>
      </c>
      <c r="C8059">
        <v>2</v>
      </c>
      <c r="D8059" s="39">
        <v>0.71</v>
      </c>
      <c r="E8059" s="39">
        <v>2</v>
      </c>
      <c r="F8059" s="39" t="s">
        <v>51</v>
      </c>
    </row>
    <row r="8060" spans="1:6">
      <c r="A8060">
        <v>88</v>
      </c>
      <c r="B8060" s="1" t="s">
        <v>95</v>
      </c>
      <c r="C8060">
        <v>1</v>
      </c>
      <c r="D8060" s="39">
        <v>0.73</v>
      </c>
      <c r="E8060" s="39">
        <v>2</v>
      </c>
      <c r="F8060" s="39" t="s">
        <v>51</v>
      </c>
    </row>
    <row r="8061" spans="1:6">
      <c r="A8061">
        <v>88</v>
      </c>
      <c r="B8061" s="1" t="s">
        <v>95</v>
      </c>
      <c r="C8061">
        <v>2</v>
      </c>
      <c r="D8061" s="39">
        <v>0.56000000000000005</v>
      </c>
      <c r="E8061" s="39">
        <v>2</v>
      </c>
      <c r="F8061" s="39" t="s">
        <v>51</v>
      </c>
    </row>
    <row r="8062" spans="1:6">
      <c r="A8062">
        <v>88</v>
      </c>
      <c r="B8062" s="1" t="s">
        <v>10</v>
      </c>
      <c r="C8062">
        <v>1</v>
      </c>
      <c r="D8062" s="39">
        <v>0.71</v>
      </c>
      <c r="E8062" s="39">
        <v>2</v>
      </c>
      <c r="F8062" s="39" t="s">
        <v>51</v>
      </c>
    </row>
    <row r="8063" spans="1:6">
      <c r="A8063">
        <v>88</v>
      </c>
      <c r="B8063" s="1" t="s">
        <v>10</v>
      </c>
      <c r="C8063">
        <v>2</v>
      </c>
      <c r="D8063" s="39">
        <v>1</v>
      </c>
      <c r="E8063" s="39">
        <v>3</v>
      </c>
      <c r="F8063" s="39" t="s">
        <v>51</v>
      </c>
    </row>
    <row r="8064" spans="1:6">
      <c r="A8064">
        <v>88</v>
      </c>
      <c r="B8064" s="1" t="s">
        <v>390</v>
      </c>
      <c r="C8064">
        <v>1</v>
      </c>
      <c r="D8064" s="39">
        <v>0.59</v>
      </c>
      <c r="E8064" s="39">
        <v>2</v>
      </c>
      <c r="F8064" s="39" t="s">
        <v>51</v>
      </c>
    </row>
    <row r="8065" spans="1:6">
      <c r="A8065">
        <v>88</v>
      </c>
      <c r="B8065" s="1" t="s">
        <v>390</v>
      </c>
      <c r="C8065">
        <v>2</v>
      </c>
      <c r="D8065" s="39">
        <v>1</v>
      </c>
      <c r="E8065" s="39">
        <v>3</v>
      </c>
      <c r="F8065" s="39" t="s">
        <v>51</v>
      </c>
    </row>
    <row r="8066" spans="1:6">
      <c r="A8066">
        <v>88</v>
      </c>
      <c r="B8066" s="1" t="s">
        <v>538</v>
      </c>
      <c r="C8066">
        <v>1</v>
      </c>
      <c r="D8066" s="39">
        <v>1</v>
      </c>
      <c r="E8066" s="39">
        <v>3</v>
      </c>
      <c r="F8066" s="39" t="s">
        <v>51</v>
      </c>
    </row>
    <row r="8067" spans="1:6">
      <c r="A8067">
        <v>88</v>
      </c>
      <c r="B8067" s="1" t="s">
        <v>538</v>
      </c>
      <c r="C8067">
        <v>2</v>
      </c>
      <c r="D8067" s="39">
        <v>1</v>
      </c>
      <c r="E8067" s="39">
        <v>3</v>
      </c>
      <c r="F8067" s="39" t="s">
        <v>51</v>
      </c>
    </row>
    <row r="8068" spans="1:6">
      <c r="A8068">
        <v>88</v>
      </c>
      <c r="B8068" s="1" t="s">
        <v>532</v>
      </c>
      <c r="C8068">
        <v>1</v>
      </c>
      <c r="D8068" s="39">
        <v>0.63</v>
      </c>
      <c r="E8068" s="39">
        <v>2</v>
      </c>
      <c r="F8068" s="39" t="s">
        <v>51</v>
      </c>
    </row>
    <row r="8069" spans="1:6">
      <c r="A8069">
        <v>88</v>
      </c>
      <c r="B8069" s="1" t="s">
        <v>532</v>
      </c>
      <c r="C8069">
        <v>2</v>
      </c>
      <c r="D8069" s="39">
        <v>1</v>
      </c>
      <c r="E8069" s="39">
        <v>3</v>
      </c>
      <c r="F8069" s="39" t="s">
        <v>51</v>
      </c>
    </row>
    <row r="8070" spans="1:6">
      <c r="A8070">
        <v>88</v>
      </c>
      <c r="B8070" s="1" t="s">
        <v>508</v>
      </c>
      <c r="C8070">
        <v>1</v>
      </c>
      <c r="D8070" s="39">
        <v>0.78</v>
      </c>
      <c r="E8070" s="39">
        <v>2</v>
      </c>
      <c r="F8070" s="39" t="s">
        <v>51</v>
      </c>
    </row>
    <row r="8071" spans="1:6">
      <c r="A8071">
        <v>88</v>
      </c>
      <c r="B8071" s="1" t="s">
        <v>508</v>
      </c>
      <c r="C8071">
        <v>2</v>
      </c>
      <c r="D8071" s="39">
        <v>0.68</v>
      </c>
      <c r="E8071" s="39">
        <v>2</v>
      </c>
      <c r="F8071" s="39" t="s">
        <v>51</v>
      </c>
    </row>
    <row r="8072" spans="1:6">
      <c r="A8072">
        <v>88</v>
      </c>
      <c r="B8072" s="1" t="s">
        <v>452</v>
      </c>
      <c r="C8072">
        <v>1</v>
      </c>
      <c r="D8072" s="39">
        <v>1</v>
      </c>
      <c r="E8072" s="39">
        <v>3</v>
      </c>
      <c r="F8072" s="39" t="s">
        <v>51</v>
      </c>
    </row>
    <row r="8073" spans="1:6">
      <c r="A8073">
        <v>88</v>
      </c>
      <c r="B8073" s="1" t="s">
        <v>452</v>
      </c>
      <c r="C8073">
        <v>2</v>
      </c>
      <c r="D8073" s="39">
        <v>0.4</v>
      </c>
      <c r="E8073" s="39">
        <v>1</v>
      </c>
      <c r="F8073" s="39" t="s">
        <v>51</v>
      </c>
    </row>
    <row r="8074" spans="1:6">
      <c r="A8074">
        <v>88</v>
      </c>
      <c r="B8074" s="1" t="s">
        <v>120</v>
      </c>
      <c r="C8074">
        <v>1</v>
      </c>
      <c r="D8074" s="39">
        <v>0.8</v>
      </c>
      <c r="E8074" s="39">
        <v>2</v>
      </c>
      <c r="F8074" s="39" t="s">
        <v>51</v>
      </c>
    </row>
    <row r="8075" spans="1:6">
      <c r="A8075">
        <v>88</v>
      </c>
      <c r="B8075" s="1" t="s">
        <v>120</v>
      </c>
      <c r="C8075">
        <v>2</v>
      </c>
      <c r="D8075" s="39">
        <v>1</v>
      </c>
      <c r="E8075" s="39">
        <v>3</v>
      </c>
      <c r="F8075" s="39" t="s">
        <v>51</v>
      </c>
    </row>
    <row r="8076" spans="1:6">
      <c r="A8076">
        <v>88</v>
      </c>
      <c r="B8076" s="1" t="s">
        <v>489</v>
      </c>
      <c r="C8076">
        <v>1</v>
      </c>
      <c r="D8076" s="39">
        <v>0.65</v>
      </c>
      <c r="E8076" s="39">
        <v>1</v>
      </c>
      <c r="F8076" s="39" t="s">
        <v>51</v>
      </c>
    </row>
    <row r="8077" spans="1:6">
      <c r="A8077">
        <v>88</v>
      </c>
      <c r="B8077" s="1" t="s">
        <v>489</v>
      </c>
      <c r="C8077">
        <v>2</v>
      </c>
      <c r="D8077" s="39">
        <v>0.7</v>
      </c>
      <c r="E8077" s="39">
        <v>1</v>
      </c>
      <c r="F8077" s="39" t="s">
        <v>51</v>
      </c>
    </row>
    <row r="8078" spans="1:6">
      <c r="A8078">
        <v>88</v>
      </c>
      <c r="B8078" s="1" t="s">
        <v>530</v>
      </c>
      <c r="C8078">
        <v>1</v>
      </c>
      <c r="D8078" s="39">
        <v>1</v>
      </c>
      <c r="E8078" s="39">
        <v>3</v>
      </c>
      <c r="F8078" s="39" t="s">
        <v>51</v>
      </c>
    </row>
    <row r="8079" spans="1:6">
      <c r="A8079">
        <v>88</v>
      </c>
      <c r="B8079" s="1" t="s">
        <v>530</v>
      </c>
      <c r="C8079">
        <v>2</v>
      </c>
      <c r="D8079" s="39">
        <v>0.99</v>
      </c>
      <c r="E8079" s="39">
        <v>2</v>
      </c>
      <c r="F8079" s="39" t="s">
        <v>51</v>
      </c>
    </row>
    <row r="8080" spans="1:6">
      <c r="A8080">
        <v>88</v>
      </c>
      <c r="B8080" s="1" t="s">
        <v>334</v>
      </c>
      <c r="C8080">
        <v>1</v>
      </c>
      <c r="D8080" s="39">
        <v>0.9</v>
      </c>
      <c r="E8080" s="39">
        <v>2</v>
      </c>
      <c r="F8080" s="39" t="s">
        <v>51</v>
      </c>
    </row>
    <row r="8081" spans="1:6">
      <c r="A8081">
        <v>88</v>
      </c>
      <c r="B8081" s="1" t="s">
        <v>334</v>
      </c>
      <c r="C8081">
        <v>2</v>
      </c>
      <c r="D8081" s="39">
        <v>1</v>
      </c>
      <c r="E8081" s="39">
        <v>3</v>
      </c>
      <c r="F8081" s="39" t="s">
        <v>51</v>
      </c>
    </row>
    <row r="8082" spans="1:6">
      <c r="A8082">
        <v>88</v>
      </c>
      <c r="B8082" s="1" t="s">
        <v>560</v>
      </c>
      <c r="C8082">
        <v>1</v>
      </c>
      <c r="D8082" s="39">
        <v>1</v>
      </c>
      <c r="E8082" s="39">
        <v>3</v>
      </c>
      <c r="F8082" s="39" t="s">
        <v>51</v>
      </c>
    </row>
    <row r="8083" spans="1:6">
      <c r="A8083">
        <v>88</v>
      </c>
      <c r="B8083" s="1" t="s">
        <v>560</v>
      </c>
      <c r="C8083">
        <v>2</v>
      </c>
      <c r="D8083" s="39">
        <v>0.52</v>
      </c>
      <c r="E8083" s="39">
        <v>1</v>
      </c>
      <c r="F8083" s="39" t="s">
        <v>51</v>
      </c>
    </row>
    <row r="8084" spans="1:6">
      <c r="A8084">
        <v>88</v>
      </c>
      <c r="B8084" s="1" t="s">
        <v>335</v>
      </c>
      <c r="C8084">
        <v>1</v>
      </c>
      <c r="D8084" s="39">
        <v>0.55000000000000004</v>
      </c>
      <c r="E8084" s="39">
        <v>2</v>
      </c>
      <c r="F8084" s="39" t="s">
        <v>51</v>
      </c>
    </row>
    <row r="8085" spans="1:6">
      <c r="A8085">
        <v>88</v>
      </c>
      <c r="B8085" s="1" t="s">
        <v>335</v>
      </c>
      <c r="C8085">
        <v>2</v>
      </c>
      <c r="D8085" s="39">
        <v>1</v>
      </c>
      <c r="E8085" s="39">
        <v>3</v>
      </c>
      <c r="F8085" s="39" t="s">
        <v>51</v>
      </c>
    </row>
    <row r="8086" spans="1:6">
      <c r="A8086">
        <v>88</v>
      </c>
      <c r="B8086" s="1" t="s">
        <v>509</v>
      </c>
      <c r="C8086">
        <v>1</v>
      </c>
      <c r="D8086" s="39">
        <v>0.47</v>
      </c>
      <c r="E8086" s="39">
        <v>0</v>
      </c>
      <c r="F8086" s="39" t="s">
        <v>51</v>
      </c>
    </row>
    <row r="8087" spans="1:6">
      <c r="A8087">
        <v>88</v>
      </c>
      <c r="B8087" s="1" t="s">
        <v>509</v>
      </c>
      <c r="C8087">
        <v>2</v>
      </c>
      <c r="D8087" s="39">
        <v>0.6</v>
      </c>
      <c r="E8087" s="39">
        <v>2</v>
      </c>
      <c r="F8087" s="39" t="s">
        <v>51</v>
      </c>
    </row>
    <row r="8088" spans="1:6">
      <c r="A8088">
        <v>88</v>
      </c>
      <c r="B8088" s="1" t="s">
        <v>323</v>
      </c>
      <c r="C8088">
        <v>1</v>
      </c>
      <c r="D8088" s="39">
        <v>0</v>
      </c>
      <c r="E8088" s="39">
        <v>0</v>
      </c>
      <c r="F8088" s="39" t="s">
        <v>52</v>
      </c>
    </row>
    <row r="8089" spans="1:6">
      <c r="A8089">
        <v>88</v>
      </c>
      <c r="B8089" s="1" t="s">
        <v>323</v>
      </c>
      <c r="C8089">
        <v>2</v>
      </c>
      <c r="D8089" s="39">
        <v>0</v>
      </c>
      <c r="E8089" s="39">
        <v>0</v>
      </c>
      <c r="F8089" s="39" t="s">
        <v>52</v>
      </c>
    </row>
    <row r="8090" spans="1:6">
      <c r="A8090">
        <v>88</v>
      </c>
      <c r="B8090" s="1" t="s">
        <v>257</v>
      </c>
      <c r="C8090">
        <v>1</v>
      </c>
      <c r="D8090" s="39">
        <v>1</v>
      </c>
      <c r="E8090" s="39">
        <v>3</v>
      </c>
      <c r="F8090" s="39" t="s">
        <v>51</v>
      </c>
    </row>
    <row r="8091" spans="1:6">
      <c r="A8091">
        <v>88</v>
      </c>
      <c r="B8091" s="1" t="s">
        <v>257</v>
      </c>
      <c r="C8091">
        <v>2</v>
      </c>
      <c r="D8091" s="39">
        <v>1</v>
      </c>
      <c r="E8091" s="39">
        <v>3</v>
      </c>
      <c r="F8091" s="39" t="s">
        <v>51</v>
      </c>
    </row>
    <row r="8092" spans="1:6">
      <c r="A8092">
        <v>88</v>
      </c>
      <c r="B8092" s="1" t="s">
        <v>481</v>
      </c>
      <c r="C8092">
        <v>1</v>
      </c>
      <c r="D8092" s="39">
        <v>0.89</v>
      </c>
      <c r="E8092" s="39">
        <v>1</v>
      </c>
      <c r="F8092" s="39" t="s">
        <v>51</v>
      </c>
    </row>
    <row r="8093" spans="1:6">
      <c r="A8093">
        <v>88</v>
      </c>
      <c r="B8093" s="1" t="s">
        <v>481</v>
      </c>
      <c r="C8093">
        <v>2</v>
      </c>
      <c r="D8093" s="39">
        <v>1</v>
      </c>
      <c r="E8093" s="39">
        <v>3</v>
      </c>
      <c r="F8093" s="39" t="s">
        <v>51</v>
      </c>
    </row>
    <row r="8094" spans="1:6">
      <c r="A8094">
        <v>88</v>
      </c>
      <c r="B8094" s="1" t="s">
        <v>14</v>
      </c>
      <c r="C8094">
        <v>1</v>
      </c>
      <c r="D8094" s="39">
        <v>0.36</v>
      </c>
      <c r="E8094" s="39">
        <v>0</v>
      </c>
      <c r="F8094" s="39" t="s">
        <v>51</v>
      </c>
    </row>
    <row r="8095" spans="1:6">
      <c r="A8095">
        <v>88</v>
      </c>
      <c r="B8095" s="1" t="s">
        <v>14</v>
      </c>
      <c r="C8095">
        <v>2</v>
      </c>
      <c r="D8095" s="39">
        <v>0.8</v>
      </c>
      <c r="E8095" s="39">
        <v>2</v>
      </c>
      <c r="F8095" s="39" t="s">
        <v>51</v>
      </c>
    </row>
    <row r="8096" spans="1:6">
      <c r="A8096">
        <v>88</v>
      </c>
      <c r="B8096" s="1" t="s">
        <v>414</v>
      </c>
      <c r="C8096">
        <v>1</v>
      </c>
      <c r="D8096" s="39">
        <v>0.46</v>
      </c>
      <c r="E8096" s="39">
        <v>0</v>
      </c>
      <c r="F8096" s="39" t="s">
        <v>51</v>
      </c>
    </row>
    <row r="8097" spans="1:6">
      <c r="A8097">
        <v>88</v>
      </c>
      <c r="B8097" s="1" t="s">
        <v>414</v>
      </c>
      <c r="C8097">
        <v>2</v>
      </c>
      <c r="D8097" s="39">
        <v>0.62</v>
      </c>
      <c r="E8097" s="39">
        <v>1</v>
      </c>
      <c r="F8097" s="39" t="s">
        <v>51</v>
      </c>
    </row>
    <row r="8098" spans="1:6">
      <c r="A8098">
        <v>88</v>
      </c>
      <c r="B8098" s="1" t="s">
        <v>310</v>
      </c>
      <c r="C8098">
        <v>1</v>
      </c>
      <c r="D8098" s="39">
        <v>0.66</v>
      </c>
      <c r="E8098" s="39">
        <v>2</v>
      </c>
      <c r="F8098" s="39" t="s">
        <v>51</v>
      </c>
    </row>
    <row r="8099" spans="1:6">
      <c r="A8099">
        <v>88</v>
      </c>
      <c r="B8099" s="1" t="s">
        <v>310</v>
      </c>
      <c r="C8099">
        <v>2</v>
      </c>
      <c r="D8099" s="39">
        <v>0.86</v>
      </c>
      <c r="E8099" s="39">
        <v>2</v>
      </c>
      <c r="F8099" s="39" t="s">
        <v>51</v>
      </c>
    </row>
    <row r="8100" spans="1:6">
      <c r="A8100">
        <v>88</v>
      </c>
      <c r="B8100" s="1" t="s">
        <v>122</v>
      </c>
      <c r="C8100">
        <v>1</v>
      </c>
      <c r="D8100" s="39">
        <v>0.57999999999999996</v>
      </c>
      <c r="E8100" s="39">
        <v>1</v>
      </c>
      <c r="F8100" s="39" t="s">
        <v>51</v>
      </c>
    </row>
    <row r="8101" spans="1:6">
      <c r="A8101">
        <v>88</v>
      </c>
      <c r="B8101" s="1" t="s">
        <v>122</v>
      </c>
      <c r="C8101">
        <v>2</v>
      </c>
      <c r="D8101" s="39">
        <v>0.65</v>
      </c>
      <c r="E8101" s="39">
        <v>2</v>
      </c>
      <c r="F8101" s="39" t="s">
        <v>51</v>
      </c>
    </row>
    <row r="8102" spans="1:6">
      <c r="A8102">
        <v>88</v>
      </c>
      <c r="B8102" s="1" t="s">
        <v>511</v>
      </c>
      <c r="C8102">
        <v>1</v>
      </c>
      <c r="D8102" s="39">
        <v>0.39</v>
      </c>
      <c r="E8102" s="39">
        <v>1</v>
      </c>
      <c r="F8102" s="39" t="s">
        <v>51</v>
      </c>
    </row>
    <row r="8103" spans="1:6">
      <c r="A8103">
        <v>88</v>
      </c>
      <c r="B8103" s="1" t="s">
        <v>511</v>
      </c>
      <c r="C8103">
        <v>2</v>
      </c>
      <c r="D8103" s="39">
        <v>0.64</v>
      </c>
      <c r="E8103" s="39">
        <v>2</v>
      </c>
      <c r="F8103" s="39" t="s">
        <v>51</v>
      </c>
    </row>
    <row r="8104" spans="1:6">
      <c r="A8104">
        <v>88</v>
      </c>
      <c r="B8104" s="1" t="s">
        <v>519</v>
      </c>
      <c r="C8104">
        <v>1</v>
      </c>
      <c r="D8104" s="39">
        <v>0.32</v>
      </c>
      <c r="E8104" s="39">
        <v>0</v>
      </c>
      <c r="F8104" s="39" t="s">
        <v>51</v>
      </c>
    </row>
    <row r="8105" spans="1:6">
      <c r="A8105">
        <v>88</v>
      </c>
      <c r="B8105" s="1" t="s">
        <v>519</v>
      </c>
      <c r="C8105">
        <v>2</v>
      </c>
      <c r="D8105" s="39">
        <v>0.62</v>
      </c>
      <c r="E8105" s="39">
        <v>2</v>
      </c>
      <c r="F8105" s="39" t="s">
        <v>51</v>
      </c>
    </row>
    <row r="8106" spans="1:6">
      <c r="A8106">
        <v>88</v>
      </c>
      <c r="B8106" s="1" t="s">
        <v>240</v>
      </c>
      <c r="C8106">
        <v>1</v>
      </c>
      <c r="D8106" s="39">
        <v>0.78</v>
      </c>
      <c r="E8106" s="39">
        <v>2</v>
      </c>
      <c r="F8106" s="39" t="s">
        <v>51</v>
      </c>
    </row>
    <row r="8107" spans="1:6">
      <c r="A8107">
        <v>88</v>
      </c>
      <c r="B8107" s="1" t="s">
        <v>240</v>
      </c>
      <c r="C8107">
        <v>2</v>
      </c>
      <c r="D8107" s="39">
        <v>1</v>
      </c>
      <c r="E8107" s="39">
        <v>3</v>
      </c>
      <c r="F8107" s="39" t="s">
        <v>51</v>
      </c>
    </row>
    <row r="8108" spans="1:6">
      <c r="A8108">
        <v>88</v>
      </c>
      <c r="B8108" s="1" t="s">
        <v>326</v>
      </c>
      <c r="C8108">
        <v>1</v>
      </c>
      <c r="D8108" s="39">
        <v>0.53</v>
      </c>
      <c r="E8108" s="39">
        <v>2</v>
      </c>
      <c r="F8108" s="39" t="s">
        <v>51</v>
      </c>
    </row>
    <row r="8109" spans="1:6">
      <c r="A8109">
        <v>88</v>
      </c>
      <c r="B8109" s="1" t="s">
        <v>326</v>
      </c>
      <c r="C8109">
        <v>2</v>
      </c>
      <c r="D8109" s="39">
        <v>0.78</v>
      </c>
      <c r="E8109" s="39">
        <v>2</v>
      </c>
      <c r="F8109" s="39" t="s">
        <v>51</v>
      </c>
    </row>
    <row r="8110" spans="1:6">
      <c r="A8110">
        <v>88</v>
      </c>
      <c r="B8110" s="1" t="s">
        <v>201</v>
      </c>
      <c r="C8110">
        <v>1</v>
      </c>
      <c r="D8110" s="39">
        <v>0.34</v>
      </c>
      <c r="E8110" s="39">
        <v>0</v>
      </c>
      <c r="F8110" s="39" t="s">
        <v>51</v>
      </c>
    </row>
    <row r="8111" spans="1:6">
      <c r="A8111">
        <v>88</v>
      </c>
      <c r="B8111" s="1" t="s">
        <v>201</v>
      </c>
      <c r="C8111">
        <v>2</v>
      </c>
      <c r="D8111" s="39">
        <v>0.78</v>
      </c>
      <c r="E8111" s="39">
        <v>1</v>
      </c>
      <c r="F8111" s="39" t="s">
        <v>51</v>
      </c>
    </row>
    <row r="8112" spans="1:6">
      <c r="A8112">
        <v>88</v>
      </c>
      <c r="B8112" s="1" t="s">
        <v>290</v>
      </c>
      <c r="C8112">
        <v>1</v>
      </c>
      <c r="D8112" s="39">
        <v>0.96</v>
      </c>
      <c r="E8112" s="39">
        <v>2</v>
      </c>
      <c r="F8112" s="39" t="s">
        <v>51</v>
      </c>
    </row>
    <row r="8113" spans="1:6">
      <c r="A8113">
        <v>88</v>
      </c>
      <c r="B8113" s="1" t="s">
        <v>290</v>
      </c>
      <c r="C8113">
        <v>2</v>
      </c>
      <c r="D8113" s="39">
        <v>0.56999999999999995</v>
      </c>
      <c r="E8113" s="39">
        <v>2</v>
      </c>
      <c r="F8113" s="39" t="s">
        <v>51</v>
      </c>
    </row>
    <row r="8114" spans="1:6">
      <c r="A8114">
        <v>88</v>
      </c>
      <c r="B8114" s="1" t="s">
        <v>557</v>
      </c>
      <c r="C8114">
        <v>1</v>
      </c>
      <c r="D8114" s="39">
        <v>0.69</v>
      </c>
      <c r="E8114" s="39">
        <v>1</v>
      </c>
      <c r="F8114" s="39" t="s">
        <v>51</v>
      </c>
    </row>
    <row r="8115" spans="1:6">
      <c r="A8115">
        <v>88</v>
      </c>
      <c r="B8115" s="1" t="s">
        <v>557</v>
      </c>
      <c r="C8115">
        <v>2</v>
      </c>
      <c r="D8115" s="39">
        <v>0.6</v>
      </c>
      <c r="E8115" s="39">
        <v>1</v>
      </c>
      <c r="F8115" s="39" t="s">
        <v>51</v>
      </c>
    </row>
    <row r="8116" spans="1:6">
      <c r="A8116">
        <v>88</v>
      </c>
      <c r="B8116" s="1" t="s">
        <v>534</v>
      </c>
      <c r="C8116">
        <v>1</v>
      </c>
      <c r="D8116" s="39">
        <v>0.64</v>
      </c>
      <c r="E8116" s="39">
        <v>2</v>
      </c>
      <c r="F8116" s="39" t="s">
        <v>51</v>
      </c>
    </row>
    <row r="8117" spans="1:6">
      <c r="A8117">
        <v>88</v>
      </c>
      <c r="B8117" s="1" t="s">
        <v>534</v>
      </c>
      <c r="C8117">
        <v>2</v>
      </c>
      <c r="D8117" s="39">
        <v>0.91</v>
      </c>
      <c r="E8117" s="39">
        <v>2</v>
      </c>
      <c r="F8117" s="39" t="s">
        <v>51</v>
      </c>
    </row>
    <row r="8118" spans="1:6">
      <c r="A8118">
        <v>88</v>
      </c>
      <c r="B8118" s="1" t="s">
        <v>342</v>
      </c>
      <c r="C8118">
        <v>1</v>
      </c>
      <c r="D8118" s="39">
        <v>1</v>
      </c>
      <c r="E8118" s="39">
        <v>3</v>
      </c>
      <c r="F8118" s="39" t="s">
        <v>51</v>
      </c>
    </row>
    <row r="8119" spans="1:6">
      <c r="A8119">
        <v>88</v>
      </c>
      <c r="B8119" s="1" t="s">
        <v>342</v>
      </c>
      <c r="C8119">
        <v>2</v>
      </c>
      <c r="D8119" s="39">
        <v>0.54</v>
      </c>
      <c r="E8119" s="39">
        <v>1</v>
      </c>
      <c r="F8119" s="39" t="s">
        <v>51</v>
      </c>
    </row>
    <row r="8120" spans="1:6">
      <c r="A8120">
        <v>88</v>
      </c>
      <c r="B8120" s="1" t="s">
        <v>274</v>
      </c>
      <c r="C8120">
        <v>1</v>
      </c>
      <c r="D8120" s="39">
        <v>0.4</v>
      </c>
      <c r="E8120" s="39">
        <v>0</v>
      </c>
      <c r="F8120" s="39" t="s">
        <v>51</v>
      </c>
    </row>
    <row r="8121" spans="1:6">
      <c r="A8121">
        <v>88</v>
      </c>
      <c r="B8121" s="1" t="s">
        <v>274</v>
      </c>
      <c r="C8121">
        <v>2</v>
      </c>
      <c r="D8121" s="39">
        <v>0.78</v>
      </c>
      <c r="E8121" s="39">
        <v>1</v>
      </c>
      <c r="F8121" s="39" t="s">
        <v>51</v>
      </c>
    </row>
    <row r="8122" spans="1:6">
      <c r="A8122">
        <v>88</v>
      </c>
      <c r="B8122" s="1" t="s">
        <v>20</v>
      </c>
      <c r="C8122">
        <v>1</v>
      </c>
      <c r="D8122" s="39">
        <v>0.72</v>
      </c>
      <c r="E8122" s="39">
        <v>1</v>
      </c>
      <c r="F8122" s="39" t="s">
        <v>51</v>
      </c>
    </row>
    <row r="8123" spans="1:6">
      <c r="A8123">
        <v>88</v>
      </c>
      <c r="B8123" s="1" t="s">
        <v>20</v>
      </c>
      <c r="C8123">
        <v>2</v>
      </c>
      <c r="D8123" s="39">
        <v>1</v>
      </c>
      <c r="E8123" s="39">
        <v>3</v>
      </c>
      <c r="F8123" s="39" t="s">
        <v>51</v>
      </c>
    </row>
    <row r="8124" spans="1:6">
      <c r="A8124">
        <v>88</v>
      </c>
      <c r="B8124" s="1" t="s">
        <v>558</v>
      </c>
      <c r="C8124">
        <v>1</v>
      </c>
      <c r="D8124" s="39">
        <v>0.69</v>
      </c>
      <c r="E8124" s="39">
        <v>2</v>
      </c>
      <c r="F8124" s="39" t="s">
        <v>51</v>
      </c>
    </row>
    <row r="8125" spans="1:6">
      <c r="A8125">
        <v>88</v>
      </c>
      <c r="B8125" s="1" t="s">
        <v>558</v>
      </c>
      <c r="C8125">
        <v>2</v>
      </c>
      <c r="D8125" s="39">
        <v>0.46</v>
      </c>
      <c r="E8125" s="39">
        <v>0</v>
      </c>
      <c r="F8125" s="39" t="s">
        <v>51</v>
      </c>
    </row>
    <row r="8126" spans="1:6">
      <c r="A8126">
        <v>88</v>
      </c>
      <c r="B8126" s="1" t="s">
        <v>526</v>
      </c>
      <c r="C8126">
        <v>1</v>
      </c>
      <c r="D8126" s="39">
        <v>0.75</v>
      </c>
      <c r="E8126" s="39">
        <v>2</v>
      </c>
      <c r="F8126" s="39" t="s">
        <v>51</v>
      </c>
    </row>
    <row r="8127" spans="1:6">
      <c r="A8127">
        <v>88</v>
      </c>
      <c r="B8127" s="1" t="s">
        <v>526</v>
      </c>
      <c r="C8127">
        <v>2</v>
      </c>
      <c r="D8127" s="39">
        <v>0.64</v>
      </c>
      <c r="E8127" s="39">
        <v>1</v>
      </c>
      <c r="F8127" s="39" t="s">
        <v>51</v>
      </c>
    </row>
    <row r="8128" spans="1:6">
      <c r="A8128">
        <v>88</v>
      </c>
      <c r="B8128" s="1" t="s">
        <v>394</v>
      </c>
      <c r="C8128">
        <v>1</v>
      </c>
      <c r="D8128" s="39">
        <v>0.89</v>
      </c>
      <c r="E8128" s="39">
        <v>1</v>
      </c>
      <c r="F8128" s="39" t="s">
        <v>51</v>
      </c>
    </row>
    <row r="8129" spans="1:6">
      <c r="A8129">
        <v>88</v>
      </c>
      <c r="B8129" s="1" t="s">
        <v>394</v>
      </c>
      <c r="C8129">
        <v>2</v>
      </c>
      <c r="D8129" s="39">
        <v>0.77</v>
      </c>
      <c r="E8129" s="39">
        <v>2</v>
      </c>
      <c r="F8129" s="39" t="s">
        <v>51</v>
      </c>
    </row>
    <row r="8130" spans="1:6">
      <c r="A8130">
        <v>88</v>
      </c>
      <c r="B8130" s="1" t="s">
        <v>311</v>
      </c>
      <c r="C8130">
        <v>1</v>
      </c>
      <c r="D8130" s="39">
        <v>1</v>
      </c>
      <c r="E8130" s="39">
        <v>3</v>
      </c>
      <c r="F8130" s="39" t="s">
        <v>51</v>
      </c>
    </row>
    <row r="8131" spans="1:6">
      <c r="A8131">
        <v>88</v>
      </c>
      <c r="B8131" s="1" t="s">
        <v>311</v>
      </c>
      <c r="C8131">
        <v>2</v>
      </c>
      <c r="D8131" s="39">
        <v>0.92</v>
      </c>
      <c r="E8131" s="39">
        <v>2</v>
      </c>
      <c r="F8131" s="39" t="s">
        <v>51</v>
      </c>
    </row>
    <row r="8132" spans="1:6">
      <c r="A8132">
        <v>88</v>
      </c>
      <c r="B8132" s="1" t="s">
        <v>243</v>
      </c>
      <c r="C8132">
        <v>1</v>
      </c>
      <c r="D8132" s="39">
        <v>1</v>
      </c>
      <c r="E8132" s="39">
        <v>3</v>
      </c>
      <c r="F8132" s="39" t="s">
        <v>51</v>
      </c>
    </row>
    <row r="8133" spans="1:6">
      <c r="A8133">
        <v>88</v>
      </c>
      <c r="B8133" s="1" t="s">
        <v>243</v>
      </c>
      <c r="C8133">
        <v>2</v>
      </c>
      <c r="D8133" s="39">
        <v>1</v>
      </c>
      <c r="E8133" s="39">
        <v>3</v>
      </c>
      <c r="F8133" s="39" t="s">
        <v>51</v>
      </c>
    </row>
    <row r="8134" spans="1:6">
      <c r="A8134">
        <v>88</v>
      </c>
      <c r="B8134" s="1" t="s">
        <v>285</v>
      </c>
      <c r="C8134">
        <v>1</v>
      </c>
      <c r="D8134" s="39">
        <v>0.92</v>
      </c>
      <c r="E8134" s="39">
        <v>2</v>
      </c>
      <c r="F8134" s="39" t="s">
        <v>51</v>
      </c>
    </row>
    <row r="8135" spans="1:6">
      <c r="A8135">
        <v>88</v>
      </c>
      <c r="B8135" s="1" t="s">
        <v>285</v>
      </c>
      <c r="C8135">
        <v>2</v>
      </c>
      <c r="D8135" s="39">
        <v>1</v>
      </c>
      <c r="E8135" s="39">
        <v>3</v>
      </c>
      <c r="F8135" s="39" t="s">
        <v>51</v>
      </c>
    </row>
    <row r="8136" spans="1:6">
      <c r="A8136">
        <v>88</v>
      </c>
      <c r="B8136" s="1" t="s">
        <v>275</v>
      </c>
      <c r="C8136">
        <v>1</v>
      </c>
      <c r="D8136" s="39">
        <v>0.87</v>
      </c>
      <c r="E8136" s="39">
        <v>2</v>
      </c>
      <c r="F8136" s="39" t="s">
        <v>51</v>
      </c>
    </row>
    <row r="8137" spans="1:6">
      <c r="A8137">
        <v>88</v>
      </c>
      <c r="B8137" s="1" t="s">
        <v>275</v>
      </c>
      <c r="C8137">
        <v>2</v>
      </c>
      <c r="D8137" s="39">
        <v>0.71</v>
      </c>
      <c r="E8137" s="39">
        <v>2</v>
      </c>
      <c r="F8137" s="39" t="s">
        <v>51</v>
      </c>
    </row>
    <row r="8138" spans="1:6">
      <c r="A8138">
        <v>88</v>
      </c>
      <c r="B8138" s="1" t="s">
        <v>376</v>
      </c>
      <c r="C8138">
        <v>1</v>
      </c>
      <c r="D8138" s="39">
        <v>1</v>
      </c>
      <c r="E8138" s="39">
        <v>3</v>
      </c>
      <c r="F8138" s="39" t="s">
        <v>51</v>
      </c>
    </row>
    <row r="8139" spans="1:6">
      <c r="A8139">
        <v>88</v>
      </c>
      <c r="B8139" s="1" t="s">
        <v>376</v>
      </c>
      <c r="C8139">
        <v>2</v>
      </c>
      <c r="D8139" s="39">
        <v>0.67</v>
      </c>
      <c r="E8139" s="39">
        <v>2</v>
      </c>
      <c r="F8139" s="39" t="s">
        <v>51</v>
      </c>
    </row>
    <row r="8140" spans="1:6">
      <c r="A8140">
        <v>88</v>
      </c>
      <c r="B8140" s="1" t="s">
        <v>21</v>
      </c>
      <c r="C8140">
        <v>1</v>
      </c>
      <c r="D8140" s="39">
        <v>1</v>
      </c>
      <c r="E8140" s="39">
        <v>3</v>
      </c>
      <c r="F8140" s="39" t="s">
        <v>51</v>
      </c>
    </row>
    <row r="8141" spans="1:6">
      <c r="A8141">
        <v>88</v>
      </c>
      <c r="B8141" s="1" t="s">
        <v>21</v>
      </c>
      <c r="C8141">
        <v>2</v>
      </c>
      <c r="D8141" s="39">
        <v>0.69</v>
      </c>
      <c r="E8141" s="39">
        <v>2</v>
      </c>
      <c r="F8141" s="39" t="s">
        <v>51</v>
      </c>
    </row>
    <row r="8142" spans="1:6">
      <c r="A8142">
        <v>88</v>
      </c>
      <c r="B8142" s="1" t="s">
        <v>535</v>
      </c>
      <c r="C8142">
        <v>1</v>
      </c>
      <c r="D8142" s="39">
        <v>1</v>
      </c>
      <c r="E8142" s="39">
        <v>3</v>
      </c>
      <c r="F8142" s="39" t="s">
        <v>51</v>
      </c>
    </row>
    <row r="8143" spans="1:6">
      <c r="A8143">
        <v>88</v>
      </c>
      <c r="B8143" s="1" t="s">
        <v>535</v>
      </c>
      <c r="C8143">
        <v>2</v>
      </c>
      <c r="D8143" s="39">
        <v>0.86</v>
      </c>
      <c r="E8143" s="39">
        <v>1</v>
      </c>
      <c r="F8143" s="39" t="s">
        <v>51</v>
      </c>
    </row>
    <row r="8144" spans="1:6">
      <c r="A8144" s="64">
        <v>89</v>
      </c>
      <c r="B8144" s="1" t="s">
        <v>559</v>
      </c>
      <c r="C8144">
        <v>1</v>
      </c>
      <c r="D8144" s="39">
        <v>0.74</v>
      </c>
      <c r="E8144" s="39">
        <v>2</v>
      </c>
      <c r="F8144" s="39" t="s">
        <v>51</v>
      </c>
    </row>
    <row r="8145" spans="1:6">
      <c r="A8145">
        <v>89</v>
      </c>
      <c r="B8145" s="1" t="s">
        <v>559</v>
      </c>
      <c r="C8145">
        <v>2</v>
      </c>
      <c r="D8145" s="39">
        <v>0.62</v>
      </c>
      <c r="E8145" s="39">
        <v>2</v>
      </c>
      <c r="F8145" s="39" t="s">
        <v>51</v>
      </c>
    </row>
    <row r="8146" spans="1:6">
      <c r="A8146">
        <v>89</v>
      </c>
      <c r="B8146" s="1" t="s">
        <v>330</v>
      </c>
      <c r="C8146">
        <v>1</v>
      </c>
      <c r="D8146" s="39">
        <v>0.71</v>
      </c>
      <c r="E8146" s="39">
        <v>2</v>
      </c>
      <c r="F8146" s="39" t="s">
        <v>51</v>
      </c>
    </row>
    <row r="8147" spans="1:6">
      <c r="A8147">
        <v>89</v>
      </c>
      <c r="B8147" s="1" t="s">
        <v>330</v>
      </c>
      <c r="C8147">
        <v>2</v>
      </c>
      <c r="D8147" s="39">
        <v>1</v>
      </c>
      <c r="E8147" s="39">
        <v>3</v>
      </c>
      <c r="F8147" s="39" t="s">
        <v>51</v>
      </c>
    </row>
    <row r="8148" spans="1:6">
      <c r="A8148">
        <v>89</v>
      </c>
      <c r="B8148" s="1" t="s">
        <v>354</v>
      </c>
      <c r="C8148">
        <v>1</v>
      </c>
      <c r="D8148" s="39">
        <v>0.71</v>
      </c>
      <c r="E8148" s="39">
        <v>2</v>
      </c>
      <c r="F8148" s="39" t="s">
        <v>51</v>
      </c>
    </row>
    <row r="8149" spans="1:6">
      <c r="A8149">
        <v>89</v>
      </c>
      <c r="B8149" s="1" t="s">
        <v>354</v>
      </c>
      <c r="C8149">
        <v>2</v>
      </c>
      <c r="D8149" s="39">
        <v>0</v>
      </c>
      <c r="E8149" s="39">
        <v>0</v>
      </c>
      <c r="F8149" s="39" t="s">
        <v>52</v>
      </c>
    </row>
    <row r="8150" spans="1:6">
      <c r="A8150">
        <v>89</v>
      </c>
      <c r="B8150" s="1" t="s">
        <v>430</v>
      </c>
      <c r="C8150">
        <v>1</v>
      </c>
      <c r="D8150" s="39">
        <v>0.63</v>
      </c>
      <c r="E8150" s="39">
        <v>2</v>
      </c>
      <c r="F8150" s="39" t="s">
        <v>51</v>
      </c>
    </row>
    <row r="8151" spans="1:6">
      <c r="A8151">
        <v>89</v>
      </c>
      <c r="B8151" s="1" t="s">
        <v>430</v>
      </c>
      <c r="C8151">
        <v>2</v>
      </c>
      <c r="D8151" s="39">
        <v>0.52</v>
      </c>
      <c r="E8151" s="39">
        <v>2</v>
      </c>
      <c r="F8151" s="39" t="s">
        <v>51</v>
      </c>
    </row>
    <row r="8152" spans="1:6">
      <c r="A8152">
        <v>89</v>
      </c>
      <c r="B8152" s="1" t="s">
        <v>343</v>
      </c>
      <c r="C8152">
        <v>1</v>
      </c>
      <c r="D8152" s="39">
        <v>0.51</v>
      </c>
      <c r="E8152" s="39">
        <v>2</v>
      </c>
      <c r="F8152" s="39" t="s">
        <v>51</v>
      </c>
    </row>
    <row r="8153" spans="1:6">
      <c r="A8153">
        <v>89</v>
      </c>
      <c r="B8153" s="1" t="s">
        <v>343</v>
      </c>
      <c r="C8153">
        <v>2</v>
      </c>
      <c r="D8153" s="39">
        <v>1</v>
      </c>
      <c r="E8153" s="39">
        <v>3</v>
      </c>
      <c r="F8153" s="39" t="s">
        <v>51</v>
      </c>
    </row>
    <row r="8154" spans="1:6">
      <c r="A8154">
        <v>89</v>
      </c>
      <c r="B8154" s="1" t="s">
        <v>379</v>
      </c>
      <c r="C8154">
        <v>1</v>
      </c>
      <c r="D8154" s="39">
        <v>0.55000000000000004</v>
      </c>
      <c r="E8154" s="39">
        <v>2</v>
      </c>
      <c r="F8154" s="39" t="s">
        <v>51</v>
      </c>
    </row>
    <row r="8155" spans="1:6">
      <c r="A8155">
        <v>89</v>
      </c>
      <c r="B8155" s="1" t="s">
        <v>379</v>
      </c>
      <c r="C8155">
        <v>2</v>
      </c>
      <c r="D8155" s="39">
        <v>0.85</v>
      </c>
      <c r="E8155" s="39">
        <v>2</v>
      </c>
      <c r="F8155" s="39" t="s">
        <v>51</v>
      </c>
    </row>
    <row r="8156" spans="1:6">
      <c r="A8156">
        <v>89</v>
      </c>
      <c r="B8156" s="1" t="s">
        <v>332</v>
      </c>
      <c r="C8156">
        <v>1</v>
      </c>
      <c r="D8156" s="39">
        <v>0.61</v>
      </c>
      <c r="E8156" s="39">
        <v>2</v>
      </c>
      <c r="F8156" s="39" t="s">
        <v>51</v>
      </c>
    </row>
    <row r="8157" spans="1:6">
      <c r="A8157">
        <v>89</v>
      </c>
      <c r="B8157" s="1" t="s">
        <v>332</v>
      </c>
      <c r="C8157">
        <v>2</v>
      </c>
      <c r="D8157" s="39">
        <v>0.49</v>
      </c>
      <c r="E8157" s="39">
        <v>1</v>
      </c>
      <c r="F8157" s="39" t="s">
        <v>51</v>
      </c>
    </row>
    <row r="8158" spans="1:6">
      <c r="A8158">
        <v>89</v>
      </c>
      <c r="B8158" s="1" t="s">
        <v>95</v>
      </c>
      <c r="C8158">
        <v>1</v>
      </c>
      <c r="D8158" s="39">
        <v>0.6</v>
      </c>
      <c r="E8158" s="39">
        <v>2</v>
      </c>
      <c r="F8158" s="39" t="s">
        <v>51</v>
      </c>
    </row>
    <row r="8159" spans="1:6">
      <c r="A8159">
        <v>89</v>
      </c>
      <c r="B8159" s="1" t="s">
        <v>95</v>
      </c>
      <c r="C8159">
        <v>2</v>
      </c>
      <c r="D8159" s="39">
        <v>0.8</v>
      </c>
      <c r="E8159" s="39">
        <v>2</v>
      </c>
      <c r="F8159" s="39" t="s">
        <v>51</v>
      </c>
    </row>
    <row r="8160" spans="1:6">
      <c r="A8160">
        <v>89</v>
      </c>
      <c r="B8160" s="1" t="s">
        <v>390</v>
      </c>
      <c r="C8160">
        <v>1</v>
      </c>
      <c r="D8160" s="39">
        <v>0.54</v>
      </c>
      <c r="E8160" s="39">
        <v>1</v>
      </c>
      <c r="F8160" s="39" t="s">
        <v>51</v>
      </c>
    </row>
    <row r="8161" spans="1:6">
      <c r="A8161">
        <v>89</v>
      </c>
      <c r="B8161" s="1" t="s">
        <v>390</v>
      </c>
      <c r="C8161">
        <v>2</v>
      </c>
      <c r="D8161" s="39">
        <v>0.57999999999999996</v>
      </c>
      <c r="E8161" s="39">
        <v>2</v>
      </c>
      <c r="F8161" s="39" t="s">
        <v>51</v>
      </c>
    </row>
    <row r="8162" spans="1:6">
      <c r="A8162">
        <v>89</v>
      </c>
      <c r="B8162" s="1" t="s">
        <v>10</v>
      </c>
      <c r="C8162">
        <v>1</v>
      </c>
      <c r="D8162" s="39">
        <v>0.75</v>
      </c>
      <c r="E8162" s="39">
        <v>2</v>
      </c>
      <c r="F8162" s="39" t="s">
        <v>51</v>
      </c>
    </row>
    <row r="8163" spans="1:6">
      <c r="A8163">
        <v>89</v>
      </c>
      <c r="B8163" s="1" t="s">
        <v>10</v>
      </c>
      <c r="C8163">
        <v>2</v>
      </c>
      <c r="D8163" s="39">
        <v>1</v>
      </c>
      <c r="E8163" s="39">
        <v>3</v>
      </c>
      <c r="F8163" s="39" t="s">
        <v>51</v>
      </c>
    </row>
    <row r="8164" spans="1:6">
      <c r="A8164">
        <v>89</v>
      </c>
      <c r="B8164" s="1" t="s">
        <v>532</v>
      </c>
      <c r="C8164">
        <v>1</v>
      </c>
      <c r="D8164" s="39">
        <v>0.82</v>
      </c>
      <c r="E8164" s="39">
        <v>2</v>
      </c>
      <c r="F8164" s="39" t="s">
        <v>51</v>
      </c>
    </row>
    <row r="8165" spans="1:6">
      <c r="A8165">
        <v>89</v>
      </c>
      <c r="B8165" s="1" t="s">
        <v>532</v>
      </c>
      <c r="C8165">
        <v>2</v>
      </c>
      <c r="D8165" s="39">
        <v>1</v>
      </c>
      <c r="E8165" s="39">
        <v>3</v>
      </c>
      <c r="F8165" s="39" t="s">
        <v>51</v>
      </c>
    </row>
    <row r="8166" spans="1:6">
      <c r="A8166">
        <v>89</v>
      </c>
      <c r="B8166" s="1" t="s">
        <v>508</v>
      </c>
      <c r="C8166">
        <v>1</v>
      </c>
      <c r="D8166" s="39">
        <v>0.47</v>
      </c>
      <c r="E8166" s="39">
        <v>1</v>
      </c>
      <c r="F8166" s="39" t="s">
        <v>51</v>
      </c>
    </row>
    <row r="8167" spans="1:6">
      <c r="A8167">
        <v>89</v>
      </c>
      <c r="B8167" s="1" t="s">
        <v>508</v>
      </c>
      <c r="C8167">
        <v>2</v>
      </c>
      <c r="D8167" s="39">
        <v>0.46</v>
      </c>
      <c r="E8167" s="39">
        <v>1</v>
      </c>
      <c r="F8167" s="39" t="s">
        <v>51</v>
      </c>
    </row>
    <row r="8168" spans="1:6">
      <c r="A8168">
        <v>89</v>
      </c>
      <c r="B8168" s="1" t="s">
        <v>452</v>
      </c>
      <c r="C8168">
        <v>1</v>
      </c>
      <c r="D8168" s="39">
        <v>0.73</v>
      </c>
      <c r="E8168" s="39">
        <v>2</v>
      </c>
      <c r="F8168" s="39" t="s">
        <v>51</v>
      </c>
    </row>
    <row r="8169" spans="1:6">
      <c r="A8169">
        <v>89</v>
      </c>
      <c r="B8169" s="1" t="s">
        <v>452</v>
      </c>
      <c r="C8169">
        <v>2</v>
      </c>
      <c r="D8169" s="39">
        <v>0.91</v>
      </c>
      <c r="E8169" s="39">
        <v>2</v>
      </c>
      <c r="F8169" s="39" t="s">
        <v>51</v>
      </c>
    </row>
    <row r="8170" spans="1:6">
      <c r="A8170">
        <v>89</v>
      </c>
      <c r="B8170" s="1" t="s">
        <v>120</v>
      </c>
      <c r="C8170">
        <v>1</v>
      </c>
      <c r="D8170" s="39">
        <v>0.68</v>
      </c>
      <c r="E8170" s="39">
        <v>2</v>
      </c>
      <c r="F8170" s="39" t="s">
        <v>51</v>
      </c>
    </row>
    <row r="8171" spans="1:6">
      <c r="A8171">
        <v>89</v>
      </c>
      <c r="B8171" s="1" t="s">
        <v>120</v>
      </c>
      <c r="C8171">
        <v>2</v>
      </c>
      <c r="D8171" s="39">
        <v>1</v>
      </c>
      <c r="E8171" s="39">
        <v>3</v>
      </c>
      <c r="F8171" s="39" t="s">
        <v>51</v>
      </c>
    </row>
    <row r="8172" spans="1:6">
      <c r="A8172">
        <v>89</v>
      </c>
      <c r="B8172" s="1" t="s">
        <v>489</v>
      </c>
      <c r="C8172">
        <v>1</v>
      </c>
      <c r="D8172" s="39">
        <v>1</v>
      </c>
      <c r="E8172" s="39">
        <v>3</v>
      </c>
      <c r="F8172" s="39" t="s">
        <v>51</v>
      </c>
    </row>
    <row r="8173" spans="1:6">
      <c r="A8173">
        <v>89</v>
      </c>
      <c r="B8173" s="1" t="s">
        <v>489</v>
      </c>
      <c r="C8173">
        <v>2</v>
      </c>
      <c r="D8173" s="39">
        <v>1</v>
      </c>
      <c r="E8173" s="39">
        <v>3</v>
      </c>
      <c r="F8173" s="39" t="s">
        <v>51</v>
      </c>
    </row>
    <row r="8174" spans="1:6">
      <c r="A8174">
        <v>89</v>
      </c>
      <c r="B8174" s="1" t="s">
        <v>530</v>
      </c>
      <c r="C8174">
        <v>1</v>
      </c>
      <c r="D8174" s="39">
        <v>0.89</v>
      </c>
      <c r="E8174" s="39">
        <v>2</v>
      </c>
      <c r="F8174" s="39" t="s">
        <v>51</v>
      </c>
    </row>
    <row r="8175" spans="1:6">
      <c r="A8175">
        <v>89</v>
      </c>
      <c r="B8175" s="1" t="s">
        <v>530</v>
      </c>
      <c r="C8175">
        <v>2</v>
      </c>
      <c r="D8175" s="39">
        <v>0.56000000000000005</v>
      </c>
      <c r="E8175" s="39">
        <v>1</v>
      </c>
      <c r="F8175" s="39" t="s">
        <v>51</v>
      </c>
    </row>
    <row r="8176" spans="1:6">
      <c r="A8176">
        <v>89</v>
      </c>
      <c r="B8176" s="1" t="s">
        <v>334</v>
      </c>
      <c r="C8176">
        <v>1</v>
      </c>
      <c r="D8176" s="39">
        <v>0.77</v>
      </c>
      <c r="E8176" s="39">
        <v>1</v>
      </c>
      <c r="F8176" s="39" t="s">
        <v>51</v>
      </c>
    </row>
    <row r="8177" spans="1:6">
      <c r="A8177">
        <v>89</v>
      </c>
      <c r="B8177" s="1" t="s">
        <v>334</v>
      </c>
      <c r="C8177">
        <v>2</v>
      </c>
      <c r="D8177" s="39">
        <v>0.96</v>
      </c>
      <c r="E8177" s="39">
        <v>2</v>
      </c>
      <c r="F8177" s="39" t="s">
        <v>51</v>
      </c>
    </row>
    <row r="8178" spans="1:6">
      <c r="A8178">
        <v>89</v>
      </c>
      <c r="B8178" s="1" t="s">
        <v>335</v>
      </c>
      <c r="C8178">
        <v>1</v>
      </c>
      <c r="D8178" s="39">
        <v>1</v>
      </c>
      <c r="E8178" s="39">
        <v>3</v>
      </c>
      <c r="F8178" s="39" t="s">
        <v>51</v>
      </c>
    </row>
    <row r="8179" spans="1:6">
      <c r="A8179">
        <v>89</v>
      </c>
      <c r="B8179" s="1" t="s">
        <v>335</v>
      </c>
      <c r="C8179">
        <v>2</v>
      </c>
      <c r="D8179" s="39">
        <v>1</v>
      </c>
      <c r="E8179" s="39">
        <v>3</v>
      </c>
      <c r="F8179" s="39" t="s">
        <v>51</v>
      </c>
    </row>
    <row r="8180" spans="1:6">
      <c r="A8180">
        <v>89</v>
      </c>
      <c r="B8180" s="1" t="s">
        <v>509</v>
      </c>
      <c r="C8180">
        <v>1</v>
      </c>
      <c r="D8180" s="39">
        <v>0.79</v>
      </c>
      <c r="E8180" s="39">
        <v>2</v>
      </c>
      <c r="F8180" s="39" t="s">
        <v>51</v>
      </c>
    </row>
    <row r="8181" spans="1:6">
      <c r="A8181">
        <v>89</v>
      </c>
      <c r="B8181" s="1" t="s">
        <v>509</v>
      </c>
      <c r="C8181">
        <v>2</v>
      </c>
      <c r="D8181" s="39">
        <v>0.46</v>
      </c>
      <c r="E8181" s="39">
        <v>0</v>
      </c>
      <c r="F8181" s="39" t="s">
        <v>51</v>
      </c>
    </row>
    <row r="8182" spans="1:6">
      <c r="A8182">
        <v>89</v>
      </c>
      <c r="B8182" s="1" t="s">
        <v>257</v>
      </c>
      <c r="C8182">
        <v>1</v>
      </c>
      <c r="D8182" s="39">
        <v>0.37</v>
      </c>
      <c r="E8182" s="39">
        <v>0</v>
      </c>
      <c r="F8182" s="39" t="s">
        <v>51</v>
      </c>
    </row>
    <row r="8183" spans="1:6">
      <c r="A8183">
        <v>89</v>
      </c>
      <c r="B8183" s="1" t="s">
        <v>257</v>
      </c>
      <c r="C8183">
        <v>2</v>
      </c>
      <c r="D8183" s="39">
        <v>0.66</v>
      </c>
      <c r="E8183" s="39">
        <v>1</v>
      </c>
      <c r="F8183" s="39" t="s">
        <v>51</v>
      </c>
    </row>
    <row r="8184" spans="1:6">
      <c r="A8184">
        <v>89</v>
      </c>
      <c r="B8184" s="1" t="s">
        <v>14</v>
      </c>
      <c r="C8184">
        <v>1</v>
      </c>
      <c r="D8184" s="39">
        <v>0.45</v>
      </c>
      <c r="E8184" s="39">
        <v>0</v>
      </c>
      <c r="F8184" s="39" t="s">
        <v>51</v>
      </c>
    </row>
    <row r="8185" spans="1:6">
      <c r="A8185">
        <v>89</v>
      </c>
      <c r="B8185" s="1" t="s">
        <v>14</v>
      </c>
      <c r="C8185">
        <v>2</v>
      </c>
      <c r="D8185" s="39">
        <v>0.63</v>
      </c>
      <c r="E8185" s="39">
        <v>2</v>
      </c>
      <c r="F8185" s="39" t="s">
        <v>51</v>
      </c>
    </row>
    <row r="8186" spans="1:6">
      <c r="A8186">
        <v>89</v>
      </c>
      <c r="B8186" s="1" t="s">
        <v>481</v>
      </c>
      <c r="C8186">
        <v>1</v>
      </c>
      <c r="D8186" s="39">
        <v>1</v>
      </c>
      <c r="E8186" s="39">
        <v>3</v>
      </c>
      <c r="F8186" s="39" t="s">
        <v>51</v>
      </c>
    </row>
    <row r="8187" spans="1:6">
      <c r="A8187">
        <v>89</v>
      </c>
      <c r="B8187" s="1" t="s">
        <v>481</v>
      </c>
      <c r="C8187">
        <v>2</v>
      </c>
      <c r="D8187" s="39">
        <v>1</v>
      </c>
      <c r="E8187" s="39">
        <v>3</v>
      </c>
      <c r="F8187" s="39" t="s">
        <v>51</v>
      </c>
    </row>
    <row r="8188" spans="1:6">
      <c r="A8188">
        <v>89</v>
      </c>
      <c r="B8188" s="1" t="s">
        <v>122</v>
      </c>
      <c r="C8188">
        <v>1</v>
      </c>
      <c r="D8188" s="39">
        <v>0.86</v>
      </c>
      <c r="E8188" s="39">
        <v>2</v>
      </c>
      <c r="F8188" s="39" t="s">
        <v>51</v>
      </c>
    </row>
    <row r="8189" spans="1:6">
      <c r="A8189">
        <v>89</v>
      </c>
      <c r="B8189" s="1" t="s">
        <v>122</v>
      </c>
      <c r="C8189">
        <v>2</v>
      </c>
      <c r="D8189" s="39">
        <v>1</v>
      </c>
      <c r="E8189" s="39">
        <v>3</v>
      </c>
      <c r="F8189" s="39" t="s">
        <v>51</v>
      </c>
    </row>
    <row r="8190" spans="1:6">
      <c r="A8190">
        <v>89</v>
      </c>
      <c r="B8190" s="1" t="s">
        <v>414</v>
      </c>
      <c r="C8190">
        <v>1</v>
      </c>
      <c r="D8190" s="39">
        <v>0.82</v>
      </c>
      <c r="E8190" s="39">
        <v>2</v>
      </c>
      <c r="F8190" s="39" t="s">
        <v>51</v>
      </c>
    </row>
    <row r="8191" spans="1:6">
      <c r="A8191">
        <v>89</v>
      </c>
      <c r="B8191" s="1" t="s">
        <v>414</v>
      </c>
      <c r="C8191">
        <v>2</v>
      </c>
      <c r="D8191" s="39">
        <v>0.59</v>
      </c>
      <c r="E8191" s="39">
        <v>2</v>
      </c>
      <c r="F8191" s="39" t="s">
        <v>51</v>
      </c>
    </row>
    <row r="8192" spans="1:6">
      <c r="A8192">
        <v>89</v>
      </c>
      <c r="B8192" s="1" t="s">
        <v>310</v>
      </c>
      <c r="C8192">
        <v>1</v>
      </c>
      <c r="D8192" s="39">
        <v>1</v>
      </c>
      <c r="E8192" s="39">
        <v>3</v>
      </c>
      <c r="F8192" s="39" t="s">
        <v>51</v>
      </c>
    </row>
    <row r="8193" spans="1:6">
      <c r="A8193">
        <v>89</v>
      </c>
      <c r="B8193" s="1" t="s">
        <v>310</v>
      </c>
      <c r="C8193">
        <v>2</v>
      </c>
      <c r="D8193" s="39">
        <v>1</v>
      </c>
      <c r="E8193" s="39">
        <v>3</v>
      </c>
      <c r="F8193" s="39" t="s">
        <v>51</v>
      </c>
    </row>
    <row r="8194" spans="1:6">
      <c r="A8194">
        <v>89</v>
      </c>
      <c r="B8194" s="1" t="s">
        <v>511</v>
      </c>
      <c r="C8194">
        <v>1</v>
      </c>
      <c r="D8194" s="39">
        <v>0.88</v>
      </c>
      <c r="E8194" s="39">
        <v>2</v>
      </c>
      <c r="F8194" s="39" t="s">
        <v>51</v>
      </c>
    </row>
    <row r="8195" spans="1:6">
      <c r="A8195">
        <v>89</v>
      </c>
      <c r="B8195" s="1" t="s">
        <v>511</v>
      </c>
      <c r="C8195">
        <v>2</v>
      </c>
      <c r="D8195" s="39">
        <v>0.74</v>
      </c>
      <c r="E8195" s="39">
        <v>2</v>
      </c>
      <c r="F8195" s="39" t="s">
        <v>51</v>
      </c>
    </row>
    <row r="8196" spans="1:6">
      <c r="A8196">
        <v>89</v>
      </c>
      <c r="B8196" s="1" t="s">
        <v>519</v>
      </c>
      <c r="C8196">
        <v>1</v>
      </c>
      <c r="D8196" s="39">
        <v>1</v>
      </c>
      <c r="E8196" s="39">
        <v>3</v>
      </c>
      <c r="F8196" s="39" t="s">
        <v>51</v>
      </c>
    </row>
    <row r="8197" spans="1:6">
      <c r="A8197">
        <v>89</v>
      </c>
      <c r="B8197" s="1" t="s">
        <v>519</v>
      </c>
      <c r="C8197">
        <v>2</v>
      </c>
      <c r="D8197" s="39">
        <v>0.54</v>
      </c>
      <c r="E8197" s="39">
        <v>2</v>
      </c>
      <c r="F8197" s="39" t="s">
        <v>51</v>
      </c>
    </row>
    <row r="8198" spans="1:6">
      <c r="A8198">
        <v>89</v>
      </c>
      <c r="B8198" s="1" t="s">
        <v>240</v>
      </c>
      <c r="C8198">
        <v>1</v>
      </c>
      <c r="D8198" s="39">
        <v>0.65</v>
      </c>
      <c r="E8198" s="39">
        <v>2</v>
      </c>
      <c r="F8198" s="39" t="s">
        <v>51</v>
      </c>
    </row>
    <row r="8199" spans="1:6">
      <c r="A8199">
        <v>89</v>
      </c>
      <c r="B8199" s="1" t="s">
        <v>240</v>
      </c>
      <c r="C8199">
        <v>2</v>
      </c>
      <c r="D8199" s="39">
        <v>0.74</v>
      </c>
      <c r="E8199" s="39">
        <v>2</v>
      </c>
      <c r="F8199" s="39" t="s">
        <v>51</v>
      </c>
    </row>
    <row r="8200" spans="1:6">
      <c r="A8200">
        <v>89</v>
      </c>
      <c r="B8200" s="1" t="s">
        <v>201</v>
      </c>
      <c r="C8200">
        <v>1</v>
      </c>
      <c r="D8200" s="39">
        <v>1</v>
      </c>
      <c r="E8200" s="39">
        <v>3</v>
      </c>
      <c r="F8200" s="39" t="s">
        <v>51</v>
      </c>
    </row>
    <row r="8201" spans="1:6">
      <c r="A8201">
        <v>89</v>
      </c>
      <c r="B8201" s="1" t="s">
        <v>201</v>
      </c>
      <c r="C8201">
        <v>2</v>
      </c>
      <c r="D8201" s="39">
        <v>0.86</v>
      </c>
      <c r="E8201" s="39">
        <v>1</v>
      </c>
      <c r="F8201" s="39" t="s">
        <v>51</v>
      </c>
    </row>
    <row r="8202" spans="1:6">
      <c r="A8202">
        <v>89</v>
      </c>
      <c r="B8202" s="1" t="s">
        <v>326</v>
      </c>
      <c r="C8202">
        <v>1</v>
      </c>
      <c r="D8202" s="39">
        <v>0.85</v>
      </c>
      <c r="E8202" s="39">
        <v>2</v>
      </c>
      <c r="F8202" s="39" t="s">
        <v>51</v>
      </c>
    </row>
    <row r="8203" spans="1:6">
      <c r="A8203">
        <v>89</v>
      </c>
      <c r="B8203" s="1" t="s">
        <v>326</v>
      </c>
      <c r="C8203">
        <v>2</v>
      </c>
      <c r="D8203" s="39">
        <v>0.5</v>
      </c>
      <c r="E8203" s="39">
        <v>2</v>
      </c>
      <c r="F8203" s="39" t="s">
        <v>51</v>
      </c>
    </row>
    <row r="8204" spans="1:6">
      <c r="A8204">
        <v>89</v>
      </c>
      <c r="B8204" s="1" t="s">
        <v>290</v>
      </c>
      <c r="C8204">
        <v>1</v>
      </c>
      <c r="D8204" s="39">
        <v>0.74</v>
      </c>
      <c r="E8204" s="39">
        <v>1</v>
      </c>
      <c r="F8204" s="39" t="s">
        <v>51</v>
      </c>
    </row>
    <row r="8205" spans="1:6">
      <c r="A8205">
        <v>89</v>
      </c>
      <c r="B8205" s="1" t="s">
        <v>290</v>
      </c>
      <c r="C8205">
        <v>2</v>
      </c>
      <c r="D8205" s="39">
        <v>0.9</v>
      </c>
      <c r="E8205" s="39">
        <v>2</v>
      </c>
      <c r="F8205" s="39" t="s">
        <v>51</v>
      </c>
    </row>
    <row r="8206" spans="1:6">
      <c r="A8206">
        <v>89</v>
      </c>
      <c r="B8206" s="1" t="s">
        <v>534</v>
      </c>
      <c r="C8206">
        <v>1</v>
      </c>
      <c r="D8206" s="39">
        <v>1</v>
      </c>
      <c r="E8206" s="39">
        <v>3</v>
      </c>
      <c r="F8206" s="39" t="s">
        <v>51</v>
      </c>
    </row>
    <row r="8207" spans="1:6">
      <c r="A8207">
        <v>89</v>
      </c>
      <c r="B8207" s="1" t="s">
        <v>534</v>
      </c>
      <c r="C8207">
        <v>2</v>
      </c>
      <c r="D8207" s="39">
        <v>0.54</v>
      </c>
      <c r="E8207" s="39">
        <v>1</v>
      </c>
      <c r="F8207" s="39" t="s">
        <v>51</v>
      </c>
    </row>
    <row r="8208" spans="1:6">
      <c r="A8208">
        <v>89</v>
      </c>
      <c r="B8208" s="1" t="s">
        <v>342</v>
      </c>
      <c r="C8208">
        <v>1</v>
      </c>
      <c r="D8208" s="39">
        <v>0.55000000000000004</v>
      </c>
      <c r="E8208" s="39">
        <v>1</v>
      </c>
      <c r="F8208" s="39" t="s">
        <v>51</v>
      </c>
    </row>
    <row r="8209" spans="1:6">
      <c r="A8209">
        <v>89</v>
      </c>
      <c r="B8209" s="1" t="s">
        <v>342</v>
      </c>
      <c r="C8209">
        <v>2</v>
      </c>
      <c r="D8209" s="39">
        <v>1</v>
      </c>
      <c r="E8209" s="39">
        <v>3</v>
      </c>
      <c r="F8209" s="39" t="s">
        <v>51</v>
      </c>
    </row>
    <row r="8210" spans="1:6">
      <c r="A8210">
        <v>89</v>
      </c>
      <c r="B8210" s="1" t="s">
        <v>274</v>
      </c>
      <c r="C8210">
        <v>1</v>
      </c>
      <c r="D8210" s="39">
        <v>0.4</v>
      </c>
      <c r="E8210" s="39">
        <v>0</v>
      </c>
      <c r="F8210" s="39" t="s">
        <v>51</v>
      </c>
    </row>
    <row r="8211" spans="1:6">
      <c r="A8211">
        <v>89</v>
      </c>
      <c r="B8211" s="1" t="s">
        <v>274</v>
      </c>
      <c r="C8211">
        <v>2</v>
      </c>
      <c r="D8211" s="39">
        <v>0.56000000000000005</v>
      </c>
      <c r="E8211" s="39">
        <v>1</v>
      </c>
      <c r="F8211" s="39" t="s">
        <v>51</v>
      </c>
    </row>
    <row r="8212" spans="1:6">
      <c r="A8212">
        <v>89</v>
      </c>
      <c r="B8212" s="1" t="s">
        <v>20</v>
      </c>
      <c r="C8212">
        <v>1</v>
      </c>
      <c r="D8212" s="39">
        <v>0.69</v>
      </c>
      <c r="E8212" s="39">
        <v>2</v>
      </c>
      <c r="F8212" s="39" t="s">
        <v>51</v>
      </c>
    </row>
    <row r="8213" spans="1:6">
      <c r="A8213">
        <v>89</v>
      </c>
      <c r="B8213" s="1" t="s">
        <v>20</v>
      </c>
      <c r="C8213">
        <v>2</v>
      </c>
      <c r="D8213" s="39">
        <v>0.61</v>
      </c>
      <c r="E8213" s="39">
        <v>1</v>
      </c>
      <c r="F8213" s="39" t="s">
        <v>51</v>
      </c>
    </row>
    <row r="8214" spans="1:6">
      <c r="A8214">
        <v>89</v>
      </c>
      <c r="B8214" s="1" t="s">
        <v>526</v>
      </c>
      <c r="C8214">
        <v>1</v>
      </c>
      <c r="D8214" s="39">
        <v>1</v>
      </c>
      <c r="E8214" s="39">
        <v>3</v>
      </c>
      <c r="F8214" s="39" t="s">
        <v>51</v>
      </c>
    </row>
    <row r="8215" spans="1:6">
      <c r="A8215">
        <v>89</v>
      </c>
      <c r="B8215" s="1" t="s">
        <v>526</v>
      </c>
      <c r="C8215">
        <v>2</v>
      </c>
      <c r="D8215" s="39">
        <v>1</v>
      </c>
      <c r="E8215" s="39">
        <v>3</v>
      </c>
      <c r="F8215" s="39" t="s">
        <v>51</v>
      </c>
    </row>
    <row r="8216" spans="1:6">
      <c r="A8216">
        <v>89</v>
      </c>
      <c r="B8216" s="1" t="s">
        <v>394</v>
      </c>
      <c r="C8216">
        <v>1</v>
      </c>
      <c r="D8216" s="39">
        <v>1</v>
      </c>
      <c r="E8216" s="39">
        <v>3</v>
      </c>
      <c r="F8216" s="39" t="s">
        <v>51</v>
      </c>
    </row>
    <row r="8217" spans="1:6">
      <c r="A8217">
        <v>89</v>
      </c>
      <c r="B8217" s="1" t="s">
        <v>394</v>
      </c>
      <c r="C8217">
        <v>2</v>
      </c>
      <c r="D8217" s="39">
        <v>1</v>
      </c>
      <c r="E8217" s="39">
        <v>3</v>
      </c>
      <c r="F8217" s="39" t="s">
        <v>51</v>
      </c>
    </row>
    <row r="8218" spans="1:6">
      <c r="A8218">
        <v>89</v>
      </c>
      <c r="B8218" s="1" t="s">
        <v>311</v>
      </c>
      <c r="C8218">
        <v>1</v>
      </c>
      <c r="D8218" s="39">
        <v>0.56999999999999995</v>
      </c>
      <c r="E8218" s="39">
        <v>2</v>
      </c>
      <c r="F8218" s="39" t="s">
        <v>51</v>
      </c>
    </row>
    <row r="8219" spans="1:6">
      <c r="A8219">
        <v>89</v>
      </c>
      <c r="B8219" s="1" t="s">
        <v>311</v>
      </c>
      <c r="C8219">
        <v>2</v>
      </c>
      <c r="D8219" s="39">
        <v>0.93</v>
      </c>
      <c r="E8219" s="39">
        <v>2</v>
      </c>
      <c r="F8219" s="39" t="s">
        <v>51</v>
      </c>
    </row>
    <row r="8220" spans="1:6">
      <c r="A8220">
        <v>89</v>
      </c>
      <c r="B8220" s="1" t="s">
        <v>243</v>
      </c>
      <c r="C8220">
        <v>1</v>
      </c>
      <c r="D8220" s="39">
        <v>1</v>
      </c>
      <c r="E8220" s="39">
        <v>3</v>
      </c>
      <c r="F8220" s="39" t="s">
        <v>51</v>
      </c>
    </row>
    <row r="8221" spans="1:6">
      <c r="A8221">
        <v>89</v>
      </c>
      <c r="B8221" s="1" t="s">
        <v>243</v>
      </c>
      <c r="C8221">
        <v>2</v>
      </c>
      <c r="D8221" s="39">
        <v>0.69</v>
      </c>
      <c r="E8221" s="39">
        <v>2</v>
      </c>
      <c r="F8221" s="39" t="s">
        <v>51</v>
      </c>
    </row>
    <row r="8222" spans="1:6">
      <c r="A8222">
        <v>89</v>
      </c>
      <c r="B8222" s="1" t="s">
        <v>256</v>
      </c>
      <c r="C8222">
        <v>1</v>
      </c>
      <c r="D8222" s="39">
        <v>1</v>
      </c>
      <c r="E8222" s="39">
        <v>3</v>
      </c>
      <c r="F8222" s="39" t="s">
        <v>51</v>
      </c>
    </row>
    <row r="8223" spans="1:6">
      <c r="A8223">
        <v>89</v>
      </c>
      <c r="B8223" s="1" t="s">
        <v>256</v>
      </c>
      <c r="C8223">
        <v>2</v>
      </c>
      <c r="D8223" s="39">
        <v>0.77</v>
      </c>
      <c r="E8223" s="39">
        <v>2</v>
      </c>
      <c r="F8223" s="39" t="s">
        <v>51</v>
      </c>
    </row>
    <row r="8224" spans="1:6">
      <c r="A8224">
        <v>89</v>
      </c>
      <c r="B8224" s="1" t="s">
        <v>285</v>
      </c>
      <c r="C8224">
        <v>1</v>
      </c>
      <c r="D8224" s="39">
        <v>1</v>
      </c>
      <c r="E8224" s="39">
        <v>3</v>
      </c>
      <c r="F8224" s="39" t="s">
        <v>51</v>
      </c>
    </row>
    <row r="8225" spans="1:6">
      <c r="A8225">
        <v>89</v>
      </c>
      <c r="B8225" s="1" t="s">
        <v>285</v>
      </c>
      <c r="C8225">
        <v>2</v>
      </c>
      <c r="D8225" s="39">
        <v>0.63</v>
      </c>
      <c r="E8225" s="39">
        <v>2</v>
      </c>
      <c r="F8225" s="39" t="s">
        <v>51</v>
      </c>
    </row>
    <row r="8226" spans="1:6">
      <c r="A8226">
        <v>89</v>
      </c>
      <c r="B8226" s="1" t="s">
        <v>275</v>
      </c>
      <c r="C8226">
        <v>1</v>
      </c>
      <c r="D8226" s="39">
        <v>1</v>
      </c>
      <c r="E8226" s="39">
        <v>3</v>
      </c>
      <c r="F8226" s="39" t="s">
        <v>51</v>
      </c>
    </row>
    <row r="8227" spans="1:6">
      <c r="A8227">
        <v>89</v>
      </c>
      <c r="B8227" s="1" t="s">
        <v>275</v>
      </c>
      <c r="C8227">
        <v>2</v>
      </c>
      <c r="D8227" s="39">
        <v>1</v>
      </c>
      <c r="E8227" s="39">
        <v>3</v>
      </c>
      <c r="F8227" s="39" t="s">
        <v>51</v>
      </c>
    </row>
    <row r="8228" spans="1:6">
      <c r="A8228">
        <v>89</v>
      </c>
      <c r="B8228" s="1" t="s">
        <v>21</v>
      </c>
      <c r="C8228">
        <v>1</v>
      </c>
      <c r="D8228" s="39">
        <v>0.5</v>
      </c>
      <c r="E8228" s="39">
        <v>2</v>
      </c>
      <c r="F8228" s="39" t="s">
        <v>51</v>
      </c>
    </row>
    <row r="8229" spans="1:6">
      <c r="A8229">
        <v>89</v>
      </c>
      <c r="B8229" s="1" t="s">
        <v>21</v>
      </c>
      <c r="C8229">
        <v>2</v>
      </c>
      <c r="D8229" s="39">
        <v>0</v>
      </c>
      <c r="E8229" s="39">
        <v>0</v>
      </c>
      <c r="F8229" s="39" t="s">
        <v>52</v>
      </c>
    </row>
    <row r="8230" spans="1:6">
      <c r="A8230">
        <v>89</v>
      </c>
      <c r="B8230" s="1" t="s">
        <v>376</v>
      </c>
      <c r="C8230">
        <v>1</v>
      </c>
      <c r="D8230" s="39">
        <v>1</v>
      </c>
      <c r="E8230" s="39">
        <v>3</v>
      </c>
      <c r="F8230" s="39" t="s">
        <v>51</v>
      </c>
    </row>
    <row r="8231" spans="1:6">
      <c r="A8231">
        <v>89</v>
      </c>
      <c r="B8231" s="1" t="s">
        <v>376</v>
      </c>
      <c r="C8231">
        <v>2</v>
      </c>
      <c r="D8231" s="39">
        <v>1</v>
      </c>
      <c r="E8231" s="39">
        <v>3</v>
      </c>
      <c r="F8231" s="39" t="s">
        <v>51</v>
      </c>
    </row>
    <row r="8232" spans="1:6">
      <c r="A8232">
        <v>89</v>
      </c>
      <c r="B8232" s="1" t="s">
        <v>535</v>
      </c>
      <c r="C8232">
        <v>1</v>
      </c>
      <c r="D8232" s="39">
        <v>1</v>
      </c>
      <c r="E8232" s="39">
        <v>3</v>
      </c>
      <c r="F8232" s="39" t="s">
        <v>51</v>
      </c>
    </row>
    <row r="8233" spans="1:6">
      <c r="A8233">
        <v>89</v>
      </c>
      <c r="B8233" s="1" t="s">
        <v>535</v>
      </c>
      <c r="C8233">
        <v>2</v>
      </c>
      <c r="D8233" s="39">
        <v>1</v>
      </c>
      <c r="E8233" s="39">
        <v>3</v>
      </c>
      <c r="F8233" s="39" t="s">
        <v>51</v>
      </c>
    </row>
    <row r="8234" spans="1:6">
      <c r="A8234">
        <v>90</v>
      </c>
      <c r="B8234" s="1" t="s">
        <v>559</v>
      </c>
      <c r="C8234">
        <v>1</v>
      </c>
      <c r="D8234" s="39">
        <v>0.59</v>
      </c>
      <c r="E8234" s="39">
        <v>2</v>
      </c>
      <c r="F8234" s="39" t="s">
        <v>51</v>
      </c>
    </row>
    <row r="8235" spans="1:6">
      <c r="A8235">
        <v>90</v>
      </c>
      <c r="B8235" s="1" t="s">
        <v>559</v>
      </c>
      <c r="C8235">
        <v>2</v>
      </c>
      <c r="D8235" s="39">
        <v>0.61</v>
      </c>
      <c r="E8235" s="39">
        <v>2</v>
      </c>
      <c r="F8235" s="39" t="s">
        <v>51</v>
      </c>
    </row>
    <row r="8236" spans="1:6">
      <c r="A8236">
        <v>90</v>
      </c>
      <c r="B8236" s="1" t="s">
        <v>330</v>
      </c>
      <c r="C8236">
        <v>1</v>
      </c>
      <c r="D8236" s="39">
        <v>0.41</v>
      </c>
      <c r="E8236" s="39">
        <v>1</v>
      </c>
      <c r="F8236" s="39" t="s">
        <v>51</v>
      </c>
    </row>
    <row r="8237" spans="1:6">
      <c r="A8237">
        <v>90</v>
      </c>
      <c r="B8237" s="1" t="s">
        <v>330</v>
      </c>
      <c r="C8237">
        <v>2</v>
      </c>
      <c r="D8237" s="39">
        <v>1</v>
      </c>
      <c r="E8237" s="39">
        <v>3</v>
      </c>
      <c r="F8237" s="39" t="s">
        <v>51</v>
      </c>
    </row>
    <row r="8238" spans="1:6">
      <c r="A8238">
        <v>90</v>
      </c>
      <c r="B8238" s="1" t="s">
        <v>354</v>
      </c>
      <c r="C8238">
        <v>1</v>
      </c>
      <c r="D8238" s="39">
        <v>1</v>
      </c>
      <c r="E8238" s="39">
        <v>3</v>
      </c>
      <c r="F8238" s="39" t="s">
        <v>51</v>
      </c>
    </row>
    <row r="8239" spans="1:6">
      <c r="A8239">
        <v>90</v>
      </c>
      <c r="B8239" s="1" t="s">
        <v>354</v>
      </c>
      <c r="C8239">
        <v>2</v>
      </c>
      <c r="D8239" s="39">
        <v>0.56999999999999995</v>
      </c>
      <c r="E8239" s="39">
        <v>2</v>
      </c>
      <c r="F8239" s="39" t="s">
        <v>51</v>
      </c>
    </row>
    <row r="8240" spans="1:6">
      <c r="A8240">
        <v>90</v>
      </c>
      <c r="B8240" s="1" t="s">
        <v>430</v>
      </c>
      <c r="C8240">
        <v>1</v>
      </c>
      <c r="D8240" s="39">
        <v>0.31</v>
      </c>
      <c r="E8240" s="39">
        <v>0</v>
      </c>
      <c r="F8240" s="39" t="s">
        <v>51</v>
      </c>
    </row>
    <row r="8241" spans="1:6">
      <c r="A8241">
        <v>90</v>
      </c>
      <c r="B8241" s="1" t="s">
        <v>430</v>
      </c>
      <c r="C8241">
        <v>2</v>
      </c>
      <c r="D8241" s="39">
        <v>0.49</v>
      </c>
      <c r="E8241" s="39">
        <v>0</v>
      </c>
      <c r="F8241" s="39" t="s">
        <v>51</v>
      </c>
    </row>
    <row r="8242" spans="1:6">
      <c r="A8242">
        <v>90</v>
      </c>
      <c r="B8242" s="1" t="s">
        <v>343</v>
      </c>
      <c r="C8242">
        <v>1</v>
      </c>
      <c r="D8242" s="39">
        <v>0.55000000000000004</v>
      </c>
      <c r="E8242" s="39">
        <v>2</v>
      </c>
      <c r="F8242" s="39" t="s">
        <v>51</v>
      </c>
    </row>
    <row r="8243" spans="1:6">
      <c r="A8243">
        <v>90</v>
      </c>
      <c r="B8243" s="1" t="s">
        <v>343</v>
      </c>
      <c r="C8243">
        <v>2</v>
      </c>
      <c r="D8243" s="39">
        <v>0.69</v>
      </c>
      <c r="E8243" s="39">
        <v>2</v>
      </c>
      <c r="F8243" s="39" t="s">
        <v>51</v>
      </c>
    </row>
    <row r="8244" spans="1:6">
      <c r="A8244">
        <v>90</v>
      </c>
      <c r="B8244" s="1" t="s">
        <v>379</v>
      </c>
      <c r="C8244">
        <v>1</v>
      </c>
      <c r="D8244" s="39">
        <v>0.21</v>
      </c>
      <c r="E8244" s="39">
        <v>0</v>
      </c>
      <c r="F8244" s="39" t="s">
        <v>51</v>
      </c>
    </row>
    <row r="8245" spans="1:6">
      <c r="A8245">
        <v>90</v>
      </c>
      <c r="B8245" s="1" t="s">
        <v>379</v>
      </c>
      <c r="C8245">
        <v>2</v>
      </c>
      <c r="D8245" s="39">
        <v>0.42</v>
      </c>
      <c r="E8245" s="39">
        <v>1</v>
      </c>
      <c r="F8245" s="39" t="s">
        <v>51</v>
      </c>
    </row>
    <row r="8246" spans="1:6">
      <c r="A8246">
        <v>90</v>
      </c>
      <c r="B8246" s="1" t="s">
        <v>332</v>
      </c>
      <c r="C8246">
        <v>1</v>
      </c>
      <c r="D8246" s="39">
        <v>0.37</v>
      </c>
      <c r="E8246" s="39">
        <v>2</v>
      </c>
      <c r="F8246" s="39" t="s">
        <v>51</v>
      </c>
    </row>
    <row r="8247" spans="1:6">
      <c r="A8247">
        <v>90</v>
      </c>
      <c r="B8247" s="1" t="s">
        <v>332</v>
      </c>
      <c r="C8247">
        <v>2</v>
      </c>
      <c r="D8247" s="39">
        <v>0.94</v>
      </c>
      <c r="E8247" s="39">
        <v>2</v>
      </c>
      <c r="F8247" s="39" t="s">
        <v>51</v>
      </c>
    </row>
    <row r="8248" spans="1:6">
      <c r="A8248">
        <v>90</v>
      </c>
      <c r="B8248" s="1" t="s">
        <v>95</v>
      </c>
      <c r="C8248">
        <v>1</v>
      </c>
      <c r="D8248" s="39">
        <v>0.5</v>
      </c>
      <c r="E8248" s="39">
        <v>2</v>
      </c>
      <c r="F8248" s="39" t="s">
        <v>51</v>
      </c>
    </row>
    <row r="8249" spans="1:6">
      <c r="A8249">
        <v>90</v>
      </c>
      <c r="B8249" s="1" t="s">
        <v>95</v>
      </c>
      <c r="C8249">
        <v>2</v>
      </c>
      <c r="D8249" s="39">
        <v>0.74</v>
      </c>
      <c r="E8249" s="39">
        <v>2</v>
      </c>
      <c r="F8249" s="39" t="s">
        <v>51</v>
      </c>
    </row>
    <row r="8250" spans="1:6">
      <c r="A8250">
        <v>90</v>
      </c>
      <c r="B8250" s="1" t="s">
        <v>10</v>
      </c>
      <c r="C8250">
        <v>1</v>
      </c>
      <c r="D8250" s="39">
        <v>0.42</v>
      </c>
      <c r="E8250" s="39">
        <v>1</v>
      </c>
      <c r="F8250" s="39" t="s">
        <v>51</v>
      </c>
    </row>
    <row r="8251" spans="1:6">
      <c r="A8251">
        <v>90</v>
      </c>
      <c r="B8251" s="1" t="s">
        <v>10</v>
      </c>
      <c r="C8251">
        <v>2</v>
      </c>
      <c r="D8251" s="39">
        <v>1</v>
      </c>
      <c r="E8251" s="39">
        <v>3</v>
      </c>
      <c r="F8251" s="39" t="s">
        <v>51</v>
      </c>
    </row>
    <row r="8252" spans="1:6">
      <c r="A8252">
        <v>90</v>
      </c>
      <c r="B8252" s="1" t="s">
        <v>390</v>
      </c>
      <c r="C8252">
        <v>1</v>
      </c>
      <c r="D8252" s="39">
        <v>0.84</v>
      </c>
      <c r="E8252" s="39">
        <v>2</v>
      </c>
      <c r="F8252" s="39" t="s">
        <v>51</v>
      </c>
    </row>
    <row r="8253" spans="1:6">
      <c r="A8253">
        <v>90</v>
      </c>
      <c r="B8253" s="1" t="s">
        <v>390</v>
      </c>
      <c r="C8253">
        <v>2</v>
      </c>
      <c r="D8253" s="39">
        <v>0.44</v>
      </c>
      <c r="E8253" s="39">
        <v>1</v>
      </c>
      <c r="F8253" s="39" t="s">
        <v>51</v>
      </c>
    </row>
    <row r="8254" spans="1:6">
      <c r="A8254">
        <v>90</v>
      </c>
      <c r="B8254" s="1" t="s">
        <v>508</v>
      </c>
      <c r="C8254">
        <v>1</v>
      </c>
      <c r="D8254" s="39">
        <v>0.52</v>
      </c>
      <c r="E8254" s="39">
        <v>1</v>
      </c>
      <c r="F8254" s="39" t="s">
        <v>51</v>
      </c>
    </row>
    <row r="8255" spans="1:6">
      <c r="A8255">
        <v>90</v>
      </c>
      <c r="B8255" s="1" t="s">
        <v>508</v>
      </c>
      <c r="C8255">
        <v>2</v>
      </c>
      <c r="D8255" s="39">
        <v>0.47</v>
      </c>
      <c r="E8255" s="39">
        <v>1</v>
      </c>
      <c r="F8255" s="39" t="s">
        <v>51</v>
      </c>
    </row>
    <row r="8256" spans="1:6">
      <c r="A8256">
        <v>90</v>
      </c>
      <c r="B8256" s="1" t="s">
        <v>452</v>
      </c>
      <c r="C8256">
        <v>1</v>
      </c>
      <c r="D8256" s="39">
        <v>0.92</v>
      </c>
      <c r="E8256" s="39">
        <v>2</v>
      </c>
      <c r="F8256" s="39" t="s">
        <v>51</v>
      </c>
    </row>
    <row r="8257" spans="1:6">
      <c r="A8257">
        <v>90</v>
      </c>
      <c r="B8257" s="1" t="s">
        <v>452</v>
      </c>
      <c r="C8257">
        <v>2</v>
      </c>
      <c r="D8257" s="39">
        <v>0.41</v>
      </c>
      <c r="E8257" s="39">
        <v>1</v>
      </c>
      <c r="F8257" s="39" t="s">
        <v>51</v>
      </c>
    </row>
    <row r="8258" spans="1:6">
      <c r="A8258">
        <v>90</v>
      </c>
      <c r="B8258" s="1" t="s">
        <v>120</v>
      </c>
      <c r="C8258">
        <v>1</v>
      </c>
      <c r="D8258" s="39">
        <v>0.69</v>
      </c>
      <c r="E8258" s="39">
        <v>2</v>
      </c>
      <c r="F8258" s="39" t="s">
        <v>51</v>
      </c>
    </row>
    <row r="8259" spans="1:6">
      <c r="A8259">
        <v>90</v>
      </c>
      <c r="B8259" s="1" t="s">
        <v>120</v>
      </c>
      <c r="C8259">
        <v>2</v>
      </c>
      <c r="D8259" s="39">
        <v>0.95</v>
      </c>
      <c r="E8259" s="39">
        <v>2</v>
      </c>
      <c r="F8259" s="39" t="s">
        <v>51</v>
      </c>
    </row>
    <row r="8260" spans="1:6">
      <c r="A8260">
        <v>90</v>
      </c>
      <c r="B8260" s="1" t="s">
        <v>489</v>
      </c>
      <c r="C8260">
        <v>1</v>
      </c>
      <c r="D8260" s="39">
        <v>1</v>
      </c>
      <c r="E8260" s="39">
        <v>3</v>
      </c>
      <c r="F8260" s="39" t="s">
        <v>51</v>
      </c>
    </row>
    <row r="8261" spans="1:6">
      <c r="A8261">
        <v>90</v>
      </c>
      <c r="B8261" s="1" t="s">
        <v>489</v>
      </c>
      <c r="C8261">
        <v>2</v>
      </c>
      <c r="D8261" s="39">
        <v>0.72</v>
      </c>
      <c r="E8261" s="39">
        <v>1</v>
      </c>
      <c r="F8261" s="39" t="s">
        <v>51</v>
      </c>
    </row>
    <row r="8262" spans="1:6">
      <c r="A8262">
        <v>90</v>
      </c>
      <c r="B8262" s="1" t="s">
        <v>334</v>
      </c>
      <c r="C8262">
        <v>1</v>
      </c>
      <c r="D8262" s="39">
        <v>0.59</v>
      </c>
      <c r="E8262" s="39">
        <v>2</v>
      </c>
      <c r="F8262" s="39" t="s">
        <v>51</v>
      </c>
    </row>
    <row r="8263" spans="1:6">
      <c r="A8263">
        <v>90</v>
      </c>
      <c r="B8263" s="1" t="s">
        <v>334</v>
      </c>
      <c r="C8263">
        <v>2</v>
      </c>
      <c r="D8263" s="39">
        <v>0.84</v>
      </c>
      <c r="E8263" s="39">
        <v>2</v>
      </c>
      <c r="F8263" s="39" t="s">
        <v>51</v>
      </c>
    </row>
    <row r="8264" spans="1:6">
      <c r="A8264">
        <v>90</v>
      </c>
      <c r="B8264" s="1" t="s">
        <v>530</v>
      </c>
      <c r="C8264">
        <v>1</v>
      </c>
      <c r="D8264" s="39">
        <v>0.51</v>
      </c>
      <c r="E8264" s="39">
        <v>2</v>
      </c>
      <c r="F8264" s="39" t="s">
        <v>51</v>
      </c>
    </row>
    <row r="8265" spans="1:6">
      <c r="A8265">
        <v>90</v>
      </c>
      <c r="B8265" s="1" t="s">
        <v>530</v>
      </c>
      <c r="C8265">
        <v>2</v>
      </c>
      <c r="D8265" s="39">
        <v>0.56000000000000005</v>
      </c>
      <c r="E8265" s="39">
        <v>1</v>
      </c>
      <c r="F8265" s="39" t="s">
        <v>51</v>
      </c>
    </row>
    <row r="8266" spans="1:6">
      <c r="A8266">
        <v>90</v>
      </c>
      <c r="B8266" s="1" t="s">
        <v>333</v>
      </c>
      <c r="C8266">
        <v>1</v>
      </c>
      <c r="D8266" s="39">
        <v>0.39</v>
      </c>
      <c r="E8266" s="39">
        <v>0</v>
      </c>
      <c r="F8266" s="39" t="s">
        <v>51</v>
      </c>
    </row>
    <row r="8267" spans="1:6">
      <c r="A8267">
        <v>90</v>
      </c>
      <c r="B8267" s="1" t="s">
        <v>333</v>
      </c>
      <c r="C8267">
        <v>2</v>
      </c>
      <c r="D8267" s="39">
        <v>0.62</v>
      </c>
      <c r="E8267" s="39">
        <v>2</v>
      </c>
      <c r="F8267" s="39" t="s">
        <v>51</v>
      </c>
    </row>
    <row r="8268" spans="1:6">
      <c r="A8268">
        <v>90</v>
      </c>
      <c r="B8268" s="1" t="s">
        <v>335</v>
      </c>
      <c r="C8268">
        <v>1</v>
      </c>
      <c r="D8268" s="39">
        <v>0.56999999999999995</v>
      </c>
      <c r="E8268" s="39">
        <v>2</v>
      </c>
      <c r="F8268" s="39" t="s">
        <v>51</v>
      </c>
    </row>
    <row r="8269" spans="1:6">
      <c r="A8269">
        <v>90</v>
      </c>
      <c r="B8269" s="1" t="s">
        <v>335</v>
      </c>
      <c r="C8269">
        <v>2</v>
      </c>
      <c r="D8269" s="39">
        <v>0.82</v>
      </c>
      <c r="E8269" s="39">
        <v>2</v>
      </c>
      <c r="F8269" s="39" t="s">
        <v>51</v>
      </c>
    </row>
    <row r="8270" spans="1:6">
      <c r="A8270">
        <v>90</v>
      </c>
      <c r="B8270" s="1" t="s">
        <v>509</v>
      </c>
      <c r="C8270">
        <v>1</v>
      </c>
      <c r="D8270" s="39">
        <v>0.39</v>
      </c>
      <c r="E8270" s="39">
        <v>0</v>
      </c>
      <c r="F8270" s="39" t="s">
        <v>51</v>
      </c>
    </row>
    <row r="8271" spans="1:6">
      <c r="A8271">
        <v>90</v>
      </c>
      <c r="B8271" s="1" t="s">
        <v>509</v>
      </c>
      <c r="C8271">
        <v>2</v>
      </c>
      <c r="D8271" s="39">
        <v>0.93</v>
      </c>
      <c r="E8271" s="39">
        <v>2</v>
      </c>
      <c r="F8271" s="39" t="s">
        <v>51</v>
      </c>
    </row>
    <row r="8272" spans="1:6">
      <c r="A8272">
        <v>90</v>
      </c>
      <c r="B8272" s="1" t="s">
        <v>257</v>
      </c>
      <c r="C8272">
        <v>1</v>
      </c>
      <c r="D8272" s="39">
        <v>0.84</v>
      </c>
      <c r="E8272" s="39">
        <v>2</v>
      </c>
      <c r="F8272" s="39" t="s">
        <v>51</v>
      </c>
    </row>
    <row r="8273" spans="1:6">
      <c r="A8273">
        <v>90</v>
      </c>
      <c r="B8273" s="1" t="s">
        <v>257</v>
      </c>
      <c r="C8273">
        <v>2</v>
      </c>
      <c r="D8273" s="39">
        <v>1</v>
      </c>
      <c r="E8273" s="39">
        <v>3</v>
      </c>
      <c r="F8273" s="39" t="s">
        <v>51</v>
      </c>
    </row>
    <row r="8274" spans="1:6">
      <c r="A8274">
        <v>90</v>
      </c>
      <c r="B8274" s="1" t="s">
        <v>14</v>
      </c>
      <c r="C8274">
        <v>1</v>
      </c>
      <c r="D8274" s="39">
        <v>0.86</v>
      </c>
      <c r="E8274" s="39">
        <v>2</v>
      </c>
      <c r="F8274" s="39" t="s">
        <v>51</v>
      </c>
    </row>
    <row r="8275" spans="1:6">
      <c r="A8275">
        <v>90</v>
      </c>
      <c r="B8275" s="1" t="s">
        <v>14</v>
      </c>
      <c r="C8275">
        <v>2</v>
      </c>
      <c r="D8275" s="39">
        <v>0.44</v>
      </c>
      <c r="E8275" s="39">
        <v>1</v>
      </c>
      <c r="F8275" s="39" t="s">
        <v>51</v>
      </c>
    </row>
    <row r="8276" spans="1:6">
      <c r="A8276">
        <v>90</v>
      </c>
      <c r="B8276" s="1" t="s">
        <v>122</v>
      </c>
      <c r="C8276">
        <v>1</v>
      </c>
      <c r="D8276" s="39">
        <v>1</v>
      </c>
      <c r="E8276" s="39">
        <v>3</v>
      </c>
      <c r="F8276" s="39" t="s">
        <v>51</v>
      </c>
    </row>
    <row r="8277" spans="1:6">
      <c r="A8277">
        <v>90</v>
      </c>
      <c r="B8277" s="1" t="s">
        <v>122</v>
      </c>
      <c r="C8277">
        <v>2</v>
      </c>
      <c r="D8277" s="39">
        <v>0.89</v>
      </c>
      <c r="E8277" s="39">
        <v>2</v>
      </c>
      <c r="F8277" s="39" t="s">
        <v>51</v>
      </c>
    </row>
    <row r="8278" spans="1:6">
      <c r="A8278">
        <v>90</v>
      </c>
      <c r="B8278" s="1" t="s">
        <v>414</v>
      </c>
      <c r="C8278">
        <v>1</v>
      </c>
      <c r="D8278" s="39">
        <v>0.62</v>
      </c>
      <c r="E8278" s="39">
        <v>2</v>
      </c>
      <c r="F8278" s="39" t="s">
        <v>51</v>
      </c>
    </row>
    <row r="8279" spans="1:6">
      <c r="A8279">
        <v>90</v>
      </c>
      <c r="B8279" s="1" t="s">
        <v>414</v>
      </c>
      <c r="C8279">
        <v>2</v>
      </c>
      <c r="D8279" s="39">
        <v>0.73</v>
      </c>
      <c r="E8279" s="39">
        <v>2</v>
      </c>
      <c r="F8279" s="39" t="s">
        <v>51</v>
      </c>
    </row>
    <row r="8280" spans="1:6">
      <c r="A8280">
        <v>90</v>
      </c>
      <c r="B8280" s="1" t="s">
        <v>310</v>
      </c>
      <c r="C8280">
        <v>1</v>
      </c>
      <c r="D8280" s="39">
        <v>0.74</v>
      </c>
      <c r="E8280" s="39">
        <v>2</v>
      </c>
      <c r="F8280" s="39" t="s">
        <v>51</v>
      </c>
    </row>
    <row r="8281" spans="1:6">
      <c r="A8281">
        <v>90</v>
      </c>
      <c r="B8281" s="1" t="s">
        <v>310</v>
      </c>
      <c r="C8281">
        <v>2</v>
      </c>
      <c r="D8281" s="39">
        <v>0.77</v>
      </c>
      <c r="E8281" s="39">
        <v>2</v>
      </c>
      <c r="F8281" s="39" t="s">
        <v>51</v>
      </c>
    </row>
    <row r="8282" spans="1:6">
      <c r="A8282">
        <v>90</v>
      </c>
      <c r="B8282" s="1" t="s">
        <v>511</v>
      </c>
      <c r="C8282">
        <v>1</v>
      </c>
      <c r="D8282" s="39">
        <v>0.48</v>
      </c>
      <c r="E8282" s="39">
        <v>1</v>
      </c>
      <c r="F8282" s="39" t="s">
        <v>51</v>
      </c>
    </row>
    <row r="8283" spans="1:6">
      <c r="A8283">
        <v>90</v>
      </c>
      <c r="B8283" s="1" t="s">
        <v>511</v>
      </c>
      <c r="C8283">
        <v>2</v>
      </c>
      <c r="D8283" s="39">
        <v>0.6</v>
      </c>
      <c r="E8283" s="39">
        <v>2</v>
      </c>
      <c r="F8283" s="39" t="s">
        <v>51</v>
      </c>
    </row>
    <row r="8284" spans="1:6">
      <c r="A8284">
        <v>90</v>
      </c>
      <c r="B8284" s="1" t="s">
        <v>519</v>
      </c>
      <c r="C8284">
        <v>1</v>
      </c>
      <c r="D8284" s="39">
        <v>0.77</v>
      </c>
      <c r="E8284" s="39">
        <v>2</v>
      </c>
      <c r="F8284" s="39" t="s">
        <v>51</v>
      </c>
    </row>
    <row r="8285" spans="1:6">
      <c r="A8285">
        <v>90</v>
      </c>
      <c r="B8285" s="1" t="s">
        <v>519</v>
      </c>
      <c r="C8285">
        <v>2</v>
      </c>
      <c r="D8285" s="39">
        <v>1</v>
      </c>
      <c r="E8285" s="39">
        <v>3</v>
      </c>
      <c r="F8285" s="39" t="s">
        <v>51</v>
      </c>
    </row>
    <row r="8286" spans="1:6">
      <c r="A8286">
        <v>90</v>
      </c>
      <c r="B8286" s="1" t="s">
        <v>240</v>
      </c>
      <c r="C8286">
        <v>1</v>
      </c>
      <c r="D8286" s="39">
        <v>0.63</v>
      </c>
      <c r="E8286" s="39">
        <v>2</v>
      </c>
      <c r="F8286" s="39" t="s">
        <v>51</v>
      </c>
    </row>
    <row r="8287" spans="1:6">
      <c r="A8287">
        <v>90</v>
      </c>
      <c r="B8287" s="1" t="s">
        <v>240</v>
      </c>
      <c r="C8287">
        <v>2</v>
      </c>
      <c r="D8287" s="39">
        <v>0.77</v>
      </c>
      <c r="E8287" s="39">
        <v>2</v>
      </c>
      <c r="F8287" s="39" t="s">
        <v>51</v>
      </c>
    </row>
    <row r="8288" spans="1:6">
      <c r="A8288">
        <v>90</v>
      </c>
      <c r="B8288" s="1" t="s">
        <v>201</v>
      </c>
      <c r="C8288">
        <v>1</v>
      </c>
      <c r="D8288" s="39">
        <v>0.71</v>
      </c>
      <c r="E8288" s="39">
        <v>2</v>
      </c>
      <c r="F8288" s="39" t="s">
        <v>51</v>
      </c>
    </row>
    <row r="8289" spans="1:6">
      <c r="A8289">
        <v>90</v>
      </c>
      <c r="B8289" s="1" t="s">
        <v>201</v>
      </c>
      <c r="C8289">
        <v>2</v>
      </c>
      <c r="D8289" s="39">
        <v>0.5</v>
      </c>
      <c r="E8289" s="39">
        <v>1</v>
      </c>
      <c r="F8289" s="39" t="s">
        <v>51</v>
      </c>
    </row>
    <row r="8290" spans="1:6">
      <c r="A8290">
        <v>90</v>
      </c>
      <c r="B8290" s="1" t="s">
        <v>326</v>
      </c>
      <c r="C8290">
        <v>1</v>
      </c>
      <c r="D8290" s="39">
        <v>0.66</v>
      </c>
      <c r="E8290" s="39">
        <v>1</v>
      </c>
      <c r="F8290" s="39" t="s">
        <v>51</v>
      </c>
    </row>
    <row r="8291" spans="1:6">
      <c r="A8291">
        <v>90</v>
      </c>
      <c r="B8291" s="1" t="s">
        <v>326</v>
      </c>
      <c r="C8291">
        <v>2</v>
      </c>
      <c r="D8291" s="39">
        <v>0.6</v>
      </c>
      <c r="E8291" s="39">
        <v>2</v>
      </c>
      <c r="F8291" s="39" t="s">
        <v>51</v>
      </c>
    </row>
    <row r="8292" spans="1:6">
      <c r="A8292">
        <v>90</v>
      </c>
      <c r="B8292" s="1" t="s">
        <v>290</v>
      </c>
      <c r="C8292">
        <v>1</v>
      </c>
      <c r="D8292" s="39">
        <v>0.81</v>
      </c>
      <c r="E8292" s="39">
        <v>1</v>
      </c>
      <c r="F8292" s="39" t="s">
        <v>51</v>
      </c>
    </row>
    <row r="8293" spans="1:6">
      <c r="A8293">
        <v>90</v>
      </c>
      <c r="B8293" s="1" t="s">
        <v>290</v>
      </c>
      <c r="C8293">
        <v>2</v>
      </c>
      <c r="D8293" s="39">
        <v>0.8</v>
      </c>
      <c r="E8293" s="39">
        <v>1</v>
      </c>
      <c r="F8293" s="39" t="s">
        <v>51</v>
      </c>
    </row>
    <row r="8294" spans="1:6">
      <c r="A8294">
        <v>90</v>
      </c>
      <c r="B8294" s="1" t="s">
        <v>534</v>
      </c>
      <c r="C8294">
        <v>1</v>
      </c>
      <c r="D8294" s="39">
        <v>0.89</v>
      </c>
      <c r="E8294" s="39">
        <v>2</v>
      </c>
      <c r="F8294" s="39" t="s">
        <v>51</v>
      </c>
    </row>
    <row r="8295" spans="1:6">
      <c r="A8295">
        <v>90</v>
      </c>
      <c r="B8295" s="1" t="s">
        <v>534</v>
      </c>
      <c r="C8295">
        <v>2</v>
      </c>
      <c r="D8295" s="39">
        <v>0.72</v>
      </c>
      <c r="E8295" s="39">
        <v>2</v>
      </c>
      <c r="F8295" s="39" t="s">
        <v>51</v>
      </c>
    </row>
    <row r="8296" spans="1:6">
      <c r="A8296">
        <v>90</v>
      </c>
      <c r="B8296" s="1" t="s">
        <v>342</v>
      </c>
      <c r="C8296">
        <v>1</v>
      </c>
      <c r="D8296" s="39">
        <v>0.69</v>
      </c>
      <c r="E8296" s="39">
        <v>2</v>
      </c>
      <c r="F8296" s="39" t="s">
        <v>51</v>
      </c>
    </row>
    <row r="8297" spans="1:6">
      <c r="A8297">
        <v>90</v>
      </c>
      <c r="B8297" s="1" t="s">
        <v>342</v>
      </c>
      <c r="C8297">
        <v>2</v>
      </c>
      <c r="D8297" s="39">
        <v>0.77</v>
      </c>
      <c r="E8297" s="39">
        <v>1</v>
      </c>
      <c r="F8297" s="39" t="s">
        <v>51</v>
      </c>
    </row>
    <row r="8298" spans="1:6">
      <c r="A8298">
        <v>90</v>
      </c>
      <c r="B8298" s="1" t="s">
        <v>274</v>
      </c>
      <c r="C8298">
        <v>1</v>
      </c>
      <c r="D8298" s="39">
        <v>1</v>
      </c>
      <c r="E8298" s="39">
        <v>3</v>
      </c>
      <c r="F8298" s="39" t="s">
        <v>51</v>
      </c>
    </row>
    <row r="8299" spans="1:6">
      <c r="A8299">
        <v>90</v>
      </c>
      <c r="B8299" s="1" t="s">
        <v>274</v>
      </c>
      <c r="C8299">
        <v>2</v>
      </c>
      <c r="D8299" s="39">
        <v>1</v>
      </c>
      <c r="E8299" s="39">
        <v>3</v>
      </c>
      <c r="F8299" s="39" t="s">
        <v>51</v>
      </c>
    </row>
    <row r="8300" spans="1:6">
      <c r="A8300">
        <v>90</v>
      </c>
      <c r="B8300" s="1" t="s">
        <v>20</v>
      </c>
      <c r="C8300">
        <v>1</v>
      </c>
      <c r="D8300" s="39">
        <v>1</v>
      </c>
      <c r="E8300" s="39">
        <v>3</v>
      </c>
      <c r="F8300" s="39" t="s">
        <v>51</v>
      </c>
    </row>
    <row r="8301" spans="1:6">
      <c r="A8301">
        <v>90</v>
      </c>
      <c r="B8301" s="1" t="s">
        <v>20</v>
      </c>
      <c r="C8301">
        <v>2</v>
      </c>
      <c r="D8301" s="39">
        <v>0.5</v>
      </c>
      <c r="E8301" s="39">
        <v>1</v>
      </c>
      <c r="F8301" s="39" t="s">
        <v>51</v>
      </c>
    </row>
    <row r="8302" spans="1:6">
      <c r="A8302">
        <v>90</v>
      </c>
      <c r="B8302" s="1" t="s">
        <v>526</v>
      </c>
      <c r="C8302">
        <v>1</v>
      </c>
      <c r="D8302" s="39">
        <v>1</v>
      </c>
      <c r="E8302" s="39">
        <v>3</v>
      </c>
      <c r="F8302" s="39" t="s">
        <v>51</v>
      </c>
    </row>
    <row r="8303" spans="1:6">
      <c r="A8303">
        <v>90</v>
      </c>
      <c r="B8303" s="1" t="s">
        <v>526</v>
      </c>
      <c r="C8303">
        <v>2</v>
      </c>
      <c r="D8303" s="39">
        <v>0.82</v>
      </c>
      <c r="E8303" s="39">
        <v>2</v>
      </c>
      <c r="F8303" s="39" t="s">
        <v>51</v>
      </c>
    </row>
    <row r="8304" spans="1:6">
      <c r="A8304">
        <v>90</v>
      </c>
      <c r="B8304" s="1" t="s">
        <v>394</v>
      </c>
      <c r="C8304">
        <v>1</v>
      </c>
      <c r="D8304" s="39">
        <v>0.86</v>
      </c>
      <c r="E8304" s="39">
        <v>2</v>
      </c>
      <c r="F8304" s="39" t="s">
        <v>51</v>
      </c>
    </row>
    <row r="8305" spans="1:6">
      <c r="A8305">
        <v>90</v>
      </c>
      <c r="B8305" s="1" t="s">
        <v>394</v>
      </c>
      <c r="C8305">
        <v>2</v>
      </c>
      <c r="D8305" s="39">
        <v>0.5</v>
      </c>
      <c r="E8305" s="39">
        <v>2</v>
      </c>
      <c r="F8305" s="39" t="s">
        <v>51</v>
      </c>
    </row>
    <row r="8306" spans="1:6">
      <c r="A8306">
        <v>90</v>
      </c>
      <c r="B8306" s="1" t="s">
        <v>311</v>
      </c>
      <c r="C8306">
        <v>1</v>
      </c>
      <c r="D8306" s="39">
        <v>1</v>
      </c>
      <c r="E8306" s="39">
        <v>3</v>
      </c>
      <c r="F8306" s="39" t="s">
        <v>51</v>
      </c>
    </row>
    <row r="8307" spans="1:6">
      <c r="A8307">
        <v>90</v>
      </c>
      <c r="B8307" s="1" t="s">
        <v>311</v>
      </c>
      <c r="C8307">
        <v>2</v>
      </c>
      <c r="D8307" s="39">
        <v>0.84</v>
      </c>
      <c r="E8307" s="39">
        <v>2</v>
      </c>
      <c r="F8307" s="39" t="s">
        <v>51</v>
      </c>
    </row>
    <row r="8308" spans="1:6">
      <c r="A8308">
        <v>90</v>
      </c>
      <c r="B8308" s="1" t="s">
        <v>243</v>
      </c>
      <c r="C8308">
        <v>1</v>
      </c>
      <c r="D8308" s="39">
        <v>1</v>
      </c>
      <c r="E8308" s="39">
        <v>3</v>
      </c>
      <c r="F8308" s="39" t="s">
        <v>51</v>
      </c>
    </row>
    <row r="8309" spans="1:6">
      <c r="A8309">
        <v>90</v>
      </c>
      <c r="B8309" s="1" t="s">
        <v>243</v>
      </c>
      <c r="C8309">
        <v>2</v>
      </c>
      <c r="D8309" s="39">
        <v>0.81</v>
      </c>
      <c r="E8309" s="39">
        <v>1</v>
      </c>
      <c r="F8309" s="39" t="s">
        <v>51</v>
      </c>
    </row>
    <row r="8310" spans="1:6">
      <c r="A8310">
        <v>90</v>
      </c>
      <c r="B8310" s="1" t="s">
        <v>561</v>
      </c>
      <c r="C8310">
        <v>1</v>
      </c>
      <c r="D8310" s="39">
        <v>0.8</v>
      </c>
      <c r="E8310" s="39">
        <v>2</v>
      </c>
      <c r="F8310" s="39" t="s">
        <v>51</v>
      </c>
    </row>
    <row r="8311" spans="1:6">
      <c r="A8311">
        <v>90</v>
      </c>
      <c r="B8311" s="1" t="s">
        <v>561</v>
      </c>
      <c r="C8311">
        <v>2</v>
      </c>
      <c r="D8311" s="39">
        <v>0.66</v>
      </c>
      <c r="E8311" s="39">
        <v>1</v>
      </c>
      <c r="F8311" s="39" t="s">
        <v>51</v>
      </c>
    </row>
    <row r="8312" spans="1:6">
      <c r="A8312">
        <v>90</v>
      </c>
      <c r="B8312" s="1" t="s">
        <v>256</v>
      </c>
      <c r="C8312">
        <v>1</v>
      </c>
      <c r="D8312" s="39">
        <v>1</v>
      </c>
      <c r="E8312" s="39">
        <v>3</v>
      </c>
      <c r="F8312" s="39" t="s">
        <v>51</v>
      </c>
    </row>
    <row r="8313" spans="1:6">
      <c r="A8313">
        <v>90</v>
      </c>
      <c r="B8313" s="1" t="s">
        <v>256</v>
      </c>
      <c r="C8313">
        <v>2</v>
      </c>
      <c r="D8313" s="39">
        <v>1</v>
      </c>
      <c r="E8313" s="39">
        <v>3</v>
      </c>
      <c r="F8313" s="39" t="s">
        <v>51</v>
      </c>
    </row>
    <row r="8314" spans="1:6">
      <c r="A8314">
        <v>90</v>
      </c>
      <c r="B8314" s="1" t="s">
        <v>285</v>
      </c>
      <c r="C8314">
        <v>1</v>
      </c>
      <c r="D8314" s="39">
        <v>0.57999999999999996</v>
      </c>
      <c r="E8314" s="39">
        <v>1</v>
      </c>
      <c r="F8314" s="39" t="s">
        <v>51</v>
      </c>
    </row>
    <row r="8315" spans="1:6">
      <c r="A8315">
        <v>90</v>
      </c>
      <c r="B8315" s="1" t="s">
        <v>285</v>
      </c>
      <c r="C8315">
        <v>2</v>
      </c>
      <c r="D8315" s="39">
        <v>0.87</v>
      </c>
      <c r="E8315" s="39">
        <v>2</v>
      </c>
      <c r="F8315" s="39" t="s">
        <v>51</v>
      </c>
    </row>
    <row r="8316" spans="1:6">
      <c r="A8316">
        <v>90</v>
      </c>
      <c r="B8316" s="1" t="s">
        <v>275</v>
      </c>
      <c r="C8316">
        <v>1</v>
      </c>
      <c r="D8316" s="39">
        <v>0.71</v>
      </c>
      <c r="E8316" s="39">
        <v>2</v>
      </c>
      <c r="F8316" s="39" t="s">
        <v>51</v>
      </c>
    </row>
    <row r="8317" spans="1:6">
      <c r="A8317">
        <v>90</v>
      </c>
      <c r="B8317" s="1" t="s">
        <v>275</v>
      </c>
      <c r="C8317">
        <v>2</v>
      </c>
      <c r="D8317" s="39">
        <v>0.64</v>
      </c>
      <c r="E8317" s="39">
        <v>2</v>
      </c>
      <c r="F8317" s="39" t="s">
        <v>51</v>
      </c>
    </row>
    <row r="8318" spans="1:6">
      <c r="A8318">
        <v>90</v>
      </c>
      <c r="B8318" s="1" t="s">
        <v>21</v>
      </c>
      <c r="C8318">
        <v>1</v>
      </c>
      <c r="D8318" s="39">
        <v>1</v>
      </c>
      <c r="E8318" s="39">
        <v>3</v>
      </c>
      <c r="F8318" s="39" t="s">
        <v>51</v>
      </c>
    </row>
    <row r="8319" spans="1:6">
      <c r="A8319">
        <v>90</v>
      </c>
      <c r="B8319" s="1" t="s">
        <v>21</v>
      </c>
      <c r="C8319">
        <v>2</v>
      </c>
      <c r="D8319" s="39">
        <v>0.71</v>
      </c>
      <c r="E8319" s="39">
        <v>2</v>
      </c>
      <c r="F8319" s="39" t="s">
        <v>51</v>
      </c>
    </row>
    <row r="8320" spans="1:6">
      <c r="A8320">
        <v>90</v>
      </c>
      <c r="B8320" s="1" t="s">
        <v>376</v>
      </c>
      <c r="C8320">
        <v>1</v>
      </c>
      <c r="D8320" s="39">
        <v>1</v>
      </c>
      <c r="E8320" s="39">
        <v>3</v>
      </c>
      <c r="F8320" s="39" t="s">
        <v>51</v>
      </c>
    </row>
    <row r="8321" spans="1:6">
      <c r="A8321">
        <v>90</v>
      </c>
      <c r="B8321" s="1" t="s">
        <v>376</v>
      </c>
      <c r="C8321">
        <v>2</v>
      </c>
      <c r="D8321" s="39">
        <v>0.87</v>
      </c>
      <c r="E8321" s="39">
        <v>2</v>
      </c>
      <c r="F8321" s="39" t="s">
        <v>51</v>
      </c>
    </row>
    <row r="8322" spans="1:6">
      <c r="A8322">
        <v>90</v>
      </c>
      <c r="B8322" s="1" t="s">
        <v>535</v>
      </c>
      <c r="C8322">
        <v>1</v>
      </c>
      <c r="D8322" s="39">
        <v>1</v>
      </c>
      <c r="E8322" s="39">
        <v>3</v>
      </c>
      <c r="F8322" s="39" t="s">
        <v>51</v>
      </c>
    </row>
    <row r="8323" spans="1:6">
      <c r="A8323">
        <v>90</v>
      </c>
      <c r="B8323" s="1" t="s">
        <v>535</v>
      </c>
      <c r="C8323">
        <v>2</v>
      </c>
      <c r="D8323" s="39">
        <v>1</v>
      </c>
      <c r="E8323" s="39">
        <v>3</v>
      </c>
      <c r="F8323" s="39" t="s">
        <v>51</v>
      </c>
    </row>
    <row r="8324" spans="1:6">
      <c r="A8324">
        <v>91</v>
      </c>
      <c r="B8324" s="1" t="s">
        <v>559</v>
      </c>
      <c r="C8324">
        <v>1</v>
      </c>
      <c r="D8324" s="39">
        <v>0.63</v>
      </c>
      <c r="E8324" s="39">
        <v>2</v>
      </c>
      <c r="F8324" s="39" t="s">
        <v>51</v>
      </c>
    </row>
    <row r="8325" spans="1:6">
      <c r="A8325">
        <v>91</v>
      </c>
      <c r="B8325" s="1" t="s">
        <v>559</v>
      </c>
      <c r="C8325">
        <v>2</v>
      </c>
      <c r="D8325" s="39">
        <v>0.69</v>
      </c>
      <c r="E8325" s="39">
        <v>2</v>
      </c>
      <c r="F8325" s="39" t="s">
        <v>51</v>
      </c>
    </row>
    <row r="8326" spans="1:6">
      <c r="A8326">
        <v>91</v>
      </c>
      <c r="B8326" s="1" t="s">
        <v>330</v>
      </c>
      <c r="C8326">
        <v>1</v>
      </c>
      <c r="D8326" s="39">
        <v>0.42</v>
      </c>
      <c r="E8326" s="39">
        <v>1</v>
      </c>
      <c r="F8326" s="39" t="s">
        <v>51</v>
      </c>
    </row>
    <row r="8327" spans="1:6">
      <c r="A8327">
        <v>91</v>
      </c>
      <c r="B8327" s="1" t="s">
        <v>330</v>
      </c>
      <c r="C8327">
        <v>2</v>
      </c>
      <c r="D8327" s="39">
        <v>1</v>
      </c>
      <c r="E8327" s="39">
        <v>3</v>
      </c>
      <c r="F8327" s="39" t="s">
        <v>51</v>
      </c>
    </row>
    <row r="8328" spans="1:6">
      <c r="A8328">
        <v>91</v>
      </c>
      <c r="B8328" s="1" t="s">
        <v>354</v>
      </c>
      <c r="C8328">
        <v>1</v>
      </c>
      <c r="D8328" s="39">
        <v>0.85</v>
      </c>
      <c r="E8328" s="39">
        <v>2</v>
      </c>
      <c r="F8328" s="39" t="s">
        <v>51</v>
      </c>
    </row>
    <row r="8329" spans="1:6">
      <c r="A8329">
        <v>91</v>
      </c>
      <c r="B8329" s="1" t="s">
        <v>354</v>
      </c>
      <c r="C8329">
        <v>2</v>
      </c>
      <c r="D8329" s="39">
        <v>0.89</v>
      </c>
      <c r="E8329" s="39">
        <v>2</v>
      </c>
      <c r="F8329" s="39" t="s">
        <v>51</v>
      </c>
    </row>
    <row r="8330" spans="1:6">
      <c r="A8330">
        <v>91</v>
      </c>
      <c r="B8330" s="1" t="s">
        <v>430</v>
      </c>
      <c r="C8330">
        <v>1</v>
      </c>
      <c r="D8330" s="39">
        <v>0.66</v>
      </c>
      <c r="E8330" s="39">
        <v>1</v>
      </c>
      <c r="F8330" s="39" t="s">
        <v>51</v>
      </c>
    </row>
    <row r="8331" spans="1:6">
      <c r="A8331">
        <v>91</v>
      </c>
      <c r="B8331" s="1" t="s">
        <v>430</v>
      </c>
      <c r="C8331">
        <v>2</v>
      </c>
      <c r="D8331" s="39">
        <v>0.63</v>
      </c>
      <c r="E8331" s="39">
        <v>2</v>
      </c>
      <c r="F8331" s="39" t="s">
        <v>51</v>
      </c>
    </row>
    <row r="8332" spans="1:6">
      <c r="A8332">
        <v>91</v>
      </c>
      <c r="B8332" s="1" t="s">
        <v>343</v>
      </c>
      <c r="C8332">
        <v>1</v>
      </c>
      <c r="D8332" s="39">
        <v>0.53</v>
      </c>
      <c r="E8332" s="39">
        <v>2</v>
      </c>
      <c r="F8332" s="39" t="s">
        <v>51</v>
      </c>
    </row>
    <row r="8333" spans="1:6">
      <c r="A8333">
        <v>91</v>
      </c>
      <c r="B8333" s="1" t="s">
        <v>343</v>
      </c>
      <c r="C8333">
        <v>2</v>
      </c>
      <c r="D8333" s="39">
        <v>0.47</v>
      </c>
      <c r="E8333" s="39">
        <v>1</v>
      </c>
      <c r="F8333" s="39" t="s">
        <v>51</v>
      </c>
    </row>
    <row r="8334" spans="1:6">
      <c r="A8334">
        <v>91</v>
      </c>
      <c r="B8334" s="1" t="s">
        <v>379</v>
      </c>
      <c r="C8334">
        <v>1</v>
      </c>
      <c r="D8334" s="39">
        <v>0.27</v>
      </c>
      <c r="E8334" s="39">
        <v>0</v>
      </c>
      <c r="F8334" s="39" t="s">
        <v>51</v>
      </c>
    </row>
    <row r="8335" spans="1:6">
      <c r="A8335">
        <v>91</v>
      </c>
      <c r="B8335" s="1" t="s">
        <v>379</v>
      </c>
      <c r="C8335">
        <v>2</v>
      </c>
      <c r="D8335" s="39">
        <v>0.52</v>
      </c>
      <c r="E8335" s="39">
        <v>2</v>
      </c>
      <c r="F8335" s="39" t="s">
        <v>51</v>
      </c>
    </row>
    <row r="8336" spans="1:6">
      <c r="A8336">
        <v>91</v>
      </c>
      <c r="B8336" s="1" t="s">
        <v>332</v>
      </c>
      <c r="C8336">
        <v>1</v>
      </c>
      <c r="D8336" s="39">
        <v>0.43</v>
      </c>
      <c r="E8336" s="39">
        <v>1</v>
      </c>
      <c r="F8336" s="39" t="s">
        <v>51</v>
      </c>
    </row>
    <row r="8337" spans="1:6">
      <c r="A8337">
        <v>91</v>
      </c>
      <c r="B8337" s="1" t="s">
        <v>332</v>
      </c>
      <c r="C8337">
        <v>2</v>
      </c>
      <c r="D8337" s="39">
        <v>0.8</v>
      </c>
      <c r="E8337" s="39">
        <v>2</v>
      </c>
      <c r="F8337" s="39" t="s">
        <v>51</v>
      </c>
    </row>
    <row r="8338" spans="1:6">
      <c r="A8338">
        <v>91</v>
      </c>
      <c r="B8338" s="1" t="s">
        <v>95</v>
      </c>
      <c r="C8338">
        <v>1</v>
      </c>
      <c r="D8338" s="39">
        <v>0.74</v>
      </c>
      <c r="E8338" s="39">
        <v>2</v>
      </c>
      <c r="F8338" s="39" t="s">
        <v>51</v>
      </c>
    </row>
    <row r="8339" spans="1:6">
      <c r="A8339">
        <v>91</v>
      </c>
      <c r="B8339" s="1" t="s">
        <v>95</v>
      </c>
      <c r="C8339">
        <v>2</v>
      </c>
      <c r="D8339" s="39">
        <v>0.78</v>
      </c>
      <c r="E8339" s="39">
        <v>2</v>
      </c>
      <c r="F8339" s="39" t="s">
        <v>51</v>
      </c>
    </row>
    <row r="8340" spans="1:6">
      <c r="A8340">
        <v>91</v>
      </c>
      <c r="B8340" s="1" t="s">
        <v>10</v>
      </c>
      <c r="C8340">
        <v>1</v>
      </c>
      <c r="D8340" s="39">
        <v>0.98</v>
      </c>
      <c r="E8340" s="39">
        <v>2</v>
      </c>
      <c r="F8340" s="39" t="s">
        <v>51</v>
      </c>
    </row>
    <row r="8341" spans="1:6">
      <c r="A8341">
        <v>91</v>
      </c>
      <c r="B8341" s="1" t="s">
        <v>10</v>
      </c>
      <c r="C8341">
        <v>2</v>
      </c>
      <c r="D8341" s="39">
        <v>0.69</v>
      </c>
      <c r="E8341" s="39">
        <v>2</v>
      </c>
      <c r="F8341" s="39" t="s">
        <v>51</v>
      </c>
    </row>
    <row r="8342" spans="1:6">
      <c r="A8342">
        <v>91</v>
      </c>
      <c r="B8342" s="1" t="s">
        <v>390</v>
      </c>
      <c r="C8342">
        <v>1</v>
      </c>
      <c r="D8342" s="39">
        <v>0.88</v>
      </c>
      <c r="E8342" s="39">
        <v>2</v>
      </c>
      <c r="F8342" s="39" t="s">
        <v>51</v>
      </c>
    </row>
    <row r="8343" spans="1:6">
      <c r="A8343">
        <v>91</v>
      </c>
      <c r="B8343" s="1" t="s">
        <v>390</v>
      </c>
      <c r="C8343">
        <v>2</v>
      </c>
      <c r="D8343" s="39">
        <v>0.32</v>
      </c>
      <c r="E8343" s="39">
        <v>0</v>
      </c>
      <c r="F8343" s="39" t="s">
        <v>51</v>
      </c>
    </row>
    <row r="8344" spans="1:6">
      <c r="A8344">
        <v>91</v>
      </c>
      <c r="B8344" s="1" t="s">
        <v>508</v>
      </c>
      <c r="C8344">
        <v>1</v>
      </c>
      <c r="D8344" s="39">
        <v>0.48</v>
      </c>
      <c r="E8344" s="39">
        <v>1</v>
      </c>
      <c r="F8344" s="39" t="s">
        <v>51</v>
      </c>
    </row>
    <row r="8345" spans="1:6">
      <c r="A8345">
        <v>91</v>
      </c>
      <c r="B8345" s="1" t="s">
        <v>508</v>
      </c>
      <c r="C8345">
        <v>2</v>
      </c>
      <c r="D8345" s="39">
        <v>0.62</v>
      </c>
      <c r="E8345" s="39">
        <v>1</v>
      </c>
      <c r="F8345" s="39" t="s">
        <v>51</v>
      </c>
    </row>
    <row r="8346" spans="1:6">
      <c r="A8346">
        <v>91</v>
      </c>
      <c r="B8346" s="1" t="s">
        <v>452</v>
      </c>
      <c r="C8346">
        <v>1</v>
      </c>
      <c r="D8346" s="39">
        <v>0.98</v>
      </c>
      <c r="E8346" s="39">
        <v>2</v>
      </c>
      <c r="F8346" s="39" t="s">
        <v>51</v>
      </c>
    </row>
    <row r="8347" spans="1:6">
      <c r="A8347">
        <v>91</v>
      </c>
      <c r="B8347" s="1" t="s">
        <v>452</v>
      </c>
      <c r="C8347">
        <v>2</v>
      </c>
      <c r="D8347" s="39">
        <v>0.98</v>
      </c>
      <c r="E8347" s="39">
        <v>2</v>
      </c>
      <c r="F8347" s="39" t="s">
        <v>51</v>
      </c>
    </row>
    <row r="8348" spans="1:6">
      <c r="A8348">
        <v>91</v>
      </c>
      <c r="B8348" s="1" t="s">
        <v>120</v>
      </c>
      <c r="C8348">
        <v>1</v>
      </c>
      <c r="D8348" s="39">
        <v>0.94</v>
      </c>
      <c r="E8348" s="39">
        <v>2</v>
      </c>
      <c r="F8348" s="39" t="s">
        <v>51</v>
      </c>
    </row>
    <row r="8349" spans="1:6">
      <c r="A8349">
        <v>91</v>
      </c>
      <c r="B8349" s="1" t="s">
        <v>120</v>
      </c>
      <c r="C8349">
        <v>2</v>
      </c>
      <c r="D8349" s="39">
        <v>1</v>
      </c>
      <c r="E8349" s="39">
        <v>3</v>
      </c>
      <c r="F8349" s="39" t="s">
        <v>51</v>
      </c>
    </row>
    <row r="8350" spans="1:6">
      <c r="A8350">
        <v>91</v>
      </c>
      <c r="B8350" s="1" t="s">
        <v>489</v>
      </c>
      <c r="C8350">
        <v>1</v>
      </c>
      <c r="D8350" s="39">
        <v>1</v>
      </c>
      <c r="E8350" s="39">
        <v>3</v>
      </c>
      <c r="F8350" s="39" t="s">
        <v>51</v>
      </c>
    </row>
    <row r="8351" spans="1:6">
      <c r="A8351">
        <v>91</v>
      </c>
      <c r="B8351" s="1" t="s">
        <v>489</v>
      </c>
      <c r="C8351">
        <v>2</v>
      </c>
      <c r="D8351" s="39">
        <v>1</v>
      </c>
      <c r="E8351" s="39">
        <v>3</v>
      </c>
      <c r="F8351" s="39" t="s">
        <v>51</v>
      </c>
    </row>
    <row r="8352" spans="1:6">
      <c r="A8352">
        <v>91</v>
      </c>
      <c r="B8352" s="1" t="s">
        <v>334</v>
      </c>
      <c r="C8352">
        <v>1</v>
      </c>
      <c r="D8352" s="39">
        <v>0.99</v>
      </c>
      <c r="E8352" s="39">
        <v>2</v>
      </c>
      <c r="F8352" s="39" t="s">
        <v>51</v>
      </c>
    </row>
    <row r="8353" spans="1:6">
      <c r="A8353">
        <v>91</v>
      </c>
      <c r="B8353" s="1" t="s">
        <v>334</v>
      </c>
      <c r="C8353">
        <v>2</v>
      </c>
      <c r="D8353" s="39">
        <v>0.55000000000000004</v>
      </c>
      <c r="E8353" s="39">
        <v>2</v>
      </c>
      <c r="F8353" s="39" t="s">
        <v>51</v>
      </c>
    </row>
    <row r="8354" spans="1:6">
      <c r="A8354">
        <v>91</v>
      </c>
      <c r="B8354" s="1" t="s">
        <v>530</v>
      </c>
      <c r="C8354">
        <v>1</v>
      </c>
      <c r="D8354" s="39">
        <v>0.8</v>
      </c>
      <c r="E8354" s="39">
        <v>2</v>
      </c>
      <c r="F8354" s="39" t="s">
        <v>51</v>
      </c>
    </row>
    <row r="8355" spans="1:6">
      <c r="A8355">
        <v>91</v>
      </c>
      <c r="B8355" s="1" t="s">
        <v>530</v>
      </c>
      <c r="C8355">
        <v>2</v>
      </c>
      <c r="D8355" s="39">
        <v>0.6</v>
      </c>
      <c r="E8355" s="39">
        <v>2</v>
      </c>
      <c r="F8355" s="39" t="s">
        <v>51</v>
      </c>
    </row>
    <row r="8356" spans="1:6">
      <c r="A8356">
        <v>91</v>
      </c>
      <c r="B8356" s="1" t="s">
        <v>333</v>
      </c>
      <c r="C8356">
        <v>1</v>
      </c>
      <c r="D8356" s="39">
        <v>0.85</v>
      </c>
      <c r="E8356" s="39">
        <v>2</v>
      </c>
      <c r="F8356" s="39" t="s">
        <v>51</v>
      </c>
    </row>
    <row r="8357" spans="1:6">
      <c r="A8357">
        <v>91</v>
      </c>
      <c r="B8357" s="1" t="s">
        <v>333</v>
      </c>
      <c r="C8357">
        <v>2</v>
      </c>
      <c r="D8357" s="39">
        <v>0.46</v>
      </c>
      <c r="E8357" s="39">
        <v>1</v>
      </c>
      <c r="F8357" s="39" t="s">
        <v>51</v>
      </c>
    </row>
    <row r="8358" spans="1:6">
      <c r="A8358">
        <v>91</v>
      </c>
      <c r="B8358" s="1" t="s">
        <v>14</v>
      </c>
      <c r="C8358">
        <v>1</v>
      </c>
      <c r="D8358" s="39">
        <v>0.86</v>
      </c>
      <c r="E8358" s="39">
        <v>2</v>
      </c>
      <c r="F8358" s="39" t="s">
        <v>51</v>
      </c>
    </row>
    <row r="8359" spans="1:6">
      <c r="A8359">
        <v>91</v>
      </c>
      <c r="B8359" s="1" t="s">
        <v>14</v>
      </c>
      <c r="C8359">
        <v>2</v>
      </c>
      <c r="D8359" s="39">
        <v>0.94</v>
      </c>
      <c r="E8359" s="39">
        <v>2</v>
      </c>
      <c r="F8359" s="39" t="s">
        <v>51</v>
      </c>
    </row>
    <row r="8360" spans="1:6">
      <c r="A8360">
        <v>91</v>
      </c>
      <c r="B8360" s="1" t="s">
        <v>335</v>
      </c>
      <c r="C8360">
        <v>1</v>
      </c>
      <c r="D8360" s="39">
        <v>0.53</v>
      </c>
      <c r="E8360" s="39">
        <v>2</v>
      </c>
      <c r="F8360" s="39" t="s">
        <v>51</v>
      </c>
    </row>
    <row r="8361" spans="1:6">
      <c r="A8361">
        <v>91</v>
      </c>
      <c r="B8361" s="1" t="s">
        <v>335</v>
      </c>
      <c r="C8361">
        <v>2</v>
      </c>
      <c r="D8361" s="39">
        <v>0.99</v>
      </c>
      <c r="E8361" s="39">
        <v>2</v>
      </c>
      <c r="F8361" s="39" t="s">
        <v>51</v>
      </c>
    </row>
    <row r="8362" spans="1:6">
      <c r="A8362">
        <v>91</v>
      </c>
      <c r="B8362" s="1" t="s">
        <v>509</v>
      </c>
      <c r="C8362">
        <v>1</v>
      </c>
      <c r="D8362" s="39">
        <v>0.78</v>
      </c>
      <c r="E8362" s="39">
        <v>2</v>
      </c>
      <c r="F8362" s="39" t="s">
        <v>51</v>
      </c>
    </row>
    <row r="8363" spans="1:6">
      <c r="A8363">
        <v>91</v>
      </c>
      <c r="B8363" s="1" t="s">
        <v>509</v>
      </c>
      <c r="C8363">
        <v>2</v>
      </c>
      <c r="D8363" s="39">
        <v>1</v>
      </c>
      <c r="E8363" s="39">
        <v>3</v>
      </c>
      <c r="F8363" s="39" t="s">
        <v>51</v>
      </c>
    </row>
    <row r="8364" spans="1:6">
      <c r="A8364">
        <v>91</v>
      </c>
      <c r="B8364" s="1" t="s">
        <v>257</v>
      </c>
      <c r="C8364">
        <v>1</v>
      </c>
      <c r="D8364" s="39">
        <v>1</v>
      </c>
      <c r="E8364" s="39">
        <v>3</v>
      </c>
      <c r="F8364" s="39" t="s">
        <v>51</v>
      </c>
    </row>
    <row r="8365" spans="1:6">
      <c r="A8365">
        <v>91</v>
      </c>
      <c r="B8365" s="1" t="s">
        <v>257</v>
      </c>
      <c r="C8365">
        <v>2</v>
      </c>
      <c r="D8365" s="39">
        <v>0.8</v>
      </c>
      <c r="E8365" s="39">
        <v>1</v>
      </c>
      <c r="F8365" s="39" t="s">
        <v>51</v>
      </c>
    </row>
    <row r="8366" spans="1:6">
      <c r="A8366">
        <v>91</v>
      </c>
      <c r="B8366" s="1" t="s">
        <v>122</v>
      </c>
      <c r="C8366">
        <v>1</v>
      </c>
      <c r="D8366" s="39">
        <v>1</v>
      </c>
      <c r="E8366" s="39">
        <v>3</v>
      </c>
      <c r="F8366" s="39" t="s">
        <v>51</v>
      </c>
    </row>
    <row r="8367" spans="1:6">
      <c r="A8367">
        <v>91</v>
      </c>
      <c r="B8367" s="1" t="s">
        <v>122</v>
      </c>
      <c r="C8367">
        <v>2</v>
      </c>
      <c r="D8367" s="39">
        <v>1</v>
      </c>
      <c r="E8367" s="39">
        <v>3</v>
      </c>
      <c r="F8367" s="39" t="s">
        <v>51</v>
      </c>
    </row>
    <row r="8368" spans="1:6">
      <c r="A8368">
        <v>91</v>
      </c>
      <c r="B8368" s="1" t="s">
        <v>414</v>
      </c>
      <c r="C8368">
        <v>1</v>
      </c>
      <c r="D8368" s="39">
        <v>0.86</v>
      </c>
      <c r="E8368" s="39">
        <v>2</v>
      </c>
      <c r="F8368" s="39" t="s">
        <v>51</v>
      </c>
    </row>
    <row r="8369" spans="1:6">
      <c r="A8369">
        <v>91</v>
      </c>
      <c r="B8369" s="1" t="s">
        <v>414</v>
      </c>
      <c r="C8369">
        <v>2</v>
      </c>
      <c r="D8369" s="39">
        <v>0.88</v>
      </c>
      <c r="E8369" s="39">
        <v>2</v>
      </c>
      <c r="F8369" s="39" t="s">
        <v>51</v>
      </c>
    </row>
    <row r="8370" spans="1:6">
      <c r="A8370">
        <v>91</v>
      </c>
      <c r="B8370" s="1" t="s">
        <v>310</v>
      </c>
      <c r="C8370">
        <v>1</v>
      </c>
      <c r="D8370" s="39">
        <v>1</v>
      </c>
      <c r="E8370" s="39">
        <v>3</v>
      </c>
      <c r="F8370" s="39" t="s">
        <v>51</v>
      </c>
    </row>
    <row r="8371" spans="1:6">
      <c r="A8371">
        <v>91</v>
      </c>
      <c r="B8371" s="1" t="s">
        <v>310</v>
      </c>
      <c r="C8371">
        <v>2</v>
      </c>
      <c r="D8371" s="39">
        <v>1</v>
      </c>
      <c r="E8371" s="39">
        <v>3</v>
      </c>
      <c r="F8371" s="39" t="s">
        <v>51</v>
      </c>
    </row>
    <row r="8372" spans="1:6">
      <c r="A8372">
        <v>91</v>
      </c>
      <c r="B8372" s="1" t="s">
        <v>511</v>
      </c>
      <c r="C8372">
        <v>1</v>
      </c>
      <c r="D8372" s="39">
        <v>0.76</v>
      </c>
      <c r="E8372" s="39">
        <v>2</v>
      </c>
      <c r="F8372" s="39" t="s">
        <v>51</v>
      </c>
    </row>
    <row r="8373" spans="1:6">
      <c r="A8373">
        <v>91</v>
      </c>
      <c r="B8373" s="1" t="s">
        <v>511</v>
      </c>
      <c r="C8373">
        <v>2</v>
      </c>
      <c r="D8373" s="39">
        <v>0.74</v>
      </c>
      <c r="E8373" s="39">
        <v>2</v>
      </c>
      <c r="F8373" s="39" t="s">
        <v>51</v>
      </c>
    </row>
    <row r="8374" spans="1:6">
      <c r="A8374">
        <v>91</v>
      </c>
      <c r="B8374" s="1" t="s">
        <v>519</v>
      </c>
      <c r="C8374">
        <v>1</v>
      </c>
      <c r="D8374" s="39">
        <v>0.59</v>
      </c>
      <c r="E8374" s="39">
        <v>2</v>
      </c>
      <c r="F8374" s="39" t="s">
        <v>51</v>
      </c>
    </row>
    <row r="8375" spans="1:6">
      <c r="A8375">
        <v>91</v>
      </c>
      <c r="B8375" s="1" t="s">
        <v>519</v>
      </c>
      <c r="C8375">
        <v>2</v>
      </c>
      <c r="D8375" s="39">
        <v>0.55000000000000004</v>
      </c>
      <c r="E8375" s="39">
        <v>1</v>
      </c>
      <c r="F8375" s="39" t="s">
        <v>51</v>
      </c>
    </row>
    <row r="8376" spans="1:6">
      <c r="A8376">
        <v>91</v>
      </c>
      <c r="B8376" s="1" t="s">
        <v>240</v>
      </c>
      <c r="C8376">
        <v>1</v>
      </c>
      <c r="D8376" s="39">
        <v>0.89</v>
      </c>
      <c r="E8376" s="39">
        <v>2</v>
      </c>
      <c r="F8376" s="39" t="s">
        <v>51</v>
      </c>
    </row>
    <row r="8377" spans="1:6">
      <c r="A8377">
        <v>91</v>
      </c>
      <c r="B8377" s="1" t="s">
        <v>240</v>
      </c>
      <c r="C8377">
        <v>2</v>
      </c>
      <c r="D8377" s="39">
        <v>0.65</v>
      </c>
      <c r="E8377" s="39">
        <v>1</v>
      </c>
      <c r="F8377" s="39" t="s">
        <v>51</v>
      </c>
    </row>
    <row r="8378" spans="1:6">
      <c r="A8378">
        <v>91</v>
      </c>
      <c r="B8378" s="1" t="s">
        <v>201</v>
      </c>
      <c r="C8378">
        <v>1</v>
      </c>
      <c r="D8378" s="39">
        <v>0.76</v>
      </c>
      <c r="E8378" s="39">
        <v>1</v>
      </c>
      <c r="F8378" s="39" t="s">
        <v>51</v>
      </c>
    </row>
    <row r="8379" spans="1:6">
      <c r="A8379">
        <v>91</v>
      </c>
      <c r="B8379" s="1" t="s">
        <v>201</v>
      </c>
      <c r="C8379">
        <v>2</v>
      </c>
      <c r="D8379" s="39">
        <v>0.83</v>
      </c>
      <c r="E8379" s="39">
        <v>1</v>
      </c>
      <c r="F8379" s="39" t="s">
        <v>51</v>
      </c>
    </row>
    <row r="8380" spans="1:6">
      <c r="A8380">
        <v>91</v>
      </c>
      <c r="B8380" s="1" t="s">
        <v>326</v>
      </c>
      <c r="C8380">
        <v>1</v>
      </c>
      <c r="D8380" s="39">
        <v>0.39</v>
      </c>
      <c r="E8380" s="39">
        <v>0</v>
      </c>
      <c r="F8380" s="39" t="s">
        <v>51</v>
      </c>
    </row>
    <row r="8381" spans="1:6">
      <c r="A8381">
        <v>91</v>
      </c>
      <c r="B8381" s="1" t="s">
        <v>326</v>
      </c>
      <c r="C8381">
        <v>2</v>
      </c>
      <c r="D8381" s="39">
        <v>0.91</v>
      </c>
      <c r="E8381" s="39">
        <v>1</v>
      </c>
      <c r="F8381" s="39" t="s">
        <v>51</v>
      </c>
    </row>
    <row r="8382" spans="1:6">
      <c r="A8382">
        <v>91</v>
      </c>
      <c r="B8382" s="1" t="s">
        <v>290</v>
      </c>
      <c r="C8382">
        <v>1</v>
      </c>
      <c r="D8382" s="39">
        <v>0.79</v>
      </c>
      <c r="E8382" s="39">
        <v>1</v>
      </c>
      <c r="F8382" s="39" t="s">
        <v>51</v>
      </c>
    </row>
    <row r="8383" spans="1:6">
      <c r="A8383">
        <v>91</v>
      </c>
      <c r="B8383" s="1" t="s">
        <v>290</v>
      </c>
      <c r="C8383">
        <v>2</v>
      </c>
      <c r="D8383" s="39">
        <v>0.93</v>
      </c>
      <c r="E8383" s="39">
        <v>2</v>
      </c>
      <c r="F8383" s="39" t="s">
        <v>51</v>
      </c>
    </row>
    <row r="8384" spans="1:6">
      <c r="A8384">
        <v>91</v>
      </c>
      <c r="B8384" s="1" t="s">
        <v>534</v>
      </c>
      <c r="C8384">
        <v>1</v>
      </c>
      <c r="D8384" s="39">
        <v>0.66</v>
      </c>
      <c r="E8384" s="39">
        <v>1</v>
      </c>
      <c r="F8384" s="39" t="s">
        <v>51</v>
      </c>
    </row>
    <row r="8385" spans="1:6">
      <c r="A8385">
        <v>91</v>
      </c>
      <c r="B8385" s="1" t="s">
        <v>534</v>
      </c>
      <c r="C8385">
        <v>2</v>
      </c>
      <c r="D8385" s="39">
        <v>1</v>
      </c>
      <c r="E8385" s="39">
        <v>3</v>
      </c>
      <c r="F8385" s="39" t="s">
        <v>51</v>
      </c>
    </row>
    <row r="8386" spans="1:6">
      <c r="A8386">
        <v>91</v>
      </c>
      <c r="B8386" s="1" t="s">
        <v>274</v>
      </c>
      <c r="C8386">
        <v>1</v>
      </c>
      <c r="D8386" s="39">
        <v>0.97</v>
      </c>
      <c r="E8386" s="39">
        <v>2</v>
      </c>
      <c r="F8386" s="39" t="s">
        <v>51</v>
      </c>
    </row>
    <row r="8387" spans="1:6">
      <c r="A8387">
        <v>91</v>
      </c>
      <c r="B8387" s="1" t="s">
        <v>274</v>
      </c>
      <c r="C8387">
        <v>2</v>
      </c>
      <c r="D8387" s="39">
        <v>0.24</v>
      </c>
      <c r="E8387" s="39">
        <v>0</v>
      </c>
      <c r="F8387" s="39" t="s">
        <v>51</v>
      </c>
    </row>
    <row r="8388" spans="1:6">
      <c r="A8388">
        <v>91</v>
      </c>
      <c r="B8388" s="1" t="s">
        <v>342</v>
      </c>
      <c r="C8388">
        <v>1</v>
      </c>
      <c r="D8388" s="39">
        <v>0.94</v>
      </c>
      <c r="E8388" s="39">
        <v>2</v>
      </c>
      <c r="F8388" s="39" t="s">
        <v>51</v>
      </c>
    </row>
    <row r="8389" spans="1:6">
      <c r="A8389">
        <v>91</v>
      </c>
      <c r="B8389" s="1" t="s">
        <v>342</v>
      </c>
      <c r="C8389">
        <v>2</v>
      </c>
      <c r="D8389" s="39">
        <v>0.62</v>
      </c>
      <c r="E8389" s="39">
        <v>1</v>
      </c>
      <c r="F8389" s="39" t="s">
        <v>51</v>
      </c>
    </row>
    <row r="8390" spans="1:6">
      <c r="A8390">
        <v>91</v>
      </c>
      <c r="B8390" s="1" t="s">
        <v>20</v>
      </c>
      <c r="C8390">
        <v>1</v>
      </c>
      <c r="D8390" s="39">
        <v>0.96</v>
      </c>
      <c r="E8390" s="39">
        <v>2</v>
      </c>
      <c r="F8390" s="39" t="s">
        <v>51</v>
      </c>
    </row>
    <row r="8391" spans="1:6">
      <c r="A8391">
        <v>91</v>
      </c>
      <c r="B8391" s="1" t="s">
        <v>20</v>
      </c>
      <c r="C8391">
        <v>2</v>
      </c>
      <c r="D8391" s="39">
        <v>1</v>
      </c>
      <c r="E8391" s="39">
        <v>3</v>
      </c>
      <c r="F8391" s="39" t="s">
        <v>51</v>
      </c>
    </row>
    <row r="8392" spans="1:6">
      <c r="A8392">
        <v>91</v>
      </c>
      <c r="B8392" s="1" t="s">
        <v>526</v>
      </c>
      <c r="C8392">
        <v>1</v>
      </c>
      <c r="D8392" s="39">
        <v>0.81</v>
      </c>
      <c r="E8392" s="39">
        <v>2</v>
      </c>
      <c r="F8392" s="39" t="s">
        <v>51</v>
      </c>
    </row>
    <row r="8393" spans="1:6">
      <c r="A8393">
        <v>91</v>
      </c>
      <c r="B8393" s="1" t="s">
        <v>526</v>
      </c>
      <c r="C8393">
        <v>2</v>
      </c>
      <c r="D8393" s="39">
        <v>1</v>
      </c>
      <c r="E8393" s="39">
        <v>3</v>
      </c>
      <c r="F8393" s="39" t="s">
        <v>51</v>
      </c>
    </row>
    <row r="8394" spans="1:6">
      <c r="A8394">
        <v>91</v>
      </c>
      <c r="B8394" s="1" t="s">
        <v>311</v>
      </c>
      <c r="C8394">
        <v>1</v>
      </c>
      <c r="D8394" s="39">
        <v>0.96</v>
      </c>
      <c r="E8394" s="39">
        <v>2</v>
      </c>
      <c r="F8394" s="39" t="s">
        <v>51</v>
      </c>
    </row>
    <row r="8395" spans="1:6">
      <c r="A8395">
        <v>91</v>
      </c>
      <c r="B8395" s="1" t="s">
        <v>311</v>
      </c>
      <c r="C8395">
        <v>2</v>
      </c>
      <c r="D8395" s="39">
        <v>1</v>
      </c>
      <c r="E8395" s="39">
        <v>3</v>
      </c>
      <c r="F8395" s="39" t="s">
        <v>51</v>
      </c>
    </row>
    <row r="8396" spans="1:6">
      <c r="A8396">
        <v>91</v>
      </c>
      <c r="B8396" s="1" t="s">
        <v>394</v>
      </c>
      <c r="C8396">
        <v>1</v>
      </c>
      <c r="D8396" s="39">
        <v>1</v>
      </c>
      <c r="E8396" s="39">
        <v>3</v>
      </c>
      <c r="F8396" s="39" t="s">
        <v>51</v>
      </c>
    </row>
    <row r="8397" spans="1:6">
      <c r="A8397">
        <v>91</v>
      </c>
      <c r="B8397" s="1" t="s">
        <v>394</v>
      </c>
      <c r="C8397">
        <v>2</v>
      </c>
      <c r="D8397" s="39">
        <v>0.91</v>
      </c>
      <c r="E8397" s="39">
        <v>1</v>
      </c>
      <c r="F8397" s="39" t="s">
        <v>51</v>
      </c>
    </row>
    <row r="8398" spans="1:6">
      <c r="A8398">
        <v>91</v>
      </c>
      <c r="B8398" s="1" t="s">
        <v>243</v>
      </c>
      <c r="C8398">
        <v>1</v>
      </c>
      <c r="D8398" s="39">
        <v>0.89</v>
      </c>
      <c r="E8398" s="39">
        <v>2</v>
      </c>
      <c r="F8398" s="39" t="s">
        <v>51</v>
      </c>
    </row>
    <row r="8399" spans="1:6">
      <c r="A8399">
        <v>91</v>
      </c>
      <c r="B8399" s="1" t="s">
        <v>243</v>
      </c>
      <c r="C8399">
        <v>2</v>
      </c>
      <c r="D8399" s="39">
        <v>0.68</v>
      </c>
      <c r="E8399" s="39">
        <v>1</v>
      </c>
      <c r="F8399" s="39" t="s">
        <v>51</v>
      </c>
    </row>
    <row r="8400" spans="1:6">
      <c r="A8400">
        <v>91</v>
      </c>
      <c r="B8400" s="1" t="s">
        <v>561</v>
      </c>
      <c r="C8400">
        <v>1</v>
      </c>
      <c r="D8400" s="39">
        <v>1</v>
      </c>
      <c r="E8400" s="39">
        <v>3</v>
      </c>
      <c r="F8400" s="39" t="s">
        <v>51</v>
      </c>
    </row>
    <row r="8401" spans="1:6">
      <c r="A8401">
        <v>91</v>
      </c>
      <c r="B8401" s="1" t="s">
        <v>561</v>
      </c>
      <c r="C8401">
        <v>2</v>
      </c>
      <c r="D8401" s="39">
        <v>0.8</v>
      </c>
      <c r="E8401" s="39">
        <v>2</v>
      </c>
      <c r="F8401" s="39" t="s">
        <v>51</v>
      </c>
    </row>
    <row r="8402" spans="1:6">
      <c r="A8402">
        <v>91</v>
      </c>
      <c r="B8402" s="1" t="s">
        <v>256</v>
      </c>
      <c r="C8402">
        <v>1</v>
      </c>
      <c r="D8402" s="39">
        <v>1</v>
      </c>
      <c r="E8402" s="39">
        <v>3</v>
      </c>
      <c r="F8402" s="39" t="s">
        <v>51</v>
      </c>
    </row>
    <row r="8403" spans="1:6">
      <c r="A8403">
        <v>91</v>
      </c>
      <c r="B8403" s="1" t="s">
        <v>256</v>
      </c>
      <c r="C8403">
        <v>2</v>
      </c>
      <c r="D8403" s="39">
        <v>0.81</v>
      </c>
      <c r="E8403" s="39">
        <v>2</v>
      </c>
      <c r="F8403" s="39" t="s">
        <v>51</v>
      </c>
    </row>
    <row r="8404" spans="1:6">
      <c r="A8404">
        <v>91</v>
      </c>
      <c r="B8404" s="1" t="s">
        <v>285</v>
      </c>
      <c r="C8404">
        <v>1</v>
      </c>
      <c r="D8404" s="39">
        <v>1</v>
      </c>
      <c r="E8404" s="39">
        <v>3</v>
      </c>
      <c r="F8404" s="39" t="s">
        <v>51</v>
      </c>
    </row>
    <row r="8405" spans="1:6">
      <c r="A8405">
        <v>91</v>
      </c>
      <c r="B8405" s="1" t="s">
        <v>285</v>
      </c>
      <c r="C8405">
        <v>2</v>
      </c>
      <c r="D8405" s="39">
        <v>0.77</v>
      </c>
      <c r="E8405" s="39">
        <v>2</v>
      </c>
      <c r="F8405" s="39" t="s">
        <v>51</v>
      </c>
    </row>
    <row r="8406" spans="1:6">
      <c r="A8406">
        <v>91</v>
      </c>
      <c r="B8406" s="1" t="s">
        <v>275</v>
      </c>
      <c r="C8406">
        <v>1</v>
      </c>
      <c r="D8406" s="39">
        <v>0.77</v>
      </c>
      <c r="E8406" s="39">
        <v>2</v>
      </c>
      <c r="F8406" s="39" t="s">
        <v>51</v>
      </c>
    </row>
    <row r="8407" spans="1:6">
      <c r="A8407">
        <v>91</v>
      </c>
      <c r="B8407" s="1" t="s">
        <v>275</v>
      </c>
      <c r="C8407">
        <v>2</v>
      </c>
      <c r="D8407" s="39">
        <v>1</v>
      </c>
      <c r="E8407" s="39">
        <v>3</v>
      </c>
      <c r="F8407" s="39" t="s">
        <v>51</v>
      </c>
    </row>
    <row r="8408" spans="1:6">
      <c r="A8408">
        <v>91</v>
      </c>
      <c r="B8408" s="1" t="s">
        <v>21</v>
      </c>
      <c r="C8408">
        <v>1</v>
      </c>
      <c r="D8408" s="39">
        <v>1</v>
      </c>
      <c r="E8408" s="39">
        <v>3</v>
      </c>
      <c r="F8408" s="39" t="s">
        <v>51</v>
      </c>
    </row>
    <row r="8409" spans="1:6">
      <c r="A8409">
        <v>91</v>
      </c>
      <c r="B8409" s="1" t="s">
        <v>21</v>
      </c>
      <c r="C8409">
        <v>2</v>
      </c>
      <c r="D8409" s="39">
        <v>1</v>
      </c>
      <c r="E8409" s="39">
        <v>3</v>
      </c>
      <c r="F8409" s="39" t="s">
        <v>51</v>
      </c>
    </row>
    <row r="8410" spans="1:6">
      <c r="A8410">
        <v>91</v>
      </c>
      <c r="B8410" s="1" t="s">
        <v>376</v>
      </c>
      <c r="C8410">
        <v>1</v>
      </c>
      <c r="D8410" s="39">
        <v>1</v>
      </c>
      <c r="E8410" s="39">
        <v>3</v>
      </c>
      <c r="F8410" s="39" t="s">
        <v>51</v>
      </c>
    </row>
    <row r="8411" spans="1:6">
      <c r="A8411">
        <v>91</v>
      </c>
      <c r="B8411" s="1" t="s">
        <v>376</v>
      </c>
      <c r="C8411">
        <v>2</v>
      </c>
      <c r="D8411" s="39">
        <v>0.78</v>
      </c>
      <c r="E8411" s="39">
        <v>2</v>
      </c>
      <c r="F8411" s="39" t="s">
        <v>51</v>
      </c>
    </row>
    <row r="8412" spans="1:6">
      <c r="A8412">
        <v>91</v>
      </c>
      <c r="B8412" s="1" t="s">
        <v>535</v>
      </c>
      <c r="C8412">
        <v>1</v>
      </c>
      <c r="D8412" s="39">
        <v>1</v>
      </c>
      <c r="E8412" s="39">
        <v>3</v>
      </c>
      <c r="F8412" s="39" t="s">
        <v>51</v>
      </c>
    </row>
    <row r="8413" spans="1:6">
      <c r="A8413">
        <v>91</v>
      </c>
      <c r="B8413" s="1" t="s">
        <v>535</v>
      </c>
      <c r="C8413">
        <v>2</v>
      </c>
      <c r="D8413" s="39">
        <v>0.57999999999999996</v>
      </c>
      <c r="E8413" s="39">
        <v>1</v>
      </c>
      <c r="F8413" s="39" t="s">
        <v>51</v>
      </c>
    </row>
    <row r="8414" spans="1:6">
      <c r="A8414" s="64">
        <v>92</v>
      </c>
      <c r="B8414" s="1" t="s">
        <v>569</v>
      </c>
      <c r="C8414">
        <v>1</v>
      </c>
      <c r="D8414" s="39">
        <v>0.51</v>
      </c>
      <c r="E8414" s="39">
        <v>2</v>
      </c>
      <c r="F8414" s="39" t="s">
        <v>51</v>
      </c>
    </row>
    <row r="8415" spans="1:6">
      <c r="A8415">
        <v>92</v>
      </c>
      <c r="B8415" s="1" t="s">
        <v>569</v>
      </c>
      <c r="C8415">
        <v>2</v>
      </c>
      <c r="D8415" s="39">
        <v>0.5</v>
      </c>
      <c r="E8415" s="39">
        <v>2</v>
      </c>
      <c r="F8415" s="39" t="s">
        <v>51</v>
      </c>
    </row>
    <row r="8416" spans="1:6">
      <c r="A8416">
        <v>92</v>
      </c>
      <c r="B8416" s="1" t="s">
        <v>559</v>
      </c>
      <c r="C8416">
        <v>1</v>
      </c>
      <c r="D8416" s="39">
        <v>0.6</v>
      </c>
      <c r="E8416" s="39">
        <v>2</v>
      </c>
      <c r="F8416" s="39" t="s">
        <v>51</v>
      </c>
    </row>
    <row r="8417" spans="1:6">
      <c r="A8417">
        <v>92</v>
      </c>
      <c r="B8417" s="1" t="s">
        <v>559</v>
      </c>
      <c r="C8417">
        <v>2</v>
      </c>
      <c r="D8417" s="39">
        <v>0.49</v>
      </c>
      <c r="E8417" s="39">
        <v>1</v>
      </c>
      <c r="F8417" s="39" t="s">
        <v>51</v>
      </c>
    </row>
    <row r="8418" spans="1:6">
      <c r="A8418">
        <v>92</v>
      </c>
      <c r="B8418" s="1" t="s">
        <v>354</v>
      </c>
      <c r="C8418">
        <v>1</v>
      </c>
      <c r="D8418" s="39">
        <v>0.64</v>
      </c>
      <c r="E8418" s="39">
        <v>2</v>
      </c>
      <c r="F8418" s="39" t="s">
        <v>51</v>
      </c>
    </row>
    <row r="8419" spans="1:6">
      <c r="A8419">
        <v>92</v>
      </c>
      <c r="B8419" s="1" t="s">
        <v>354</v>
      </c>
      <c r="C8419">
        <v>2</v>
      </c>
      <c r="D8419" s="39">
        <v>0.51</v>
      </c>
      <c r="E8419" s="39">
        <v>2</v>
      </c>
      <c r="F8419" s="39" t="s">
        <v>51</v>
      </c>
    </row>
    <row r="8420" spans="1:6">
      <c r="A8420">
        <v>92</v>
      </c>
      <c r="B8420" s="1" t="s">
        <v>330</v>
      </c>
      <c r="C8420">
        <v>1</v>
      </c>
      <c r="D8420" s="39">
        <v>0.52</v>
      </c>
      <c r="E8420" s="39">
        <v>2</v>
      </c>
      <c r="F8420" s="39" t="s">
        <v>51</v>
      </c>
    </row>
    <row r="8421" spans="1:6">
      <c r="A8421">
        <v>92</v>
      </c>
      <c r="B8421" s="1" t="s">
        <v>330</v>
      </c>
      <c r="C8421">
        <v>2</v>
      </c>
      <c r="D8421" s="39">
        <v>1</v>
      </c>
      <c r="E8421" s="39">
        <v>3</v>
      </c>
      <c r="F8421" s="39" t="s">
        <v>51</v>
      </c>
    </row>
    <row r="8422" spans="1:6">
      <c r="A8422">
        <v>92</v>
      </c>
      <c r="B8422" s="1" t="s">
        <v>430</v>
      </c>
      <c r="C8422">
        <v>1</v>
      </c>
      <c r="D8422" s="39">
        <v>0.41</v>
      </c>
      <c r="E8422" s="39">
        <v>1</v>
      </c>
      <c r="F8422" s="39" t="s">
        <v>51</v>
      </c>
    </row>
    <row r="8423" spans="1:6">
      <c r="A8423">
        <v>92</v>
      </c>
      <c r="B8423" s="1" t="s">
        <v>430</v>
      </c>
      <c r="C8423">
        <v>2</v>
      </c>
      <c r="D8423" s="39">
        <v>0.49</v>
      </c>
      <c r="E8423" s="39">
        <v>0</v>
      </c>
      <c r="F8423" s="39" t="s">
        <v>51</v>
      </c>
    </row>
    <row r="8424" spans="1:6">
      <c r="A8424">
        <v>92</v>
      </c>
      <c r="B8424" s="1" t="s">
        <v>343</v>
      </c>
      <c r="C8424">
        <v>1</v>
      </c>
      <c r="D8424" s="39">
        <v>0.66</v>
      </c>
      <c r="E8424" s="39">
        <v>2</v>
      </c>
      <c r="F8424" s="39" t="s">
        <v>51</v>
      </c>
    </row>
    <row r="8425" spans="1:6">
      <c r="A8425">
        <v>92</v>
      </c>
      <c r="B8425" s="1" t="s">
        <v>343</v>
      </c>
      <c r="C8425">
        <v>2</v>
      </c>
      <c r="D8425" s="39">
        <v>0.35</v>
      </c>
      <c r="E8425" s="39">
        <v>1</v>
      </c>
      <c r="F8425" s="39" t="s">
        <v>51</v>
      </c>
    </row>
    <row r="8426" spans="1:6">
      <c r="A8426">
        <v>92</v>
      </c>
      <c r="B8426" s="1" t="s">
        <v>379</v>
      </c>
      <c r="C8426">
        <v>1</v>
      </c>
      <c r="D8426" s="39">
        <v>0.59</v>
      </c>
      <c r="E8426" s="39">
        <v>1</v>
      </c>
      <c r="F8426" s="39" t="s">
        <v>51</v>
      </c>
    </row>
    <row r="8427" spans="1:6">
      <c r="A8427">
        <v>92</v>
      </c>
      <c r="B8427" s="1" t="s">
        <v>379</v>
      </c>
      <c r="C8427">
        <v>2</v>
      </c>
      <c r="D8427" s="39">
        <v>1</v>
      </c>
      <c r="E8427" s="39">
        <v>3</v>
      </c>
      <c r="F8427" s="39" t="s">
        <v>51</v>
      </c>
    </row>
    <row r="8428" spans="1:6">
      <c r="A8428">
        <v>92</v>
      </c>
      <c r="B8428" s="1" t="s">
        <v>332</v>
      </c>
      <c r="C8428">
        <v>1</v>
      </c>
      <c r="D8428" s="39">
        <v>0.48</v>
      </c>
      <c r="E8428" s="39">
        <v>1</v>
      </c>
      <c r="F8428" s="39" t="s">
        <v>51</v>
      </c>
    </row>
    <row r="8429" spans="1:6">
      <c r="A8429">
        <v>92</v>
      </c>
      <c r="B8429" s="1" t="s">
        <v>332</v>
      </c>
      <c r="C8429">
        <v>2</v>
      </c>
      <c r="D8429" s="39">
        <v>0.74</v>
      </c>
      <c r="E8429" s="39">
        <v>2</v>
      </c>
      <c r="F8429" s="39" t="s">
        <v>51</v>
      </c>
    </row>
    <row r="8430" spans="1:6">
      <c r="A8430">
        <v>92</v>
      </c>
      <c r="B8430" s="1" t="s">
        <v>95</v>
      </c>
      <c r="C8430">
        <v>1</v>
      </c>
      <c r="D8430" s="39">
        <v>0.62</v>
      </c>
      <c r="E8430" s="39">
        <v>2</v>
      </c>
      <c r="F8430" s="39" t="s">
        <v>51</v>
      </c>
    </row>
    <row r="8431" spans="1:6">
      <c r="A8431">
        <v>92</v>
      </c>
      <c r="B8431" s="1" t="s">
        <v>95</v>
      </c>
      <c r="C8431">
        <v>2</v>
      </c>
      <c r="D8431" s="39">
        <v>1</v>
      </c>
      <c r="E8431" s="39">
        <v>3</v>
      </c>
      <c r="F8431" s="39" t="s">
        <v>51</v>
      </c>
    </row>
    <row r="8432" spans="1:6">
      <c r="A8432">
        <v>92</v>
      </c>
      <c r="B8432" s="1" t="s">
        <v>390</v>
      </c>
      <c r="C8432">
        <v>1</v>
      </c>
      <c r="D8432" s="39">
        <v>1</v>
      </c>
      <c r="E8432" s="39">
        <v>3</v>
      </c>
      <c r="F8432" s="39" t="s">
        <v>51</v>
      </c>
    </row>
    <row r="8433" spans="1:6">
      <c r="A8433">
        <v>92</v>
      </c>
      <c r="B8433" s="1" t="s">
        <v>390</v>
      </c>
      <c r="C8433">
        <v>2</v>
      </c>
      <c r="D8433" s="39">
        <v>0.79</v>
      </c>
      <c r="E8433" s="39">
        <v>2</v>
      </c>
      <c r="F8433" s="39" t="s">
        <v>51</v>
      </c>
    </row>
    <row r="8434" spans="1:6">
      <c r="A8434">
        <v>92</v>
      </c>
      <c r="B8434" s="1" t="s">
        <v>10</v>
      </c>
      <c r="C8434">
        <v>1</v>
      </c>
      <c r="D8434" s="39">
        <v>0.75</v>
      </c>
      <c r="E8434" s="39">
        <v>2</v>
      </c>
      <c r="F8434" s="39" t="s">
        <v>51</v>
      </c>
    </row>
    <row r="8435" spans="1:6">
      <c r="A8435">
        <v>92</v>
      </c>
      <c r="B8435" s="1" t="s">
        <v>10</v>
      </c>
      <c r="C8435">
        <v>2</v>
      </c>
      <c r="D8435" s="39">
        <v>1</v>
      </c>
      <c r="E8435" s="39">
        <v>3</v>
      </c>
      <c r="F8435" s="39" t="s">
        <v>51</v>
      </c>
    </row>
    <row r="8436" spans="1:6">
      <c r="A8436">
        <v>92</v>
      </c>
      <c r="B8436" s="1" t="s">
        <v>508</v>
      </c>
      <c r="C8436">
        <v>1</v>
      </c>
      <c r="D8436" s="39">
        <v>0.46</v>
      </c>
      <c r="E8436" s="39">
        <v>0</v>
      </c>
      <c r="F8436" s="39" t="s">
        <v>51</v>
      </c>
    </row>
    <row r="8437" spans="1:6">
      <c r="A8437">
        <v>92</v>
      </c>
      <c r="B8437" s="1" t="s">
        <v>508</v>
      </c>
      <c r="C8437">
        <v>2</v>
      </c>
      <c r="D8437" s="39">
        <v>1</v>
      </c>
      <c r="E8437" s="39">
        <v>3</v>
      </c>
      <c r="F8437" s="39" t="s">
        <v>51</v>
      </c>
    </row>
    <row r="8438" spans="1:6">
      <c r="A8438">
        <v>92</v>
      </c>
      <c r="B8438" s="1" t="s">
        <v>452</v>
      </c>
      <c r="C8438">
        <v>1</v>
      </c>
      <c r="D8438" s="39">
        <v>0.87</v>
      </c>
      <c r="E8438" s="39">
        <v>2</v>
      </c>
      <c r="F8438" s="39" t="s">
        <v>51</v>
      </c>
    </row>
    <row r="8439" spans="1:6">
      <c r="A8439">
        <v>92</v>
      </c>
      <c r="B8439" s="1" t="s">
        <v>452</v>
      </c>
      <c r="C8439">
        <v>2</v>
      </c>
      <c r="D8439" s="39">
        <v>1</v>
      </c>
      <c r="E8439" s="39">
        <v>3</v>
      </c>
      <c r="F8439" s="39" t="s">
        <v>51</v>
      </c>
    </row>
    <row r="8440" spans="1:6">
      <c r="A8440">
        <v>92</v>
      </c>
      <c r="B8440" s="1" t="s">
        <v>120</v>
      </c>
      <c r="C8440">
        <v>1</v>
      </c>
      <c r="D8440" s="39">
        <v>0.57999999999999996</v>
      </c>
      <c r="E8440" s="39">
        <v>2</v>
      </c>
      <c r="F8440" s="39" t="s">
        <v>51</v>
      </c>
    </row>
    <row r="8441" spans="1:6">
      <c r="A8441">
        <v>92</v>
      </c>
      <c r="B8441" s="1" t="s">
        <v>120</v>
      </c>
      <c r="C8441">
        <v>2</v>
      </c>
      <c r="D8441" s="39">
        <v>1</v>
      </c>
      <c r="E8441" s="39">
        <v>3</v>
      </c>
      <c r="F8441" s="39" t="s">
        <v>51</v>
      </c>
    </row>
    <row r="8442" spans="1:6">
      <c r="A8442">
        <v>92</v>
      </c>
      <c r="B8442" s="1" t="s">
        <v>334</v>
      </c>
      <c r="C8442">
        <v>1</v>
      </c>
      <c r="D8442" s="39">
        <v>1</v>
      </c>
      <c r="E8442" s="39">
        <v>3</v>
      </c>
      <c r="F8442" s="39" t="s">
        <v>51</v>
      </c>
    </row>
    <row r="8443" spans="1:6">
      <c r="A8443">
        <v>92</v>
      </c>
      <c r="B8443" s="1" t="s">
        <v>334</v>
      </c>
      <c r="C8443">
        <v>2</v>
      </c>
      <c r="D8443" s="39">
        <v>0.53</v>
      </c>
      <c r="E8443" s="39">
        <v>2</v>
      </c>
      <c r="F8443" s="39" t="s">
        <v>51</v>
      </c>
    </row>
    <row r="8444" spans="1:6">
      <c r="A8444">
        <v>92</v>
      </c>
      <c r="B8444" s="1" t="s">
        <v>530</v>
      </c>
      <c r="C8444">
        <v>1</v>
      </c>
      <c r="D8444" s="39">
        <v>0.32</v>
      </c>
      <c r="E8444" s="39">
        <v>1</v>
      </c>
      <c r="F8444" s="39" t="s">
        <v>51</v>
      </c>
    </row>
    <row r="8445" spans="1:6">
      <c r="A8445">
        <v>92</v>
      </c>
      <c r="B8445" s="1" t="s">
        <v>530</v>
      </c>
      <c r="C8445">
        <v>2</v>
      </c>
      <c r="D8445" s="39">
        <v>0.68</v>
      </c>
      <c r="E8445" s="39">
        <v>2</v>
      </c>
      <c r="F8445" s="39" t="s">
        <v>51</v>
      </c>
    </row>
    <row r="8446" spans="1:6">
      <c r="A8446">
        <v>92</v>
      </c>
      <c r="B8446" s="1" t="s">
        <v>333</v>
      </c>
      <c r="C8446">
        <v>1</v>
      </c>
      <c r="D8446" s="39">
        <v>0.48</v>
      </c>
      <c r="E8446" s="39">
        <v>1</v>
      </c>
      <c r="F8446" s="39" t="s">
        <v>51</v>
      </c>
    </row>
    <row r="8447" spans="1:6">
      <c r="A8447">
        <v>92</v>
      </c>
      <c r="B8447" s="1" t="s">
        <v>333</v>
      </c>
      <c r="C8447">
        <v>2</v>
      </c>
      <c r="D8447" s="39">
        <v>0.76</v>
      </c>
      <c r="E8447" s="39">
        <v>2</v>
      </c>
      <c r="F8447" s="39" t="s">
        <v>51</v>
      </c>
    </row>
    <row r="8448" spans="1:6">
      <c r="A8448">
        <v>92</v>
      </c>
      <c r="B8448" s="1" t="s">
        <v>14</v>
      </c>
      <c r="C8448">
        <v>1</v>
      </c>
      <c r="D8448" s="39">
        <v>0.45</v>
      </c>
      <c r="E8448" s="39">
        <v>1</v>
      </c>
      <c r="F8448" s="39" t="s">
        <v>51</v>
      </c>
    </row>
    <row r="8449" spans="1:6">
      <c r="A8449">
        <v>92</v>
      </c>
      <c r="B8449" s="1" t="s">
        <v>14</v>
      </c>
      <c r="C8449">
        <v>2</v>
      </c>
      <c r="D8449" s="39">
        <v>0.51</v>
      </c>
      <c r="E8449" s="39">
        <v>1</v>
      </c>
      <c r="F8449" s="39" t="s">
        <v>51</v>
      </c>
    </row>
    <row r="8450" spans="1:6">
      <c r="A8450">
        <v>92</v>
      </c>
      <c r="B8450" s="1" t="s">
        <v>335</v>
      </c>
      <c r="C8450">
        <v>1</v>
      </c>
      <c r="D8450" s="39">
        <v>0.87</v>
      </c>
      <c r="E8450" s="39">
        <v>2</v>
      </c>
      <c r="F8450" s="39" t="s">
        <v>51</v>
      </c>
    </row>
    <row r="8451" spans="1:6">
      <c r="A8451">
        <v>92</v>
      </c>
      <c r="B8451" s="1" t="s">
        <v>335</v>
      </c>
      <c r="C8451">
        <v>2</v>
      </c>
      <c r="D8451" s="39">
        <v>1</v>
      </c>
      <c r="E8451" s="39">
        <v>3</v>
      </c>
      <c r="F8451" s="39" t="s">
        <v>51</v>
      </c>
    </row>
    <row r="8452" spans="1:6">
      <c r="A8452">
        <v>92</v>
      </c>
      <c r="B8452" s="1" t="s">
        <v>509</v>
      </c>
      <c r="C8452">
        <v>1</v>
      </c>
      <c r="D8452" s="39">
        <v>0.57999999999999996</v>
      </c>
      <c r="E8452" s="39">
        <v>2</v>
      </c>
      <c r="F8452" s="39" t="s">
        <v>51</v>
      </c>
    </row>
    <row r="8453" spans="1:6">
      <c r="A8453">
        <v>92</v>
      </c>
      <c r="B8453" s="1" t="s">
        <v>509</v>
      </c>
      <c r="C8453">
        <v>2</v>
      </c>
      <c r="D8453" s="39">
        <v>0.55000000000000004</v>
      </c>
      <c r="E8453" s="39">
        <v>2</v>
      </c>
      <c r="F8453" s="39" t="s">
        <v>51</v>
      </c>
    </row>
    <row r="8454" spans="1:6">
      <c r="A8454">
        <v>92</v>
      </c>
      <c r="B8454" s="1" t="s">
        <v>511</v>
      </c>
      <c r="C8454">
        <v>1</v>
      </c>
      <c r="D8454" s="39">
        <v>0.52</v>
      </c>
      <c r="E8454" s="39">
        <v>1</v>
      </c>
      <c r="F8454" s="39" t="s">
        <v>51</v>
      </c>
    </row>
    <row r="8455" spans="1:6">
      <c r="A8455">
        <v>92</v>
      </c>
      <c r="B8455" s="1" t="s">
        <v>511</v>
      </c>
      <c r="C8455">
        <v>2</v>
      </c>
      <c r="D8455" s="39">
        <v>0.52</v>
      </c>
      <c r="E8455" s="39">
        <v>2</v>
      </c>
      <c r="F8455" s="39" t="s">
        <v>51</v>
      </c>
    </row>
    <row r="8456" spans="1:6">
      <c r="A8456">
        <v>92</v>
      </c>
      <c r="B8456" s="1" t="s">
        <v>257</v>
      </c>
      <c r="C8456">
        <v>1</v>
      </c>
      <c r="D8456" s="39">
        <v>0.86</v>
      </c>
      <c r="E8456" s="39">
        <v>2</v>
      </c>
      <c r="F8456" s="39" t="s">
        <v>51</v>
      </c>
    </row>
    <row r="8457" spans="1:6">
      <c r="A8457">
        <v>92</v>
      </c>
      <c r="B8457" s="1" t="s">
        <v>257</v>
      </c>
      <c r="C8457">
        <v>2</v>
      </c>
      <c r="D8457" s="39">
        <v>0.6</v>
      </c>
      <c r="E8457" s="39">
        <v>1</v>
      </c>
      <c r="F8457" s="39" t="s">
        <v>51</v>
      </c>
    </row>
    <row r="8458" spans="1:6">
      <c r="A8458">
        <v>92</v>
      </c>
      <c r="B8458" s="1" t="s">
        <v>414</v>
      </c>
      <c r="C8458">
        <v>1</v>
      </c>
      <c r="D8458" s="39">
        <v>0.88</v>
      </c>
      <c r="E8458" s="39">
        <v>2</v>
      </c>
      <c r="F8458" s="39" t="s">
        <v>51</v>
      </c>
    </row>
    <row r="8459" spans="1:6">
      <c r="A8459">
        <v>92</v>
      </c>
      <c r="B8459" s="1" t="s">
        <v>414</v>
      </c>
      <c r="C8459">
        <v>2</v>
      </c>
      <c r="D8459" s="39">
        <v>0.71</v>
      </c>
      <c r="E8459" s="39">
        <v>2</v>
      </c>
      <c r="F8459" s="39" t="s">
        <v>51</v>
      </c>
    </row>
    <row r="8460" spans="1:6">
      <c r="A8460">
        <v>92</v>
      </c>
      <c r="B8460" s="1" t="s">
        <v>122</v>
      </c>
      <c r="C8460">
        <v>1</v>
      </c>
      <c r="D8460" s="39">
        <v>0.39</v>
      </c>
      <c r="E8460" s="39">
        <v>1</v>
      </c>
      <c r="F8460" s="39" t="s">
        <v>51</v>
      </c>
    </row>
    <row r="8461" spans="1:6">
      <c r="A8461">
        <v>92</v>
      </c>
      <c r="B8461" s="1" t="s">
        <v>122</v>
      </c>
      <c r="C8461">
        <v>2</v>
      </c>
      <c r="D8461" s="39">
        <v>0.5</v>
      </c>
      <c r="E8461" s="39">
        <v>2</v>
      </c>
      <c r="F8461" s="39" t="s">
        <v>51</v>
      </c>
    </row>
    <row r="8462" spans="1:6">
      <c r="A8462">
        <v>92</v>
      </c>
      <c r="B8462" s="1" t="s">
        <v>310</v>
      </c>
      <c r="C8462">
        <v>1</v>
      </c>
      <c r="D8462" s="39">
        <v>1</v>
      </c>
      <c r="E8462" s="39">
        <v>3</v>
      </c>
      <c r="F8462" s="39" t="s">
        <v>51</v>
      </c>
    </row>
    <row r="8463" spans="1:6">
      <c r="A8463">
        <v>92</v>
      </c>
      <c r="B8463" s="1" t="s">
        <v>310</v>
      </c>
      <c r="C8463">
        <v>2</v>
      </c>
      <c r="D8463" s="39">
        <v>1</v>
      </c>
      <c r="E8463" s="39">
        <v>3</v>
      </c>
      <c r="F8463" s="39" t="s">
        <v>51</v>
      </c>
    </row>
    <row r="8464" spans="1:6">
      <c r="A8464">
        <v>92</v>
      </c>
      <c r="B8464" s="1" t="s">
        <v>240</v>
      </c>
      <c r="C8464">
        <v>1</v>
      </c>
      <c r="D8464" s="39">
        <v>0.78</v>
      </c>
      <c r="E8464" s="39">
        <v>2</v>
      </c>
      <c r="F8464" s="39" t="s">
        <v>51</v>
      </c>
    </row>
    <row r="8465" spans="1:6">
      <c r="A8465">
        <v>92</v>
      </c>
      <c r="B8465" s="1" t="s">
        <v>240</v>
      </c>
      <c r="C8465">
        <v>2</v>
      </c>
      <c r="D8465" s="39">
        <v>0.71</v>
      </c>
      <c r="E8465" s="39">
        <v>2</v>
      </c>
      <c r="F8465" s="39" t="s">
        <v>51</v>
      </c>
    </row>
    <row r="8466" spans="1:6">
      <c r="A8466">
        <v>92</v>
      </c>
      <c r="B8466" s="1" t="s">
        <v>405</v>
      </c>
      <c r="C8466">
        <v>1</v>
      </c>
      <c r="D8466" s="39">
        <v>1</v>
      </c>
      <c r="E8466" s="39">
        <v>3</v>
      </c>
      <c r="F8466" s="39" t="s">
        <v>51</v>
      </c>
    </row>
    <row r="8467" spans="1:6">
      <c r="A8467">
        <v>92</v>
      </c>
      <c r="B8467" s="1" t="s">
        <v>405</v>
      </c>
      <c r="C8467">
        <v>2</v>
      </c>
      <c r="D8467" s="39">
        <v>0</v>
      </c>
      <c r="E8467" s="39">
        <v>0</v>
      </c>
      <c r="F8467" s="39" t="s">
        <v>52</v>
      </c>
    </row>
    <row r="8468" spans="1:6">
      <c r="A8468">
        <v>92</v>
      </c>
      <c r="B8468" s="1" t="s">
        <v>201</v>
      </c>
      <c r="C8468">
        <v>1</v>
      </c>
      <c r="D8468" s="39">
        <v>0.67</v>
      </c>
      <c r="E8468" s="39">
        <v>2</v>
      </c>
      <c r="F8468" s="39" t="s">
        <v>51</v>
      </c>
    </row>
    <row r="8469" spans="1:6">
      <c r="A8469">
        <v>92</v>
      </c>
      <c r="B8469" s="1" t="s">
        <v>201</v>
      </c>
      <c r="C8469">
        <v>2</v>
      </c>
      <c r="D8469" s="39">
        <v>0.49</v>
      </c>
      <c r="E8469" s="39">
        <v>0</v>
      </c>
      <c r="F8469" s="39" t="s">
        <v>51</v>
      </c>
    </row>
    <row r="8470" spans="1:6">
      <c r="A8470">
        <v>92</v>
      </c>
      <c r="B8470" s="1" t="s">
        <v>290</v>
      </c>
      <c r="C8470">
        <v>1</v>
      </c>
      <c r="D8470" s="39">
        <v>0.66</v>
      </c>
      <c r="E8470" s="39">
        <v>2</v>
      </c>
      <c r="F8470" s="39" t="s">
        <v>51</v>
      </c>
    </row>
    <row r="8471" spans="1:6">
      <c r="A8471">
        <v>92</v>
      </c>
      <c r="B8471" s="1" t="s">
        <v>290</v>
      </c>
      <c r="C8471">
        <v>2</v>
      </c>
      <c r="D8471" s="39">
        <v>0.36</v>
      </c>
      <c r="E8471" s="39">
        <v>0</v>
      </c>
      <c r="F8471" s="39" t="s">
        <v>51</v>
      </c>
    </row>
    <row r="8472" spans="1:6">
      <c r="A8472">
        <v>92</v>
      </c>
      <c r="B8472" s="1" t="s">
        <v>534</v>
      </c>
      <c r="C8472">
        <v>1</v>
      </c>
      <c r="D8472" s="39">
        <v>1</v>
      </c>
      <c r="E8472" s="39">
        <v>3</v>
      </c>
      <c r="F8472" s="39" t="s">
        <v>51</v>
      </c>
    </row>
    <row r="8473" spans="1:6">
      <c r="A8473">
        <v>92</v>
      </c>
      <c r="B8473" s="1" t="s">
        <v>534</v>
      </c>
      <c r="C8473">
        <v>2</v>
      </c>
      <c r="D8473" s="39">
        <v>1</v>
      </c>
      <c r="E8473" s="39">
        <v>3</v>
      </c>
      <c r="F8473" s="39" t="s">
        <v>51</v>
      </c>
    </row>
    <row r="8474" spans="1:6">
      <c r="A8474">
        <v>92</v>
      </c>
      <c r="B8474" s="1" t="s">
        <v>326</v>
      </c>
      <c r="C8474">
        <v>1</v>
      </c>
      <c r="D8474" s="39">
        <v>0.6</v>
      </c>
      <c r="E8474" s="39">
        <v>2</v>
      </c>
      <c r="F8474" s="39" t="s">
        <v>51</v>
      </c>
    </row>
    <row r="8475" spans="1:6">
      <c r="A8475">
        <v>92</v>
      </c>
      <c r="B8475" s="1" t="s">
        <v>326</v>
      </c>
      <c r="C8475">
        <v>2</v>
      </c>
      <c r="D8475" s="39">
        <v>0.81</v>
      </c>
      <c r="E8475" s="39">
        <v>2</v>
      </c>
      <c r="F8475" s="39" t="s">
        <v>51</v>
      </c>
    </row>
    <row r="8476" spans="1:6">
      <c r="A8476">
        <v>92</v>
      </c>
      <c r="B8476" s="1" t="s">
        <v>342</v>
      </c>
      <c r="C8476">
        <v>1</v>
      </c>
      <c r="D8476" s="39">
        <v>0.6</v>
      </c>
      <c r="E8476" s="39">
        <v>1</v>
      </c>
      <c r="F8476" s="39" t="s">
        <v>51</v>
      </c>
    </row>
    <row r="8477" spans="1:6">
      <c r="A8477">
        <v>92</v>
      </c>
      <c r="B8477" s="1" t="s">
        <v>342</v>
      </c>
      <c r="C8477">
        <v>2</v>
      </c>
      <c r="D8477" s="39">
        <v>0.47</v>
      </c>
      <c r="E8477" s="39">
        <v>0</v>
      </c>
      <c r="F8477" s="39" t="s">
        <v>51</v>
      </c>
    </row>
    <row r="8478" spans="1:6">
      <c r="A8478">
        <v>92</v>
      </c>
      <c r="B8478" s="1" t="s">
        <v>274</v>
      </c>
      <c r="C8478">
        <v>1</v>
      </c>
      <c r="D8478" s="39">
        <v>1</v>
      </c>
      <c r="E8478" s="39">
        <v>3</v>
      </c>
      <c r="F8478" s="39" t="s">
        <v>51</v>
      </c>
    </row>
    <row r="8479" spans="1:6">
      <c r="A8479">
        <v>92</v>
      </c>
      <c r="B8479" s="1" t="s">
        <v>274</v>
      </c>
      <c r="C8479">
        <v>2</v>
      </c>
      <c r="D8479" s="39">
        <v>1</v>
      </c>
      <c r="E8479" s="39">
        <v>3</v>
      </c>
      <c r="F8479" s="39" t="s">
        <v>51</v>
      </c>
    </row>
    <row r="8480" spans="1:6">
      <c r="A8480">
        <v>92</v>
      </c>
      <c r="B8480" s="1" t="s">
        <v>526</v>
      </c>
      <c r="C8480">
        <v>1</v>
      </c>
      <c r="D8480" s="39">
        <v>0.83</v>
      </c>
      <c r="E8480" s="39">
        <v>1</v>
      </c>
      <c r="F8480" s="39" t="s">
        <v>51</v>
      </c>
    </row>
    <row r="8481" spans="1:6">
      <c r="A8481">
        <v>92</v>
      </c>
      <c r="B8481" s="1" t="s">
        <v>526</v>
      </c>
      <c r="C8481">
        <v>2</v>
      </c>
      <c r="D8481" s="39">
        <v>0.89</v>
      </c>
      <c r="E8481" s="39">
        <v>2</v>
      </c>
      <c r="F8481" s="39" t="s">
        <v>51</v>
      </c>
    </row>
    <row r="8482" spans="1:6">
      <c r="A8482">
        <v>92</v>
      </c>
      <c r="B8482" s="1" t="s">
        <v>20</v>
      </c>
      <c r="C8482">
        <v>1</v>
      </c>
      <c r="D8482" s="39">
        <v>0.92</v>
      </c>
      <c r="E8482" s="39">
        <v>1</v>
      </c>
      <c r="F8482" s="39" t="s">
        <v>51</v>
      </c>
    </row>
    <row r="8483" spans="1:6">
      <c r="A8483">
        <v>92</v>
      </c>
      <c r="B8483" s="1" t="s">
        <v>20</v>
      </c>
      <c r="C8483">
        <v>2</v>
      </c>
      <c r="D8483" s="39">
        <v>1</v>
      </c>
      <c r="E8483" s="39">
        <v>3</v>
      </c>
      <c r="F8483" s="39" t="s">
        <v>51</v>
      </c>
    </row>
    <row r="8484" spans="1:6">
      <c r="A8484">
        <v>92</v>
      </c>
      <c r="B8484" s="1" t="s">
        <v>311</v>
      </c>
      <c r="C8484">
        <v>1</v>
      </c>
      <c r="D8484" s="39">
        <v>1</v>
      </c>
      <c r="E8484" s="39">
        <v>3</v>
      </c>
      <c r="F8484" s="39" t="s">
        <v>51</v>
      </c>
    </row>
    <row r="8485" spans="1:6">
      <c r="A8485">
        <v>92</v>
      </c>
      <c r="B8485" s="1" t="s">
        <v>311</v>
      </c>
      <c r="C8485">
        <v>2</v>
      </c>
      <c r="D8485" s="39">
        <v>0.66</v>
      </c>
      <c r="E8485" s="39">
        <v>2</v>
      </c>
      <c r="F8485" s="39" t="s">
        <v>51</v>
      </c>
    </row>
    <row r="8486" spans="1:6">
      <c r="A8486">
        <v>92</v>
      </c>
      <c r="B8486" s="1" t="s">
        <v>394</v>
      </c>
      <c r="C8486">
        <v>1</v>
      </c>
      <c r="D8486" s="39">
        <v>0.61</v>
      </c>
      <c r="E8486" s="39">
        <v>1</v>
      </c>
      <c r="F8486" s="39" t="s">
        <v>51</v>
      </c>
    </row>
    <row r="8487" spans="1:6">
      <c r="A8487">
        <v>92</v>
      </c>
      <c r="B8487" s="1" t="s">
        <v>394</v>
      </c>
      <c r="C8487">
        <v>2</v>
      </c>
      <c r="D8487" s="39">
        <v>1</v>
      </c>
      <c r="E8487" s="39">
        <v>3</v>
      </c>
      <c r="F8487" s="39" t="s">
        <v>51</v>
      </c>
    </row>
    <row r="8488" spans="1:6">
      <c r="A8488">
        <v>92</v>
      </c>
      <c r="B8488" s="1" t="s">
        <v>243</v>
      </c>
      <c r="C8488">
        <v>1</v>
      </c>
      <c r="D8488" s="39">
        <v>0.67</v>
      </c>
      <c r="E8488" s="39">
        <v>1</v>
      </c>
      <c r="F8488" s="39" t="s">
        <v>51</v>
      </c>
    </row>
    <row r="8489" spans="1:6">
      <c r="A8489">
        <v>92</v>
      </c>
      <c r="B8489" s="1" t="s">
        <v>243</v>
      </c>
      <c r="C8489">
        <v>2</v>
      </c>
      <c r="D8489" s="39">
        <v>0.74</v>
      </c>
      <c r="E8489" s="39">
        <v>1</v>
      </c>
      <c r="F8489" s="39" t="s">
        <v>51</v>
      </c>
    </row>
    <row r="8490" spans="1:6">
      <c r="A8490">
        <v>92</v>
      </c>
      <c r="B8490" s="1" t="s">
        <v>561</v>
      </c>
      <c r="C8490">
        <v>1</v>
      </c>
      <c r="D8490" s="39">
        <v>1</v>
      </c>
      <c r="E8490" s="39">
        <v>3</v>
      </c>
      <c r="F8490" s="39" t="s">
        <v>51</v>
      </c>
    </row>
    <row r="8491" spans="1:6">
      <c r="A8491">
        <v>92</v>
      </c>
      <c r="B8491" s="1" t="s">
        <v>561</v>
      </c>
      <c r="C8491">
        <v>2</v>
      </c>
      <c r="D8491" s="39">
        <v>0.53</v>
      </c>
      <c r="E8491" s="39">
        <v>2</v>
      </c>
      <c r="F8491" s="39" t="s">
        <v>51</v>
      </c>
    </row>
    <row r="8492" spans="1:6">
      <c r="A8492">
        <v>92</v>
      </c>
      <c r="B8492" s="1" t="s">
        <v>256</v>
      </c>
      <c r="C8492">
        <v>1</v>
      </c>
      <c r="D8492" s="39">
        <v>0.62</v>
      </c>
      <c r="E8492" s="39">
        <v>2</v>
      </c>
      <c r="F8492" s="39" t="s">
        <v>51</v>
      </c>
    </row>
    <row r="8493" spans="1:6">
      <c r="A8493">
        <v>92</v>
      </c>
      <c r="B8493" s="1" t="s">
        <v>256</v>
      </c>
      <c r="C8493">
        <v>2</v>
      </c>
      <c r="D8493" s="39">
        <v>1</v>
      </c>
      <c r="E8493" s="39">
        <v>3</v>
      </c>
      <c r="F8493" s="39" t="s">
        <v>51</v>
      </c>
    </row>
    <row r="8494" spans="1:6">
      <c r="A8494">
        <v>92</v>
      </c>
      <c r="B8494" s="1" t="s">
        <v>285</v>
      </c>
      <c r="C8494">
        <v>1</v>
      </c>
      <c r="D8494" s="39">
        <v>0.82</v>
      </c>
      <c r="E8494" s="39">
        <v>2</v>
      </c>
      <c r="F8494" s="39" t="s">
        <v>51</v>
      </c>
    </row>
    <row r="8495" spans="1:6">
      <c r="A8495">
        <v>92</v>
      </c>
      <c r="B8495" s="1" t="s">
        <v>285</v>
      </c>
      <c r="C8495">
        <v>2</v>
      </c>
      <c r="D8495" s="39">
        <v>0.8</v>
      </c>
      <c r="E8495" s="39">
        <v>2</v>
      </c>
      <c r="F8495" s="39" t="s">
        <v>51</v>
      </c>
    </row>
    <row r="8496" spans="1:6">
      <c r="A8496">
        <v>92</v>
      </c>
      <c r="B8496" s="1" t="s">
        <v>275</v>
      </c>
      <c r="C8496">
        <v>1</v>
      </c>
      <c r="D8496" s="39">
        <v>1</v>
      </c>
      <c r="E8496" s="39">
        <v>3</v>
      </c>
      <c r="F8496" s="39" t="s">
        <v>51</v>
      </c>
    </row>
    <row r="8497" spans="1:6">
      <c r="A8497">
        <v>92</v>
      </c>
      <c r="B8497" s="1" t="s">
        <v>275</v>
      </c>
      <c r="C8497">
        <v>2</v>
      </c>
      <c r="D8497" s="39">
        <v>0.76</v>
      </c>
      <c r="E8497" s="39">
        <v>2</v>
      </c>
      <c r="F8497" s="39" t="s">
        <v>51</v>
      </c>
    </row>
    <row r="8498" spans="1:6">
      <c r="A8498">
        <v>92</v>
      </c>
      <c r="B8498" s="1" t="s">
        <v>21</v>
      </c>
      <c r="C8498">
        <v>1</v>
      </c>
      <c r="D8498" s="39">
        <v>1</v>
      </c>
      <c r="E8498" s="39">
        <v>3</v>
      </c>
      <c r="F8498" s="39" t="s">
        <v>51</v>
      </c>
    </row>
    <row r="8499" spans="1:6">
      <c r="A8499">
        <v>92</v>
      </c>
      <c r="B8499" s="1" t="s">
        <v>21</v>
      </c>
      <c r="C8499">
        <v>2</v>
      </c>
      <c r="D8499" s="39">
        <v>1</v>
      </c>
      <c r="E8499" s="39">
        <v>3</v>
      </c>
      <c r="F8499" s="39" t="s">
        <v>51</v>
      </c>
    </row>
    <row r="8500" spans="1:6">
      <c r="A8500">
        <v>92</v>
      </c>
      <c r="B8500" s="1" t="s">
        <v>376</v>
      </c>
      <c r="C8500">
        <v>1</v>
      </c>
      <c r="D8500" s="39">
        <v>1</v>
      </c>
      <c r="E8500" s="39">
        <v>3</v>
      </c>
      <c r="F8500" s="39" t="s">
        <v>51</v>
      </c>
    </row>
    <row r="8501" spans="1:6">
      <c r="A8501">
        <v>92</v>
      </c>
      <c r="B8501" s="1" t="s">
        <v>376</v>
      </c>
      <c r="C8501">
        <v>2</v>
      </c>
      <c r="D8501" s="39">
        <v>0.69</v>
      </c>
      <c r="E8501" s="39">
        <v>2</v>
      </c>
      <c r="F8501" s="39" t="s">
        <v>51</v>
      </c>
    </row>
    <row r="8502" spans="1:6">
      <c r="A8502">
        <v>92</v>
      </c>
      <c r="B8502" s="1" t="s">
        <v>535</v>
      </c>
      <c r="C8502">
        <v>1</v>
      </c>
      <c r="D8502" s="39">
        <v>1</v>
      </c>
      <c r="E8502" s="39">
        <v>3</v>
      </c>
      <c r="F8502" s="39" t="s">
        <v>51</v>
      </c>
    </row>
    <row r="8503" spans="1:6">
      <c r="A8503">
        <v>92</v>
      </c>
      <c r="B8503" s="1" t="s">
        <v>535</v>
      </c>
      <c r="C8503">
        <v>2</v>
      </c>
      <c r="D8503" s="39">
        <v>0.7</v>
      </c>
      <c r="E8503" s="39">
        <v>2</v>
      </c>
      <c r="F8503" s="39" t="s">
        <v>51</v>
      </c>
    </row>
    <row r="8504" spans="1:6">
      <c r="A8504" s="60">
        <v>93</v>
      </c>
      <c r="B8504" s="1" t="s">
        <v>559</v>
      </c>
      <c r="C8504">
        <v>1</v>
      </c>
      <c r="D8504" s="39">
        <v>0.56999999999999995</v>
      </c>
      <c r="E8504" s="39">
        <v>2</v>
      </c>
      <c r="F8504" s="39" t="s">
        <v>51</v>
      </c>
    </row>
    <row r="8505" spans="1:6">
      <c r="A8505">
        <v>93</v>
      </c>
      <c r="B8505" s="1" t="s">
        <v>559</v>
      </c>
      <c r="C8505">
        <v>2</v>
      </c>
      <c r="D8505" s="39">
        <v>1</v>
      </c>
      <c r="E8505" s="39">
        <v>3</v>
      </c>
      <c r="F8505" s="39" t="s">
        <v>51</v>
      </c>
    </row>
    <row r="8506" spans="1:6">
      <c r="A8506">
        <v>93</v>
      </c>
      <c r="B8506" s="1" t="s">
        <v>354</v>
      </c>
      <c r="C8506">
        <v>1</v>
      </c>
      <c r="D8506" s="39">
        <v>1</v>
      </c>
      <c r="E8506" s="39">
        <v>3</v>
      </c>
      <c r="F8506" s="39" t="s">
        <v>51</v>
      </c>
    </row>
    <row r="8507" spans="1:6">
      <c r="A8507">
        <v>93</v>
      </c>
      <c r="B8507" s="1" t="s">
        <v>354</v>
      </c>
      <c r="C8507">
        <v>2</v>
      </c>
      <c r="D8507" s="39">
        <v>0</v>
      </c>
      <c r="E8507" s="39">
        <v>0</v>
      </c>
      <c r="F8507" s="39" t="s">
        <v>52</v>
      </c>
    </row>
    <row r="8508" spans="1:6">
      <c r="A8508">
        <v>93</v>
      </c>
      <c r="B8508" s="1" t="s">
        <v>330</v>
      </c>
      <c r="C8508">
        <v>1</v>
      </c>
      <c r="D8508" s="39">
        <v>0.59</v>
      </c>
      <c r="E8508" s="39">
        <v>2</v>
      </c>
      <c r="F8508" s="39" t="s">
        <v>51</v>
      </c>
    </row>
    <row r="8509" spans="1:6">
      <c r="A8509">
        <v>93</v>
      </c>
      <c r="B8509" s="1" t="s">
        <v>330</v>
      </c>
      <c r="C8509">
        <v>2</v>
      </c>
      <c r="D8509" s="39">
        <v>0.99</v>
      </c>
      <c r="E8509" s="39">
        <v>2</v>
      </c>
      <c r="F8509" s="39" t="s">
        <v>51</v>
      </c>
    </row>
    <row r="8510" spans="1:6">
      <c r="A8510">
        <v>93</v>
      </c>
      <c r="B8510" s="1" t="s">
        <v>430</v>
      </c>
      <c r="C8510">
        <v>1</v>
      </c>
      <c r="D8510" s="39">
        <v>1</v>
      </c>
      <c r="E8510" s="39">
        <v>3</v>
      </c>
      <c r="F8510" s="39" t="s">
        <v>51</v>
      </c>
    </row>
    <row r="8511" spans="1:6">
      <c r="A8511">
        <v>93</v>
      </c>
      <c r="B8511" s="1" t="s">
        <v>430</v>
      </c>
      <c r="C8511">
        <v>2</v>
      </c>
      <c r="D8511" s="39">
        <v>0</v>
      </c>
      <c r="E8511" s="39">
        <v>0</v>
      </c>
      <c r="F8511" s="39" t="s">
        <v>52</v>
      </c>
    </row>
    <row r="8512" spans="1:6">
      <c r="A8512">
        <v>93</v>
      </c>
      <c r="B8512" s="1" t="s">
        <v>332</v>
      </c>
      <c r="C8512">
        <v>1</v>
      </c>
      <c r="D8512" s="39">
        <v>0.66</v>
      </c>
      <c r="E8512" s="39">
        <v>2</v>
      </c>
      <c r="F8512" s="39" t="s">
        <v>51</v>
      </c>
    </row>
    <row r="8513" spans="1:6">
      <c r="A8513">
        <v>93</v>
      </c>
      <c r="B8513" s="1" t="s">
        <v>332</v>
      </c>
      <c r="C8513">
        <v>2</v>
      </c>
      <c r="D8513" s="39">
        <v>1</v>
      </c>
      <c r="E8513" s="39">
        <v>3</v>
      </c>
      <c r="F8513" s="39" t="s">
        <v>51</v>
      </c>
    </row>
    <row r="8514" spans="1:6">
      <c r="A8514">
        <v>93</v>
      </c>
      <c r="B8514" s="1" t="s">
        <v>343</v>
      </c>
      <c r="C8514">
        <v>1</v>
      </c>
      <c r="D8514" s="39">
        <v>1</v>
      </c>
      <c r="E8514" s="39">
        <v>3</v>
      </c>
      <c r="F8514" s="39" t="s">
        <v>51</v>
      </c>
    </row>
    <row r="8515" spans="1:6">
      <c r="A8515">
        <v>93</v>
      </c>
      <c r="B8515" s="1" t="s">
        <v>343</v>
      </c>
      <c r="C8515">
        <v>2</v>
      </c>
      <c r="D8515" s="39">
        <v>0.84</v>
      </c>
      <c r="E8515" s="39">
        <v>2</v>
      </c>
      <c r="F8515" s="39" t="s">
        <v>51</v>
      </c>
    </row>
    <row r="8516" spans="1:6">
      <c r="A8516">
        <v>93</v>
      </c>
      <c r="B8516" s="1" t="s">
        <v>379</v>
      </c>
      <c r="C8516">
        <v>1</v>
      </c>
      <c r="D8516" s="39">
        <v>0.98</v>
      </c>
      <c r="E8516" s="39">
        <v>2</v>
      </c>
      <c r="F8516" s="39" t="s">
        <v>51</v>
      </c>
    </row>
    <row r="8517" spans="1:6">
      <c r="A8517">
        <v>93</v>
      </c>
      <c r="B8517" s="1" t="s">
        <v>379</v>
      </c>
      <c r="C8517">
        <v>2</v>
      </c>
      <c r="D8517" s="39">
        <v>1</v>
      </c>
      <c r="E8517" s="39">
        <v>3</v>
      </c>
      <c r="F8517" s="39" t="s">
        <v>51</v>
      </c>
    </row>
    <row r="8518" spans="1:6">
      <c r="A8518">
        <v>93</v>
      </c>
      <c r="B8518" s="1" t="s">
        <v>95</v>
      </c>
      <c r="C8518">
        <v>1</v>
      </c>
      <c r="D8518" s="39">
        <v>0.47</v>
      </c>
      <c r="E8518" s="39">
        <v>0</v>
      </c>
      <c r="F8518" s="39" t="s">
        <v>51</v>
      </c>
    </row>
    <row r="8519" spans="1:6">
      <c r="A8519">
        <v>93</v>
      </c>
      <c r="B8519" s="1" t="s">
        <v>95</v>
      </c>
      <c r="C8519">
        <v>2</v>
      </c>
      <c r="D8519" s="39">
        <v>0.95</v>
      </c>
      <c r="E8519" s="39">
        <v>2</v>
      </c>
      <c r="F8519" s="39" t="s">
        <v>51</v>
      </c>
    </row>
    <row r="8520" spans="1:6">
      <c r="A8520">
        <v>93</v>
      </c>
      <c r="B8520" s="1" t="s">
        <v>10</v>
      </c>
      <c r="C8520">
        <v>1</v>
      </c>
      <c r="D8520" s="39">
        <v>0.85</v>
      </c>
      <c r="E8520" s="39">
        <v>2</v>
      </c>
      <c r="F8520" s="39" t="s">
        <v>51</v>
      </c>
    </row>
    <row r="8521" spans="1:6">
      <c r="A8521">
        <v>93</v>
      </c>
      <c r="B8521" s="1" t="s">
        <v>10</v>
      </c>
      <c r="C8521">
        <v>2</v>
      </c>
      <c r="D8521" s="39">
        <v>0.44</v>
      </c>
      <c r="E8521" s="39">
        <v>1</v>
      </c>
      <c r="F8521" s="39" t="s">
        <v>51</v>
      </c>
    </row>
    <row r="8522" spans="1:6">
      <c r="A8522">
        <v>93</v>
      </c>
      <c r="B8522" s="1" t="s">
        <v>508</v>
      </c>
      <c r="C8522">
        <v>1</v>
      </c>
      <c r="D8522" s="39">
        <v>0.77</v>
      </c>
      <c r="E8522" s="39">
        <v>1</v>
      </c>
      <c r="F8522" s="39" t="s">
        <v>51</v>
      </c>
    </row>
    <row r="8523" spans="1:6">
      <c r="A8523">
        <v>93</v>
      </c>
      <c r="B8523" s="1" t="s">
        <v>508</v>
      </c>
      <c r="C8523">
        <v>2</v>
      </c>
      <c r="D8523" s="39">
        <v>1</v>
      </c>
      <c r="E8523" s="39">
        <v>3</v>
      </c>
      <c r="F8523" s="39" t="s">
        <v>51</v>
      </c>
    </row>
    <row r="8524" spans="1:6">
      <c r="A8524">
        <v>93</v>
      </c>
      <c r="B8524" s="1" t="s">
        <v>452</v>
      </c>
      <c r="C8524">
        <v>1</v>
      </c>
      <c r="D8524" s="39">
        <v>1</v>
      </c>
      <c r="E8524" s="39">
        <v>3</v>
      </c>
      <c r="F8524" s="39" t="s">
        <v>51</v>
      </c>
    </row>
    <row r="8525" spans="1:6">
      <c r="A8525">
        <v>93</v>
      </c>
      <c r="B8525" s="1" t="s">
        <v>452</v>
      </c>
      <c r="C8525">
        <v>2</v>
      </c>
      <c r="D8525" s="39">
        <v>0.94</v>
      </c>
      <c r="E8525" s="39">
        <v>2</v>
      </c>
      <c r="F8525" s="39" t="s">
        <v>51</v>
      </c>
    </row>
    <row r="8526" spans="1:6">
      <c r="A8526">
        <v>93</v>
      </c>
      <c r="B8526" s="1" t="s">
        <v>334</v>
      </c>
      <c r="C8526">
        <v>1</v>
      </c>
      <c r="D8526" s="39">
        <v>0.99</v>
      </c>
      <c r="E8526" s="39">
        <v>2</v>
      </c>
      <c r="F8526" s="39" t="s">
        <v>51</v>
      </c>
    </row>
    <row r="8527" spans="1:6">
      <c r="A8527">
        <v>93</v>
      </c>
      <c r="B8527" s="1" t="s">
        <v>334</v>
      </c>
      <c r="C8527">
        <v>2</v>
      </c>
      <c r="D8527" s="39">
        <v>1</v>
      </c>
      <c r="E8527" s="39">
        <v>3</v>
      </c>
      <c r="F8527" s="39" t="s">
        <v>51</v>
      </c>
    </row>
    <row r="8528" spans="1:6">
      <c r="A8528">
        <v>93</v>
      </c>
      <c r="B8528" s="1" t="s">
        <v>120</v>
      </c>
      <c r="C8528">
        <v>1</v>
      </c>
      <c r="D8528" s="39">
        <v>1</v>
      </c>
      <c r="E8528" s="39">
        <v>3</v>
      </c>
      <c r="F8528" s="39" t="s">
        <v>51</v>
      </c>
    </row>
    <row r="8529" spans="1:6">
      <c r="A8529">
        <v>93</v>
      </c>
      <c r="B8529" s="1" t="s">
        <v>120</v>
      </c>
      <c r="C8529">
        <v>2</v>
      </c>
      <c r="D8529" s="39">
        <v>1</v>
      </c>
      <c r="E8529" s="39">
        <v>3</v>
      </c>
      <c r="F8529" s="39" t="s">
        <v>51</v>
      </c>
    </row>
    <row r="8530" spans="1:6">
      <c r="A8530">
        <v>93</v>
      </c>
      <c r="B8530" s="1" t="s">
        <v>530</v>
      </c>
      <c r="C8530">
        <v>1</v>
      </c>
      <c r="D8530" s="39">
        <v>1</v>
      </c>
      <c r="E8530" s="39">
        <v>3</v>
      </c>
      <c r="F8530" s="39" t="s">
        <v>51</v>
      </c>
    </row>
    <row r="8531" spans="1:6">
      <c r="A8531">
        <v>93</v>
      </c>
      <c r="B8531" s="1" t="s">
        <v>530</v>
      </c>
      <c r="C8531">
        <v>2</v>
      </c>
      <c r="D8531" s="39">
        <v>0.77</v>
      </c>
      <c r="E8531" s="39">
        <v>2</v>
      </c>
      <c r="F8531" s="39" t="s">
        <v>51</v>
      </c>
    </row>
    <row r="8532" spans="1:6">
      <c r="A8532">
        <v>93</v>
      </c>
      <c r="B8532" s="1" t="s">
        <v>333</v>
      </c>
      <c r="C8532">
        <v>1</v>
      </c>
      <c r="D8532" s="39">
        <v>1</v>
      </c>
      <c r="E8532" s="39">
        <v>3</v>
      </c>
      <c r="F8532" s="39" t="s">
        <v>51</v>
      </c>
    </row>
    <row r="8533" spans="1:6">
      <c r="A8533">
        <v>93</v>
      </c>
      <c r="B8533" s="1" t="s">
        <v>333</v>
      </c>
      <c r="C8533">
        <v>2</v>
      </c>
      <c r="D8533" s="39">
        <v>1</v>
      </c>
      <c r="E8533" s="39">
        <v>3</v>
      </c>
      <c r="F8533" s="39" t="s">
        <v>51</v>
      </c>
    </row>
    <row r="8534" spans="1:6">
      <c r="A8534">
        <v>93</v>
      </c>
      <c r="B8534" s="1" t="s">
        <v>509</v>
      </c>
      <c r="C8534">
        <v>1</v>
      </c>
      <c r="D8534" s="39">
        <v>0.8</v>
      </c>
      <c r="E8534" s="39">
        <v>2</v>
      </c>
      <c r="F8534" s="39" t="s">
        <v>51</v>
      </c>
    </row>
    <row r="8535" spans="1:6">
      <c r="A8535">
        <v>93</v>
      </c>
      <c r="B8535" s="1" t="s">
        <v>509</v>
      </c>
      <c r="C8535">
        <v>2</v>
      </c>
      <c r="D8535" s="39">
        <v>0.72</v>
      </c>
      <c r="E8535" s="39">
        <v>2</v>
      </c>
      <c r="F8535" s="39" t="s">
        <v>51</v>
      </c>
    </row>
    <row r="8536" spans="1:6">
      <c r="A8536">
        <v>93</v>
      </c>
      <c r="B8536" s="1" t="s">
        <v>14</v>
      </c>
      <c r="C8536">
        <v>1</v>
      </c>
      <c r="D8536" s="39">
        <v>0.66</v>
      </c>
      <c r="E8536" s="39">
        <v>1</v>
      </c>
      <c r="F8536" s="39" t="s">
        <v>51</v>
      </c>
    </row>
    <row r="8537" spans="1:6">
      <c r="A8537">
        <v>93</v>
      </c>
      <c r="B8537" s="1" t="s">
        <v>14</v>
      </c>
      <c r="C8537">
        <v>2</v>
      </c>
      <c r="D8537" s="39">
        <v>0.75</v>
      </c>
      <c r="E8537" s="39">
        <v>1</v>
      </c>
      <c r="F8537" s="39" t="s">
        <v>51</v>
      </c>
    </row>
    <row r="8538" spans="1:6">
      <c r="A8538">
        <v>93</v>
      </c>
      <c r="B8538" s="1" t="s">
        <v>335</v>
      </c>
      <c r="C8538">
        <v>1</v>
      </c>
      <c r="D8538" s="39">
        <v>0.72</v>
      </c>
      <c r="E8538" s="39">
        <v>2</v>
      </c>
      <c r="F8538" s="39" t="s">
        <v>51</v>
      </c>
    </row>
    <row r="8539" spans="1:6">
      <c r="A8539">
        <v>93</v>
      </c>
      <c r="B8539" s="1" t="s">
        <v>335</v>
      </c>
      <c r="C8539">
        <v>2</v>
      </c>
      <c r="D8539" s="39">
        <v>1</v>
      </c>
      <c r="E8539" s="39">
        <v>3</v>
      </c>
      <c r="F8539" s="39" t="s">
        <v>51</v>
      </c>
    </row>
    <row r="8540" spans="1:6">
      <c r="A8540">
        <v>93</v>
      </c>
      <c r="B8540" s="1" t="s">
        <v>511</v>
      </c>
      <c r="C8540">
        <v>1</v>
      </c>
      <c r="D8540" s="39">
        <v>0.9</v>
      </c>
      <c r="E8540" s="39">
        <v>2</v>
      </c>
      <c r="F8540" s="39" t="s">
        <v>51</v>
      </c>
    </row>
    <row r="8541" spans="1:6">
      <c r="A8541">
        <v>93</v>
      </c>
      <c r="B8541" s="1" t="s">
        <v>511</v>
      </c>
      <c r="C8541">
        <v>2</v>
      </c>
      <c r="D8541" s="39">
        <v>0</v>
      </c>
      <c r="E8541" s="39">
        <v>0</v>
      </c>
      <c r="F8541" s="39" t="s">
        <v>52</v>
      </c>
    </row>
    <row r="8542" spans="1:6">
      <c r="A8542">
        <v>93</v>
      </c>
      <c r="B8542" s="1" t="s">
        <v>257</v>
      </c>
      <c r="C8542">
        <v>1</v>
      </c>
      <c r="D8542" s="39">
        <v>1</v>
      </c>
      <c r="E8542" s="39">
        <v>3</v>
      </c>
      <c r="F8542" s="39" t="s">
        <v>51</v>
      </c>
    </row>
    <row r="8543" spans="1:6">
      <c r="A8543">
        <v>93</v>
      </c>
      <c r="B8543" s="1" t="s">
        <v>257</v>
      </c>
      <c r="C8543">
        <v>2</v>
      </c>
      <c r="D8543" s="39">
        <v>0.83</v>
      </c>
      <c r="E8543" s="39">
        <v>2</v>
      </c>
      <c r="F8543" s="39" t="s">
        <v>51</v>
      </c>
    </row>
    <row r="8544" spans="1:6">
      <c r="A8544">
        <v>93</v>
      </c>
      <c r="B8544" s="1" t="s">
        <v>414</v>
      </c>
      <c r="C8544">
        <v>1</v>
      </c>
      <c r="D8544" s="39">
        <v>0.86</v>
      </c>
      <c r="E8544" s="39">
        <v>2</v>
      </c>
      <c r="F8544" s="39" t="s">
        <v>51</v>
      </c>
    </row>
    <row r="8545" spans="1:6">
      <c r="A8545">
        <v>93</v>
      </c>
      <c r="B8545" s="1" t="s">
        <v>414</v>
      </c>
      <c r="C8545">
        <v>2</v>
      </c>
      <c r="D8545" s="39">
        <v>1</v>
      </c>
      <c r="E8545" s="39">
        <v>3</v>
      </c>
      <c r="F8545" s="39" t="s">
        <v>51</v>
      </c>
    </row>
    <row r="8546" spans="1:6">
      <c r="A8546">
        <v>93</v>
      </c>
      <c r="B8546" s="1" t="s">
        <v>122</v>
      </c>
      <c r="C8546">
        <v>1</v>
      </c>
      <c r="D8546" s="39">
        <v>0.69</v>
      </c>
      <c r="E8546" s="39">
        <v>1</v>
      </c>
      <c r="F8546" s="39" t="s">
        <v>51</v>
      </c>
    </row>
    <row r="8547" spans="1:6">
      <c r="A8547">
        <v>93</v>
      </c>
      <c r="B8547" s="1" t="s">
        <v>122</v>
      </c>
      <c r="C8547">
        <v>2</v>
      </c>
      <c r="D8547" s="39">
        <v>0.61</v>
      </c>
      <c r="E8547" s="39">
        <v>2</v>
      </c>
      <c r="F8547" s="39" t="s">
        <v>51</v>
      </c>
    </row>
    <row r="8548" spans="1:6">
      <c r="A8548">
        <v>93</v>
      </c>
      <c r="B8548" s="1" t="s">
        <v>310</v>
      </c>
      <c r="C8548">
        <v>1</v>
      </c>
      <c r="D8548" s="39">
        <v>1</v>
      </c>
      <c r="E8548" s="39">
        <v>3</v>
      </c>
      <c r="F8548" s="39" t="s">
        <v>51</v>
      </c>
    </row>
    <row r="8549" spans="1:6">
      <c r="A8549">
        <v>93</v>
      </c>
      <c r="B8549" s="1" t="s">
        <v>310</v>
      </c>
      <c r="C8549">
        <v>2</v>
      </c>
      <c r="D8549" s="39">
        <v>0.9</v>
      </c>
      <c r="E8549" s="39">
        <v>2</v>
      </c>
      <c r="F8549" s="39" t="s">
        <v>51</v>
      </c>
    </row>
    <row r="8550" spans="1:6">
      <c r="A8550">
        <v>93</v>
      </c>
      <c r="B8550" s="1" t="s">
        <v>519</v>
      </c>
      <c r="C8550">
        <v>1</v>
      </c>
      <c r="D8550" s="39">
        <v>0.83</v>
      </c>
      <c r="E8550" s="39">
        <v>1</v>
      </c>
      <c r="F8550" s="39" t="s">
        <v>51</v>
      </c>
    </row>
    <row r="8551" spans="1:6">
      <c r="A8551">
        <v>93</v>
      </c>
      <c r="B8551" s="1" t="s">
        <v>519</v>
      </c>
      <c r="C8551">
        <v>2</v>
      </c>
      <c r="D8551" s="39">
        <v>0.8</v>
      </c>
      <c r="E8551" s="39">
        <v>2</v>
      </c>
      <c r="F8551" s="39" t="s">
        <v>51</v>
      </c>
    </row>
    <row r="8552" spans="1:6">
      <c r="A8552">
        <v>93</v>
      </c>
      <c r="B8552" s="1" t="s">
        <v>240</v>
      </c>
      <c r="C8552">
        <v>1</v>
      </c>
      <c r="D8552" s="39">
        <v>0.7</v>
      </c>
      <c r="E8552" s="39">
        <v>2</v>
      </c>
      <c r="F8552" s="39" t="s">
        <v>51</v>
      </c>
    </row>
    <row r="8553" spans="1:6">
      <c r="A8553">
        <v>93</v>
      </c>
      <c r="B8553" s="1" t="s">
        <v>240</v>
      </c>
      <c r="C8553">
        <v>2</v>
      </c>
      <c r="D8553" s="39">
        <v>1</v>
      </c>
      <c r="E8553" s="39">
        <v>3</v>
      </c>
      <c r="F8553" s="39" t="s">
        <v>51</v>
      </c>
    </row>
    <row r="8554" spans="1:6">
      <c r="A8554">
        <v>93</v>
      </c>
      <c r="B8554" s="1" t="s">
        <v>405</v>
      </c>
      <c r="C8554">
        <v>1</v>
      </c>
      <c r="D8554" s="39">
        <v>1</v>
      </c>
      <c r="E8554" s="39">
        <v>3</v>
      </c>
      <c r="F8554" s="39" t="s">
        <v>51</v>
      </c>
    </row>
    <row r="8555" spans="1:6">
      <c r="A8555">
        <v>93</v>
      </c>
      <c r="B8555" s="1" t="s">
        <v>405</v>
      </c>
      <c r="C8555">
        <v>2</v>
      </c>
      <c r="D8555" s="39">
        <v>1</v>
      </c>
      <c r="E8555" s="39">
        <v>3</v>
      </c>
      <c r="F8555" s="39" t="s">
        <v>51</v>
      </c>
    </row>
    <row r="8556" spans="1:6">
      <c r="A8556">
        <v>93</v>
      </c>
      <c r="B8556" s="1" t="s">
        <v>290</v>
      </c>
      <c r="C8556">
        <v>1</v>
      </c>
      <c r="D8556" s="39">
        <v>0.69</v>
      </c>
      <c r="E8556" s="39">
        <v>1</v>
      </c>
      <c r="F8556" s="39" t="s">
        <v>51</v>
      </c>
    </row>
    <row r="8557" spans="1:6">
      <c r="A8557">
        <v>93</v>
      </c>
      <c r="B8557" s="1" t="s">
        <v>290</v>
      </c>
      <c r="C8557">
        <v>2</v>
      </c>
      <c r="D8557" s="39">
        <v>1</v>
      </c>
      <c r="E8557" s="39">
        <v>3</v>
      </c>
      <c r="F8557" s="39" t="s">
        <v>51</v>
      </c>
    </row>
    <row r="8558" spans="1:6">
      <c r="A8558">
        <v>93</v>
      </c>
      <c r="B8558" s="1" t="s">
        <v>534</v>
      </c>
      <c r="C8558">
        <v>1</v>
      </c>
      <c r="D8558" s="39">
        <v>1</v>
      </c>
      <c r="E8558" s="39">
        <v>3</v>
      </c>
      <c r="F8558" s="39" t="s">
        <v>51</v>
      </c>
    </row>
    <row r="8559" spans="1:6">
      <c r="A8559">
        <v>93</v>
      </c>
      <c r="B8559" s="1" t="s">
        <v>534</v>
      </c>
      <c r="C8559">
        <v>2</v>
      </c>
      <c r="D8559" s="39">
        <v>0.7</v>
      </c>
      <c r="E8559" s="39">
        <v>1</v>
      </c>
      <c r="F8559" s="39" t="s">
        <v>51</v>
      </c>
    </row>
    <row r="8560" spans="1:6">
      <c r="A8560">
        <v>93</v>
      </c>
      <c r="B8560" s="1" t="s">
        <v>326</v>
      </c>
      <c r="C8560">
        <v>1</v>
      </c>
      <c r="D8560" s="39">
        <v>0.93</v>
      </c>
      <c r="E8560" s="39">
        <v>2</v>
      </c>
      <c r="F8560" s="39" t="s">
        <v>51</v>
      </c>
    </row>
    <row r="8561" spans="1:6">
      <c r="A8561">
        <v>93</v>
      </c>
      <c r="B8561" s="1" t="s">
        <v>326</v>
      </c>
      <c r="C8561">
        <v>2</v>
      </c>
      <c r="D8561" s="39">
        <v>0.83</v>
      </c>
      <c r="E8561" s="39">
        <v>2</v>
      </c>
      <c r="F8561" s="39" t="s">
        <v>51</v>
      </c>
    </row>
    <row r="8562" spans="1:6">
      <c r="A8562">
        <v>93</v>
      </c>
      <c r="B8562" s="1" t="s">
        <v>342</v>
      </c>
      <c r="C8562">
        <v>1</v>
      </c>
      <c r="D8562" s="39">
        <v>0.75</v>
      </c>
      <c r="E8562" s="39">
        <v>2</v>
      </c>
      <c r="F8562" s="39" t="s">
        <v>51</v>
      </c>
    </row>
    <row r="8563" spans="1:6">
      <c r="A8563">
        <v>93</v>
      </c>
      <c r="B8563" s="1" t="s">
        <v>342</v>
      </c>
      <c r="C8563">
        <v>2</v>
      </c>
      <c r="D8563" s="39">
        <v>0.93</v>
      </c>
      <c r="E8563" s="39">
        <v>2</v>
      </c>
      <c r="F8563" s="39" t="s">
        <v>51</v>
      </c>
    </row>
    <row r="8564" spans="1:6">
      <c r="A8564">
        <v>93</v>
      </c>
      <c r="B8564" s="1" t="s">
        <v>557</v>
      </c>
      <c r="C8564">
        <v>1</v>
      </c>
      <c r="D8564" s="39">
        <v>0.75</v>
      </c>
      <c r="E8564" s="39">
        <v>2</v>
      </c>
      <c r="F8564" s="39" t="s">
        <v>51</v>
      </c>
    </row>
    <row r="8565" spans="1:6">
      <c r="A8565">
        <v>93</v>
      </c>
      <c r="B8565" s="1" t="s">
        <v>557</v>
      </c>
      <c r="C8565">
        <v>2</v>
      </c>
      <c r="D8565" s="39">
        <v>0.78</v>
      </c>
      <c r="E8565" s="39">
        <v>2</v>
      </c>
      <c r="F8565" s="39" t="s">
        <v>51</v>
      </c>
    </row>
    <row r="8566" spans="1:6">
      <c r="A8566">
        <v>93</v>
      </c>
      <c r="B8566" s="1" t="s">
        <v>274</v>
      </c>
      <c r="C8566">
        <v>1</v>
      </c>
      <c r="D8566" s="39">
        <v>0.78</v>
      </c>
      <c r="E8566" s="39">
        <v>2</v>
      </c>
      <c r="F8566" s="39" t="s">
        <v>51</v>
      </c>
    </row>
    <row r="8567" spans="1:6">
      <c r="A8567">
        <v>93</v>
      </c>
      <c r="B8567" s="1" t="s">
        <v>274</v>
      </c>
      <c r="C8567">
        <v>2</v>
      </c>
      <c r="D8567" s="39">
        <v>0.85</v>
      </c>
      <c r="E8567" s="39">
        <v>2</v>
      </c>
      <c r="F8567" s="39" t="s">
        <v>51</v>
      </c>
    </row>
    <row r="8568" spans="1:6">
      <c r="A8568">
        <v>93</v>
      </c>
      <c r="B8568" s="1" t="s">
        <v>20</v>
      </c>
      <c r="C8568">
        <v>1</v>
      </c>
      <c r="D8568" s="39">
        <v>0.57999999999999996</v>
      </c>
      <c r="E8568" s="39">
        <v>1</v>
      </c>
      <c r="F8568" s="39" t="s">
        <v>51</v>
      </c>
    </row>
    <row r="8569" spans="1:6">
      <c r="A8569">
        <v>93</v>
      </c>
      <c r="B8569" s="1" t="s">
        <v>20</v>
      </c>
      <c r="C8569">
        <v>2</v>
      </c>
      <c r="D8569" s="39">
        <v>0.53</v>
      </c>
      <c r="E8569" s="39">
        <v>1</v>
      </c>
      <c r="F8569" s="39" t="s">
        <v>51</v>
      </c>
    </row>
    <row r="8570" spans="1:6">
      <c r="A8570">
        <v>93</v>
      </c>
      <c r="B8570" s="1" t="s">
        <v>526</v>
      </c>
      <c r="C8570">
        <v>1</v>
      </c>
      <c r="D8570" s="39">
        <v>0.61</v>
      </c>
      <c r="E8570" s="39">
        <v>1</v>
      </c>
      <c r="F8570" s="39" t="s">
        <v>51</v>
      </c>
    </row>
    <row r="8571" spans="1:6">
      <c r="A8571">
        <v>93</v>
      </c>
      <c r="B8571" s="1" t="s">
        <v>526</v>
      </c>
      <c r="C8571">
        <v>2</v>
      </c>
      <c r="D8571" s="39">
        <v>1</v>
      </c>
      <c r="E8571" s="39">
        <v>3</v>
      </c>
      <c r="F8571" s="39" t="s">
        <v>51</v>
      </c>
    </row>
    <row r="8572" spans="1:6">
      <c r="A8572">
        <v>93</v>
      </c>
      <c r="B8572" s="1" t="s">
        <v>311</v>
      </c>
      <c r="C8572">
        <v>1</v>
      </c>
      <c r="D8572" s="39">
        <v>1</v>
      </c>
      <c r="E8572" s="39">
        <v>3</v>
      </c>
      <c r="F8572" s="39" t="s">
        <v>51</v>
      </c>
    </row>
    <row r="8573" spans="1:6">
      <c r="A8573">
        <v>93</v>
      </c>
      <c r="B8573" s="1" t="s">
        <v>311</v>
      </c>
      <c r="C8573">
        <v>2</v>
      </c>
      <c r="D8573" s="39">
        <v>0.54</v>
      </c>
      <c r="E8573" s="39">
        <v>2</v>
      </c>
      <c r="F8573" s="39" t="s">
        <v>51</v>
      </c>
    </row>
    <row r="8574" spans="1:6">
      <c r="A8574">
        <v>93</v>
      </c>
      <c r="B8574" s="1" t="s">
        <v>394</v>
      </c>
      <c r="C8574">
        <v>1</v>
      </c>
      <c r="D8574" s="39">
        <v>0.69</v>
      </c>
      <c r="E8574" s="39">
        <v>1</v>
      </c>
      <c r="F8574" s="39" t="s">
        <v>51</v>
      </c>
    </row>
    <row r="8575" spans="1:6">
      <c r="A8575">
        <v>93</v>
      </c>
      <c r="B8575" s="1" t="s">
        <v>394</v>
      </c>
      <c r="C8575">
        <v>2</v>
      </c>
      <c r="D8575" s="39">
        <v>0.8</v>
      </c>
      <c r="E8575" s="39">
        <v>2</v>
      </c>
      <c r="F8575" s="39" t="s">
        <v>51</v>
      </c>
    </row>
    <row r="8576" spans="1:6">
      <c r="A8576">
        <v>93</v>
      </c>
      <c r="B8576" s="1" t="s">
        <v>356</v>
      </c>
      <c r="C8576">
        <v>1</v>
      </c>
      <c r="D8576" s="39">
        <v>0.85</v>
      </c>
      <c r="E8576" s="39">
        <v>2</v>
      </c>
      <c r="F8576" s="39" t="s">
        <v>51</v>
      </c>
    </row>
    <row r="8577" spans="1:6">
      <c r="A8577">
        <v>93</v>
      </c>
      <c r="B8577" s="1" t="s">
        <v>356</v>
      </c>
      <c r="C8577">
        <v>2</v>
      </c>
      <c r="D8577" s="39">
        <v>0.73</v>
      </c>
      <c r="E8577" s="39">
        <v>1</v>
      </c>
      <c r="F8577" s="39" t="s">
        <v>51</v>
      </c>
    </row>
    <row r="8578" spans="1:6">
      <c r="A8578">
        <v>93</v>
      </c>
      <c r="B8578" s="1" t="s">
        <v>243</v>
      </c>
      <c r="C8578">
        <v>1</v>
      </c>
      <c r="D8578" s="39">
        <v>1</v>
      </c>
      <c r="E8578" s="39">
        <v>3</v>
      </c>
      <c r="F8578" s="39" t="s">
        <v>51</v>
      </c>
    </row>
    <row r="8579" spans="1:6">
      <c r="A8579">
        <v>93</v>
      </c>
      <c r="B8579" s="1" t="s">
        <v>243</v>
      </c>
      <c r="C8579">
        <v>2</v>
      </c>
      <c r="D8579" s="39">
        <v>1</v>
      </c>
      <c r="E8579" s="39">
        <v>3</v>
      </c>
      <c r="F8579" s="39" t="s">
        <v>51</v>
      </c>
    </row>
    <row r="8580" spans="1:6">
      <c r="A8580">
        <v>93</v>
      </c>
      <c r="B8580" s="1" t="s">
        <v>256</v>
      </c>
      <c r="C8580">
        <v>1</v>
      </c>
      <c r="D8580" s="39">
        <v>1</v>
      </c>
      <c r="E8580" s="39">
        <v>3</v>
      </c>
      <c r="F8580" s="39" t="s">
        <v>51</v>
      </c>
    </row>
    <row r="8581" spans="1:6">
      <c r="A8581">
        <v>93</v>
      </c>
      <c r="B8581" s="1" t="s">
        <v>256</v>
      </c>
      <c r="C8581">
        <v>2</v>
      </c>
      <c r="D8581" s="39">
        <v>1</v>
      </c>
      <c r="E8581" s="39">
        <v>3</v>
      </c>
      <c r="F8581" s="39" t="s">
        <v>51</v>
      </c>
    </row>
    <row r="8582" spans="1:6">
      <c r="A8582">
        <v>93</v>
      </c>
      <c r="B8582" s="1" t="s">
        <v>561</v>
      </c>
      <c r="C8582">
        <v>1</v>
      </c>
      <c r="D8582" s="39">
        <v>1</v>
      </c>
      <c r="E8582" s="39">
        <v>3</v>
      </c>
      <c r="F8582" s="39" t="s">
        <v>51</v>
      </c>
    </row>
    <row r="8583" spans="1:6">
      <c r="A8583">
        <v>93</v>
      </c>
      <c r="B8583" s="1" t="s">
        <v>561</v>
      </c>
      <c r="C8583">
        <v>2</v>
      </c>
      <c r="D8583" s="39">
        <v>1</v>
      </c>
      <c r="E8583" s="39">
        <v>3</v>
      </c>
      <c r="F8583" s="39" t="s">
        <v>51</v>
      </c>
    </row>
    <row r="8584" spans="1:6">
      <c r="A8584">
        <v>93</v>
      </c>
      <c r="B8584" s="1" t="s">
        <v>285</v>
      </c>
      <c r="C8584">
        <v>1</v>
      </c>
      <c r="D8584" s="39">
        <v>1</v>
      </c>
      <c r="E8584" s="39">
        <v>3</v>
      </c>
      <c r="F8584" s="39" t="s">
        <v>51</v>
      </c>
    </row>
    <row r="8585" spans="1:6">
      <c r="A8585">
        <v>93</v>
      </c>
      <c r="B8585" s="1" t="s">
        <v>285</v>
      </c>
      <c r="C8585">
        <v>2</v>
      </c>
      <c r="D8585" s="39">
        <v>0.67</v>
      </c>
      <c r="E8585" s="39">
        <v>2</v>
      </c>
      <c r="F8585" s="39" t="s">
        <v>51</v>
      </c>
    </row>
    <row r="8586" spans="1:6">
      <c r="A8586">
        <v>93</v>
      </c>
      <c r="B8586" s="1" t="s">
        <v>275</v>
      </c>
      <c r="C8586">
        <v>1</v>
      </c>
      <c r="D8586" s="39">
        <v>1</v>
      </c>
      <c r="E8586" s="39">
        <v>3</v>
      </c>
      <c r="F8586" s="39" t="s">
        <v>51</v>
      </c>
    </row>
    <row r="8587" spans="1:6">
      <c r="A8587">
        <v>93</v>
      </c>
      <c r="B8587" s="1" t="s">
        <v>275</v>
      </c>
      <c r="C8587">
        <v>2</v>
      </c>
      <c r="D8587" s="39">
        <v>1</v>
      </c>
      <c r="E8587" s="39">
        <v>3</v>
      </c>
      <c r="F8587" s="39" t="s">
        <v>51</v>
      </c>
    </row>
    <row r="8588" spans="1:6">
      <c r="A8588">
        <v>93</v>
      </c>
      <c r="B8588" s="1" t="s">
        <v>21</v>
      </c>
      <c r="C8588">
        <v>1</v>
      </c>
      <c r="D8588" s="39">
        <v>1</v>
      </c>
      <c r="E8588" s="39">
        <v>3</v>
      </c>
      <c r="F8588" s="39" t="s">
        <v>51</v>
      </c>
    </row>
    <row r="8589" spans="1:6">
      <c r="A8589">
        <v>93</v>
      </c>
      <c r="B8589" s="1" t="s">
        <v>21</v>
      </c>
      <c r="C8589">
        <v>2</v>
      </c>
      <c r="D8589" s="39">
        <v>0.61</v>
      </c>
      <c r="E8589" s="39">
        <v>2</v>
      </c>
      <c r="F8589" s="39" t="s">
        <v>51</v>
      </c>
    </row>
    <row r="8590" spans="1:6">
      <c r="A8590">
        <v>93</v>
      </c>
      <c r="B8590" s="1" t="s">
        <v>376</v>
      </c>
      <c r="C8590">
        <v>1</v>
      </c>
      <c r="D8590" s="39">
        <v>1</v>
      </c>
      <c r="E8590" s="39">
        <v>3</v>
      </c>
      <c r="F8590" s="39" t="s">
        <v>51</v>
      </c>
    </row>
    <row r="8591" spans="1:6">
      <c r="A8591">
        <v>93</v>
      </c>
      <c r="B8591" s="1" t="s">
        <v>376</v>
      </c>
      <c r="C8591">
        <v>2</v>
      </c>
      <c r="D8591" s="39">
        <v>0.64</v>
      </c>
      <c r="E8591" s="39">
        <v>1</v>
      </c>
      <c r="F8591" s="39" t="s">
        <v>51</v>
      </c>
    </row>
    <row r="8592" spans="1:6">
      <c r="A8592">
        <v>93</v>
      </c>
      <c r="B8592" s="1" t="s">
        <v>535</v>
      </c>
      <c r="C8592">
        <v>1</v>
      </c>
      <c r="D8592" s="39">
        <v>0.78</v>
      </c>
      <c r="E8592" s="39">
        <v>2</v>
      </c>
      <c r="F8592" s="39" t="s">
        <v>51</v>
      </c>
    </row>
    <row r="8593" spans="1:6">
      <c r="A8593">
        <v>93</v>
      </c>
      <c r="B8593" s="1" t="s">
        <v>535</v>
      </c>
      <c r="C8593">
        <v>2</v>
      </c>
      <c r="D8593" s="39">
        <v>0.62</v>
      </c>
      <c r="E8593" s="39">
        <v>2</v>
      </c>
      <c r="F8593" s="39" t="s">
        <v>51</v>
      </c>
    </row>
    <row r="8594" spans="1:6">
      <c r="A8594" s="453">
        <v>94</v>
      </c>
      <c r="B8594" s="1" t="s">
        <v>559</v>
      </c>
      <c r="C8594">
        <v>1</v>
      </c>
      <c r="D8594" s="39">
        <v>0.81</v>
      </c>
      <c r="E8594" s="39">
        <v>2</v>
      </c>
      <c r="F8594" s="39" t="s">
        <v>51</v>
      </c>
    </row>
    <row r="8595" spans="1:6">
      <c r="A8595">
        <v>94</v>
      </c>
      <c r="B8595" s="1" t="s">
        <v>559</v>
      </c>
      <c r="C8595">
        <v>2</v>
      </c>
      <c r="D8595" s="39">
        <v>1</v>
      </c>
      <c r="E8595" s="39">
        <v>3</v>
      </c>
      <c r="F8595" s="39" t="s">
        <v>51</v>
      </c>
    </row>
    <row r="8596" spans="1:6">
      <c r="A8596">
        <v>94</v>
      </c>
      <c r="B8596" s="1" t="s">
        <v>354</v>
      </c>
      <c r="C8596">
        <v>1</v>
      </c>
      <c r="D8596" s="39">
        <v>0.67</v>
      </c>
      <c r="E8596" s="39">
        <v>1</v>
      </c>
      <c r="F8596" s="39" t="s">
        <v>51</v>
      </c>
    </row>
    <row r="8597" spans="1:6">
      <c r="A8597">
        <v>94</v>
      </c>
      <c r="B8597" s="1" t="s">
        <v>354</v>
      </c>
      <c r="C8597">
        <v>2</v>
      </c>
      <c r="D8597" s="39">
        <v>0</v>
      </c>
      <c r="E8597" s="39">
        <v>0</v>
      </c>
      <c r="F8597" s="39" t="s">
        <v>52</v>
      </c>
    </row>
    <row r="8598" spans="1:6">
      <c r="A8598">
        <v>94</v>
      </c>
      <c r="B8598" s="1" t="s">
        <v>330</v>
      </c>
      <c r="C8598">
        <v>1</v>
      </c>
      <c r="D8598" s="39">
        <v>0.97</v>
      </c>
      <c r="E8598" s="39">
        <v>2</v>
      </c>
      <c r="F8598" s="39" t="s">
        <v>51</v>
      </c>
    </row>
    <row r="8599" spans="1:6">
      <c r="A8599">
        <v>94</v>
      </c>
      <c r="B8599" s="1" t="s">
        <v>330</v>
      </c>
      <c r="C8599">
        <v>2</v>
      </c>
      <c r="D8599" s="39">
        <v>0.5</v>
      </c>
      <c r="E8599" s="39">
        <v>2</v>
      </c>
      <c r="F8599" s="39" t="s">
        <v>51</v>
      </c>
    </row>
    <row r="8600" spans="1:6">
      <c r="A8600">
        <v>94</v>
      </c>
      <c r="B8600" s="1" t="s">
        <v>332</v>
      </c>
      <c r="C8600">
        <v>1</v>
      </c>
      <c r="D8600" s="39">
        <v>0.6</v>
      </c>
      <c r="E8600" s="39">
        <v>2</v>
      </c>
      <c r="F8600" s="39" t="s">
        <v>51</v>
      </c>
    </row>
    <row r="8601" spans="1:6">
      <c r="A8601">
        <v>94</v>
      </c>
      <c r="B8601" s="1" t="s">
        <v>332</v>
      </c>
      <c r="C8601">
        <v>2</v>
      </c>
      <c r="D8601" s="39">
        <v>0.61</v>
      </c>
      <c r="E8601" s="39">
        <v>2</v>
      </c>
      <c r="F8601" s="39" t="s">
        <v>51</v>
      </c>
    </row>
    <row r="8602" spans="1:6">
      <c r="A8602">
        <v>94</v>
      </c>
      <c r="B8602" s="1" t="s">
        <v>390</v>
      </c>
      <c r="C8602">
        <v>1</v>
      </c>
      <c r="D8602" s="39">
        <v>0.54</v>
      </c>
      <c r="E8602" s="39">
        <v>2</v>
      </c>
      <c r="F8602" s="39" t="s">
        <v>51</v>
      </c>
    </row>
    <row r="8603" spans="1:6">
      <c r="A8603">
        <v>94</v>
      </c>
      <c r="B8603" s="1" t="s">
        <v>390</v>
      </c>
      <c r="C8603">
        <v>2</v>
      </c>
      <c r="D8603" s="39">
        <v>0.93</v>
      </c>
      <c r="E8603" s="39">
        <v>2</v>
      </c>
      <c r="F8603" s="39" t="s">
        <v>51</v>
      </c>
    </row>
    <row r="8604" spans="1:6">
      <c r="A8604">
        <v>94</v>
      </c>
      <c r="B8604" s="1" t="s">
        <v>343</v>
      </c>
      <c r="C8604">
        <v>1</v>
      </c>
      <c r="D8604" s="39">
        <v>0.49</v>
      </c>
      <c r="E8604" s="39">
        <v>1</v>
      </c>
      <c r="F8604" s="39" t="s">
        <v>51</v>
      </c>
    </row>
    <row r="8605" spans="1:6">
      <c r="A8605">
        <v>94</v>
      </c>
      <c r="B8605" s="1" t="s">
        <v>343</v>
      </c>
      <c r="C8605">
        <v>2</v>
      </c>
      <c r="D8605" s="39">
        <v>1</v>
      </c>
      <c r="E8605" s="39">
        <v>3</v>
      </c>
      <c r="F8605" s="39" t="s">
        <v>51</v>
      </c>
    </row>
    <row r="8606" spans="1:6">
      <c r="A8606">
        <v>94</v>
      </c>
      <c r="B8606" s="1" t="s">
        <v>379</v>
      </c>
      <c r="C8606">
        <v>1</v>
      </c>
      <c r="D8606" s="39">
        <v>0.68</v>
      </c>
      <c r="E8606" s="39">
        <v>1</v>
      </c>
      <c r="F8606" s="39" t="s">
        <v>51</v>
      </c>
    </row>
    <row r="8607" spans="1:6">
      <c r="A8607">
        <v>94</v>
      </c>
      <c r="B8607" s="1" t="s">
        <v>379</v>
      </c>
      <c r="C8607">
        <v>2</v>
      </c>
      <c r="D8607" s="39">
        <v>0</v>
      </c>
      <c r="E8607" s="39">
        <v>0</v>
      </c>
      <c r="F8607" s="39" t="s">
        <v>52</v>
      </c>
    </row>
    <row r="8608" spans="1:6">
      <c r="A8608">
        <v>94</v>
      </c>
      <c r="B8608" s="1" t="s">
        <v>95</v>
      </c>
      <c r="C8608">
        <v>1</v>
      </c>
      <c r="D8608" s="39">
        <v>0.43</v>
      </c>
      <c r="E8608" s="39">
        <v>0</v>
      </c>
      <c r="F8608" s="39" t="s">
        <v>51</v>
      </c>
    </row>
    <row r="8609" spans="1:6">
      <c r="A8609">
        <v>94</v>
      </c>
      <c r="B8609" s="1" t="s">
        <v>95</v>
      </c>
      <c r="C8609">
        <v>2</v>
      </c>
      <c r="D8609" s="39">
        <v>1</v>
      </c>
      <c r="E8609" s="39">
        <v>3</v>
      </c>
      <c r="F8609" s="39" t="s">
        <v>51</v>
      </c>
    </row>
    <row r="8610" spans="1:6">
      <c r="A8610">
        <v>94</v>
      </c>
      <c r="B8610" s="1" t="s">
        <v>10</v>
      </c>
      <c r="C8610">
        <v>1</v>
      </c>
      <c r="D8610" s="39">
        <v>0.9</v>
      </c>
      <c r="E8610" s="39">
        <v>2</v>
      </c>
      <c r="F8610" s="39" t="s">
        <v>51</v>
      </c>
    </row>
    <row r="8611" spans="1:6">
      <c r="A8611">
        <v>94</v>
      </c>
      <c r="B8611" s="1" t="s">
        <v>10</v>
      </c>
      <c r="C8611">
        <v>2</v>
      </c>
      <c r="D8611" s="39">
        <v>0.83</v>
      </c>
      <c r="E8611" s="39">
        <v>1</v>
      </c>
      <c r="F8611" s="39" t="s">
        <v>51</v>
      </c>
    </row>
    <row r="8612" spans="1:6">
      <c r="A8612">
        <v>94</v>
      </c>
      <c r="B8612" s="1" t="s">
        <v>508</v>
      </c>
      <c r="C8612">
        <v>1</v>
      </c>
      <c r="D8612" s="39">
        <v>0.71</v>
      </c>
      <c r="E8612" s="39">
        <v>2</v>
      </c>
      <c r="F8612" s="39" t="s">
        <v>51</v>
      </c>
    </row>
    <row r="8613" spans="1:6">
      <c r="A8613">
        <v>94</v>
      </c>
      <c r="B8613" s="1" t="s">
        <v>508</v>
      </c>
      <c r="C8613">
        <v>2</v>
      </c>
      <c r="D8613" s="39">
        <v>0.73</v>
      </c>
      <c r="E8613" s="39">
        <v>1</v>
      </c>
      <c r="F8613" s="39" t="s">
        <v>51</v>
      </c>
    </row>
    <row r="8614" spans="1:6">
      <c r="A8614">
        <v>94</v>
      </c>
      <c r="B8614" s="1" t="s">
        <v>452</v>
      </c>
      <c r="C8614">
        <v>1</v>
      </c>
      <c r="D8614" s="39">
        <v>0.89</v>
      </c>
      <c r="E8614" s="39">
        <v>2</v>
      </c>
      <c r="F8614" s="39" t="s">
        <v>51</v>
      </c>
    </row>
    <row r="8615" spans="1:6">
      <c r="A8615">
        <v>94</v>
      </c>
      <c r="B8615" s="1" t="s">
        <v>452</v>
      </c>
      <c r="C8615">
        <v>2</v>
      </c>
      <c r="D8615" s="39">
        <v>1</v>
      </c>
      <c r="E8615" s="39">
        <v>3</v>
      </c>
      <c r="F8615" s="39" t="s">
        <v>51</v>
      </c>
    </row>
    <row r="8616" spans="1:6">
      <c r="A8616">
        <v>94</v>
      </c>
      <c r="B8616" s="1" t="s">
        <v>334</v>
      </c>
      <c r="C8616">
        <v>1</v>
      </c>
      <c r="D8616" s="39">
        <v>0.71</v>
      </c>
      <c r="E8616" s="39">
        <v>1</v>
      </c>
      <c r="F8616" s="39" t="s">
        <v>51</v>
      </c>
    </row>
    <row r="8617" spans="1:6">
      <c r="A8617">
        <v>94</v>
      </c>
      <c r="B8617" s="1" t="s">
        <v>334</v>
      </c>
      <c r="C8617">
        <v>2</v>
      </c>
      <c r="D8617" s="39">
        <v>0.57999999999999996</v>
      </c>
      <c r="E8617" s="39">
        <v>1</v>
      </c>
      <c r="F8617" s="39" t="s">
        <v>51</v>
      </c>
    </row>
    <row r="8618" spans="1:6">
      <c r="A8618">
        <v>94</v>
      </c>
      <c r="B8618" s="1" t="s">
        <v>120</v>
      </c>
      <c r="C8618">
        <v>1</v>
      </c>
      <c r="D8618" s="39">
        <v>0.66</v>
      </c>
      <c r="E8618" s="39">
        <v>2</v>
      </c>
      <c r="F8618" s="39" t="s">
        <v>51</v>
      </c>
    </row>
    <row r="8619" spans="1:6">
      <c r="A8619">
        <v>94</v>
      </c>
      <c r="B8619" s="1" t="s">
        <v>120</v>
      </c>
      <c r="C8619">
        <v>2</v>
      </c>
      <c r="D8619" s="39">
        <v>0</v>
      </c>
      <c r="E8619" s="39">
        <v>0</v>
      </c>
      <c r="F8619" s="39" t="s">
        <v>52</v>
      </c>
    </row>
    <row r="8620" spans="1:6">
      <c r="A8620">
        <v>94</v>
      </c>
      <c r="B8620" s="1" t="s">
        <v>489</v>
      </c>
      <c r="C8620">
        <v>1</v>
      </c>
      <c r="D8620" s="39">
        <v>1</v>
      </c>
      <c r="E8620" s="39">
        <v>3</v>
      </c>
      <c r="F8620" s="39" t="s">
        <v>51</v>
      </c>
    </row>
    <row r="8621" spans="1:6">
      <c r="A8621">
        <v>94</v>
      </c>
      <c r="B8621" s="1" t="s">
        <v>489</v>
      </c>
      <c r="C8621">
        <v>2</v>
      </c>
      <c r="D8621" s="39">
        <v>0.7</v>
      </c>
      <c r="E8621" s="39">
        <v>2</v>
      </c>
      <c r="F8621" s="39" t="s">
        <v>51</v>
      </c>
    </row>
    <row r="8622" spans="1:6">
      <c r="A8622">
        <v>94</v>
      </c>
      <c r="B8622" s="1" t="s">
        <v>530</v>
      </c>
      <c r="C8622">
        <v>1</v>
      </c>
      <c r="D8622" s="39">
        <v>0.54</v>
      </c>
      <c r="E8622" s="39">
        <v>1</v>
      </c>
      <c r="F8622" s="39" t="s">
        <v>51</v>
      </c>
    </row>
    <row r="8623" spans="1:6">
      <c r="A8623">
        <v>94</v>
      </c>
      <c r="B8623" s="1" t="s">
        <v>530</v>
      </c>
      <c r="C8623">
        <v>2</v>
      </c>
      <c r="D8623" s="39">
        <v>0.7</v>
      </c>
      <c r="E8623" s="39">
        <v>2</v>
      </c>
      <c r="F8623" s="39" t="s">
        <v>51</v>
      </c>
    </row>
    <row r="8624" spans="1:6">
      <c r="A8624">
        <v>94</v>
      </c>
      <c r="B8624" s="1" t="s">
        <v>333</v>
      </c>
      <c r="C8624">
        <v>1</v>
      </c>
      <c r="D8624" s="39">
        <v>0.89</v>
      </c>
      <c r="E8624" s="39">
        <v>1</v>
      </c>
      <c r="F8624" s="39" t="s">
        <v>51</v>
      </c>
    </row>
    <row r="8625" spans="1:6">
      <c r="A8625">
        <v>94</v>
      </c>
      <c r="B8625" s="1" t="s">
        <v>333</v>
      </c>
      <c r="C8625">
        <v>2</v>
      </c>
      <c r="D8625" s="39">
        <v>0</v>
      </c>
      <c r="E8625" s="39">
        <v>0</v>
      </c>
      <c r="F8625" s="39" t="s">
        <v>52</v>
      </c>
    </row>
    <row r="8626" spans="1:6">
      <c r="A8626">
        <v>94</v>
      </c>
      <c r="B8626" s="1" t="s">
        <v>509</v>
      </c>
      <c r="C8626">
        <v>1</v>
      </c>
      <c r="D8626" s="39">
        <v>0.83</v>
      </c>
      <c r="E8626" s="39">
        <v>2</v>
      </c>
      <c r="F8626" s="39" t="s">
        <v>51</v>
      </c>
    </row>
    <row r="8627" spans="1:6">
      <c r="A8627">
        <v>94</v>
      </c>
      <c r="B8627" s="1" t="s">
        <v>509</v>
      </c>
      <c r="C8627">
        <v>2</v>
      </c>
      <c r="D8627" s="39">
        <v>0.52</v>
      </c>
      <c r="E8627" s="39">
        <v>2</v>
      </c>
      <c r="F8627" s="39" t="s">
        <v>51</v>
      </c>
    </row>
    <row r="8628" spans="1:6">
      <c r="A8628">
        <v>94</v>
      </c>
      <c r="B8628" s="1" t="s">
        <v>14</v>
      </c>
      <c r="C8628">
        <v>1</v>
      </c>
      <c r="D8628" s="39">
        <v>1</v>
      </c>
      <c r="E8628" s="39">
        <v>3</v>
      </c>
      <c r="F8628" s="39" t="s">
        <v>51</v>
      </c>
    </row>
    <row r="8629" spans="1:6">
      <c r="A8629">
        <v>94</v>
      </c>
      <c r="B8629" s="1" t="s">
        <v>14</v>
      </c>
      <c r="C8629">
        <v>2</v>
      </c>
      <c r="D8629" s="39">
        <v>1</v>
      </c>
      <c r="E8629" s="39">
        <v>3</v>
      </c>
      <c r="F8629" s="39" t="s">
        <v>51</v>
      </c>
    </row>
    <row r="8630" spans="1:6">
      <c r="A8630">
        <v>94</v>
      </c>
      <c r="B8630" s="1" t="s">
        <v>335</v>
      </c>
      <c r="C8630">
        <v>1</v>
      </c>
      <c r="D8630" s="39">
        <v>0.77</v>
      </c>
      <c r="E8630" s="39">
        <v>2</v>
      </c>
      <c r="F8630" s="39" t="s">
        <v>51</v>
      </c>
    </row>
    <row r="8631" spans="1:6">
      <c r="A8631">
        <v>94</v>
      </c>
      <c r="B8631" s="1" t="s">
        <v>335</v>
      </c>
      <c r="C8631">
        <v>2</v>
      </c>
      <c r="D8631" s="39">
        <v>1</v>
      </c>
      <c r="E8631" s="39">
        <v>3</v>
      </c>
      <c r="F8631" s="39" t="s">
        <v>51</v>
      </c>
    </row>
    <row r="8632" spans="1:6">
      <c r="A8632">
        <v>94</v>
      </c>
      <c r="B8632" s="1" t="s">
        <v>511</v>
      </c>
      <c r="C8632">
        <v>1</v>
      </c>
      <c r="D8632" s="39">
        <v>0.67</v>
      </c>
      <c r="E8632" s="39">
        <v>1</v>
      </c>
      <c r="F8632" s="39" t="s">
        <v>51</v>
      </c>
    </row>
    <row r="8633" spans="1:6">
      <c r="A8633">
        <v>94</v>
      </c>
      <c r="B8633" s="1" t="s">
        <v>511</v>
      </c>
      <c r="C8633">
        <v>2</v>
      </c>
      <c r="D8633" s="39">
        <v>0</v>
      </c>
      <c r="E8633" s="39">
        <v>0</v>
      </c>
      <c r="F8633" s="39" t="s">
        <v>52</v>
      </c>
    </row>
    <row r="8634" spans="1:6">
      <c r="A8634">
        <v>94</v>
      </c>
      <c r="B8634" s="1" t="s">
        <v>201</v>
      </c>
      <c r="C8634">
        <v>1</v>
      </c>
      <c r="D8634" s="39">
        <v>0.64</v>
      </c>
      <c r="E8634" s="39">
        <v>1</v>
      </c>
      <c r="F8634" s="39" t="s">
        <v>51</v>
      </c>
    </row>
    <row r="8635" spans="1:6">
      <c r="A8635">
        <v>94</v>
      </c>
      <c r="B8635" s="1" t="s">
        <v>201</v>
      </c>
      <c r="C8635">
        <v>2</v>
      </c>
      <c r="D8635" s="39">
        <v>0.66</v>
      </c>
      <c r="E8635" s="39">
        <v>1</v>
      </c>
      <c r="F8635" s="39" t="s">
        <v>51</v>
      </c>
    </row>
    <row r="8636" spans="1:6">
      <c r="A8636">
        <v>94</v>
      </c>
      <c r="B8636" s="1" t="s">
        <v>257</v>
      </c>
      <c r="C8636">
        <v>1</v>
      </c>
      <c r="D8636" s="39">
        <v>0.76</v>
      </c>
      <c r="E8636" s="39">
        <v>2</v>
      </c>
      <c r="F8636" s="39" t="s">
        <v>51</v>
      </c>
    </row>
    <row r="8637" spans="1:6">
      <c r="A8637">
        <v>94</v>
      </c>
      <c r="B8637" s="1" t="s">
        <v>257</v>
      </c>
      <c r="C8637">
        <v>2</v>
      </c>
      <c r="D8637" s="39">
        <v>0.59</v>
      </c>
      <c r="E8637" s="39">
        <v>1</v>
      </c>
      <c r="F8637" s="39" t="s">
        <v>51</v>
      </c>
    </row>
    <row r="8638" spans="1:6">
      <c r="A8638">
        <v>94</v>
      </c>
      <c r="B8638" s="1" t="s">
        <v>414</v>
      </c>
      <c r="C8638">
        <v>1</v>
      </c>
      <c r="D8638" s="39">
        <v>0.59</v>
      </c>
      <c r="E8638" s="39">
        <v>2</v>
      </c>
      <c r="F8638" s="39" t="s">
        <v>51</v>
      </c>
    </row>
    <row r="8639" spans="1:6">
      <c r="A8639">
        <v>94</v>
      </c>
      <c r="B8639" s="1" t="s">
        <v>414</v>
      </c>
      <c r="C8639">
        <v>2</v>
      </c>
      <c r="D8639" s="39">
        <v>0.85</v>
      </c>
      <c r="E8639" s="39">
        <v>2</v>
      </c>
      <c r="F8639" s="39" t="s">
        <v>51</v>
      </c>
    </row>
    <row r="8640" spans="1:6">
      <c r="A8640">
        <v>94</v>
      </c>
      <c r="B8640" s="1" t="s">
        <v>481</v>
      </c>
      <c r="C8640">
        <v>1</v>
      </c>
      <c r="D8640" s="39">
        <v>1</v>
      </c>
      <c r="E8640" s="39">
        <v>3</v>
      </c>
      <c r="F8640" s="39" t="s">
        <v>51</v>
      </c>
    </row>
    <row r="8641" spans="1:6">
      <c r="A8641">
        <v>94</v>
      </c>
      <c r="B8641" s="1" t="s">
        <v>481</v>
      </c>
      <c r="C8641">
        <v>2</v>
      </c>
      <c r="D8641" s="39">
        <v>1</v>
      </c>
      <c r="E8641" s="39">
        <v>3</v>
      </c>
      <c r="F8641" s="39" t="s">
        <v>51</v>
      </c>
    </row>
    <row r="8642" spans="1:6">
      <c r="A8642">
        <v>94</v>
      </c>
      <c r="B8642" s="1" t="s">
        <v>122</v>
      </c>
      <c r="C8642">
        <v>1</v>
      </c>
      <c r="D8642" s="39">
        <v>0.63</v>
      </c>
      <c r="E8642" s="39">
        <v>1</v>
      </c>
      <c r="F8642" s="39" t="s">
        <v>51</v>
      </c>
    </row>
    <row r="8643" spans="1:6">
      <c r="A8643">
        <v>94</v>
      </c>
      <c r="B8643" s="1" t="s">
        <v>122</v>
      </c>
      <c r="C8643">
        <v>2</v>
      </c>
      <c r="D8643" s="39">
        <v>0.56000000000000005</v>
      </c>
      <c r="E8643" s="39">
        <v>1</v>
      </c>
      <c r="F8643" s="39" t="s">
        <v>51</v>
      </c>
    </row>
    <row r="8644" spans="1:6">
      <c r="A8644">
        <v>94</v>
      </c>
      <c r="B8644" s="1" t="s">
        <v>310</v>
      </c>
      <c r="C8644">
        <v>1</v>
      </c>
      <c r="D8644" s="39">
        <v>0.32</v>
      </c>
      <c r="E8644" s="39">
        <v>0</v>
      </c>
      <c r="F8644" s="39" t="s">
        <v>51</v>
      </c>
    </row>
    <row r="8645" spans="1:6">
      <c r="A8645">
        <v>94</v>
      </c>
      <c r="B8645" s="1" t="s">
        <v>310</v>
      </c>
      <c r="C8645">
        <v>2</v>
      </c>
      <c r="D8645" s="39">
        <v>1</v>
      </c>
      <c r="E8645" s="39">
        <v>3</v>
      </c>
      <c r="F8645" s="39" t="s">
        <v>51</v>
      </c>
    </row>
    <row r="8646" spans="1:6">
      <c r="A8646">
        <v>94</v>
      </c>
      <c r="B8646" s="1" t="s">
        <v>519</v>
      </c>
      <c r="C8646">
        <v>1</v>
      </c>
      <c r="D8646" s="39">
        <v>0.76</v>
      </c>
      <c r="E8646" s="39">
        <v>2</v>
      </c>
      <c r="F8646" s="39" t="s">
        <v>51</v>
      </c>
    </row>
    <row r="8647" spans="1:6">
      <c r="A8647">
        <v>94</v>
      </c>
      <c r="B8647" s="1" t="s">
        <v>519</v>
      </c>
      <c r="C8647">
        <v>2</v>
      </c>
      <c r="D8647" s="39">
        <v>0.85</v>
      </c>
      <c r="E8647" s="39">
        <v>2</v>
      </c>
      <c r="F8647" s="39" t="s">
        <v>51</v>
      </c>
    </row>
    <row r="8648" spans="1:6">
      <c r="A8648">
        <v>94</v>
      </c>
      <c r="B8648" s="1" t="s">
        <v>240</v>
      </c>
      <c r="C8648">
        <v>1</v>
      </c>
      <c r="D8648" s="39">
        <v>0.68</v>
      </c>
      <c r="E8648" s="39">
        <v>2</v>
      </c>
      <c r="F8648" s="39" t="s">
        <v>51</v>
      </c>
    </row>
    <row r="8649" spans="1:6">
      <c r="A8649">
        <v>94</v>
      </c>
      <c r="B8649" s="1" t="s">
        <v>240</v>
      </c>
      <c r="C8649">
        <v>2</v>
      </c>
      <c r="D8649" s="39">
        <v>0.64</v>
      </c>
      <c r="E8649" s="39">
        <v>1</v>
      </c>
      <c r="F8649" s="39" t="s">
        <v>51</v>
      </c>
    </row>
    <row r="8650" spans="1:6">
      <c r="A8650">
        <v>94</v>
      </c>
      <c r="B8650" s="1" t="s">
        <v>534</v>
      </c>
      <c r="C8650">
        <v>1</v>
      </c>
      <c r="D8650" s="39">
        <v>1</v>
      </c>
      <c r="E8650" s="39">
        <v>3</v>
      </c>
      <c r="F8650" s="39" t="s">
        <v>51</v>
      </c>
    </row>
    <row r="8651" spans="1:6">
      <c r="A8651">
        <v>94</v>
      </c>
      <c r="B8651" s="1" t="s">
        <v>534</v>
      </c>
      <c r="C8651">
        <v>2</v>
      </c>
      <c r="D8651" s="39">
        <v>0.84</v>
      </c>
      <c r="E8651" s="39">
        <v>2</v>
      </c>
      <c r="F8651" s="39" t="s">
        <v>51</v>
      </c>
    </row>
    <row r="8652" spans="1:6">
      <c r="A8652">
        <v>94</v>
      </c>
      <c r="B8652" s="1" t="s">
        <v>290</v>
      </c>
      <c r="C8652">
        <v>1</v>
      </c>
      <c r="D8652" s="39">
        <v>1</v>
      </c>
      <c r="E8652" s="39">
        <v>3</v>
      </c>
      <c r="F8652" s="39" t="s">
        <v>51</v>
      </c>
    </row>
    <row r="8653" spans="1:6">
      <c r="A8653">
        <v>94</v>
      </c>
      <c r="B8653" s="1" t="s">
        <v>290</v>
      </c>
      <c r="C8653">
        <v>2</v>
      </c>
      <c r="D8653" s="39">
        <v>1</v>
      </c>
      <c r="E8653" s="39">
        <v>3</v>
      </c>
      <c r="F8653" s="39" t="s">
        <v>51</v>
      </c>
    </row>
    <row r="8654" spans="1:6">
      <c r="A8654">
        <v>94</v>
      </c>
      <c r="B8654" s="1" t="s">
        <v>326</v>
      </c>
      <c r="C8654">
        <v>1</v>
      </c>
      <c r="D8654" s="39">
        <v>0.73</v>
      </c>
      <c r="E8654" s="39">
        <v>2</v>
      </c>
      <c r="F8654" s="39" t="s">
        <v>51</v>
      </c>
    </row>
    <row r="8655" spans="1:6">
      <c r="A8655">
        <v>94</v>
      </c>
      <c r="B8655" s="1" t="s">
        <v>326</v>
      </c>
      <c r="C8655">
        <v>2</v>
      </c>
      <c r="D8655" s="39">
        <v>0.6</v>
      </c>
      <c r="E8655" s="39">
        <v>1</v>
      </c>
      <c r="F8655" s="39" t="s">
        <v>51</v>
      </c>
    </row>
    <row r="8656" spans="1:6">
      <c r="A8656">
        <v>94</v>
      </c>
      <c r="B8656" s="1" t="s">
        <v>342</v>
      </c>
      <c r="C8656">
        <v>1</v>
      </c>
      <c r="D8656" s="39">
        <v>0.95</v>
      </c>
      <c r="E8656" s="39">
        <v>2</v>
      </c>
      <c r="F8656" s="39" t="s">
        <v>51</v>
      </c>
    </row>
    <row r="8657" spans="1:6">
      <c r="A8657">
        <v>94</v>
      </c>
      <c r="B8657" s="1" t="s">
        <v>342</v>
      </c>
      <c r="C8657">
        <v>2</v>
      </c>
      <c r="D8657" s="39">
        <v>0.59</v>
      </c>
      <c r="E8657" s="39">
        <v>1</v>
      </c>
      <c r="F8657" s="39" t="s">
        <v>51</v>
      </c>
    </row>
    <row r="8658" spans="1:6">
      <c r="A8658">
        <v>94</v>
      </c>
      <c r="B8658" s="1" t="s">
        <v>557</v>
      </c>
      <c r="C8658">
        <v>1</v>
      </c>
      <c r="D8658" s="39">
        <v>0.54</v>
      </c>
      <c r="E8658" s="39">
        <v>2</v>
      </c>
      <c r="F8658" s="39" t="s">
        <v>51</v>
      </c>
    </row>
    <row r="8659" spans="1:6">
      <c r="A8659">
        <v>94</v>
      </c>
      <c r="B8659" s="1" t="s">
        <v>557</v>
      </c>
      <c r="C8659">
        <v>2</v>
      </c>
      <c r="D8659" s="39">
        <v>1</v>
      </c>
      <c r="E8659" s="39">
        <v>3</v>
      </c>
      <c r="F8659" s="39" t="s">
        <v>51</v>
      </c>
    </row>
    <row r="8660" spans="1:6">
      <c r="A8660">
        <v>94</v>
      </c>
      <c r="B8660" s="1" t="s">
        <v>274</v>
      </c>
      <c r="C8660">
        <v>1</v>
      </c>
      <c r="D8660" s="39">
        <v>0.86</v>
      </c>
      <c r="E8660" s="39">
        <v>2</v>
      </c>
      <c r="F8660" s="39" t="s">
        <v>51</v>
      </c>
    </row>
    <row r="8661" spans="1:6">
      <c r="A8661">
        <v>94</v>
      </c>
      <c r="B8661" s="1" t="s">
        <v>274</v>
      </c>
      <c r="C8661">
        <v>2</v>
      </c>
      <c r="D8661" s="39">
        <v>1</v>
      </c>
      <c r="E8661" s="39">
        <v>3</v>
      </c>
      <c r="F8661" s="39" t="s">
        <v>51</v>
      </c>
    </row>
    <row r="8662" spans="1:6">
      <c r="A8662">
        <v>94</v>
      </c>
      <c r="B8662" s="1" t="s">
        <v>526</v>
      </c>
      <c r="C8662">
        <v>1</v>
      </c>
      <c r="D8662" s="39">
        <v>1</v>
      </c>
      <c r="E8662" s="39">
        <v>3</v>
      </c>
      <c r="F8662" s="39" t="s">
        <v>51</v>
      </c>
    </row>
    <row r="8663" spans="1:6">
      <c r="A8663">
        <v>94</v>
      </c>
      <c r="B8663" s="1" t="s">
        <v>526</v>
      </c>
      <c r="C8663">
        <v>2</v>
      </c>
      <c r="D8663" s="39">
        <v>1</v>
      </c>
      <c r="E8663" s="39">
        <v>3</v>
      </c>
      <c r="F8663" s="39" t="s">
        <v>51</v>
      </c>
    </row>
    <row r="8664" spans="1:6">
      <c r="A8664">
        <v>94</v>
      </c>
      <c r="B8664" s="1" t="s">
        <v>20</v>
      </c>
      <c r="C8664">
        <v>1</v>
      </c>
      <c r="D8664" s="39">
        <v>1</v>
      </c>
      <c r="E8664" s="39">
        <v>3</v>
      </c>
      <c r="F8664" s="39" t="s">
        <v>51</v>
      </c>
    </row>
    <row r="8665" spans="1:6">
      <c r="A8665">
        <v>94</v>
      </c>
      <c r="B8665" s="1" t="s">
        <v>20</v>
      </c>
      <c r="C8665">
        <v>2</v>
      </c>
      <c r="D8665" s="39">
        <v>1</v>
      </c>
      <c r="E8665" s="39">
        <v>3</v>
      </c>
      <c r="F8665" s="39" t="s">
        <v>51</v>
      </c>
    </row>
    <row r="8666" spans="1:6">
      <c r="A8666">
        <v>94</v>
      </c>
      <c r="B8666" s="1" t="s">
        <v>311</v>
      </c>
      <c r="C8666">
        <v>1</v>
      </c>
      <c r="D8666" s="39">
        <v>0.74</v>
      </c>
      <c r="E8666" s="39">
        <v>2</v>
      </c>
      <c r="F8666" s="39" t="s">
        <v>51</v>
      </c>
    </row>
    <row r="8667" spans="1:6">
      <c r="A8667">
        <v>94</v>
      </c>
      <c r="B8667" s="1" t="s">
        <v>311</v>
      </c>
      <c r="C8667">
        <v>2</v>
      </c>
      <c r="D8667" s="39">
        <v>0.63</v>
      </c>
      <c r="E8667" s="39">
        <v>2</v>
      </c>
      <c r="F8667" s="39" t="s">
        <v>51</v>
      </c>
    </row>
    <row r="8668" spans="1:6">
      <c r="A8668">
        <v>94</v>
      </c>
      <c r="B8668" s="1" t="s">
        <v>356</v>
      </c>
      <c r="C8668">
        <v>1</v>
      </c>
      <c r="D8668" s="39">
        <v>1</v>
      </c>
      <c r="E8668" s="39">
        <v>3</v>
      </c>
      <c r="F8668" s="39" t="s">
        <v>51</v>
      </c>
    </row>
    <row r="8669" spans="1:6">
      <c r="A8669">
        <v>94</v>
      </c>
      <c r="B8669" s="1" t="s">
        <v>356</v>
      </c>
      <c r="C8669">
        <v>2</v>
      </c>
      <c r="D8669" s="39">
        <v>0.87</v>
      </c>
      <c r="E8669" s="39">
        <v>2</v>
      </c>
      <c r="F8669" s="39" t="s">
        <v>51</v>
      </c>
    </row>
    <row r="8670" spans="1:6">
      <c r="A8670">
        <v>94</v>
      </c>
      <c r="B8670" s="1" t="s">
        <v>394</v>
      </c>
      <c r="C8670">
        <v>1</v>
      </c>
      <c r="D8670" s="39">
        <v>1</v>
      </c>
      <c r="E8670" s="39">
        <v>3</v>
      </c>
      <c r="F8670" s="39" t="s">
        <v>51</v>
      </c>
    </row>
    <row r="8671" spans="1:6">
      <c r="A8671">
        <v>94</v>
      </c>
      <c r="B8671" s="1" t="s">
        <v>394</v>
      </c>
      <c r="C8671">
        <v>2</v>
      </c>
      <c r="D8671" s="39">
        <v>0.62</v>
      </c>
      <c r="E8671" s="39">
        <v>2</v>
      </c>
      <c r="F8671" s="39" t="s">
        <v>51</v>
      </c>
    </row>
    <row r="8672" spans="1:6">
      <c r="A8672">
        <v>94</v>
      </c>
      <c r="B8672" s="1" t="s">
        <v>243</v>
      </c>
      <c r="C8672">
        <v>1</v>
      </c>
      <c r="D8672" s="39">
        <v>0.93</v>
      </c>
      <c r="E8672" s="39">
        <v>2</v>
      </c>
      <c r="F8672" s="39" t="s">
        <v>51</v>
      </c>
    </row>
    <row r="8673" spans="1:6">
      <c r="A8673">
        <v>94</v>
      </c>
      <c r="B8673" s="1" t="s">
        <v>243</v>
      </c>
      <c r="C8673">
        <v>2</v>
      </c>
      <c r="D8673" s="39">
        <v>0.92</v>
      </c>
      <c r="E8673" s="39">
        <v>1</v>
      </c>
      <c r="F8673" s="39" t="s">
        <v>51</v>
      </c>
    </row>
    <row r="8674" spans="1:6">
      <c r="A8674">
        <v>94</v>
      </c>
      <c r="B8674" s="1" t="s">
        <v>256</v>
      </c>
      <c r="C8674">
        <v>1</v>
      </c>
      <c r="D8674" s="39">
        <v>0.91</v>
      </c>
      <c r="E8674" s="39">
        <v>1</v>
      </c>
      <c r="F8674" s="39" t="s">
        <v>51</v>
      </c>
    </row>
    <row r="8675" spans="1:6">
      <c r="A8675">
        <v>94</v>
      </c>
      <c r="B8675" s="1" t="s">
        <v>256</v>
      </c>
      <c r="C8675">
        <v>2</v>
      </c>
      <c r="D8675" s="39">
        <v>0.92</v>
      </c>
      <c r="E8675" s="39">
        <v>2</v>
      </c>
      <c r="F8675" s="39" t="s">
        <v>51</v>
      </c>
    </row>
    <row r="8676" spans="1:6">
      <c r="A8676">
        <v>94</v>
      </c>
      <c r="B8676" s="1" t="s">
        <v>561</v>
      </c>
      <c r="C8676">
        <v>1</v>
      </c>
      <c r="D8676" s="39">
        <v>1</v>
      </c>
      <c r="E8676" s="39">
        <v>3</v>
      </c>
      <c r="F8676" s="39" t="s">
        <v>51</v>
      </c>
    </row>
    <row r="8677" spans="1:6">
      <c r="A8677">
        <v>94</v>
      </c>
      <c r="B8677" s="1" t="s">
        <v>561</v>
      </c>
      <c r="C8677">
        <v>2</v>
      </c>
      <c r="D8677" s="39">
        <v>0.93</v>
      </c>
      <c r="E8677" s="39">
        <v>2</v>
      </c>
      <c r="F8677" s="39" t="s">
        <v>51</v>
      </c>
    </row>
    <row r="8678" spans="1:6">
      <c r="A8678">
        <v>94</v>
      </c>
      <c r="B8678" s="1" t="s">
        <v>285</v>
      </c>
      <c r="C8678">
        <v>1</v>
      </c>
      <c r="D8678" s="39">
        <v>1</v>
      </c>
      <c r="E8678" s="39">
        <v>3</v>
      </c>
      <c r="F8678" s="39" t="s">
        <v>51</v>
      </c>
    </row>
    <row r="8679" spans="1:6">
      <c r="A8679">
        <v>94</v>
      </c>
      <c r="B8679" s="1" t="s">
        <v>285</v>
      </c>
      <c r="C8679">
        <v>2</v>
      </c>
      <c r="D8679" s="39">
        <v>0.86</v>
      </c>
      <c r="E8679" s="39">
        <v>2</v>
      </c>
      <c r="F8679" s="39" t="s">
        <v>51</v>
      </c>
    </row>
    <row r="8680" spans="1:6">
      <c r="A8680">
        <v>94</v>
      </c>
      <c r="B8680" s="1" t="s">
        <v>275</v>
      </c>
      <c r="C8680">
        <v>1</v>
      </c>
      <c r="D8680" s="39">
        <v>1</v>
      </c>
      <c r="E8680" s="39">
        <v>3</v>
      </c>
      <c r="F8680" s="39" t="s">
        <v>51</v>
      </c>
    </row>
    <row r="8681" spans="1:6">
      <c r="A8681">
        <v>94</v>
      </c>
      <c r="B8681" s="1" t="s">
        <v>275</v>
      </c>
      <c r="C8681">
        <v>2</v>
      </c>
      <c r="D8681" s="39">
        <v>1</v>
      </c>
      <c r="E8681" s="39">
        <v>3</v>
      </c>
      <c r="F8681" s="39" t="s">
        <v>51</v>
      </c>
    </row>
    <row r="8682" spans="1:6">
      <c r="A8682">
        <v>94</v>
      </c>
      <c r="B8682" s="1" t="s">
        <v>21</v>
      </c>
      <c r="C8682">
        <v>1</v>
      </c>
      <c r="D8682" s="39">
        <v>0.81</v>
      </c>
      <c r="E8682" s="39">
        <v>2</v>
      </c>
      <c r="F8682" s="39" t="s">
        <v>51</v>
      </c>
    </row>
    <row r="8683" spans="1:6">
      <c r="A8683">
        <v>94</v>
      </c>
      <c r="B8683" s="1" t="s">
        <v>21</v>
      </c>
      <c r="C8683">
        <v>2</v>
      </c>
      <c r="D8683" s="39">
        <v>0.78</v>
      </c>
      <c r="E8683" s="39">
        <v>1</v>
      </c>
      <c r="F8683" s="39" t="s">
        <v>51</v>
      </c>
    </row>
    <row r="8684" spans="1:6">
      <c r="A8684" s="59">
        <v>95</v>
      </c>
      <c r="B8684" s="1" t="s">
        <v>559</v>
      </c>
      <c r="C8684">
        <v>1</v>
      </c>
      <c r="D8684" s="39">
        <v>0.75</v>
      </c>
      <c r="E8684" s="39">
        <v>2</v>
      </c>
      <c r="F8684" s="39" t="s">
        <v>51</v>
      </c>
    </row>
    <row r="8685" spans="1:6">
      <c r="A8685">
        <v>95</v>
      </c>
      <c r="B8685" s="1" t="s">
        <v>559</v>
      </c>
      <c r="C8685">
        <v>2</v>
      </c>
      <c r="D8685" s="39">
        <v>1</v>
      </c>
      <c r="E8685" s="39">
        <v>3</v>
      </c>
      <c r="F8685" s="39" t="s">
        <v>51</v>
      </c>
    </row>
    <row r="8686" spans="1:6">
      <c r="A8686">
        <v>95</v>
      </c>
      <c r="B8686" s="1" t="s">
        <v>354</v>
      </c>
      <c r="C8686">
        <v>1</v>
      </c>
      <c r="D8686" s="39">
        <v>0.64</v>
      </c>
      <c r="E8686" s="39">
        <v>2</v>
      </c>
      <c r="F8686" s="39" t="s">
        <v>51</v>
      </c>
    </row>
    <row r="8687" spans="1:6">
      <c r="A8687">
        <v>95</v>
      </c>
      <c r="B8687" s="1" t="s">
        <v>354</v>
      </c>
      <c r="C8687">
        <v>2</v>
      </c>
      <c r="D8687" s="39">
        <v>0.65</v>
      </c>
      <c r="E8687" s="39">
        <v>2</v>
      </c>
      <c r="F8687" s="39" t="s">
        <v>51</v>
      </c>
    </row>
    <row r="8688" spans="1:6">
      <c r="A8688">
        <v>95</v>
      </c>
      <c r="B8688" s="1" t="s">
        <v>330</v>
      </c>
      <c r="C8688">
        <v>1</v>
      </c>
      <c r="D8688" s="39">
        <v>0.43</v>
      </c>
      <c r="E8688" s="39">
        <v>1</v>
      </c>
      <c r="F8688" s="39" t="s">
        <v>51</v>
      </c>
    </row>
    <row r="8689" spans="1:6">
      <c r="A8689">
        <v>95</v>
      </c>
      <c r="B8689" s="1" t="s">
        <v>330</v>
      </c>
      <c r="C8689">
        <v>2</v>
      </c>
      <c r="D8689" s="39">
        <v>0.48</v>
      </c>
      <c r="E8689" s="39">
        <v>1</v>
      </c>
      <c r="F8689" s="39" t="s">
        <v>51</v>
      </c>
    </row>
    <row r="8690" spans="1:6">
      <c r="A8690">
        <v>95</v>
      </c>
      <c r="B8690" s="1" t="s">
        <v>488</v>
      </c>
      <c r="C8690">
        <v>1</v>
      </c>
      <c r="D8690" s="39">
        <v>0.5</v>
      </c>
      <c r="E8690" s="39">
        <v>1</v>
      </c>
      <c r="F8690" s="39" t="s">
        <v>51</v>
      </c>
    </row>
    <row r="8691" spans="1:6">
      <c r="A8691">
        <v>95</v>
      </c>
      <c r="B8691" s="1" t="s">
        <v>488</v>
      </c>
      <c r="C8691">
        <v>2</v>
      </c>
      <c r="D8691" s="39">
        <v>0.61</v>
      </c>
      <c r="E8691" s="39">
        <v>2</v>
      </c>
      <c r="F8691" s="39" t="s">
        <v>51</v>
      </c>
    </row>
    <row r="8692" spans="1:6">
      <c r="A8692">
        <v>95</v>
      </c>
      <c r="B8692" s="1" t="s">
        <v>430</v>
      </c>
      <c r="C8692">
        <v>1</v>
      </c>
      <c r="D8692" s="39">
        <v>0.73</v>
      </c>
      <c r="E8692" s="39">
        <v>2</v>
      </c>
      <c r="F8692" s="39" t="s">
        <v>51</v>
      </c>
    </row>
    <row r="8693" spans="1:6">
      <c r="A8693">
        <v>95</v>
      </c>
      <c r="B8693" s="1" t="s">
        <v>430</v>
      </c>
      <c r="C8693">
        <v>2</v>
      </c>
      <c r="D8693" s="39">
        <v>0</v>
      </c>
      <c r="E8693" s="39">
        <v>0</v>
      </c>
      <c r="F8693" s="39" t="s">
        <v>52</v>
      </c>
    </row>
    <row r="8694" spans="1:6">
      <c r="A8694">
        <v>95</v>
      </c>
      <c r="B8694" s="1" t="s">
        <v>554</v>
      </c>
      <c r="C8694">
        <v>1</v>
      </c>
      <c r="D8694" s="39">
        <v>0.63</v>
      </c>
      <c r="E8694" s="39">
        <v>2</v>
      </c>
      <c r="F8694" s="39" t="s">
        <v>51</v>
      </c>
    </row>
    <row r="8695" spans="1:6">
      <c r="A8695">
        <v>95</v>
      </c>
      <c r="B8695" s="1" t="s">
        <v>554</v>
      </c>
      <c r="C8695">
        <v>2</v>
      </c>
      <c r="D8695" s="39">
        <v>0.99</v>
      </c>
      <c r="E8695" s="39">
        <v>2</v>
      </c>
      <c r="F8695" s="39" t="s">
        <v>51</v>
      </c>
    </row>
    <row r="8696" spans="1:6">
      <c r="A8696">
        <v>95</v>
      </c>
      <c r="B8696" s="1" t="s">
        <v>332</v>
      </c>
      <c r="C8696">
        <v>1</v>
      </c>
      <c r="D8696" s="39">
        <v>0.6</v>
      </c>
      <c r="E8696" s="39">
        <v>2</v>
      </c>
      <c r="F8696" s="39" t="s">
        <v>51</v>
      </c>
    </row>
    <row r="8697" spans="1:6">
      <c r="A8697">
        <v>95</v>
      </c>
      <c r="B8697" s="1" t="s">
        <v>332</v>
      </c>
      <c r="C8697">
        <v>2</v>
      </c>
      <c r="D8697" s="39">
        <v>1</v>
      </c>
      <c r="E8697" s="39">
        <v>3</v>
      </c>
      <c r="F8697" s="39" t="s">
        <v>51</v>
      </c>
    </row>
    <row r="8698" spans="1:6">
      <c r="A8698">
        <v>95</v>
      </c>
      <c r="B8698" s="1" t="s">
        <v>390</v>
      </c>
      <c r="C8698">
        <v>1</v>
      </c>
      <c r="D8698" s="39">
        <v>0.52</v>
      </c>
      <c r="E8698" s="39">
        <v>2</v>
      </c>
      <c r="F8698" s="39" t="s">
        <v>51</v>
      </c>
    </row>
    <row r="8699" spans="1:6">
      <c r="A8699">
        <v>95</v>
      </c>
      <c r="B8699" s="1" t="s">
        <v>390</v>
      </c>
      <c r="C8699">
        <v>2</v>
      </c>
      <c r="D8699" s="39">
        <v>0.88</v>
      </c>
      <c r="E8699" s="39">
        <v>2</v>
      </c>
      <c r="F8699" s="39" t="s">
        <v>51</v>
      </c>
    </row>
    <row r="8700" spans="1:6">
      <c r="A8700">
        <v>95</v>
      </c>
      <c r="B8700" s="1" t="s">
        <v>343</v>
      </c>
      <c r="C8700">
        <v>1</v>
      </c>
      <c r="D8700" s="39">
        <v>0.64</v>
      </c>
      <c r="E8700" s="39">
        <v>2</v>
      </c>
      <c r="F8700" s="39" t="s">
        <v>51</v>
      </c>
    </row>
    <row r="8701" spans="1:6">
      <c r="A8701">
        <v>95</v>
      </c>
      <c r="B8701" s="1" t="s">
        <v>343</v>
      </c>
      <c r="C8701">
        <v>2</v>
      </c>
      <c r="D8701" s="39">
        <v>0.85</v>
      </c>
      <c r="E8701" s="39">
        <v>2</v>
      </c>
      <c r="F8701" s="39" t="s">
        <v>51</v>
      </c>
    </row>
    <row r="8702" spans="1:6">
      <c r="A8702">
        <v>95</v>
      </c>
      <c r="B8702" s="1" t="s">
        <v>379</v>
      </c>
      <c r="C8702">
        <v>1</v>
      </c>
      <c r="D8702" s="39">
        <v>0.6</v>
      </c>
      <c r="E8702" s="39">
        <v>2</v>
      </c>
      <c r="F8702" s="39" t="s">
        <v>51</v>
      </c>
    </row>
    <row r="8703" spans="1:6">
      <c r="A8703">
        <v>95</v>
      </c>
      <c r="B8703" s="1" t="s">
        <v>379</v>
      </c>
      <c r="C8703">
        <v>2</v>
      </c>
      <c r="D8703" s="39">
        <v>0.76</v>
      </c>
      <c r="E8703" s="39">
        <v>2</v>
      </c>
      <c r="F8703" s="39" t="s">
        <v>51</v>
      </c>
    </row>
    <row r="8704" spans="1:6">
      <c r="A8704">
        <v>95</v>
      </c>
      <c r="B8704" s="1" t="s">
        <v>10</v>
      </c>
      <c r="C8704">
        <v>1</v>
      </c>
      <c r="D8704" s="39">
        <v>0.89</v>
      </c>
      <c r="E8704" s="39">
        <v>2</v>
      </c>
      <c r="F8704" s="39" t="s">
        <v>51</v>
      </c>
    </row>
    <row r="8705" spans="1:6">
      <c r="A8705">
        <v>95</v>
      </c>
      <c r="B8705" s="1" t="s">
        <v>10</v>
      </c>
      <c r="C8705">
        <v>2</v>
      </c>
      <c r="D8705" s="39">
        <v>0.96</v>
      </c>
      <c r="E8705" s="39">
        <v>2</v>
      </c>
      <c r="F8705" s="39" t="s">
        <v>51</v>
      </c>
    </row>
    <row r="8706" spans="1:6">
      <c r="A8706">
        <v>95</v>
      </c>
      <c r="B8706" s="1" t="s">
        <v>538</v>
      </c>
      <c r="C8706">
        <v>1</v>
      </c>
      <c r="D8706" s="39">
        <v>0.55000000000000004</v>
      </c>
      <c r="E8706" s="39">
        <v>2</v>
      </c>
      <c r="F8706" s="39" t="s">
        <v>51</v>
      </c>
    </row>
    <row r="8707" spans="1:6">
      <c r="A8707">
        <v>95</v>
      </c>
      <c r="B8707" s="1" t="s">
        <v>538</v>
      </c>
      <c r="C8707">
        <v>2</v>
      </c>
      <c r="D8707" s="39">
        <v>0.52</v>
      </c>
      <c r="E8707" s="39">
        <v>2</v>
      </c>
      <c r="F8707" s="39" t="s">
        <v>51</v>
      </c>
    </row>
    <row r="8708" spans="1:6">
      <c r="A8708">
        <v>95</v>
      </c>
      <c r="B8708" s="1" t="s">
        <v>508</v>
      </c>
      <c r="C8708">
        <v>1</v>
      </c>
      <c r="D8708" s="39">
        <v>0.72</v>
      </c>
      <c r="E8708" s="39">
        <v>2</v>
      </c>
      <c r="F8708" s="39" t="s">
        <v>51</v>
      </c>
    </row>
    <row r="8709" spans="1:6">
      <c r="A8709">
        <v>95</v>
      </c>
      <c r="B8709" s="1" t="s">
        <v>508</v>
      </c>
      <c r="C8709">
        <v>2</v>
      </c>
      <c r="D8709" s="39">
        <v>0.87</v>
      </c>
      <c r="E8709" s="39">
        <v>2</v>
      </c>
      <c r="F8709" s="39" t="s">
        <v>51</v>
      </c>
    </row>
    <row r="8710" spans="1:6">
      <c r="A8710">
        <v>95</v>
      </c>
      <c r="B8710" s="1" t="s">
        <v>452</v>
      </c>
      <c r="C8710">
        <v>1</v>
      </c>
      <c r="D8710" s="39">
        <v>0.99</v>
      </c>
      <c r="E8710" s="39">
        <v>2</v>
      </c>
      <c r="F8710" s="39" t="s">
        <v>51</v>
      </c>
    </row>
    <row r="8711" spans="1:6">
      <c r="A8711">
        <v>95</v>
      </c>
      <c r="B8711" s="1" t="s">
        <v>452</v>
      </c>
      <c r="C8711">
        <v>2</v>
      </c>
      <c r="D8711" s="39">
        <v>0.44</v>
      </c>
      <c r="E8711" s="39">
        <v>1</v>
      </c>
      <c r="F8711" s="39" t="s">
        <v>51</v>
      </c>
    </row>
    <row r="8712" spans="1:6">
      <c r="A8712">
        <v>95</v>
      </c>
      <c r="B8712" s="1" t="s">
        <v>334</v>
      </c>
      <c r="C8712">
        <v>1</v>
      </c>
      <c r="D8712" s="39">
        <v>0.64</v>
      </c>
      <c r="E8712" s="39">
        <v>2</v>
      </c>
      <c r="F8712" s="39" t="s">
        <v>51</v>
      </c>
    </row>
    <row r="8713" spans="1:6">
      <c r="A8713">
        <v>95</v>
      </c>
      <c r="B8713" s="1" t="s">
        <v>334</v>
      </c>
      <c r="C8713">
        <v>2</v>
      </c>
      <c r="D8713" s="39">
        <v>1</v>
      </c>
      <c r="E8713" s="39">
        <v>3</v>
      </c>
      <c r="F8713" s="39" t="s">
        <v>51</v>
      </c>
    </row>
    <row r="8714" spans="1:6">
      <c r="A8714">
        <v>95</v>
      </c>
      <c r="B8714" s="1" t="s">
        <v>120</v>
      </c>
      <c r="C8714">
        <v>1</v>
      </c>
      <c r="D8714" s="39">
        <v>0.69</v>
      </c>
      <c r="E8714" s="39">
        <v>2</v>
      </c>
      <c r="F8714" s="39" t="s">
        <v>51</v>
      </c>
    </row>
    <row r="8715" spans="1:6">
      <c r="A8715">
        <v>95</v>
      </c>
      <c r="B8715" s="1" t="s">
        <v>120</v>
      </c>
      <c r="C8715">
        <v>2</v>
      </c>
      <c r="D8715" s="39">
        <v>0.64</v>
      </c>
      <c r="E8715" s="39">
        <v>2</v>
      </c>
      <c r="F8715" s="39" t="s">
        <v>51</v>
      </c>
    </row>
    <row r="8716" spans="1:6">
      <c r="A8716">
        <v>95</v>
      </c>
      <c r="B8716" s="1" t="s">
        <v>489</v>
      </c>
      <c r="C8716">
        <v>1</v>
      </c>
      <c r="D8716" s="39">
        <v>1</v>
      </c>
      <c r="E8716" s="39">
        <v>3</v>
      </c>
      <c r="F8716" s="39" t="s">
        <v>51</v>
      </c>
    </row>
    <row r="8717" spans="1:6">
      <c r="A8717">
        <v>95</v>
      </c>
      <c r="B8717" s="1" t="s">
        <v>489</v>
      </c>
      <c r="C8717">
        <v>2</v>
      </c>
      <c r="D8717" s="39">
        <v>0.71</v>
      </c>
      <c r="E8717" s="39">
        <v>1</v>
      </c>
      <c r="F8717" s="39" t="s">
        <v>51</v>
      </c>
    </row>
    <row r="8718" spans="1:6">
      <c r="A8718">
        <v>95</v>
      </c>
      <c r="B8718" s="1" t="s">
        <v>333</v>
      </c>
      <c r="C8718">
        <v>1</v>
      </c>
      <c r="D8718" s="39">
        <v>0.61</v>
      </c>
      <c r="E8718" s="39">
        <v>1</v>
      </c>
      <c r="F8718" s="39" t="s">
        <v>51</v>
      </c>
    </row>
    <row r="8719" spans="1:6">
      <c r="A8719">
        <v>95</v>
      </c>
      <c r="B8719" s="1" t="s">
        <v>333</v>
      </c>
      <c r="C8719">
        <v>2</v>
      </c>
      <c r="D8719" s="39">
        <v>0.77</v>
      </c>
      <c r="E8719" s="39">
        <v>2</v>
      </c>
      <c r="F8719" s="39" t="s">
        <v>51</v>
      </c>
    </row>
    <row r="8720" spans="1:6">
      <c r="A8720">
        <v>95</v>
      </c>
      <c r="B8720" s="1" t="s">
        <v>509</v>
      </c>
      <c r="C8720">
        <v>1</v>
      </c>
      <c r="D8720" s="39">
        <v>0.69</v>
      </c>
      <c r="E8720" s="39">
        <v>2</v>
      </c>
      <c r="F8720" s="39" t="s">
        <v>51</v>
      </c>
    </row>
    <row r="8721" spans="1:6">
      <c r="A8721">
        <v>95</v>
      </c>
      <c r="B8721" s="1" t="s">
        <v>509</v>
      </c>
      <c r="C8721">
        <v>2</v>
      </c>
      <c r="D8721" s="39">
        <v>0.44</v>
      </c>
      <c r="E8721" s="39">
        <v>1</v>
      </c>
      <c r="F8721" s="39" t="s">
        <v>51</v>
      </c>
    </row>
    <row r="8722" spans="1:6">
      <c r="A8722">
        <v>95</v>
      </c>
      <c r="B8722" s="1" t="s">
        <v>14</v>
      </c>
      <c r="C8722">
        <v>1</v>
      </c>
      <c r="D8722" s="39">
        <v>0.56999999999999995</v>
      </c>
      <c r="E8722" s="39">
        <v>1</v>
      </c>
      <c r="F8722" s="39" t="s">
        <v>51</v>
      </c>
    </row>
    <row r="8723" spans="1:6">
      <c r="A8723">
        <v>95</v>
      </c>
      <c r="B8723" s="1" t="s">
        <v>14</v>
      </c>
      <c r="C8723">
        <v>2</v>
      </c>
      <c r="D8723" s="39">
        <v>1</v>
      </c>
      <c r="E8723" s="39">
        <v>3</v>
      </c>
      <c r="F8723" s="39" t="s">
        <v>51</v>
      </c>
    </row>
    <row r="8724" spans="1:6">
      <c r="A8724">
        <v>95</v>
      </c>
      <c r="B8724" s="1" t="s">
        <v>335</v>
      </c>
      <c r="C8724">
        <v>1</v>
      </c>
      <c r="D8724" s="39">
        <v>0.89</v>
      </c>
      <c r="E8724" s="39">
        <v>2</v>
      </c>
      <c r="F8724" s="39" t="s">
        <v>51</v>
      </c>
    </row>
    <row r="8725" spans="1:6">
      <c r="A8725">
        <v>95</v>
      </c>
      <c r="B8725" s="1" t="s">
        <v>335</v>
      </c>
      <c r="C8725">
        <v>2</v>
      </c>
      <c r="D8725" s="39">
        <v>1</v>
      </c>
      <c r="E8725" s="39">
        <v>3</v>
      </c>
      <c r="F8725" s="39" t="s">
        <v>51</v>
      </c>
    </row>
    <row r="8726" spans="1:6">
      <c r="A8726">
        <v>95</v>
      </c>
      <c r="B8726" s="1" t="s">
        <v>511</v>
      </c>
      <c r="C8726">
        <v>1</v>
      </c>
      <c r="D8726" s="39">
        <v>0.61</v>
      </c>
      <c r="E8726" s="39">
        <v>2</v>
      </c>
      <c r="F8726" s="39" t="s">
        <v>51</v>
      </c>
    </row>
    <row r="8727" spans="1:6">
      <c r="A8727">
        <v>95</v>
      </c>
      <c r="B8727" s="1" t="s">
        <v>511</v>
      </c>
      <c r="C8727">
        <v>2</v>
      </c>
      <c r="D8727" s="39">
        <v>0.71</v>
      </c>
      <c r="E8727" s="39">
        <v>2</v>
      </c>
      <c r="F8727" s="39" t="s">
        <v>51</v>
      </c>
    </row>
    <row r="8728" spans="1:6">
      <c r="A8728">
        <v>95</v>
      </c>
      <c r="B8728" s="1" t="s">
        <v>201</v>
      </c>
      <c r="C8728">
        <v>1</v>
      </c>
      <c r="D8728" s="39">
        <v>1</v>
      </c>
      <c r="E8728" s="39">
        <v>3</v>
      </c>
      <c r="F8728" s="39" t="s">
        <v>51</v>
      </c>
    </row>
    <row r="8729" spans="1:6">
      <c r="A8729">
        <v>95</v>
      </c>
      <c r="B8729" s="1" t="s">
        <v>201</v>
      </c>
      <c r="C8729">
        <v>2</v>
      </c>
      <c r="D8729" s="39">
        <v>1</v>
      </c>
      <c r="E8729" s="39">
        <v>3</v>
      </c>
      <c r="F8729" s="39" t="s">
        <v>51</v>
      </c>
    </row>
    <row r="8730" spans="1:6">
      <c r="A8730">
        <v>95</v>
      </c>
      <c r="B8730" s="1" t="s">
        <v>257</v>
      </c>
      <c r="C8730">
        <v>1</v>
      </c>
      <c r="D8730" s="39">
        <v>0.5</v>
      </c>
      <c r="E8730" s="39">
        <v>1</v>
      </c>
      <c r="F8730" s="39" t="s">
        <v>51</v>
      </c>
    </row>
    <row r="8731" spans="1:6">
      <c r="A8731">
        <v>95</v>
      </c>
      <c r="B8731" s="1" t="s">
        <v>257</v>
      </c>
      <c r="C8731">
        <v>2</v>
      </c>
      <c r="D8731" s="39">
        <v>0.46</v>
      </c>
      <c r="E8731" s="39">
        <v>0</v>
      </c>
      <c r="F8731" s="39" t="s">
        <v>51</v>
      </c>
    </row>
    <row r="8732" spans="1:6">
      <c r="A8732">
        <v>95</v>
      </c>
      <c r="B8732" s="1" t="s">
        <v>323</v>
      </c>
      <c r="C8732">
        <v>1</v>
      </c>
      <c r="D8732" s="39">
        <v>1</v>
      </c>
      <c r="E8732" s="39">
        <v>3</v>
      </c>
      <c r="F8732" s="39" t="s">
        <v>51</v>
      </c>
    </row>
    <row r="8733" spans="1:6">
      <c r="A8733">
        <v>95</v>
      </c>
      <c r="B8733" s="1" t="s">
        <v>323</v>
      </c>
      <c r="C8733">
        <v>2</v>
      </c>
      <c r="D8733" s="39">
        <v>0.77</v>
      </c>
      <c r="E8733" s="39">
        <v>2</v>
      </c>
      <c r="F8733" s="39" t="s">
        <v>51</v>
      </c>
    </row>
    <row r="8734" spans="1:6">
      <c r="A8734">
        <v>95</v>
      </c>
      <c r="B8734" s="1" t="s">
        <v>414</v>
      </c>
      <c r="C8734">
        <v>1</v>
      </c>
      <c r="D8734" s="39">
        <v>0.52</v>
      </c>
      <c r="E8734" s="39">
        <v>2</v>
      </c>
      <c r="F8734" s="39" t="s">
        <v>51</v>
      </c>
    </row>
    <row r="8735" spans="1:6">
      <c r="A8735">
        <v>95</v>
      </c>
      <c r="B8735" s="1" t="s">
        <v>414</v>
      </c>
      <c r="C8735">
        <v>2</v>
      </c>
      <c r="D8735" s="39">
        <v>0.75</v>
      </c>
      <c r="E8735" s="39">
        <v>2</v>
      </c>
      <c r="F8735" s="39" t="s">
        <v>51</v>
      </c>
    </row>
    <row r="8736" spans="1:6">
      <c r="A8736">
        <v>95</v>
      </c>
      <c r="B8736" s="1" t="s">
        <v>481</v>
      </c>
      <c r="C8736">
        <v>1</v>
      </c>
      <c r="D8736" s="39">
        <v>1</v>
      </c>
      <c r="E8736" s="39">
        <v>3</v>
      </c>
      <c r="F8736" s="39" t="s">
        <v>51</v>
      </c>
    </row>
    <row r="8737" spans="1:6">
      <c r="A8737">
        <v>95</v>
      </c>
      <c r="B8737" s="1" t="s">
        <v>481</v>
      </c>
      <c r="C8737">
        <v>2</v>
      </c>
      <c r="D8737" s="39">
        <v>0.82</v>
      </c>
      <c r="E8737" s="39">
        <v>1</v>
      </c>
      <c r="F8737" s="39" t="s">
        <v>51</v>
      </c>
    </row>
    <row r="8738" spans="1:6">
      <c r="A8738">
        <v>95</v>
      </c>
      <c r="B8738" s="1" t="s">
        <v>122</v>
      </c>
      <c r="C8738">
        <v>1</v>
      </c>
      <c r="D8738" s="39">
        <v>1</v>
      </c>
      <c r="E8738" s="39">
        <v>3</v>
      </c>
      <c r="F8738" s="39" t="s">
        <v>51</v>
      </c>
    </row>
    <row r="8739" spans="1:6">
      <c r="A8739">
        <v>95</v>
      </c>
      <c r="B8739" s="1" t="s">
        <v>122</v>
      </c>
      <c r="C8739">
        <v>2</v>
      </c>
      <c r="D8739" s="39">
        <v>0.7</v>
      </c>
      <c r="E8739" s="39">
        <v>2</v>
      </c>
      <c r="F8739" s="39" t="s">
        <v>51</v>
      </c>
    </row>
    <row r="8740" spans="1:6">
      <c r="A8740">
        <v>95</v>
      </c>
      <c r="B8740" s="1" t="s">
        <v>310</v>
      </c>
      <c r="C8740">
        <v>1</v>
      </c>
      <c r="D8740" s="39">
        <v>1</v>
      </c>
      <c r="E8740" s="39">
        <v>3</v>
      </c>
      <c r="F8740" s="39" t="s">
        <v>51</v>
      </c>
    </row>
    <row r="8741" spans="1:6">
      <c r="A8741">
        <v>95</v>
      </c>
      <c r="B8741" s="1" t="s">
        <v>310</v>
      </c>
      <c r="C8741">
        <v>2</v>
      </c>
      <c r="D8741" s="39">
        <v>1</v>
      </c>
      <c r="E8741" s="39">
        <v>3</v>
      </c>
      <c r="F8741" s="39" t="s">
        <v>51</v>
      </c>
    </row>
    <row r="8742" spans="1:6">
      <c r="A8742">
        <v>95</v>
      </c>
      <c r="B8742" s="1" t="s">
        <v>240</v>
      </c>
      <c r="C8742">
        <v>1</v>
      </c>
      <c r="D8742" s="39">
        <v>0.88</v>
      </c>
      <c r="E8742" s="39">
        <v>2</v>
      </c>
      <c r="F8742" s="39" t="s">
        <v>51</v>
      </c>
    </row>
    <row r="8743" spans="1:6">
      <c r="A8743">
        <v>95</v>
      </c>
      <c r="B8743" s="1" t="s">
        <v>240</v>
      </c>
      <c r="C8743">
        <v>2</v>
      </c>
      <c r="D8743" s="39">
        <v>0.85</v>
      </c>
      <c r="E8743" s="39">
        <v>2</v>
      </c>
      <c r="F8743" s="39" t="s">
        <v>51</v>
      </c>
    </row>
    <row r="8744" spans="1:6">
      <c r="A8744">
        <v>95</v>
      </c>
      <c r="B8744" s="1" t="s">
        <v>290</v>
      </c>
      <c r="C8744">
        <v>1</v>
      </c>
      <c r="D8744" s="39">
        <v>0.68</v>
      </c>
      <c r="E8744" s="39">
        <v>1</v>
      </c>
      <c r="F8744" s="39" t="s">
        <v>51</v>
      </c>
    </row>
    <row r="8745" spans="1:6">
      <c r="A8745">
        <v>95</v>
      </c>
      <c r="B8745" s="1" t="s">
        <v>290</v>
      </c>
      <c r="C8745">
        <v>2</v>
      </c>
      <c r="D8745" s="39">
        <v>0.47</v>
      </c>
      <c r="E8745" s="39">
        <v>0</v>
      </c>
      <c r="F8745" s="39" t="s">
        <v>51</v>
      </c>
    </row>
    <row r="8746" spans="1:6">
      <c r="A8746">
        <v>95</v>
      </c>
      <c r="B8746" s="1" t="s">
        <v>534</v>
      </c>
      <c r="C8746">
        <v>1</v>
      </c>
      <c r="D8746" s="39">
        <v>1</v>
      </c>
      <c r="E8746" s="39">
        <v>3</v>
      </c>
      <c r="F8746" s="39" t="s">
        <v>51</v>
      </c>
    </row>
    <row r="8747" spans="1:6">
      <c r="A8747">
        <v>95</v>
      </c>
      <c r="B8747" s="1" t="s">
        <v>534</v>
      </c>
      <c r="C8747">
        <v>2</v>
      </c>
      <c r="D8747" s="39">
        <v>0.61</v>
      </c>
      <c r="E8747" s="39">
        <v>1</v>
      </c>
      <c r="F8747" s="39" t="s">
        <v>51</v>
      </c>
    </row>
    <row r="8748" spans="1:6">
      <c r="A8748">
        <v>95</v>
      </c>
      <c r="B8748" s="1" t="s">
        <v>326</v>
      </c>
      <c r="C8748">
        <v>1</v>
      </c>
      <c r="D8748" s="39">
        <v>0.77</v>
      </c>
      <c r="E8748" s="39">
        <v>2</v>
      </c>
      <c r="F8748" s="39" t="s">
        <v>51</v>
      </c>
    </row>
    <row r="8749" spans="1:6">
      <c r="A8749">
        <v>95</v>
      </c>
      <c r="B8749" s="1" t="s">
        <v>326</v>
      </c>
      <c r="C8749">
        <v>2</v>
      </c>
      <c r="D8749" s="39">
        <v>0.61</v>
      </c>
      <c r="E8749" s="39">
        <v>2</v>
      </c>
      <c r="F8749" s="39" t="s">
        <v>51</v>
      </c>
    </row>
    <row r="8750" spans="1:6">
      <c r="A8750">
        <v>95</v>
      </c>
      <c r="B8750" s="1" t="s">
        <v>274</v>
      </c>
      <c r="C8750">
        <v>1</v>
      </c>
      <c r="D8750" s="39">
        <v>1</v>
      </c>
      <c r="E8750" s="39">
        <v>3</v>
      </c>
      <c r="F8750" s="39" t="s">
        <v>51</v>
      </c>
    </row>
    <row r="8751" spans="1:6">
      <c r="A8751">
        <v>95</v>
      </c>
      <c r="B8751" s="1" t="s">
        <v>274</v>
      </c>
      <c r="C8751">
        <v>2</v>
      </c>
      <c r="D8751" s="39">
        <v>1</v>
      </c>
      <c r="E8751" s="39">
        <v>3</v>
      </c>
      <c r="F8751" s="39" t="s">
        <v>51</v>
      </c>
    </row>
    <row r="8752" spans="1:6">
      <c r="A8752">
        <v>95</v>
      </c>
      <c r="B8752" s="1" t="s">
        <v>342</v>
      </c>
      <c r="C8752">
        <v>1</v>
      </c>
      <c r="D8752" s="39">
        <v>0.85</v>
      </c>
      <c r="E8752" s="39">
        <v>1</v>
      </c>
      <c r="F8752" s="39" t="s">
        <v>51</v>
      </c>
    </row>
    <row r="8753" spans="1:6">
      <c r="A8753">
        <v>95</v>
      </c>
      <c r="B8753" s="1" t="s">
        <v>342</v>
      </c>
      <c r="C8753">
        <v>2</v>
      </c>
      <c r="D8753" s="39">
        <v>0.74</v>
      </c>
      <c r="E8753" s="39">
        <v>2</v>
      </c>
      <c r="F8753" s="39" t="s">
        <v>51</v>
      </c>
    </row>
    <row r="8754" spans="1:6">
      <c r="A8754">
        <v>95</v>
      </c>
      <c r="B8754" s="1" t="s">
        <v>557</v>
      </c>
      <c r="C8754">
        <v>1</v>
      </c>
      <c r="D8754" s="39">
        <v>0.56999999999999995</v>
      </c>
      <c r="E8754" s="39">
        <v>1</v>
      </c>
      <c r="F8754" s="39" t="s">
        <v>51</v>
      </c>
    </row>
    <row r="8755" spans="1:6">
      <c r="A8755">
        <v>95</v>
      </c>
      <c r="B8755" s="1" t="s">
        <v>557</v>
      </c>
      <c r="C8755">
        <v>2</v>
      </c>
      <c r="D8755" s="39">
        <v>0.43</v>
      </c>
      <c r="E8755" s="39">
        <v>1</v>
      </c>
      <c r="F8755" s="39" t="s">
        <v>51</v>
      </c>
    </row>
    <row r="8756" spans="1:6">
      <c r="A8756">
        <v>95</v>
      </c>
      <c r="B8756" s="1" t="s">
        <v>526</v>
      </c>
      <c r="C8756">
        <v>1</v>
      </c>
      <c r="D8756" s="39">
        <v>1</v>
      </c>
      <c r="E8756" s="39">
        <v>3</v>
      </c>
      <c r="F8756" s="39" t="s">
        <v>51</v>
      </c>
    </row>
    <row r="8757" spans="1:6">
      <c r="A8757">
        <v>95</v>
      </c>
      <c r="B8757" s="1" t="s">
        <v>526</v>
      </c>
      <c r="C8757">
        <v>2</v>
      </c>
      <c r="D8757" s="39">
        <v>1</v>
      </c>
      <c r="E8757" s="39">
        <v>3</v>
      </c>
      <c r="F8757" s="39" t="s">
        <v>51</v>
      </c>
    </row>
    <row r="8758" spans="1:6">
      <c r="A8758">
        <v>95</v>
      </c>
      <c r="B8758" s="1" t="s">
        <v>20</v>
      </c>
      <c r="C8758">
        <v>1</v>
      </c>
      <c r="D8758" s="39">
        <v>1</v>
      </c>
      <c r="E8758" s="39">
        <v>3</v>
      </c>
      <c r="F8758" s="39" t="s">
        <v>51</v>
      </c>
    </row>
    <row r="8759" spans="1:6">
      <c r="A8759">
        <v>95</v>
      </c>
      <c r="B8759" s="1" t="s">
        <v>20</v>
      </c>
      <c r="C8759">
        <v>2</v>
      </c>
      <c r="D8759" s="39">
        <v>1</v>
      </c>
      <c r="E8759" s="39">
        <v>3</v>
      </c>
      <c r="F8759" s="39" t="s">
        <v>51</v>
      </c>
    </row>
    <row r="8760" spans="1:6">
      <c r="A8760">
        <v>95</v>
      </c>
      <c r="B8760" s="1" t="s">
        <v>311</v>
      </c>
      <c r="C8760">
        <v>1</v>
      </c>
      <c r="D8760" s="39">
        <v>0.81</v>
      </c>
      <c r="E8760" s="39">
        <v>1</v>
      </c>
      <c r="F8760" s="39" t="s">
        <v>51</v>
      </c>
    </row>
    <row r="8761" spans="1:6">
      <c r="A8761">
        <v>95</v>
      </c>
      <c r="B8761" s="1" t="s">
        <v>311</v>
      </c>
      <c r="C8761">
        <v>2</v>
      </c>
      <c r="D8761" s="39">
        <v>1</v>
      </c>
      <c r="E8761" s="39">
        <v>3</v>
      </c>
      <c r="F8761" s="39" t="s">
        <v>51</v>
      </c>
    </row>
    <row r="8762" spans="1:6">
      <c r="A8762">
        <v>95</v>
      </c>
      <c r="B8762" s="1" t="s">
        <v>356</v>
      </c>
      <c r="C8762">
        <v>1</v>
      </c>
      <c r="D8762" s="39">
        <v>0.88</v>
      </c>
      <c r="E8762" s="39">
        <v>1</v>
      </c>
      <c r="F8762" s="39" t="s">
        <v>51</v>
      </c>
    </row>
    <row r="8763" spans="1:6">
      <c r="A8763">
        <v>95</v>
      </c>
      <c r="B8763" s="1" t="s">
        <v>356</v>
      </c>
      <c r="C8763">
        <v>2</v>
      </c>
      <c r="D8763" s="39">
        <v>0.69</v>
      </c>
      <c r="E8763" s="39">
        <v>1</v>
      </c>
      <c r="F8763" s="39" t="s">
        <v>51</v>
      </c>
    </row>
    <row r="8764" spans="1:6">
      <c r="A8764">
        <v>95</v>
      </c>
      <c r="B8764" s="1" t="s">
        <v>394</v>
      </c>
      <c r="C8764">
        <v>1</v>
      </c>
      <c r="D8764" s="39">
        <v>1</v>
      </c>
      <c r="E8764" s="39">
        <v>3</v>
      </c>
      <c r="F8764" s="39" t="s">
        <v>51</v>
      </c>
    </row>
    <row r="8765" spans="1:6">
      <c r="A8765">
        <v>95</v>
      </c>
      <c r="B8765" s="1" t="s">
        <v>394</v>
      </c>
      <c r="C8765">
        <v>2</v>
      </c>
      <c r="D8765" s="39">
        <v>1</v>
      </c>
      <c r="E8765" s="39">
        <v>3</v>
      </c>
      <c r="F8765" s="39" t="s">
        <v>51</v>
      </c>
    </row>
    <row r="8766" spans="1:6">
      <c r="A8766">
        <v>95</v>
      </c>
      <c r="B8766" s="1" t="s">
        <v>580</v>
      </c>
      <c r="C8766">
        <v>1</v>
      </c>
      <c r="D8766" s="39">
        <v>0.82</v>
      </c>
      <c r="E8766" s="39">
        <v>1</v>
      </c>
      <c r="F8766" s="39" t="s">
        <v>51</v>
      </c>
    </row>
    <row r="8767" spans="1:6">
      <c r="A8767">
        <v>95</v>
      </c>
      <c r="B8767" s="1" t="s">
        <v>580</v>
      </c>
      <c r="C8767">
        <v>2</v>
      </c>
      <c r="D8767" s="39">
        <v>0.75</v>
      </c>
      <c r="E8767" s="39">
        <v>1</v>
      </c>
      <c r="F8767" s="39" t="s">
        <v>51</v>
      </c>
    </row>
    <row r="8768" spans="1:6">
      <c r="A8768">
        <v>95</v>
      </c>
      <c r="B8768" s="1" t="s">
        <v>243</v>
      </c>
      <c r="C8768">
        <v>1</v>
      </c>
      <c r="D8768" s="39">
        <v>1</v>
      </c>
      <c r="E8768" s="39">
        <v>3</v>
      </c>
      <c r="F8768" s="39" t="s">
        <v>51</v>
      </c>
    </row>
    <row r="8769" spans="1:6">
      <c r="A8769">
        <v>95</v>
      </c>
      <c r="B8769" s="1" t="s">
        <v>243</v>
      </c>
      <c r="C8769">
        <v>2</v>
      </c>
      <c r="D8769" s="39">
        <v>0.88</v>
      </c>
      <c r="E8769" s="39">
        <v>2</v>
      </c>
      <c r="F8769" s="39" t="s">
        <v>51</v>
      </c>
    </row>
    <row r="8770" spans="1:6">
      <c r="A8770">
        <v>95</v>
      </c>
      <c r="B8770" s="1" t="s">
        <v>256</v>
      </c>
      <c r="C8770">
        <v>1</v>
      </c>
      <c r="D8770" s="39">
        <v>1</v>
      </c>
      <c r="E8770" s="39">
        <v>3</v>
      </c>
      <c r="F8770" s="39" t="s">
        <v>51</v>
      </c>
    </row>
    <row r="8771" spans="1:6">
      <c r="A8771">
        <v>95</v>
      </c>
      <c r="B8771" s="1" t="s">
        <v>256</v>
      </c>
      <c r="C8771">
        <v>2</v>
      </c>
      <c r="D8771" s="39">
        <v>0.81</v>
      </c>
      <c r="E8771" s="39">
        <v>2</v>
      </c>
      <c r="F8771" s="39" t="s">
        <v>51</v>
      </c>
    </row>
    <row r="8772" spans="1:6">
      <c r="A8772">
        <v>95</v>
      </c>
      <c r="B8772" s="1" t="s">
        <v>561</v>
      </c>
      <c r="C8772">
        <v>1</v>
      </c>
      <c r="D8772" s="39">
        <v>1</v>
      </c>
      <c r="E8772" s="39">
        <v>3</v>
      </c>
      <c r="F8772" s="39" t="s">
        <v>51</v>
      </c>
    </row>
    <row r="8773" spans="1:6">
      <c r="A8773">
        <v>95</v>
      </c>
      <c r="B8773" s="1" t="s">
        <v>561</v>
      </c>
      <c r="C8773">
        <v>2</v>
      </c>
      <c r="D8773" s="39">
        <v>1</v>
      </c>
      <c r="E8773" s="39">
        <v>3</v>
      </c>
      <c r="F8773" s="39" t="s">
        <v>51</v>
      </c>
    </row>
    <row r="8774" spans="1:6">
      <c r="A8774">
        <v>95</v>
      </c>
      <c r="B8774" s="1" t="s">
        <v>285</v>
      </c>
      <c r="C8774">
        <v>1</v>
      </c>
      <c r="D8774" s="39">
        <v>0.52</v>
      </c>
      <c r="E8774" s="39">
        <v>2</v>
      </c>
      <c r="F8774" s="39" t="s">
        <v>51</v>
      </c>
    </row>
    <row r="8775" spans="1:6">
      <c r="A8775">
        <v>95</v>
      </c>
      <c r="B8775" s="1" t="s">
        <v>285</v>
      </c>
      <c r="C8775">
        <v>2</v>
      </c>
      <c r="D8775" s="39">
        <v>0.51</v>
      </c>
      <c r="E8775" s="39">
        <v>1</v>
      </c>
      <c r="F8775" s="39" t="s">
        <v>51</v>
      </c>
    </row>
    <row r="8776" spans="1:6">
      <c r="A8776">
        <v>95</v>
      </c>
      <c r="B8776" s="1" t="s">
        <v>275</v>
      </c>
      <c r="C8776">
        <v>1</v>
      </c>
      <c r="D8776" s="39">
        <v>1</v>
      </c>
      <c r="E8776" s="39">
        <v>3</v>
      </c>
      <c r="F8776" s="39" t="s">
        <v>51</v>
      </c>
    </row>
    <row r="8777" spans="1:6">
      <c r="A8777">
        <v>95</v>
      </c>
      <c r="B8777" s="1" t="s">
        <v>275</v>
      </c>
      <c r="C8777">
        <v>2</v>
      </c>
      <c r="D8777" s="39">
        <v>0.94</v>
      </c>
      <c r="E8777" s="39">
        <v>2</v>
      </c>
      <c r="F8777" s="39" t="s">
        <v>51</v>
      </c>
    </row>
    <row r="8778" spans="1:6">
      <c r="A8778">
        <v>95</v>
      </c>
      <c r="B8778" s="1" t="s">
        <v>21</v>
      </c>
      <c r="C8778">
        <v>1</v>
      </c>
      <c r="D8778" s="39">
        <v>1</v>
      </c>
      <c r="E8778" s="39">
        <v>3</v>
      </c>
      <c r="F8778" s="39" t="s">
        <v>51</v>
      </c>
    </row>
    <row r="8779" spans="1:6">
      <c r="A8779">
        <v>95</v>
      </c>
      <c r="B8779" s="1" t="s">
        <v>21</v>
      </c>
      <c r="C8779">
        <v>2</v>
      </c>
      <c r="D8779" s="39">
        <v>0.6</v>
      </c>
      <c r="E8779" s="39">
        <v>2</v>
      </c>
      <c r="F8779" s="39" t="s">
        <v>51</v>
      </c>
    </row>
    <row r="8780" spans="1:6">
      <c r="A8780">
        <v>95</v>
      </c>
      <c r="B8780" s="1" t="s">
        <v>376</v>
      </c>
      <c r="C8780">
        <v>1</v>
      </c>
      <c r="D8780" s="39">
        <v>1</v>
      </c>
      <c r="E8780" s="39">
        <v>3</v>
      </c>
      <c r="F8780" s="39" t="s">
        <v>51</v>
      </c>
    </row>
    <row r="8781" spans="1:6">
      <c r="A8781">
        <v>95</v>
      </c>
      <c r="B8781" s="1" t="s">
        <v>376</v>
      </c>
      <c r="C8781">
        <v>2</v>
      </c>
      <c r="D8781" s="39">
        <v>0.56999999999999995</v>
      </c>
      <c r="E8781" s="39">
        <v>1</v>
      </c>
      <c r="F8781" s="39" t="s">
        <v>51</v>
      </c>
    </row>
    <row r="8782" spans="1:6">
      <c r="A8782">
        <v>95</v>
      </c>
      <c r="B8782" s="1" t="s">
        <v>535</v>
      </c>
      <c r="C8782">
        <v>1</v>
      </c>
      <c r="D8782" s="39">
        <v>1</v>
      </c>
      <c r="E8782" s="39">
        <v>3</v>
      </c>
      <c r="F8782" s="39" t="s">
        <v>51</v>
      </c>
    </row>
    <row r="8783" spans="1:6">
      <c r="A8783">
        <v>95</v>
      </c>
      <c r="B8783" s="1" t="s">
        <v>535</v>
      </c>
      <c r="C8783">
        <v>2</v>
      </c>
      <c r="D8783" s="39">
        <v>1</v>
      </c>
      <c r="E8783" s="39">
        <v>3</v>
      </c>
      <c r="F8783" s="39" t="s">
        <v>51</v>
      </c>
    </row>
    <row r="8784" spans="1:6">
      <c r="A8784" s="103">
        <v>96</v>
      </c>
      <c r="B8784" s="1" t="s">
        <v>354</v>
      </c>
      <c r="C8784">
        <v>1</v>
      </c>
      <c r="D8784" s="39">
        <v>0.35</v>
      </c>
      <c r="E8784" s="39">
        <v>1</v>
      </c>
      <c r="F8784" s="39" t="s">
        <v>51</v>
      </c>
    </row>
    <row r="8785" spans="1:6">
      <c r="A8785">
        <v>96</v>
      </c>
      <c r="B8785" s="1" t="s">
        <v>354</v>
      </c>
      <c r="C8785">
        <v>2</v>
      </c>
      <c r="D8785" s="39">
        <v>0.43</v>
      </c>
      <c r="E8785" s="39">
        <v>0</v>
      </c>
      <c r="F8785" s="39" t="s">
        <v>51</v>
      </c>
    </row>
    <row r="8786" spans="1:6">
      <c r="A8786">
        <v>96</v>
      </c>
      <c r="B8786" s="1" t="s">
        <v>330</v>
      </c>
      <c r="C8786">
        <v>1</v>
      </c>
      <c r="D8786" s="39">
        <v>0.84</v>
      </c>
      <c r="E8786" s="39">
        <v>2</v>
      </c>
      <c r="F8786" s="39" t="s">
        <v>51</v>
      </c>
    </row>
    <row r="8787" spans="1:6">
      <c r="A8787">
        <v>96</v>
      </c>
      <c r="B8787" s="1" t="s">
        <v>330</v>
      </c>
      <c r="C8787">
        <v>2</v>
      </c>
      <c r="D8787" s="39">
        <v>0.41</v>
      </c>
      <c r="E8787" s="39">
        <v>0</v>
      </c>
      <c r="F8787" s="39" t="s">
        <v>51</v>
      </c>
    </row>
    <row r="8788" spans="1:6">
      <c r="A8788">
        <v>96</v>
      </c>
      <c r="B8788" s="1" t="s">
        <v>488</v>
      </c>
      <c r="C8788">
        <v>1</v>
      </c>
      <c r="D8788" s="39">
        <v>0.56000000000000005</v>
      </c>
      <c r="E8788" s="39">
        <v>1</v>
      </c>
      <c r="F8788" s="39" t="s">
        <v>51</v>
      </c>
    </row>
    <row r="8789" spans="1:6">
      <c r="A8789">
        <v>96</v>
      </c>
      <c r="B8789" s="1" t="s">
        <v>488</v>
      </c>
      <c r="C8789">
        <v>2</v>
      </c>
      <c r="D8789" s="39">
        <v>0.33</v>
      </c>
      <c r="E8789" s="39">
        <v>0</v>
      </c>
      <c r="F8789" s="39" t="s">
        <v>51</v>
      </c>
    </row>
    <row r="8790" spans="1:6">
      <c r="A8790">
        <v>96</v>
      </c>
      <c r="B8790" s="1" t="s">
        <v>430</v>
      </c>
      <c r="C8790">
        <v>1</v>
      </c>
      <c r="D8790" s="39">
        <v>0.35</v>
      </c>
      <c r="E8790" s="39">
        <v>0</v>
      </c>
      <c r="F8790" s="39" t="s">
        <v>51</v>
      </c>
    </row>
    <row r="8791" spans="1:6">
      <c r="A8791">
        <v>96</v>
      </c>
      <c r="B8791" s="1" t="s">
        <v>430</v>
      </c>
      <c r="C8791">
        <v>2</v>
      </c>
      <c r="D8791" s="39">
        <v>0.54</v>
      </c>
      <c r="E8791" s="39">
        <v>2</v>
      </c>
      <c r="F8791" s="39" t="s">
        <v>51</v>
      </c>
    </row>
    <row r="8792" spans="1:6">
      <c r="A8792">
        <v>96</v>
      </c>
      <c r="B8792" s="1" t="s">
        <v>554</v>
      </c>
      <c r="C8792">
        <v>1</v>
      </c>
      <c r="D8792" s="39">
        <v>0.56999999999999995</v>
      </c>
      <c r="E8792" s="39">
        <v>1</v>
      </c>
      <c r="F8792" s="39" t="s">
        <v>51</v>
      </c>
    </row>
    <row r="8793" spans="1:6">
      <c r="A8793">
        <v>96</v>
      </c>
      <c r="B8793" s="1" t="s">
        <v>554</v>
      </c>
      <c r="C8793">
        <v>2</v>
      </c>
      <c r="D8793" s="39">
        <v>0.61</v>
      </c>
      <c r="E8793" s="39">
        <v>2</v>
      </c>
      <c r="F8793" s="39" t="s">
        <v>51</v>
      </c>
    </row>
    <row r="8794" spans="1:6">
      <c r="A8794">
        <v>96</v>
      </c>
      <c r="B8794" s="1" t="s">
        <v>332</v>
      </c>
      <c r="C8794">
        <v>1</v>
      </c>
      <c r="D8794" s="39">
        <v>0.31</v>
      </c>
      <c r="E8794" s="39">
        <v>0</v>
      </c>
      <c r="F8794" s="39" t="s">
        <v>51</v>
      </c>
    </row>
    <row r="8795" spans="1:6">
      <c r="A8795">
        <v>96</v>
      </c>
      <c r="B8795" s="466" t="s">
        <v>332</v>
      </c>
      <c r="C8795">
        <v>2</v>
      </c>
      <c r="D8795" s="39">
        <v>0.5</v>
      </c>
      <c r="E8795" s="39">
        <v>1</v>
      </c>
      <c r="F8795" s="39" t="s">
        <v>51</v>
      </c>
    </row>
    <row r="8796" spans="1:6">
      <c r="A8796">
        <v>96</v>
      </c>
      <c r="B8796" s="1" t="s">
        <v>390</v>
      </c>
      <c r="C8796">
        <v>1</v>
      </c>
      <c r="D8796" s="39">
        <v>0.46</v>
      </c>
      <c r="E8796" s="39">
        <v>1</v>
      </c>
      <c r="F8796" s="39" t="s">
        <v>51</v>
      </c>
    </row>
    <row r="8797" spans="1:6">
      <c r="A8797">
        <v>96</v>
      </c>
      <c r="B8797" s="1" t="s">
        <v>390</v>
      </c>
      <c r="C8797">
        <v>2</v>
      </c>
      <c r="D8797" s="39">
        <v>0.72</v>
      </c>
      <c r="E8797" s="39">
        <v>2</v>
      </c>
      <c r="F8797" s="39" t="s">
        <v>51</v>
      </c>
    </row>
    <row r="8798" spans="1:6">
      <c r="A8798">
        <v>96</v>
      </c>
      <c r="B8798" s="1" t="s">
        <v>343</v>
      </c>
      <c r="C8798">
        <v>1</v>
      </c>
      <c r="D8798" s="39">
        <v>0.45</v>
      </c>
      <c r="E8798" s="39">
        <v>1</v>
      </c>
      <c r="F8798" s="39" t="s">
        <v>51</v>
      </c>
    </row>
    <row r="8799" spans="1:6">
      <c r="A8799">
        <v>96</v>
      </c>
      <c r="B8799" s="1" t="s">
        <v>343</v>
      </c>
      <c r="C8799">
        <v>2</v>
      </c>
      <c r="D8799" s="39">
        <v>1</v>
      </c>
      <c r="E8799" s="39">
        <v>3</v>
      </c>
      <c r="F8799" s="39" t="s">
        <v>51</v>
      </c>
    </row>
    <row r="8800" spans="1:6">
      <c r="A8800">
        <v>96</v>
      </c>
      <c r="B8800" s="1" t="s">
        <v>379</v>
      </c>
      <c r="C8800">
        <v>1</v>
      </c>
      <c r="D8800" s="39">
        <v>0.81</v>
      </c>
      <c r="E8800" s="39">
        <v>2</v>
      </c>
      <c r="F8800" s="39" t="s">
        <v>51</v>
      </c>
    </row>
    <row r="8801" spans="1:6">
      <c r="A8801">
        <v>96</v>
      </c>
      <c r="B8801" s="1" t="s">
        <v>379</v>
      </c>
      <c r="C8801">
        <v>2</v>
      </c>
      <c r="D8801" s="39">
        <v>0.42</v>
      </c>
      <c r="E8801" s="39">
        <v>0</v>
      </c>
      <c r="F8801" s="39" t="s">
        <v>51</v>
      </c>
    </row>
    <row r="8802" spans="1:6">
      <c r="A8802">
        <v>96</v>
      </c>
      <c r="B8802" s="1" t="s">
        <v>10</v>
      </c>
      <c r="C8802">
        <v>1</v>
      </c>
      <c r="D8802" s="39">
        <v>1</v>
      </c>
      <c r="E8802" s="39">
        <v>3</v>
      </c>
      <c r="F8802" s="39" t="s">
        <v>51</v>
      </c>
    </row>
    <row r="8803" spans="1:6">
      <c r="A8803">
        <v>96</v>
      </c>
      <c r="B8803" s="1" t="s">
        <v>10</v>
      </c>
      <c r="C8803">
        <v>2</v>
      </c>
      <c r="D8803" s="39">
        <v>0.59</v>
      </c>
      <c r="E8803" s="39">
        <v>2</v>
      </c>
      <c r="F8803" s="39" t="s">
        <v>51</v>
      </c>
    </row>
    <row r="8804" spans="1:6">
      <c r="A8804">
        <v>96</v>
      </c>
      <c r="B8804" s="1" t="s">
        <v>538</v>
      </c>
      <c r="C8804">
        <v>1</v>
      </c>
      <c r="D8804" s="39">
        <v>0.61</v>
      </c>
      <c r="E8804" s="39">
        <v>2</v>
      </c>
      <c r="F8804" s="39" t="s">
        <v>51</v>
      </c>
    </row>
    <row r="8805" spans="1:6">
      <c r="A8805">
        <v>96</v>
      </c>
      <c r="B8805" s="1" t="s">
        <v>538</v>
      </c>
      <c r="C8805">
        <v>2</v>
      </c>
      <c r="D8805" s="39">
        <v>0.62</v>
      </c>
      <c r="E8805" s="39">
        <v>2</v>
      </c>
      <c r="F8805" s="39" t="s">
        <v>51</v>
      </c>
    </row>
    <row r="8806" spans="1:6">
      <c r="A8806">
        <v>96</v>
      </c>
      <c r="B8806" s="1" t="s">
        <v>508</v>
      </c>
      <c r="C8806">
        <v>1</v>
      </c>
      <c r="D8806" s="39">
        <v>0.71</v>
      </c>
      <c r="E8806" s="39">
        <v>2</v>
      </c>
      <c r="F8806" s="39" t="s">
        <v>51</v>
      </c>
    </row>
    <row r="8807" spans="1:6">
      <c r="A8807">
        <v>96</v>
      </c>
      <c r="B8807" s="466" t="s">
        <v>508</v>
      </c>
      <c r="C8807">
        <v>2</v>
      </c>
      <c r="D8807" s="39">
        <v>0.5</v>
      </c>
      <c r="E8807" s="39">
        <v>2</v>
      </c>
      <c r="F8807" s="39" t="s">
        <v>51</v>
      </c>
    </row>
    <row r="8808" spans="1:6">
      <c r="A8808">
        <v>96</v>
      </c>
      <c r="B8808" s="1" t="s">
        <v>452</v>
      </c>
      <c r="C8808">
        <v>1</v>
      </c>
      <c r="D8808" s="39">
        <v>1</v>
      </c>
      <c r="E8808" s="39">
        <v>3</v>
      </c>
      <c r="F8808" s="39" t="s">
        <v>51</v>
      </c>
    </row>
    <row r="8809" spans="1:6">
      <c r="A8809">
        <v>96</v>
      </c>
      <c r="B8809" s="466" t="s">
        <v>452</v>
      </c>
      <c r="C8809">
        <v>2</v>
      </c>
      <c r="D8809" s="39">
        <v>0.57999999999999996</v>
      </c>
      <c r="E8809" s="39">
        <v>1</v>
      </c>
      <c r="F8809" s="39" t="s">
        <v>51</v>
      </c>
    </row>
    <row r="8810" spans="1:6">
      <c r="A8810">
        <v>96</v>
      </c>
      <c r="B8810" s="1" t="s">
        <v>334</v>
      </c>
      <c r="C8810">
        <v>1</v>
      </c>
      <c r="D8810" s="39">
        <v>1</v>
      </c>
      <c r="E8810" s="39">
        <v>3</v>
      </c>
      <c r="F8810" s="39" t="s">
        <v>51</v>
      </c>
    </row>
    <row r="8811" spans="1:6">
      <c r="A8811">
        <v>96</v>
      </c>
      <c r="B8811" s="1" t="s">
        <v>334</v>
      </c>
      <c r="C8811">
        <v>2</v>
      </c>
      <c r="D8811" s="39">
        <v>1</v>
      </c>
      <c r="E8811" s="39">
        <v>3</v>
      </c>
      <c r="F8811" s="39" t="s">
        <v>51</v>
      </c>
    </row>
    <row r="8812" spans="1:6">
      <c r="A8812">
        <v>96</v>
      </c>
      <c r="B8812" s="1" t="s">
        <v>489</v>
      </c>
      <c r="C8812">
        <v>1</v>
      </c>
      <c r="D8812" s="39">
        <v>0.88</v>
      </c>
      <c r="E8812" s="39">
        <v>1</v>
      </c>
      <c r="F8812" s="39" t="s">
        <v>51</v>
      </c>
    </row>
    <row r="8813" spans="1:6">
      <c r="A8813">
        <v>96</v>
      </c>
      <c r="B8813" s="1" t="s">
        <v>489</v>
      </c>
      <c r="C8813">
        <v>2</v>
      </c>
      <c r="D8813" s="39">
        <v>0.95</v>
      </c>
      <c r="E8813" s="39">
        <v>2</v>
      </c>
      <c r="F8813" s="39" t="s">
        <v>51</v>
      </c>
    </row>
    <row r="8814" spans="1:6">
      <c r="A8814">
        <v>96</v>
      </c>
      <c r="B8814" s="1" t="s">
        <v>333</v>
      </c>
      <c r="C8814">
        <v>1</v>
      </c>
      <c r="D8814" s="39">
        <v>0.31</v>
      </c>
      <c r="E8814" s="39">
        <v>0</v>
      </c>
      <c r="F8814" s="39" t="s">
        <v>51</v>
      </c>
    </row>
    <row r="8815" spans="1:6">
      <c r="A8815">
        <v>96</v>
      </c>
      <c r="B8815" s="1" t="s">
        <v>333</v>
      </c>
      <c r="C8815">
        <v>2</v>
      </c>
      <c r="D8815" s="39">
        <v>0.71</v>
      </c>
      <c r="E8815" s="39">
        <v>1</v>
      </c>
      <c r="F8815" s="39" t="s">
        <v>51</v>
      </c>
    </row>
    <row r="8816" spans="1:6">
      <c r="A8816">
        <v>96</v>
      </c>
      <c r="B8816" s="1" t="s">
        <v>335</v>
      </c>
      <c r="C8816">
        <v>1</v>
      </c>
      <c r="D8816" s="39">
        <v>0.63</v>
      </c>
      <c r="E8816" s="39">
        <v>2</v>
      </c>
      <c r="F8816" s="39" t="s">
        <v>51</v>
      </c>
    </row>
    <row r="8817" spans="1:6">
      <c r="A8817">
        <v>96</v>
      </c>
      <c r="B8817" s="1" t="s">
        <v>335</v>
      </c>
      <c r="C8817">
        <v>2</v>
      </c>
      <c r="D8817" s="39">
        <v>0.85</v>
      </c>
      <c r="E8817" s="39">
        <v>2</v>
      </c>
      <c r="F8817" s="39" t="s">
        <v>51</v>
      </c>
    </row>
    <row r="8818" spans="1:6">
      <c r="A8818">
        <v>96</v>
      </c>
      <c r="B8818" s="1" t="s">
        <v>14</v>
      </c>
      <c r="C8818">
        <v>1</v>
      </c>
      <c r="D8818" s="39">
        <v>0.64</v>
      </c>
      <c r="E8818" s="39">
        <v>1</v>
      </c>
      <c r="F8818" s="39" t="s">
        <v>51</v>
      </c>
    </row>
    <row r="8819" spans="1:6">
      <c r="A8819">
        <v>96</v>
      </c>
      <c r="B8819" s="1" t="s">
        <v>14</v>
      </c>
      <c r="C8819">
        <v>2</v>
      </c>
      <c r="D8819" s="39">
        <v>0.31</v>
      </c>
      <c r="E8819" s="39">
        <v>0</v>
      </c>
      <c r="F8819" s="39" t="s">
        <v>51</v>
      </c>
    </row>
    <row r="8820" spans="1:6">
      <c r="A8820">
        <v>96</v>
      </c>
      <c r="B8820" s="1" t="s">
        <v>201</v>
      </c>
      <c r="C8820">
        <v>1</v>
      </c>
      <c r="D8820" s="39">
        <v>0.67</v>
      </c>
      <c r="E8820" s="39">
        <v>1</v>
      </c>
      <c r="F8820" s="39" t="s">
        <v>51</v>
      </c>
    </row>
    <row r="8821" spans="1:6">
      <c r="A8821">
        <v>96</v>
      </c>
      <c r="B8821" s="1" t="s">
        <v>201</v>
      </c>
      <c r="C8821">
        <v>2</v>
      </c>
      <c r="D8821" s="39">
        <v>0.81</v>
      </c>
      <c r="E8821" s="39">
        <v>2</v>
      </c>
      <c r="F8821" s="39" t="s">
        <v>51</v>
      </c>
    </row>
    <row r="8822" spans="1:6">
      <c r="A8822">
        <v>96</v>
      </c>
      <c r="B8822" s="1" t="s">
        <v>534</v>
      </c>
      <c r="C8822">
        <v>1</v>
      </c>
      <c r="D8822" s="39">
        <v>0.69</v>
      </c>
      <c r="E8822" s="39">
        <v>2</v>
      </c>
      <c r="F8822" s="39" t="s">
        <v>51</v>
      </c>
    </row>
    <row r="8823" spans="1:6">
      <c r="A8823">
        <v>96</v>
      </c>
      <c r="B8823" s="466" t="s">
        <v>534</v>
      </c>
      <c r="C8823">
        <v>2</v>
      </c>
      <c r="D8823" s="39">
        <v>0.85</v>
      </c>
      <c r="E8823" s="39">
        <v>2</v>
      </c>
      <c r="F8823" s="39" t="s">
        <v>51</v>
      </c>
    </row>
    <row r="8824" spans="1:6">
      <c r="A8824">
        <v>96</v>
      </c>
      <c r="B8824" s="1" t="s">
        <v>414</v>
      </c>
      <c r="C8824">
        <v>1</v>
      </c>
      <c r="D8824" s="39">
        <v>0.7</v>
      </c>
      <c r="E8824" s="39">
        <v>2</v>
      </c>
      <c r="F8824" s="39" t="s">
        <v>51</v>
      </c>
    </row>
    <row r="8825" spans="1:6">
      <c r="A8825">
        <v>96</v>
      </c>
      <c r="B8825" s="1" t="s">
        <v>414</v>
      </c>
      <c r="C8825">
        <v>2</v>
      </c>
      <c r="D8825" s="39">
        <v>0.81</v>
      </c>
      <c r="E8825" s="39">
        <v>2</v>
      </c>
      <c r="F8825" s="39" t="s">
        <v>51</v>
      </c>
    </row>
    <row r="8826" spans="1:6">
      <c r="A8826">
        <v>96</v>
      </c>
      <c r="B8826" s="1" t="s">
        <v>257</v>
      </c>
      <c r="C8826">
        <v>1</v>
      </c>
      <c r="D8826" s="39">
        <v>0.32</v>
      </c>
      <c r="E8826" s="39">
        <v>0</v>
      </c>
      <c r="F8826" s="39" t="s">
        <v>51</v>
      </c>
    </row>
    <row r="8827" spans="1:6">
      <c r="A8827">
        <v>96</v>
      </c>
      <c r="B8827" s="1" t="s">
        <v>257</v>
      </c>
      <c r="C8827">
        <v>2</v>
      </c>
      <c r="D8827" s="39">
        <v>0</v>
      </c>
      <c r="E8827" s="39">
        <v>0</v>
      </c>
      <c r="F8827" s="39" t="s">
        <v>52</v>
      </c>
    </row>
    <row r="8828" spans="1:6">
      <c r="A8828">
        <v>96</v>
      </c>
      <c r="B8828" s="1" t="s">
        <v>323</v>
      </c>
      <c r="C8828">
        <v>1</v>
      </c>
      <c r="D8828" s="39">
        <v>1</v>
      </c>
      <c r="E8828" s="39">
        <v>3</v>
      </c>
      <c r="F8828" s="39" t="s">
        <v>51</v>
      </c>
    </row>
    <row r="8829" spans="1:6">
      <c r="A8829">
        <v>96</v>
      </c>
      <c r="B8829" s="1" t="s">
        <v>323</v>
      </c>
      <c r="C8829">
        <v>2</v>
      </c>
      <c r="D8829" s="39">
        <v>0.3</v>
      </c>
      <c r="E8829" s="39">
        <v>0</v>
      </c>
      <c r="F8829" s="39" t="s">
        <v>51</v>
      </c>
    </row>
    <row r="8830" spans="1:6">
      <c r="A8830">
        <v>96</v>
      </c>
      <c r="B8830" s="1" t="s">
        <v>481</v>
      </c>
      <c r="C8830">
        <v>1</v>
      </c>
      <c r="D8830" s="39">
        <v>1</v>
      </c>
      <c r="E8830" s="39">
        <v>3</v>
      </c>
      <c r="F8830" s="39" t="s">
        <v>51</v>
      </c>
    </row>
    <row r="8831" spans="1:6">
      <c r="A8831">
        <v>96</v>
      </c>
      <c r="B8831" s="1" t="s">
        <v>481</v>
      </c>
      <c r="C8831">
        <v>2</v>
      </c>
      <c r="D8831" s="39">
        <v>1</v>
      </c>
      <c r="E8831" s="39">
        <v>3</v>
      </c>
      <c r="F8831" s="39" t="s">
        <v>51</v>
      </c>
    </row>
    <row r="8832" spans="1:6">
      <c r="A8832">
        <v>96</v>
      </c>
      <c r="B8832" s="1" t="s">
        <v>122</v>
      </c>
      <c r="C8832">
        <v>1</v>
      </c>
      <c r="D8832" s="39">
        <v>0.74</v>
      </c>
      <c r="E8832" s="39">
        <v>1</v>
      </c>
      <c r="F8832" s="39" t="s">
        <v>51</v>
      </c>
    </row>
    <row r="8833" spans="1:6">
      <c r="A8833">
        <v>96</v>
      </c>
      <c r="B8833" s="1" t="s">
        <v>122</v>
      </c>
      <c r="C8833">
        <v>2</v>
      </c>
      <c r="D8833" s="39">
        <v>0.95</v>
      </c>
      <c r="E8833" s="39">
        <v>2</v>
      </c>
      <c r="F8833" s="39" t="s">
        <v>51</v>
      </c>
    </row>
    <row r="8834" spans="1:6">
      <c r="A8834">
        <v>96</v>
      </c>
      <c r="B8834" s="1" t="s">
        <v>405</v>
      </c>
      <c r="C8834">
        <v>1</v>
      </c>
      <c r="D8834" s="39">
        <v>1</v>
      </c>
      <c r="E8834" s="39">
        <v>3</v>
      </c>
      <c r="F8834" s="39" t="s">
        <v>51</v>
      </c>
    </row>
    <row r="8835" spans="1:6">
      <c r="A8835">
        <v>96</v>
      </c>
      <c r="B8835" s="1" t="s">
        <v>405</v>
      </c>
      <c r="C8835">
        <v>2</v>
      </c>
      <c r="D8835" s="39">
        <v>1</v>
      </c>
      <c r="E8835" s="39">
        <v>3</v>
      </c>
      <c r="F8835" s="39" t="s">
        <v>51</v>
      </c>
    </row>
    <row r="8836" spans="1:6">
      <c r="A8836">
        <v>96</v>
      </c>
      <c r="B8836" s="1" t="s">
        <v>310</v>
      </c>
      <c r="C8836">
        <v>1</v>
      </c>
      <c r="D8836" s="39">
        <v>1</v>
      </c>
      <c r="E8836" s="39">
        <v>3</v>
      </c>
      <c r="F8836" s="39" t="s">
        <v>51</v>
      </c>
    </row>
    <row r="8837" spans="1:6">
      <c r="A8837">
        <v>96</v>
      </c>
      <c r="B8837" s="1" t="s">
        <v>310</v>
      </c>
      <c r="C8837">
        <v>2</v>
      </c>
      <c r="D8837" s="39">
        <v>0.57999999999999996</v>
      </c>
      <c r="E8837" s="39">
        <v>1</v>
      </c>
      <c r="F8837" s="39" t="s">
        <v>51</v>
      </c>
    </row>
    <row r="8838" spans="1:6">
      <c r="A8838">
        <v>96</v>
      </c>
      <c r="B8838" s="1" t="s">
        <v>290</v>
      </c>
      <c r="C8838">
        <v>1</v>
      </c>
      <c r="D8838" s="39">
        <v>1</v>
      </c>
      <c r="E8838" s="39">
        <v>3</v>
      </c>
      <c r="F8838" s="39" t="s">
        <v>51</v>
      </c>
    </row>
    <row r="8839" spans="1:6">
      <c r="A8839">
        <v>96</v>
      </c>
      <c r="B8839" s="1" t="s">
        <v>290</v>
      </c>
      <c r="C8839">
        <v>2</v>
      </c>
      <c r="D8839" s="39">
        <v>0.9</v>
      </c>
      <c r="E8839" s="39">
        <v>2</v>
      </c>
      <c r="F8839" s="39" t="s">
        <v>51</v>
      </c>
    </row>
    <row r="8840" spans="1:6">
      <c r="A8840">
        <v>96</v>
      </c>
      <c r="B8840" s="1" t="s">
        <v>326</v>
      </c>
      <c r="C8840">
        <v>1</v>
      </c>
      <c r="D8840" s="39">
        <v>0.22</v>
      </c>
      <c r="E8840" s="39">
        <v>0</v>
      </c>
      <c r="F8840" s="39" t="s">
        <v>51</v>
      </c>
    </row>
    <row r="8841" spans="1:6">
      <c r="A8841">
        <v>96</v>
      </c>
      <c r="B8841" s="1" t="s">
        <v>326</v>
      </c>
      <c r="C8841">
        <v>2</v>
      </c>
      <c r="D8841" s="39">
        <v>0.68</v>
      </c>
      <c r="E8841" s="39">
        <v>2</v>
      </c>
      <c r="F8841" s="39" t="s">
        <v>51</v>
      </c>
    </row>
    <row r="8842" spans="1:6">
      <c r="A8842">
        <v>96</v>
      </c>
      <c r="B8842" s="1" t="s">
        <v>274</v>
      </c>
      <c r="C8842">
        <v>1</v>
      </c>
      <c r="D8842" s="39">
        <v>0.74</v>
      </c>
      <c r="E8842" s="39">
        <v>1</v>
      </c>
      <c r="F8842" s="39" t="s">
        <v>51</v>
      </c>
    </row>
    <row r="8843" spans="1:6">
      <c r="A8843">
        <v>96</v>
      </c>
      <c r="B8843" s="1" t="s">
        <v>274</v>
      </c>
      <c r="C8843">
        <v>2</v>
      </c>
      <c r="D8843" s="39">
        <v>1</v>
      </c>
      <c r="E8843" s="39">
        <v>3</v>
      </c>
      <c r="F8843" s="39" t="s">
        <v>51</v>
      </c>
    </row>
    <row r="8844" spans="1:6">
      <c r="A8844">
        <v>96</v>
      </c>
      <c r="B8844" s="1" t="s">
        <v>342</v>
      </c>
      <c r="C8844">
        <v>1</v>
      </c>
      <c r="D8844" s="39">
        <v>0.5</v>
      </c>
      <c r="E8844" s="39">
        <v>2</v>
      </c>
      <c r="F8844" s="39" t="s">
        <v>51</v>
      </c>
    </row>
    <row r="8845" spans="1:6">
      <c r="A8845">
        <v>96</v>
      </c>
      <c r="B8845" s="1" t="s">
        <v>342</v>
      </c>
      <c r="C8845">
        <v>2</v>
      </c>
      <c r="D8845" s="39">
        <v>0.77</v>
      </c>
      <c r="E8845" s="39">
        <v>2</v>
      </c>
      <c r="F8845" s="39" t="s">
        <v>51</v>
      </c>
    </row>
    <row r="8846" spans="1:6">
      <c r="A8846">
        <v>96</v>
      </c>
      <c r="B8846" s="1" t="s">
        <v>526</v>
      </c>
      <c r="C8846">
        <v>1</v>
      </c>
      <c r="D8846" s="39">
        <v>0.72</v>
      </c>
      <c r="E8846" s="39">
        <v>1</v>
      </c>
      <c r="F8846" s="39" t="s">
        <v>51</v>
      </c>
    </row>
    <row r="8847" spans="1:6">
      <c r="A8847">
        <v>96</v>
      </c>
      <c r="B8847" s="1" t="s">
        <v>526</v>
      </c>
      <c r="C8847">
        <v>2</v>
      </c>
      <c r="D8847" s="39">
        <v>0.97</v>
      </c>
      <c r="E8847" s="39">
        <v>2</v>
      </c>
      <c r="F8847" s="39" t="s">
        <v>51</v>
      </c>
    </row>
    <row r="8848" spans="1:6">
      <c r="A8848">
        <v>96</v>
      </c>
      <c r="B8848" s="1" t="s">
        <v>20</v>
      </c>
      <c r="C8848">
        <v>1</v>
      </c>
      <c r="D8848" s="39">
        <v>0.75</v>
      </c>
      <c r="E8848" s="39">
        <v>2</v>
      </c>
      <c r="F8848" s="39" t="s">
        <v>51</v>
      </c>
    </row>
    <row r="8849" spans="1:6">
      <c r="A8849">
        <v>96</v>
      </c>
      <c r="B8849" s="1" t="s">
        <v>20</v>
      </c>
      <c r="C8849">
        <v>2</v>
      </c>
      <c r="D8849" s="39">
        <v>0.47</v>
      </c>
      <c r="E8849" s="39">
        <v>0</v>
      </c>
      <c r="F8849" s="39" t="s">
        <v>51</v>
      </c>
    </row>
    <row r="8850" spans="1:6">
      <c r="A8850">
        <v>96</v>
      </c>
      <c r="B8850" s="1" t="s">
        <v>356</v>
      </c>
      <c r="C8850">
        <v>1</v>
      </c>
      <c r="D8850" s="39">
        <v>0.62</v>
      </c>
      <c r="E8850" s="39">
        <v>1</v>
      </c>
      <c r="F8850" s="39" t="s">
        <v>51</v>
      </c>
    </row>
    <row r="8851" spans="1:6">
      <c r="A8851">
        <v>96</v>
      </c>
      <c r="B8851" s="1" t="s">
        <v>356</v>
      </c>
      <c r="C8851">
        <v>2</v>
      </c>
      <c r="D8851" s="39">
        <v>1</v>
      </c>
      <c r="E8851" s="39">
        <v>3</v>
      </c>
      <c r="F8851" s="39" t="s">
        <v>51</v>
      </c>
    </row>
    <row r="8852" spans="1:6">
      <c r="A8852">
        <v>96</v>
      </c>
      <c r="B8852" s="1" t="s">
        <v>311</v>
      </c>
      <c r="C8852">
        <v>1</v>
      </c>
      <c r="D8852" s="39">
        <v>0.8</v>
      </c>
      <c r="E8852" s="39">
        <v>1</v>
      </c>
      <c r="F8852" s="39" t="s">
        <v>51</v>
      </c>
    </row>
    <row r="8853" spans="1:6">
      <c r="A8853">
        <v>96</v>
      </c>
      <c r="B8853" s="1" t="s">
        <v>311</v>
      </c>
      <c r="C8853">
        <v>2</v>
      </c>
      <c r="D8853" s="39">
        <v>1</v>
      </c>
      <c r="E8853" s="39">
        <v>3</v>
      </c>
      <c r="F8853" s="39" t="s">
        <v>51</v>
      </c>
    </row>
    <row r="8854" spans="1:6">
      <c r="A8854">
        <v>96</v>
      </c>
      <c r="B8854" s="1" t="s">
        <v>394</v>
      </c>
      <c r="C8854">
        <v>1</v>
      </c>
      <c r="D8854" s="39">
        <v>1</v>
      </c>
      <c r="E8854" s="39">
        <v>3</v>
      </c>
      <c r="F8854" s="39" t="s">
        <v>51</v>
      </c>
    </row>
    <row r="8855" spans="1:6">
      <c r="A8855">
        <v>96</v>
      </c>
      <c r="B8855" s="1" t="s">
        <v>394</v>
      </c>
      <c r="C8855">
        <v>2</v>
      </c>
      <c r="D8855" s="39">
        <v>1</v>
      </c>
      <c r="E8855" s="39">
        <v>3</v>
      </c>
      <c r="F8855" s="39" t="s">
        <v>51</v>
      </c>
    </row>
    <row r="8856" spans="1:6">
      <c r="A8856">
        <v>96</v>
      </c>
      <c r="B8856" s="1" t="s">
        <v>580</v>
      </c>
      <c r="C8856">
        <v>1</v>
      </c>
      <c r="D8856" s="39">
        <v>0.84</v>
      </c>
      <c r="E8856" s="39">
        <v>1</v>
      </c>
      <c r="F8856" s="39" t="s">
        <v>51</v>
      </c>
    </row>
    <row r="8857" spans="1:6">
      <c r="A8857">
        <v>96</v>
      </c>
      <c r="B8857" s="1" t="s">
        <v>580</v>
      </c>
      <c r="C8857">
        <v>2</v>
      </c>
      <c r="D8857" s="39">
        <v>0.69</v>
      </c>
      <c r="E8857" s="39">
        <v>1</v>
      </c>
      <c r="F8857" s="39" t="s">
        <v>51</v>
      </c>
    </row>
    <row r="8858" spans="1:6">
      <c r="A8858">
        <v>96</v>
      </c>
      <c r="B8858" s="1" t="s">
        <v>243</v>
      </c>
      <c r="C8858">
        <v>1</v>
      </c>
      <c r="D8858" s="39">
        <v>0.84</v>
      </c>
      <c r="E8858" s="39">
        <v>1</v>
      </c>
      <c r="F8858" s="39" t="s">
        <v>51</v>
      </c>
    </row>
    <row r="8859" spans="1:6">
      <c r="A8859">
        <v>96</v>
      </c>
      <c r="B8859" s="1" t="s">
        <v>243</v>
      </c>
      <c r="C8859">
        <v>2</v>
      </c>
      <c r="D8859" s="39">
        <v>0.75</v>
      </c>
      <c r="E8859" s="39">
        <v>1</v>
      </c>
      <c r="F8859" s="39" t="s">
        <v>51</v>
      </c>
    </row>
    <row r="8860" spans="1:6">
      <c r="A8860">
        <v>96</v>
      </c>
      <c r="B8860" s="1" t="s">
        <v>561</v>
      </c>
      <c r="C8860">
        <v>1</v>
      </c>
      <c r="D8860" s="39">
        <v>1</v>
      </c>
      <c r="E8860" s="39">
        <v>3</v>
      </c>
      <c r="F8860" s="39" t="s">
        <v>51</v>
      </c>
    </row>
    <row r="8861" spans="1:6">
      <c r="A8861">
        <v>96</v>
      </c>
      <c r="B8861" s="1" t="s">
        <v>561</v>
      </c>
      <c r="C8861">
        <v>2</v>
      </c>
      <c r="D8861" s="39">
        <v>1</v>
      </c>
      <c r="E8861" s="39">
        <v>3</v>
      </c>
      <c r="F8861" s="39" t="s">
        <v>51</v>
      </c>
    </row>
    <row r="8862" spans="1:6">
      <c r="A8862">
        <v>96</v>
      </c>
      <c r="B8862" s="1" t="s">
        <v>256</v>
      </c>
      <c r="C8862">
        <v>1</v>
      </c>
      <c r="D8862" s="39">
        <v>1</v>
      </c>
      <c r="E8862" s="39">
        <v>3</v>
      </c>
      <c r="F8862" s="39" t="s">
        <v>51</v>
      </c>
    </row>
    <row r="8863" spans="1:6">
      <c r="A8863">
        <v>96</v>
      </c>
      <c r="B8863" s="1" t="s">
        <v>256</v>
      </c>
      <c r="C8863">
        <v>2</v>
      </c>
      <c r="D8863" s="39">
        <v>0.84</v>
      </c>
      <c r="E8863" s="39">
        <v>2</v>
      </c>
      <c r="F8863" s="39" t="s">
        <v>51</v>
      </c>
    </row>
    <row r="8864" spans="1:6">
      <c r="A8864">
        <v>96</v>
      </c>
      <c r="B8864" s="1" t="s">
        <v>285</v>
      </c>
      <c r="C8864">
        <v>1</v>
      </c>
      <c r="D8864" s="39">
        <v>1</v>
      </c>
      <c r="E8864" s="39">
        <v>3</v>
      </c>
      <c r="F8864" s="39" t="s">
        <v>51</v>
      </c>
    </row>
    <row r="8865" spans="1:6">
      <c r="A8865">
        <v>96</v>
      </c>
      <c r="B8865" s="1" t="s">
        <v>285</v>
      </c>
      <c r="C8865">
        <v>2</v>
      </c>
      <c r="D8865" s="39">
        <v>1</v>
      </c>
      <c r="E8865" s="39">
        <v>3</v>
      </c>
      <c r="F8865" s="39" t="s">
        <v>51</v>
      </c>
    </row>
    <row r="8866" spans="1:6">
      <c r="A8866">
        <v>96</v>
      </c>
      <c r="B8866" s="1" t="s">
        <v>275</v>
      </c>
      <c r="C8866">
        <v>1</v>
      </c>
      <c r="D8866" s="39">
        <v>1</v>
      </c>
      <c r="E8866" s="39">
        <v>3</v>
      </c>
      <c r="F8866" s="39" t="s">
        <v>51</v>
      </c>
    </row>
    <row r="8867" spans="1:6">
      <c r="A8867">
        <v>96</v>
      </c>
      <c r="B8867" s="1" t="s">
        <v>275</v>
      </c>
      <c r="C8867">
        <v>2</v>
      </c>
      <c r="D8867" s="39">
        <v>1</v>
      </c>
      <c r="E8867" s="39">
        <v>3</v>
      </c>
      <c r="F8867" s="39" t="s">
        <v>51</v>
      </c>
    </row>
    <row r="8868" spans="1:6">
      <c r="A8868">
        <v>96</v>
      </c>
      <c r="B8868" s="1" t="s">
        <v>21</v>
      </c>
      <c r="C8868">
        <v>1</v>
      </c>
      <c r="D8868" s="39">
        <v>1</v>
      </c>
      <c r="E8868" s="39">
        <v>3</v>
      </c>
      <c r="F8868" s="39" t="s">
        <v>51</v>
      </c>
    </row>
    <row r="8869" spans="1:6">
      <c r="A8869">
        <v>96</v>
      </c>
      <c r="B8869" s="1" t="s">
        <v>21</v>
      </c>
      <c r="C8869">
        <v>2</v>
      </c>
      <c r="D8869" s="39">
        <v>0.73</v>
      </c>
      <c r="E8869" s="39">
        <v>2</v>
      </c>
      <c r="F8869" s="39" t="s">
        <v>51</v>
      </c>
    </row>
    <row r="8870" spans="1:6">
      <c r="A8870">
        <v>96</v>
      </c>
      <c r="B8870" s="1" t="s">
        <v>376</v>
      </c>
      <c r="C8870">
        <v>1</v>
      </c>
      <c r="D8870" s="39">
        <v>0.65</v>
      </c>
      <c r="E8870" s="39">
        <v>2</v>
      </c>
      <c r="F8870" s="39" t="s">
        <v>51</v>
      </c>
    </row>
    <row r="8871" spans="1:6">
      <c r="A8871">
        <v>96</v>
      </c>
      <c r="B8871" s="1" t="s">
        <v>376</v>
      </c>
      <c r="C8871">
        <v>2</v>
      </c>
      <c r="D8871" s="39">
        <v>0.8</v>
      </c>
      <c r="E8871" s="39">
        <v>1</v>
      </c>
      <c r="F8871" s="39" t="s">
        <v>51</v>
      </c>
    </row>
    <row r="8872" spans="1:6">
      <c r="A8872">
        <v>96</v>
      </c>
      <c r="B8872" s="1" t="s">
        <v>535</v>
      </c>
      <c r="C8872">
        <v>1</v>
      </c>
      <c r="D8872" s="39">
        <v>1</v>
      </c>
      <c r="E8872" s="39">
        <v>3</v>
      </c>
      <c r="F8872" s="39" t="s">
        <v>51</v>
      </c>
    </row>
    <row r="8873" spans="1:6">
      <c r="A8873">
        <v>96</v>
      </c>
      <c r="B8873" s="1" t="s">
        <v>535</v>
      </c>
      <c r="C8873">
        <v>2</v>
      </c>
      <c r="D8873" s="39">
        <v>1</v>
      </c>
      <c r="E8873" s="39">
        <v>3</v>
      </c>
      <c r="F8873" s="39" t="s">
        <v>51</v>
      </c>
    </row>
    <row r="8874" spans="1:6">
      <c r="A8874" s="57">
        <v>97</v>
      </c>
      <c r="B8874" s="1" t="s">
        <v>354</v>
      </c>
      <c r="C8874">
        <v>1</v>
      </c>
      <c r="D8874" s="39">
        <v>0.46</v>
      </c>
      <c r="E8874" s="39">
        <v>1</v>
      </c>
      <c r="F8874" s="39" t="s">
        <v>51</v>
      </c>
    </row>
    <row r="8875" spans="1:6">
      <c r="A8875">
        <v>97</v>
      </c>
      <c r="B8875" s="1" t="s">
        <v>354</v>
      </c>
      <c r="C8875">
        <v>2</v>
      </c>
      <c r="D8875" s="39">
        <v>0</v>
      </c>
      <c r="E8875" s="39">
        <v>0</v>
      </c>
      <c r="F8875" s="39" t="s">
        <v>52</v>
      </c>
    </row>
    <row r="8876" spans="1:6">
      <c r="A8876">
        <v>97</v>
      </c>
      <c r="B8876" s="1" t="s">
        <v>330</v>
      </c>
      <c r="C8876">
        <v>1</v>
      </c>
      <c r="D8876" s="39">
        <v>0.43</v>
      </c>
      <c r="E8876" s="39">
        <v>1</v>
      </c>
      <c r="F8876" s="39" t="s">
        <v>51</v>
      </c>
    </row>
    <row r="8877" spans="1:6">
      <c r="A8877">
        <v>97</v>
      </c>
      <c r="B8877" s="1" t="s">
        <v>330</v>
      </c>
      <c r="C8877">
        <v>2</v>
      </c>
      <c r="D8877" s="39">
        <v>1</v>
      </c>
      <c r="E8877" s="39">
        <v>3</v>
      </c>
      <c r="F8877" s="39" t="s">
        <v>51</v>
      </c>
    </row>
    <row r="8878" spans="1:6">
      <c r="A8878">
        <v>97</v>
      </c>
      <c r="B8878" s="1" t="s">
        <v>488</v>
      </c>
      <c r="C8878">
        <v>1</v>
      </c>
      <c r="D8878" s="39">
        <v>0.66</v>
      </c>
      <c r="E8878" s="39">
        <v>2</v>
      </c>
      <c r="F8878" s="39" t="s">
        <v>51</v>
      </c>
    </row>
    <row r="8879" spans="1:6">
      <c r="A8879">
        <v>97</v>
      </c>
      <c r="B8879" s="1" t="s">
        <v>488</v>
      </c>
      <c r="C8879">
        <v>2</v>
      </c>
      <c r="D8879" s="39">
        <v>0.52</v>
      </c>
      <c r="E8879" s="39">
        <v>2</v>
      </c>
      <c r="F8879" s="39" t="s">
        <v>51</v>
      </c>
    </row>
    <row r="8880" spans="1:6">
      <c r="A8880">
        <v>97</v>
      </c>
      <c r="B8880" s="1" t="s">
        <v>332</v>
      </c>
      <c r="C8880">
        <v>1</v>
      </c>
      <c r="D8880" s="39">
        <v>0.46</v>
      </c>
      <c r="E8880" s="39">
        <v>0</v>
      </c>
      <c r="F8880" s="39" t="s">
        <v>51</v>
      </c>
    </row>
    <row r="8881" spans="1:6">
      <c r="A8881">
        <v>97</v>
      </c>
      <c r="B8881" s="1" t="s">
        <v>332</v>
      </c>
      <c r="C8881">
        <v>2</v>
      </c>
      <c r="D8881" s="39">
        <v>1</v>
      </c>
      <c r="E8881" s="39">
        <v>3</v>
      </c>
      <c r="F8881" s="39" t="s">
        <v>51</v>
      </c>
    </row>
    <row r="8882" spans="1:6">
      <c r="A8882">
        <v>97</v>
      </c>
      <c r="B8882" s="1" t="s">
        <v>430</v>
      </c>
      <c r="C8882">
        <v>1</v>
      </c>
      <c r="D8882" s="39">
        <v>0.95</v>
      </c>
      <c r="E8882" s="39">
        <v>2</v>
      </c>
      <c r="F8882" s="39" t="s">
        <v>51</v>
      </c>
    </row>
    <row r="8883" spans="1:6">
      <c r="A8883">
        <v>97</v>
      </c>
      <c r="B8883" s="1" t="s">
        <v>430</v>
      </c>
      <c r="C8883">
        <v>2</v>
      </c>
      <c r="D8883" s="39">
        <v>0.57999999999999996</v>
      </c>
      <c r="E8883" s="39">
        <v>2</v>
      </c>
      <c r="F8883" s="39" t="s">
        <v>51</v>
      </c>
    </row>
    <row r="8884" spans="1:6">
      <c r="A8884">
        <v>97</v>
      </c>
      <c r="B8884" s="1" t="s">
        <v>554</v>
      </c>
      <c r="C8884">
        <v>1</v>
      </c>
      <c r="D8884" s="39">
        <v>0.82</v>
      </c>
      <c r="E8884" s="39">
        <v>2</v>
      </c>
      <c r="F8884" s="39" t="s">
        <v>51</v>
      </c>
    </row>
    <row r="8885" spans="1:6">
      <c r="A8885">
        <v>97</v>
      </c>
      <c r="B8885" s="1" t="s">
        <v>554</v>
      </c>
      <c r="C8885">
        <v>2</v>
      </c>
      <c r="D8885" s="39">
        <v>0.64</v>
      </c>
      <c r="E8885" s="39">
        <v>2</v>
      </c>
      <c r="F8885" s="39" t="s">
        <v>51</v>
      </c>
    </row>
    <row r="8886" spans="1:6">
      <c r="A8886">
        <v>97</v>
      </c>
      <c r="B8886" s="1" t="s">
        <v>390</v>
      </c>
      <c r="C8886">
        <v>1</v>
      </c>
      <c r="D8886" s="39">
        <v>0.55000000000000004</v>
      </c>
      <c r="E8886" s="39">
        <v>2</v>
      </c>
      <c r="F8886" s="39" t="s">
        <v>51</v>
      </c>
    </row>
    <row r="8887" spans="1:6">
      <c r="A8887">
        <v>97</v>
      </c>
      <c r="B8887" s="1" t="s">
        <v>390</v>
      </c>
      <c r="C8887">
        <v>2</v>
      </c>
      <c r="D8887" s="39">
        <v>0.6</v>
      </c>
      <c r="E8887" s="39">
        <v>2</v>
      </c>
      <c r="F8887" s="39" t="s">
        <v>51</v>
      </c>
    </row>
    <row r="8888" spans="1:6">
      <c r="A8888">
        <v>97</v>
      </c>
      <c r="B8888" s="1" t="s">
        <v>343</v>
      </c>
      <c r="C8888">
        <v>1</v>
      </c>
      <c r="D8888" s="39">
        <v>1</v>
      </c>
      <c r="E8888" s="39">
        <v>3</v>
      </c>
      <c r="F8888" s="39" t="s">
        <v>51</v>
      </c>
    </row>
    <row r="8889" spans="1:6">
      <c r="A8889">
        <v>97</v>
      </c>
      <c r="B8889" s="1" t="s">
        <v>343</v>
      </c>
      <c r="C8889">
        <v>2</v>
      </c>
      <c r="D8889" s="39">
        <v>1</v>
      </c>
      <c r="E8889" s="39">
        <v>3</v>
      </c>
      <c r="F8889" s="39" t="s">
        <v>51</v>
      </c>
    </row>
    <row r="8890" spans="1:6">
      <c r="A8890">
        <v>97</v>
      </c>
      <c r="B8890" s="1" t="s">
        <v>379</v>
      </c>
      <c r="C8890">
        <v>1</v>
      </c>
      <c r="D8890" s="39">
        <v>0.8</v>
      </c>
      <c r="E8890" s="39">
        <v>2</v>
      </c>
      <c r="F8890" s="39" t="s">
        <v>51</v>
      </c>
    </row>
    <row r="8891" spans="1:6">
      <c r="A8891">
        <v>97</v>
      </c>
      <c r="B8891" s="1" t="s">
        <v>379</v>
      </c>
      <c r="C8891">
        <v>2</v>
      </c>
      <c r="D8891" s="39">
        <v>1</v>
      </c>
      <c r="E8891" s="39">
        <v>3</v>
      </c>
      <c r="F8891" s="39" t="s">
        <v>51</v>
      </c>
    </row>
    <row r="8892" spans="1:6">
      <c r="A8892">
        <v>97</v>
      </c>
      <c r="B8892" s="1" t="s">
        <v>10</v>
      </c>
      <c r="C8892">
        <v>1</v>
      </c>
      <c r="D8892" s="39">
        <v>0.74</v>
      </c>
      <c r="E8892" s="39">
        <v>2</v>
      </c>
      <c r="F8892" s="39" t="s">
        <v>51</v>
      </c>
    </row>
    <row r="8893" spans="1:6">
      <c r="A8893">
        <v>97</v>
      </c>
      <c r="B8893" s="1" t="s">
        <v>10</v>
      </c>
      <c r="C8893">
        <v>2</v>
      </c>
      <c r="D8893" s="39">
        <v>1</v>
      </c>
      <c r="E8893" s="39">
        <v>3</v>
      </c>
      <c r="F8893" s="39" t="s">
        <v>51</v>
      </c>
    </row>
    <row r="8894" spans="1:6">
      <c r="A8894">
        <v>97</v>
      </c>
      <c r="B8894" s="1" t="s">
        <v>538</v>
      </c>
      <c r="C8894">
        <v>1</v>
      </c>
      <c r="D8894" s="39">
        <v>0.5</v>
      </c>
      <c r="E8894" s="39">
        <v>2</v>
      </c>
      <c r="F8894" s="39" t="s">
        <v>51</v>
      </c>
    </row>
    <row r="8895" spans="1:6">
      <c r="A8895">
        <v>97</v>
      </c>
      <c r="B8895" s="1" t="s">
        <v>538</v>
      </c>
      <c r="C8895">
        <v>2</v>
      </c>
      <c r="D8895" s="39">
        <v>1</v>
      </c>
      <c r="E8895" s="39">
        <v>3</v>
      </c>
      <c r="F8895" s="39" t="s">
        <v>51</v>
      </c>
    </row>
    <row r="8896" spans="1:6">
      <c r="A8896">
        <v>97</v>
      </c>
      <c r="B8896" s="1" t="s">
        <v>508</v>
      </c>
      <c r="C8896">
        <v>1</v>
      </c>
      <c r="D8896" s="39">
        <v>0.36</v>
      </c>
      <c r="E8896" s="39">
        <v>1</v>
      </c>
      <c r="F8896" s="39" t="s">
        <v>51</v>
      </c>
    </row>
    <row r="8897" spans="1:6">
      <c r="A8897">
        <v>97</v>
      </c>
      <c r="B8897" s="1" t="s">
        <v>508</v>
      </c>
      <c r="C8897">
        <v>2</v>
      </c>
      <c r="D8897" s="39">
        <v>0.74</v>
      </c>
      <c r="E8897" s="39">
        <v>2</v>
      </c>
      <c r="F8897" s="39" t="s">
        <v>51</v>
      </c>
    </row>
    <row r="8898" spans="1:6">
      <c r="A8898">
        <v>97</v>
      </c>
      <c r="B8898" s="1" t="s">
        <v>452</v>
      </c>
      <c r="C8898">
        <v>1</v>
      </c>
      <c r="D8898" s="39">
        <v>1</v>
      </c>
      <c r="E8898" s="39">
        <v>3</v>
      </c>
      <c r="F8898" s="39" t="s">
        <v>51</v>
      </c>
    </row>
    <row r="8899" spans="1:6">
      <c r="A8899">
        <v>97</v>
      </c>
      <c r="B8899" s="1" t="s">
        <v>452</v>
      </c>
      <c r="C8899">
        <v>2</v>
      </c>
      <c r="D8899" s="39">
        <v>0.9</v>
      </c>
      <c r="E8899" s="39">
        <v>2</v>
      </c>
      <c r="F8899" s="39" t="s">
        <v>51</v>
      </c>
    </row>
    <row r="8900" spans="1:6">
      <c r="A8900">
        <v>97</v>
      </c>
      <c r="B8900" s="1" t="s">
        <v>334</v>
      </c>
      <c r="C8900">
        <v>1</v>
      </c>
      <c r="D8900" s="39">
        <v>0.95</v>
      </c>
      <c r="E8900" s="39">
        <v>2</v>
      </c>
      <c r="F8900" s="39" t="s">
        <v>51</v>
      </c>
    </row>
    <row r="8901" spans="1:6">
      <c r="A8901">
        <v>97</v>
      </c>
      <c r="B8901" s="1" t="s">
        <v>334</v>
      </c>
      <c r="C8901">
        <v>2</v>
      </c>
      <c r="D8901" s="39">
        <v>0.78</v>
      </c>
      <c r="E8901" s="39">
        <v>2</v>
      </c>
      <c r="F8901" s="39" t="s">
        <v>51</v>
      </c>
    </row>
    <row r="8902" spans="1:6">
      <c r="A8902">
        <v>97</v>
      </c>
      <c r="B8902" s="1" t="s">
        <v>489</v>
      </c>
      <c r="C8902">
        <v>1</v>
      </c>
      <c r="D8902" s="39">
        <v>0.54</v>
      </c>
      <c r="E8902" s="39">
        <v>1</v>
      </c>
      <c r="F8902" s="39" t="s">
        <v>51</v>
      </c>
    </row>
    <row r="8903" spans="1:6">
      <c r="A8903">
        <v>97</v>
      </c>
      <c r="B8903" s="1" t="s">
        <v>489</v>
      </c>
      <c r="C8903">
        <v>2</v>
      </c>
      <c r="D8903" s="39">
        <v>0.63</v>
      </c>
      <c r="E8903" s="39">
        <v>1</v>
      </c>
      <c r="F8903" s="39" t="s">
        <v>51</v>
      </c>
    </row>
    <row r="8904" spans="1:6">
      <c r="A8904">
        <v>97</v>
      </c>
      <c r="B8904" s="1" t="s">
        <v>333</v>
      </c>
      <c r="C8904">
        <v>1</v>
      </c>
      <c r="D8904" s="39">
        <v>0.69</v>
      </c>
      <c r="E8904" s="39">
        <v>1</v>
      </c>
      <c r="F8904" s="39" t="s">
        <v>51</v>
      </c>
    </row>
    <row r="8905" spans="1:6">
      <c r="A8905">
        <v>97</v>
      </c>
      <c r="B8905" s="1" t="s">
        <v>333</v>
      </c>
      <c r="C8905">
        <v>2</v>
      </c>
      <c r="D8905" s="39">
        <v>0.52</v>
      </c>
      <c r="E8905" s="39">
        <v>2</v>
      </c>
      <c r="F8905" s="39" t="s">
        <v>51</v>
      </c>
    </row>
    <row r="8906" spans="1:6">
      <c r="A8906">
        <v>97</v>
      </c>
      <c r="B8906" s="1" t="s">
        <v>335</v>
      </c>
      <c r="C8906">
        <v>1</v>
      </c>
      <c r="D8906" s="39">
        <v>0.5</v>
      </c>
      <c r="E8906" s="39">
        <v>2</v>
      </c>
      <c r="F8906" s="39" t="s">
        <v>51</v>
      </c>
    </row>
    <row r="8907" spans="1:6">
      <c r="A8907">
        <v>97</v>
      </c>
      <c r="B8907" s="1" t="s">
        <v>335</v>
      </c>
      <c r="C8907">
        <v>2</v>
      </c>
      <c r="D8907" s="39">
        <v>0.56000000000000005</v>
      </c>
      <c r="E8907" s="39">
        <v>1</v>
      </c>
      <c r="F8907" s="39" t="s">
        <v>51</v>
      </c>
    </row>
    <row r="8908" spans="1:6">
      <c r="A8908">
        <v>97</v>
      </c>
      <c r="B8908" s="1" t="s">
        <v>14</v>
      </c>
      <c r="C8908">
        <v>1</v>
      </c>
      <c r="D8908" s="39">
        <v>0.28000000000000003</v>
      </c>
      <c r="E8908" s="39">
        <v>0</v>
      </c>
      <c r="F8908" s="39" t="s">
        <v>51</v>
      </c>
    </row>
    <row r="8909" spans="1:6">
      <c r="A8909">
        <v>97</v>
      </c>
      <c r="B8909" s="1" t="s">
        <v>14</v>
      </c>
      <c r="C8909">
        <v>2</v>
      </c>
      <c r="D8909" s="39">
        <v>0.48</v>
      </c>
      <c r="E8909" s="39">
        <v>0</v>
      </c>
      <c r="F8909" s="39" t="s">
        <v>51</v>
      </c>
    </row>
    <row r="8910" spans="1:6">
      <c r="A8910">
        <v>97</v>
      </c>
      <c r="B8910" s="1" t="s">
        <v>534</v>
      </c>
      <c r="C8910">
        <v>1</v>
      </c>
      <c r="D8910" s="39">
        <v>0.4</v>
      </c>
      <c r="E8910" s="39">
        <v>0</v>
      </c>
      <c r="F8910" s="39" t="s">
        <v>51</v>
      </c>
    </row>
    <row r="8911" spans="1:6">
      <c r="A8911">
        <v>97</v>
      </c>
      <c r="B8911" s="1" t="s">
        <v>534</v>
      </c>
      <c r="C8911">
        <v>2</v>
      </c>
      <c r="D8911" s="39">
        <v>0.74</v>
      </c>
      <c r="E8911" s="39">
        <v>2</v>
      </c>
      <c r="F8911" s="39" t="s">
        <v>51</v>
      </c>
    </row>
    <row r="8912" spans="1:6">
      <c r="A8912">
        <v>97</v>
      </c>
      <c r="B8912" s="1" t="s">
        <v>414</v>
      </c>
      <c r="C8912">
        <v>1</v>
      </c>
      <c r="D8912" s="39">
        <v>0.82</v>
      </c>
      <c r="E8912" s="39">
        <v>2</v>
      </c>
      <c r="F8912" s="39" t="s">
        <v>51</v>
      </c>
    </row>
    <row r="8913" spans="1:6">
      <c r="A8913">
        <v>97</v>
      </c>
      <c r="B8913" s="1" t="s">
        <v>414</v>
      </c>
      <c r="C8913">
        <v>2</v>
      </c>
      <c r="D8913" s="39">
        <v>0.44</v>
      </c>
      <c r="E8913" s="39">
        <v>1</v>
      </c>
      <c r="F8913" s="39" t="s">
        <v>51</v>
      </c>
    </row>
    <row r="8914" spans="1:6">
      <c r="A8914">
        <v>97</v>
      </c>
      <c r="B8914" s="1" t="s">
        <v>323</v>
      </c>
      <c r="C8914">
        <v>1</v>
      </c>
      <c r="D8914" s="39">
        <v>0.65</v>
      </c>
      <c r="E8914" s="39">
        <v>2</v>
      </c>
      <c r="F8914" s="39" t="s">
        <v>51</v>
      </c>
    </row>
    <row r="8915" spans="1:6">
      <c r="A8915">
        <v>97</v>
      </c>
      <c r="B8915" s="1" t="s">
        <v>323</v>
      </c>
      <c r="C8915">
        <v>2</v>
      </c>
      <c r="D8915" s="39">
        <v>1</v>
      </c>
      <c r="E8915" s="39">
        <v>3</v>
      </c>
      <c r="F8915" s="39" t="s">
        <v>51</v>
      </c>
    </row>
    <row r="8916" spans="1:6">
      <c r="A8916">
        <v>97</v>
      </c>
      <c r="B8916" s="1" t="s">
        <v>405</v>
      </c>
      <c r="C8916">
        <v>1</v>
      </c>
      <c r="D8916" s="39">
        <v>0.99</v>
      </c>
      <c r="E8916" s="39">
        <v>2</v>
      </c>
      <c r="F8916" s="39" t="s">
        <v>51</v>
      </c>
    </row>
    <row r="8917" spans="1:6">
      <c r="A8917">
        <v>97</v>
      </c>
      <c r="B8917" s="1" t="s">
        <v>405</v>
      </c>
      <c r="C8917">
        <v>2</v>
      </c>
      <c r="D8917" s="39">
        <v>1</v>
      </c>
      <c r="E8917" s="39">
        <v>3</v>
      </c>
      <c r="F8917" s="39" t="s">
        <v>51</v>
      </c>
    </row>
    <row r="8918" spans="1:6">
      <c r="A8918">
        <v>97</v>
      </c>
      <c r="B8918" s="1" t="s">
        <v>481</v>
      </c>
      <c r="C8918">
        <v>1</v>
      </c>
      <c r="D8918" s="39">
        <v>0.82</v>
      </c>
      <c r="E8918" s="39">
        <v>1</v>
      </c>
      <c r="F8918" s="39" t="s">
        <v>51</v>
      </c>
    </row>
    <row r="8919" spans="1:6">
      <c r="A8919">
        <v>97</v>
      </c>
      <c r="B8919" s="1" t="s">
        <v>481</v>
      </c>
      <c r="C8919">
        <v>2</v>
      </c>
      <c r="D8919" s="39">
        <v>1</v>
      </c>
      <c r="E8919" s="39">
        <v>3</v>
      </c>
      <c r="F8919" s="39" t="s">
        <v>51</v>
      </c>
    </row>
    <row r="8920" spans="1:6">
      <c r="A8920">
        <v>97</v>
      </c>
      <c r="B8920" s="1" t="s">
        <v>122</v>
      </c>
      <c r="C8920">
        <v>1</v>
      </c>
      <c r="D8920" s="39">
        <v>0.9</v>
      </c>
      <c r="E8920" s="39">
        <v>2</v>
      </c>
      <c r="F8920" s="39" t="s">
        <v>51</v>
      </c>
    </row>
    <row r="8921" spans="1:6">
      <c r="A8921">
        <v>97</v>
      </c>
      <c r="B8921" s="1" t="s">
        <v>122</v>
      </c>
      <c r="C8921">
        <v>2</v>
      </c>
      <c r="D8921" s="39">
        <v>1</v>
      </c>
      <c r="E8921" s="39">
        <v>3</v>
      </c>
      <c r="F8921" s="39" t="s">
        <v>51</v>
      </c>
    </row>
    <row r="8922" spans="1:6">
      <c r="A8922">
        <v>97</v>
      </c>
      <c r="B8922" s="1" t="s">
        <v>310</v>
      </c>
      <c r="C8922">
        <v>1</v>
      </c>
      <c r="D8922" s="39">
        <v>1</v>
      </c>
      <c r="E8922" s="39">
        <v>3</v>
      </c>
      <c r="F8922" s="39" t="s">
        <v>51</v>
      </c>
    </row>
    <row r="8923" spans="1:6">
      <c r="A8923">
        <v>97</v>
      </c>
      <c r="B8923" s="1" t="s">
        <v>310</v>
      </c>
      <c r="C8923">
        <v>2</v>
      </c>
      <c r="D8923" s="39">
        <v>1</v>
      </c>
      <c r="E8923" s="39">
        <v>3</v>
      </c>
      <c r="F8923" s="39" t="s">
        <v>51</v>
      </c>
    </row>
    <row r="8924" spans="1:6">
      <c r="A8924">
        <v>97</v>
      </c>
      <c r="B8924" s="1" t="s">
        <v>240</v>
      </c>
      <c r="C8924">
        <v>1</v>
      </c>
      <c r="D8924" s="39">
        <v>1</v>
      </c>
      <c r="E8924" s="39">
        <v>3</v>
      </c>
      <c r="F8924" s="39" t="s">
        <v>51</v>
      </c>
    </row>
    <row r="8925" spans="1:6">
      <c r="A8925">
        <v>97</v>
      </c>
      <c r="B8925" s="1" t="s">
        <v>240</v>
      </c>
      <c r="C8925">
        <v>2</v>
      </c>
      <c r="D8925" s="39">
        <v>0.86</v>
      </c>
      <c r="E8925" s="39">
        <v>2</v>
      </c>
      <c r="F8925" s="39" t="s">
        <v>51</v>
      </c>
    </row>
    <row r="8926" spans="1:6">
      <c r="A8926">
        <v>97</v>
      </c>
      <c r="B8926" s="1" t="s">
        <v>290</v>
      </c>
      <c r="C8926">
        <v>1</v>
      </c>
      <c r="D8926" s="39">
        <v>0.57999999999999996</v>
      </c>
      <c r="E8926" s="39">
        <v>2</v>
      </c>
      <c r="F8926" s="39" t="s">
        <v>51</v>
      </c>
    </row>
    <row r="8927" spans="1:6">
      <c r="A8927">
        <v>97</v>
      </c>
      <c r="B8927" s="1" t="s">
        <v>290</v>
      </c>
      <c r="C8927">
        <v>2</v>
      </c>
      <c r="D8927" s="39">
        <v>0.65</v>
      </c>
      <c r="E8927" s="39">
        <v>2</v>
      </c>
      <c r="F8927" s="39" t="s">
        <v>51</v>
      </c>
    </row>
    <row r="8928" spans="1:6">
      <c r="A8928">
        <v>97</v>
      </c>
      <c r="B8928" s="1" t="s">
        <v>326</v>
      </c>
      <c r="C8928">
        <v>1</v>
      </c>
      <c r="D8928" s="39">
        <v>0.62</v>
      </c>
      <c r="E8928" s="39">
        <v>2</v>
      </c>
      <c r="F8928" s="39" t="s">
        <v>51</v>
      </c>
    </row>
    <row r="8929" spans="1:6">
      <c r="A8929">
        <v>97</v>
      </c>
      <c r="B8929" s="1" t="s">
        <v>326</v>
      </c>
      <c r="C8929">
        <v>2</v>
      </c>
      <c r="D8929" s="39">
        <v>0.62</v>
      </c>
      <c r="E8929" s="39">
        <v>2</v>
      </c>
      <c r="F8929" s="39" t="s">
        <v>51</v>
      </c>
    </row>
    <row r="8930" spans="1:6">
      <c r="A8930">
        <v>97</v>
      </c>
      <c r="B8930" s="1" t="s">
        <v>274</v>
      </c>
      <c r="C8930">
        <v>1</v>
      </c>
      <c r="D8930" s="39">
        <v>0.46</v>
      </c>
      <c r="E8930" s="39">
        <v>0</v>
      </c>
      <c r="F8930" s="39" t="s">
        <v>51</v>
      </c>
    </row>
    <row r="8931" spans="1:6">
      <c r="A8931">
        <v>97</v>
      </c>
      <c r="B8931" s="1" t="s">
        <v>274</v>
      </c>
      <c r="C8931">
        <v>2</v>
      </c>
      <c r="D8931" s="39">
        <v>0.75</v>
      </c>
      <c r="E8931" s="39">
        <v>2</v>
      </c>
      <c r="F8931" s="39" t="s">
        <v>51</v>
      </c>
    </row>
    <row r="8932" spans="1:6">
      <c r="A8932">
        <v>97</v>
      </c>
      <c r="B8932" s="1" t="s">
        <v>342</v>
      </c>
      <c r="C8932">
        <v>1</v>
      </c>
      <c r="D8932" s="39">
        <v>0.66</v>
      </c>
      <c r="E8932" s="39">
        <v>1</v>
      </c>
      <c r="F8932" s="39" t="s">
        <v>51</v>
      </c>
    </row>
    <row r="8933" spans="1:6">
      <c r="A8933">
        <v>97</v>
      </c>
      <c r="B8933" s="1" t="s">
        <v>342</v>
      </c>
      <c r="C8933">
        <v>2</v>
      </c>
      <c r="D8933" s="39">
        <v>1</v>
      </c>
      <c r="E8933" s="39">
        <v>3</v>
      </c>
      <c r="F8933" s="39" t="s">
        <v>51</v>
      </c>
    </row>
    <row r="8934" spans="1:6">
      <c r="A8934">
        <v>97</v>
      </c>
      <c r="B8934" s="1" t="s">
        <v>526</v>
      </c>
      <c r="C8934">
        <v>1</v>
      </c>
      <c r="D8934" s="39">
        <v>0.75</v>
      </c>
      <c r="E8934" s="39">
        <v>2</v>
      </c>
      <c r="F8934" s="39" t="s">
        <v>51</v>
      </c>
    </row>
    <row r="8935" spans="1:6">
      <c r="A8935">
        <v>97</v>
      </c>
      <c r="B8935" s="1" t="s">
        <v>526</v>
      </c>
      <c r="C8935">
        <v>2</v>
      </c>
      <c r="D8935" s="39">
        <v>0.88</v>
      </c>
      <c r="E8935" s="39">
        <v>2</v>
      </c>
      <c r="F8935" s="39" t="s">
        <v>51</v>
      </c>
    </row>
    <row r="8936" spans="1:6">
      <c r="A8936">
        <v>97</v>
      </c>
      <c r="B8936" s="1" t="s">
        <v>20</v>
      </c>
      <c r="C8936">
        <v>1</v>
      </c>
      <c r="D8936" s="39">
        <v>1</v>
      </c>
      <c r="E8936" s="39">
        <v>3</v>
      </c>
      <c r="F8936" s="39" t="s">
        <v>51</v>
      </c>
    </row>
    <row r="8937" spans="1:6">
      <c r="A8937">
        <v>97</v>
      </c>
      <c r="B8937" s="1" t="s">
        <v>20</v>
      </c>
      <c r="C8937">
        <v>2</v>
      </c>
      <c r="D8937" s="39">
        <v>0.32</v>
      </c>
      <c r="E8937" s="39">
        <v>0</v>
      </c>
      <c r="F8937" s="39" t="s">
        <v>51</v>
      </c>
    </row>
    <row r="8938" spans="1:6">
      <c r="A8938">
        <v>97</v>
      </c>
      <c r="B8938" s="1" t="s">
        <v>580</v>
      </c>
      <c r="C8938">
        <v>1</v>
      </c>
      <c r="D8938" s="39">
        <v>0.52</v>
      </c>
      <c r="E8938" s="39">
        <v>1</v>
      </c>
      <c r="F8938" s="39" t="s">
        <v>51</v>
      </c>
    </row>
    <row r="8939" spans="1:6">
      <c r="A8939">
        <v>97</v>
      </c>
      <c r="B8939" s="1" t="s">
        <v>580</v>
      </c>
      <c r="C8939">
        <v>2</v>
      </c>
      <c r="D8939" s="39">
        <v>0.72</v>
      </c>
      <c r="E8939" s="39">
        <v>2</v>
      </c>
      <c r="F8939" s="39" t="s">
        <v>51</v>
      </c>
    </row>
    <row r="8940" spans="1:6">
      <c r="A8940">
        <v>97</v>
      </c>
      <c r="B8940" s="1" t="s">
        <v>356</v>
      </c>
      <c r="C8940">
        <v>1</v>
      </c>
      <c r="D8940" s="39">
        <v>0.68</v>
      </c>
      <c r="E8940" s="39">
        <v>2</v>
      </c>
      <c r="F8940" s="39" t="s">
        <v>51</v>
      </c>
    </row>
    <row r="8941" spans="1:6">
      <c r="A8941">
        <v>97</v>
      </c>
      <c r="B8941" s="1" t="s">
        <v>356</v>
      </c>
      <c r="C8941">
        <v>2</v>
      </c>
      <c r="D8941" s="39">
        <v>0.67</v>
      </c>
      <c r="E8941" s="39">
        <v>1</v>
      </c>
      <c r="F8941" s="39" t="s">
        <v>51</v>
      </c>
    </row>
    <row r="8942" spans="1:6">
      <c r="A8942">
        <v>97</v>
      </c>
      <c r="B8942" s="1" t="s">
        <v>311</v>
      </c>
      <c r="C8942">
        <v>1</v>
      </c>
      <c r="D8942" s="39">
        <v>0.7</v>
      </c>
      <c r="E8942" s="39">
        <v>2</v>
      </c>
      <c r="F8942" s="39" t="s">
        <v>51</v>
      </c>
    </row>
    <row r="8943" spans="1:6">
      <c r="A8943">
        <v>97</v>
      </c>
      <c r="B8943" s="1" t="s">
        <v>311</v>
      </c>
      <c r="C8943">
        <v>2</v>
      </c>
      <c r="D8943" s="39">
        <v>1</v>
      </c>
      <c r="E8943" s="39">
        <v>3</v>
      </c>
      <c r="F8943" s="39" t="s">
        <v>51</v>
      </c>
    </row>
    <row r="8944" spans="1:6">
      <c r="A8944">
        <v>97</v>
      </c>
      <c r="B8944" s="1" t="s">
        <v>394</v>
      </c>
      <c r="C8944">
        <v>1</v>
      </c>
      <c r="D8944" s="39">
        <v>1</v>
      </c>
      <c r="E8944" s="39">
        <v>3</v>
      </c>
      <c r="F8944" s="39" t="s">
        <v>51</v>
      </c>
    </row>
    <row r="8945" spans="1:6">
      <c r="A8945">
        <v>97</v>
      </c>
      <c r="B8945" s="1" t="s">
        <v>394</v>
      </c>
      <c r="C8945">
        <v>2</v>
      </c>
      <c r="D8945" s="39">
        <v>0.87</v>
      </c>
      <c r="E8945" s="39">
        <v>2</v>
      </c>
      <c r="F8945" s="39" t="s">
        <v>51</v>
      </c>
    </row>
    <row r="8946" spans="1:6">
      <c r="A8946">
        <v>97</v>
      </c>
      <c r="B8946" s="1" t="s">
        <v>595</v>
      </c>
      <c r="C8946">
        <v>1</v>
      </c>
      <c r="D8946" s="39">
        <v>0.76</v>
      </c>
      <c r="E8946" s="39">
        <v>2</v>
      </c>
      <c r="F8946" s="39" t="s">
        <v>51</v>
      </c>
    </row>
    <row r="8947" spans="1:6">
      <c r="A8947">
        <v>97</v>
      </c>
      <c r="B8947" s="1" t="s">
        <v>595</v>
      </c>
      <c r="C8947">
        <v>2</v>
      </c>
      <c r="D8947" s="39">
        <v>0.43</v>
      </c>
      <c r="E8947" s="39">
        <v>1</v>
      </c>
      <c r="F8947" s="39" t="s">
        <v>51</v>
      </c>
    </row>
    <row r="8948" spans="1:6">
      <c r="A8948">
        <v>97</v>
      </c>
      <c r="B8948" s="1" t="s">
        <v>561</v>
      </c>
      <c r="C8948">
        <v>1</v>
      </c>
      <c r="D8948" s="39">
        <v>1</v>
      </c>
      <c r="E8948" s="39">
        <v>3</v>
      </c>
      <c r="F8948" s="39" t="s">
        <v>51</v>
      </c>
    </row>
    <row r="8949" spans="1:6">
      <c r="A8949">
        <v>97</v>
      </c>
      <c r="B8949" s="1" t="s">
        <v>561</v>
      </c>
      <c r="C8949">
        <v>2</v>
      </c>
      <c r="D8949" s="39">
        <v>1</v>
      </c>
      <c r="E8949" s="39">
        <v>3</v>
      </c>
      <c r="F8949" s="39" t="s">
        <v>51</v>
      </c>
    </row>
    <row r="8950" spans="1:6">
      <c r="A8950">
        <v>97</v>
      </c>
      <c r="B8950" s="1" t="s">
        <v>243</v>
      </c>
      <c r="C8950">
        <v>1</v>
      </c>
      <c r="D8950" s="39">
        <v>0.69</v>
      </c>
      <c r="E8950" s="39">
        <v>1</v>
      </c>
      <c r="F8950" s="39" t="s">
        <v>51</v>
      </c>
    </row>
    <row r="8951" spans="1:6">
      <c r="A8951">
        <v>97</v>
      </c>
      <c r="B8951" s="1" t="s">
        <v>243</v>
      </c>
      <c r="C8951">
        <v>2</v>
      </c>
      <c r="D8951" s="39">
        <v>0.65</v>
      </c>
      <c r="E8951" s="39">
        <v>2</v>
      </c>
      <c r="F8951" s="39" t="s">
        <v>51</v>
      </c>
    </row>
    <row r="8952" spans="1:6">
      <c r="A8952">
        <v>97</v>
      </c>
      <c r="B8952" s="1" t="s">
        <v>256</v>
      </c>
      <c r="C8952">
        <v>1</v>
      </c>
      <c r="D8952" s="39">
        <v>1</v>
      </c>
      <c r="E8952" s="39">
        <v>3</v>
      </c>
      <c r="F8952" s="39" t="s">
        <v>51</v>
      </c>
    </row>
    <row r="8953" spans="1:6">
      <c r="A8953">
        <v>97</v>
      </c>
      <c r="B8953" s="1" t="s">
        <v>256</v>
      </c>
      <c r="C8953">
        <v>2</v>
      </c>
      <c r="D8953" s="39">
        <v>1</v>
      </c>
      <c r="E8953" s="39">
        <v>3</v>
      </c>
      <c r="F8953" s="39" t="s">
        <v>51</v>
      </c>
    </row>
    <row r="8954" spans="1:6">
      <c r="A8954">
        <v>97</v>
      </c>
      <c r="B8954" s="1" t="s">
        <v>285</v>
      </c>
      <c r="C8954">
        <v>1</v>
      </c>
      <c r="D8954" s="39">
        <v>0.94</v>
      </c>
      <c r="E8954" s="39">
        <v>1</v>
      </c>
      <c r="F8954" s="39" t="s">
        <v>51</v>
      </c>
    </row>
    <row r="8955" spans="1:6">
      <c r="A8955">
        <v>97</v>
      </c>
      <c r="B8955" s="1" t="s">
        <v>285</v>
      </c>
      <c r="C8955">
        <v>2</v>
      </c>
      <c r="D8955" s="39">
        <v>0.8</v>
      </c>
      <c r="E8955" s="39">
        <v>2</v>
      </c>
      <c r="F8955" s="39" t="s">
        <v>51</v>
      </c>
    </row>
    <row r="8956" spans="1:6">
      <c r="A8956">
        <v>97</v>
      </c>
      <c r="B8956" s="1" t="s">
        <v>275</v>
      </c>
      <c r="C8956">
        <v>1</v>
      </c>
      <c r="D8956" s="39">
        <v>0.77</v>
      </c>
      <c r="E8956" s="39">
        <v>2</v>
      </c>
      <c r="F8956" s="39" t="s">
        <v>51</v>
      </c>
    </row>
    <row r="8957" spans="1:6">
      <c r="A8957">
        <v>97</v>
      </c>
      <c r="B8957" s="1" t="s">
        <v>275</v>
      </c>
      <c r="C8957">
        <v>2</v>
      </c>
      <c r="D8957" s="39">
        <v>1</v>
      </c>
      <c r="E8957" s="39">
        <v>3</v>
      </c>
      <c r="F8957" s="39" t="s">
        <v>51</v>
      </c>
    </row>
    <row r="8958" spans="1:6">
      <c r="A8958">
        <v>97</v>
      </c>
      <c r="B8958" s="1" t="s">
        <v>21</v>
      </c>
      <c r="C8958">
        <v>1</v>
      </c>
      <c r="D8958" s="39">
        <v>1</v>
      </c>
      <c r="E8958" s="39">
        <v>3</v>
      </c>
      <c r="F8958" s="39" t="s">
        <v>51</v>
      </c>
    </row>
    <row r="8959" spans="1:6">
      <c r="A8959">
        <v>97</v>
      </c>
      <c r="B8959" s="1" t="s">
        <v>21</v>
      </c>
      <c r="C8959">
        <v>2</v>
      </c>
      <c r="D8959" s="39">
        <v>0.09</v>
      </c>
      <c r="E8959" s="39">
        <v>1</v>
      </c>
      <c r="F8959" s="39" t="s">
        <v>51</v>
      </c>
    </row>
    <row r="8960" spans="1:6">
      <c r="A8960">
        <v>97</v>
      </c>
      <c r="B8960" s="1" t="s">
        <v>376</v>
      </c>
      <c r="C8960">
        <v>1</v>
      </c>
      <c r="D8960" s="39">
        <v>1</v>
      </c>
      <c r="E8960" s="39">
        <v>3</v>
      </c>
      <c r="F8960" s="39" t="s">
        <v>51</v>
      </c>
    </row>
    <row r="8961" spans="1:6">
      <c r="A8961">
        <v>97</v>
      </c>
      <c r="B8961" s="1" t="s">
        <v>376</v>
      </c>
      <c r="C8961">
        <v>2</v>
      </c>
      <c r="D8961" s="39">
        <v>1</v>
      </c>
      <c r="E8961" s="39">
        <v>3</v>
      </c>
      <c r="F8961" s="39" t="s">
        <v>51</v>
      </c>
    </row>
    <row r="8962" spans="1:6">
      <c r="A8962">
        <v>97</v>
      </c>
      <c r="B8962" s="1" t="s">
        <v>535</v>
      </c>
      <c r="C8962">
        <v>1</v>
      </c>
      <c r="D8962" s="39">
        <v>1</v>
      </c>
      <c r="E8962" s="39">
        <v>3</v>
      </c>
      <c r="F8962" s="39" t="s">
        <v>51</v>
      </c>
    </row>
    <row r="8963" spans="1:6">
      <c r="A8963">
        <v>97</v>
      </c>
      <c r="B8963" s="1" t="s">
        <v>535</v>
      </c>
      <c r="C8963">
        <v>2</v>
      </c>
      <c r="D8963" s="39">
        <v>1</v>
      </c>
      <c r="E8963" s="39">
        <v>3</v>
      </c>
      <c r="F8963" s="39" t="s">
        <v>51</v>
      </c>
    </row>
    <row r="8964" spans="1:6">
      <c r="A8964" s="59">
        <v>98</v>
      </c>
      <c r="B8964" s="1" t="s">
        <v>559</v>
      </c>
      <c r="C8964">
        <v>1</v>
      </c>
      <c r="D8964" s="39">
        <v>0.68</v>
      </c>
      <c r="E8964" s="39">
        <v>2</v>
      </c>
      <c r="F8964" s="39" t="s">
        <v>51</v>
      </c>
    </row>
    <row r="8965" spans="1:6">
      <c r="A8965">
        <v>98</v>
      </c>
      <c r="B8965" s="1" t="s">
        <v>559</v>
      </c>
      <c r="C8965">
        <v>2</v>
      </c>
      <c r="D8965" s="39">
        <v>0.71</v>
      </c>
      <c r="E8965" s="39">
        <v>2</v>
      </c>
      <c r="F8965" s="39" t="s">
        <v>51</v>
      </c>
    </row>
    <row r="8966" spans="1:6">
      <c r="A8966">
        <v>98</v>
      </c>
      <c r="B8966" s="1" t="s">
        <v>354</v>
      </c>
      <c r="C8966">
        <v>1</v>
      </c>
      <c r="D8966" s="39">
        <v>0.95</v>
      </c>
      <c r="E8966" s="39">
        <v>2</v>
      </c>
      <c r="F8966" s="39" t="s">
        <v>51</v>
      </c>
    </row>
    <row r="8967" spans="1:6">
      <c r="A8967">
        <v>98</v>
      </c>
      <c r="B8967" s="1" t="s">
        <v>354</v>
      </c>
      <c r="C8967">
        <v>2</v>
      </c>
      <c r="D8967" s="39">
        <v>0.94</v>
      </c>
      <c r="E8967" s="39">
        <v>2</v>
      </c>
      <c r="F8967" s="39" t="s">
        <v>51</v>
      </c>
    </row>
    <row r="8968" spans="1:6">
      <c r="A8968">
        <v>98</v>
      </c>
      <c r="B8968" s="1" t="s">
        <v>330</v>
      </c>
      <c r="C8968">
        <v>1</v>
      </c>
      <c r="D8968" s="39">
        <v>0.62</v>
      </c>
      <c r="E8968" s="39">
        <v>2</v>
      </c>
      <c r="F8968" s="39" t="s">
        <v>51</v>
      </c>
    </row>
    <row r="8969" spans="1:6">
      <c r="A8969">
        <v>98</v>
      </c>
      <c r="B8969" s="1" t="s">
        <v>330</v>
      </c>
      <c r="C8969">
        <v>2</v>
      </c>
      <c r="D8969" s="39">
        <v>0.79</v>
      </c>
      <c r="E8969" s="39">
        <v>2</v>
      </c>
      <c r="F8969" s="39" t="s">
        <v>51</v>
      </c>
    </row>
    <row r="8970" spans="1:6">
      <c r="A8970">
        <v>98</v>
      </c>
      <c r="B8970" s="1" t="s">
        <v>488</v>
      </c>
      <c r="C8970">
        <v>1</v>
      </c>
      <c r="D8970" s="39">
        <v>0.42</v>
      </c>
      <c r="E8970" s="39">
        <v>1</v>
      </c>
      <c r="F8970" s="39" t="s">
        <v>51</v>
      </c>
    </row>
    <row r="8971" spans="1:6">
      <c r="A8971">
        <v>98</v>
      </c>
      <c r="B8971" s="1" t="s">
        <v>488</v>
      </c>
      <c r="C8971">
        <v>2</v>
      </c>
      <c r="D8971" s="39">
        <v>0.86</v>
      </c>
      <c r="E8971" s="39">
        <v>2</v>
      </c>
      <c r="F8971" s="39" t="s">
        <v>51</v>
      </c>
    </row>
    <row r="8972" spans="1:6">
      <c r="A8972">
        <v>98</v>
      </c>
      <c r="B8972" s="1" t="s">
        <v>390</v>
      </c>
      <c r="C8972">
        <v>1</v>
      </c>
      <c r="D8972" s="39">
        <v>0.85</v>
      </c>
      <c r="E8972" s="39">
        <v>2</v>
      </c>
      <c r="F8972" s="39" t="s">
        <v>51</v>
      </c>
    </row>
    <row r="8973" spans="1:6">
      <c r="A8973">
        <v>98</v>
      </c>
      <c r="B8973" s="1" t="s">
        <v>390</v>
      </c>
      <c r="C8973">
        <v>2</v>
      </c>
      <c r="D8973" s="39">
        <v>1</v>
      </c>
      <c r="E8973" s="39">
        <v>3</v>
      </c>
      <c r="F8973" s="39" t="s">
        <v>51</v>
      </c>
    </row>
    <row r="8974" spans="1:6">
      <c r="A8974">
        <v>98</v>
      </c>
      <c r="B8974" s="1" t="s">
        <v>332</v>
      </c>
      <c r="C8974">
        <v>1</v>
      </c>
      <c r="D8974" s="39">
        <v>0.8</v>
      </c>
      <c r="E8974" s="39">
        <v>2</v>
      </c>
      <c r="F8974" s="39" t="s">
        <v>51</v>
      </c>
    </row>
    <row r="8975" spans="1:6">
      <c r="A8975">
        <v>98</v>
      </c>
      <c r="B8975" s="1" t="s">
        <v>332</v>
      </c>
      <c r="C8975">
        <v>2</v>
      </c>
      <c r="D8975" s="39">
        <v>0.85</v>
      </c>
      <c r="E8975" s="39">
        <v>2</v>
      </c>
      <c r="F8975" s="39" t="s">
        <v>51</v>
      </c>
    </row>
    <row r="8976" spans="1:6">
      <c r="A8976">
        <v>98</v>
      </c>
      <c r="B8976" s="1" t="s">
        <v>430</v>
      </c>
      <c r="C8976">
        <v>1</v>
      </c>
      <c r="D8976" s="39">
        <v>0.72</v>
      </c>
      <c r="E8976" s="39">
        <v>1</v>
      </c>
      <c r="F8976" s="39" t="s">
        <v>51</v>
      </c>
    </row>
    <row r="8977" spans="1:6">
      <c r="A8977">
        <v>98</v>
      </c>
      <c r="B8977" s="1" t="s">
        <v>430</v>
      </c>
      <c r="C8977">
        <v>2</v>
      </c>
      <c r="D8977" s="39">
        <v>1</v>
      </c>
      <c r="E8977" s="39">
        <v>3</v>
      </c>
      <c r="F8977" s="39" t="s">
        <v>51</v>
      </c>
    </row>
    <row r="8978" spans="1:6">
      <c r="A8978">
        <v>98</v>
      </c>
      <c r="B8978" s="1" t="s">
        <v>554</v>
      </c>
      <c r="C8978">
        <v>1</v>
      </c>
      <c r="D8978" s="39">
        <v>1</v>
      </c>
      <c r="E8978" s="39">
        <v>3</v>
      </c>
      <c r="F8978" s="39" t="s">
        <v>51</v>
      </c>
    </row>
    <row r="8979" spans="1:6">
      <c r="A8979">
        <v>98</v>
      </c>
      <c r="B8979" s="1" t="s">
        <v>554</v>
      </c>
      <c r="C8979">
        <v>2</v>
      </c>
      <c r="D8979" s="39">
        <v>1</v>
      </c>
      <c r="E8979" s="39">
        <v>3</v>
      </c>
      <c r="F8979" s="39" t="s">
        <v>51</v>
      </c>
    </row>
    <row r="8980" spans="1:6">
      <c r="A8980">
        <v>98</v>
      </c>
      <c r="B8980" s="1" t="s">
        <v>343</v>
      </c>
      <c r="C8980">
        <v>1</v>
      </c>
      <c r="D8980" s="39">
        <v>0.67</v>
      </c>
      <c r="E8980" s="39">
        <v>2</v>
      </c>
      <c r="F8980" s="39" t="s">
        <v>51</v>
      </c>
    </row>
    <row r="8981" spans="1:6">
      <c r="A8981">
        <v>98</v>
      </c>
      <c r="B8981" s="1" t="s">
        <v>343</v>
      </c>
      <c r="C8981">
        <v>2</v>
      </c>
      <c r="D8981" s="39">
        <v>0.57999999999999996</v>
      </c>
      <c r="E8981" s="39">
        <v>2</v>
      </c>
      <c r="F8981" s="39" t="s">
        <v>51</v>
      </c>
    </row>
    <row r="8982" spans="1:6">
      <c r="A8982">
        <v>98</v>
      </c>
      <c r="B8982" s="1" t="s">
        <v>379</v>
      </c>
      <c r="C8982">
        <v>1</v>
      </c>
      <c r="D8982" s="39">
        <v>0.75</v>
      </c>
      <c r="E8982" s="39">
        <v>2</v>
      </c>
      <c r="F8982" s="39" t="s">
        <v>51</v>
      </c>
    </row>
    <row r="8983" spans="1:6">
      <c r="A8983">
        <v>98</v>
      </c>
      <c r="B8983" s="1" t="s">
        <v>379</v>
      </c>
      <c r="C8983">
        <v>2</v>
      </c>
      <c r="D8983" s="39">
        <v>0.75</v>
      </c>
      <c r="E8983" s="39">
        <v>2</v>
      </c>
      <c r="F8983" s="39" t="s">
        <v>51</v>
      </c>
    </row>
    <row r="8984" spans="1:6">
      <c r="A8984">
        <v>98</v>
      </c>
      <c r="B8984" s="1" t="s">
        <v>80</v>
      </c>
      <c r="C8984">
        <v>1</v>
      </c>
      <c r="D8984" s="39">
        <v>0.65</v>
      </c>
      <c r="E8984" s="39">
        <v>1</v>
      </c>
      <c r="F8984" s="39" t="s">
        <v>51</v>
      </c>
    </row>
    <row r="8985" spans="1:6">
      <c r="A8985">
        <v>98</v>
      </c>
      <c r="B8985" s="1" t="s">
        <v>80</v>
      </c>
      <c r="C8985">
        <v>2</v>
      </c>
      <c r="D8985" s="39">
        <v>1</v>
      </c>
      <c r="E8985" s="39">
        <v>3</v>
      </c>
      <c r="F8985" s="39" t="s">
        <v>51</v>
      </c>
    </row>
    <row r="8986" spans="1:6">
      <c r="A8986">
        <v>98</v>
      </c>
      <c r="B8986" s="1" t="s">
        <v>10</v>
      </c>
      <c r="C8986">
        <v>1</v>
      </c>
      <c r="D8986" s="39">
        <v>0.66</v>
      </c>
      <c r="E8986" s="39">
        <v>2</v>
      </c>
      <c r="F8986" s="39" t="s">
        <v>51</v>
      </c>
    </row>
    <row r="8987" spans="1:6">
      <c r="A8987">
        <v>98</v>
      </c>
      <c r="B8987" s="1" t="s">
        <v>10</v>
      </c>
      <c r="C8987">
        <v>2</v>
      </c>
      <c r="D8987" s="39">
        <v>0.61</v>
      </c>
      <c r="E8987" s="39">
        <v>1</v>
      </c>
      <c r="F8987" s="39" t="s">
        <v>51</v>
      </c>
    </row>
    <row r="8988" spans="1:6">
      <c r="A8988">
        <v>98</v>
      </c>
      <c r="B8988" s="1" t="s">
        <v>538</v>
      </c>
      <c r="C8988">
        <v>1</v>
      </c>
      <c r="D8988" s="39">
        <v>0.52</v>
      </c>
      <c r="E8988" s="39">
        <v>2</v>
      </c>
      <c r="F8988" s="39" t="s">
        <v>51</v>
      </c>
    </row>
    <row r="8989" spans="1:6">
      <c r="A8989">
        <v>98</v>
      </c>
      <c r="B8989" s="1" t="s">
        <v>538</v>
      </c>
      <c r="C8989">
        <v>2</v>
      </c>
      <c r="D8989" s="39">
        <v>0.87</v>
      </c>
      <c r="E8989" s="39">
        <v>1</v>
      </c>
      <c r="F8989" s="39" t="s">
        <v>51</v>
      </c>
    </row>
    <row r="8990" spans="1:6">
      <c r="A8990">
        <v>98</v>
      </c>
      <c r="B8990" s="1" t="s">
        <v>508</v>
      </c>
      <c r="C8990">
        <v>1</v>
      </c>
      <c r="D8990" s="39">
        <v>0.7</v>
      </c>
      <c r="E8990" s="39">
        <v>2</v>
      </c>
      <c r="F8990" s="39" t="s">
        <v>51</v>
      </c>
    </row>
    <row r="8991" spans="1:6">
      <c r="A8991">
        <v>98</v>
      </c>
      <c r="B8991" s="1" t="s">
        <v>508</v>
      </c>
      <c r="C8991">
        <v>2</v>
      </c>
      <c r="D8991" s="39">
        <v>1</v>
      </c>
      <c r="E8991" s="39">
        <v>3</v>
      </c>
      <c r="F8991" s="39" t="s">
        <v>51</v>
      </c>
    </row>
    <row r="8992" spans="1:6">
      <c r="A8992">
        <v>98</v>
      </c>
      <c r="B8992" s="1" t="s">
        <v>452</v>
      </c>
      <c r="C8992">
        <v>1</v>
      </c>
      <c r="D8992" s="39">
        <v>1</v>
      </c>
      <c r="E8992" s="39">
        <v>3</v>
      </c>
      <c r="F8992" s="39" t="s">
        <v>51</v>
      </c>
    </row>
    <row r="8993" spans="1:6">
      <c r="A8993">
        <v>98</v>
      </c>
      <c r="B8993" s="1" t="s">
        <v>452</v>
      </c>
      <c r="C8993">
        <v>2</v>
      </c>
      <c r="D8993" s="39">
        <v>0.62</v>
      </c>
      <c r="E8993" s="39">
        <v>2</v>
      </c>
      <c r="F8993" s="39" t="s">
        <v>51</v>
      </c>
    </row>
    <row r="8994" spans="1:6">
      <c r="A8994">
        <v>98</v>
      </c>
      <c r="B8994" s="1" t="s">
        <v>560</v>
      </c>
      <c r="C8994">
        <v>1</v>
      </c>
      <c r="D8994" s="39">
        <v>0.59</v>
      </c>
      <c r="E8994" s="39">
        <v>2</v>
      </c>
      <c r="F8994" s="39" t="s">
        <v>51</v>
      </c>
    </row>
    <row r="8995" spans="1:6">
      <c r="A8995">
        <v>98</v>
      </c>
      <c r="B8995" s="1" t="s">
        <v>560</v>
      </c>
      <c r="C8995">
        <v>2</v>
      </c>
      <c r="D8995" s="39">
        <v>0.82</v>
      </c>
      <c r="E8995" s="39">
        <v>2</v>
      </c>
      <c r="F8995" s="39" t="s">
        <v>51</v>
      </c>
    </row>
    <row r="8996" spans="1:6">
      <c r="A8996">
        <v>98</v>
      </c>
      <c r="B8996" s="1" t="s">
        <v>334</v>
      </c>
      <c r="C8996">
        <v>1</v>
      </c>
      <c r="D8996" s="39">
        <v>0.77</v>
      </c>
      <c r="E8996" s="39">
        <v>2</v>
      </c>
      <c r="F8996" s="39" t="s">
        <v>51</v>
      </c>
    </row>
    <row r="8997" spans="1:6">
      <c r="A8997">
        <v>98</v>
      </c>
      <c r="B8997" s="1" t="s">
        <v>334</v>
      </c>
      <c r="C8997">
        <v>2</v>
      </c>
      <c r="D8997" s="39">
        <v>1</v>
      </c>
      <c r="E8997" s="39">
        <v>3</v>
      </c>
      <c r="F8997" s="39" t="s">
        <v>51</v>
      </c>
    </row>
    <row r="8998" spans="1:6">
      <c r="A8998">
        <v>98</v>
      </c>
      <c r="B8998" s="1" t="s">
        <v>489</v>
      </c>
      <c r="C8998">
        <v>1</v>
      </c>
      <c r="D8998" s="39">
        <v>0.85</v>
      </c>
      <c r="E8998" s="39">
        <v>1</v>
      </c>
      <c r="F8998" s="39" t="s">
        <v>51</v>
      </c>
    </row>
    <row r="8999" spans="1:6">
      <c r="A8999">
        <v>98</v>
      </c>
      <c r="B8999" s="1" t="s">
        <v>489</v>
      </c>
      <c r="C8999">
        <v>2</v>
      </c>
      <c r="D8999" s="39">
        <v>0.91</v>
      </c>
      <c r="E8999" s="39">
        <v>1</v>
      </c>
      <c r="F8999" s="39" t="s">
        <v>51</v>
      </c>
    </row>
    <row r="9000" spans="1:6">
      <c r="A9000">
        <v>98</v>
      </c>
      <c r="B9000" s="1" t="s">
        <v>333</v>
      </c>
      <c r="C9000">
        <v>1</v>
      </c>
      <c r="D9000" s="39">
        <v>0.73</v>
      </c>
      <c r="E9000" s="39">
        <v>2</v>
      </c>
      <c r="F9000" s="39" t="s">
        <v>51</v>
      </c>
    </row>
    <row r="9001" spans="1:6">
      <c r="A9001">
        <v>98</v>
      </c>
      <c r="B9001" s="1" t="s">
        <v>333</v>
      </c>
      <c r="C9001">
        <v>2</v>
      </c>
      <c r="D9001" s="39">
        <v>1</v>
      </c>
      <c r="E9001" s="39">
        <v>3</v>
      </c>
      <c r="F9001" s="39" t="s">
        <v>51</v>
      </c>
    </row>
    <row r="9002" spans="1:6">
      <c r="A9002">
        <v>98</v>
      </c>
      <c r="B9002" s="1" t="s">
        <v>335</v>
      </c>
      <c r="C9002">
        <v>1</v>
      </c>
      <c r="D9002" s="39">
        <v>0.71</v>
      </c>
      <c r="E9002" s="39">
        <v>2</v>
      </c>
      <c r="F9002" s="39" t="s">
        <v>51</v>
      </c>
    </row>
    <row r="9003" spans="1:6">
      <c r="A9003">
        <v>98</v>
      </c>
      <c r="B9003" s="1" t="s">
        <v>335</v>
      </c>
      <c r="C9003">
        <v>2</v>
      </c>
      <c r="D9003" s="39">
        <v>0.73</v>
      </c>
      <c r="E9003" s="39">
        <v>2</v>
      </c>
      <c r="F9003" s="39" t="s">
        <v>51</v>
      </c>
    </row>
    <row r="9004" spans="1:6">
      <c r="A9004">
        <v>98</v>
      </c>
      <c r="B9004" s="1" t="s">
        <v>509</v>
      </c>
      <c r="C9004">
        <v>1</v>
      </c>
      <c r="D9004" s="39">
        <v>0.62</v>
      </c>
      <c r="E9004" s="39">
        <v>2</v>
      </c>
      <c r="F9004" s="39" t="s">
        <v>51</v>
      </c>
    </row>
    <row r="9005" spans="1:6">
      <c r="A9005">
        <v>98</v>
      </c>
      <c r="B9005" s="1" t="s">
        <v>509</v>
      </c>
      <c r="C9005">
        <v>2</v>
      </c>
      <c r="D9005" s="39">
        <v>1</v>
      </c>
      <c r="E9005" s="39">
        <v>3</v>
      </c>
      <c r="F9005" s="39" t="s">
        <v>51</v>
      </c>
    </row>
    <row r="9006" spans="1:6">
      <c r="A9006">
        <v>98</v>
      </c>
      <c r="B9006" s="1" t="s">
        <v>14</v>
      </c>
      <c r="C9006">
        <v>1</v>
      </c>
      <c r="D9006" s="39">
        <v>0.72</v>
      </c>
      <c r="E9006" s="39">
        <v>2</v>
      </c>
      <c r="F9006" s="39" t="s">
        <v>51</v>
      </c>
    </row>
    <row r="9007" spans="1:6">
      <c r="A9007">
        <v>98</v>
      </c>
      <c r="B9007" s="1" t="s">
        <v>14</v>
      </c>
      <c r="C9007">
        <v>2</v>
      </c>
      <c r="D9007" s="39">
        <v>0.55000000000000004</v>
      </c>
      <c r="E9007" s="39">
        <v>1</v>
      </c>
      <c r="F9007" s="39" t="s">
        <v>51</v>
      </c>
    </row>
    <row r="9008" spans="1:6">
      <c r="A9008">
        <v>98</v>
      </c>
      <c r="B9008" s="1" t="s">
        <v>201</v>
      </c>
      <c r="C9008">
        <v>1</v>
      </c>
      <c r="D9008" s="39">
        <v>0.55000000000000004</v>
      </c>
      <c r="E9008" s="39">
        <v>2</v>
      </c>
      <c r="F9008" s="39" t="s">
        <v>51</v>
      </c>
    </row>
    <row r="9009" spans="1:6">
      <c r="A9009">
        <v>98</v>
      </c>
      <c r="B9009" s="1" t="s">
        <v>201</v>
      </c>
      <c r="C9009">
        <v>2</v>
      </c>
      <c r="D9009" s="39">
        <v>0.63</v>
      </c>
      <c r="E9009" s="39">
        <v>1</v>
      </c>
      <c r="F9009" s="39" t="s">
        <v>51</v>
      </c>
    </row>
    <row r="9010" spans="1:6">
      <c r="A9010">
        <v>98</v>
      </c>
      <c r="B9010" s="1" t="s">
        <v>534</v>
      </c>
      <c r="C9010">
        <v>1</v>
      </c>
      <c r="D9010" s="39">
        <v>1</v>
      </c>
      <c r="E9010" s="39">
        <v>3</v>
      </c>
      <c r="F9010" s="39" t="s">
        <v>51</v>
      </c>
    </row>
    <row r="9011" spans="1:6">
      <c r="A9011">
        <v>98</v>
      </c>
      <c r="B9011" s="1" t="s">
        <v>534</v>
      </c>
      <c r="C9011">
        <v>2</v>
      </c>
      <c r="D9011" s="39">
        <v>0.36</v>
      </c>
      <c r="E9011" s="39">
        <v>0</v>
      </c>
      <c r="F9011" s="39" t="s">
        <v>51</v>
      </c>
    </row>
    <row r="9012" spans="1:6">
      <c r="A9012">
        <v>98</v>
      </c>
      <c r="B9012" s="1" t="s">
        <v>257</v>
      </c>
      <c r="C9012">
        <v>1</v>
      </c>
      <c r="D9012" s="39">
        <v>0.48</v>
      </c>
      <c r="E9012" s="39">
        <v>0</v>
      </c>
      <c r="F9012" s="39" t="s">
        <v>51</v>
      </c>
    </row>
    <row r="9013" spans="1:6">
      <c r="A9013">
        <v>98</v>
      </c>
      <c r="B9013" s="1" t="s">
        <v>257</v>
      </c>
      <c r="C9013">
        <v>2</v>
      </c>
      <c r="D9013" s="39">
        <v>0.64</v>
      </c>
      <c r="E9013" s="39">
        <v>2</v>
      </c>
      <c r="F9013" s="39" t="s">
        <v>51</v>
      </c>
    </row>
    <row r="9014" spans="1:6">
      <c r="A9014">
        <v>98</v>
      </c>
      <c r="B9014" s="1" t="s">
        <v>414</v>
      </c>
      <c r="C9014">
        <v>1</v>
      </c>
      <c r="D9014" s="39">
        <v>0.66</v>
      </c>
      <c r="E9014" s="39">
        <v>2</v>
      </c>
      <c r="F9014" s="39" t="s">
        <v>51</v>
      </c>
    </row>
    <row r="9015" spans="1:6">
      <c r="A9015">
        <v>98</v>
      </c>
      <c r="B9015" s="1" t="s">
        <v>414</v>
      </c>
      <c r="C9015">
        <v>2</v>
      </c>
      <c r="D9015" s="39">
        <v>0.6</v>
      </c>
      <c r="E9015" s="39">
        <v>2</v>
      </c>
      <c r="F9015" s="39" t="s">
        <v>51</v>
      </c>
    </row>
    <row r="9016" spans="1:6">
      <c r="A9016">
        <v>98</v>
      </c>
      <c r="B9016" s="1" t="s">
        <v>323</v>
      </c>
      <c r="C9016">
        <v>1</v>
      </c>
      <c r="D9016" s="39">
        <v>1</v>
      </c>
      <c r="E9016" s="39">
        <v>3</v>
      </c>
      <c r="F9016" s="39" t="s">
        <v>51</v>
      </c>
    </row>
    <row r="9017" spans="1:6">
      <c r="A9017">
        <v>98</v>
      </c>
      <c r="B9017" s="1" t="s">
        <v>323</v>
      </c>
      <c r="C9017">
        <v>2</v>
      </c>
      <c r="D9017" s="39">
        <v>0.55000000000000004</v>
      </c>
      <c r="E9017" s="39">
        <v>1</v>
      </c>
      <c r="F9017" s="39" t="s">
        <v>51</v>
      </c>
    </row>
    <row r="9018" spans="1:6">
      <c r="A9018">
        <v>98</v>
      </c>
      <c r="B9018" s="1" t="s">
        <v>405</v>
      </c>
      <c r="C9018">
        <v>1</v>
      </c>
      <c r="D9018" s="39">
        <v>0.71</v>
      </c>
      <c r="E9018" s="39">
        <v>1</v>
      </c>
      <c r="F9018" s="39" t="s">
        <v>51</v>
      </c>
    </row>
    <row r="9019" spans="1:6">
      <c r="A9019">
        <v>98</v>
      </c>
      <c r="B9019" s="1" t="s">
        <v>405</v>
      </c>
      <c r="C9019">
        <v>2</v>
      </c>
      <c r="D9019" s="39">
        <v>0.31</v>
      </c>
      <c r="E9019" s="39">
        <v>0</v>
      </c>
      <c r="F9019" s="39" t="s">
        <v>51</v>
      </c>
    </row>
    <row r="9020" spans="1:6">
      <c r="A9020">
        <v>98</v>
      </c>
      <c r="B9020" s="1" t="s">
        <v>481</v>
      </c>
      <c r="C9020">
        <v>1</v>
      </c>
      <c r="D9020" s="39">
        <v>0.52</v>
      </c>
      <c r="E9020" s="39">
        <v>1</v>
      </c>
      <c r="F9020" s="39" t="s">
        <v>51</v>
      </c>
    </row>
    <row r="9021" spans="1:6">
      <c r="A9021">
        <v>98</v>
      </c>
      <c r="B9021" s="1" t="s">
        <v>481</v>
      </c>
      <c r="C9021">
        <v>2</v>
      </c>
      <c r="D9021" s="39">
        <v>0.55000000000000004</v>
      </c>
      <c r="E9021" s="39">
        <v>1</v>
      </c>
      <c r="F9021" s="39" t="s">
        <v>51</v>
      </c>
    </row>
    <row r="9022" spans="1:6">
      <c r="A9022">
        <v>98</v>
      </c>
      <c r="B9022" s="1" t="s">
        <v>122</v>
      </c>
      <c r="C9022">
        <v>1</v>
      </c>
      <c r="D9022" s="39">
        <v>0.71</v>
      </c>
      <c r="E9022" s="39">
        <v>2</v>
      </c>
      <c r="F9022" s="39" t="s">
        <v>51</v>
      </c>
    </row>
    <row r="9023" spans="1:6">
      <c r="A9023">
        <v>98</v>
      </c>
      <c r="B9023" s="1" t="s">
        <v>122</v>
      </c>
      <c r="C9023">
        <v>2</v>
      </c>
      <c r="D9023" s="39">
        <v>1</v>
      </c>
      <c r="E9023" s="39">
        <v>3</v>
      </c>
      <c r="F9023" s="39" t="s">
        <v>51</v>
      </c>
    </row>
    <row r="9024" spans="1:6">
      <c r="A9024">
        <v>98</v>
      </c>
      <c r="B9024" s="1" t="s">
        <v>310</v>
      </c>
      <c r="C9024">
        <v>1</v>
      </c>
      <c r="D9024" s="39">
        <v>0.81</v>
      </c>
      <c r="E9024" s="39">
        <v>2</v>
      </c>
      <c r="F9024" s="39" t="s">
        <v>51</v>
      </c>
    </row>
    <row r="9025" spans="1:6">
      <c r="A9025">
        <v>98</v>
      </c>
      <c r="B9025" s="1" t="s">
        <v>310</v>
      </c>
      <c r="C9025">
        <v>2</v>
      </c>
      <c r="D9025" s="39">
        <v>1</v>
      </c>
      <c r="E9025" s="39">
        <v>3</v>
      </c>
      <c r="F9025" s="39" t="s">
        <v>51</v>
      </c>
    </row>
    <row r="9026" spans="1:6">
      <c r="A9026">
        <v>98</v>
      </c>
      <c r="B9026" s="1" t="s">
        <v>240</v>
      </c>
      <c r="C9026">
        <v>1</v>
      </c>
      <c r="D9026" s="39">
        <v>0.67</v>
      </c>
      <c r="E9026" s="39">
        <v>2</v>
      </c>
      <c r="F9026" s="39" t="s">
        <v>51</v>
      </c>
    </row>
    <row r="9027" spans="1:6">
      <c r="A9027">
        <v>98</v>
      </c>
      <c r="B9027" s="1" t="s">
        <v>240</v>
      </c>
      <c r="C9027">
        <v>2</v>
      </c>
      <c r="D9027" s="39">
        <v>0.49</v>
      </c>
      <c r="E9027" s="39">
        <v>1</v>
      </c>
      <c r="F9027" s="39" t="s">
        <v>51</v>
      </c>
    </row>
    <row r="9028" spans="1:6">
      <c r="A9028">
        <v>98</v>
      </c>
      <c r="B9028" s="1" t="s">
        <v>290</v>
      </c>
      <c r="C9028">
        <v>1</v>
      </c>
      <c r="D9028" s="39">
        <v>0.44</v>
      </c>
      <c r="E9028" s="39">
        <v>0</v>
      </c>
      <c r="F9028" s="39" t="s">
        <v>51</v>
      </c>
    </row>
    <row r="9029" spans="1:6">
      <c r="A9029">
        <v>98</v>
      </c>
      <c r="B9029" s="1" t="s">
        <v>290</v>
      </c>
      <c r="C9029">
        <v>2</v>
      </c>
      <c r="D9029" s="39">
        <v>0.62</v>
      </c>
      <c r="E9029" s="39">
        <v>1</v>
      </c>
      <c r="F9029" s="39" t="s">
        <v>51</v>
      </c>
    </row>
    <row r="9030" spans="1:6">
      <c r="A9030">
        <v>98</v>
      </c>
      <c r="B9030" s="1" t="s">
        <v>326</v>
      </c>
      <c r="C9030">
        <v>1</v>
      </c>
      <c r="D9030" s="39">
        <v>0.46</v>
      </c>
      <c r="E9030" s="39">
        <v>1</v>
      </c>
      <c r="F9030" s="39" t="s">
        <v>51</v>
      </c>
    </row>
    <row r="9031" spans="1:6">
      <c r="A9031">
        <v>98</v>
      </c>
      <c r="B9031" s="1" t="s">
        <v>326</v>
      </c>
      <c r="C9031">
        <v>2</v>
      </c>
      <c r="D9031" s="39">
        <v>0.37</v>
      </c>
      <c r="E9031" s="39">
        <v>0</v>
      </c>
      <c r="F9031" s="39" t="s">
        <v>51</v>
      </c>
    </row>
    <row r="9032" spans="1:6">
      <c r="A9032">
        <v>98</v>
      </c>
      <c r="B9032" s="1" t="s">
        <v>274</v>
      </c>
      <c r="C9032">
        <v>1</v>
      </c>
      <c r="D9032" s="39">
        <v>0.36</v>
      </c>
      <c r="E9032" s="39">
        <v>0</v>
      </c>
      <c r="F9032" s="39" t="s">
        <v>51</v>
      </c>
    </row>
    <row r="9033" spans="1:6">
      <c r="A9033">
        <v>98</v>
      </c>
      <c r="B9033" s="1" t="s">
        <v>274</v>
      </c>
      <c r="C9033">
        <v>2</v>
      </c>
      <c r="D9033" s="39">
        <v>0.45</v>
      </c>
      <c r="E9033" s="39">
        <v>0</v>
      </c>
      <c r="F9033" s="39" t="s">
        <v>51</v>
      </c>
    </row>
    <row r="9034" spans="1:6">
      <c r="A9034">
        <v>98</v>
      </c>
      <c r="B9034" s="1" t="s">
        <v>342</v>
      </c>
      <c r="C9034">
        <v>1</v>
      </c>
      <c r="D9034" s="39">
        <v>0.54</v>
      </c>
      <c r="E9034" s="39">
        <v>1</v>
      </c>
      <c r="F9034" s="39" t="s">
        <v>51</v>
      </c>
    </row>
    <row r="9035" spans="1:6">
      <c r="A9035">
        <v>98</v>
      </c>
      <c r="B9035" s="1" t="s">
        <v>342</v>
      </c>
      <c r="C9035">
        <v>2</v>
      </c>
      <c r="D9035" s="39">
        <v>0.31</v>
      </c>
      <c r="E9035" s="39">
        <v>0</v>
      </c>
      <c r="F9035" s="39" t="s">
        <v>51</v>
      </c>
    </row>
    <row r="9036" spans="1:6">
      <c r="A9036">
        <v>98</v>
      </c>
      <c r="B9036" s="1" t="s">
        <v>526</v>
      </c>
      <c r="C9036">
        <v>1</v>
      </c>
      <c r="D9036" s="39">
        <v>0.52</v>
      </c>
      <c r="E9036" s="39">
        <v>2</v>
      </c>
      <c r="F9036" s="39" t="s">
        <v>51</v>
      </c>
    </row>
    <row r="9037" spans="1:6">
      <c r="A9037">
        <v>98</v>
      </c>
      <c r="B9037" s="1" t="s">
        <v>526</v>
      </c>
      <c r="C9037">
        <v>2</v>
      </c>
      <c r="D9037" s="39">
        <v>0.85</v>
      </c>
      <c r="E9037" s="39">
        <v>1</v>
      </c>
      <c r="F9037" s="39" t="s">
        <v>51</v>
      </c>
    </row>
    <row r="9038" spans="1:6">
      <c r="A9038">
        <v>98</v>
      </c>
      <c r="B9038" s="1" t="s">
        <v>580</v>
      </c>
      <c r="C9038">
        <v>1</v>
      </c>
      <c r="D9038" s="39">
        <v>0.46</v>
      </c>
      <c r="E9038" s="39">
        <v>0</v>
      </c>
      <c r="F9038" s="39" t="s">
        <v>51</v>
      </c>
    </row>
    <row r="9039" spans="1:6">
      <c r="A9039">
        <v>98</v>
      </c>
      <c r="B9039" s="1" t="s">
        <v>580</v>
      </c>
      <c r="C9039">
        <v>2</v>
      </c>
      <c r="D9039" s="39">
        <v>0.57999999999999996</v>
      </c>
      <c r="E9039" s="39">
        <v>2</v>
      </c>
      <c r="F9039" s="39" t="s">
        <v>51</v>
      </c>
    </row>
    <row r="9040" spans="1:6">
      <c r="A9040">
        <v>98</v>
      </c>
      <c r="B9040" s="1" t="s">
        <v>20</v>
      </c>
      <c r="C9040">
        <v>1</v>
      </c>
      <c r="D9040" s="39">
        <v>0.77</v>
      </c>
      <c r="E9040" s="39">
        <v>2</v>
      </c>
      <c r="F9040" s="39" t="s">
        <v>51</v>
      </c>
    </row>
    <row r="9041" spans="1:6">
      <c r="A9041">
        <v>98</v>
      </c>
      <c r="B9041" s="1" t="s">
        <v>20</v>
      </c>
      <c r="C9041">
        <v>2</v>
      </c>
      <c r="D9041" s="39">
        <v>0.44</v>
      </c>
      <c r="E9041" s="39">
        <v>0</v>
      </c>
      <c r="F9041" s="39" t="s">
        <v>51</v>
      </c>
    </row>
    <row r="9042" spans="1:6">
      <c r="A9042">
        <v>98</v>
      </c>
      <c r="B9042" s="1" t="s">
        <v>311</v>
      </c>
      <c r="C9042">
        <v>1</v>
      </c>
      <c r="D9042" s="39">
        <v>0.56000000000000005</v>
      </c>
      <c r="E9042" s="39">
        <v>2</v>
      </c>
      <c r="F9042" s="39" t="s">
        <v>51</v>
      </c>
    </row>
    <row r="9043" spans="1:6">
      <c r="A9043">
        <v>98</v>
      </c>
      <c r="B9043" s="1" t="s">
        <v>311</v>
      </c>
      <c r="C9043">
        <v>2</v>
      </c>
      <c r="D9043" s="39">
        <v>0.61</v>
      </c>
      <c r="E9043" s="39">
        <v>1</v>
      </c>
      <c r="F9043" s="39" t="s">
        <v>51</v>
      </c>
    </row>
    <row r="9044" spans="1:6">
      <c r="A9044">
        <v>98</v>
      </c>
      <c r="B9044" s="1" t="s">
        <v>356</v>
      </c>
      <c r="C9044">
        <v>1</v>
      </c>
      <c r="D9044" s="39">
        <v>0.7</v>
      </c>
      <c r="E9044" s="39">
        <v>2</v>
      </c>
      <c r="F9044" s="39" t="s">
        <v>51</v>
      </c>
    </row>
    <row r="9045" spans="1:6">
      <c r="A9045">
        <v>98</v>
      </c>
      <c r="B9045" s="1" t="s">
        <v>356</v>
      </c>
      <c r="C9045">
        <v>2</v>
      </c>
      <c r="D9045" s="39">
        <v>0.7</v>
      </c>
      <c r="E9045" s="39">
        <v>1</v>
      </c>
      <c r="F9045" s="39" t="s">
        <v>51</v>
      </c>
    </row>
    <row r="9046" spans="1:6">
      <c r="A9046">
        <v>98</v>
      </c>
      <c r="B9046" s="1" t="s">
        <v>394</v>
      </c>
      <c r="C9046">
        <v>1</v>
      </c>
      <c r="D9046" s="39">
        <v>0.75</v>
      </c>
      <c r="E9046" s="39">
        <v>1</v>
      </c>
      <c r="F9046" s="39" t="s">
        <v>51</v>
      </c>
    </row>
    <row r="9047" spans="1:6">
      <c r="A9047">
        <v>98</v>
      </c>
      <c r="B9047" s="1" t="s">
        <v>394</v>
      </c>
      <c r="C9047">
        <v>2</v>
      </c>
      <c r="D9047" s="39">
        <v>0.89</v>
      </c>
      <c r="E9047" s="39">
        <v>2</v>
      </c>
      <c r="F9047" s="39" t="s">
        <v>51</v>
      </c>
    </row>
    <row r="9048" spans="1:6">
      <c r="A9048">
        <v>98</v>
      </c>
      <c r="B9048" s="1" t="s">
        <v>256</v>
      </c>
      <c r="C9048">
        <v>1</v>
      </c>
      <c r="D9048" s="39">
        <v>0.32</v>
      </c>
      <c r="E9048" s="39">
        <v>0</v>
      </c>
      <c r="F9048" s="39" t="s">
        <v>51</v>
      </c>
    </row>
    <row r="9049" spans="1:6">
      <c r="A9049">
        <v>98</v>
      </c>
      <c r="B9049" s="1" t="s">
        <v>256</v>
      </c>
      <c r="C9049">
        <v>2</v>
      </c>
      <c r="D9049" s="39">
        <v>0.75</v>
      </c>
      <c r="E9049" s="39">
        <v>1</v>
      </c>
      <c r="F9049" s="39" t="s">
        <v>51</v>
      </c>
    </row>
    <row r="9050" spans="1:6">
      <c r="A9050">
        <v>98</v>
      </c>
      <c r="B9050" s="1" t="s">
        <v>243</v>
      </c>
      <c r="C9050">
        <v>1</v>
      </c>
      <c r="D9050" s="39">
        <v>0.81</v>
      </c>
      <c r="E9050" s="39">
        <v>2</v>
      </c>
      <c r="F9050" s="39" t="s">
        <v>51</v>
      </c>
    </row>
    <row r="9051" spans="1:6">
      <c r="A9051">
        <v>98</v>
      </c>
      <c r="B9051" s="1" t="s">
        <v>243</v>
      </c>
      <c r="C9051">
        <v>2</v>
      </c>
      <c r="D9051" s="39">
        <v>1</v>
      </c>
      <c r="E9051" s="39">
        <v>3</v>
      </c>
      <c r="F9051" s="39" t="s">
        <v>51</v>
      </c>
    </row>
    <row r="9052" spans="1:6">
      <c r="A9052">
        <v>98</v>
      </c>
      <c r="B9052" s="1" t="s">
        <v>561</v>
      </c>
      <c r="C9052">
        <v>1</v>
      </c>
      <c r="D9052" s="39">
        <v>0.72</v>
      </c>
      <c r="E9052" s="39">
        <v>2</v>
      </c>
      <c r="F9052" s="39" t="s">
        <v>51</v>
      </c>
    </row>
    <row r="9053" spans="1:6">
      <c r="A9053">
        <v>98</v>
      </c>
      <c r="B9053" s="1" t="s">
        <v>561</v>
      </c>
      <c r="C9053">
        <v>2</v>
      </c>
      <c r="D9053" s="39">
        <v>0.62</v>
      </c>
      <c r="E9053" s="39">
        <v>2</v>
      </c>
      <c r="F9053" s="39" t="s">
        <v>51</v>
      </c>
    </row>
    <row r="9054" spans="1:6">
      <c r="A9054">
        <v>98</v>
      </c>
      <c r="B9054" s="1" t="s">
        <v>285</v>
      </c>
      <c r="C9054">
        <v>1</v>
      </c>
      <c r="D9054" s="39">
        <v>0.71</v>
      </c>
      <c r="E9054" s="39">
        <v>2</v>
      </c>
      <c r="F9054" s="39" t="s">
        <v>51</v>
      </c>
    </row>
    <row r="9055" spans="1:6">
      <c r="A9055">
        <v>98</v>
      </c>
      <c r="B9055" s="1" t="s">
        <v>285</v>
      </c>
      <c r="C9055">
        <v>2</v>
      </c>
      <c r="D9055" s="39">
        <v>0.56999999999999995</v>
      </c>
      <c r="E9055" s="39">
        <v>2</v>
      </c>
      <c r="F9055" s="39" t="s">
        <v>51</v>
      </c>
    </row>
    <row r="9056" spans="1:6">
      <c r="A9056">
        <v>98</v>
      </c>
      <c r="B9056" s="1" t="s">
        <v>275</v>
      </c>
      <c r="C9056">
        <v>1</v>
      </c>
      <c r="D9056" s="39">
        <v>0.75</v>
      </c>
      <c r="E9056" s="39">
        <v>2</v>
      </c>
      <c r="F9056" s="39" t="s">
        <v>51</v>
      </c>
    </row>
    <row r="9057" spans="1:6">
      <c r="A9057">
        <v>98</v>
      </c>
      <c r="B9057" s="1" t="s">
        <v>275</v>
      </c>
      <c r="C9057">
        <v>2</v>
      </c>
      <c r="D9057" s="39">
        <v>1</v>
      </c>
      <c r="E9057" s="39">
        <v>3</v>
      </c>
      <c r="F9057" s="39" t="s">
        <v>51</v>
      </c>
    </row>
    <row r="9058" spans="1:6">
      <c r="A9058">
        <v>98</v>
      </c>
      <c r="B9058" s="1" t="s">
        <v>21</v>
      </c>
      <c r="C9058">
        <v>1</v>
      </c>
      <c r="D9058" s="39">
        <v>0.89</v>
      </c>
      <c r="E9058" s="39">
        <v>2</v>
      </c>
      <c r="F9058" s="39" t="s">
        <v>51</v>
      </c>
    </row>
    <row r="9059" spans="1:6">
      <c r="A9059">
        <v>98</v>
      </c>
      <c r="B9059" s="1" t="s">
        <v>21</v>
      </c>
      <c r="C9059">
        <v>2</v>
      </c>
      <c r="D9059" s="39">
        <v>1</v>
      </c>
      <c r="E9059" s="39">
        <v>3</v>
      </c>
      <c r="F9059" s="39" t="s">
        <v>51</v>
      </c>
    </row>
    <row r="9060" spans="1:6">
      <c r="A9060">
        <v>98</v>
      </c>
      <c r="B9060" s="1" t="s">
        <v>376</v>
      </c>
      <c r="C9060">
        <v>1</v>
      </c>
      <c r="D9060" s="39">
        <v>0.74</v>
      </c>
      <c r="E9060" s="39">
        <v>1</v>
      </c>
      <c r="F9060" s="39" t="s">
        <v>51</v>
      </c>
    </row>
    <row r="9061" spans="1:6">
      <c r="A9061">
        <v>98</v>
      </c>
      <c r="B9061" s="1" t="s">
        <v>376</v>
      </c>
      <c r="C9061">
        <v>2</v>
      </c>
      <c r="D9061" s="39">
        <v>0.61</v>
      </c>
      <c r="E9061" s="39">
        <v>1</v>
      </c>
      <c r="F9061" s="39" t="s">
        <v>51</v>
      </c>
    </row>
    <row r="9062" spans="1:6">
      <c r="A9062">
        <v>98</v>
      </c>
      <c r="B9062" s="1" t="s">
        <v>535</v>
      </c>
      <c r="C9062">
        <v>1</v>
      </c>
      <c r="D9062" s="39">
        <v>0.69</v>
      </c>
      <c r="E9062" s="39">
        <v>2</v>
      </c>
      <c r="F9062" s="39" t="s">
        <v>51</v>
      </c>
    </row>
    <row r="9063" spans="1:6">
      <c r="A9063">
        <v>98</v>
      </c>
      <c r="B9063" s="1" t="s">
        <v>535</v>
      </c>
      <c r="C9063">
        <v>2</v>
      </c>
      <c r="D9063" s="39">
        <v>0.91</v>
      </c>
      <c r="E9063" s="39">
        <v>2</v>
      </c>
      <c r="F9063" s="39" t="s">
        <v>51</v>
      </c>
    </row>
    <row r="9064" spans="1:6">
      <c r="A9064" s="77">
        <v>99</v>
      </c>
      <c r="B9064" s="1" t="s">
        <v>559</v>
      </c>
      <c r="C9064">
        <v>1</v>
      </c>
      <c r="D9064" s="39">
        <v>0.65</v>
      </c>
      <c r="E9064" s="39">
        <v>2</v>
      </c>
      <c r="F9064" s="39" t="s">
        <v>51</v>
      </c>
    </row>
    <row r="9065" spans="1:6">
      <c r="A9065">
        <v>99</v>
      </c>
      <c r="B9065" s="1" t="s">
        <v>559</v>
      </c>
      <c r="C9065">
        <v>2</v>
      </c>
      <c r="D9065" s="39">
        <v>0.8</v>
      </c>
      <c r="E9065" s="39">
        <v>2</v>
      </c>
      <c r="F9065" s="39" t="s">
        <v>51</v>
      </c>
    </row>
    <row r="9066" spans="1:6">
      <c r="A9066">
        <v>99</v>
      </c>
      <c r="B9066" s="1" t="s">
        <v>330</v>
      </c>
      <c r="C9066">
        <v>1</v>
      </c>
      <c r="D9066" s="39">
        <v>0.62</v>
      </c>
      <c r="E9066" s="39">
        <v>2</v>
      </c>
      <c r="F9066" s="39" t="s">
        <v>51</v>
      </c>
    </row>
    <row r="9067" spans="1:6">
      <c r="A9067">
        <v>99</v>
      </c>
      <c r="B9067" s="1" t="s">
        <v>330</v>
      </c>
      <c r="C9067">
        <v>2</v>
      </c>
      <c r="D9067" s="39">
        <v>0.59</v>
      </c>
      <c r="E9067" s="39">
        <v>2</v>
      </c>
      <c r="F9067" s="39" t="s">
        <v>51</v>
      </c>
    </row>
    <row r="9068" spans="1:6">
      <c r="A9068">
        <v>99</v>
      </c>
      <c r="B9068" s="1" t="s">
        <v>488</v>
      </c>
      <c r="C9068">
        <v>1</v>
      </c>
      <c r="D9068" s="39">
        <v>0.39</v>
      </c>
      <c r="E9068" s="39">
        <v>1</v>
      </c>
      <c r="F9068" s="39" t="s">
        <v>51</v>
      </c>
    </row>
    <row r="9069" spans="1:6">
      <c r="A9069">
        <v>99</v>
      </c>
      <c r="B9069" s="1" t="s">
        <v>488</v>
      </c>
      <c r="C9069">
        <v>2</v>
      </c>
      <c r="D9069" s="39">
        <v>0.44</v>
      </c>
      <c r="E9069" s="39">
        <v>1</v>
      </c>
      <c r="F9069" s="39" t="s">
        <v>51</v>
      </c>
    </row>
    <row r="9070" spans="1:6">
      <c r="A9070">
        <v>99</v>
      </c>
      <c r="B9070" s="1" t="s">
        <v>390</v>
      </c>
      <c r="C9070">
        <v>1</v>
      </c>
      <c r="D9070" s="39">
        <v>0.44</v>
      </c>
      <c r="E9070" s="39">
        <v>1</v>
      </c>
      <c r="F9070" s="39" t="s">
        <v>51</v>
      </c>
    </row>
    <row r="9071" spans="1:6">
      <c r="A9071">
        <v>99</v>
      </c>
      <c r="B9071" s="1" t="s">
        <v>390</v>
      </c>
      <c r="C9071">
        <v>2</v>
      </c>
      <c r="D9071" s="39">
        <v>1</v>
      </c>
      <c r="E9071" s="39">
        <v>3</v>
      </c>
      <c r="F9071" s="39" t="s">
        <v>51</v>
      </c>
    </row>
    <row r="9072" spans="1:6">
      <c r="A9072">
        <v>99</v>
      </c>
      <c r="B9072" s="1" t="s">
        <v>332</v>
      </c>
      <c r="C9072">
        <v>1</v>
      </c>
      <c r="D9072" s="39">
        <v>0.7</v>
      </c>
      <c r="E9072" s="39">
        <v>2</v>
      </c>
      <c r="F9072" s="39" t="s">
        <v>51</v>
      </c>
    </row>
    <row r="9073" spans="1:6">
      <c r="A9073">
        <v>99</v>
      </c>
      <c r="B9073" s="1" t="s">
        <v>332</v>
      </c>
      <c r="C9073">
        <v>2</v>
      </c>
      <c r="D9073" s="39">
        <v>0.64</v>
      </c>
      <c r="E9073" s="39">
        <v>2</v>
      </c>
      <c r="F9073" s="39" t="s">
        <v>51</v>
      </c>
    </row>
    <row r="9074" spans="1:6">
      <c r="A9074">
        <v>99</v>
      </c>
      <c r="B9074" s="1" t="s">
        <v>554</v>
      </c>
      <c r="C9074">
        <v>1</v>
      </c>
      <c r="D9074" s="39">
        <v>0.35</v>
      </c>
      <c r="E9074" s="39">
        <v>1</v>
      </c>
      <c r="F9074" s="39" t="s">
        <v>51</v>
      </c>
    </row>
    <row r="9075" spans="1:6">
      <c r="A9075">
        <v>99</v>
      </c>
      <c r="B9075" s="1" t="s">
        <v>554</v>
      </c>
      <c r="C9075">
        <v>2</v>
      </c>
      <c r="D9075" s="39">
        <v>1</v>
      </c>
      <c r="E9075" s="39">
        <v>3</v>
      </c>
      <c r="F9075" s="39" t="s">
        <v>51</v>
      </c>
    </row>
    <row r="9076" spans="1:6">
      <c r="A9076">
        <v>99</v>
      </c>
      <c r="B9076" s="1" t="s">
        <v>430</v>
      </c>
      <c r="C9076">
        <v>1</v>
      </c>
      <c r="D9076" s="39">
        <v>0.49</v>
      </c>
      <c r="E9076" s="39">
        <v>1</v>
      </c>
      <c r="F9076" s="39" t="s">
        <v>51</v>
      </c>
    </row>
    <row r="9077" spans="1:6">
      <c r="A9077">
        <v>99</v>
      </c>
      <c r="B9077" s="1" t="s">
        <v>430</v>
      </c>
      <c r="C9077">
        <v>2</v>
      </c>
      <c r="D9077" s="39">
        <v>0.49</v>
      </c>
      <c r="E9077" s="39">
        <v>1</v>
      </c>
      <c r="F9077" s="39" t="s">
        <v>51</v>
      </c>
    </row>
    <row r="9078" spans="1:6">
      <c r="A9078">
        <v>99</v>
      </c>
      <c r="B9078" s="1" t="s">
        <v>343</v>
      </c>
      <c r="C9078">
        <v>1</v>
      </c>
      <c r="D9078" s="39">
        <v>0.83</v>
      </c>
      <c r="E9078" s="39">
        <v>2</v>
      </c>
      <c r="F9078" s="39" t="s">
        <v>51</v>
      </c>
    </row>
    <row r="9079" spans="1:6">
      <c r="A9079">
        <v>99</v>
      </c>
      <c r="B9079" s="1" t="s">
        <v>343</v>
      </c>
      <c r="C9079">
        <v>2</v>
      </c>
      <c r="D9079" s="39">
        <v>0.88</v>
      </c>
      <c r="E9079" s="39">
        <v>2</v>
      </c>
      <c r="F9079" s="39" t="s">
        <v>51</v>
      </c>
    </row>
    <row r="9080" spans="1:6">
      <c r="A9080">
        <v>99</v>
      </c>
      <c r="B9080" s="1" t="s">
        <v>379</v>
      </c>
      <c r="C9080">
        <v>1</v>
      </c>
      <c r="D9080" s="39">
        <v>0.73</v>
      </c>
      <c r="E9080" s="39">
        <v>2</v>
      </c>
      <c r="F9080" s="39" t="s">
        <v>51</v>
      </c>
    </row>
    <row r="9081" spans="1:6">
      <c r="A9081">
        <v>99</v>
      </c>
      <c r="B9081" s="1" t="s">
        <v>379</v>
      </c>
      <c r="C9081">
        <v>2</v>
      </c>
      <c r="D9081" s="39">
        <v>0.56000000000000005</v>
      </c>
      <c r="E9081" s="39">
        <v>1</v>
      </c>
      <c r="F9081" s="39" t="s">
        <v>51</v>
      </c>
    </row>
    <row r="9082" spans="1:6">
      <c r="A9082">
        <v>99</v>
      </c>
      <c r="B9082" s="1" t="s">
        <v>80</v>
      </c>
      <c r="C9082">
        <v>1</v>
      </c>
      <c r="D9082" s="39">
        <v>0.41</v>
      </c>
      <c r="E9082" s="39">
        <v>0</v>
      </c>
      <c r="F9082" s="39" t="s">
        <v>51</v>
      </c>
    </row>
    <row r="9083" spans="1:6">
      <c r="A9083">
        <v>99</v>
      </c>
      <c r="B9083" s="1" t="s">
        <v>80</v>
      </c>
      <c r="C9083">
        <v>2</v>
      </c>
      <c r="D9083" s="39">
        <v>0.45</v>
      </c>
      <c r="E9083" s="39">
        <v>1</v>
      </c>
      <c r="F9083" s="39" t="s">
        <v>51</v>
      </c>
    </row>
    <row r="9084" spans="1:6">
      <c r="A9084">
        <v>99</v>
      </c>
      <c r="B9084" s="1" t="s">
        <v>10</v>
      </c>
      <c r="C9084">
        <v>1</v>
      </c>
      <c r="D9084" s="39">
        <v>0.56999999999999995</v>
      </c>
      <c r="E9084" s="39">
        <v>2</v>
      </c>
      <c r="F9084" s="39" t="s">
        <v>51</v>
      </c>
    </row>
    <row r="9085" spans="1:6">
      <c r="A9085">
        <v>99</v>
      </c>
      <c r="B9085" s="1" t="s">
        <v>10</v>
      </c>
      <c r="C9085">
        <v>2</v>
      </c>
      <c r="D9085" s="39">
        <v>1</v>
      </c>
      <c r="E9085" s="39">
        <v>3</v>
      </c>
      <c r="F9085" s="39" t="s">
        <v>51</v>
      </c>
    </row>
    <row r="9086" spans="1:6">
      <c r="A9086">
        <v>99</v>
      </c>
      <c r="B9086" s="1" t="s">
        <v>538</v>
      </c>
      <c r="C9086">
        <v>1</v>
      </c>
      <c r="D9086" s="39">
        <v>0.48</v>
      </c>
      <c r="E9086" s="39">
        <v>1</v>
      </c>
      <c r="F9086" s="39" t="s">
        <v>51</v>
      </c>
    </row>
    <row r="9087" spans="1:6">
      <c r="A9087">
        <v>99</v>
      </c>
      <c r="B9087" s="1" t="s">
        <v>538</v>
      </c>
      <c r="C9087">
        <v>2</v>
      </c>
      <c r="D9087" s="39">
        <v>0.52</v>
      </c>
      <c r="E9087" s="39">
        <v>2</v>
      </c>
      <c r="F9087" s="39" t="s">
        <v>51</v>
      </c>
    </row>
    <row r="9088" spans="1:6">
      <c r="A9088">
        <v>99</v>
      </c>
      <c r="B9088" s="1" t="s">
        <v>508</v>
      </c>
      <c r="C9088">
        <v>1</v>
      </c>
      <c r="D9088" s="39">
        <v>0.47</v>
      </c>
      <c r="E9088" s="39">
        <v>1</v>
      </c>
      <c r="F9088" s="39" t="s">
        <v>51</v>
      </c>
    </row>
    <row r="9089" spans="1:6">
      <c r="A9089">
        <v>99</v>
      </c>
      <c r="B9089" s="1" t="s">
        <v>508</v>
      </c>
      <c r="C9089">
        <v>2</v>
      </c>
      <c r="D9089" s="39">
        <v>1</v>
      </c>
      <c r="E9089" s="39">
        <v>3</v>
      </c>
      <c r="F9089" s="39" t="s">
        <v>51</v>
      </c>
    </row>
    <row r="9090" spans="1:6">
      <c r="A9090">
        <v>99</v>
      </c>
      <c r="B9090" s="1" t="s">
        <v>452</v>
      </c>
      <c r="C9090">
        <v>1</v>
      </c>
      <c r="D9090" s="39">
        <v>0.69</v>
      </c>
      <c r="E9090" s="39">
        <v>2</v>
      </c>
      <c r="F9090" s="39" t="s">
        <v>51</v>
      </c>
    </row>
    <row r="9091" spans="1:6">
      <c r="A9091">
        <v>99</v>
      </c>
      <c r="B9091" s="1" t="s">
        <v>452</v>
      </c>
      <c r="C9091">
        <v>2</v>
      </c>
      <c r="D9091" s="39">
        <v>0.68</v>
      </c>
      <c r="E9091" s="39">
        <v>2</v>
      </c>
      <c r="F9091" s="39" t="s">
        <v>51</v>
      </c>
    </row>
    <row r="9092" spans="1:6">
      <c r="A9092">
        <v>99</v>
      </c>
      <c r="B9092" s="1" t="s">
        <v>560</v>
      </c>
      <c r="C9092">
        <v>1</v>
      </c>
      <c r="D9092" s="39">
        <v>0.56999999999999995</v>
      </c>
      <c r="E9092" s="39">
        <v>2</v>
      </c>
      <c r="F9092" s="39" t="s">
        <v>51</v>
      </c>
    </row>
    <row r="9093" spans="1:6">
      <c r="A9093">
        <v>99</v>
      </c>
      <c r="B9093" s="1" t="s">
        <v>560</v>
      </c>
      <c r="C9093">
        <v>2</v>
      </c>
      <c r="D9093" s="39">
        <v>0.71</v>
      </c>
      <c r="E9093" s="39">
        <v>2</v>
      </c>
      <c r="F9093" s="39" t="s">
        <v>51</v>
      </c>
    </row>
    <row r="9094" spans="1:6">
      <c r="A9094">
        <v>99</v>
      </c>
      <c r="B9094" s="1" t="s">
        <v>334</v>
      </c>
      <c r="C9094">
        <v>1</v>
      </c>
      <c r="D9094" s="39">
        <v>0.63</v>
      </c>
      <c r="E9094" s="39">
        <v>2</v>
      </c>
      <c r="F9094" s="39" t="s">
        <v>51</v>
      </c>
    </row>
    <row r="9095" spans="1:6">
      <c r="A9095">
        <v>99</v>
      </c>
      <c r="B9095" s="1" t="s">
        <v>334</v>
      </c>
      <c r="C9095">
        <v>2</v>
      </c>
      <c r="D9095" s="39">
        <v>1</v>
      </c>
      <c r="E9095" s="39">
        <v>3</v>
      </c>
      <c r="F9095" s="39" t="s">
        <v>51</v>
      </c>
    </row>
    <row r="9096" spans="1:6">
      <c r="A9096">
        <v>99</v>
      </c>
      <c r="B9096" s="1" t="s">
        <v>120</v>
      </c>
      <c r="C9096">
        <v>1</v>
      </c>
      <c r="D9096" s="39">
        <v>0.56000000000000005</v>
      </c>
      <c r="E9096" s="39">
        <v>2</v>
      </c>
      <c r="F9096" s="39" t="s">
        <v>51</v>
      </c>
    </row>
    <row r="9097" spans="1:6">
      <c r="A9097">
        <v>99</v>
      </c>
      <c r="B9097" s="1" t="s">
        <v>120</v>
      </c>
      <c r="C9097">
        <v>2</v>
      </c>
      <c r="D9097" s="39">
        <v>0.7</v>
      </c>
      <c r="E9097" s="39">
        <v>2</v>
      </c>
      <c r="F9097" s="39" t="s">
        <v>51</v>
      </c>
    </row>
    <row r="9098" spans="1:6">
      <c r="A9098">
        <v>99</v>
      </c>
      <c r="B9098" s="1" t="s">
        <v>489</v>
      </c>
      <c r="C9098">
        <v>1</v>
      </c>
      <c r="D9098" s="39">
        <v>1</v>
      </c>
      <c r="E9098" s="39">
        <v>3</v>
      </c>
      <c r="F9098" s="39" t="s">
        <v>51</v>
      </c>
    </row>
    <row r="9099" spans="1:6">
      <c r="A9099">
        <v>99</v>
      </c>
      <c r="B9099" s="1" t="s">
        <v>489</v>
      </c>
      <c r="C9099">
        <v>2</v>
      </c>
      <c r="D9099" s="39">
        <v>1</v>
      </c>
      <c r="E9099" s="39">
        <v>3</v>
      </c>
      <c r="F9099" s="39" t="s">
        <v>51</v>
      </c>
    </row>
    <row r="9100" spans="1:6">
      <c r="A9100">
        <v>99</v>
      </c>
      <c r="B9100" s="1" t="s">
        <v>333</v>
      </c>
      <c r="C9100">
        <v>1</v>
      </c>
      <c r="D9100" s="39">
        <v>1</v>
      </c>
      <c r="E9100" s="39">
        <v>3</v>
      </c>
      <c r="F9100" s="39" t="s">
        <v>51</v>
      </c>
    </row>
    <row r="9101" spans="1:6">
      <c r="A9101">
        <v>99</v>
      </c>
      <c r="B9101" s="1" t="s">
        <v>333</v>
      </c>
      <c r="C9101">
        <v>2</v>
      </c>
      <c r="D9101" s="39">
        <v>0</v>
      </c>
      <c r="E9101" s="39">
        <v>0</v>
      </c>
      <c r="F9101" s="39" t="s">
        <v>52</v>
      </c>
    </row>
    <row r="9102" spans="1:6">
      <c r="A9102">
        <v>99</v>
      </c>
      <c r="B9102" s="1" t="s">
        <v>511</v>
      </c>
      <c r="C9102">
        <v>1</v>
      </c>
      <c r="D9102" s="39">
        <v>0.59</v>
      </c>
      <c r="E9102" s="39">
        <v>2</v>
      </c>
      <c r="F9102" s="39" t="s">
        <v>51</v>
      </c>
    </row>
    <row r="9103" spans="1:6">
      <c r="A9103">
        <v>99</v>
      </c>
      <c r="B9103" s="1" t="s">
        <v>511</v>
      </c>
      <c r="C9103">
        <v>2</v>
      </c>
      <c r="D9103" s="39">
        <v>0.52</v>
      </c>
      <c r="E9103" s="39">
        <v>2</v>
      </c>
      <c r="F9103" s="39" t="s">
        <v>51</v>
      </c>
    </row>
    <row r="9104" spans="1:6">
      <c r="A9104">
        <v>99</v>
      </c>
      <c r="B9104" s="1" t="s">
        <v>335</v>
      </c>
      <c r="C9104">
        <v>1</v>
      </c>
      <c r="D9104" s="39">
        <v>0.77</v>
      </c>
      <c r="E9104" s="39">
        <v>2</v>
      </c>
      <c r="F9104" s="39" t="s">
        <v>51</v>
      </c>
    </row>
    <row r="9105" spans="1:6">
      <c r="A9105">
        <v>99</v>
      </c>
      <c r="B9105" s="1" t="s">
        <v>335</v>
      </c>
      <c r="C9105">
        <v>2</v>
      </c>
      <c r="D9105" s="39">
        <v>0</v>
      </c>
      <c r="E9105" s="39">
        <v>0</v>
      </c>
      <c r="F9105" s="39" t="s">
        <v>52</v>
      </c>
    </row>
    <row r="9106" spans="1:6">
      <c r="A9106">
        <v>99</v>
      </c>
      <c r="B9106" s="1" t="s">
        <v>509</v>
      </c>
      <c r="C9106">
        <v>1</v>
      </c>
      <c r="D9106" s="39">
        <v>0.68</v>
      </c>
      <c r="E9106" s="39">
        <v>2</v>
      </c>
      <c r="F9106" s="39" t="s">
        <v>51</v>
      </c>
    </row>
    <row r="9107" spans="1:6">
      <c r="A9107">
        <v>99</v>
      </c>
      <c r="B9107" s="1" t="s">
        <v>509</v>
      </c>
      <c r="C9107">
        <v>2</v>
      </c>
      <c r="D9107" s="39">
        <v>0.95</v>
      </c>
      <c r="E9107" s="39">
        <v>2</v>
      </c>
      <c r="F9107" s="39" t="s">
        <v>51</v>
      </c>
    </row>
    <row r="9108" spans="1:6">
      <c r="A9108">
        <v>99</v>
      </c>
      <c r="B9108" s="1" t="s">
        <v>14</v>
      </c>
      <c r="C9108">
        <v>1</v>
      </c>
      <c r="D9108" s="39">
        <v>0.85</v>
      </c>
      <c r="E9108" s="39">
        <v>2</v>
      </c>
      <c r="F9108" s="39" t="s">
        <v>51</v>
      </c>
    </row>
    <row r="9109" spans="1:6">
      <c r="A9109">
        <v>99</v>
      </c>
      <c r="B9109" s="1" t="s">
        <v>14</v>
      </c>
      <c r="C9109">
        <v>2</v>
      </c>
      <c r="D9109" s="39">
        <v>0.68</v>
      </c>
      <c r="E9109" s="39">
        <v>2</v>
      </c>
      <c r="F9109" s="39" t="s">
        <v>51</v>
      </c>
    </row>
    <row r="9110" spans="1:6">
      <c r="A9110">
        <v>99</v>
      </c>
      <c r="B9110" s="1" t="s">
        <v>201</v>
      </c>
      <c r="C9110">
        <v>1</v>
      </c>
      <c r="D9110" s="39">
        <v>0.42</v>
      </c>
      <c r="E9110" s="39">
        <v>0</v>
      </c>
      <c r="F9110" s="39" t="s">
        <v>51</v>
      </c>
    </row>
    <row r="9111" spans="1:6">
      <c r="A9111">
        <v>99</v>
      </c>
      <c r="B9111" s="1" t="s">
        <v>201</v>
      </c>
      <c r="C9111">
        <v>2</v>
      </c>
      <c r="D9111" s="39">
        <v>0.67</v>
      </c>
      <c r="E9111" s="39">
        <v>2</v>
      </c>
      <c r="F9111" s="39" t="s">
        <v>51</v>
      </c>
    </row>
    <row r="9112" spans="1:6">
      <c r="A9112">
        <v>99</v>
      </c>
      <c r="B9112" s="1" t="s">
        <v>534</v>
      </c>
      <c r="C9112">
        <v>1</v>
      </c>
      <c r="D9112" s="39">
        <v>1</v>
      </c>
      <c r="E9112" s="39">
        <v>3</v>
      </c>
      <c r="F9112" s="39" t="s">
        <v>51</v>
      </c>
    </row>
    <row r="9113" spans="1:6">
      <c r="A9113">
        <v>99</v>
      </c>
      <c r="B9113" s="1" t="s">
        <v>534</v>
      </c>
      <c r="C9113">
        <v>2</v>
      </c>
      <c r="D9113" s="39">
        <v>0.52</v>
      </c>
      <c r="E9113" s="39">
        <v>1</v>
      </c>
      <c r="F9113" s="39" t="s">
        <v>51</v>
      </c>
    </row>
    <row r="9114" spans="1:6">
      <c r="A9114">
        <v>99</v>
      </c>
      <c r="B9114" s="1" t="s">
        <v>414</v>
      </c>
      <c r="C9114">
        <v>1</v>
      </c>
      <c r="D9114" s="39">
        <v>0.73</v>
      </c>
      <c r="E9114" s="39">
        <v>2</v>
      </c>
      <c r="F9114" s="39" t="s">
        <v>51</v>
      </c>
    </row>
    <row r="9115" spans="1:6">
      <c r="A9115">
        <v>99</v>
      </c>
      <c r="B9115" s="1" t="s">
        <v>414</v>
      </c>
      <c r="C9115">
        <v>2</v>
      </c>
      <c r="D9115" s="39">
        <v>0.6</v>
      </c>
      <c r="E9115" s="39">
        <v>2</v>
      </c>
      <c r="F9115" s="39" t="s">
        <v>51</v>
      </c>
    </row>
    <row r="9116" spans="1:6">
      <c r="A9116">
        <v>99</v>
      </c>
      <c r="B9116" s="1" t="s">
        <v>257</v>
      </c>
      <c r="C9116">
        <v>1</v>
      </c>
      <c r="D9116" s="39">
        <v>0.62</v>
      </c>
      <c r="E9116" s="39">
        <v>2</v>
      </c>
      <c r="F9116" s="39" t="s">
        <v>51</v>
      </c>
    </row>
    <row r="9117" spans="1:6">
      <c r="A9117">
        <v>99</v>
      </c>
      <c r="B9117" s="1" t="s">
        <v>257</v>
      </c>
      <c r="C9117">
        <v>2</v>
      </c>
      <c r="D9117" s="39">
        <v>0.34</v>
      </c>
      <c r="E9117" s="39">
        <v>0</v>
      </c>
      <c r="F9117" s="39" t="s">
        <v>51</v>
      </c>
    </row>
    <row r="9118" spans="1:6">
      <c r="A9118">
        <v>99</v>
      </c>
      <c r="B9118" s="1" t="s">
        <v>405</v>
      </c>
      <c r="C9118">
        <v>1</v>
      </c>
      <c r="D9118" s="39">
        <v>0.78</v>
      </c>
      <c r="E9118" s="39">
        <v>1</v>
      </c>
      <c r="F9118" s="39" t="s">
        <v>51</v>
      </c>
    </row>
    <row r="9119" spans="1:6">
      <c r="A9119">
        <v>99</v>
      </c>
      <c r="B9119" s="1" t="s">
        <v>405</v>
      </c>
      <c r="C9119">
        <v>2</v>
      </c>
      <c r="D9119" s="39">
        <v>0.97</v>
      </c>
      <c r="E9119" s="39">
        <v>2</v>
      </c>
      <c r="F9119" s="39" t="s">
        <v>51</v>
      </c>
    </row>
    <row r="9120" spans="1:6">
      <c r="A9120">
        <v>99</v>
      </c>
      <c r="B9120" s="1" t="s">
        <v>323</v>
      </c>
      <c r="C9120">
        <v>1</v>
      </c>
      <c r="D9120" s="39">
        <v>1</v>
      </c>
      <c r="E9120" s="39">
        <v>3</v>
      </c>
      <c r="F9120" s="39" t="s">
        <v>51</v>
      </c>
    </row>
    <row r="9121" spans="1:6">
      <c r="A9121">
        <v>99</v>
      </c>
      <c r="B9121" s="1" t="s">
        <v>323</v>
      </c>
      <c r="C9121">
        <v>2</v>
      </c>
      <c r="D9121" s="39">
        <v>0.68</v>
      </c>
      <c r="E9121" s="39">
        <v>2</v>
      </c>
      <c r="F9121" s="39" t="s">
        <v>51</v>
      </c>
    </row>
    <row r="9122" spans="1:6">
      <c r="A9122">
        <v>99</v>
      </c>
      <c r="B9122" s="1" t="s">
        <v>481</v>
      </c>
      <c r="C9122">
        <v>1</v>
      </c>
      <c r="D9122" s="39">
        <v>1</v>
      </c>
      <c r="E9122" s="39">
        <v>3</v>
      </c>
      <c r="F9122" s="39" t="s">
        <v>51</v>
      </c>
    </row>
    <row r="9123" spans="1:6">
      <c r="A9123">
        <v>99</v>
      </c>
      <c r="B9123" s="1" t="s">
        <v>481</v>
      </c>
      <c r="C9123">
        <v>2</v>
      </c>
      <c r="D9123" s="39">
        <v>0.88</v>
      </c>
      <c r="E9123" s="39">
        <v>1</v>
      </c>
      <c r="F9123" s="39" t="s">
        <v>51</v>
      </c>
    </row>
    <row r="9124" spans="1:6">
      <c r="A9124">
        <v>99</v>
      </c>
      <c r="B9124" s="1" t="s">
        <v>122</v>
      </c>
      <c r="C9124">
        <v>1</v>
      </c>
      <c r="D9124" s="39">
        <v>0.61</v>
      </c>
      <c r="E9124" s="39">
        <v>2</v>
      </c>
      <c r="F9124" s="39" t="s">
        <v>51</v>
      </c>
    </row>
    <row r="9125" spans="1:6">
      <c r="A9125">
        <v>99</v>
      </c>
      <c r="B9125" s="1" t="s">
        <v>122</v>
      </c>
      <c r="C9125">
        <v>2</v>
      </c>
      <c r="D9125" s="39">
        <v>0.73</v>
      </c>
      <c r="E9125" s="39">
        <v>2</v>
      </c>
      <c r="F9125" s="39" t="s">
        <v>51</v>
      </c>
    </row>
    <row r="9126" spans="1:6">
      <c r="A9126">
        <v>99</v>
      </c>
      <c r="B9126" s="1" t="s">
        <v>310</v>
      </c>
      <c r="C9126">
        <v>1</v>
      </c>
      <c r="D9126" s="39">
        <v>0.85</v>
      </c>
      <c r="E9126" s="39">
        <v>2</v>
      </c>
      <c r="F9126" s="39" t="s">
        <v>51</v>
      </c>
    </row>
    <row r="9127" spans="1:6">
      <c r="A9127">
        <v>99</v>
      </c>
      <c r="B9127" s="1" t="s">
        <v>310</v>
      </c>
      <c r="C9127">
        <v>2</v>
      </c>
      <c r="D9127" s="39">
        <v>1</v>
      </c>
      <c r="E9127" s="39">
        <v>3</v>
      </c>
      <c r="F9127" s="39" t="s">
        <v>51</v>
      </c>
    </row>
    <row r="9128" spans="1:6">
      <c r="A9128">
        <v>99</v>
      </c>
      <c r="B9128" s="1" t="s">
        <v>240</v>
      </c>
      <c r="C9128">
        <v>1</v>
      </c>
      <c r="D9128" s="39">
        <v>0.61</v>
      </c>
      <c r="E9128" s="39">
        <v>2</v>
      </c>
      <c r="F9128" s="39" t="s">
        <v>51</v>
      </c>
    </row>
    <row r="9129" spans="1:6">
      <c r="A9129">
        <v>99</v>
      </c>
      <c r="B9129" s="1" t="s">
        <v>240</v>
      </c>
      <c r="C9129">
        <v>2</v>
      </c>
      <c r="D9129" s="39">
        <v>0.42</v>
      </c>
      <c r="E9129" s="39">
        <v>1</v>
      </c>
      <c r="F9129" s="39" t="s">
        <v>51</v>
      </c>
    </row>
    <row r="9130" spans="1:6">
      <c r="A9130">
        <v>99</v>
      </c>
      <c r="B9130" s="1" t="s">
        <v>290</v>
      </c>
      <c r="C9130">
        <v>1</v>
      </c>
      <c r="D9130" s="39">
        <v>0.61</v>
      </c>
      <c r="E9130" s="39">
        <v>1</v>
      </c>
      <c r="F9130" s="39" t="s">
        <v>51</v>
      </c>
    </row>
    <row r="9131" spans="1:6">
      <c r="A9131">
        <v>99</v>
      </c>
      <c r="B9131" s="1" t="s">
        <v>290</v>
      </c>
      <c r="C9131">
        <v>2</v>
      </c>
      <c r="D9131" s="39">
        <v>0.81</v>
      </c>
      <c r="E9131" s="39">
        <v>2</v>
      </c>
      <c r="F9131" s="39" t="s">
        <v>51</v>
      </c>
    </row>
    <row r="9132" spans="1:6">
      <c r="A9132">
        <v>99</v>
      </c>
      <c r="B9132" s="1" t="s">
        <v>274</v>
      </c>
      <c r="C9132">
        <v>1</v>
      </c>
      <c r="D9132" s="39">
        <v>0.62</v>
      </c>
      <c r="E9132" s="39">
        <v>1</v>
      </c>
      <c r="F9132" s="39" t="s">
        <v>51</v>
      </c>
    </row>
    <row r="9133" spans="1:6">
      <c r="A9133">
        <v>99</v>
      </c>
      <c r="B9133" s="1" t="s">
        <v>274</v>
      </c>
      <c r="C9133">
        <v>2</v>
      </c>
      <c r="D9133" s="39">
        <v>0.67</v>
      </c>
      <c r="E9133" s="39">
        <v>2</v>
      </c>
      <c r="F9133" s="39" t="s">
        <v>51</v>
      </c>
    </row>
    <row r="9134" spans="1:6">
      <c r="A9134">
        <v>99</v>
      </c>
      <c r="B9134" s="1" t="s">
        <v>342</v>
      </c>
      <c r="C9134">
        <v>1</v>
      </c>
      <c r="D9134" s="39">
        <v>0.67</v>
      </c>
      <c r="E9134" s="39">
        <v>2</v>
      </c>
      <c r="F9134" s="39" t="s">
        <v>51</v>
      </c>
    </row>
    <row r="9135" spans="1:6">
      <c r="A9135">
        <v>99</v>
      </c>
      <c r="B9135" s="1" t="s">
        <v>342</v>
      </c>
      <c r="C9135">
        <v>2</v>
      </c>
      <c r="D9135" s="39">
        <v>0.65</v>
      </c>
      <c r="E9135" s="39">
        <v>2</v>
      </c>
      <c r="F9135" s="39" t="s">
        <v>51</v>
      </c>
    </row>
    <row r="9136" spans="1:6">
      <c r="A9136">
        <v>99</v>
      </c>
      <c r="B9136" s="1" t="s">
        <v>360</v>
      </c>
      <c r="C9136">
        <v>1</v>
      </c>
      <c r="D9136" s="39">
        <v>0</v>
      </c>
      <c r="E9136" s="39">
        <v>0</v>
      </c>
      <c r="F9136" s="39" t="s">
        <v>52</v>
      </c>
    </row>
    <row r="9137" spans="1:6">
      <c r="A9137">
        <v>99</v>
      </c>
      <c r="B9137" s="1" t="s">
        <v>360</v>
      </c>
      <c r="C9137">
        <v>2</v>
      </c>
      <c r="D9137" s="39">
        <v>0</v>
      </c>
      <c r="E9137" s="39">
        <v>0</v>
      </c>
      <c r="F9137" s="39" t="s">
        <v>52</v>
      </c>
    </row>
    <row r="9138" spans="1:6">
      <c r="A9138">
        <v>99</v>
      </c>
      <c r="B9138" s="1" t="s">
        <v>580</v>
      </c>
      <c r="C9138">
        <v>1</v>
      </c>
      <c r="D9138" s="39">
        <v>0.9</v>
      </c>
      <c r="E9138" s="39">
        <v>2</v>
      </c>
      <c r="F9138" s="39" t="s">
        <v>51</v>
      </c>
    </row>
    <row r="9139" spans="1:6">
      <c r="A9139">
        <v>99</v>
      </c>
      <c r="B9139" s="1" t="s">
        <v>580</v>
      </c>
      <c r="C9139">
        <v>2</v>
      </c>
      <c r="D9139" s="39">
        <v>0.6</v>
      </c>
      <c r="E9139" s="39">
        <v>1</v>
      </c>
      <c r="F9139" s="39" t="s">
        <v>51</v>
      </c>
    </row>
    <row r="9140" spans="1:6">
      <c r="A9140">
        <v>99</v>
      </c>
      <c r="B9140" s="1" t="s">
        <v>20</v>
      </c>
      <c r="C9140">
        <v>1</v>
      </c>
      <c r="D9140" s="39">
        <v>0.54</v>
      </c>
      <c r="E9140" s="39">
        <v>1</v>
      </c>
      <c r="F9140" s="39" t="s">
        <v>51</v>
      </c>
    </row>
    <row r="9141" spans="1:6">
      <c r="A9141">
        <v>99</v>
      </c>
      <c r="B9141" s="1" t="s">
        <v>20</v>
      </c>
      <c r="C9141">
        <v>2</v>
      </c>
      <c r="D9141" s="39">
        <v>0.59</v>
      </c>
      <c r="E9141" s="39">
        <v>1</v>
      </c>
      <c r="F9141" s="39" t="s">
        <v>51</v>
      </c>
    </row>
    <row r="9142" spans="1:6">
      <c r="A9142">
        <v>99</v>
      </c>
      <c r="B9142" s="1" t="s">
        <v>311</v>
      </c>
      <c r="C9142">
        <v>1</v>
      </c>
      <c r="D9142" s="39">
        <v>0.68</v>
      </c>
      <c r="E9142" s="39">
        <v>2</v>
      </c>
      <c r="F9142" s="39" t="s">
        <v>51</v>
      </c>
    </row>
    <row r="9143" spans="1:6">
      <c r="A9143">
        <v>99</v>
      </c>
      <c r="B9143" s="1" t="s">
        <v>311</v>
      </c>
      <c r="C9143">
        <v>2</v>
      </c>
      <c r="D9143" s="39">
        <v>0.69</v>
      </c>
      <c r="E9143" s="39">
        <v>2</v>
      </c>
      <c r="F9143" s="39" t="s">
        <v>51</v>
      </c>
    </row>
    <row r="9144" spans="1:6">
      <c r="A9144">
        <v>99</v>
      </c>
      <c r="B9144" s="1" t="s">
        <v>356</v>
      </c>
      <c r="C9144">
        <v>1</v>
      </c>
      <c r="D9144" s="39">
        <v>0.62</v>
      </c>
      <c r="E9144" s="39">
        <v>2</v>
      </c>
      <c r="F9144" s="39" t="s">
        <v>51</v>
      </c>
    </row>
    <row r="9145" spans="1:6">
      <c r="A9145">
        <v>99</v>
      </c>
      <c r="B9145" s="1" t="s">
        <v>356</v>
      </c>
      <c r="C9145">
        <v>2</v>
      </c>
      <c r="D9145" s="39">
        <v>1</v>
      </c>
      <c r="E9145" s="39">
        <v>3</v>
      </c>
      <c r="F9145" s="39" t="s">
        <v>51</v>
      </c>
    </row>
    <row r="9146" spans="1:6">
      <c r="A9146">
        <v>99</v>
      </c>
      <c r="B9146" s="1" t="s">
        <v>394</v>
      </c>
      <c r="C9146">
        <v>1</v>
      </c>
      <c r="D9146" s="39">
        <v>1</v>
      </c>
      <c r="E9146" s="39">
        <v>3</v>
      </c>
      <c r="F9146" s="39" t="s">
        <v>51</v>
      </c>
    </row>
    <row r="9147" spans="1:6">
      <c r="A9147">
        <v>99</v>
      </c>
      <c r="B9147" s="1" t="s">
        <v>394</v>
      </c>
      <c r="C9147">
        <v>2</v>
      </c>
      <c r="D9147" s="39">
        <v>0.62</v>
      </c>
      <c r="E9147" s="39">
        <v>2</v>
      </c>
      <c r="F9147" s="39" t="s">
        <v>51</v>
      </c>
    </row>
    <row r="9148" spans="1:6">
      <c r="A9148">
        <v>99</v>
      </c>
      <c r="B9148" s="1" t="s">
        <v>561</v>
      </c>
      <c r="C9148">
        <v>1</v>
      </c>
      <c r="D9148" s="39">
        <v>0.52</v>
      </c>
      <c r="E9148" s="39">
        <v>2</v>
      </c>
      <c r="F9148" s="39" t="s">
        <v>51</v>
      </c>
    </row>
    <row r="9149" spans="1:6">
      <c r="A9149">
        <v>99</v>
      </c>
      <c r="B9149" s="1" t="s">
        <v>561</v>
      </c>
      <c r="C9149">
        <v>2</v>
      </c>
      <c r="D9149" s="39">
        <v>0.86</v>
      </c>
      <c r="E9149" s="39">
        <v>1</v>
      </c>
      <c r="F9149" s="39" t="s">
        <v>51</v>
      </c>
    </row>
    <row r="9150" spans="1:6">
      <c r="A9150">
        <v>99</v>
      </c>
      <c r="B9150" s="1" t="s">
        <v>256</v>
      </c>
      <c r="C9150">
        <v>1</v>
      </c>
      <c r="D9150" s="39">
        <v>1</v>
      </c>
      <c r="E9150" s="39">
        <v>3</v>
      </c>
      <c r="F9150" s="39" t="s">
        <v>51</v>
      </c>
    </row>
    <row r="9151" spans="1:6">
      <c r="A9151">
        <v>99</v>
      </c>
      <c r="B9151" s="1" t="s">
        <v>256</v>
      </c>
      <c r="C9151">
        <v>2</v>
      </c>
      <c r="D9151" s="39">
        <v>0.56999999999999995</v>
      </c>
      <c r="E9151" s="39">
        <v>1</v>
      </c>
      <c r="F9151" s="39" t="s">
        <v>51</v>
      </c>
    </row>
    <row r="9152" spans="1:6">
      <c r="A9152">
        <v>99</v>
      </c>
      <c r="B9152" s="1" t="s">
        <v>243</v>
      </c>
      <c r="C9152">
        <v>1</v>
      </c>
      <c r="D9152" s="39">
        <v>1</v>
      </c>
      <c r="E9152" s="39">
        <v>3</v>
      </c>
      <c r="F9152" s="39" t="s">
        <v>51</v>
      </c>
    </row>
    <row r="9153" spans="1:6">
      <c r="A9153">
        <v>99</v>
      </c>
      <c r="B9153" s="1" t="s">
        <v>243</v>
      </c>
      <c r="C9153">
        <v>2</v>
      </c>
      <c r="D9153" s="39">
        <v>0.55000000000000004</v>
      </c>
      <c r="E9153" s="39">
        <v>1</v>
      </c>
      <c r="F9153" s="39" t="s">
        <v>51</v>
      </c>
    </row>
    <row r="9154" spans="1:6">
      <c r="A9154">
        <v>99</v>
      </c>
      <c r="B9154" s="1" t="s">
        <v>285</v>
      </c>
      <c r="C9154">
        <v>1</v>
      </c>
      <c r="D9154" s="39">
        <v>0.41</v>
      </c>
      <c r="E9154" s="39">
        <v>1</v>
      </c>
      <c r="F9154" s="39" t="s">
        <v>51</v>
      </c>
    </row>
    <row r="9155" spans="1:6">
      <c r="A9155">
        <v>99</v>
      </c>
      <c r="B9155" s="1" t="s">
        <v>285</v>
      </c>
      <c r="C9155">
        <v>2</v>
      </c>
      <c r="D9155" s="39">
        <v>0.72</v>
      </c>
      <c r="E9155" s="39">
        <v>2</v>
      </c>
      <c r="F9155" s="39" t="s">
        <v>51</v>
      </c>
    </row>
    <row r="9156" spans="1:6">
      <c r="A9156">
        <v>99</v>
      </c>
      <c r="B9156" s="1" t="s">
        <v>275</v>
      </c>
      <c r="C9156">
        <v>1</v>
      </c>
      <c r="D9156" s="39">
        <v>0.77</v>
      </c>
      <c r="E9156" s="39">
        <v>2</v>
      </c>
      <c r="F9156" s="39" t="s">
        <v>51</v>
      </c>
    </row>
    <row r="9157" spans="1:6">
      <c r="A9157">
        <v>99</v>
      </c>
      <c r="B9157" s="1" t="s">
        <v>275</v>
      </c>
      <c r="C9157">
        <v>2</v>
      </c>
      <c r="D9157" s="39">
        <v>0.85</v>
      </c>
      <c r="E9157" s="39">
        <v>2</v>
      </c>
      <c r="F9157" s="39" t="s">
        <v>51</v>
      </c>
    </row>
    <row r="9158" spans="1:6">
      <c r="A9158">
        <v>99</v>
      </c>
      <c r="B9158" s="1" t="s">
        <v>21</v>
      </c>
      <c r="C9158">
        <v>1</v>
      </c>
      <c r="D9158" s="39">
        <v>1</v>
      </c>
      <c r="E9158" s="39">
        <v>3</v>
      </c>
      <c r="F9158" s="39" t="s">
        <v>51</v>
      </c>
    </row>
    <row r="9159" spans="1:6">
      <c r="A9159">
        <v>99</v>
      </c>
      <c r="B9159" s="1" t="s">
        <v>21</v>
      </c>
      <c r="C9159">
        <v>2</v>
      </c>
      <c r="D9159" s="39">
        <v>0.84</v>
      </c>
      <c r="E9159" s="39">
        <v>2</v>
      </c>
      <c r="F9159" s="39" t="s">
        <v>51</v>
      </c>
    </row>
    <row r="9160" spans="1:6">
      <c r="A9160">
        <v>99</v>
      </c>
      <c r="B9160" s="1" t="s">
        <v>376</v>
      </c>
      <c r="C9160">
        <v>1</v>
      </c>
      <c r="D9160" s="39">
        <v>0.59</v>
      </c>
      <c r="E9160" s="39">
        <v>2</v>
      </c>
      <c r="F9160" s="39" t="s">
        <v>51</v>
      </c>
    </row>
    <row r="9161" spans="1:6">
      <c r="A9161">
        <v>99</v>
      </c>
      <c r="B9161" s="1" t="s">
        <v>376</v>
      </c>
      <c r="C9161">
        <v>2</v>
      </c>
      <c r="D9161" s="39">
        <v>0.61</v>
      </c>
      <c r="E9161" s="39">
        <v>2</v>
      </c>
      <c r="F9161" s="39" t="s">
        <v>51</v>
      </c>
    </row>
    <row r="9162" spans="1:6">
      <c r="A9162">
        <v>99</v>
      </c>
      <c r="B9162" s="1" t="s">
        <v>535</v>
      </c>
      <c r="C9162">
        <v>1</v>
      </c>
      <c r="D9162" s="39">
        <v>1</v>
      </c>
      <c r="E9162" s="39">
        <v>3</v>
      </c>
      <c r="F9162" s="39" t="s">
        <v>51</v>
      </c>
    </row>
    <row r="9163" spans="1:6">
      <c r="A9163">
        <v>99</v>
      </c>
      <c r="B9163" s="1" t="s">
        <v>535</v>
      </c>
      <c r="C9163">
        <v>2</v>
      </c>
      <c r="D9163" s="39">
        <v>1</v>
      </c>
      <c r="E9163" s="39">
        <v>3</v>
      </c>
      <c r="F9163" s="39" t="s">
        <v>51</v>
      </c>
    </row>
    <row r="9164" spans="1:6">
      <c r="A9164" s="56">
        <v>100</v>
      </c>
      <c r="B9164" s="1" t="s">
        <v>354</v>
      </c>
      <c r="C9164">
        <v>1</v>
      </c>
      <c r="D9164" s="39">
        <v>0.36</v>
      </c>
      <c r="E9164" s="39">
        <v>0</v>
      </c>
      <c r="F9164" s="39" t="s">
        <v>51</v>
      </c>
    </row>
    <row r="9165" spans="1:6">
      <c r="A9165">
        <v>100</v>
      </c>
      <c r="B9165" s="1" t="s">
        <v>354</v>
      </c>
      <c r="C9165">
        <v>2</v>
      </c>
      <c r="D9165" s="39">
        <v>0.25</v>
      </c>
      <c r="E9165" s="39">
        <v>0</v>
      </c>
      <c r="F9165" s="39" t="s">
        <v>51</v>
      </c>
    </row>
    <row r="9166" spans="1:6">
      <c r="A9166">
        <v>100</v>
      </c>
      <c r="B9166" s="1" t="s">
        <v>330</v>
      </c>
      <c r="C9166">
        <v>1</v>
      </c>
      <c r="D9166" s="39">
        <v>0.55000000000000004</v>
      </c>
      <c r="E9166" s="39">
        <v>2</v>
      </c>
      <c r="F9166" s="39" t="s">
        <v>51</v>
      </c>
    </row>
    <row r="9167" spans="1:6">
      <c r="A9167">
        <v>100</v>
      </c>
      <c r="B9167" s="1" t="s">
        <v>330</v>
      </c>
      <c r="C9167">
        <v>2</v>
      </c>
      <c r="D9167" s="39">
        <v>0.34</v>
      </c>
      <c r="E9167" s="39">
        <v>0</v>
      </c>
      <c r="F9167" s="39" t="s">
        <v>51</v>
      </c>
    </row>
    <row r="9168" spans="1:6">
      <c r="A9168">
        <v>100</v>
      </c>
      <c r="B9168" s="1" t="s">
        <v>488</v>
      </c>
      <c r="C9168">
        <v>1</v>
      </c>
      <c r="D9168" s="39">
        <v>0.24</v>
      </c>
      <c r="E9168" s="39">
        <v>0</v>
      </c>
      <c r="F9168" s="39" t="s">
        <v>51</v>
      </c>
    </row>
    <row r="9169" spans="1:6">
      <c r="A9169">
        <v>100</v>
      </c>
      <c r="B9169" s="1" t="s">
        <v>488</v>
      </c>
      <c r="C9169">
        <v>2</v>
      </c>
      <c r="D9169" s="39">
        <v>0.42</v>
      </c>
      <c r="E9169" s="39">
        <v>0</v>
      </c>
      <c r="F9169" s="39" t="s">
        <v>51</v>
      </c>
    </row>
    <row r="9170" spans="1:6">
      <c r="A9170">
        <v>100</v>
      </c>
      <c r="B9170" s="1" t="s">
        <v>390</v>
      </c>
      <c r="C9170">
        <v>1</v>
      </c>
      <c r="D9170" s="39">
        <v>0.32</v>
      </c>
      <c r="E9170" s="39">
        <v>0</v>
      </c>
      <c r="F9170" s="39" t="s">
        <v>51</v>
      </c>
    </row>
    <row r="9171" spans="1:6">
      <c r="A9171">
        <v>100</v>
      </c>
      <c r="B9171" s="1" t="s">
        <v>390</v>
      </c>
      <c r="C9171">
        <v>2</v>
      </c>
      <c r="D9171" s="39">
        <v>1</v>
      </c>
      <c r="E9171" s="39">
        <v>3</v>
      </c>
      <c r="F9171" s="39" t="s">
        <v>51</v>
      </c>
    </row>
    <row r="9172" spans="1:6">
      <c r="A9172">
        <v>100</v>
      </c>
      <c r="B9172" s="1" t="s">
        <v>430</v>
      </c>
      <c r="C9172">
        <v>1</v>
      </c>
      <c r="D9172" s="39">
        <v>0.53</v>
      </c>
      <c r="E9172" s="39">
        <v>2</v>
      </c>
      <c r="F9172" s="39" t="s">
        <v>51</v>
      </c>
    </row>
    <row r="9173" spans="1:6">
      <c r="A9173">
        <v>100</v>
      </c>
      <c r="B9173" s="1" t="s">
        <v>430</v>
      </c>
      <c r="C9173">
        <v>2</v>
      </c>
      <c r="D9173" s="39">
        <v>1</v>
      </c>
      <c r="E9173" s="39">
        <v>3</v>
      </c>
      <c r="F9173" s="39" t="s">
        <v>51</v>
      </c>
    </row>
    <row r="9174" spans="1:6">
      <c r="A9174">
        <v>100</v>
      </c>
      <c r="B9174" s="1" t="s">
        <v>554</v>
      </c>
      <c r="C9174">
        <v>1</v>
      </c>
      <c r="D9174" s="39">
        <v>0.7</v>
      </c>
      <c r="E9174" s="39">
        <v>1</v>
      </c>
      <c r="F9174" s="39" t="s">
        <v>51</v>
      </c>
    </row>
    <row r="9175" spans="1:6">
      <c r="A9175">
        <v>100</v>
      </c>
      <c r="B9175" s="1" t="s">
        <v>554</v>
      </c>
      <c r="C9175">
        <v>2</v>
      </c>
      <c r="D9175" s="39">
        <v>0.72</v>
      </c>
      <c r="E9175" s="39">
        <v>2</v>
      </c>
      <c r="F9175" s="39" t="s">
        <v>51</v>
      </c>
    </row>
    <row r="9176" spans="1:6">
      <c r="A9176">
        <v>100</v>
      </c>
      <c r="B9176" s="1" t="s">
        <v>343</v>
      </c>
      <c r="C9176">
        <v>1</v>
      </c>
      <c r="D9176" s="39">
        <v>0.83</v>
      </c>
      <c r="E9176" s="39">
        <v>2</v>
      </c>
      <c r="F9176" s="39" t="s">
        <v>51</v>
      </c>
    </row>
    <row r="9177" spans="1:6">
      <c r="A9177">
        <v>100</v>
      </c>
      <c r="B9177" s="1" t="s">
        <v>343</v>
      </c>
      <c r="C9177">
        <v>2</v>
      </c>
      <c r="D9177" s="39">
        <v>0.56000000000000005</v>
      </c>
      <c r="E9177" s="39">
        <v>2</v>
      </c>
      <c r="F9177" s="39" t="s">
        <v>51</v>
      </c>
    </row>
    <row r="9178" spans="1:6">
      <c r="A9178">
        <v>100</v>
      </c>
      <c r="B9178" s="1" t="s">
        <v>379</v>
      </c>
      <c r="C9178">
        <v>1</v>
      </c>
      <c r="D9178" s="39">
        <v>0.35</v>
      </c>
      <c r="E9178" s="39">
        <v>0</v>
      </c>
      <c r="F9178" s="39" t="s">
        <v>51</v>
      </c>
    </row>
    <row r="9179" spans="1:6">
      <c r="A9179">
        <v>100</v>
      </c>
      <c r="B9179" s="1" t="s">
        <v>379</v>
      </c>
      <c r="C9179">
        <v>2</v>
      </c>
      <c r="D9179" s="39">
        <v>0.46</v>
      </c>
      <c r="E9179" s="39">
        <v>1</v>
      </c>
      <c r="F9179" s="39" t="s">
        <v>51</v>
      </c>
    </row>
    <row r="9180" spans="1:6">
      <c r="A9180">
        <v>100</v>
      </c>
      <c r="B9180" s="1" t="s">
        <v>10</v>
      </c>
      <c r="C9180">
        <v>1</v>
      </c>
      <c r="D9180" s="39">
        <v>0.6</v>
      </c>
      <c r="E9180" s="39">
        <v>2</v>
      </c>
      <c r="F9180" s="39" t="s">
        <v>51</v>
      </c>
    </row>
    <row r="9181" spans="1:6">
      <c r="A9181">
        <v>100</v>
      </c>
      <c r="B9181" s="1" t="s">
        <v>10</v>
      </c>
      <c r="C9181">
        <v>2</v>
      </c>
      <c r="D9181" s="39">
        <v>0.48</v>
      </c>
      <c r="E9181" s="39">
        <v>1</v>
      </c>
      <c r="F9181" s="39" t="s">
        <v>51</v>
      </c>
    </row>
    <row r="9182" spans="1:6">
      <c r="A9182">
        <v>100</v>
      </c>
      <c r="B9182" s="1" t="s">
        <v>508</v>
      </c>
      <c r="C9182">
        <v>1</v>
      </c>
      <c r="D9182" s="39">
        <v>0.3</v>
      </c>
      <c r="E9182" s="39">
        <v>0</v>
      </c>
      <c r="F9182" s="39" t="s">
        <v>51</v>
      </c>
    </row>
    <row r="9183" spans="1:6">
      <c r="A9183">
        <v>100</v>
      </c>
      <c r="B9183" s="1" t="s">
        <v>508</v>
      </c>
      <c r="C9183">
        <v>2</v>
      </c>
      <c r="D9183" s="39">
        <v>1</v>
      </c>
      <c r="E9183" s="39">
        <v>3</v>
      </c>
      <c r="F9183" s="39" t="s">
        <v>51</v>
      </c>
    </row>
    <row r="9184" spans="1:6">
      <c r="A9184">
        <v>100</v>
      </c>
      <c r="B9184" s="1" t="s">
        <v>452</v>
      </c>
      <c r="C9184">
        <v>1</v>
      </c>
      <c r="D9184" s="39">
        <v>0.57999999999999996</v>
      </c>
      <c r="E9184" s="39">
        <v>2</v>
      </c>
      <c r="F9184" s="39" t="s">
        <v>51</v>
      </c>
    </row>
    <row r="9185" spans="1:6">
      <c r="A9185">
        <v>100</v>
      </c>
      <c r="B9185" s="1" t="s">
        <v>452</v>
      </c>
      <c r="C9185">
        <v>2</v>
      </c>
      <c r="D9185" s="39">
        <v>0.55000000000000004</v>
      </c>
      <c r="E9185" s="39">
        <v>2</v>
      </c>
      <c r="F9185" s="39" t="s">
        <v>51</v>
      </c>
    </row>
    <row r="9186" spans="1:6">
      <c r="A9186">
        <v>100</v>
      </c>
      <c r="B9186" s="1" t="s">
        <v>560</v>
      </c>
      <c r="C9186">
        <v>1</v>
      </c>
      <c r="D9186" s="39">
        <v>0.88</v>
      </c>
      <c r="E9186" s="39">
        <v>2</v>
      </c>
      <c r="F9186" s="39" t="s">
        <v>51</v>
      </c>
    </row>
    <row r="9187" spans="1:6">
      <c r="A9187">
        <v>100</v>
      </c>
      <c r="B9187" s="1" t="s">
        <v>560</v>
      </c>
      <c r="C9187">
        <v>2</v>
      </c>
      <c r="D9187" s="39">
        <v>0.41</v>
      </c>
      <c r="E9187" s="39">
        <v>1</v>
      </c>
      <c r="F9187" s="39" t="s">
        <v>51</v>
      </c>
    </row>
    <row r="9188" spans="1:6">
      <c r="A9188">
        <v>100</v>
      </c>
      <c r="B9188" s="1" t="s">
        <v>334</v>
      </c>
      <c r="C9188">
        <v>1</v>
      </c>
      <c r="D9188" s="39">
        <v>0.94</v>
      </c>
      <c r="E9188" s="39">
        <v>2</v>
      </c>
      <c r="F9188" s="39" t="s">
        <v>51</v>
      </c>
    </row>
    <row r="9189" spans="1:6">
      <c r="A9189">
        <v>100</v>
      </c>
      <c r="B9189" s="1" t="s">
        <v>334</v>
      </c>
      <c r="C9189">
        <v>2</v>
      </c>
      <c r="D9189" s="39">
        <v>1</v>
      </c>
      <c r="E9189" s="39">
        <v>3</v>
      </c>
      <c r="F9189" s="39" t="s">
        <v>51</v>
      </c>
    </row>
    <row r="9190" spans="1:6">
      <c r="A9190">
        <v>100</v>
      </c>
      <c r="B9190" s="1" t="s">
        <v>120</v>
      </c>
      <c r="C9190">
        <v>1</v>
      </c>
      <c r="D9190" s="39">
        <v>1</v>
      </c>
      <c r="E9190" s="39">
        <v>3</v>
      </c>
      <c r="F9190" s="39" t="s">
        <v>51</v>
      </c>
    </row>
    <row r="9191" spans="1:6">
      <c r="A9191">
        <v>100</v>
      </c>
      <c r="B9191" s="1" t="s">
        <v>120</v>
      </c>
      <c r="C9191">
        <v>2</v>
      </c>
      <c r="D9191" s="39">
        <v>1</v>
      </c>
      <c r="E9191" s="39">
        <v>3</v>
      </c>
      <c r="F9191" s="39" t="s">
        <v>51</v>
      </c>
    </row>
    <row r="9192" spans="1:6">
      <c r="A9192">
        <v>100</v>
      </c>
      <c r="B9192" s="1" t="s">
        <v>333</v>
      </c>
      <c r="C9192">
        <v>1</v>
      </c>
      <c r="D9192" s="39">
        <v>0.55000000000000004</v>
      </c>
      <c r="E9192" s="39">
        <v>1</v>
      </c>
      <c r="F9192" s="39" t="s">
        <v>51</v>
      </c>
    </row>
    <row r="9193" spans="1:6">
      <c r="A9193">
        <v>100</v>
      </c>
      <c r="B9193" s="1" t="s">
        <v>333</v>
      </c>
      <c r="C9193">
        <v>2</v>
      </c>
      <c r="D9193" s="39">
        <v>0.75</v>
      </c>
      <c r="E9193" s="39">
        <v>1</v>
      </c>
      <c r="F9193" s="39" t="s">
        <v>51</v>
      </c>
    </row>
    <row r="9194" spans="1:6">
      <c r="A9194">
        <v>100</v>
      </c>
      <c r="B9194" s="1" t="s">
        <v>489</v>
      </c>
      <c r="C9194">
        <v>1</v>
      </c>
      <c r="D9194" s="39">
        <v>0.88</v>
      </c>
      <c r="E9194" s="39">
        <v>1</v>
      </c>
      <c r="F9194" s="39" t="s">
        <v>51</v>
      </c>
    </row>
    <row r="9195" spans="1:6">
      <c r="A9195">
        <v>100</v>
      </c>
      <c r="B9195" s="1" t="s">
        <v>489</v>
      </c>
      <c r="C9195">
        <v>2</v>
      </c>
      <c r="D9195" s="39">
        <v>1</v>
      </c>
      <c r="E9195" s="39">
        <v>3</v>
      </c>
      <c r="F9195" s="39" t="s">
        <v>51</v>
      </c>
    </row>
    <row r="9196" spans="1:6">
      <c r="A9196">
        <v>100</v>
      </c>
      <c r="B9196" s="1" t="s">
        <v>511</v>
      </c>
      <c r="C9196">
        <v>1</v>
      </c>
      <c r="D9196" s="39">
        <v>0.56000000000000005</v>
      </c>
      <c r="E9196" s="39">
        <v>2</v>
      </c>
      <c r="F9196" s="39" t="s">
        <v>51</v>
      </c>
    </row>
    <row r="9197" spans="1:6">
      <c r="A9197">
        <v>100</v>
      </c>
      <c r="B9197" s="1" t="s">
        <v>511</v>
      </c>
      <c r="C9197">
        <v>2</v>
      </c>
      <c r="D9197" s="39">
        <v>0</v>
      </c>
      <c r="E9197" s="39">
        <v>0</v>
      </c>
      <c r="F9197" s="39" t="s">
        <v>52</v>
      </c>
    </row>
    <row r="9198" spans="1:6">
      <c r="A9198">
        <v>100</v>
      </c>
      <c r="B9198" s="1" t="s">
        <v>509</v>
      </c>
      <c r="C9198">
        <v>1</v>
      </c>
      <c r="D9198" s="39">
        <v>0.56999999999999995</v>
      </c>
      <c r="E9198" s="39">
        <v>2</v>
      </c>
      <c r="F9198" s="39" t="s">
        <v>51</v>
      </c>
    </row>
    <row r="9199" spans="1:6">
      <c r="A9199">
        <v>100</v>
      </c>
      <c r="B9199" s="1" t="s">
        <v>509</v>
      </c>
      <c r="C9199">
        <v>2</v>
      </c>
      <c r="D9199" s="39">
        <v>0.52</v>
      </c>
      <c r="E9199" s="39">
        <v>1</v>
      </c>
      <c r="F9199" s="39" t="s">
        <v>51</v>
      </c>
    </row>
    <row r="9200" spans="1:6">
      <c r="A9200">
        <v>100</v>
      </c>
      <c r="B9200" s="1" t="s">
        <v>14</v>
      </c>
      <c r="C9200">
        <v>1</v>
      </c>
      <c r="D9200" s="39">
        <v>0.65</v>
      </c>
      <c r="E9200" s="39">
        <v>2</v>
      </c>
      <c r="F9200" s="39" t="s">
        <v>51</v>
      </c>
    </row>
    <row r="9201" spans="1:6">
      <c r="A9201">
        <v>100</v>
      </c>
      <c r="B9201" s="1" t="s">
        <v>14</v>
      </c>
      <c r="C9201">
        <v>2</v>
      </c>
      <c r="D9201" s="39">
        <v>1</v>
      </c>
      <c r="E9201" s="39">
        <v>3</v>
      </c>
      <c r="F9201" s="39" t="s">
        <v>51</v>
      </c>
    </row>
    <row r="9202" spans="1:6">
      <c r="A9202">
        <v>100</v>
      </c>
      <c r="B9202" s="1" t="s">
        <v>201</v>
      </c>
      <c r="C9202">
        <v>1</v>
      </c>
      <c r="D9202" s="39">
        <v>0.8</v>
      </c>
      <c r="E9202" s="39">
        <v>2</v>
      </c>
      <c r="F9202" s="39" t="s">
        <v>51</v>
      </c>
    </row>
    <row r="9203" spans="1:6">
      <c r="A9203">
        <v>100</v>
      </c>
      <c r="B9203" s="1" t="s">
        <v>201</v>
      </c>
      <c r="C9203">
        <v>2</v>
      </c>
      <c r="D9203" s="39">
        <v>0.37</v>
      </c>
      <c r="E9203" s="39">
        <v>0</v>
      </c>
      <c r="F9203" s="39" t="s">
        <v>51</v>
      </c>
    </row>
    <row r="9204" spans="1:6">
      <c r="A9204">
        <v>100</v>
      </c>
      <c r="B9204" s="1" t="s">
        <v>534</v>
      </c>
      <c r="C9204">
        <v>1</v>
      </c>
      <c r="D9204" s="39">
        <v>1</v>
      </c>
      <c r="E9204" s="39">
        <v>3</v>
      </c>
      <c r="F9204" s="39" t="s">
        <v>51</v>
      </c>
    </row>
    <row r="9205" spans="1:6">
      <c r="A9205">
        <v>100</v>
      </c>
      <c r="B9205" s="1" t="s">
        <v>534</v>
      </c>
      <c r="C9205">
        <v>2</v>
      </c>
      <c r="D9205" s="39">
        <v>0.53</v>
      </c>
      <c r="E9205" s="39">
        <v>1</v>
      </c>
      <c r="F9205" s="39" t="s">
        <v>51</v>
      </c>
    </row>
    <row r="9206" spans="1:6">
      <c r="A9206">
        <v>100</v>
      </c>
      <c r="B9206" s="1" t="s">
        <v>414</v>
      </c>
      <c r="C9206">
        <v>1</v>
      </c>
      <c r="D9206" s="39">
        <v>0.48</v>
      </c>
      <c r="E9206" s="39">
        <v>1</v>
      </c>
      <c r="F9206" s="39" t="s">
        <v>51</v>
      </c>
    </row>
    <row r="9207" spans="1:6">
      <c r="A9207">
        <v>100</v>
      </c>
      <c r="B9207" s="1" t="s">
        <v>414</v>
      </c>
      <c r="C9207">
        <v>2</v>
      </c>
      <c r="D9207" s="39">
        <v>0.44</v>
      </c>
      <c r="E9207" s="39">
        <v>1</v>
      </c>
      <c r="F9207" s="39" t="s">
        <v>51</v>
      </c>
    </row>
    <row r="9208" spans="1:6">
      <c r="A9208">
        <v>100</v>
      </c>
      <c r="B9208" s="1" t="s">
        <v>257</v>
      </c>
      <c r="C9208">
        <v>1</v>
      </c>
      <c r="D9208" s="39">
        <v>0.76</v>
      </c>
      <c r="E9208" s="39">
        <v>2</v>
      </c>
      <c r="F9208" s="39" t="s">
        <v>51</v>
      </c>
    </row>
    <row r="9209" spans="1:6">
      <c r="A9209">
        <v>100</v>
      </c>
      <c r="B9209" s="1" t="s">
        <v>257</v>
      </c>
      <c r="C9209">
        <v>2</v>
      </c>
      <c r="D9209" s="39">
        <v>0.69</v>
      </c>
      <c r="E9209" s="39">
        <v>2</v>
      </c>
      <c r="F9209" s="39" t="s">
        <v>51</v>
      </c>
    </row>
    <row r="9210" spans="1:6">
      <c r="A9210">
        <v>100</v>
      </c>
      <c r="B9210" s="1" t="s">
        <v>405</v>
      </c>
      <c r="C9210">
        <v>1</v>
      </c>
      <c r="D9210" s="39">
        <v>1</v>
      </c>
      <c r="E9210" s="39">
        <v>3</v>
      </c>
      <c r="F9210" s="39" t="s">
        <v>51</v>
      </c>
    </row>
    <row r="9211" spans="1:6">
      <c r="A9211">
        <v>100</v>
      </c>
      <c r="B9211" s="1" t="s">
        <v>405</v>
      </c>
      <c r="C9211">
        <v>2</v>
      </c>
      <c r="D9211" s="39">
        <v>1</v>
      </c>
      <c r="E9211" s="39">
        <v>3</v>
      </c>
      <c r="F9211" s="39" t="s">
        <v>51</v>
      </c>
    </row>
    <row r="9212" spans="1:6">
      <c r="A9212">
        <v>100</v>
      </c>
      <c r="B9212" s="1" t="s">
        <v>323</v>
      </c>
      <c r="C9212">
        <v>1</v>
      </c>
      <c r="D9212" s="39">
        <v>0.66</v>
      </c>
      <c r="E9212" s="39">
        <v>2</v>
      </c>
      <c r="F9212" s="39" t="s">
        <v>51</v>
      </c>
    </row>
    <row r="9213" spans="1:6">
      <c r="A9213">
        <v>100</v>
      </c>
      <c r="B9213" s="1" t="s">
        <v>323</v>
      </c>
      <c r="C9213">
        <v>2</v>
      </c>
      <c r="D9213" s="39">
        <v>0.68</v>
      </c>
      <c r="E9213" s="39">
        <v>2</v>
      </c>
      <c r="F9213" s="39" t="s">
        <v>51</v>
      </c>
    </row>
    <row r="9214" spans="1:6">
      <c r="A9214">
        <v>100</v>
      </c>
      <c r="B9214" s="1" t="s">
        <v>481</v>
      </c>
      <c r="C9214">
        <v>1</v>
      </c>
      <c r="D9214" s="39">
        <v>0.72</v>
      </c>
      <c r="E9214" s="39">
        <v>1</v>
      </c>
      <c r="F9214" s="39" t="s">
        <v>51</v>
      </c>
    </row>
    <row r="9215" spans="1:6">
      <c r="A9215">
        <v>100</v>
      </c>
      <c r="B9215" s="1" t="s">
        <v>481</v>
      </c>
      <c r="C9215">
        <v>2</v>
      </c>
      <c r="D9215" s="39">
        <v>0.94</v>
      </c>
      <c r="E9215" s="39">
        <v>2</v>
      </c>
      <c r="F9215" s="39" t="s">
        <v>51</v>
      </c>
    </row>
    <row r="9216" spans="1:6">
      <c r="A9216">
        <v>100</v>
      </c>
      <c r="B9216" s="1" t="s">
        <v>122</v>
      </c>
      <c r="C9216">
        <v>1</v>
      </c>
      <c r="D9216" s="39">
        <v>0.74</v>
      </c>
      <c r="E9216" s="39">
        <v>2</v>
      </c>
      <c r="F9216" s="39" t="s">
        <v>51</v>
      </c>
    </row>
    <row r="9217" spans="1:6">
      <c r="A9217">
        <v>100</v>
      </c>
      <c r="B9217" s="1" t="s">
        <v>122</v>
      </c>
      <c r="C9217">
        <v>2</v>
      </c>
      <c r="D9217" s="39">
        <v>0.76</v>
      </c>
      <c r="E9217" s="39">
        <v>2</v>
      </c>
      <c r="F9217" s="39" t="s">
        <v>51</v>
      </c>
    </row>
    <row r="9218" spans="1:6">
      <c r="A9218">
        <v>100</v>
      </c>
      <c r="B9218" s="1" t="s">
        <v>310</v>
      </c>
      <c r="C9218">
        <v>1</v>
      </c>
      <c r="D9218" s="39">
        <v>1</v>
      </c>
      <c r="E9218" s="39">
        <v>3</v>
      </c>
      <c r="F9218" s="39" t="s">
        <v>51</v>
      </c>
    </row>
    <row r="9219" spans="1:6">
      <c r="A9219">
        <v>100</v>
      </c>
      <c r="B9219" s="1" t="s">
        <v>310</v>
      </c>
      <c r="C9219">
        <v>2</v>
      </c>
      <c r="D9219" s="39">
        <v>0.82</v>
      </c>
      <c r="E9219" s="39">
        <v>1</v>
      </c>
      <c r="F9219" s="39" t="s">
        <v>51</v>
      </c>
    </row>
    <row r="9220" spans="1:6">
      <c r="A9220">
        <v>100</v>
      </c>
      <c r="B9220" s="1" t="s">
        <v>240</v>
      </c>
      <c r="C9220">
        <v>1</v>
      </c>
      <c r="D9220" s="39">
        <v>0.47</v>
      </c>
      <c r="E9220" s="39">
        <v>1</v>
      </c>
      <c r="F9220" s="39" t="s">
        <v>51</v>
      </c>
    </row>
    <row r="9221" spans="1:6">
      <c r="A9221">
        <v>100</v>
      </c>
      <c r="B9221" s="1" t="s">
        <v>240</v>
      </c>
      <c r="C9221">
        <v>2</v>
      </c>
      <c r="D9221" s="39">
        <v>0.83</v>
      </c>
      <c r="E9221" s="39">
        <v>2</v>
      </c>
      <c r="F9221" s="39" t="s">
        <v>51</v>
      </c>
    </row>
    <row r="9222" spans="1:6">
      <c r="A9222">
        <v>100</v>
      </c>
      <c r="B9222" s="1" t="s">
        <v>290</v>
      </c>
      <c r="C9222">
        <v>1</v>
      </c>
      <c r="D9222" s="39">
        <v>0.63</v>
      </c>
      <c r="E9222" s="39">
        <v>2</v>
      </c>
      <c r="F9222" s="39" t="s">
        <v>51</v>
      </c>
    </row>
    <row r="9223" spans="1:6">
      <c r="A9223">
        <v>100</v>
      </c>
      <c r="B9223" s="1" t="s">
        <v>290</v>
      </c>
      <c r="C9223">
        <v>2</v>
      </c>
      <c r="D9223" s="39">
        <v>0.5</v>
      </c>
      <c r="E9223" s="39">
        <v>2</v>
      </c>
      <c r="F9223" s="39" t="s">
        <v>51</v>
      </c>
    </row>
    <row r="9224" spans="1:6">
      <c r="A9224">
        <v>100</v>
      </c>
      <c r="B9224" s="1" t="s">
        <v>274</v>
      </c>
      <c r="C9224">
        <v>1</v>
      </c>
      <c r="D9224" s="39">
        <v>0.33</v>
      </c>
      <c r="E9224" s="39">
        <v>0</v>
      </c>
      <c r="F9224" s="39" t="s">
        <v>51</v>
      </c>
    </row>
    <row r="9225" spans="1:6">
      <c r="A9225">
        <v>100</v>
      </c>
      <c r="B9225" s="1" t="s">
        <v>274</v>
      </c>
      <c r="C9225">
        <v>2</v>
      </c>
      <c r="D9225" s="39">
        <v>0.76</v>
      </c>
      <c r="E9225" s="39">
        <v>1</v>
      </c>
      <c r="F9225" s="39" t="s">
        <v>51</v>
      </c>
    </row>
    <row r="9226" spans="1:6">
      <c r="A9226">
        <v>100</v>
      </c>
      <c r="B9226" s="1" t="s">
        <v>342</v>
      </c>
      <c r="C9226">
        <v>1</v>
      </c>
      <c r="D9226" s="39">
        <v>1</v>
      </c>
      <c r="E9226" s="39">
        <v>3</v>
      </c>
      <c r="F9226" s="39" t="s">
        <v>51</v>
      </c>
    </row>
    <row r="9227" spans="1:6">
      <c r="A9227">
        <v>100</v>
      </c>
      <c r="B9227" s="1" t="s">
        <v>342</v>
      </c>
      <c r="C9227">
        <v>2</v>
      </c>
      <c r="D9227" s="39">
        <v>0.61</v>
      </c>
      <c r="E9227" s="39">
        <v>2</v>
      </c>
      <c r="F9227" s="39" t="s">
        <v>51</v>
      </c>
    </row>
    <row r="9228" spans="1:6">
      <c r="A9228">
        <v>100</v>
      </c>
      <c r="B9228" s="1" t="s">
        <v>580</v>
      </c>
      <c r="C9228">
        <v>1</v>
      </c>
      <c r="D9228" s="39">
        <v>0.68</v>
      </c>
      <c r="E9228" s="39">
        <v>2</v>
      </c>
      <c r="F9228" s="39" t="s">
        <v>51</v>
      </c>
    </row>
    <row r="9229" spans="1:6">
      <c r="A9229">
        <v>100</v>
      </c>
      <c r="B9229" s="1" t="s">
        <v>580</v>
      </c>
      <c r="C9229">
        <v>2</v>
      </c>
      <c r="D9229" s="39">
        <v>0.6</v>
      </c>
      <c r="E9229" s="39">
        <v>1</v>
      </c>
      <c r="F9229" s="39" t="s">
        <v>51</v>
      </c>
    </row>
    <row r="9230" spans="1:6">
      <c r="A9230">
        <v>100</v>
      </c>
      <c r="B9230" s="1" t="s">
        <v>20</v>
      </c>
      <c r="C9230">
        <v>1</v>
      </c>
      <c r="D9230" s="39">
        <v>0.43</v>
      </c>
      <c r="E9230" s="39">
        <v>0</v>
      </c>
      <c r="F9230" s="39" t="s">
        <v>51</v>
      </c>
    </row>
    <row r="9231" spans="1:6">
      <c r="A9231">
        <v>100</v>
      </c>
      <c r="B9231" s="1" t="s">
        <v>20</v>
      </c>
      <c r="C9231">
        <v>2</v>
      </c>
      <c r="D9231" s="39">
        <v>0.4</v>
      </c>
      <c r="E9231" s="39">
        <v>0</v>
      </c>
      <c r="F9231" s="39" t="s">
        <v>51</v>
      </c>
    </row>
    <row r="9232" spans="1:6">
      <c r="A9232">
        <v>100</v>
      </c>
      <c r="B9232" s="1" t="s">
        <v>311</v>
      </c>
      <c r="C9232">
        <v>1</v>
      </c>
      <c r="D9232" s="39">
        <v>1</v>
      </c>
      <c r="E9232" s="39">
        <v>3</v>
      </c>
      <c r="F9232" s="39" t="s">
        <v>51</v>
      </c>
    </row>
    <row r="9233" spans="1:6">
      <c r="A9233">
        <v>100</v>
      </c>
      <c r="B9233" s="1" t="s">
        <v>311</v>
      </c>
      <c r="C9233">
        <v>2</v>
      </c>
      <c r="D9233" s="39">
        <v>0.57999999999999996</v>
      </c>
      <c r="E9233" s="39">
        <v>2</v>
      </c>
      <c r="F9233" s="39" t="s">
        <v>51</v>
      </c>
    </row>
    <row r="9234" spans="1:6">
      <c r="A9234">
        <v>100</v>
      </c>
      <c r="B9234" s="1" t="s">
        <v>356</v>
      </c>
      <c r="C9234">
        <v>1</v>
      </c>
      <c r="D9234" s="39">
        <v>0.68</v>
      </c>
      <c r="E9234" s="39">
        <v>2</v>
      </c>
      <c r="F9234" s="39" t="s">
        <v>51</v>
      </c>
    </row>
    <row r="9235" spans="1:6">
      <c r="A9235">
        <v>100</v>
      </c>
      <c r="B9235" s="1" t="s">
        <v>356</v>
      </c>
      <c r="C9235">
        <v>2</v>
      </c>
      <c r="D9235" s="39">
        <v>0</v>
      </c>
      <c r="E9235" s="39">
        <v>0</v>
      </c>
      <c r="F9235" s="39" t="s">
        <v>52</v>
      </c>
    </row>
    <row r="9236" spans="1:6">
      <c r="A9236">
        <v>100</v>
      </c>
      <c r="B9236" s="1" t="s">
        <v>394</v>
      </c>
      <c r="C9236">
        <v>1</v>
      </c>
      <c r="D9236" s="39">
        <v>1</v>
      </c>
      <c r="E9236" s="39">
        <v>3</v>
      </c>
      <c r="F9236" s="39" t="s">
        <v>51</v>
      </c>
    </row>
    <row r="9237" spans="1:6">
      <c r="A9237">
        <v>100</v>
      </c>
      <c r="B9237" s="1" t="s">
        <v>394</v>
      </c>
      <c r="C9237">
        <v>2</v>
      </c>
      <c r="D9237" s="39">
        <v>0.76</v>
      </c>
      <c r="E9237" s="39">
        <v>1</v>
      </c>
      <c r="F9237" s="39" t="s">
        <v>51</v>
      </c>
    </row>
    <row r="9238" spans="1:6">
      <c r="A9238">
        <v>100</v>
      </c>
      <c r="B9238" s="1" t="s">
        <v>561</v>
      </c>
      <c r="C9238">
        <v>1</v>
      </c>
      <c r="D9238" s="39">
        <v>0.8</v>
      </c>
      <c r="E9238" s="39">
        <v>1</v>
      </c>
      <c r="F9238" s="39" t="s">
        <v>51</v>
      </c>
    </row>
    <row r="9239" spans="1:6">
      <c r="A9239">
        <v>100</v>
      </c>
      <c r="B9239" s="1" t="s">
        <v>561</v>
      </c>
      <c r="C9239">
        <v>2</v>
      </c>
      <c r="D9239" s="39">
        <v>0.74</v>
      </c>
      <c r="E9239" s="39">
        <v>1</v>
      </c>
      <c r="F9239" s="39" t="s">
        <v>51</v>
      </c>
    </row>
    <row r="9240" spans="1:6">
      <c r="A9240">
        <v>100</v>
      </c>
      <c r="B9240" s="1" t="s">
        <v>243</v>
      </c>
      <c r="C9240">
        <v>1</v>
      </c>
      <c r="D9240" s="39">
        <v>1</v>
      </c>
      <c r="E9240" s="39">
        <v>3</v>
      </c>
      <c r="F9240" s="39" t="s">
        <v>51</v>
      </c>
    </row>
    <row r="9241" spans="1:6">
      <c r="A9241">
        <v>100</v>
      </c>
      <c r="B9241" s="1" t="s">
        <v>243</v>
      </c>
      <c r="C9241">
        <v>2</v>
      </c>
      <c r="D9241" s="39">
        <v>0.61</v>
      </c>
      <c r="E9241" s="39">
        <v>1</v>
      </c>
      <c r="F9241" s="39" t="s">
        <v>51</v>
      </c>
    </row>
    <row r="9242" spans="1:6">
      <c r="A9242">
        <v>100</v>
      </c>
      <c r="B9242" s="1" t="s">
        <v>256</v>
      </c>
      <c r="C9242">
        <v>1</v>
      </c>
      <c r="D9242" s="39">
        <v>0.5</v>
      </c>
      <c r="E9242" s="39">
        <v>1</v>
      </c>
      <c r="F9242" s="39" t="s">
        <v>51</v>
      </c>
    </row>
    <row r="9243" spans="1:6">
      <c r="A9243">
        <v>100</v>
      </c>
      <c r="B9243" s="1" t="s">
        <v>256</v>
      </c>
      <c r="C9243">
        <v>2</v>
      </c>
      <c r="D9243" s="39">
        <v>0.89</v>
      </c>
      <c r="E9243" s="39">
        <v>2</v>
      </c>
      <c r="F9243" s="39" t="s">
        <v>51</v>
      </c>
    </row>
    <row r="9244" spans="1:6">
      <c r="A9244">
        <v>100</v>
      </c>
      <c r="B9244" s="1" t="s">
        <v>285</v>
      </c>
      <c r="C9244">
        <v>1</v>
      </c>
      <c r="D9244" s="39">
        <v>1</v>
      </c>
      <c r="E9244" s="39">
        <v>3</v>
      </c>
      <c r="F9244" s="39" t="s">
        <v>51</v>
      </c>
    </row>
    <row r="9245" spans="1:6">
      <c r="A9245">
        <v>100</v>
      </c>
      <c r="B9245" s="1" t="s">
        <v>285</v>
      </c>
      <c r="C9245">
        <v>2</v>
      </c>
      <c r="D9245" s="39">
        <v>0.68</v>
      </c>
      <c r="E9245" s="39">
        <v>2</v>
      </c>
      <c r="F9245" s="39" t="s">
        <v>51</v>
      </c>
    </row>
    <row r="9246" spans="1:6">
      <c r="A9246">
        <v>100</v>
      </c>
      <c r="B9246" s="1" t="s">
        <v>275</v>
      </c>
      <c r="C9246">
        <v>1</v>
      </c>
      <c r="D9246" s="39">
        <v>1</v>
      </c>
      <c r="E9246" s="39">
        <v>3</v>
      </c>
      <c r="F9246" s="39" t="s">
        <v>51</v>
      </c>
    </row>
    <row r="9247" spans="1:6">
      <c r="A9247">
        <v>100</v>
      </c>
      <c r="B9247" s="1" t="s">
        <v>275</v>
      </c>
      <c r="C9247">
        <v>2</v>
      </c>
      <c r="D9247" s="39">
        <v>0.5</v>
      </c>
      <c r="E9247" s="39">
        <v>2</v>
      </c>
      <c r="F9247" s="39" t="s">
        <v>51</v>
      </c>
    </row>
    <row r="9248" spans="1:6">
      <c r="A9248">
        <v>100</v>
      </c>
      <c r="B9248" s="1" t="s">
        <v>376</v>
      </c>
      <c r="C9248">
        <v>1</v>
      </c>
      <c r="D9248" s="39">
        <v>1</v>
      </c>
      <c r="E9248" s="39">
        <v>3</v>
      </c>
      <c r="F9248" s="39" t="s">
        <v>51</v>
      </c>
    </row>
    <row r="9249" spans="1:6">
      <c r="A9249">
        <v>100</v>
      </c>
      <c r="B9249" s="1" t="s">
        <v>376</v>
      </c>
      <c r="C9249">
        <v>2</v>
      </c>
      <c r="D9249" s="39">
        <v>0.5</v>
      </c>
      <c r="E9249" s="39">
        <v>1</v>
      </c>
      <c r="F9249" s="39" t="s">
        <v>51</v>
      </c>
    </row>
    <row r="9250" spans="1:6">
      <c r="A9250">
        <v>100</v>
      </c>
      <c r="B9250" s="1" t="s">
        <v>370</v>
      </c>
      <c r="C9250">
        <v>1</v>
      </c>
      <c r="D9250" s="39">
        <v>1</v>
      </c>
      <c r="E9250" s="39">
        <v>3</v>
      </c>
      <c r="F9250" s="39" t="s">
        <v>51</v>
      </c>
    </row>
    <row r="9251" spans="1:6">
      <c r="A9251">
        <v>100</v>
      </c>
      <c r="B9251" s="1" t="s">
        <v>370</v>
      </c>
      <c r="C9251">
        <v>2</v>
      </c>
      <c r="D9251" s="39">
        <v>1</v>
      </c>
      <c r="E9251" s="39">
        <v>3</v>
      </c>
      <c r="F9251" s="39" t="s">
        <v>51</v>
      </c>
    </row>
    <row r="9252" spans="1:6">
      <c r="A9252">
        <v>100</v>
      </c>
      <c r="B9252" s="1" t="s">
        <v>602</v>
      </c>
      <c r="C9252">
        <v>1</v>
      </c>
      <c r="D9252" s="39">
        <v>1</v>
      </c>
      <c r="E9252" s="39">
        <v>3</v>
      </c>
      <c r="F9252" s="39" t="s">
        <v>51</v>
      </c>
    </row>
    <row r="9253" spans="1:6">
      <c r="A9253">
        <v>100</v>
      </c>
      <c r="B9253" s="1" t="s">
        <v>602</v>
      </c>
      <c r="C9253">
        <v>2</v>
      </c>
      <c r="D9253" s="39">
        <v>0.64</v>
      </c>
      <c r="E9253" s="39">
        <v>2</v>
      </c>
      <c r="F9253" s="39" t="s">
        <v>51</v>
      </c>
    </row>
    <row r="9254" spans="1:6">
      <c r="A9254" s="65">
        <v>101</v>
      </c>
      <c r="B9254" s="1" t="s">
        <v>354</v>
      </c>
      <c r="C9254">
        <v>1</v>
      </c>
      <c r="D9254" s="39">
        <v>0.33</v>
      </c>
      <c r="E9254" s="39">
        <v>1</v>
      </c>
      <c r="F9254" s="39" t="s">
        <v>51</v>
      </c>
    </row>
    <row r="9255" spans="1:6">
      <c r="A9255">
        <v>101</v>
      </c>
      <c r="B9255" s="1" t="s">
        <v>354</v>
      </c>
      <c r="C9255">
        <v>2</v>
      </c>
      <c r="D9255" s="39">
        <v>0.84</v>
      </c>
      <c r="E9255" s="39">
        <v>2</v>
      </c>
      <c r="F9255" s="39" t="s">
        <v>51</v>
      </c>
    </row>
    <row r="9256" spans="1:6">
      <c r="A9256">
        <v>101</v>
      </c>
      <c r="B9256" s="1" t="s">
        <v>330</v>
      </c>
      <c r="C9256">
        <v>1</v>
      </c>
      <c r="D9256" s="39">
        <v>0.62</v>
      </c>
      <c r="E9256" s="39">
        <v>2</v>
      </c>
      <c r="F9256" s="39" t="s">
        <v>51</v>
      </c>
    </row>
    <row r="9257" spans="1:6">
      <c r="A9257">
        <v>101</v>
      </c>
      <c r="B9257" s="1" t="s">
        <v>330</v>
      </c>
      <c r="C9257">
        <v>2</v>
      </c>
      <c r="D9257" s="39">
        <v>1</v>
      </c>
      <c r="E9257" s="39">
        <v>3</v>
      </c>
      <c r="F9257" s="39" t="s">
        <v>51</v>
      </c>
    </row>
    <row r="9258" spans="1:6">
      <c r="A9258">
        <v>101</v>
      </c>
      <c r="B9258" s="1" t="s">
        <v>488</v>
      </c>
      <c r="C9258">
        <v>1</v>
      </c>
      <c r="D9258" s="39">
        <v>0.51</v>
      </c>
      <c r="E9258" s="39">
        <v>2</v>
      </c>
      <c r="F9258" s="39" t="s">
        <v>51</v>
      </c>
    </row>
    <row r="9259" spans="1:6">
      <c r="A9259">
        <v>101</v>
      </c>
      <c r="B9259" s="1" t="s">
        <v>488</v>
      </c>
      <c r="C9259">
        <v>2</v>
      </c>
      <c r="D9259" s="39">
        <v>0.49</v>
      </c>
      <c r="E9259" s="39">
        <v>1</v>
      </c>
      <c r="F9259" s="39" t="s">
        <v>51</v>
      </c>
    </row>
    <row r="9260" spans="1:6">
      <c r="A9260">
        <v>101</v>
      </c>
      <c r="B9260" s="1" t="s">
        <v>390</v>
      </c>
      <c r="C9260">
        <v>1</v>
      </c>
      <c r="D9260" s="39">
        <v>0.73</v>
      </c>
      <c r="E9260" s="39">
        <v>2</v>
      </c>
      <c r="F9260" s="39" t="s">
        <v>51</v>
      </c>
    </row>
    <row r="9261" spans="1:6">
      <c r="A9261">
        <v>101</v>
      </c>
      <c r="B9261" s="1" t="s">
        <v>390</v>
      </c>
      <c r="C9261">
        <v>2</v>
      </c>
      <c r="D9261" s="39">
        <v>1</v>
      </c>
      <c r="E9261" s="39">
        <v>3</v>
      </c>
      <c r="F9261" s="39" t="s">
        <v>51</v>
      </c>
    </row>
    <row r="9262" spans="1:6">
      <c r="A9262">
        <v>101</v>
      </c>
      <c r="B9262" s="1" t="s">
        <v>430</v>
      </c>
      <c r="C9262">
        <v>1</v>
      </c>
      <c r="D9262" s="39">
        <v>0.67</v>
      </c>
      <c r="E9262" s="39">
        <v>2</v>
      </c>
      <c r="F9262" s="39" t="s">
        <v>51</v>
      </c>
    </row>
    <row r="9263" spans="1:6">
      <c r="A9263">
        <v>101</v>
      </c>
      <c r="B9263" s="1" t="s">
        <v>430</v>
      </c>
      <c r="C9263">
        <v>2</v>
      </c>
      <c r="D9263" s="39">
        <v>0.55000000000000004</v>
      </c>
      <c r="E9263" s="39">
        <v>2</v>
      </c>
      <c r="F9263" s="39" t="s">
        <v>51</v>
      </c>
    </row>
    <row r="9264" spans="1:6">
      <c r="A9264">
        <v>101</v>
      </c>
      <c r="B9264" s="1" t="s">
        <v>554</v>
      </c>
      <c r="C9264">
        <v>1</v>
      </c>
      <c r="D9264" s="39">
        <v>0.54</v>
      </c>
      <c r="E9264" s="39">
        <v>2</v>
      </c>
      <c r="F9264" s="39" t="s">
        <v>51</v>
      </c>
    </row>
    <row r="9265" spans="1:6">
      <c r="A9265">
        <v>101</v>
      </c>
      <c r="B9265" s="1" t="s">
        <v>554</v>
      </c>
      <c r="C9265">
        <v>2</v>
      </c>
      <c r="D9265" s="39">
        <v>0.51</v>
      </c>
      <c r="E9265" s="39">
        <v>2</v>
      </c>
      <c r="F9265" s="39" t="s">
        <v>51</v>
      </c>
    </row>
    <row r="9266" spans="1:6">
      <c r="A9266">
        <v>101</v>
      </c>
      <c r="B9266" s="1" t="s">
        <v>343</v>
      </c>
      <c r="C9266">
        <v>1</v>
      </c>
      <c r="D9266" s="39">
        <v>0.51</v>
      </c>
      <c r="E9266" s="39">
        <v>2</v>
      </c>
      <c r="F9266" s="39" t="s">
        <v>51</v>
      </c>
    </row>
    <row r="9267" spans="1:6">
      <c r="A9267">
        <v>101</v>
      </c>
      <c r="B9267" s="1" t="s">
        <v>343</v>
      </c>
      <c r="C9267">
        <v>2</v>
      </c>
      <c r="D9267" s="39">
        <v>1</v>
      </c>
      <c r="E9267" s="39">
        <v>3</v>
      </c>
      <c r="F9267" s="39" t="s">
        <v>51</v>
      </c>
    </row>
    <row r="9268" spans="1:6">
      <c r="A9268">
        <v>101</v>
      </c>
      <c r="B9268" s="1" t="s">
        <v>379</v>
      </c>
      <c r="C9268">
        <v>1</v>
      </c>
      <c r="D9268" s="39">
        <v>0.81</v>
      </c>
      <c r="E9268" s="39">
        <v>2</v>
      </c>
      <c r="F9268" s="39" t="s">
        <v>51</v>
      </c>
    </row>
    <row r="9269" spans="1:6">
      <c r="A9269">
        <v>101</v>
      </c>
      <c r="B9269" s="1" t="s">
        <v>379</v>
      </c>
      <c r="C9269">
        <v>2</v>
      </c>
      <c r="D9269" s="39">
        <v>1</v>
      </c>
      <c r="E9269" s="39">
        <v>3</v>
      </c>
      <c r="F9269" s="39" t="s">
        <v>51</v>
      </c>
    </row>
    <row r="9270" spans="1:6">
      <c r="A9270">
        <v>101</v>
      </c>
      <c r="B9270" s="1" t="s">
        <v>10</v>
      </c>
      <c r="C9270">
        <v>1</v>
      </c>
      <c r="D9270" s="39">
        <v>1</v>
      </c>
      <c r="E9270" s="39">
        <v>3</v>
      </c>
      <c r="F9270" s="39" t="s">
        <v>51</v>
      </c>
    </row>
    <row r="9271" spans="1:6">
      <c r="A9271">
        <v>101</v>
      </c>
      <c r="B9271" s="1" t="s">
        <v>10</v>
      </c>
      <c r="C9271">
        <v>2</v>
      </c>
      <c r="D9271" s="39">
        <v>1</v>
      </c>
      <c r="E9271" s="39">
        <v>3</v>
      </c>
      <c r="F9271" s="39" t="s">
        <v>51</v>
      </c>
    </row>
    <row r="9272" spans="1:6">
      <c r="A9272">
        <v>101</v>
      </c>
      <c r="B9272" s="1" t="s">
        <v>452</v>
      </c>
      <c r="C9272">
        <v>1</v>
      </c>
      <c r="D9272" s="39">
        <v>1</v>
      </c>
      <c r="E9272" s="39">
        <v>3</v>
      </c>
      <c r="F9272" s="39" t="s">
        <v>51</v>
      </c>
    </row>
    <row r="9273" spans="1:6">
      <c r="A9273">
        <v>101</v>
      </c>
      <c r="B9273" s="1" t="s">
        <v>452</v>
      </c>
      <c r="C9273">
        <v>2</v>
      </c>
      <c r="D9273" s="39">
        <v>0.85</v>
      </c>
      <c r="E9273" s="39">
        <v>2</v>
      </c>
      <c r="F9273" s="39" t="s">
        <v>51</v>
      </c>
    </row>
    <row r="9274" spans="1:6">
      <c r="A9274">
        <v>101</v>
      </c>
      <c r="B9274" s="1" t="s">
        <v>508</v>
      </c>
      <c r="C9274">
        <v>1</v>
      </c>
      <c r="D9274" s="39">
        <v>0.69</v>
      </c>
      <c r="E9274" s="39">
        <v>2</v>
      </c>
      <c r="F9274" s="39" t="s">
        <v>51</v>
      </c>
    </row>
    <row r="9275" spans="1:6">
      <c r="A9275">
        <v>101</v>
      </c>
      <c r="B9275" s="1" t="s">
        <v>508</v>
      </c>
      <c r="C9275">
        <v>2</v>
      </c>
      <c r="D9275" s="39">
        <v>0.51</v>
      </c>
      <c r="E9275" s="39">
        <v>2</v>
      </c>
      <c r="F9275" s="39" t="s">
        <v>51</v>
      </c>
    </row>
    <row r="9276" spans="1:6">
      <c r="A9276">
        <v>101</v>
      </c>
      <c r="B9276" s="1" t="s">
        <v>560</v>
      </c>
      <c r="C9276">
        <v>1</v>
      </c>
      <c r="D9276" s="39">
        <v>0.45</v>
      </c>
      <c r="E9276" s="39">
        <v>0</v>
      </c>
      <c r="F9276" s="39" t="s">
        <v>51</v>
      </c>
    </row>
    <row r="9277" spans="1:6">
      <c r="A9277">
        <v>101</v>
      </c>
      <c r="B9277" s="1" t="s">
        <v>560</v>
      </c>
      <c r="C9277">
        <v>2</v>
      </c>
      <c r="D9277" s="39">
        <v>0.64</v>
      </c>
      <c r="E9277" s="39">
        <v>2</v>
      </c>
      <c r="F9277" s="39" t="s">
        <v>51</v>
      </c>
    </row>
    <row r="9278" spans="1:6">
      <c r="A9278">
        <v>101</v>
      </c>
      <c r="B9278" s="1" t="s">
        <v>334</v>
      </c>
      <c r="C9278">
        <v>1</v>
      </c>
      <c r="D9278" s="39">
        <v>0.99</v>
      </c>
      <c r="E9278" s="39">
        <v>2</v>
      </c>
      <c r="F9278" s="39" t="s">
        <v>51</v>
      </c>
    </row>
    <row r="9279" spans="1:6">
      <c r="A9279">
        <v>101</v>
      </c>
      <c r="B9279" s="1" t="s">
        <v>334</v>
      </c>
      <c r="C9279">
        <v>2</v>
      </c>
      <c r="D9279" s="39">
        <v>0.83</v>
      </c>
      <c r="E9279" s="39">
        <v>2</v>
      </c>
      <c r="F9279" s="39" t="s">
        <v>51</v>
      </c>
    </row>
    <row r="9280" spans="1:6">
      <c r="A9280">
        <v>101</v>
      </c>
      <c r="B9280" s="1" t="s">
        <v>120</v>
      </c>
      <c r="C9280">
        <v>1</v>
      </c>
      <c r="D9280" s="39">
        <v>0.64</v>
      </c>
      <c r="E9280" s="39">
        <v>2</v>
      </c>
      <c r="F9280" s="39" t="s">
        <v>51</v>
      </c>
    </row>
    <row r="9281" spans="1:6">
      <c r="A9281">
        <v>101</v>
      </c>
      <c r="B9281" s="1" t="s">
        <v>120</v>
      </c>
      <c r="C9281">
        <v>2</v>
      </c>
      <c r="D9281" s="39">
        <v>0.78</v>
      </c>
      <c r="E9281" s="39">
        <v>2</v>
      </c>
      <c r="F9281" s="39" t="s">
        <v>51</v>
      </c>
    </row>
    <row r="9282" spans="1:6">
      <c r="A9282">
        <v>101</v>
      </c>
      <c r="B9282" s="1" t="s">
        <v>489</v>
      </c>
      <c r="C9282">
        <v>1</v>
      </c>
      <c r="D9282" s="39">
        <v>0.66</v>
      </c>
      <c r="E9282" s="39">
        <v>1</v>
      </c>
      <c r="F9282" s="39" t="s">
        <v>51</v>
      </c>
    </row>
    <row r="9283" spans="1:6">
      <c r="A9283">
        <v>101</v>
      </c>
      <c r="B9283" s="1" t="s">
        <v>489</v>
      </c>
      <c r="C9283">
        <v>2</v>
      </c>
      <c r="D9283" s="39">
        <v>0.72</v>
      </c>
      <c r="E9283" s="39">
        <v>2</v>
      </c>
      <c r="F9283" s="39" t="s">
        <v>51</v>
      </c>
    </row>
    <row r="9284" spans="1:6">
      <c r="A9284">
        <v>101</v>
      </c>
      <c r="B9284" s="1" t="s">
        <v>333</v>
      </c>
      <c r="C9284">
        <v>1</v>
      </c>
      <c r="D9284" s="39">
        <v>0.49</v>
      </c>
      <c r="E9284" s="39">
        <v>1</v>
      </c>
      <c r="F9284" s="39" t="s">
        <v>51</v>
      </c>
    </row>
    <row r="9285" spans="1:6">
      <c r="A9285">
        <v>101</v>
      </c>
      <c r="B9285" s="1" t="s">
        <v>333</v>
      </c>
      <c r="C9285">
        <v>2</v>
      </c>
      <c r="D9285" s="39">
        <v>1</v>
      </c>
      <c r="E9285" s="39">
        <v>3</v>
      </c>
      <c r="F9285" s="39" t="s">
        <v>51</v>
      </c>
    </row>
    <row r="9286" spans="1:6">
      <c r="A9286">
        <v>101</v>
      </c>
      <c r="B9286" s="1" t="s">
        <v>511</v>
      </c>
      <c r="C9286">
        <v>1</v>
      </c>
      <c r="D9286" s="39">
        <v>0.63</v>
      </c>
      <c r="E9286" s="39">
        <v>2</v>
      </c>
      <c r="F9286" s="39" t="s">
        <v>51</v>
      </c>
    </row>
    <row r="9287" spans="1:6">
      <c r="A9287">
        <v>101</v>
      </c>
      <c r="B9287" s="1" t="s">
        <v>511</v>
      </c>
      <c r="C9287">
        <v>2</v>
      </c>
      <c r="D9287" s="39">
        <v>0.66</v>
      </c>
      <c r="E9287" s="39">
        <v>2</v>
      </c>
      <c r="F9287" s="39" t="s">
        <v>51</v>
      </c>
    </row>
    <row r="9288" spans="1:6">
      <c r="A9288">
        <v>101</v>
      </c>
      <c r="B9288" s="1" t="s">
        <v>335</v>
      </c>
      <c r="C9288">
        <v>1</v>
      </c>
      <c r="D9288" s="39">
        <v>0.74</v>
      </c>
      <c r="E9288" s="39">
        <v>2</v>
      </c>
      <c r="F9288" s="39" t="s">
        <v>51</v>
      </c>
    </row>
    <row r="9289" spans="1:6">
      <c r="A9289">
        <v>101</v>
      </c>
      <c r="B9289" s="1" t="s">
        <v>335</v>
      </c>
      <c r="C9289">
        <v>2</v>
      </c>
      <c r="D9289" s="39">
        <v>0.68</v>
      </c>
      <c r="E9289" s="39">
        <v>2</v>
      </c>
      <c r="F9289" s="39" t="s">
        <v>51</v>
      </c>
    </row>
    <row r="9290" spans="1:6">
      <c r="A9290">
        <v>101</v>
      </c>
      <c r="B9290" s="1" t="s">
        <v>14</v>
      </c>
      <c r="C9290">
        <v>1</v>
      </c>
      <c r="D9290" s="39">
        <v>0.72</v>
      </c>
      <c r="E9290" s="39">
        <v>2</v>
      </c>
      <c r="F9290" s="39" t="s">
        <v>51</v>
      </c>
    </row>
    <row r="9291" spans="1:6">
      <c r="A9291">
        <v>101</v>
      </c>
      <c r="B9291" s="1" t="s">
        <v>14</v>
      </c>
      <c r="C9291">
        <v>2</v>
      </c>
      <c r="D9291" s="39">
        <v>0.7</v>
      </c>
      <c r="E9291" s="39">
        <v>1</v>
      </c>
      <c r="F9291" s="39" t="s">
        <v>51</v>
      </c>
    </row>
    <row r="9292" spans="1:6">
      <c r="A9292">
        <v>101</v>
      </c>
      <c r="B9292" s="1" t="s">
        <v>201</v>
      </c>
      <c r="C9292">
        <v>1</v>
      </c>
      <c r="D9292" s="39">
        <v>0.61</v>
      </c>
      <c r="E9292" s="39">
        <v>2</v>
      </c>
      <c r="F9292" s="39" t="s">
        <v>51</v>
      </c>
    </row>
    <row r="9293" spans="1:6">
      <c r="A9293">
        <v>101</v>
      </c>
      <c r="B9293" s="1" t="s">
        <v>201</v>
      </c>
      <c r="C9293">
        <v>2</v>
      </c>
      <c r="D9293" s="39">
        <v>0.7</v>
      </c>
      <c r="E9293" s="39">
        <v>2</v>
      </c>
      <c r="F9293" s="39" t="s">
        <v>51</v>
      </c>
    </row>
    <row r="9294" spans="1:6">
      <c r="A9294">
        <v>101</v>
      </c>
      <c r="B9294" s="1" t="s">
        <v>405</v>
      </c>
      <c r="C9294">
        <v>1</v>
      </c>
      <c r="D9294" s="39">
        <v>0.57999999999999996</v>
      </c>
      <c r="E9294" s="39">
        <v>1</v>
      </c>
      <c r="F9294" s="39" t="s">
        <v>51</v>
      </c>
    </row>
    <row r="9295" spans="1:6">
      <c r="A9295">
        <v>101</v>
      </c>
      <c r="B9295" s="1" t="s">
        <v>405</v>
      </c>
      <c r="C9295">
        <v>2</v>
      </c>
      <c r="D9295" s="39">
        <v>0.37</v>
      </c>
      <c r="E9295" s="39">
        <v>0</v>
      </c>
      <c r="F9295" s="39" t="s">
        <v>51</v>
      </c>
    </row>
    <row r="9296" spans="1:6">
      <c r="A9296">
        <v>101</v>
      </c>
      <c r="B9296" s="1" t="s">
        <v>534</v>
      </c>
      <c r="C9296">
        <v>1</v>
      </c>
      <c r="D9296" s="39">
        <v>0.85</v>
      </c>
      <c r="E9296" s="39">
        <v>2</v>
      </c>
      <c r="F9296" s="39" t="s">
        <v>51</v>
      </c>
    </row>
    <row r="9297" spans="1:6">
      <c r="A9297">
        <v>101</v>
      </c>
      <c r="B9297" s="1" t="s">
        <v>534</v>
      </c>
      <c r="C9297">
        <v>2</v>
      </c>
      <c r="D9297" s="39">
        <v>0.51</v>
      </c>
      <c r="E9297" s="39">
        <v>2</v>
      </c>
      <c r="F9297" s="39" t="s">
        <v>51</v>
      </c>
    </row>
    <row r="9298" spans="1:6">
      <c r="A9298">
        <v>101</v>
      </c>
      <c r="B9298" s="1" t="s">
        <v>414</v>
      </c>
      <c r="C9298">
        <v>1</v>
      </c>
      <c r="D9298" s="39">
        <v>0.53</v>
      </c>
      <c r="E9298" s="39">
        <v>2</v>
      </c>
      <c r="F9298" s="39" t="s">
        <v>51</v>
      </c>
    </row>
    <row r="9299" spans="1:6">
      <c r="A9299">
        <v>101</v>
      </c>
      <c r="B9299" s="1" t="s">
        <v>414</v>
      </c>
      <c r="C9299">
        <v>2</v>
      </c>
      <c r="D9299" s="39">
        <v>0.68</v>
      </c>
      <c r="E9299" s="39">
        <v>2</v>
      </c>
      <c r="F9299" s="39" t="s">
        <v>51</v>
      </c>
    </row>
    <row r="9300" spans="1:6">
      <c r="A9300">
        <v>101</v>
      </c>
      <c r="B9300" s="1" t="s">
        <v>257</v>
      </c>
      <c r="C9300">
        <v>1</v>
      </c>
      <c r="D9300" s="39">
        <v>0</v>
      </c>
      <c r="E9300" s="39">
        <v>0</v>
      </c>
      <c r="F9300" s="39" t="s">
        <v>52</v>
      </c>
    </row>
    <row r="9301" spans="1:6">
      <c r="A9301">
        <v>101</v>
      </c>
      <c r="B9301" s="1" t="s">
        <v>257</v>
      </c>
      <c r="C9301">
        <v>2</v>
      </c>
      <c r="D9301" s="39">
        <v>0</v>
      </c>
      <c r="E9301" s="39">
        <v>0</v>
      </c>
      <c r="F9301" s="39" t="s">
        <v>52</v>
      </c>
    </row>
    <row r="9302" spans="1:6">
      <c r="A9302">
        <v>101</v>
      </c>
      <c r="B9302" s="1" t="s">
        <v>323</v>
      </c>
      <c r="C9302">
        <v>1</v>
      </c>
      <c r="D9302" s="39">
        <v>0.5</v>
      </c>
      <c r="E9302" s="39">
        <v>2</v>
      </c>
      <c r="F9302" s="39" t="s">
        <v>51</v>
      </c>
    </row>
    <row r="9303" spans="1:6">
      <c r="A9303">
        <v>101</v>
      </c>
      <c r="B9303" s="1" t="s">
        <v>323</v>
      </c>
      <c r="C9303">
        <v>2</v>
      </c>
      <c r="D9303" s="39">
        <v>0</v>
      </c>
      <c r="E9303" s="39">
        <v>0</v>
      </c>
      <c r="F9303" s="39" t="s">
        <v>52</v>
      </c>
    </row>
    <row r="9304" spans="1:6">
      <c r="A9304">
        <v>101</v>
      </c>
      <c r="B9304" s="1" t="s">
        <v>481</v>
      </c>
      <c r="C9304">
        <v>1</v>
      </c>
      <c r="D9304" s="39">
        <v>0.74</v>
      </c>
      <c r="E9304" s="39">
        <v>2</v>
      </c>
      <c r="F9304" s="39" t="s">
        <v>51</v>
      </c>
    </row>
    <row r="9305" spans="1:6">
      <c r="A9305">
        <v>101</v>
      </c>
      <c r="B9305" s="1" t="s">
        <v>481</v>
      </c>
      <c r="C9305">
        <v>2</v>
      </c>
      <c r="D9305" s="39">
        <v>1</v>
      </c>
      <c r="E9305" s="39">
        <v>3</v>
      </c>
      <c r="F9305" s="39" t="s">
        <v>51</v>
      </c>
    </row>
    <row r="9306" spans="1:6">
      <c r="A9306">
        <v>101</v>
      </c>
      <c r="B9306" s="1" t="s">
        <v>122</v>
      </c>
      <c r="C9306">
        <v>1</v>
      </c>
      <c r="D9306" s="39">
        <v>0.49</v>
      </c>
      <c r="E9306" s="39">
        <v>1</v>
      </c>
      <c r="F9306" s="39" t="s">
        <v>51</v>
      </c>
    </row>
    <row r="9307" spans="1:6">
      <c r="A9307">
        <v>101</v>
      </c>
      <c r="B9307" s="1" t="s">
        <v>122</v>
      </c>
      <c r="C9307">
        <v>2</v>
      </c>
      <c r="D9307" s="39">
        <v>0.92</v>
      </c>
      <c r="E9307" s="39">
        <v>2</v>
      </c>
      <c r="F9307" s="39" t="s">
        <v>51</v>
      </c>
    </row>
    <row r="9308" spans="1:6">
      <c r="A9308">
        <v>101</v>
      </c>
      <c r="B9308" s="1" t="s">
        <v>310</v>
      </c>
      <c r="C9308">
        <v>1</v>
      </c>
      <c r="D9308" s="39">
        <v>1</v>
      </c>
      <c r="E9308" s="39">
        <v>3</v>
      </c>
      <c r="F9308" s="39" t="s">
        <v>51</v>
      </c>
    </row>
    <row r="9309" spans="1:6">
      <c r="A9309">
        <v>101</v>
      </c>
      <c r="B9309" s="1" t="s">
        <v>310</v>
      </c>
      <c r="C9309">
        <v>2</v>
      </c>
      <c r="D9309" s="39">
        <v>0.96</v>
      </c>
      <c r="E9309" s="39">
        <v>2</v>
      </c>
      <c r="F9309" s="39" t="s">
        <v>51</v>
      </c>
    </row>
    <row r="9310" spans="1:6">
      <c r="A9310">
        <v>101</v>
      </c>
      <c r="B9310" s="1" t="s">
        <v>240</v>
      </c>
      <c r="C9310">
        <v>1</v>
      </c>
      <c r="D9310" s="39">
        <v>0.5</v>
      </c>
      <c r="E9310" s="39">
        <v>2</v>
      </c>
      <c r="F9310" s="39" t="s">
        <v>51</v>
      </c>
    </row>
    <row r="9311" spans="1:6">
      <c r="A9311">
        <v>101</v>
      </c>
      <c r="B9311" s="1" t="s">
        <v>240</v>
      </c>
      <c r="C9311">
        <v>2</v>
      </c>
      <c r="D9311" s="39">
        <v>0.51</v>
      </c>
      <c r="E9311" s="39">
        <v>1</v>
      </c>
      <c r="F9311" s="39" t="s">
        <v>51</v>
      </c>
    </row>
    <row r="9312" spans="1:6">
      <c r="A9312">
        <v>101</v>
      </c>
      <c r="B9312" s="1" t="s">
        <v>290</v>
      </c>
      <c r="C9312">
        <v>1</v>
      </c>
      <c r="D9312" s="39">
        <v>0.46</v>
      </c>
      <c r="E9312" s="39">
        <v>1</v>
      </c>
      <c r="F9312" s="39" t="s">
        <v>51</v>
      </c>
    </row>
    <row r="9313" spans="1:6">
      <c r="A9313">
        <v>101</v>
      </c>
      <c r="B9313" s="1" t="s">
        <v>290</v>
      </c>
      <c r="C9313">
        <v>2</v>
      </c>
      <c r="D9313" s="39">
        <v>0.56999999999999995</v>
      </c>
      <c r="E9313" s="39">
        <v>2</v>
      </c>
      <c r="F9313" s="39" t="s">
        <v>51</v>
      </c>
    </row>
    <row r="9314" spans="1:6">
      <c r="A9314">
        <v>101</v>
      </c>
      <c r="B9314" s="1" t="s">
        <v>274</v>
      </c>
      <c r="C9314">
        <v>1</v>
      </c>
      <c r="D9314" s="39">
        <v>1</v>
      </c>
      <c r="E9314" s="39">
        <v>3</v>
      </c>
      <c r="F9314" s="39" t="s">
        <v>51</v>
      </c>
    </row>
    <row r="9315" spans="1:6">
      <c r="A9315">
        <v>101</v>
      </c>
      <c r="B9315" s="1" t="s">
        <v>274</v>
      </c>
      <c r="C9315">
        <v>2</v>
      </c>
      <c r="D9315" s="39">
        <v>0.53</v>
      </c>
      <c r="E9315" s="39">
        <v>1</v>
      </c>
      <c r="F9315" s="39" t="s">
        <v>51</v>
      </c>
    </row>
    <row r="9316" spans="1:6">
      <c r="A9316">
        <v>101</v>
      </c>
      <c r="B9316" s="1" t="s">
        <v>342</v>
      </c>
      <c r="C9316">
        <v>1</v>
      </c>
      <c r="D9316" s="39">
        <v>0.38</v>
      </c>
      <c r="E9316" s="39">
        <v>0</v>
      </c>
      <c r="F9316" s="39" t="s">
        <v>51</v>
      </c>
    </row>
    <row r="9317" spans="1:6">
      <c r="A9317">
        <v>101</v>
      </c>
      <c r="B9317" s="1" t="s">
        <v>342</v>
      </c>
      <c r="C9317">
        <v>2</v>
      </c>
      <c r="D9317" s="39">
        <v>1</v>
      </c>
      <c r="E9317" s="39">
        <v>3</v>
      </c>
      <c r="F9317" s="39" t="s">
        <v>51</v>
      </c>
    </row>
    <row r="9318" spans="1:6">
      <c r="A9318">
        <v>101</v>
      </c>
      <c r="B9318" s="1" t="s">
        <v>580</v>
      </c>
      <c r="C9318">
        <v>1</v>
      </c>
      <c r="D9318" s="39">
        <v>0.56999999999999995</v>
      </c>
      <c r="E9318" s="39">
        <v>2</v>
      </c>
      <c r="F9318" s="39" t="s">
        <v>51</v>
      </c>
    </row>
    <row r="9319" spans="1:6">
      <c r="A9319">
        <v>101</v>
      </c>
      <c r="B9319" s="1" t="s">
        <v>580</v>
      </c>
      <c r="C9319">
        <v>2</v>
      </c>
      <c r="D9319" s="39">
        <v>1</v>
      </c>
      <c r="E9319" s="39">
        <v>3</v>
      </c>
      <c r="F9319" s="39" t="s">
        <v>51</v>
      </c>
    </row>
    <row r="9320" spans="1:6">
      <c r="A9320">
        <v>101</v>
      </c>
      <c r="B9320" s="1" t="s">
        <v>311</v>
      </c>
      <c r="C9320">
        <v>1</v>
      </c>
      <c r="D9320" s="39">
        <v>0.67</v>
      </c>
      <c r="E9320" s="39">
        <v>2</v>
      </c>
      <c r="F9320" s="39" t="s">
        <v>51</v>
      </c>
    </row>
    <row r="9321" spans="1:6">
      <c r="A9321">
        <v>101</v>
      </c>
      <c r="B9321" s="1" t="s">
        <v>311</v>
      </c>
      <c r="C9321">
        <v>2</v>
      </c>
      <c r="D9321" s="39">
        <v>0.89</v>
      </c>
      <c r="E9321" s="39">
        <v>2</v>
      </c>
      <c r="F9321" s="39" t="s">
        <v>51</v>
      </c>
    </row>
    <row r="9322" spans="1:6">
      <c r="A9322">
        <v>101</v>
      </c>
      <c r="B9322" s="1" t="s">
        <v>356</v>
      </c>
      <c r="C9322">
        <v>1</v>
      </c>
      <c r="D9322" s="39">
        <v>1</v>
      </c>
      <c r="E9322" s="39">
        <v>3</v>
      </c>
      <c r="F9322" s="39" t="s">
        <v>51</v>
      </c>
    </row>
    <row r="9323" spans="1:6">
      <c r="A9323">
        <v>101</v>
      </c>
      <c r="B9323" s="1" t="s">
        <v>356</v>
      </c>
      <c r="C9323">
        <v>2</v>
      </c>
      <c r="D9323" s="39">
        <v>1</v>
      </c>
      <c r="E9323" s="39">
        <v>3</v>
      </c>
      <c r="F9323" s="39" t="s">
        <v>51</v>
      </c>
    </row>
    <row r="9324" spans="1:6">
      <c r="A9324">
        <v>101</v>
      </c>
      <c r="B9324" s="1" t="s">
        <v>394</v>
      </c>
      <c r="C9324">
        <v>1</v>
      </c>
      <c r="D9324" s="39">
        <v>0.63</v>
      </c>
      <c r="E9324" s="39">
        <v>2</v>
      </c>
      <c r="F9324" s="39" t="s">
        <v>51</v>
      </c>
    </row>
    <row r="9325" spans="1:6">
      <c r="A9325">
        <v>101</v>
      </c>
      <c r="B9325" s="1" t="s">
        <v>394</v>
      </c>
      <c r="C9325">
        <v>2</v>
      </c>
      <c r="D9325" s="39">
        <v>0.74</v>
      </c>
      <c r="E9325" s="39">
        <v>2</v>
      </c>
      <c r="F9325" s="39" t="s">
        <v>51</v>
      </c>
    </row>
    <row r="9326" spans="1:6">
      <c r="A9326">
        <v>101</v>
      </c>
      <c r="B9326" s="1" t="s">
        <v>561</v>
      </c>
      <c r="C9326">
        <v>1</v>
      </c>
      <c r="D9326" s="39">
        <v>0.79</v>
      </c>
      <c r="E9326" s="39">
        <v>2</v>
      </c>
      <c r="F9326" s="39" t="s">
        <v>51</v>
      </c>
    </row>
    <row r="9327" spans="1:6">
      <c r="A9327">
        <v>101</v>
      </c>
      <c r="B9327" s="1" t="s">
        <v>561</v>
      </c>
      <c r="C9327">
        <v>2</v>
      </c>
      <c r="D9327" s="39">
        <v>0.77</v>
      </c>
      <c r="E9327" s="39">
        <v>2</v>
      </c>
      <c r="F9327" s="39" t="s">
        <v>51</v>
      </c>
    </row>
    <row r="9328" spans="1:6">
      <c r="A9328">
        <v>101</v>
      </c>
      <c r="B9328" s="1" t="s">
        <v>243</v>
      </c>
      <c r="C9328">
        <v>1</v>
      </c>
      <c r="D9328" s="39">
        <v>1</v>
      </c>
      <c r="E9328" s="39">
        <v>3</v>
      </c>
      <c r="F9328" s="39" t="s">
        <v>51</v>
      </c>
    </row>
    <row r="9329" spans="1:6">
      <c r="A9329">
        <v>101</v>
      </c>
      <c r="B9329" s="1" t="s">
        <v>243</v>
      </c>
      <c r="C9329">
        <v>2</v>
      </c>
      <c r="D9329" s="39">
        <v>0.74</v>
      </c>
      <c r="E9329" s="39">
        <v>1</v>
      </c>
      <c r="F9329" s="39" t="s">
        <v>51</v>
      </c>
    </row>
    <row r="9330" spans="1:6">
      <c r="A9330">
        <v>101</v>
      </c>
      <c r="B9330" s="1" t="s">
        <v>285</v>
      </c>
      <c r="C9330">
        <v>1</v>
      </c>
      <c r="D9330" s="39">
        <v>0.37</v>
      </c>
      <c r="E9330" s="39">
        <v>0</v>
      </c>
      <c r="F9330" s="39" t="s">
        <v>51</v>
      </c>
    </row>
    <row r="9331" spans="1:6">
      <c r="A9331">
        <v>101</v>
      </c>
      <c r="B9331" s="1" t="s">
        <v>285</v>
      </c>
      <c r="C9331">
        <v>2</v>
      </c>
      <c r="D9331" s="39">
        <v>0.68</v>
      </c>
      <c r="E9331" s="39">
        <v>1</v>
      </c>
      <c r="F9331" s="39" t="s">
        <v>51</v>
      </c>
    </row>
    <row r="9332" spans="1:6">
      <c r="A9332">
        <v>101</v>
      </c>
      <c r="B9332" s="1" t="s">
        <v>275</v>
      </c>
      <c r="C9332">
        <v>1</v>
      </c>
      <c r="D9332" s="39">
        <v>1</v>
      </c>
      <c r="E9332" s="39">
        <v>3</v>
      </c>
      <c r="F9332" s="39" t="s">
        <v>51</v>
      </c>
    </row>
    <row r="9333" spans="1:6">
      <c r="A9333">
        <v>101</v>
      </c>
      <c r="B9333" s="1" t="s">
        <v>275</v>
      </c>
      <c r="C9333">
        <v>2</v>
      </c>
      <c r="D9333" s="39">
        <v>1</v>
      </c>
      <c r="E9333" s="39">
        <v>3</v>
      </c>
      <c r="F9333" s="39" t="s">
        <v>51</v>
      </c>
    </row>
    <row r="9334" spans="1:6">
      <c r="A9334">
        <v>101</v>
      </c>
      <c r="B9334" s="1" t="s">
        <v>21</v>
      </c>
      <c r="C9334">
        <v>1</v>
      </c>
      <c r="D9334" s="39">
        <v>0.86</v>
      </c>
      <c r="E9334" s="39">
        <v>2</v>
      </c>
      <c r="F9334" s="39" t="s">
        <v>51</v>
      </c>
    </row>
    <row r="9335" spans="1:6">
      <c r="A9335">
        <v>101</v>
      </c>
      <c r="B9335" s="1" t="s">
        <v>21</v>
      </c>
      <c r="C9335">
        <v>2</v>
      </c>
      <c r="D9335" s="39">
        <v>1</v>
      </c>
      <c r="E9335" s="39">
        <v>3</v>
      </c>
      <c r="F9335" s="39" t="s">
        <v>51</v>
      </c>
    </row>
    <row r="9336" spans="1:6">
      <c r="A9336">
        <v>101</v>
      </c>
      <c r="B9336" s="1" t="s">
        <v>376</v>
      </c>
      <c r="C9336">
        <v>1</v>
      </c>
      <c r="D9336" s="39">
        <v>0.61</v>
      </c>
      <c r="E9336" s="39">
        <v>1</v>
      </c>
      <c r="F9336" s="39" t="s">
        <v>51</v>
      </c>
    </row>
    <row r="9337" spans="1:6">
      <c r="A9337">
        <v>101</v>
      </c>
      <c r="B9337" s="1" t="s">
        <v>376</v>
      </c>
      <c r="C9337">
        <v>2</v>
      </c>
      <c r="D9337" s="39">
        <v>0.48</v>
      </c>
      <c r="E9337" s="39">
        <v>0</v>
      </c>
      <c r="F9337" s="39" t="s">
        <v>51</v>
      </c>
    </row>
    <row r="9338" spans="1:6">
      <c r="A9338">
        <v>101</v>
      </c>
      <c r="B9338" s="1" t="s">
        <v>370</v>
      </c>
      <c r="C9338">
        <v>1</v>
      </c>
      <c r="D9338" s="39">
        <v>0.76</v>
      </c>
      <c r="E9338" s="39">
        <v>2</v>
      </c>
      <c r="F9338" s="39" t="s">
        <v>51</v>
      </c>
    </row>
    <row r="9339" spans="1:6">
      <c r="A9339">
        <v>101</v>
      </c>
      <c r="B9339" s="1" t="s">
        <v>370</v>
      </c>
      <c r="C9339">
        <v>2</v>
      </c>
      <c r="D9339" s="39">
        <v>0.78</v>
      </c>
      <c r="E9339" s="39">
        <v>2</v>
      </c>
      <c r="F9339" s="39" t="s">
        <v>51</v>
      </c>
    </row>
    <row r="9340" spans="1:6">
      <c r="A9340">
        <v>101</v>
      </c>
      <c r="B9340" s="1" t="s">
        <v>535</v>
      </c>
      <c r="C9340">
        <v>1</v>
      </c>
      <c r="D9340" s="39">
        <v>0.46</v>
      </c>
      <c r="E9340" s="39">
        <v>0</v>
      </c>
      <c r="F9340" s="39" t="s">
        <v>51</v>
      </c>
    </row>
    <row r="9341" spans="1:6">
      <c r="A9341">
        <v>101</v>
      </c>
      <c r="B9341" s="1" t="s">
        <v>535</v>
      </c>
      <c r="C9341">
        <v>2</v>
      </c>
      <c r="D9341" s="39">
        <v>1</v>
      </c>
      <c r="E9341" s="39">
        <v>3</v>
      </c>
      <c r="F9341" s="39" t="s">
        <v>51</v>
      </c>
    </row>
    <row r="9342" spans="1:6">
      <c r="A9342">
        <v>101</v>
      </c>
      <c r="B9342" s="1" t="s">
        <v>602</v>
      </c>
      <c r="C9342">
        <v>1</v>
      </c>
      <c r="D9342" s="39">
        <v>1</v>
      </c>
      <c r="E9342" s="39">
        <v>3</v>
      </c>
      <c r="F9342" s="39" t="s">
        <v>51</v>
      </c>
    </row>
    <row r="9343" spans="1:6">
      <c r="A9343">
        <v>101</v>
      </c>
      <c r="B9343" s="1" t="s">
        <v>602</v>
      </c>
      <c r="C9343">
        <v>2</v>
      </c>
      <c r="D9343" s="39">
        <v>0.83</v>
      </c>
      <c r="E9343" s="39">
        <v>2</v>
      </c>
      <c r="F9343" s="39" t="s">
        <v>51</v>
      </c>
    </row>
    <row r="9344" spans="1:6">
      <c r="A9344" s="65">
        <v>102</v>
      </c>
      <c r="B9344" s="1" t="s">
        <v>354</v>
      </c>
      <c r="C9344">
        <v>1</v>
      </c>
      <c r="D9344" s="39">
        <v>0.4</v>
      </c>
      <c r="E9344" s="39">
        <v>0</v>
      </c>
      <c r="F9344" s="39" t="s">
        <v>51</v>
      </c>
    </row>
    <row r="9345" spans="1:6">
      <c r="A9345">
        <v>102</v>
      </c>
      <c r="B9345" s="1" t="s">
        <v>354</v>
      </c>
      <c r="C9345">
        <v>2</v>
      </c>
      <c r="D9345" s="39">
        <v>0.59</v>
      </c>
      <c r="E9345" s="39">
        <v>1</v>
      </c>
      <c r="F9345" s="39" t="s">
        <v>51</v>
      </c>
    </row>
    <row r="9346" spans="1:6">
      <c r="A9346">
        <v>102</v>
      </c>
      <c r="B9346" s="1" t="s">
        <v>330</v>
      </c>
      <c r="C9346">
        <v>1</v>
      </c>
      <c r="D9346" s="39">
        <v>0.45</v>
      </c>
      <c r="E9346" s="39">
        <v>1</v>
      </c>
      <c r="F9346" s="39" t="s">
        <v>51</v>
      </c>
    </row>
    <row r="9347" spans="1:6">
      <c r="A9347">
        <v>102</v>
      </c>
      <c r="B9347" s="1" t="s">
        <v>330</v>
      </c>
      <c r="C9347">
        <v>2</v>
      </c>
      <c r="D9347" s="39">
        <v>0.62</v>
      </c>
      <c r="E9347" s="39">
        <v>2</v>
      </c>
      <c r="F9347" s="39" t="s">
        <v>51</v>
      </c>
    </row>
    <row r="9348" spans="1:6">
      <c r="A9348">
        <v>102</v>
      </c>
      <c r="B9348" s="1" t="s">
        <v>488</v>
      </c>
      <c r="C9348">
        <v>1</v>
      </c>
      <c r="D9348" s="39">
        <v>0.47</v>
      </c>
      <c r="E9348" s="39">
        <v>1</v>
      </c>
      <c r="F9348" s="39" t="s">
        <v>51</v>
      </c>
    </row>
    <row r="9349" spans="1:6">
      <c r="A9349">
        <v>102</v>
      </c>
      <c r="B9349" s="1" t="s">
        <v>488</v>
      </c>
      <c r="C9349">
        <v>2</v>
      </c>
      <c r="D9349" s="39">
        <v>0.28999999999999998</v>
      </c>
      <c r="E9349" s="39">
        <v>0</v>
      </c>
      <c r="F9349" s="39" t="s">
        <v>51</v>
      </c>
    </row>
    <row r="9350" spans="1:6">
      <c r="A9350">
        <v>102</v>
      </c>
      <c r="B9350" s="1" t="s">
        <v>332</v>
      </c>
      <c r="C9350">
        <v>1</v>
      </c>
      <c r="D9350" s="39">
        <v>0.3</v>
      </c>
      <c r="E9350" s="39">
        <v>0</v>
      </c>
      <c r="F9350" s="39" t="s">
        <v>51</v>
      </c>
    </row>
    <row r="9351" spans="1:6">
      <c r="A9351">
        <v>102</v>
      </c>
      <c r="B9351" s="1" t="s">
        <v>332</v>
      </c>
      <c r="C9351">
        <v>2</v>
      </c>
      <c r="D9351" s="39">
        <v>0.57999999999999996</v>
      </c>
      <c r="E9351" s="39">
        <v>2</v>
      </c>
      <c r="F9351" s="39" t="s">
        <v>51</v>
      </c>
    </row>
    <row r="9352" spans="1:6">
      <c r="A9352">
        <v>102</v>
      </c>
      <c r="B9352" s="1" t="s">
        <v>390</v>
      </c>
      <c r="C9352">
        <v>1</v>
      </c>
      <c r="D9352" s="39">
        <v>0.25</v>
      </c>
      <c r="E9352" s="39">
        <v>0</v>
      </c>
      <c r="F9352" s="39" t="s">
        <v>51</v>
      </c>
    </row>
    <row r="9353" spans="1:6">
      <c r="A9353">
        <v>102</v>
      </c>
      <c r="B9353" s="1" t="s">
        <v>390</v>
      </c>
      <c r="C9353">
        <v>2</v>
      </c>
      <c r="D9353" s="39">
        <v>0.5</v>
      </c>
      <c r="E9353" s="39">
        <v>1</v>
      </c>
      <c r="F9353" s="39" t="s">
        <v>51</v>
      </c>
    </row>
    <row r="9354" spans="1:6">
      <c r="A9354">
        <v>102</v>
      </c>
      <c r="B9354" s="1" t="s">
        <v>430</v>
      </c>
      <c r="C9354">
        <v>1</v>
      </c>
      <c r="D9354" s="39">
        <v>0.56000000000000005</v>
      </c>
      <c r="E9354" s="39">
        <v>1</v>
      </c>
      <c r="F9354" s="39" t="s">
        <v>51</v>
      </c>
    </row>
    <row r="9355" spans="1:6">
      <c r="A9355">
        <v>102</v>
      </c>
      <c r="B9355" s="1" t="s">
        <v>430</v>
      </c>
      <c r="C9355">
        <v>2</v>
      </c>
      <c r="D9355" s="39">
        <v>0.48</v>
      </c>
      <c r="E9355" s="39">
        <v>0</v>
      </c>
      <c r="F9355" s="39" t="s">
        <v>51</v>
      </c>
    </row>
    <row r="9356" spans="1:6">
      <c r="A9356">
        <v>102</v>
      </c>
      <c r="B9356" s="1" t="s">
        <v>343</v>
      </c>
      <c r="C9356">
        <v>1</v>
      </c>
      <c r="D9356" s="39">
        <v>0.52</v>
      </c>
      <c r="E9356" s="39">
        <v>2</v>
      </c>
      <c r="F9356" s="39" t="s">
        <v>51</v>
      </c>
    </row>
    <row r="9357" spans="1:6">
      <c r="A9357">
        <v>102</v>
      </c>
      <c r="B9357" s="1" t="s">
        <v>343</v>
      </c>
      <c r="C9357">
        <v>2</v>
      </c>
      <c r="D9357" s="39">
        <v>0.49</v>
      </c>
      <c r="E9357" s="39">
        <v>1</v>
      </c>
      <c r="F9357" s="39" t="s">
        <v>51</v>
      </c>
    </row>
    <row r="9358" spans="1:6">
      <c r="A9358">
        <v>102</v>
      </c>
      <c r="B9358" s="1" t="s">
        <v>379</v>
      </c>
      <c r="C9358">
        <v>1</v>
      </c>
      <c r="D9358" s="39">
        <v>0.57999999999999996</v>
      </c>
      <c r="E9358" s="39">
        <v>2</v>
      </c>
      <c r="F9358" s="39" t="s">
        <v>51</v>
      </c>
    </row>
    <row r="9359" spans="1:6">
      <c r="A9359">
        <v>102</v>
      </c>
      <c r="B9359" s="1" t="s">
        <v>379</v>
      </c>
      <c r="C9359">
        <v>2</v>
      </c>
      <c r="D9359" s="39">
        <v>0.39</v>
      </c>
      <c r="E9359" s="39">
        <v>0</v>
      </c>
      <c r="F9359" s="39" t="s">
        <v>51</v>
      </c>
    </row>
    <row r="9360" spans="1:6">
      <c r="A9360">
        <v>102</v>
      </c>
      <c r="B9360" s="1" t="s">
        <v>10</v>
      </c>
      <c r="C9360">
        <v>1</v>
      </c>
      <c r="D9360" s="39">
        <v>0.47</v>
      </c>
      <c r="E9360" s="39">
        <v>0</v>
      </c>
      <c r="F9360" s="39" t="s">
        <v>51</v>
      </c>
    </row>
    <row r="9361" spans="1:6">
      <c r="A9361">
        <v>102</v>
      </c>
      <c r="B9361" s="1" t="s">
        <v>10</v>
      </c>
      <c r="C9361">
        <v>2</v>
      </c>
      <c r="D9361" s="39">
        <v>0.57999999999999996</v>
      </c>
      <c r="E9361" s="39">
        <v>2</v>
      </c>
      <c r="F9361" s="39" t="s">
        <v>51</v>
      </c>
    </row>
    <row r="9362" spans="1:6">
      <c r="A9362">
        <v>102</v>
      </c>
      <c r="B9362" s="1" t="s">
        <v>452</v>
      </c>
      <c r="C9362">
        <v>1</v>
      </c>
      <c r="D9362" s="39">
        <v>0.74</v>
      </c>
      <c r="E9362" s="39">
        <v>2</v>
      </c>
      <c r="F9362" s="39" t="s">
        <v>51</v>
      </c>
    </row>
    <row r="9363" spans="1:6">
      <c r="A9363">
        <v>102</v>
      </c>
      <c r="B9363" s="1" t="s">
        <v>452</v>
      </c>
      <c r="C9363">
        <v>2</v>
      </c>
      <c r="D9363" s="39">
        <v>0.42</v>
      </c>
      <c r="E9363" s="39">
        <v>1</v>
      </c>
      <c r="F9363" s="39" t="s">
        <v>51</v>
      </c>
    </row>
    <row r="9364" spans="1:6">
      <c r="A9364">
        <v>102</v>
      </c>
      <c r="B9364" s="1" t="s">
        <v>538</v>
      </c>
      <c r="C9364">
        <v>1</v>
      </c>
      <c r="D9364" s="39">
        <v>0.66</v>
      </c>
      <c r="E9364" s="39">
        <v>2</v>
      </c>
      <c r="F9364" s="39" t="s">
        <v>51</v>
      </c>
    </row>
    <row r="9365" spans="1:6">
      <c r="A9365">
        <v>102</v>
      </c>
      <c r="B9365" s="1" t="s">
        <v>538</v>
      </c>
      <c r="C9365">
        <v>2</v>
      </c>
      <c r="D9365" s="39">
        <v>0.55000000000000004</v>
      </c>
      <c r="E9365" s="39">
        <v>2</v>
      </c>
      <c r="F9365" s="39" t="s">
        <v>51</v>
      </c>
    </row>
    <row r="9366" spans="1:6">
      <c r="A9366">
        <v>102</v>
      </c>
      <c r="B9366" s="1" t="s">
        <v>508</v>
      </c>
      <c r="C9366">
        <v>1</v>
      </c>
      <c r="D9366" s="39">
        <v>0.35</v>
      </c>
      <c r="E9366" s="39">
        <v>1</v>
      </c>
      <c r="F9366" s="39" t="s">
        <v>51</v>
      </c>
    </row>
    <row r="9367" spans="1:6">
      <c r="A9367">
        <v>102</v>
      </c>
      <c r="B9367" s="1" t="s">
        <v>508</v>
      </c>
      <c r="C9367">
        <v>2</v>
      </c>
      <c r="D9367" s="39">
        <v>0.28000000000000003</v>
      </c>
      <c r="E9367" s="39">
        <v>1</v>
      </c>
      <c r="F9367" s="39" t="s">
        <v>51</v>
      </c>
    </row>
    <row r="9368" spans="1:6">
      <c r="A9368">
        <v>102</v>
      </c>
      <c r="B9368" s="1" t="s">
        <v>334</v>
      </c>
      <c r="C9368">
        <v>1</v>
      </c>
      <c r="D9368" s="39">
        <v>0.39</v>
      </c>
      <c r="E9368" s="39">
        <v>0</v>
      </c>
      <c r="F9368" s="39" t="s">
        <v>51</v>
      </c>
    </row>
    <row r="9369" spans="1:6">
      <c r="A9369">
        <v>102</v>
      </c>
      <c r="B9369" s="1" t="s">
        <v>334</v>
      </c>
      <c r="C9369">
        <v>2</v>
      </c>
      <c r="D9369" s="39">
        <v>0</v>
      </c>
      <c r="E9369" s="39">
        <v>0</v>
      </c>
      <c r="F9369" s="39" t="s">
        <v>52</v>
      </c>
    </row>
    <row r="9370" spans="1:6">
      <c r="A9370">
        <v>102</v>
      </c>
      <c r="B9370" s="1" t="s">
        <v>120</v>
      </c>
      <c r="C9370">
        <v>1</v>
      </c>
      <c r="D9370" s="39">
        <v>0.48</v>
      </c>
      <c r="E9370" s="39">
        <v>1</v>
      </c>
      <c r="F9370" s="39" t="s">
        <v>51</v>
      </c>
    </row>
    <row r="9371" spans="1:6">
      <c r="A9371">
        <v>102</v>
      </c>
      <c r="B9371" s="1" t="s">
        <v>120</v>
      </c>
      <c r="C9371">
        <v>2</v>
      </c>
      <c r="D9371" s="39">
        <v>0.71</v>
      </c>
      <c r="E9371" s="39">
        <v>2</v>
      </c>
      <c r="F9371" s="39" t="s">
        <v>51</v>
      </c>
    </row>
    <row r="9372" spans="1:6">
      <c r="A9372">
        <v>102</v>
      </c>
      <c r="B9372" s="1" t="s">
        <v>489</v>
      </c>
      <c r="C9372">
        <v>1</v>
      </c>
      <c r="D9372" s="39">
        <v>0.48</v>
      </c>
      <c r="E9372" s="39">
        <v>1</v>
      </c>
      <c r="F9372" s="39" t="s">
        <v>51</v>
      </c>
    </row>
    <row r="9373" spans="1:6">
      <c r="A9373">
        <v>102</v>
      </c>
      <c r="B9373" s="1" t="s">
        <v>489</v>
      </c>
      <c r="C9373">
        <v>2</v>
      </c>
      <c r="D9373" s="39">
        <v>0</v>
      </c>
      <c r="E9373" s="39">
        <v>0</v>
      </c>
      <c r="F9373" s="39" t="s">
        <v>52</v>
      </c>
    </row>
    <row r="9374" spans="1:6">
      <c r="A9374">
        <v>102</v>
      </c>
      <c r="B9374" s="1" t="s">
        <v>333</v>
      </c>
      <c r="C9374">
        <v>1</v>
      </c>
      <c r="D9374" s="39">
        <v>0.51</v>
      </c>
      <c r="E9374" s="39">
        <v>2</v>
      </c>
      <c r="F9374" s="39" t="s">
        <v>51</v>
      </c>
    </row>
    <row r="9375" spans="1:6">
      <c r="A9375">
        <v>102</v>
      </c>
      <c r="B9375" s="1" t="s">
        <v>333</v>
      </c>
      <c r="C9375">
        <v>2</v>
      </c>
      <c r="D9375" s="39">
        <v>0.71</v>
      </c>
      <c r="E9375" s="39">
        <v>2</v>
      </c>
      <c r="F9375" s="39" t="s">
        <v>51</v>
      </c>
    </row>
    <row r="9376" spans="1:6">
      <c r="A9376">
        <v>102</v>
      </c>
      <c r="B9376" s="1" t="s">
        <v>511</v>
      </c>
      <c r="C9376">
        <v>1</v>
      </c>
      <c r="D9376" s="39">
        <v>0.7</v>
      </c>
      <c r="E9376" s="39">
        <v>2</v>
      </c>
      <c r="F9376" s="39" t="s">
        <v>51</v>
      </c>
    </row>
    <row r="9377" spans="1:6">
      <c r="A9377">
        <v>102</v>
      </c>
      <c r="B9377" s="1" t="s">
        <v>511</v>
      </c>
      <c r="C9377">
        <v>2</v>
      </c>
      <c r="D9377" s="39">
        <v>0.39</v>
      </c>
      <c r="E9377" s="39">
        <v>1</v>
      </c>
      <c r="F9377" s="39" t="s">
        <v>51</v>
      </c>
    </row>
    <row r="9378" spans="1:6">
      <c r="A9378">
        <v>102</v>
      </c>
      <c r="B9378" s="1" t="s">
        <v>335</v>
      </c>
      <c r="C9378">
        <v>1</v>
      </c>
      <c r="D9378" s="39">
        <v>0.55000000000000004</v>
      </c>
      <c r="E9378" s="39">
        <v>1</v>
      </c>
      <c r="F9378" s="39" t="s">
        <v>51</v>
      </c>
    </row>
    <row r="9379" spans="1:6">
      <c r="A9379">
        <v>102</v>
      </c>
      <c r="B9379" s="1" t="s">
        <v>335</v>
      </c>
      <c r="C9379">
        <v>2</v>
      </c>
      <c r="D9379" s="39">
        <v>0.62</v>
      </c>
      <c r="E9379" s="39">
        <v>2</v>
      </c>
      <c r="F9379" s="39" t="s">
        <v>51</v>
      </c>
    </row>
    <row r="9380" spans="1:6">
      <c r="A9380">
        <v>102</v>
      </c>
      <c r="B9380" s="1" t="s">
        <v>14</v>
      </c>
      <c r="C9380">
        <v>1</v>
      </c>
      <c r="D9380" s="39">
        <v>0.38</v>
      </c>
      <c r="E9380" s="39">
        <v>0</v>
      </c>
      <c r="F9380" s="39" t="s">
        <v>51</v>
      </c>
    </row>
    <row r="9381" spans="1:6">
      <c r="A9381">
        <v>102</v>
      </c>
      <c r="B9381" s="1" t="s">
        <v>14</v>
      </c>
      <c r="C9381">
        <v>2</v>
      </c>
      <c r="D9381" s="39">
        <v>1</v>
      </c>
      <c r="E9381" s="39">
        <v>3</v>
      </c>
      <c r="F9381" s="39" t="s">
        <v>51</v>
      </c>
    </row>
    <row r="9382" spans="1:6">
      <c r="A9382">
        <v>102</v>
      </c>
      <c r="B9382" s="1" t="s">
        <v>201</v>
      </c>
      <c r="C9382">
        <v>1</v>
      </c>
      <c r="D9382" s="39">
        <v>0.27</v>
      </c>
      <c r="E9382" s="39">
        <v>0</v>
      </c>
      <c r="F9382" s="39" t="s">
        <v>51</v>
      </c>
    </row>
    <row r="9383" spans="1:6">
      <c r="A9383">
        <v>102</v>
      </c>
      <c r="B9383" s="1" t="s">
        <v>201</v>
      </c>
      <c r="C9383">
        <v>2</v>
      </c>
      <c r="D9383" s="39">
        <v>0.53</v>
      </c>
      <c r="E9383" s="39">
        <v>2</v>
      </c>
      <c r="F9383" s="39" t="s">
        <v>51</v>
      </c>
    </row>
    <row r="9384" spans="1:6">
      <c r="A9384">
        <v>102</v>
      </c>
      <c r="B9384" s="1" t="s">
        <v>405</v>
      </c>
      <c r="C9384">
        <v>1</v>
      </c>
      <c r="D9384" s="39">
        <v>0.55000000000000004</v>
      </c>
      <c r="E9384" s="39">
        <v>1</v>
      </c>
      <c r="F9384" s="39" t="s">
        <v>51</v>
      </c>
    </row>
    <row r="9385" spans="1:6">
      <c r="A9385">
        <v>102</v>
      </c>
      <c r="B9385" s="1" t="s">
        <v>405</v>
      </c>
      <c r="C9385">
        <v>2</v>
      </c>
      <c r="D9385" s="39">
        <v>1</v>
      </c>
      <c r="E9385" s="39">
        <v>3</v>
      </c>
      <c r="F9385" s="39" t="s">
        <v>51</v>
      </c>
    </row>
    <row r="9386" spans="1:6">
      <c r="A9386">
        <v>102</v>
      </c>
      <c r="B9386" s="1" t="s">
        <v>534</v>
      </c>
      <c r="C9386">
        <v>1</v>
      </c>
      <c r="D9386" s="39">
        <v>0.74</v>
      </c>
      <c r="E9386" s="39">
        <v>2</v>
      </c>
      <c r="F9386" s="39" t="s">
        <v>51</v>
      </c>
    </row>
    <row r="9387" spans="1:6">
      <c r="A9387">
        <v>102</v>
      </c>
      <c r="B9387" s="1" t="s">
        <v>534</v>
      </c>
      <c r="C9387">
        <v>2</v>
      </c>
      <c r="D9387" s="39">
        <v>0.42</v>
      </c>
      <c r="E9387" s="39">
        <v>1</v>
      </c>
      <c r="F9387" s="39" t="s">
        <v>51</v>
      </c>
    </row>
    <row r="9388" spans="1:6">
      <c r="A9388">
        <v>102</v>
      </c>
      <c r="B9388" s="1" t="s">
        <v>414</v>
      </c>
      <c r="C9388">
        <v>1</v>
      </c>
      <c r="D9388" s="39">
        <v>0.55000000000000004</v>
      </c>
      <c r="E9388" s="39">
        <v>2</v>
      </c>
      <c r="F9388" s="39" t="s">
        <v>51</v>
      </c>
    </row>
    <row r="9389" spans="1:6">
      <c r="A9389">
        <v>102</v>
      </c>
      <c r="B9389" s="1" t="s">
        <v>414</v>
      </c>
      <c r="C9389">
        <v>2</v>
      </c>
      <c r="D9389" s="39">
        <v>0.56999999999999995</v>
      </c>
      <c r="E9389" s="39">
        <v>2</v>
      </c>
      <c r="F9389" s="39" t="s">
        <v>51</v>
      </c>
    </row>
    <row r="9390" spans="1:6">
      <c r="A9390">
        <v>102</v>
      </c>
      <c r="B9390" s="1" t="s">
        <v>323</v>
      </c>
      <c r="C9390">
        <v>1</v>
      </c>
      <c r="D9390" s="39">
        <v>0.7</v>
      </c>
      <c r="E9390" s="39">
        <v>2</v>
      </c>
      <c r="F9390" s="39" t="s">
        <v>51</v>
      </c>
    </row>
    <row r="9391" spans="1:6">
      <c r="A9391">
        <v>102</v>
      </c>
      <c r="B9391" s="1" t="s">
        <v>323</v>
      </c>
      <c r="C9391">
        <v>2</v>
      </c>
      <c r="D9391" s="39">
        <v>1</v>
      </c>
      <c r="E9391" s="39">
        <v>3</v>
      </c>
      <c r="F9391" s="39" t="s">
        <v>51</v>
      </c>
    </row>
    <row r="9392" spans="1:6">
      <c r="A9392">
        <v>102</v>
      </c>
      <c r="B9392" s="1" t="s">
        <v>481</v>
      </c>
      <c r="C9392">
        <v>1</v>
      </c>
      <c r="D9392" s="39">
        <v>1</v>
      </c>
      <c r="E9392" s="39">
        <v>3</v>
      </c>
      <c r="F9392" s="39" t="s">
        <v>51</v>
      </c>
    </row>
    <row r="9393" spans="1:6">
      <c r="A9393">
        <v>102</v>
      </c>
      <c r="B9393" s="1" t="s">
        <v>481</v>
      </c>
      <c r="C9393">
        <v>2</v>
      </c>
      <c r="D9393" s="39">
        <v>0.96</v>
      </c>
      <c r="E9393" s="39">
        <v>2</v>
      </c>
      <c r="F9393" s="39" t="s">
        <v>51</v>
      </c>
    </row>
    <row r="9394" spans="1:6">
      <c r="A9394">
        <v>102</v>
      </c>
      <c r="B9394" s="1" t="s">
        <v>310</v>
      </c>
      <c r="C9394">
        <v>1</v>
      </c>
      <c r="D9394" s="39">
        <v>1</v>
      </c>
      <c r="E9394" s="39">
        <v>3</v>
      </c>
      <c r="F9394" s="39" t="s">
        <v>51</v>
      </c>
    </row>
    <row r="9395" spans="1:6">
      <c r="A9395">
        <v>102</v>
      </c>
      <c r="B9395" s="1" t="s">
        <v>310</v>
      </c>
      <c r="C9395">
        <v>2</v>
      </c>
      <c r="D9395" s="39">
        <v>1</v>
      </c>
      <c r="E9395" s="39">
        <v>3</v>
      </c>
      <c r="F9395" s="39" t="s">
        <v>51</v>
      </c>
    </row>
    <row r="9396" spans="1:6">
      <c r="A9396">
        <v>102</v>
      </c>
      <c r="B9396" s="1" t="s">
        <v>20</v>
      </c>
      <c r="C9396">
        <v>1</v>
      </c>
      <c r="D9396" s="39">
        <v>0.54</v>
      </c>
      <c r="E9396" s="39">
        <v>1</v>
      </c>
      <c r="F9396" s="39" t="s">
        <v>51</v>
      </c>
    </row>
    <row r="9397" spans="1:6">
      <c r="A9397">
        <v>102</v>
      </c>
      <c r="B9397" s="1" t="s">
        <v>20</v>
      </c>
      <c r="C9397">
        <v>2</v>
      </c>
      <c r="D9397" s="39">
        <v>0.83</v>
      </c>
      <c r="E9397" s="39">
        <v>2</v>
      </c>
      <c r="F9397" s="39" t="s">
        <v>51</v>
      </c>
    </row>
    <row r="9398" spans="1:6">
      <c r="A9398">
        <v>102</v>
      </c>
      <c r="B9398" s="1" t="s">
        <v>240</v>
      </c>
      <c r="C9398">
        <v>1</v>
      </c>
      <c r="D9398" s="39">
        <v>0.43</v>
      </c>
      <c r="E9398" s="39">
        <v>1</v>
      </c>
      <c r="F9398" s="39" t="s">
        <v>51</v>
      </c>
    </row>
    <row r="9399" spans="1:6">
      <c r="A9399">
        <v>102</v>
      </c>
      <c r="B9399" s="1" t="s">
        <v>240</v>
      </c>
      <c r="C9399">
        <v>2</v>
      </c>
      <c r="D9399" s="39">
        <v>0.62</v>
      </c>
      <c r="E9399" s="39">
        <v>2</v>
      </c>
      <c r="F9399" s="39" t="s">
        <v>51</v>
      </c>
    </row>
    <row r="9400" spans="1:6">
      <c r="A9400">
        <v>102</v>
      </c>
      <c r="B9400" s="1" t="s">
        <v>290</v>
      </c>
      <c r="C9400">
        <v>1</v>
      </c>
      <c r="D9400" s="39">
        <v>0.61</v>
      </c>
      <c r="E9400" s="39">
        <v>2</v>
      </c>
      <c r="F9400" s="39" t="s">
        <v>51</v>
      </c>
    </row>
    <row r="9401" spans="1:6">
      <c r="A9401">
        <v>102</v>
      </c>
      <c r="B9401" s="1" t="s">
        <v>290</v>
      </c>
      <c r="C9401">
        <v>2</v>
      </c>
      <c r="D9401" s="39">
        <v>0.72</v>
      </c>
      <c r="E9401" s="39">
        <v>1</v>
      </c>
      <c r="F9401" s="39" t="s">
        <v>51</v>
      </c>
    </row>
    <row r="9402" spans="1:6">
      <c r="A9402">
        <v>102</v>
      </c>
      <c r="B9402" s="1" t="s">
        <v>274</v>
      </c>
      <c r="C9402">
        <v>1</v>
      </c>
      <c r="D9402" s="39">
        <v>0.39</v>
      </c>
      <c r="E9402" s="39">
        <v>0</v>
      </c>
      <c r="F9402" s="39" t="s">
        <v>51</v>
      </c>
    </row>
    <row r="9403" spans="1:6">
      <c r="A9403">
        <v>102</v>
      </c>
      <c r="B9403" s="1" t="s">
        <v>274</v>
      </c>
      <c r="C9403">
        <v>2</v>
      </c>
      <c r="D9403" s="39">
        <v>0.45</v>
      </c>
      <c r="E9403" s="39">
        <v>0</v>
      </c>
      <c r="F9403" s="39" t="s">
        <v>51</v>
      </c>
    </row>
    <row r="9404" spans="1:6">
      <c r="A9404">
        <v>102</v>
      </c>
      <c r="B9404" s="1" t="s">
        <v>580</v>
      </c>
      <c r="C9404">
        <v>1</v>
      </c>
      <c r="D9404" s="39">
        <v>0.6</v>
      </c>
      <c r="E9404" s="39">
        <v>1</v>
      </c>
      <c r="F9404" s="39" t="s">
        <v>51</v>
      </c>
    </row>
    <row r="9405" spans="1:6">
      <c r="A9405">
        <v>102</v>
      </c>
      <c r="B9405" s="1" t="s">
        <v>580</v>
      </c>
      <c r="C9405">
        <v>2</v>
      </c>
      <c r="D9405" s="39">
        <v>1</v>
      </c>
      <c r="E9405" s="39">
        <v>3</v>
      </c>
      <c r="F9405" s="39" t="s">
        <v>51</v>
      </c>
    </row>
    <row r="9406" spans="1:6">
      <c r="A9406">
        <v>102</v>
      </c>
      <c r="B9406" s="1" t="s">
        <v>342</v>
      </c>
      <c r="C9406">
        <v>1</v>
      </c>
      <c r="D9406" s="39">
        <v>0.89</v>
      </c>
      <c r="E9406" s="39">
        <v>2</v>
      </c>
      <c r="F9406" s="39" t="s">
        <v>51</v>
      </c>
    </row>
    <row r="9407" spans="1:6">
      <c r="A9407">
        <v>102</v>
      </c>
      <c r="B9407" s="1" t="s">
        <v>342</v>
      </c>
      <c r="C9407">
        <v>2</v>
      </c>
      <c r="D9407" s="39">
        <v>0.92</v>
      </c>
      <c r="E9407" s="39">
        <v>2</v>
      </c>
      <c r="F9407" s="39" t="s">
        <v>51</v>
      </c>
    </row>
    <row r="9408" spans="1:6">
      <c r="A9408">
        <v>102</v>
      </c>
      <c r="B9408" s="1" t="s">
        <v>526</v>
      </c>
      <c r="C9408">
        <v>1</v>
      </c>
      <c r="D9408" s="39">
        <v>0.57999999999999996</v>
      </c>
      <c r="E9408" s="39">
        <v>1</v>
      </c>
      <c r="F9408" s="39" t="s">
        <v>51</v>
      </c>
    </row>
    <row r="9409" spans="1:6">
      <c r="A9409">
        <v>102</v>
      </c>
      <c r="B9409" s="1" t="s">
        <v>526</v>
      </c>
      <c r="C9409">
        <v>2</v>
      </c>
      <c r="D9409" s="39">
        <v>0.77</v>
      </c>
      <c r="E9409" s="39">
        <v>2</v>
      </c>
      <c r="F9409" s="39" t="s">
        <v>51</v>
      </c>
    </row>
    <row r="9410" spans="1:6">
      <c r="A9410">
        <v>102</v>
      </c>
      <c r="B9410" s="1" t="s">
        <v>356</v>
      </c>
      <c r="C9410">
        <v>1</v>
      </c>
      <c r="D9410" s="39">
        <v>0.8</v>
      </c>
      <c r="E9410" s="39">
        <v>2</v>
      </c>
      <c r="F9410" s="39" t="s">
        <v>51</v>
      </c>
    </row>
    <row r="9411" spans="1:6">
      <c r="A9411">
        <v>102</v>
      </c>
      <c r="B9411" s="1" t="s">
        <v>356</v>
      </c>
      <c r="C9411">
        <v>2</v>
      </c>
      <c r="D9411" s="39">
        <v>0.61</v>
      </c>
      <c r="E9411" s="39">
        <v>1</v>
      </c>
      <c r="F9411" s="39" t="s">
        <v>51</v>
      </c>
    </row>
    <row r="9412" spans="1:6">
      <c r="A9412">
        <v>102</v>
      </c>
      <c r="B9412" s="1" t="s">
        <v>311</v>
      </c>
      <c r="C9412">
        <v>1</v>
      </c>
      <c r="D9412" s="39">
        <v>1</v>
      </c>
      <c r="E9412" s="39">
        <v>3</v>
      </c>
      <c r="F9412" s="39" t="s">
        <v>51</v>
      </c>
    </row>
    <row r="9413" spans="1:6">
      <c r="A9413">
        <v>102</v>
      </c>
      <c r="B9413" s="1" t="s">
        <v>311</v>
      </c>
      <c r="C9413">
        <v>2</v>
      </c>
      <c r="D9413" s="39">
        <v>0.8</v>
      </c>
      <c r="E9413" s="39">
        <v>2</v>
      </c>
      <c r="F9413" s="39" t="s">
        <v>51</v>
      </c>
    </row>
    <row r="9414" spans="1:6">
      <c r="A9414">
        <v>102</v>
      </c>
      <c r="B9414" s="1" t="s">
        <v>394</v>
      </c>
      <c r="C9414">
        <v>1</v>
      </c>
      <c r="D9414" s="39">
        <v>0.53</v>
      </c>
      <c r="E9414" s="39">
        <v>2</v>
      </c>
      <c r="F9414" s="39" t="s">
        <v>51</v>
      </c>
    </row>
    <row r="9415" spans="1:6">
      <c r="A9415">
        <v>102</v>
      </c>
      <c r="B9415" s="1" t="s">
        <v>394</v>
      </c>
      <c r="C9415">
        <v>2</v>
      </c>
      <c r="D9415" s="39">
        <v>0.7</v>
      </c>
      <c r="E9415" s="39">
        <v>1</v>
      </c>
      <c r="F9415" s="39" t="s">
        <v>51</v>
      </c>
    </row>
    <row r="9416" spans="1:6">
      <c r="A9416">
        <v>102</v>
      </c>
      <c r="B9416" s="1" t="s">
        <v>561</v>
      </c>
      <c r="C9416">
        <v>1</v>
      </c>
      <c r="D9416" s="39">
        <v>1</v>
      </c>
      <c r="E9416" s="39">
        <v>3</v>
      </c>
      <c r="F9416" s="39" t="s">
        <v>51</v>
      </c>
    </row>
    <row r="9417" spans="1:6">
      <c r="A9417">
        <v>102</v>
      </c>
      <c r="B9417" s="1" t="s">
        <v>561</v>
      </c>
      <c r="C9417">
        <v>2</v>
      </c>
      <c r="D9417" s="39">
        <v>0.75</v>
      </c>
      <c r="E9417" s="39">
        <v>2</v>
      </c>
      <c r="F9417" s="39" t="s">
        <v>51</v>
      </c>
    </row>
    <row r="9418" spans="1:6">
      <c r="A9418">
        <v>102</v>
      </c>
      <c r="B9418" s="1" t="s">
        <v>243</v>
      </c>
      <c r="C9418">
        <v>1</v>
      </c>
      <c r="D9418" s="39">
        <v>0.53</v>
      </c>
      <c r="E9418" s="39">
        <v>2</v>
      </c>
      <c r="F9418" s="39" t="s">
        <v>51</v>
      </c>
    </row>
    <row r="9419" spans="1:6">
      <c r="A9419">
        <v>102</v>
      </c>
      <c r="B9419" s="1" t="s">
        <v>243</v>
      </c>
      <c r="C9419">
        <v>2</v>
      </c>
      <c r="D9419" s="39">
        <v>0.51</v>
      </c>
      <c r="E9419" s="39">
        <v>2</v>
      </c>
      <c r="F9419" s="39" t="s">
        <v>51</v>
      </c>
    </row>
    <row r="9420" spans="1:6">
      <c r="A9420">
        <v>102</v>
      </c>
      <c r="B9420" s="1" t="s">
        <v>285</v>
      </c>
      <c r="C9420">
        <v>1</v>
      </c>
      <c r="D9420" s="39">
        <v>1</v>
      </c>
      <c r="E9420" s="39">
        <v>3</v>
      </c>
      <c r="F9420" s="39" t="s">
        <v>51</v>
      </c>
    </row>
    <row r="9421" spans="1:6">
      <c r="A9421">
        <v>102</v>
      </c>
      <c r="B9421" s="1" t="s">
        <v>285</v>
      </c>
      <c r="C9421">
        <v>2</v>
      </c>
      <c r="D9421" s="39">
        <v>0.7</v>
      </c>
      <c r="E9421" s="39">
        <v>2</v>
      </c>
      <c r="F9421" s="39" t="s">
        <v>51</v>
      </c>
    </row>
    <row r="9422" spans="1:6">
      <c r="A9422">
        <v>102</v>
      </c>
      <c r="B9422" s="1" t="s">
        <v>275</v>
      </c>
      <c r="C9422">
        <v>1</v>
      </c>
      <c r="D9422" s="39">
        <v>0.69</v>
      </c>
      <c r="E9422" s="39">
        <v>2</v>
      </c>
      <c r="F9422" s="39" t="s">
        <v>51</v>
      </c>
    </row>
    <row r="9423" spans="1:6">
      <c r="A9423">
        <v>102</v>
      </c>
      <c r="B9423" s="1" t="s">
        <v>275</v>
      </c>
      <c r="C9423">
        <v>2</v>
      </c>
      <c r="D9423" s="39">
        <v>0.63</v>
      </c>
      <c r="E9423" s="39">
        <v>2</v>
      </c>
      <c r="F9423" s="39" t="s">
        <v>51</v>
      </c>
    </row>
    <row r="9424" spans="1:6">
      <c r="A9424">
        <v>102</v>
      </c>
      <c r="B9424" s="1" t="s">
        <v>21</v>
      </c>
      <c r="C9424">
        <v>1</v>
      </c>
      <c r="D9424" s="39">
        <v>0.92</v>
      </c>
      <c r="E9424" s="39">
        <v>2</v>
      </c>
      <c r="F9424" s="39" t="s">
        <v>51</v>
      </c>
    </row>
    <row r="9425" spans="1:6">
      <c r="A9425">
        <v>102</v>
      </c>
      <c r="B9425" s="1" t="s">
        <v>21</v>
      </c>
      <c r="C9425">
        <v>2</v>
      </c>
      <c r="D9425" s="39">
        <v>1</v>
      </c>
      <c r="E9425" s="39">
        <v>3</v>
      </c>
      <c r="F9425" s="39" t="s">
        <v>51</v>
      </c>
    </row>
    <row r="9426" spans="1:6">
      <c r="A9426">
        <v>102</v>
      </c>
      <c r="B9426" s="1" t="s">
        <v>376</v>
      </c>
      <c r="C9426">
        <v>1</v>
      </c>
      <c r="D9426" s="39">
        <v>0.83</v>
      </c>
      <c r="E9426" s="39">
        <v>2</v>
      </c>
      <c r="F9426" s="39" t="s">
        <v>51</v>
      </c>
    </row>
    <row r="9427" spans="1:6">
      <c r="A9427">
        <v>102</v>
      </c>
      <c r="B9427" s="1" t="s">
        <v>376</v>
      </c>
      <c r="C9427">
        <v>2</v>
      </c>
      <c r="D9427" s="39">
        <v>1</v>
      </c>
      <c r="E9427" s="39">
        <v>3</v>
      </c>
      <c r="F9427" s="39" t="s">
        <v>51</v>
      </c>
    </row>
    <row r="9428" spans="1:6">
      <c r="A9428">
        <v>102</v>
      </c>
      <c r="B9428" s="1" t="s">
        <v>370</v>
      </c>
      <c r="C9428">
        <v>1</v>
      </c>
      <c r="D9428" s="39">
        <v>1</v>
      </c>
      <c r="E9428" s="39">
        <v>3</v>
      </c>
      <c r="F9428" s="39" t="s">
        <v>51</v>
      </c>
    </row>
    <row r="9429" spans="1:6">
      <c r="A9429">
        <v>102</v>
      </c>
      <c r="B9429" s="1" t="s">
        <v>370</v>
      </c>
      <c r="C9429">
        <v>2</v>
      </c>
      <c r="D9429" s="39">
        <v>0.45</v>
      </c>
      <c r="E9429" s="39">
        <v>1</v>
      </c>
      <c r="F9429" s="39" t="s">
        <v>51</v>
      </c>
    </row>
    <row r="9430" spans="1:6">
      <c r="A9430">
        <v>102</v>
      </c>
      <c r="B9430" s="1" t="s">
        <v>602</v>
      </c>
      <c r="C9430">
        <v>1</v>
      </c>
      <c r="D9430" s="39">
        <v>1</v>
      </c>
      <c r="E9430" s="39">
        <v>3</v>
      </c>
      <c r="F9430" s="39" t="s">
        <v>51</v>
      </c>
    </row>
    <row r="9431" spans="1:6">
      <c r="A9431">
        <v>102</v>
      </c>
      <c r="B9431" s="1" t="s">
        <v>602</v>
      </c>
      <c r="C9431">
        <v>2</v>
      </c>
      <c r="D9431" s="39">
        <v>0.76</v>
      </c>
      <c r="E9431" s="39">
        <v>2</v>
      </c>
      <c r="F9431" s="39" t="s">
        <v>51</v>
      </c>
    </row>
    <row r="9432" spans="1:6">
      <c r="A9432">
        <v>102</v>
      </c>
      <c r="B9432" s="1" t="s">
        <v>535</v>
      </c>
      <c r="C9432">
        <v>1</v>
      </c>
      <c r="D9432" s="39">
        <v>0.5</v>
      </c>
      <c r="E9432" s="39">
        <v>1</v>
      </c>
      <c r="F9432" s="39" t="s">
        <v>51</v>
      </c>
    </row>
    <row r="9433" spans="1:6">
      <c r="A9433">
        <v>102</v>
      </c>
      <c r="B9433" s="1" t="s">
        <v>535</v>
      </c>
      <c r="C9433">
        <v>2</v>
      </c>
      <c r="D9433" s="39">
        <v>0.77</v>
      </c>
      <c r="E9433" s="39">
        <v>2</v>
      </c>
      <c r="F9433" s="39" t="s">
        <v>51</v>
      </c>
    </row>
    <row r="9434" spans="1:6">
      <c r="A9434" s="77">
        <v>103</v>
      </c>
      <c r="B9434" s="1" t="s">
        <v>354</v>
      </c>
      <c r="C9434">
        <v>1</v>
      </c>
      <c r="D9434" s="39">
        <v>0.67</v>
      </c>
      <c r="E9434" s="39">
        <v>2</v>
      </c>
      <c r="F9434" s="39" t="s">
        <v>51</v>
      </c>
    </row>
    <row r="9435" spans="1:6">
      <c r="A9435">
        <v>103</v>
      </c>
      <c r="B9435" s="1" t="s">
        <v>354</v>
      </c>
      <c r="C9435">
        <v>2</v>
      </c>
      <c r="D9435" s="39">
        <v>1</v>
      </c>
      <c r="E9435" s="39">
        <v>3</v>
      </c>
      <c r="F9435" s="39" t="s">
        <v>51</v>
      </c>
    </row>
    <row r="9436" spans="1:6">
      <c r="A9436">
        <v>103</v>
      </c>
      <c r="B9436" s="1" t="s">
        <v>559</v>
      </c>
      <c r="C9436">
        <v>1</v>
      </c>
      <c r="D9436" s="39">
        <v>0.68</v>
      </c>
      <c r="E9436" s="39">
        <v>2</v>
      </c>
      <c r="F9436" s="39" t="s">
        <v>51</v>
      </c>
    </row>
    <row r="9437" spans="1:6">
      <c r="A9437">
        <v>103</v>
      </c>
      <c r="B9437" s="1" t="s">
        <v>559</v>
      </c>
      <c r="C9437">
        <v>2</v>
      </c>
      <c r="D9437" s="39">
        <v>1</v>
      </c>
      <c r="E9437" s="39">
        <v>3</v>
      </c>
      <c r="F9437" s="39" t="s">
        <v>51</v>
      </c>
    </row>
    <row r="9438" spans="1:6">
      <c r="A9438">
        <v>103</v>
      </c>
      <c r="B9438" s="1" t="s">
        <v>330</v>
      </c>
      <c r="C9438">
        <v>1</v>
      </c>
      <c r="D9438" s="39">
        <v>0.56999999999999995</v>
      </c>
      <c r="E9438" s="39">
        <v>2</v>
      </c>
      <c r="F9438" s="39" t="s">
        <v>51</v>
      </c>
    </row>
    <row r="9439" spans="1:6">
      <c r="A9439">
        <v>103</v>
      </c>
      <c r="B9439" s="1" t="s">
        <v>330</v>
      </c>
      <c r="C9439">
        <v>2</v>
      </c>
      <c r="D9439" s="39">
        <v>0.62</v>
      </c>
      <c r="E9439" s="39">
        <v>2</v>
      </c>
      <c r="F9439" s="39" t="s">
        <v>51</v>
      </c>
    </row>
    <row r="9440" spans="1:6">
      <c r="A9440">
        <v>103</v>
      </c>
      <c r="B9440" s="1" t="s">
        <v>488</v>
      </c>
      <c r="C9440">
        <v>1</v>
      </c>
      <c r="D9440" s="39">
        <v>0.38</v>
      </c>
      <c r="E9440" s="39">
        <v>1</v>
      </c>
      <c r="F9440" s="39" t="s">
        <v>51</v>
      </c>
    </row>
    <row r="9441" spans="1:6">
      <c r="A9441">
        <v>103</v>
      </c>
      <c r="B9441" s="1" t="s">
        <v>488</v>
      </c>
      <c r="C9441">
        <v>2</v>
      </c>
      <c r="D9441" s="39">
        <v>0</v>
      </c>
      <c r="E9441" s="39">
        <v>0</v>
      </c>
      <c r="F9441" s="39" t="s">
        <v>52</v>
      </c>
    </row>
    <row r="9442" spans="1:6">
      <c r="A9442">
        <v>103</v>
      </c>
      <c r="B9442" s="1" t="s">
        <v>390</v>
      </c>
      <c r="C9442">
        <v>1</v>
      </c>
      <c r="D9442" s="39">
        <v>0.93</v>
      </c>
      <c r="E9442" s="39">
        <v>2</v>
      </c>
      <c r="F9442" s="39" t="s">
        <v>51</v>
      </c>
    </row>
    <row r="9443" spans="1:6">
      <c r="A9443">
        <v>103</v>
      </c>
      <c r="B9443" s="1" t="s">
        <v>390</v>
      </c>
      <c r="C9443">
        <v>2</v>
      </c>
      <c r="D9443" s="39">
        <v>0.61</v>
      </c>
      <c r="E9443" s="39">
        <v>2</v>
      </c>
      <c r="F9443" s="39" t="s">
        <v>51</v>
      </c>
    </row>
    <row r="9444" spans="1:6">
      <c r="A9444">
        <v>103</v>
      </c>
      <c r="B9444" s="1" t="s">
        <v>332</v>
      </c>
      <c r="C9444">
        <v>1</v>
      </c>
      <c r="D9444" s="39">
        <v>0.96</v>
      </c>
      <c r="E9444" s="39">
        <v>2</v>
      </c>
      <c r="F9444" s="39" t="s">
        <v>51</v>
      </c>
    </row>
    <row r="9445" spans="1:6">
      <c r="A9445">
        <v>103</v>
      </c>
      <c r="B9445" s="1" t="s">
        <v>332</v>
      </c>
      <c r="C9445">
        <v>2</v>
      </c>
      <c r="D9445" s="39">
        <v>1</v>
      </c>
      <c r="E9445" s="39">
        <v>3</v>
      </c>
      <c r="F9445" s="39" t="s">
        <v>51</v>
      </c>
    </row>
    <row r="9446" spans="1:6">
      <c r="A9446">
        <v>103</v>
      </c>
      <c r="B9446" s="1" t="s">
        <v>343</v>
      </c>
      <c r="C9446">
        <v>1</v>
      </c>
      <c r="D9446" s="39">
        <v>0.61</v>
      </c>
      <c r="E9446" s="39">
        <v>2</v>
      </c>
      <c r="F9446" s="39" t="s">
        <v>51</v>
      </c>
    </row>
    <row r="9447" spans="1:6">
      <c r="A9447">
        <v>103</v>
      </c>
      <c r="B9447" s="1" t="s">
        <v>343</v>
      </c>
      <c r="C9447">
        <v>2</v>
      </c>
      <c r="D9447" s="39">
        <v>0.35</v>
      </c>
      <c r="E9447" s="39">
        <v>0</v>
      </c>
      <c r="F9447" s="39" t="s">
        <v>51</v>
      </c>
    </row>
    <row r="9448" spans="1:6">
      <c r="A9448">
        <v>103</v>
      </c>
      <c r="B9448" s="1" t="s">
        <v>379</v>
      </c>
      <c r="C9448">
        <v>1</v>
      </c>
      <c r="D9448" s="39">
        <v>0.52</v>
      </c>
      <c r="E9448" s="39">
        <v>2</v>
      </c>
      <c r="F9448" s="39" t="s">
        <v>51</v>
      </c>
    </row>
    <row r="9449" spans="1:6">
      <c r="A9449">
        <v>103</v>
      </c>
      <c r="B9449" s="1" t="s">
        <v>379</v>
      </c>
      <c r="C9449">
        <v>2</v>
      </c>
      <c r="D9449" s="39">
        <v>0.62</v>
      </c>
      <c r="E9449" s="39">
        <v>2</v>
      </c>
      <c r="F9449" s="39" t="s">
        <v>51</v>
      </c>
    </row>
    <row r="9450" spans="1:6">
      <c r="A9450">
        <v>103</v>
      </c>
      <c r="B9450" s="1" t="s">
        <v>10</v>
      </c>
      <c r="C9450">
        <v>1</v>
      </c>
      <c r="D9450" s="39">
        <v>0.59</v>
      </c>
      <c r="E9450" s="39">
        <v>2</v>
      </c>
      <c r="F9450" s="39" t="s">
        <v>51</v>
      </c>
    </row>
    <row r="9451" spans="1:6">
      <c r="A9451">
        <v>103</v>
      </c>
      <c r="B9451" s="1" t="s">
        <v>10</v>
      </c>
      <c r="C9451">
        <v>2</v>
      </c>
      <c r="D9451" s="39">
        <v>0.69</v>
      </c>
      <c r="E9451" s="39">
        <v>2</v>
      </c>
      <c r="F9451" s="39" t="s">
        <v>51</v>
      </c>
    </row>
    <row r="9452" spans="1:6">
      <c r="A9452">
        <v>103</v>
      </c>
      <c r="B9452" s="1" t="s">
        <v>452</v>
      </c>
      <c r="C9452">
        <v>1</v>
      </c>
      <c r="D9452" s="39">
        <v>0.64</v>
      </c>
      <c r="E9452" s="39">
        <v>2</v>
      </c>
      <c r="F9452" s="39" t="s">
        <v>51</v>
      </c>
    </row>
    <row r="9453" spans="1:6">
      <c r="A9453">
        <v>103</v>
      </c>
      <c r="B9453" s="1" t="s">
        <v>452</v>
      </c>
      <c r="C9453">
        <v>2</v>
      </c>
      <c r="D9453" s="39">
        <v>0.98</v>
      </c>
      <c r="E9453" s="39">
        <v>2</v>
      </c>
      <c r="F9453" s="39" t="s">
        <v>51</v>
      </c>
    </row>
    <row r="9454" spans="1:6">
      <c r="A9454">
        <v>103</v>
      </c>
      <c r="B9454" s="1" t="s">
        <v>538</v>
      </c>
      <c r="C9454">
        <v>1</v>
      </c>
      <c r="D9454" s="39">
        <v>0.53</v>
      </c>
      <c r="E9454" s="39">
        <v>2</v>
      </c>
      <c r="F9454" s="39" t="s">
        <v>51</v>
      </c>
    </row>
    <row r="9455" spans="1:6">
      <c r="A9455">
        <v>103</v>
      </c>
      <c r="B9455" s="1" t="s">
        <v>538</v>
      </c>
      <c r="C9455">
        <v>2</v>
      </c>
      <c r="D9455" s="39">
        <v>0.88</v>
      </c>
      <c r="E9455" s="39">
        <v>2</v>
      </c>
      <c r="F9455" s="39" t="s">
        <v>51</v>
      </c>
    </row>
    <row r="9456" spans="1:6">
      <c r="A9456">
        <v>103</v>
      </c>
      <c r="B9456" s="1" t="s">
        <v>508</v>
      </c>
      <c r="C9456">
        <v>1</v>
      </c>
      <c r="D9456" s="39">
        <v>0.64</v>
      </c>
      <c r="E9456" s="39">
        <v>2</v>
      </c>
      <c r="F9456" s="39" t="s">
        <v>51</v>
      </c>
    </row>
    <row r="9457" spans="1:6">
      <c r="A9457">
        <v>103</v>
      </c>
      <c r="B9457" s="1" t="s">
        <v>508</v>
      </c>
      <c r="C9457">
        <v>2</v>
      </c>
      <c r="D9457" s="39">
        <v>1</v>
      </c>
      <c r="E9457" s="39">
        <v>3</v>
      </c>
      <c r="F9457" s="39" t="s">
        <v>51</v>
      </c>
    </row>
    <row r="9458" spans="1:6">
      <c r="A9458">
        <v>103</v>
      </c>
      <c r="B9458" s="1" t="s">
        <v>120</v>
      </c>
      <c r="C9458">
        <v>1</v>
      </c>
      <c r="D9458" s="39">
        <v>0.77</v>
      </c>
      <c r="E9458" s="39">
        <v>2</v>
      </c>
      <c r="F9458" s="39" t="s">
        <v>51</v>
      </c>
    </row>
    <row r="9459" spans="1:6">
      <c r="A9459">
        <v>103</v>
      </c>
      <c r="B9459" s="1" t="s">
        <v>120</v>
      </c>
      <c r="C9459">
        <v>2</v>
      </c>
      <c r="D9459" s="39">
        <v>0</v>
      </c>
      <c r="E9459" s="39">
        <v>0</v>
      </c>
      <c r="F9459" s="39" t="s">
        <v>52</v>
      </c>
    </row>
    <row r="9460" spans="1:6">
      <c r="A9460">
        <v>103</v>
      </c>
      <c r="B9460" s="1" t="s">
        <v>333</v>
      </c>
      <c r="C9460">
        <v>1</v>
      </c>
      <c r="D9460" s="39">
        <v>0.72</v>
      </c>
      <c r="E9460" s="39">
        <v>2</v>
      </c>
      <c r="F9460" s="39" t="s">
        <v>51</v>
      </c>
    </row>
    <row r="9461" spans="1:6">
      <c r="A9461">
        <v>103</v>
      </c>
      <c r="B9461" s="1" t="s">
        <v>333</v>
      </c>
      <c r="C9461">
        <v>2</v>
      </c>
      <c r="D9461" s="39">
        <v>0.73</v>
      </c>
      <c r="E9461" s="39">
        <v>2</v>
      </c>
      <c r="F9461" s="39" t="s">
        <v>51</v>
      </c>
    </row>
    <row r="9462" spans="1:6">
      <c r="A9462">
        <v>103</v>
      </c>
      <c r="B9462" s="1" t="s">
        <v>489</v>
      </c>
      <c r="C9462">
        <v>1</v>
      </c>
      <c r="D9462" s="39">
        <v>0.83</v>
      </c>
      <c r="E9462" s="39">
        <v>2</v>
      </c>
      <c r="F9462" s="39" t="s">
        <v>51</v>
      </c>
    </row>
    <row r="9463" spans="1:6">
      <c r="A9463">
        <v>103</v>
      </c>
      <c r="B9463" s="1" t="s">
        <v>489</v>
      </c>
      <c r="C9463">
        <v>2</v>
      </c>
      <c r="D9463" s="39">
        <v>1</v>
      </c>
      <c r="E9463" s="39">
        <v>3</v>
      </c>
      <c r="F9463" s="39" t="s">
        <v>51</v>
      </c>
    </row>
    <row r="9464" spans="1:6">
      <c r="A9464">
        <v>103</v>
      </c>
      <c r="B9464" s="1" t="s">
        <v>511</v>
      </c>
      <c r="C9464">
        <v>1</v>
      </c>
      <c r="D9464" s="39">
        <v>0.59</v>
      </c>
      <c r="E9464" s="39">
        <v>2</v>
      </c>
      <c r="F9464" s="39" t="s">
        <v>51</v>
      </c>
    </row>
    <row r="9465" spans="1:6">
      <c r="A9465">
        <v>103</v>
      </c>
      <c r="B9465" s="1" t="s">
        <v>511</v>
      </c>
      <c r="C9465">
        <v>2</v>
      </c>
      <c r="D9465" s="39">
        <v>0.59</v>
      </c>
      <c r="E9465" s="39">
        <v>2</v>
      </c>
      <c r="F9465" s="39" t="s">
        <v>51</v>
      </c>
    </row>
    <row r="9466" spans="1:6">
      <c r="A9466">
        <v>103</v>
      </c>
      <c r="B9466" s="1" t="s">
        <v>335</v>
      </c>
      <c r="C9466">
        <v>1</v>
      </c>
      <c r="D9466" s="39">
        <v>0.87</v>
      </c>
      <c r="E9466" s="39">
        <v>2</v>
      </c>
      <c r="F9466" s="39" t="s">
        <v>51</v>
      </c>
    </row>
    <row r="9467" spans="1:6">
      <c r="A9467">
        <v>103</v>
      </c>
      <c r="B9467" s="1" t="s">
        <v>335</v>
      </c>
      <c r="C9467">
        <v>2</v>
      </c>
      <c r="D9467" s="39">
        <v>0.59</v>
      </c>
      <c r="E9467" s="39">
        <v>2</v>
      </c>
      <c r="F9467" s="39" t="s">
        <v>51</v>
      </c>
    </row>
    <row r="9468" spans="1:6">
      <c r="A9468">
        <v>103</v>
      </c>
      <c r="B9468" s="1" t="s">
        <v>14</v>
      </c>
      <c r="C9468">
        <v>1</v>
      </c>
      <c r="D9468" s="39">
        <v>0.56999999999999995</v>
      </c>
      <c r="E9468" s="39">
        <v>2</v>
      </c>
      <c r="F9468" s="39" t="s">
        <v>51</v>
      </c>
    </row>
    <row r="9469" spans="1:6">
      <c r="A9469">
        <v>103</v>
      </c>
      <c r="B9469" s="1" t="s">
        <v>14</v>
      </c>
      <c r="C9469">
        <v>2</v>
      </c>
      <c r="D9469" s="39">
        <v>1</v>
      </c>
      <c r="E9469" s="39">
        <v>3</v>
      </c>
      <c r="F9469" s="39" t="s">
        <v>51</v>
      </c>
    </row>
    <row r="9470" spans="1:6">
      <c r="A9470">
        <v>103</v>
      </c>
      <c r="B9470" s="1" t="s">
        <v>201</v>
      </c>
      <c r="C9470">
        <v>1</v>
      </c>
      <c r="D9470" s="39">
        <v>0.53</v>
      </c>
      <c r="E9470" s="39">
        <v>2</v>
      </c>
      <c r="F9470" s="39" t="s">
        <v>51</v>
      </c>
    </row>
    <row r="9471" spans="1:6">
      <c r="A9471">
        <v>103</v>
      </c>
      <c r="B9471" s="1" t="s">
        <v>201</v>
      </c>
      <c r="C9471">
        <v>2</v>
      </c>
      <c r="D9471" s="39">
        <v>0.48</v>
      </c>
      <c r="E9471" s="39">
        <v>1</v>
      </c>
      <c r="F9471" s="39" t="s">
        <v>51</v>
      </c>
    </row>
    <row r="9472" spans="1:6">
      <c r="A9472">
        <v>103</v>
      </c>
      <c r="B9472" s="1" t="s">
        <v>405</v>
      </c>
      <c r="C9472">
        <v>1</v>
      </c>
      <c r="D9472" s="39">
        <v>0.53</v>
      </c>
      <c r="E9472" s="39">
        <v>2</v>
      </c>
      <c r="F9472" s="39" t="s">
        <v>51</v>
      </c>
    </row>
    <row r="9473" spans="1:6">
      <c r="A9473">
        <v>103</v>
      </c>
      <c r="B9473" s="1" t="s">
        <v>405</v>
      </c>
      <c r="C9473">
        <v>2</v>
      </c>
      <c r="D9473" s="39">
        <v>0</v>
      </c>
      <c r="E9473" s="39">
        <v>0</v>
      </c>
      <c r="F9473" s="39" t="s">
        <v>52</v>
      </c>
    </row>
    <row r="9474" spans="1:6">
      <c r="A9474">
        <v>103</v>
      </c>
      <c r="B9474" s="1" t="s">
        <v>534</v>
      </c>
      <c r="C9474">
        <v>1</v>
      </c>
      <c r="D9474" s="39">
        <v>0.51</v>
      </c>
      <c r="E9474" s="39">
        <v>2</v>
      </c>
      <c r="F9474" s="39" t="s">
        <v>51</v>
      </c>
    </row>
    <row r="9475" spans="1:6">
      <c r="A9475">
        <v>103</v>
      </c>
      <c r="B9475" s="1" t="s">
        <v>534</v>
      </c>
      <c r="C9475">
        <v>2</v>
      </c>
      <c r="D9475" s="39">
        <v>1</v>
      </c>
      <c r="E9475" s="39">
        <v>3</v>
      </c>
      <c r="F9475" s="39" t="s">
        <v>51</v>
      </c>
    </row>
    <row r="9476" spans="1:6">
      <c r="A9476">
        <v>103</v>
      </c>
      <c r="B9476" s="1" t="s">
        <v>414</v>
      </c>
      <c r="C9476">
        <v>1</v>
      </c>
      <c r="D9476" s="39">
        <v>0.48</v>
      </c>
      <c r="E9476" s="39">
        <v>1</v>
      </c>
      <c r="F9476" s="39" t="s">
        <v>51</v>
      </c>
    </row>
    <row r="9477" spans="1:6">
      <c r="A9477">
        <v>103</v>
      </c>
      <c r="B9477" s="1" t="s">
        <v>414</v>
      </c>
      <c r="C9477">
        <v>2</v>
      </c>
      <c r="D9477" s="39">
        <v>0.63</v>
      </c>
      <c r="E9477" s="39">
        <v>1</v>
      </c>
      <c r="F9477" s="39" t="s">
        <v>51</v>
      </c>
    </row>
    <row r="9478" spans="1:6">
      <c r="A9478">
        <v>103</v>
      </c>
      <c r="B9478" s="1" t="s">
        <v>481</v>
      </c>
      <c r="C9478">
        <v>1</v>
      </c>
      <c r="D9478" s="39">
        <v>1</v>
      </c>
      <c r="E9478" s="39">
        <v>3</v>
      </c>
      <c r="F9478" s="39" t="s">
        <v>51</v>
      </c>
    </row>
    <row r="9479" spans="1:6">
      <c r="A9479">
        <v>103</v>
      </c>
      <c r="B9479" s="1" t="s">
        <v>481</v>
      </c>
      <c r="C9479">
        <v>2</v>
      </c>
      <c r="D9479" s="39">
        <v>0.3</v>
      </c>
      <c r="E9479" s="39">
        <v>0</v>
      </c>
      <c r="F9479" s="39" t="s">
        <v>51</v>
      </c>
    </row>
    <row r="9480" spans="1:6">
      <c r="A9480">
        <v>103</v>
      </c>
      <c r="B9480" s="1" t="s">
        <v>323</v>
      </c>
      <c r="C9480">
        <v>1</v>
      </c>
      <c r="D9480" s="39">
        <v>0.69</v>
      </c>
      <c r="E9480" s="39">
        <v>2</v>
      </c>
      <c r="F9480" s="39" t="s">
        <v>51</v>
      </c>
    </row>
    <row r="9481" spans="1:6">
      <c r="A9481">
        <v>103</v>
      </c>
      <c r="B9481" s="1" t="s">
        <v>323</v>
      </c>
      <c r="C9481">
        <v>2</v>
      </c>
      <c r="D9481" s="39">
        <v>0</v>
      </c>
      <c r="E9481" s="39">
        <v>0</v>
      </c>
      <c r="F9481" s="39" t="s">
        <v>52</v>
      </c>
    </row>
    <row r="9482" spans="1:6">
      <c r="A9482">
        <v>103</v>
      </c>
      <c r="B9482" s="1" t="s">
        <v>310</v>
      </c>
      <c r="C9482">
        <v>1</v>
      </c>
      <c r="D9482" s="39">
        <v>0.92</v>
      </c>
      <c r="E9482" s="39">
        <v>2</v>
      </c>
      <c r="F9482" s="39" t="s">
        <v>51</v>
      </c>
    </row>
    <row r="9483" spans="1:6">
      <c r="A9483">
        <v>103</v>
      </c>
      <c r="B9483" s="1" t="s">
        <v>310</v>
      </c>
      <c r="C9483">
        <v>2</v>
      </c>
      <c r="D9483" s="39">
        <v>0.56999999999999995</v>
      </c>
      <c r="E9483" s="39">
        <v>2</v>
      </c>
      <c r="F9483" s="39" t="s">
        <v>51</v>
      </c>
    </row>
    <row r="9484" spans="1:6">
      <c r="A9484">
        <v>103</v>
      </c>
      <c r="B9484" s="1" t="s">
        <v>20</v>
      </c>
      <c r="C9484">
        <v>1</v>
      </c>
      <c r="D9484" s="39">
        <v>0.67</v>
      </c>
      <c r="E9484" s="39">
        <v>2</v>
      </c>
      <c r="F9484" s="39" t="s">
        <v>51</v>
      </c>
    </row>
    <row r="9485" spans="1:6">
      <c r="A9485">
        <v>103</v>
      </c>
      <c r="B9485" s="1" t="s">
        <v>20</v>
      </c>
      <c r="C9485">
        <v>2</v>
      </c>
      <c r="D9485" s="39">
        <v>0.48</v>
      </c>
      <c r="E9485" s="39">
        <v>1</v>
      </c>
      <c r="F9485" s="39" t="s">
        <v>51</v>
      </c>
    </row>
    <row r="9486" spans="1:6">
      <c r="A9486">
        <v>103</v>
      </c>
      <c r="B9486" s="1" t="s">
        <v>240</v>
      </c>
      <c r="C9486">
        <v>1</v>
      </c>
      <c r="D9486" s="39">
        <v>0.62</v>
      </c>
      <c r="E9486" s="39">
        <v>2</v>
      </c>
      <c r="F9486" s="39" t="s">
        <v>51</v>
      </c>
    </row>
    <row r="9487" spans="1:6">
      <c r="A9487">
        <v>103</v>
      </c>
      <c r="B9487" s="1" t="s">
        <v>240</v>
      </c>
      <c r="C9487">
        <v>2</v>
      </c>
      <c r="D9487" s="39">
        <v>0.83</v>
      </c>
      <c r="E9487" s="39">
        <v>2</v>
      </c>
      <c r="F9487" s="39" t="s">
        <v>51</v>
      </c>
    </row>
    <row r="9488" spans="1:6">
      <c r="A9488">
        <v>103</v>
      </c>
      <c r="B9488" s="1" t="s">
        <v>290</v>
      </c>
      <c r="C9488">
        <v>1</v>
      </c>
      <c r="D9488" s="39">
        <v>0.62</v>
      </c>
      <c r="E9488" s="39">
        <v>2</v>
      </c>
      <c r="F9488" s="39" t="s">
        <v>51</v>
      </c>
    </row>
    <row r="9489" spans="1:6">
      <c r="A9489">
        <v>103</v>
      </c>
      <c r="B9489" s="1" t="s">
        <v>290</v>
      </c>
      <c r="C9489">
        <v>2</v>
      </c>
      <c r="D9489" s="39">
        <v>0.75</v>
      </c>
      <c r="E9489" s="39">
        <v>1</v>
      </c>
      <c r="F9489" s="39" t="s">
        <v>51</v>
      </c>
    </row>
    <row r="9490" spans="1:6">
      <c r="A9490">
        <v>103</v>
      </c>
      <c r="B9490" s="1" t="s">
        <v>274</v>
      </c>
      <c r="C9490">
        <v>1</v>
      </c>
      <c r="D9490" s="39">
        <v>0.59</v>
      </c>
      <c r="E9490" s="39">
        <v>2</v>
      </c>
      <c r="F9490" s="39" t="s">
        <v>51</v>
      </c>
    </row>
    <row r="9491" spans="1:6">
      <c r="A9491">
        <v>103</v>
      </c>
      <c r="B9491" s="1" t="s">
        <v>274</v>
      </c>
      <c r="C9491">
        <v>2</v>
      </c>
      <c r="D9491" s="39">
        <v>0.7</v>
      </c>
      <c r="E9491" s="39">
        <v>1</v>
      </c>
      <c r="F9491" s="39" t="s">
        <v>51</v>
      </c>
    </row>
    <row r="9492" spans="1:6">
      <c r="A9492">
        <v>103</v>
      </c>
      <c r="B9492" s="1" t="s">
        <v>580</v>
      </c>
      <c r="C9492">
        <v>1</v>
      </c>
      <c r="D9492" s="39">
        <v>0.91</v>
      </c>
      <c r="E9492" s="39">
        <v>2</v>
      </c>
      <c r="F9492" s="39" t="s">
        <v>51</v>
      </c>
    </row>
    <row r="9493" spans="1:6">
      <c r="A9493">
        <v>103</v>
      </c>
      <c r="B9493" s="1" t="s">
        <v>580</v>
      </c>
      <c r="C9493">
        <v>2</v>
      </c>
      <c r="D9493" s="39">
        <v>0.91</v>
      </c>
      <c r="E9493" s="39">
        <v>2</v>
      </c>
      <c r="F9493" s="39" t="s">
        <v>51</v>
      </c>
    </row>
    <row r="9494" spans="1:6">
      <c r="A9494">
        <v>103</v>
      </c>
      <c r="B9494" s="1" t="s">
        <v>342</v>
      </c>
      <c r="C9494">
        <v>1</v>
      </c>
      <c r="D9494" s="39">
        <v>0.76</v>
      </c>
      <c r="E9494" s="39">
        <v>2</v>
      </c>
      <c r="F9494" s="39" t="s">
        <v>51</v>
      </c>
    </row>
    <row r="9495" spans="1:6">
      <c r="A9495">
        <v>103</v>
      </c>
      <c r="B9495" s="1" t="s">
        <v>342</v>
      </c>
      <c r="C9495">
        <v>2</v>
      </c>
      <c r="D9495" s="39">
        <v>0.78</v>
      </c>
      <c r="E9495" s="39">
        <v>2</v>
      </c>
      <c r="F9495" s="39" t="s">
        <v>51</v>
      </c>
    </row>
    <row r="9496" spans="1:6">
      <c r="A9496">
        <v>103</v>
      </c>
      <c r="B9496" s="1" t="s">
        <v>526</v>
      </c>
      <c r="C9496">
        <v>1</v>
      </c>
      <c r="D9496" s="39">
        <v>1</v>
      </c>
      <c r="E9496" s="39">
        <v>3</v>
      </c>
      <c r="F9496" s="39" t="s">
        <v>51</v>
      </c>
    </row>
    <row r="9497" spans="1:6">
      <c r="A9497">
        <v>103</v>
      </c>
      <c r="B9497" s="1" t="s">
        <v>526</v>
      </c>
      <c r="C9497">
        <v>2</v>
      </c>
      <c r="D9497" s="39">
        <v>0.6</v>
      </c>
      <c r="E9497" s="39">
        <v>1</v>
      </c>
      <c r="F9497" s="39" t="s">
        <v>51</v>
      </c>
    </row>
    <row r="9498" spans="1:6">
      <c r="A9498">
        <v>103</v>
      </c>
      <c r="B9498" s="1" t="s">
        <v>311</v>
      </c>
      <c r="C9498">
        <v>1</v>
      </c>
      <c r="D9498" s="39">
        <v>0</v>
      </c>
      <c r="E9498" s="39">
        <v>0</v>
      </c>
      <c r="F9498" s="39" t="s">
        <v>52</v>
      </c>
    </row>
    <row r="9499" spans="1:6">
      <c r="A9499">
        <v>103</v>
      </c>
      <c r="B9499" s="1" t="s">
        <v>311</v>
      </c>
      <c r="C9499">
        <v>2</v>
      </c>
      <c r="D9499" s="39">
        <v>0</v>
      </c>
      <c r="E9499" s="39">
        <v>0</v>
      </c>
      <c r="F9499" s="39" t="s">
        <v>52</v>
      </c>
    </row>
    <row r="9500" spans="1:6">
      <c r="A9500">
        <v>103</v>
      </c>
      <c r="B9500" s="1" t="s">
        <v>356</v>
      </c>
      <c r="C9500">
        <v>1</v>
      </c>
      <c r="D9500" s="39">
        <v>0.8</v>
      </c>
      <c r="E9500" s="39">
        <v>2</v>
      </c>
      <c r="F9500" s="39" t="s">
        <v>51</v>
      </c>
    </row>
    <row r="9501" spans="1:6">
      <c r="A9501">
        <v>103</v>
      </c>
      <c r="B9501" s="1" t="s">
        <v>356</v>
      </c>
      <c r="C9501">
        <v>2</v>
      </c>
      <c r="D9501" s="39">
        <v>0.78</v>
      </c>
      <c r="E9501" s="39">
        <v>2</v>
      </c>
      <c r="F9501" s="39" t="s">
        <v>51</v>
      </c>
    </row>
    <row r="9502" spans="1:6">
      <c r="A9502">
        <v>103</v>
      </c>
      <c r="B9502" s="1" t="s">
        <v>394</v>
      </c>
      <c r="C9502">
        <v>1</v>
      </c>
      <c r="D9502" s="39">
        <v>0.6</v>
      </c>
      <c r="E9502" s="39">
        <v>2</v>
      </c>
      <c r="F9502" s="39" t="s">
        <v>51</v>
      </c>
    </row>
    <row r="9503" spans="1:6">
      <c r="A9503">
        <v>103</v>
      </c>
      <c r="B9503" s="1" t="s">
        <v>394</v>
      </c>
      <c r="C9503">
        <v>2</v>
      </c>
      <c r="D9503" s="39">
        <v>1</v>
      </c>
      <c r="E9503" s="39">
        <v>3</v>
      </c>
      <c r="F9503" s="39" t="s">
        <v>51</v>
      </c>
    </row>
    <row r="9504" spans="1:6">
      <c r="A9504">
        <v>103</v>
      </c>
      <c r="B9504" s="1" t="s">
        <v>561</v>
      </c>
      <c r="C9504">
        <v>1</v>
      </c>
      <c r="D9504" s="39">
        <v>0.6</v>
      </c>
      <c r="E9504" s="39">
        <v>2</v>
      </c>
      <c r="F9504" s="39" t="s">
        <v>51</v>
      </c>
    </row>
    <row r="9505" spans="1:6">
      <c r="A9505">
        <v>103</v>
      </c>
      <c r="B9505" s="1" t="s">
        <v>561</v>
      </c>
      <c r="C9505">
        <v>2</v>
      </c>
      <c r="D9505" s="39">
        <v>0.74</v>
      </c>
      <c r="E9505" s="39">
        <v>2</v>
      </c>
      <c r="F9505" s="39" t="s">
        <v>51</v>
      </c>
    </row>
    <row r="9506" spans="1:6">
      <c r="A9506">
        <v>103</v>
      </c>
      <c r="B9506" s="1" t="s">
        <v>256</v>
      </c>
      <c r="C9506">
        <v>1</v>
      </c>
      <c r="D9506" s="39">
        <v>1</v>
      </c>
      <c r="E9506" s="39">
        <v>3</v>
      </c>
      <c r="F9506" s="39" t="s">
        <v>51</v>
      </c>
    </row>
    <row r="9507" spans="1:6">
      <c r="A9507">
        <v>103</v>
      </c>
      <c r="B9507" s="1" t="s">
        <v>256</v>
      </c>
      <c r="C9507">
        <v>2</v>
      </c>
      <c r="D9507" s="39">
        <v>0</v>
      </c>
      <c r="E9507" s="39">
        <v>0</v>
      </c>
      <c r="F9507" s="39" t="s">
        <v>52</v>
      </c>
    </row>
    <row r="9508" spans="1:6">
      <c r="A9508">
        <v>103</v>
      </c>
      <c r="B9508" s="1" t="s">
        <v>243</v>
      </c>
      <c r="C9508">
        <v>1</v>
      </c>
      <c r="D9508" s="39">
        <v>0.72</v>
      </c>
      <c r="E9508" s="39">
        <v>2</v>
      </c>
      <c r="F9508" s="39" t="s">
        <v>51</v>
      </c>
    </row>
    <row r="9509" spans="1:6">
      <c r="A9509">
        <v>103</v>
      </c>
      <c r="B9509" s="1" t="s">
        <v>243</v>
      </c>
      <c r="C9509">
        <v>2</v>
      </c>
      <c r="D9509" s="39">
        <v>0.47</v>
      </c>
      <c r="E9509" s="39">
        <v>1</v>
      </c>
      <c r="F9509" s="39" t="s">
        <v>51</v>
      </c>
    </row>
    <row r="9510" spans="1:6">
      <c r="A9510">
        <v>103</v>
      </c>
      <c r="B9510" s="1" t="s">
        <v>285</v>
      </c>
      <c r="C9510">
        <v>1</v>
      </c>
      <c r="D9510" s="39">
        <v>1</v>
      </c>
      <c r="E9510" s="39">
        <v>3</v>
      </c>
      <c r="F9510" s="39" t="s">
        <v>51</v>
      </c>
    </row>
    <row r="9511" spans="1:6">
      <c r="A9511">
        <v>103</v>
      </c>
      <c r="B9511" s="1" t="s">
        <v>285</v>
      </c>
      <c r="C9511">
        <v>2</v>
      </c>
      <c r="D9511" s="39">
        <v>0.57999999999999996</v>
      </c>
      <c r="E9511" s="39">
        <v>2</v>
      </c>
      <c r="F9511" s="39" t="s">
        <v>51</v>
      </c>
    </row>
    <row r="9512" spans="1:6">
      <c r="A9512">
        <v>103</v>
      </c>
      <c r="B9512" s="1" t="s">
        <v>275</v>
      </c>
      <c r="C9512">
        <v>1</v>
      </c>
      <c r="D9512" s="39">
        <v>1</v>
      </c>
      <c r="E9512" s="39">
        <v>3</v>
      </c>
      <c r="F9512" s="39" t="s">
        <v>51</v>
      </c>
    </row>
    <row r="9513" spans="1:6">
      <c r="A9513">
        <v>103</v>
      </c>
      <c r="B9513" s="1" t="s">
        <v>275</v>
      </c>
      <c r="C9513">
        <v>2</v>
      </c>
      <c r="D9513" s="39">
        <v>1</v>
      </c>
      <c r="E9513" s="39">
        <v>3</v>
      </c>
      <c r="F9513" s="39" t="s">
        <v>51</v>
      </c>
    </row>
    <row r="9514" spans="1:6">
      <c r="A9514">
        <v>103</v>
      </c>
      <c r="B9514" s="1" t="s">
        <v>21</v>
      </c>
      <c r="C9514">
        <v>1</v>
      </c>
      <c r="D9514" s="39">
        <v>1</v>
      </c>
      <c r="E9514" s="39">
        <v>3</v>
      </c>
      <c r="F9514" s="39" t="s">
        <v>51</v>
      </c>
    </row>
    <row r="9515" spans="1:6">
      <c r="A9515">
        <v>103</v>
      </c>
      <c r="B9515" s="1" t="s">
        <v>21</v>
      </c>
      <c r="C9515">
        <v>2</v>
      </c>
      <c r="D9515" s="39">
        <v>1</v>
      </c>
      <c r="E9515" s="39">
        <v>3</v>
      </c>
      <c r="F9515" s="39" t="s">
        <v>51</v>
      </c>
    </row>
    <row r="9516" spans="1:6">
      <c r="A9516">
        <v>103</v>
      </c>
      <c r="B9516" s="1" t="s">
        <v>370</v>
      </c>
      <c r="C9516">
        <v>1</v>
      </c>
      <c r="D9516" s="39">
        <v>1</v>
      </c>
      <c r="E9516" s="39">
        <v>3</v>
      </c>
      <c r="F9516" s="39" t="s">
        <v>51</v>
      </c>
    </row>
    <row r="9517" spans="1:6">
      <c r="A9517">
        <v>103</v>
      </c>
      <c r="B9517" s="1" t="s">
        <v>370</v>
      </c>
      <c r="C9517">
        <v>2</v>
      </c>
      <c r="D9517" s="39">
        <v>1</v>
      </c>
      <c r="E9517" s="39">
        <v>3</v>
      </c>
      <c r="F9517" s="39" t="s">
        <v>51</v>
      </c>
    </row>
    <row r="9518" spans="1:6">
      <c r="A9518">
        <v>103</v>
      </c>
      <c r="B9518" s="1" t="s">
        <v>376</v>
      </c>
      <c r="C9518">
        <v>1</v>
      </c>
      <c r="D9518" s="39">
        <v>0.74</v>
      </c>
      <c r="E9518" s="39">
        <v>2</v>
      </c>
      <c r="F9518" s="39" t="s">
        <v>51</v>
      </c>
    </row>
    <row r="9519" spans="1:6">
      <c r="A9519">
        <v>103</v>
      </c>
      <c r="B9519" s="1" t="s">
        <v>376</v>
      </c>
      <c r="C9519">
        <v>2</v>
      </c>
      <c r="D9519" s="39">
        <v>1</v>
      </c>
      <c r="E9519" s="39">
        <v>3</v>
      </c>
      <c r="F9519" s="39" t="s">
        <v>51</v>
      </c>
    </row>
    <row r="9520" spans="1:6">
      <c r="A9520">
        <v>103</v>
      </c>
      <c r="B9520" s="1" t="s">
        <v>602</v>
      </c>
      <c r="C9520">
        <v>1</v>
      </c>
      <c r="D9520" s="39">
        <v>1</v>
      </c>
      <c r="E9520" s="39">
        <v>3</v>
      </c>
      <c r="F9520" s="39" t="s">
        <v>51</v>
      </c>
    </row>
    <row r="9521" spans="1:6">
      <c r="A9521">
        <v>103</v>
      </c>
      <c r="B9521" s="1" t="s">
        <v>602</v>
      </c>
      <c r="C9521">
        <v>2</v>
      </c>
      <c r="D9521" s="39">
        <v>0.68</v>
      </c>
      <c r="E9521" s="39">
        <v>1</v>
      </c>
      <c r="F9521" s="39" t="s">
        <v>51</v>
      </c>
    </row>
    <row r="9522" spans="1:6">
      <c r="A9522">
        <v>103</v>
      </c>
      <c r="B9522" s="1" t="s">
        <v>535</v>
      </c>
      <c r="C9522">
        <v>1</v>
      </c>
      <c r="D9522" s="39">
        <v>1</v>
      </c>
      <c r="E9522" s="39">
        <v>3</v>
      </c>
      <c r="F9522" s="39" t="s">
        <v>51</v>
      </c>
    </row>
    <row r="9523" spans="1:6">
      <c r="A9523">
        <v>103</v>
      </c>
      <c r="B9523" s="1" t="s">
        <v>535</v>
      </c>
      <c r="C9523">
        <v>2</v>
      </c>
      <c r="D9523" s="39">
        <v>0.88</v>
      </c>
      <c r="E9523" s="39">
        <v>1</v>
      </c>
      <c r="F9523" s="39" t="s">
        <v>51</v>
      </c>
    </row>
    <row r="9524" spans="1:6">
      <c r="A9524" s="77">
        <v>104</v>
      </c>
      <c r="B9524" s="1" t="s">
        <v>354</v>
      </c>
      <c r="C9524">
        <v>1</v>
      </c>
      <c r="D9524" s="39">
        <v>0.36</v>
      </c>
      <c r="E9524" s="39">
        <v>0</v>
      </c>
      <c r="F9524" s="39" t="s">
        <v>51</v>
      </c>
    </row>
    <row r="9525" spans="1:6">
      <c r="A9525">
        <v>104</v>
      </c>
      <c r="B9525" s="1" t="s">
        <v>354</v>
      </c>
      <c r="C9525">
        <v>2</v>
      </c>
      <c r="D9525" s="39">
        <v>0.38</v>
      </c>
      <c r="E9525" s="39">
        <v>1</v>
      </c>
      <c r="F9525" s="39" t="s">
        <v>51</v>
      </c>
    </row>
    <row r="9526" spans="1:6">
      <c r="A9526">
        <v>104</v>
      </c>
      <c r="B9526" s="1" t="s">
        <v>559</v>
      </c>
      <c r="C9526">
        <v>1</v>
      </c>
      <c r="D9526" s="39">
        <v>0.61</v>
      </c>
      <c r="E9526" s="39">
        <v>2</v>
      </c>
      <c r="F9526" s="39" t="s">
        <v>51</v>
      </c>
    </row>
    <row r="9527" spans="1:6">
      <c r="A9527">
        <v>104</v>
      </c>
      <c r="B9527" s="1" t="s">
        <v>559</v>
      </c>
      <c r="C9527">
        <v>2</v>
      </c>
      <c r="D9527" s="39">
        <v>0.44</v>
      </c>
      <c r="E9527" s="39">
        <v>0</v>
      </c>
      <c r="F9527" s="39" t="s">
        <v>51</v>
      </c>
    </row>
    <row r="9528" spans="1:6">
      <c r="A9528">
        <v>104</v>
      </c>
      <c r="B9528" s="1" t="s">
        <v>330</v>
      </c>
      <c r="C9528">
        <v>1</v>
      </c>
      <c r="D9528" s="39">
        <v>0.33</v>
      </c>
      <c r="E9528" s="39">
        <v>0</v>
      </c>
      <c r="F9528" s="39" t="s">
        <v>51</v>
      </c>
    </row>
    <row r="9529" spans="1:6">
      <c r="A9529">
        <v>104</v>
      </c>
      <c r="B9529" s="1" t="s">
        <v>330</v>
      </c>
      <c r="C9529">
        <v>2</v>
      </c>
      <c r="D9529" s="39">
        <v>0.47</v>
      </c>
      <c r="E9529" s="39">
        <v>1</v>
      </c>
      <c r="F9529" s="39" t="s">
        <v>51</v>
      </c>
    </row>
    <row r="9530" spans="1:6">
      <c r="A9530">
        <v>104</v>
      </c>
      <c r="B9530" s="1" t="s">
        <v>488</v>
      </c>
      <c r="C9530">
        <v>1</v>
      </c>
      <c r="D9530" s="39">
        <v>0.36</v>
      </c>
      <c r="E9530" s="39">
        <v>1</v>
      </c>
      <c r="F9530" s="39" t="s">
        <v>51</v>
      </c>
    </row>
    <row r="9531" spans="1:6">
      <c r="A9531">
        <v>104</v>
      </c>
      <c r="B9531" s="1" t="s">
        <v>488</v>
      </c>
      <c r="C9531">
        <v>2</v>
      </c>
      <c r="D9531" s="39">
        <v>0.9</v>
      </c>
      <c r="E9531" s="39">
        <v>2</v>
      </c>
      <c r="F9531" s="39" t="s">
        <v>51</v>
      </c>
    </row>
    <row r="9532" spans="1:6">
      <c r="A9532">
        <v>104</v>
      </c>
      <c r="B9532" s="1" t="s">
        <v>332</v>
      </c>
      <c r="C9532">
        <v>1</v>
      </c>
      <c r="D9532" s="39">
        <v>0.69</v>
      </c>
      <c r="E9532" s="39">
        <v>2</v>
      </c>
      <c r="F9532" s="39" t="s">
        <v>51</v>
      </c>
    </row>
    <row r="9533" spans="1:6">
      <c r="A9533">
        <v>104</v>
      </c>
      <c r="B9533" s="1" t="s">
        <v>332</v>
      </c>
      <c r="C9533">
        <v>2</v>
      </c>
      <c r="D9533" s="39">
        <v>0.39</v>
      </c>
      <c r="E9533" s="39">
        <v>1</v>
      </c>
      <c r="F9533" s="39" t="s">
        <v>51</v>
      </c>
    </row>
    <row r="9534" spans="1:6">
      <c r="A9534">
        <v>104</v>
      </c>
      <c r="B9534" s="1" t="s">
        <v>390</v>
      </c>
      <c r="C9534">
        <v>1</v>
      </c>
      <c r="D9534" s="39">
        <v>0.38</v>
      </c>
      <c r="E9534" s="39">
        <v>1</v>
      </c>
      <c r="F9534" s="39" t="s">
        <v>51</v>
      </c>
    </row>
    <row r="9535" spans="1:6">
      <c r="A9535">
        <v>104</v>
      </c>
      <c r="B9535" s="1" t="s">
        <v>390</v>
      </c>
      <c r="C9535">
        <v>2</v>
      </c>
      <c r="D9535" s="39">
        <v>0.61</v>
      </c>
      <c r="E9535" s="39">
        <v>2</v>
      </c>
      <c r="F9535" s="39" t="s">
        <v>51</v>
      </c>
    </row>
    <row r="9536" spans="1:6">
      <c r="A9536">
        <v>104</v>
      </c>
      <c r="B9536" s="1" t="s">
        <v>343</v>
      </c>
      <c r="C9536">
        <v>1</v>
      </c>
      <c r="D9536" s="39">
        <v>0.49</v>
      </c>
      <c r="E9536" s="39">
        <v>1</v>
      </c>
      <c r="F9536" s="39" t="s">
        <v>51</v>
      </c>
    </row>
    <row r="9537" spans="1:6">
      <c r="A9537">
        <v>104</v>
      </c>
      <c r="B9537" s="1" t="s">
        <v>343</v>
      </c>
      <c r="C9537">
        <v>2</v>
      </c>
      <c r="D9537" s="39">
        <v>0.53</v>
      </c>
      <c r="E9537" s="39">
        <v>2</v>
      </c>
      <c r="F9537" s="39" t="s">
        <v>51</v>
      </c>
    </row>
    <row r="9538" spans="1:6">
      <c r="A9538">
        <v>104</v>
      </c>
      <c r="B9538" s="1" t="s">
        <v>379</v>
      </c>
      <c r="C9538">
        <v>1</v>
      </c>
      <c r="D9538" s="39">
        <v>0.74</v>
      </c>
      <c r="E9538" s="39">
        <v>2</v>
      </c>
      <c r="F9538" s="39" t="s">
        <v>51</v>
      </c>
    </row>
    <row r="9539" spans="1:6">
      <c r="A9539">
        <v>104</v>
      </c>
      <c r="B9539" s="1" t="s">
        <v>379</v>
      </c>
      <c r="C9539">
        <v>2</v>
      </c>
      <c r="D9539" s="39">
        <v>0</v>
      </c>
      <c r="E9539" s="39">
        <v>0</v>
      </c>
      <c r="F9539" s="39" t="s">
        <v>52</v>
      </c>
    </row>
    <row r="9540" spans="1:6">
      <c r="A9540">
        <v>104</v>
      </c>
      <c r="B9540" s="1" t="s">
        <v>452</v>
      </c>
      <c r="C9540">
        <v>1</v>
      </c>
      <c r="D9540" s="39">
        <v>0.4</v>
      </c>
      <c r="E9540" s="39">
        <v>1</v>
      </c>
      <c r="F9540" s="39" t="s">
        <v>51</v>
      </c>
    </row>
    <row r="9541" spans="1:6">
      <c r="A9541">
        <v>104</v>
      </c>
      <c r="B9541" s="1" t="s">
        <v>452</v>
      </c>
      <c r="C9541">
        <v>2</v>
      </c>
      <c r="D9541" s="39">
        <v>0.81</v>
      </c>
      <c r="E9541" s="39">
        <v>2</v>
      </c>
      <c r="F9541" s="39" t="s">
        <v>51</v>
      </c>
    </row>
    <row r="9542" spans="1:6">
      <c r="A9542">
        <v>104</v>
      </c>
      <c r="B9542" s="1" t="s">
        <v>10</v>
      </c>
      <c r="C9542">
        <v>1</v>
      </c>
      <c r="D9542" s="39">
        <v>0.66</v>
      </c>
      <c r="E9542" s="39">
        <v>2</v>
      </c>
      <c r="F9542" s="39" t="s">
        <v>51</v>
      </c>
    </row>
    <row r="9543" spans="1:6">
      <c r="A9543">
        <v>104</v>
      </c>
      <c r="B9543" s="1" t="s">
        <v>10</v>
      </c>
      <c r="C9543">
        <v>2</v>
      </c>
      <c r="D9543" s="39">
        <v>0.79</v>
      </c>
      <c r="E9543" s="39">
        <v>2</v>
      </c>
      <c r="F9543" s="39" t="s">
        <v>51</v>
      </c>
    </row>
    <row r="9544" spans="1:6">
      <c r="A9544">
        <v>104</v>
      </c>
      <c r="B9544" s="1" t="s">
        <v>508</v>
      </c>
      <c r="C9544">
        <v>1</v>
      </c>
      <c r="D9544" s="39">
        <v>0.54</v>
      </c>
      <c r="E9544" s="39">
        <v>2</v>
      </c>
      <c r="F9544" s="39" t="s">
        <v>51</v>
      </c>
    </row>
    <row r="9545" spans="1:6">
      <c r="A9545">
        <v>104</v>
      </c>
      <c r="B9545" s="1" t="s">
        <v>508</v>
      </c>
      <c r="C9545">
        <v>2</v>
      </c>
      <c r="D9545" s="39">
        <v>0.31</v>
      </c>
      <c r="E9545" s="39">
        <v>0</v>
      </c>
      <c r="F9545" s="39" t="s">
        <v>51</v>
      </c>
    </row>
    <row r="9546" spans="1:6">
      <c r="A9546">
        <v>104</v>
      </c>
      <c r="B9546" s="1" t="s">
        <v>538</v>
      </c>
      <c r="C9546">
        <v>1</v>
      </c>
      <c r="D9546" s="39">
        <v>0.51</v>
      </c>
      <c r="E9546" s="39">
        <v>2</v>
      </c>
      <c r="F9546" s="39" t="s">
        <v>51</v>
      </c>
    </row>
    <row r="9547" spans="1:6">
      <c r="A9547">
        <v>104</v>
      </c>
      <c r="B9547" s="1" t="s">
        <v>538</v>
      </c>
      <c r="C9547">
        <v>2</v>
      </c>
      <c r="D9547" s="39">
        <v>0.47</v>
      </c>
      <c r="E9547" s="39">
        <v>1</v>
      </c>
      <c r="F9547" s="39" t="s">
        <v>51</v>
      </c>
    </row>
    <row r="9548" spans="1:6">
      <c r="A9548">
        <v>104</v>
      </c>
      <c r="B9548" s="1" t="s">
        <v>334</v>
      </c>
      <c r="C9548">
        <v>1</v>
      </c>
      <c r="D9548" s="39">
        <v>0.52</v>
      </c>
      <c r="E9548" s="39">
        <v>2</v>
      </c>
      <c r="F9548" s="39" t="s">
        <v>51</v>
      </c>
    </row>
    <row r="9549" spans="1:6">
      <c r="A9549">
        <v>104</v>
      </c>
      <c r="B9549" s="1" t="s">
        <v>334</v>
      </c>
      <c r="C9549">
        <v>2</v>
      </c>
      <c r="D9549" s="39">
        <v>0.74</v>
      </c>
      <c r="E9549" s="39">
        <v>2</v>
      </c>
      <c r="F9549" s="39" t="s">
        <v>51</v>
      </c>
    </row>
    <row r="9550" spans="1:6">
      <c r="A9550">
        <v>104</v>
      </c>
      <c r="B9550" s="1" t="s">
        <v>120</v>
      </c>
      <c r="C9550">
        <v>1</v>
      </c>
      <c r="D9550" s="39">
        <v>0.39</v>
      </c>
      <c r="E9550" s="39">
        <v>1</v>
      </c>
      <c r="F9550" s="39" t="s">
        <v>51</v>
      </c>
    </row>
    <row r="9551" spans="1:6">
      <c r="A9551">
        <v>104</v>
      </c>
      <c r="B9551" s="1" t="s">
        <v>120</v>
      </c>
      <c r="C9551">
        <v>2</v>
      </c>
      <c r="D9551" s="39">
        <v>1</v>
      </c>
      <c r="E9551" s="39">
        <v>3</v>
      </c>
      <c r="F9551" s="39" t="s">
        <v>51</v>
      </c>
    </row>
    <row r="9552" spans="1:6">
      <c r="A9552">
        <v>104</v>
      </c>
      <c r="B9552" s="1" t="s">
        <v>489</v>
      </c>
      <c r="C9552">
        <v>1</v>
      </c>
      <c r="D9552" s="39">
        <v>0</v>
      </c>
      <c r="E9552" s="39">
        <v>0</v>
      </c>
      <c r="F9552" s="39" t="s">
        <v>52</v>
      </c>
    </row>
    <row r="9553" spans="1:6">
      <c r="A9553">
        <v>104</v>
      </c>
      <c r="B9553" s="1" t="s">
        <v>489</v>
      </c>
      <c r="C9553">
        <v>2</v>
      </c>
      <c r="D9553" s="39">
        <v>0</v>
      </c>
      <c r="E9553" s="39">
        <v>0</v>
      </c>
      <c r="F9553" s="39" t="s">
        <v>52</v>
      </c>
    </row>
    <row r="9554" spans="1:6">
      <c r="A9554">
        <v>104</v>
      </c>
      <c r="B9554" s="1" t="s">
        <v>333</v>
      </c>
      <c r="C9554">
        <v>1</v>
      </c>
      <c r="D9554" s="39">
        <v>0.85</v>
      </c>
      <c r="E9554" s="39">
        <v>2</v>
      </c>
      <c r="F9554" s="39" t="s">
        <v>51</v>
      </c>
    </row>
    <row r="9555" spans="1:6">
      <c r="A9555">
        <v>104</v>
      </c>
      <c r="B9555" s="1" t="s">
        <v>333</v>
      </c>
      <c r="C9555">
        <v>2</v>
      </c>
      <c r="D9555" s="39">
        <v>1</v>
      </c>
      <c r="E9555" s="39">
        <v>3</v>
      </c>
      <c r="F9555" s="39" t="s">
        <v>51</v>
      </c>
    </row>
    <row r="9556" spans="1:6">
      <c r="A9556">
        <v>104</v>
      </c>
      <c r="B9556" s="1" t="s">
        <v>511</v>
      </c>
      <c r="C9556">
        <v>1</v>
      </c>
      <c r="D9556" s="39">
        <v>0.32</v>
      </c>
      <c r="E9556" s="39">
        <v>1</v>
      </c>
      <c r="F9556" s="39" t="s">
        <v>51</v>
      </c>
    </row>
    <row r="9557" spans="1:6">
      <c r="A9557">
        <v>104</v>
      </c>
      <c r="B9557" s="1" t="s">
        <v>511</v>
      </c>
      <c r="C9557">
        <v>2</v>
      </c>
      <c r="D9557" s="39">
        <v>0.49</v>
      </c>
      <c r="E9557" s="39">
        <v>1</v>
      </c>
      <c r="F9557" s="39" t="s">
        <v>51</v>
      </c>
    </row>
    <row r="9558" spans="1:6">
      <c r="A9558">
        <v>104</v>
      </c>
      <c r="B9558" s="1" t="s">
        <v>335</v>
      </c>
      <c r="C9558">
        <v>1</v>
      </c>
      <c r="D9558" s="39">
        <v>1</v>
      </c>
      <c r="E9558" s="39">
        <v>3</v>
      </c>
      <c r="F9558" s="39" t="s">
        <v>51</v>
      </c>
    </row>
    <row r="9559" spans="1:6">
      <c r="A9559">
        <v>104</v>
      </c>
      <c r="B9559" s="1" t="s">
        <v>335</v>
      </c>
      <c r="C9559">
        <v>2</v>
      </c>
      <c r="D9559" s="39">
        <v>0.44</v>
      </c>
      <c r="E9559" s="39">
        <v>0</v>
      </c>
      <c r="F9559" s="39" t="s">
        <v>51</v>
      </c>
    </row>
    <row r="9560" spans="1:6">
      <c r="A9560">
        <v>104</v>
      </c>
      <c r="B9560" s="1" t="s">
        <v>14</v>
      </c>
      <c r="C9560">
        <v>1</v>
      </c>
      <c r="D9560" s="39">
        <v>0.64</v>
      </c>
      <c r="E9560" s="39">
        <v>2</v>
      </c>
      <c r="F9560" s="39" t="s">
        <v>51</v>
      </c>
    </row>
    <row r="9561" spans="1:6">
      <c r="A9561">
        <v>104</v>
      </c>
      <c r="B9561" s="1" t="s">
        <v>14</v>
      </c>
      <c r="C9561">
        <v>2</v>
      </c>
      <c r="D9561" s="39">
        <v>0.87</v>
      </c>
      <c r="E9561" s="39">
        <v>2</v>
      </c>
      <c r="F9561" s="39" t="s">
        <v>51</v>
      </c>
    </row>
    <row r="9562" spans="1:6">
      <c r="A9562">
        <v>104</v>
      </c>
      <c r="B9562" s="1" t="s">
        <v>201</v>
      </c>
      <c r="C9562">
        <v>1</v>
      </c>
      <c r="D9562" s="39">
        <v>0.6</v>
      </c>
      <c r="E9562" s="39">
        <v>2</v>
      </c>
      <c r="F9562" s="39" t="s">
        <v>51</v>
      </c>
    </row>
    <row r="9563" spans="1:6">
      <c r="A9563">
        <v>104</v>
      </c>
      <c r="B9563" s="1" t="s">
        <v>201</v>
      </c>
      <c r="C9563">
        <v>2</v>
      </c>
      <c r="D9563" s="39">
        <v>0.94</v>
      </c>
      <c r="E9563" s="39">
        <v>2</v>
      </c>
      <c r="F9563" s="39" t="s">
        <v>51</v>
      </c>
    </row>
    <row r="9564" spans="1:6">
      <c r="A9564">
        <v>104</v>
      </c>
      <c r="B9564" s="1" t="s">
        <v>405</v>
      </c>
      <c r="C9564">
        <v>1</v>
      </c>
      <c r="D9564" s="39">
        <v>1</v>
      </c>
      <c r="E9564" s="39">
        <v>3</v>
      </c>
      <c r="F9564" s="39" t="s">
        <v>51</v>
      </c>
    </row>
    <row r="9565" spans="1:6">
      <c r="A9565">
        <v>104</v>
      </c>
      <c r="B9565" s="1" t="s">
        <v>405</v>
      </c>
      <c r="C9565">
        <v>2</v>
      </c>
      <c r="D9565" s="39">
        <v>1</v>
      </c>
      <c r="E9565" s="39">
        <v>3</v>
      </c>
      <c r="F9565" s="39" t="s">
        <v>51</v>
      </c>
    </row>
    <row r="9566" spans="1:6">
      <c r="A9566">
        <v>104</v>
      </c>
      <c r="B9566" s="1" t="s">
        <v>414</v>
      </c>
      <c r="C9566">
        <v>1</v>
      </c>
      <c r="D9566" s="39">
        <v>0.68</v>
      </c>
      <c r="E9566" s="39">
        <v>2</v>
      </c>
      <c r="F9566" s="39" t="s">
        <v>51</v>
      </c>
    </row>
    <row r="9567" spans="1:6">
      <c r="A9567">
        <v>104</v>
      </c>
      <c r="B9567" s="1" t="s">
        <v>414</v>
      </c>
      <c r="C9567">
        <v>2</v>
      </c>
      <c r="D9567" s="39">
        <v>0.59</v>
      </c>
      <c r="E9567" s="39">
        <v>2</v>
      </c>
      <c r="F9567" s="39" t="s">
        <v>51</v>
      </c>
    </row>
    <row r="9568" spans="1:6">
      <c r="A9568">
        <v>104</v>
      </c>
      <c r="B9568" s="1" t="s">
        <v>481</v>
      </c>
      <c r="C9568">
        <v>1</v>
      </c>
      <c r="D9568" s="39">
        <v>1</v>
      </c>
      <c r="E9568" s="39">
        <v>3</v>
      </c>
      <c r="F9568" s="39" t="s">
        <v>51</v>
      </c>
    </row>
    <row r="9569" spans="1:6">
      <c r="A9569">
        <v>104</v>
      </c>
      <c r="B9569" s="1" t="s">
        <v>481</v>
      </c>
      <c r="C9569">
        <v>2</v>
      </c>
      <c r="D9569" s="39">
        <v>0.52</v>
      </c>
      <c r="E9569" s="39">
        <v>1</v>
      </c>
      <c r="F9569" s="39" t="s">
        <v>51</v>
      </c>
    </row>
    <row r="9570" spans="1:6">
      <c r="A9570">
        <v>104</v>
      </c>
      <c r="B9570" s="1" t="s">
        <v>323</v>
      </c>
      <c r="C9570">
        <v>1</v>
      </c>
      <c r="D9570" s="39">
        <v>0.42</v>
      </c>
      <c r="E9570" s="39">
        <v>0</v>
      </c>
      <c r="F9570" s="39" t="s">
        <v>51</v>
      </c>
    </row>
    <row r="9571" spans="1:6">
      <c r="A9571">
        <v>104</v>
      </c>
      <c r="B9571" s="1" t="s">
        <v>323</v>
      </c>
      <c r="C9571">
        <v>2</v>
      </c>
      <c r="D9571" s="39">
        <v>1</v>
      </c>
      <c r="E9571" s="39">
        <v>3</v>
      </c>
      <c r="F9571" s="39" t="s">
        <v>51</v>
      </c>
    </row>
    <row r="9572" spans="1:6">
      <c r="A9572">
        <v>104</v>
      </c>
      <c r="B9572" s="1" t="s">
        <v>310</v>
      </c>
      <c r="C9572">
        <v>1</v>
      </c>
      <c r="D9572" s="39">
        <v>0.7</v>
      </c>
      <c r="E9572" s="39">
        <v>2</v>
      </c>
      <c r="F9572" s="39" t="s">
        <v>51</v>
      </c>
    </row>
    <row r="9573" spans="1:6">
      <c r="A9573">
        <v>104</v>
      </c>
      <c r="B9573" s="1" t="s">
        <v>310</v>
      </c>
      <c r="C9573">
        <v>2</v>
      </c>
      <c r="D9573" s="39">
        <v>0.67</v>
      </c>
      <c r="E9573" s="39">
        <v>2</v>
      </c>
      <c r="F9573" s="39" t="s">
        <v>51</v>
      </c>
    </row>
    <row r="9574" spans="1:6">
      <c r="A9574">
        <v>104</v>
      </c>
      <c r="B9574" s="1" t="s">
        <v>20</v>
      </c>
      <c r="C9574">
        <v>1</v>
      </c>
      <c r="D9574" s="39">
        <v>0.5</v>
      </c>
      <c r="E9574" s="39">
        <v>2</v>
      </c>
      <c r="F9574" s="39" t="s">
        <v>51</v>
      </c>
    </row>
    <row r="9575" spans="1:6">
      <c r="A9575">
        <v>104</v>
      </c>
      <c r="B9575" s="1" t="s">
        <v>20</v>
      </c>
      <c r="C9575">
        <v>2</v>
      </c>
      <c r="D9575" s="39">
        <v>0.5</v>
      </c>
      <c r="E9575" s="39">
        <v>1</v>
      </c>
      <c r="F9575" s="39" t="s">
        <v>51</v>
      </c>
    </row>
    <row r="9576" spans="1:6">
      <c r="A9576">
        <v>104</v>
      </c>
      <c r="B9576" s="1" t="s">
        <v>240</v>
      </c>
      <c r="C9576">
        <v>1</v>
      </c>
      <c r="D9576" s="39">
        <v>0.48</v>
      </c>
      <c r="E9576" s="39">
        <v>1</v>
      </c>
      <c r="F9576" s="39" t="s">
        <v>51</v>
      </c>
    </row>
    <row r="9577" spans="1:6">
      <c r="A9577">
        <v>104</v>
      </c>
      <c r="B9577" s="1" t="s">
        <v>240</v>
      </c>
      <c r="C9577">
        <v>2</v>
      </c>
      <c r="D9577" s="39">
        <v>0.51</v>
      </c>
      <c r="E9577" s="39">
        <v>2</v>
      </c>
      <c r="F9577" s="39" t="s">
        <v>51</v>
      </c>
    </row>
    <row r="9578" spans="1:6">
      <c r="A9578">
        <v>104</v>
      </c>
      <c r="B9578" s="1" t="s">
        <v>290</v>
      </c>
      <c r="C9578">
        <v>1</v>
      </c>
      <c r="D9578" s="39">
        <v>0.39</v>
      </c>
      <c r="E9578" s="39">
        <v>0</v>
      </c>
      <c r="F9578" s="39" t="s">
        <v>51</v>
      </c>
    </row>
    <row r="9579" spans="1:6">
      <c r="A9579">
        <v>104</v>
      </c>
      <c r="B9579" s="1" t="s">
        <v>290</v>
      </c>
      <c r="C9579">
        <v>2</v>
      </c>
      <c r="D9579" s="39">
        <v>0.68</v>
      </c>
      <c r="E9579" s="39">
        <v>2</v>
      </c>
      <c r="F9579" s="39" t="s">
        <v>51</v>
      </c>
    </row>
    <row r="9580" spans="1:6">
      <c r="A9580">
        <v>104</v>
      </c>
      <c r="B9580" s="1" t="s">
        <v>274</v>
      </c>
      <c r="C9580">
        <v>1</v>
      </c>
      <c r="D9580" s="39">
        <v>0.5</v>
      </c>
      <c r="E9580" s="39">
        <v>1</v>
      </c>
      <c r="F9580" s="39" t="s">
        <v>51</v>
      </c>
    </row>
    <row r="9581" spans="1:6">
      <c r="A9581">
        <v>104</v>
      </c>
      <c r="B9581" s="1" t="s">
        <v>274</v>
      </c>
      <c r="C9581">
        <v>2</v>
      </c>
      <c r="D9581" s="39">
        <v>1</v>
      </c>
      <c r="E9581" s="39">
        <v>3</v>
      </c>
      <c r="F9581" s="39" t="s">
        <v>51</v>
      </c>
    </row>
    <row r="9582" spans="1:6">
      <c r="A9582">
        <v>104</v>
      </c>
      <c r="B9582" s="1" t="s">
        <v>580</v>
      </c>
      <c r="C9582">
        <v>1</v>
      </c>
      <c r="D9582" s="39">
        <v>0.81</v>
      </c>
      <c r="E9582" s="39">
        <v>2</v>
      </c>
      <c r="F9582" s="39" t="s">
        <v>51</v>
      </c>
    </row>
    <row r="9583" spans="1:6">
      <c r="A9583">
        <v>104</v>
      </c>
      <c r="B9583" s="1" t="s">
        <v>580</v>
      </c>
      <c r="C9583">
        <v>2</v>
      </c>
      <c r="D9583" s="39">
        <v>0.54</v>
      </c>
      <c r="E9583" s="39">
        <v>2</v>
      </c>
      <c r="F9583" s="39" t="s">
        <v>51</v>
      </c>
    </row>
    <row r="9584" spans="1:6">
      <c r="A9584">
        <v>104</v>
      </c>
      <c r="B9584" s="1" t="s">
        <v>526</v>
      </c>
      <c r="C9584">
        <v>1</v>
      </c>
      <c r="D9584" s="39">
        <v>0.68</v>
      </c>
      <c r="E9584" s="39">
        <v>1</v>
      </c>
      <c r="F9584" s="39" t="s">
        <v>51</v>
      </c>
    </row>
    <row r="9585" spans="1:6">
      <c r="A9585">
        <v>104</v>
      </c>
      <c r="B9585" s="1" t="s">
        <v>526</v>
      </c>
      <c r="C9585">
        <v>2</v>
      </c>
      <c r="D9585" s="39">
        <v>0.86</v>
      </c>
      <c r="E9585" s="39">
        <v>2</v>
      </c>
      <c r="F9585" s="39" t="s">
        <v>51</v>
      </c>
    </row>
    <row r="9586" spans="1:6">
      <c r="A9586">
        <v>104</v>
      </c>
      <c r="B9586" s="1" t="s">
        <v>342</v>
      </c>
      <c r="C9586">
        <v>1</v>
      </c>
      <c r="D9586" s="39">
        <v>0.66</v>
      </c>
      <c r="E9586" s="39">
        <v>2</v>
      </c>
      <c r="F9586" s="39" t="s">
        <v>51</v>
      </c>
    </row>
    <row r="9587" spans="1:6">
      <c r="A9587">
        <v>104</v>
      </c>
      <c r="B9587" s="1" t="s">
        <v>342</v>
      </c>
      <c r="C9587">
        <v>2</v>
      </c>
      <c r="D9587" s="39">
        <v>0.47</v>
      </c>
      <c r="E9587" s="39">
        <v>1</v>
      </c>
      <c r="F9587" s="39" t="s">
        <v>51</v>
      </c>
    </row>
    <row r="9588" spans="1:6">
      <c r="A9588">
        <v>104</v>
      </c>
      <c r="B9588" s="1" t="s">
        <v>311</v>
      </c>
      <c r="C9588">
        <v>1</v>
      </c>
      <c r="D9588" s="39">
        <v>1</v>
      </c>
      <c r="E9588" s="39">
        <v>3</v>
      </c>
      <c r="F9588" s="39" t="s">
        <v>51</v>
      </c>
    </row>
    <row r="9589" spans="1:6">
      <c r="A9589">
        <v>104</v>
      </c>
      <c r="B9589" s="1" t="s">
        <v>311</v>
      </c>
      <c r="C9589">
        <v>2</v>
      </c>
      <c r="D9589" s="39">
        <v>0.62</v>
      </c>
      <c r="E9589" s="39">
        <v>2</v>
      </c>
      <c r="F9589" s="39" t="s">
        <v>51</v>
      </c>
    </row>
    <row r="9590" spans="1:6">
      <c r="A9590">
        <v>104</v>
      </c>
      <c r="B9590" s="1" t="s">
        <v>394</v>
      </c>
      <c r="C9590">
        <v>1</v>
      </c>
      <c r="D9590" s="39">
        <v>0.48</v>
      </c>
      <c r="E9590" s="39">
        <v>0</v>
      </c>
      <c r="F9590" s="39" t="s">
        <v>51</v>
      </c>
    </row>
    <row r="9591" spans="1:6">
      <c r="A9591">
        <v>104</v>
      </c>
      <c r="B9591" s="1" t="s">
        <v>394</v>
      </c>
      <c r="C9591">
        <v>2</v>
      </c>
      <c r="D9591" s="39">
        <v>0.66</v>
      </c>
      <c r="E9591" s="39">
        <v>2</v>
      </c>
      <c r="F9591" s="39" t="s">
        <v>51</v>
      </c>
    </row>
    <row r="9592" spans="1:6">
      <c r="A9592">
        <v>104</v>
      </c>
      <c r="B9592" s="1" t="s">
        <v>356</v>
      </c>
      <c r="C9592">
        <v>1</v>
      </c>
      <c r="D9592" s="39">
        <v>0.42</v>
      </c>
      <c r="E9592" s="39">
        <v>1</v>
      </c>
      <c r="F9592" s="39" t="s">
        <v>51</v>
      </c>
    </row>
    <row r="9593" spans="1:6">
      <c r="A9593">
        <v>104</v>
      </c>
      <c r="B9593" s="1" t="s">
        <v>356</v>
      </c>
      <c r="C9593">
        <v>2</v>
      </c>
      <c r="D9593" s="39">
        <v>0.61</v>
      </c>
      <c r="E9593" s="39">
        <v>2</v>
      </c>
      <c r="F9593" s="39" t="s">
        <v>51</v>
      </c>
    </row>
    <row r="9594" spans="1:6">
      <c r="A9594">
        <v>104</v>
      </c>
      <c r="B9594" s="1" t="s">
        <v>561</v>
      </c>
      <c r="C9594">
        <v>1</v>
      </c>
      <c r="D9594" s="39">
        <v>0.81</v>
      </c>
      <c r="E9594" s="39">
        <v>2</v>
      </c>
      <c r="F9594" s="39" t="s">
        <v>51</v>
      </c>
    </row>
    <row r="9595" spans="1:6">
      <c r="A9595">
        <v>104</v>
      </c>
      <c r="B9595" s="1" t="s">
        <v>561</v>
      </c>
      <c r="C9595">
        <v>2</v>
      </c>
      <c r="D9595" s="39">
        <v>0.7</v>
      </c>
      <c r="E9595" s="39">
        <v>2</v>
      </c>
      <c r="F9595" s="39" t="s">
        <v>51</v>
      </c>
    </row>
    <row r="9596" spans="1:6">
      <c r="A9596">
        <v>104</v>
      </c>
      <c r="B9596" s="1" t="s">
        <v>256</v>
      </c>
      <c r="C9596">
        <v>1</v>
      </c>
      <c r="D9596" s="39">
        <v>0.59</v>
      </c>
      <c r="E9596" s="39">
        <v>1</v>
      </c>
      <c r="F9596" s="39" t="s">
        <v>51</v>
      </c>
    </row>
    <row r="9597" spans="1:6">
      <c r="A9597">
        <v>104</v>
      </c>
      <c r="B9597" s="1" t="s">
        <v>256</v>
      </c>
      <c r="C9597">
        <v>2</v>
      </c>
      <c r="D9597" s="39">
        <v>1</v>
      </c>
      <c r="E9597" s="39">
        <v>3</v>
      </c>
      <c r="F9597" s="39" t="s">
        <v>51</v>
      </c>
    </row>
    <row r="9598" spans="1:6">
      <c r="A9598">
        <v>104</v>
      </c>
      <c r="B9598" s="1" t="s">
        <v>243</v>
      </c>
      <c r="C9598">
        <v>1</v>
      </c>
      <c r="D9598" s="39">
        <v>1</v>
      </c>
      <c r="E9598" s="39">
        <v>3</v>
      </c>
      <c r="F9598" s="39" t="s">
        <v>51</v>
      </c>
    </row>
    <row r="9599" spans="1:6">
      <c r="A9599">
        <v>104</v>
      </c>
      <c r="B9599" s="1" t="s">
        <v>243</v>
      </c>
      <c r="C9599">
        <v>2</v>
      </c>
      <c r="D9599" s="39">
        <v>0.78</v>
      </c>
      <c r="E9599" s="39">
        <v>1</v>
      </c>
      <c r="F9599" s="39" t="s">
        <v>51</v>
      </c>
    </row>
    <row r="9600" spans="1:6">
      <c r="A9600">
        <v>104</v>
      </c>
      <c r="B9600" s="1" t="s">
        <v>285</v>
      </c>
      <c r="C9600">
        <v>1</v>
      </c>
      <c r="D9600" s="39">
        <v>0.8</v>
      </c>
      <c r="E9600" s="39">
        <v>2</v>
      </c>
      <c r="F9600" s="39" t="s">
        <v>51</v>
      </c>
    </row>
    <row r="9601" spans="1:6">
      <c r="A9601">
        <v>104</v>
      </c>
      <c r="B9601" s="1" t="s">
        <v>285</v>
      </c>
      <c r="C9601">
        <v>2</v>
      </c>
      <c r="D9601" s="39">
        <v>0.49</v>
      </c>
      <c r="E9601" s="39">
        <v>1</v>
      </c>
      <c r="F9601" s="39" t="s">
        <v>51</v>
      </c>
    </row>
    <row r="9602" spans="1:6">
      <c r="A9602">
        <v>104</v>
      </c>
      <c r="B9602" s="1" t="s">
        <v>275</v>
      </c>
      <c r="C9602">
        <v>1</v>
      </c>
      <c r="D9602" s="39">
        <v>0.86</v>
      </c>
      <c r="E9602" s="39">
        <v>2</v>
      </c>
      <c r="F9602" s="39" t="s">
        <v>51</v>
      </c>
    </row>
    <row r="9603" spans="1:6">
      <c r="A9603">
        <v>104</v>
      </c>
      <c r="B9603" s="1" t="s">
        <v>275</v>
      </c>
      <c r="C9603">
        <v>2</v>
      </c>
      <c r="D9603" s="39">
        <v>1</v>
      </c>
      <c r="E9603" s="39">
        <v>3</v>
      </c>
      <c r="F9603" s="39" t="s">
        <v>51</v>
      </c>
    </row>
    <row r="9604" spans="1:6">
      <c r="A9604">
        <v>104</v>
      </c>
      <c r="B9604" s="1" t="s">
        <v>21</v>
      </c>
      <c r="C9604">
        <v>1</v>
      </c>
      <c r="D9604" s="39">
        <v>0.91</v>
      </c>
      <c r="E9604" s="39">
        <v>2</v>
      </c>
      <c r="F9604" s="39" t="s">
        <v>51</v>
      </c>
    </row>
    <row r="9605" spans="1:6">
      <c r="A9605">
        <v>104</v>
      </c>
      <c r="B9605" s="1" t="s">
        <v>21</v>
      </c>
      <c r="C9605">
        <v>2</v>
      </c>
      <c r="D9605" s="39">
        <v>0.87</v>
      </c>
      <c r="E9605" s="39">
        <v>2</v>
      </c>
      <c r="F9605" s="39" t="s">
        <v>51</v>
      </c>
    </row>
    <row r="9606" spans="1:6">
      <c r="A9606">
        <v>104</v>
      </c>
      <c r="B9606" s="1" t="s">
        <v>370</v>
      </c>
      <c r="C9606">
        <v>1</v>
      </c>
      <c r="D9606" s="39">
        <v>0.6</v>
      </c>
      <c r="E9606" s="39">
        <v>2</v>
      </c>
      <c r="F9606" s="39" t="s">
        <v>51</v>
      </c>
    </row>
    <row r="9607" spans="1:6">
      <c r="A9607">
        <v>104</v>
      </c>
      <c r="B9607" s="1" t="s">
        <v>370</v>
      </c>
      <c r="C9607">
        <v>2</v>
      </c>
      <c r="D9607" s="39">
        <v>0.68</v>
      </c>
      <c r="E9607" s="39">
        <v>2</v>
      </c>
      <c r="F9607" s="39" t="s">
        <v>51</v>
      </c>
    </row>
    <row r="9608" spans="1:6">
      <c r="A9608">
        <v>104</v>
      </c>
      <c r="B9608" s="1" t="s">
        <v>376</v>
      </c>
      <c r="C9608">
        <v>1</v>
      </c>
      <c r="D9608" s="39">
        <v>0.84</v>
      </c>
      <c r="E9608" s="39">
        <v>2</v>
      </c>
      <c r="F9608" s="39" t="s">
        <v>51</v>
      </c>
    </row>
    <row r="9609" spans="1:6">
      <c r="A9609">
        <v>104</v>
      </c>
      <c r="B9609" s="1" t="s">
        <v>376</v>
      </c>
      <c r="C9609">
        <v>2</v>
      </c>
      <c r="D9609" s="39">
        <v>0.66</v>
      </c>
      <c r="E9609" s="39">
        <v>1</v>
      </c>
      <c r="F9609" s="39" t="s">
        <v>51</v>
      </c>
    </row>
    <row r="9610" spans="1:6">
      <c r="A9610">
        <v>104</v>
      </c>
      <c r="B9610" s="1" t="s">
        <v>602</v>
      </c>
      <c r="C9610">
        <v>1</v>
      </c>
      <c r="D9610" s="39">
        <v>1</v>
      </c>
      <c r="E9610" s="39">
        <v>3</v>
      </c>
      <c r="F9610" s="39" t="s">
        <v>51</v>
      </c>
    </row>
    <row r="9611" spans="1:6">
      <c r="A9611">
        <v>104</v>
      </c>
      <c r="B9611" s="1" t="s">
        <v>602</v>
      </c>
      <c r="C9611">
        <v>2</v>
      </c>
      <c r="D9611" s="39">
        <v>0.66</v>
      </c>
      <c r="E9611" s="39">
        <v>2</v>
      </c>
      <c r="F9611" s="39" t="s">
        <v>51</v>
      </c>
    </row>
    <row r="9612" spans="1:6">
      <c r="A9612">
        <v>104</v>
      </c>
      <c r="B9612" s="1" t="s">
        <v>535</v>
      </c>
      <c r="C9612">
        <v>1</v>
      </c>
      <c r="D9612" s="39">
        <v>0.49</v>
      </c>
      <c r="E9612" s="39">
        <v>1</v>
      </c>
      <c r="F9612" s="39" t="s">
        <v>51</v>
      </c>
    </row>
    <row r="9613" spans="1:6">
      <c r="A9613">
        <v>104</v>
      </c>
      <c r="B9613" s="1" t="s">
        <v>535</v>
      </c>
      <c r="C9613">
        <v>2</v>
      </c>
      <c r="D9613" s="39">
        <v>0.82</v>
      </c>
      <c r="E9613" s="39">
        <v>2</v>
      </c>
      <c r="F9613" s="39" t="s">
        <v>51</v>
      </c>
    </row>
    <row r="9614" spans="1:6">
      <c r="A9614" s="64">
        <v>105</v>
      </c>
      <c r="B9614" s="1" t="s">
        <v>354</v>
      </c>
      <c r="C9614">
        <v>1</v>
      </c>
      <c r="D9614" s="39">
        <v>0.42</v>
      </c>
      <c r="E9614" s="39">
        <v>1</v>
      </c>
      <c r="F9614" s="39" t="s">
        <v>51</v>
      </c>
    </row>
    <row r="9615" spans="1:6">
      <c r="A9615">
        <v>105</v>
      </c>
      <c r="B9615" s="1" t="s">
        <v>354</v>
      </c>
      <c r="C9615">
        <v>2</v>
      </c>
      <c r="D9615" s="39">
        <v>0.47</v>
      </c>
      <c r="E9615" s="39">
        <v>0</v>
      </c>
      <c r="F9615" s="39" t="s">
        <v>51</v>
      </c>
    </row>
    <row r="9616" spans="1:6">
      <c r="A9616">
        <v>105</v>
      </c>
      <c r="B9616" s="1" t="s">
        <v>559</v>
      </c>
      <c r="C9616">
        <v>1</v>
      </c>
      <c r="D9616" s="39">
        <v>0.47</v>
      </c>
      <c r="E9616" s="39">
        <v>0</v>
      </c>
      <c r="F9616" s="39" t="s">
        <v>51</v>
      </c>
    </row>
    <row r="9617" spans="1:6">
      <c r="A9617">
        <v>105</v>
      </c>
      <c r="B9617" s="1" t="s">
        <v>559</v>
      </c>
      <c r="C9617">
        <v>2</v>
      </c>
      <c r="D9617" s="39">
        <v>0.59</v>
      </c>
      <c r="E9617" s="39">
        <v>2</v>
      </c>
      <c r="F9617" s="39" t="s">
        <v>51</v>
      </c>
    </row>
    <row r="9618" spans="1:6">
      <c r="A9618">
        <v>105</v>
      </c>
      <c r="B9618" s="1" t="s">
        <v>656</v>
      </c>
      <c r="C9618">
        <v>1</v>
      </c>
      <c r="D9618" s="39">
        <v>0.46</v>
      </c>
      <c r="E9618" s="39">
        <v>1</v>
      </c>
      <c r="F9618" s="39" t="s">
        <v>51</v>
      </c>
    </row>
    <row r="9619" spans="1:6">
      <c r="A9619">
        <v>105</v>
      </c>
      <c r="B9619" s="1" t="s">
        <v>656</v>
      </c>
      <c r="C9619">
        <v>2</v>
      </c>
      <c r="D9619" s="39">
        <v>0.7</v>
      </c>
      <c r="E9619" s="39">
        <v>1</v>
      </c>
      <c r="F9619" s="39" t="s">
        <v>51</v>
      </c>
    </row>
    <row r="9620" spans="1:6">
      <c r="A9620">
        <v>105</v>
      </c>
      <c r="B9620" s="1" t="s">
        <v>330</v>
      </c>
      <c r="C9620">
        <v>1</v>
      </c>
      <c r="D9620" s="39">
        <v>0.36</v>
      </c>
      <c r="E9620" s="39">
        <v>0</v>
      </c>
      <c r="F9620" s="39" t="s">
        <v>51</v>
      </c>
    </row>
    <row r="9621" spans="1:6">
      <c r="A9621">
        <v>105</v>
      </c>
      <c r="B9621" s="1" t="s">
        <v>330</v>
      </c>
      <c r="C9621">
        <v>2</v>
      </c>
      <c r="D9621" s="39">
        <v>1</v>
      </c>
      <c r="E9621" s="39">
        <v>3</v>
      </c>
      <c r="F9621" s="39" t="s">
        <v>51</v>
      </c>
    </row>
    <row r="9622" spans="1:6">
      <c r="A9622">
        <v>105</v>
      </c>
      <c r="B9622" s="1" t="s">
        <v>488</v>
      </c>
      <c r="C9622">
        <v>1</v>
      </c>
      <c r="D9622" s="39">
        <v>0.57999999999999996</v>
      </c>
      <c r="E9622" s="39">
        <v>2</v>
      </c>
      <c r="F9622" s="39" t="s">
        <v>51</v>
      </c>
    </row>
    <row r="9623" spans="1:6">
      <c r="A9623">
        <v>105</v>
      </c>
      <c r="B9623" s="1" t="s">
        <v>488</v>
      </c>
      <c r="C9623">
        <v>2</v>
      </c>
      <c r="D9623" s="39">
        <v>0.69</v>
      </c>
      <c r="E9623" s="39">
        <v>2</v>
      </c>
      <c r="F9623" s="39" t="s">
        <v>51</v>
      </c>
    </row>
    <row r="9624" spans="1:6">
      <c r="A9624">
        <v>105</v>
      </c>
      <c r="B9624" s="1" t="s">
        <v>332</v>
      </c>
      <c r="C9624">
        <v>1</v>
      </c>
      <c r="D9624" s="39">
        <v>0.38</v>
      </c>
      <c r="E9624" s="39">
        <v>0</v>
      </c>
      <c r="F9624" s="39" t="s">
        <v>51</v>
      </c>
    </row>
    <row r="9625" spans="1:6">
      <c r="A9625">
        <v>105</v>
      </c>
      <c r="B9625" s="1" t="s">
        <v>332</v>
      </c>
      <c r="C9625">
        <v>2</v>
      </c>
      <c r="D9625" s="39">
        <v>0.47</v>
      </c>
      <c r="E9625" s="39">
        <v>0</v>
      </c>
      <c r="F9625" s="39" t="s">
        <v>51</v>
      </c>
    </row>
    <row r="9626" spans="1:6">
      <c r="A9626">
        <v>105</v>
      </c>
      <c r="B9626" s="1" t="s">
        <v>390</v>
      </c>
      <c r="C9626">
        <v>1</v>
      </c>
      <c r="D9626" s="39">
        <v>0.48</v>
      </c>
      <c r="E9626" s="39">
        <v>0</v>
      </c>
      <c r="F9626" s="39" t="s">
        <v>51</v>
      </c>
    </row>
    <row r="9627" spans="1:6">
      <c r="A9627">
        <v>105</v>
      </c>
      <c r="B9627" s="1" t="s">
        <v>390</v>
      </c>
      <c r="C9627">
        <v>2</v>
      </c>
      <c r="D9627" s="39">
        <v>0</v>
      </c>
      <c r="E9627" s="39">
        <v>0</v>
      </c>
      <c r="F9627" s="39" t="s">
        <v>52</v>
      </c>
    </row>
    <row r="9628" spans="1:6">
      <c r="A9628">
        <v>105</v>
      </c>
      <c r="B9628" s="1" t="s">
        <v>343</v>
      </c>
      <c r="C9628">
        <v>1</v>
      </c>
      <c r="D9628" s="39">
        <v>0.76</v>
      </c>
      <c r="E9628" s="39">
        <v>2</v>
      </c>
      <c r="F9628" s="39" t="s">
        <v>51</v>
      </c>
    </row>
    <row r="9629" spans="1:6">
      <c r="A9629">
        <v>105</v>
      </c>
      <c r="B9629" s="1" t="s">
        <v>343</v>
      </c>
      <c r="C9629">
        <v>2</v>
      </c>
      <c r="D9629" s="39">
        <v>0.47</v>
      </c>
      <c r="E9629" s="39">
        <v>1</v>
      </c>
      <c r="F9629" s="39" t="s">
        <v>51</v>
      </c>
    </row>
    <row r="9630" spans="1:6">
      <c r="A9630">
        <v>105</v>
      </c>
      <c r="B9630" s="1" t="s">
        <v>379</v>
      </c>
      <c r="C9630">
        <v>1</v>
      </c>
      <c r="D9630" s="39">
        <v>1</v>
      </c>
      <c r="E9630" s="39">
        <v>3</v>
      </c>
      <c r="F9630" s="39" t="s">
        <v>51</v>
      </c>
    </row>
    <row r="9631" spans="1:6">
      <c r="A9631">
        <v>105</v>
      </c>
      <c r="B9631" s="1" t="s">
        <v>379</v>
      </c>
      <c r="C9631">
        <v>2</v>
      </c>
      <c r="D9631" s="39">
        <v>0</v>
      </c>
      <c r="E9631" s="39">
        <v>0</v>
      </c>
      <c r="F9631" s="39" t="s">
        <v>52</v>
      </c>
    </row>
    <row r="9632" spans="1:6">
      <c r="A9632">
        <v>105</v>
      </c>
      <c r="B9632" s="1" t="s">
        <v>452</v>
      </c>
      <c r="C9632">
        <v>1</v>
      </c>
      <c r="D9632" s="39">
        <v>0.48</v>
      </c>
      <c r="E9632" s="39">
        <v>1</v>
      </c>
      <c r="F9632" s="39" t="s">
        <v>51</v>
      </c>
    </row>
    <row r="9633" spans="1:6">
      <c r="A9633">
        <v>105</v>
      </c>
      <c r="B9633" s="1" t="s">
        <v>452</v>
      </c>
      <c r="C9633">
        <v>2</v>
      </c>
      <c r="D9633" s="39">
        <v>0.5</v>
      </c>
      <c r="E9633" s="39">
        <v>2</v>
      </c>
      <c r="F9633" s="39" t="s">
        <v>51</v>
      </c>
    </row>
    <row r="9634" spans="1:6">
      <c r="A9634">
        <v>105</v>
      </c>
      <c r="B9634" s="1" t="s">
        <v>657</v>
      </c>
      <c r="C9634">
        <v>1</v>
      </c>
      <c r="D9634" s="39">
        <v>0.92</v>
      </c>
      <c r="E9634" s="39">
        <v>2</v>
      </c>
      <c r="F9634" s="39" t="s">
        <v>51</v>
      </c>
    </row>
    <row r="9635" spans="1:6">
      <c r="A9635">
        <v>105</v>
      </c>
      <c r="B9635" s="1" t="s">
        <v>657</v>
      </c>
      <c r="C9635">
        <v>2</v>
      </c>
      <c r="D9635" s="39">
        <v>0.32</v>
      </c>
      <c r="E9635" s="39">
        <v>0</v>
      </c>
      <c r="F9635" s="39" t="s">
        <v>51</v>
      </c>
    </row>
    <row r="9636" spans="1:6">
      <c r="A9636">
        <v>105</v>
      </c>
      <c r="B9636" s="1" t="s">
        <v>508</v>
      </c>
      <c r="C9636">
        <v>1</v>
      </c>
      <c r="D9636" s="39">
        <v>0.31</v>
      </c>
      <c r="E9636" s="39">
        <v>0</v>
      </c>
      <c r="F9636" s="39" t="s">
        <v>51</v>
      </c>
    </row>
    <row r="9637" spans="1:6">
      <c r="A9637">
        <v>105</v>
      </c>
      <c r="B9637" s="1" t="s">
        <v>508</v>
      </c>
      <c r="C9637">
        <v>2</v>
      </c>
      <c r="D9637" s="39">
        <v>0.48</v>
      </c>
      <c r="E9637" s="39">
        <v>1</v>
      </c>
      <c r="F9637" s="39" t="s">
        <v>51</v>
      </c>
    </row>
    <row r="9638" spans="1:6">
      <c r="A9638">
        <v>105</v>
      </c>
      <c r="B9638" s="1" t="s">
        <v>10</v>
      </c>
      <c r="C9638">
        <v>1</v>
      </c>
      <c r="D9638" s="39">
        <v>0.96</v>
      </c>
      <c r="E9638" s="39">
        <v>2</v>
      </c>
      <c r="F9638" s="39" t="s">
        <v>51</v>
      </c>
    </row>
    <row r="9639" spans="1:6">
      <c r="A9639">
        <v>105</v>
      </c>
      <c r="B9639" s="1" t="s">
        <v>10</v>
      </c>
      <c r="C9639">
        <v>2</v>
      </c>
      <c r="D9639" s="39">
        <v>0.64</v>
      </c>
      <c r="E9639" s="39">
        <v>2</v>
      </c>
      <c r="F9639" s="39" t="s">
        <v>51</v>
      </c>
    </row>
    <row r="9640" spans="1:6">
      <c r="A9640">
        <v>105</v>
      </c>
      <c r="B9640" s="1" t="s">
        <v>538</v>
      </c>
      <c r="C9640">
        <v>1</v>
      </c>
      <c r="D9640" s="39">
        <v>0.55000000000000004</v>
      </c>
      <c r="E9640" s="39">
        <v>2</v>
      </c>
      <c r="F9640" s="39" t="s">
        <v>51</v>
      </c>
    </row>
    <row r="9641" spans="1:6">
      <c r="A9641">
        <v>105</v>
      </c>
      <c r="B9641" s="1" t="s">
        <v>538</v>
      </c>
      <c r="C9641">
        <v>2</v>
      </c>
      <c r="D9641" s="39">
        <v>0.7</v>
      </c>
      <c r="E9641" s="39">
        <v>2</v>
      </c>
      <c r="F9641" s="39" t="s">
        <v>51</v>
      </c>
    </row>
    <row r="9642" spans="1:6">
      <c r="A9642">
        <v>105</v>
      </c>
      <c r="B9642" s="1" t="s">
        <v>334</v>
      </c>
      <c r="C9642">
        <v>1</v>
      </c>
      <c r="D9642" s="39">
        <v>0.54</v>
      </c>
      <c r="E9642" s="39">
        <v>2</v>
      </c>
      <c r="F9642" s="39" t="s">
        <v>51</v>
      </c>
    </row>
    <row r="9643" spans="1:6">
      <c r="A9643">
        <v>105</v>
      </c>
      <c r="B9643" s="1" t="s">
        <v>334</v>
      </c>
      <c r="C9643">
        <v>2</v>
      </c>
      <c r="D9643" s="39">
        <v>0.84</v>
      </c>
      <c r="E9643" s="39">
        <v>2</v>
      </c>
      <c r="F9643" s="39" t="s">
        <v>51</v>
      </c>
    </row>
    <row r="9644" spans="1:6">
      <c r="A9644">
        <v>105</v>
      </c>
      <c r="B9644" s="1" t="s">
        <v>658</v>
      </c>
      <c r="C9644">
        <v>1</v>
      </c>
      <c r="D9644" s="39">
        <v>0.5</v>
      </c>
      <c r="E9644" s="39">
        <v>1</v>
      </c>
      <c r="F9644" s="39" t="s">
        <v>51</v>
      </c>
    </row>
    <row r="9645" spans="1:6">
      <c r="A9645">
        <v>105</v>
      </c>
      <c r="B9645" s="1" t="s">
        <v>658</v>
      </c>
      <c r="C9645">
        <v>2</v>
      </c>
      <c r="D9645" s="39">
        <v>0.81</v>
      </c>
      <c r="E9645" s="39">
        <v>2</v>
      </c>
      <c r="F9645" s="39" t="s">
        <v>51</v>
      </c>
    </row>
    <row r="9646" spans="1:6">
      <c r="A9646">
        <v>105</v>
      </c>
      <c r="B9646" s="1" t="s">
        <v>120</v>
      </c>
      <c r="C9646">
        <v>1</v>
      </c>
      <c r="D9646" s="39">
        <v>0.42</v>
      </c>
      <c r="E9646" s="39">
        <v>0</v>
      </c>
      <c r="F9646" s="39" t="s">
        <v>51</v>
      </c>
    </row>
    <row r="9647" spans="1:6">
      <c r="A9647">
        <v>105</v>
      </c>
      <c r="B9647" s="1" t="s">
        <v>120</v>
      </c>
      <c r="C9647">
        <v>2</v>
      </c>
      <c r="D9647" s="39">
        <v>0.61</v>
      </c>
      <c r="E9647" s="39">
        <v>2</v>
      </c>
      <c r="F9647" s="39" t="s">
        <v>51</v>
      </c>
    </row>
    <row r="9648" spans="1:6">
      <c r="A9648">
        <v>105</v>
      </c>
      <c r="B9648" s="1" t="s">
        <v>489</v>
      </c>
      <c r="C9648">
        <v>1</v>
      </c>
      <c r="D9648" s="39">
        <v>0.57999999999999996</v>
      </c>
      <c r="E9648" s="39">
        <v>1</v>
      </c>
      <c r="F9648" s="39" t="s">
        <v>51</v>
      </c>
    </row>
    <row r="9649" spans="1:6">
      <c r="A9649">
        <v>105</v>
      </c>
      <c r="B9649" s="1" t="s">
        <v>489</v>
      </c>
      <c r="C9649">
        <v>2</v>
      </c>
      <c r="D9649" s="39">
        <v>0.9</v>
      </c>
      <c r="E9649" s="39">
        <v>1</v>
      </c>
      <c r="F9649" s="39" t="s">
        <v>51</v>
      </c>
    </row>
    <row r="9650" spans="1:6">
      <c r="A9650">
        <v>105</v>
      </c>
      <c r="B9650" s="1" t="s">
        <v>511</v>
      </c>
      <c r="C9650">
        <v>1</v>
      </c>
      <c r="D9650" s="39">
        <v>0.55000000000000004</v>
      </c>
      <c r="E9650" s="39">
        <v>2</v>
      </c>
      <c r="F9650" s="39" t="s">
        <v>51</v>
      </c>
    </row>
    <row r="9651" spans="1:6">
      <c r="A9651">
        <v>105</v>
      </c>
      <c r="B9651" s="1" t="s">
        <v>511</v>
      </c>
      <c r="C9651">
        <v>2</v>
      </c>
      <c r="D9651" s="39">
        <v>0.46</v>
      </c>
      <c r="E9651" s="39">
        <v>0</v>
      </c>
      <c r="F9651" s="39" t="s">
        <v>51</v>
      </c>
    </row>
    <row r="9652" spans="1:6">
      <c r="A9652">
        <v>105</v>
      </c>
      <c r="B9652" s="1" t="s">
        <v>333</v>
      </c>
      <c r="C9652">
        <v>1</v>
      </c>
      <c r="D9652" s="39">
        <v>0.5</v>
      </c>
      <c r="E9652" s="39">
        <v>2</v>
      </c>
      <c r="F9652" s="39" t="s">
        <v>51</v>
      </c>
    </row>
    <row r="9653" spans="1:6">
      <c r="A9653">
        <v>105</v>
      </c>
      <c r="B9653" s="1" t="s">
        <v>333</v>
      </c>
      <c r="C9653">
        <v>2</v>
      </c>
      <c r="D9653" s="39">
        <v>0.56999999999999995</v>
      </c>
      <c r="E9653" s="39">
        <v>2</v>
      </c>
      <c r="F9653" s="39" t="s">
        <v>51</v>
      </c>
    </row>
    <row r="9654" spans="1:6">
      <c r="A9654">
        <v>105</v>
      </c>
      <c r="B9654" s="1" t="s">
        <v>335</v>
      </c>
      <c r="C9654">
        <v>1</v>
      </c>
      <c r="D9654" s="39">
        <v>0.56000000000000005</v>
      </c>
      <c r="E9654" s="39">
        <v>2</v>
      </c>
      <c r="F9654" s="39" t="s">
        <v>51</v>
      </c>
    </row>
    <row r="9655" spans="1:6">
      <c r="A9655">
        <v>105</v>
      </c>
      <c r="B9655" s="1" t="s">
        <v>335</v>
      </c>
      <c r="C9655">
        <v>2</v>
      </c>
      <c r="D9655" s="39">
        <v>0.56000000000000005</v>
      </c>
      <c r="E9655" s="39">
        <v>2</v>
      </c>
      <c r="F9655" s="39" t="s">
        <v>51</v>
      </c>
    </row>
    <row r="9656" spans="1:6">
      <c r="A9656">
        <v>105</v>
      </c>
      <c r="B9656" s="1" t="s">
        <v>14</v>
      </c>
      <c r="C9656">
        <v>1</v>
      </c>
      <c r="D9656" s="39">
        <v>0.55000000000000004</v>
      </c>
      <c r="E9656" s="39">
        <v>2</v>
      </c>
      <c r="F9656" s="39" t="s">
        <v>51</v>
      </c>
    </row>
    <row r="9657" spans="1:6">
      <c r="A9657">
        <v>105</v>
      </c>
      <c r="B9657" s="1" t="s">
        <v>14</v>
      </c>
      <c r="C9657">
        <v>2</v>
      </c>
      <c r="D9657" s="39">
        <v>0.6</v>
      </c>
      <c r="E9657" s="39">
        <v>2</v>
      </c>
      <c r="F9657" s="39" t="s">
        <v>51</v>
      </c>
    </row>
    <row r="9658" spans="1:6">
      <c r="A9658">
        <v>105</v>
      </c>
      <c r="B9658" s="1" t="s">
        <v>201</v>
      </c>
      <c r="C9658">
        <v>1</v>
      </c>
      <c r="D9658" s="39">
        <v>0.62</v>
      </c>
      <c r="E9658" s="39">
        <v>2</v>
      </c>
      <c r="F9658" s="39" t="s">
        <v>51</v>
      </c>
    </row>
    <row r="9659" spans="1:6">
      <c r="A9659">
        <v>105</v>
      </c>
      <c r="B9659" s="1" t="s">
        <v>201</v>
      </c>
      <c r="C9659">
        <v>2</v>
      </c>
      <c r="D9659" s="39">
        <v>0.62</v>
      </c>
      <c r="E9659" s="39">
        <v>1</v>
      </c>
      <c r="F9659" s="39" t="s">
        <v>51</v>
      </c>
    </row>
    <row r="9660" spans="1:6">
      <c r="A9660">
        <v>105</v>
      </c>
      <c r="B9660" s="1" t="s">
        <v>405</v>
      </c>
      <c r="C9660">
        <v>1</v>
      </c>
      <c r="D9660" s="39">
        <v>0.57999999999999996</v>
      </c>
      <c r="E9660" s="39">
        <v>1</v>
      </c>
      <c r="F9660" s="39" t="s">
        <v>51</v>
      </c>
    </row>
    <row r="9661" spans="1:6">
      <c r="A9661">
        <v>105</v>
      </c>
      <c r="B9661" s="1" t="s">
        <v>405</v>
      </c>
      <c r="C9661">
        <v>2</v>
      </c>
      <c r="D9661" s="39">
        <v>0.99</v>
      </c>
      <c r="E9661" s="39">
        <v>1</v>
      </c>
      <c r="F9661" s="39" t="s">
        <v>51</v>
      </c>
    </row>
    <row r="9662" spans="1:6">
      <c r="A9662">
        <v>105</v>
      </c>
      <c r="B9662" s="1" t="s">
        <v>414</v>
      </c>
      <c r="C9662">
        <v>1</v>
      </c>
      <c r="D9662" s="39">
        <v>0.48</v>
      </c>
      <c r="E9662" s="39">
        <v>1</v>
      </c>
      <c r="F9662" s="39" t="s">
        <v>51</v>
      </c>
    </row>
    <row r="9663" spans="1:6">
      <c r="A9663">
        <v>105</v>
      </c>
      <c r="B9663" s="1" t="s">
        <v>414</v>
      </c>
      <c r="C9663">
        <v>2</v>
      </c>
      <c r="D9663" s="39">
        <v>0.81</v>
      </c>
      <c r="E9663" s="39">
        <v>2</v>
      </c>
      <c r="F9663" s="39" t="s">
        <v>51</v>
      </c>
    </row>
    <row r="9664" spans="1:6">
      <c r="A9664">
        <v>105</v>
      </c>
      <c r="B9664" s="1" t="s">
        <v>481</v>
      </c>
      <c r="C9664">
        <v>1</v>
      </c>
      <c r="D9664" s="39">
        <v>0.99</v>
      </c>
      <c r="E9664" s="39">
        <v>2</v>
      </c>
      <c r="F9664" s="39" t="s">
        <v>51</v>
      </c>
    </row>
    <row r="9665" spans="1:6">
      <c r="A9665">
        <v>105</v>
      </c>
      <c r="B9665" s="1" t="s">
        <v>481</v>
      </c>
      <c r="C9665">
        <v>2</v>
      </c>
      <c r="D9665" s="39">
        <v>0.41</v>
      </c>
      <c r="E9665" s="39">
        <v>0</v>
      </c>
      <c r="F9665" s="39" t="s">
        <v>51</v>
      </c>
    </row>
    <row r="9666" spans="1:6">
      <c r="A9666">
        <v>105</v>
      </c>
      <c r="B9666" s="1" t="s">
        <v>580</v>
      </c>
      <c r="C9666">
        <v>1</v>
      </c>
      <c r="D9666" s="39">
        <v>0.77</v>
      </c>
      <c r="E9666" s="39">
        <v>2</v>
      </c>
      <c r="F9666" s="39" t="s">
        <v>51</v>
      </c>
    </row>
    <row r="9667" spans="1:6">
      <c r="A9667">
        <v>105</v>
      </c>
      <c r="B9667" s="1" t="s">
        <v>580</v>
      </c>
      <c r="C9667">
        <v>2</v>
      </c>
      <c r="D9667" s="39">
        <v>0.48</v>
      </c>
      <c r="E9667" s="39">
        <v>0</v>
      </c>
      <c r="F9667" s="39" t="s">
        <v>51</v>
      </c>
    </row>
    <row r="9668" spans="1:6">
      <c r="A9668">
        <v>105</v>
      </c>
      <c r="B9668" s="1" t="s">
        <v>323</v>
      </c>
      <c r="C9668">
        <v>1</v>
      </c>
      <c r="D9668" s="39">
        <v>1</v>
      </c>
      <c r="E9668" s="39">
        <v>3</v>
      </c>
      <c r="F9668" s="39" t="s">
        <v>51</v>
      </c>
    </row>
    <row r="9669" spans="1:6">
      <c r="A9669">
        <v>105</v>
      </c>
      <c r="B9669" s="1" t="s">
        <v>323</v>
      </c>
      <c r="C9669">
        <v>2</v>
      </c>
      <c r="D9669" s="39">
        <v>1</v>
      </c>
      <c r="E9669" s="39">
        <v>3</v>
      </c>
      <c r="F9669" s="39" t="s">
        <v>51</v>
      </c>
    </row>
    <row r="9670" spans="1:6">
      <c r="A9670">
        <v>105</v>
      </c>
      <c r="B9670" s="1" t="s">
        <v>122</v>
      </c>
      <c r="C9670">
        <v>1</v>
      </c>
      <c r="D9670" s="39">
        <v>0.56000000000000005</v>
      </c>
      <c r="E9670" s="39">
        <v>1</v>
      </c>
      <c r="F9670" s="39" t="s">
        <v>51</v>
      </c>
    </row>
    <row r="9671" spans="1:6">
      <c r="A9671">
        <v>105</v>
      </c>
      <c r="B9671" s="1" t="s">
        <v>122</v>
      </c>
      <c r="C9671">
        <v>2</v>
      </c>
      <c r="D9671" s="39">
        <v>0.99</v>
      </c>
      <c r="E9671" s="39">
        <v>2</v>
      </c>
      <c r="F9671" s="39" t="s">
        <v>51</v>
      </c>
    </row>
    <row r="9672" spans="1:6">
      <c r="A9672">
        <v>105</v>
      </c>
      <c r="B9672" s="1" t="s">
        <v>310</v>
      </c>
      <c r="C9672">
        <v>1</v>
      </c>
      <c r="D9672" s="39">
        <v>1</v>
      </c>
      <c r="E9672" s="39">
        <v>3</v>
      </c>
      <c r="F9672" s="39" t="s">
        <v>51</v>
      </c>
    </row>
    <row r="9673" spans="1:6">
      <c r="A9673">
        <v>105</v>
      </c>
      <c r="B9673" s="1" t="s">
        <v>310</v>
      </c>
      <c r="C9673">
        <v>2</v>
      </c>
      <c r="D9673" s="39">
        <v>1</v>
      </c>
      <c r="E9673" s="39">
        <v>3</v>
      </c>
      <c r="F9673" s="39" t="s">
        <v>51</v>
      </c>
    </row>
    <row r="9674" spans="1:6">
      <c r="A9674">
        <v>105</v>
      </c>
      <c r="B9674" s="1" t="s">
        <v>20</v>
      </c>
      <c r="C9674">
        <v>1</v>
      </c>
      <c r="D9674" s="39">
        <v>0.38</v>
      </c>
      <c r="E9674" s="39">
        <v>0</v>
      </c>
      <c r="F9674" s="39" t="s">
        <v>51</v>
      </c>
    </row>
    <row r="9675" spans="1:6">
      <c r="A9675">
        <v>105</v>
      </c>
      <c r="B9675" s="1" t="s">
        <v>20</v>
      </c>
      <c r="C9675">
        <v>2</v>
      </c>
      <c r="D9675" s="39">
        <v>0.34</v>
      </c>
      <c r="E9675" s="39">
        <v>0</v>
      </c>
      <c r="F9675" s="39" t="s">
        <v>51</v>
      </c>
    </row>
    <row r="9676" spans="1:6">
      <c r="A9676">
        <v>105</v>
      </c>
      <c r="B9676" s="1" t="s">
        <v>240</v>
      </c>
      <c r="C9676">
        <v>1</v>
      </c>
      <c r="D9676" s="39">
        <v>0.97</v>
      </c>
      <c r="E9676" s="39">
        <v>2</v>
      </c>
      <c r="F9676" s="39" t="s">
        <v>51</v>
      </c>
    </row>
    <row r="9677" spans="1:6">
      <c r="A9677">
        <v>105</v>
      </c>
      <c r="B9677" s="1" t="s">
        <v>240</v>
      </c>
      <c r="C9677">
        <v>2</v>
      </c>
      <c r="D9677" s="39">
        <v>0.73</v>
      </c>
      <c r="E9677" s="39">
        <v>1</v>
      </c>
      <c r="F9677" s="39" t="s">
        <v>51</v>
      </c>
    </row>
    <row r="9678" spans="1:6">
      <c r="A9678">
        <v>105</v>
      </c>
      <c r="B9678" s="1" t="s">
        <v>290</v>
      </c>
      <c r="C9678">
        <v>1</v>
      </c>
      <c r="D9678" s="39">
        <v>0.35</v>
      </c>
      <c r="E9678" s="39">
        <v>0</v>
      </c>
      <c r="F9678" s="39" t="s">
        <v>51</v>
      </c>
    </row>
    <row r="9679" spans="1:6">
      <c r="A9679">
        <v>105</v>
      </c>
      <c r="B9679" s="1" t="s">
        <v>290</v>
      </c>
      <c r="C9679">
        <v>2</v>
      </c>
      <c r="D9679" s="39">
        <v>0.73</v>
      </c>
      <c r="E9679" s="39">
        <v>1</v>
      </c>
      <c r="F9679" s="39" t="s">
        <v>51</v>
      </c>
    </row>
    <row r="9680" spans="1:6">
      <c r="A9680">
        <v>105</v>
      </c>
      <c r="B9680" s="1" t="s">
        <v>326</v>
      </c>
      <c r="C9680">
        <v>1</v>
      </c>
      <c r="D9680" s="39">
        <v>0.34</v>
      </c>
      <c r="E9680" s="39">
        <v>0</v>
      </c>
      <c r="F9680" s="39" t="s">
        <v>51</v>
      </c>
    </row>
    <row r="9681" spans="1:6">
      <c r="A9681">
        <v>105</v>
      </c>
      <c r="B9681" s="1" t="s">
        <v>326</v>
      </c>
      <c r="C9681">
        <v>2</v>
      </c>
      <c r="D9681" s="39">
        <v>1</v>
      </c>
      <c r="E9681" s="39">
        <v>3</v>
      </c>
      <c r="F9681" s="39" t="s">
        <v>51</v>
      </c>
    </row>
    <row r="9682" spans="1:6">
      <c r="A9682">
        <v>105</v>
      </c>
      <c r="B9682" s="1" t="s">
        <v>274</v>
      </c>
      <c r="C9682">
        <v>1</v>
      </c>
      <c r="D9682" s="39">
        <v>0.46</v>
      </c>
      <c r="E9682" s="39">
        <v>0</v>
      </c>
      <c r="F9682" s="39" t="s">
        <v>51</v>
      </c>
    </row>
    <row r="9683" spans="1:6">
      <c r="A9683">
        <v>105</v>
      </c>
      <c r="B9683" s="1" t="s">
        <v>274</v>
      </c>
      <c r="C9683">
        <v>2</v>
      </c>
      <c r="D9683" s="39">
        <v>0.4</v>
      </c>
      <c r="E9683" s="39">
        <v>0</v>
      </c>
      <c r="F9683" s="39" t="s">
        <v>51</v>
      </c>
    </row>
    <row r="9684" spans="1:6">
      <c r="A9684">
        <v>105</v>
      </c>
      <c r="B9684" s="1" t="s">
        <v>526</v>
      </c>
      <c r="C9684">
        <v>1</v>
      </c>
      <c r="D9684" s="39">
        <v>0.52</v>
      </c>
      <c r="E9684" s="39">
        <v>2</v>
      </c>
      <c r="F9684" s="39" t="s">
        <v>51</v>
      </c>
    </row>
    <row r="9685" spans="1:6">
      <c r="A9685">
        <v>105</v>
      </c>
      <c r="B9685" s="1" t="s">
        <v>526</v>
      </c>
      <c r="C9685">
        <v>2</v>
      </c>
      <c r="D9685" s="39">
        <v>0.61</v>
      </c>
      <c r="E9685" s="39">
        <v>1</v>
      </c>
      <c r="F9685" s="39" t="s">
        <v>51</v>
      </c>
    </row>
    <row r="9686" spans="1:6">
      <c r="A9686">
        <v>105</v>
      </c>
      <c r="B9686" s="1" t="s">
        <v>342</v>
      </c>
      <c r="C9686">
        <v>1</v>
      </c>
      <c r="D9686" s="39">
        <v>0.67</v>
      </c>
      <c r="E9686" s="39">
        <v>1</v>
      </c>
      <c r="F9686" s="39" t="s">
        <v>51</v>
      </c>
    </row>
    <row r="9687" spans="1:6">
      <c r="A9687">
        <v>105</v>
      </c>
      <c r="B9687" s="1" t="s">
        <v>342</v>
      </c>
      <c r="C9687">
        <v>2</v>
      </c>
      <c r="D9687" s="39">
        <v>0.97</v>
      </c>
      <c r="E9687" s="39">
        <v>2</v>
      </c>
      <c r="F9687" s="39" t="s">
        <v>51</v>
      </c>
    </row>
    <row r="9688" spans="1:6">
      <c r="A9688">
        <v>105</v>
      </c>
      <c r="B9688" s="1" t="s">
        <v>311</v>
      </c>
      <c r="C9688">
        <v>1</v>
      </c>
      <c r="D9688" s="39">
        <v>0.84</v>
      </c>
      <c r="E9688" s="39">
        <v>2</v>
      </c>
      <c r="F9688" s="39" t="s">
        <v>51</v>
      </c>
    </row>
    <row r="9689" spans="1:6">
      <c r="A9689">
        <v>105</v>
      </c>
      <c r="B9689" s="1" t="s">
        <v>311</v>
      </c>
      <c r="C9689">
        <v>2</v>
      </c>
      <c r="D9689" s="39">
        <v>0.83</v>
      </c>
      <c r="E9689" s="39">
        <v>2</v>
      </c>
      <c r="F9689" s="39" t="s">
        <v>51</v>
      </c>
    </row>
    <row r="9690" spans="1:6">
      <c r="A9690">
        <v>105</v>
      </c>
      <c r="B9690" s="1" t="s">
        <v>394</v>
      </c>
      <c r="C9690">
        <v>1</v>
      </c>
      <c r="D9690" s="39">
        <v>0.86</v>
      </c>
      <c r="E9690" s="39">
        <v>2</v>
      </c>
      <c r="F9690" s="39" t="s">
        <v>51</v>
      </c>
    </row>
    <row r="9691" spans="1:6">
      <c r="A9691">
        <v>105</v>
      </c>
      <c r="B9691" s="1" t="s">
        <v>394</v>
      </c>
      <c r="C9691">
        <v>2</v>
      </c>
      <c r="D9691" s="39">
        <v>0.99</v>
      </c>
      <c r="E9691" s="39">
        <v>2</v>
      </c>
      <c r="F9691" s="39" t="s">
        <v>51</v>
      </c>
    </row>
    <row r="9692" spans="1:6">
      <c r="A9692">
        <v>105</v>
      </c>
      <c r="B9692" s="1" t="s">
        <v>356</v>
      </c>
      <c r="C9692">
        <v>1</v>
      </c>
      <c r="D9692" s="39">
        <v>1</v>
      </c>
      <c r="E9692" s="39">
        <v>3</v>
      </c>
      <c r="F9692" s="39" t="s">
        <v>51</v>
      </c>
    </row>
    <row r="9693" spans="1:6">
      <c r="A9693">
        <v>105</v>
      </c>
      <c r="B9693" s="1" t="s">
        <v>356</v>
      </c>
      <c r="C9693">
        <v>2</v>
      </c>
      <c r="D9693" s="39">
        <v>0.48</v>
      </c>
      <c r="E9693" s="39">
        <v>1</v>
      </c>
      <c r="F9693" s="39" t="s">
        <v>51</v>
      </c>
    </row>
    <row r="9694" spans="1:6">
      <c r="A9694">
        <v>105</v>
      </c>
      <c r="B9694" s="1" t="s">
        <v>561</v>
      </c>
      <c r="C9694">
        <v>1</v>
      </c>
      <c r="D9694" s="39">
        <v>0.67</v>
      </c>
      <c r="E9694" s="39">
        <v>2</v>
      </c>
      <c r="F9694" s="39" t="s">
        <v>51</v>
      </c>
    </row>
    <row r="9695" spans="1:6">
      <c r="A9695">
        <v>105</v>
      </c>
      <c r="B9695" s="1" t="s">
        <v>561</v>
      </c>
      <c r="C9695">
        <v>2</v>
      </c>
      <c r="D9695" s="39">
        <v>0.78</v>
      </c>
      <c r="E9695" s="39">
        <v>2</v>
      </c>
      <c r="F9695" s="39" t="s">
        <v>51</v>
      </c>
    </row>
    <row r="9696" spans="1:6">
      <c r="A9696">
        <v>105</v>
      </c>
      <c r="B9696" s="1" t="s">
        <v>256</v>
      </c>
      <c r="C9696">
        <v>1</v>
      </c>
      <c r="D9696" s="39">
        <v>0.67</v>
      </c>
      <c r="E9696" s="39">
        <v>1</v>
      </c>
      <c r="F9696" s="39" t="s">
        <v>51</v>
      </c>
    </row>
    <row r="9697" spans="1:6">
      <c r="A9697">
        <v>105</v>
      </c>
      <c r="B9697" s="1" t="s">
        <v>256</v>
      </c>
      <c r="C9697">
        <v>2</v>
      </c>
      <c r="D9697" s="39">
        <v>0</v>
      </c>
      <c r="E9697" s="39">
        <v>0</v>
      </c>
      <c r="F9697" s="39" t="s">
        <v>52</v>
      </c>
    </row>
    <row r="9698" spans="1:6">
      <c r="A9698">
        <v>105</v>
      </c>
      <c r="B9698" s="1" t="s">
        <v>243</v>
      </c>
      <c r="C9698">
        <v>1</v>
      </c>
      <c r="D9698" s="39">
        <v>0.7</v>
      </c>
      <c r="E9698" s="39">
        <v>1</v>
      </c>
      <c r="F9698" s="39" t="s">
        <v>51</v>
      </c>
    </row>
    <row r="9699" spans="1:6">
      <c r="A9699">
        <v>105</v>
      </c>
      <c r="B9699" s="1" t="s">
        <v>243</v>
      </c>
      <c r="C9699">
        <v>2</v>
      </c>
      <c r="D9699" s="39">
        <v>1</v>
      </c>
      <c r="E9699" s="39">
        <v>3</v>
      </c>
      <c r="F9699" s="39" t="s">
        <v>51</v>
      </c>
    </row>
    <row r="9700" spans="1:6">
      <c r="A9700">
        <v>105</v>
      </c>
      <c r="B9700" s="1" t="s">
        <v>285</v>
      </c>
      <c r="C9700">
        <v>1</v>
      </c>
      <c r="D9700" s="39">
        <v>1</v>
      </c>
      <c r="E9700" s="39">
        <v>3</v>
      </c>
      <c r="F9700" s="39" t="s">
        <v>51</v>
      </c>
    </row>
    <row r="9701" spans="1:6">
      <c r="A9701">
        <v>105</v>
      </c>
      <c r="B9701" s="1" t="s">
        <v>285</v>
      </c>
      <c r="C9701">
        <v>2</v>
      </c>
      <c r="D9701" s="39">
        <v>0.74</v>
      </c>
      <c r="E9701" s="39">
        <v>2</v>
      </c>
      <c r="F9701" s="39" t="s">
        <v>51</v>
      </c>
    </row>
    <row r="9702" spans="1:6">
      <c r="A9702">
        <v>105</v>
      </c>
      <c r="B9702" s="1" t="s">
        <v>275</v>
      </c>
      <c r="C9702">
        <v>1</v>
      </c>
      <c r="D9702" s="39">
        <v>0.48</v>
      </c>
      <c r="E9702" s="39">
        <v>0</v>
      </c>
      <c r="F9702" s="39" t="s">
        <v>51</v>
      </c>
    </row>
    <row r="9703" spans="1:6">
      <c r="A9703">
        <v>105</v>
      </c>
      <c r="B9703" s="1" t="s">
        <v>275</v>
      </c>
      <c r="C9703">
        <v>2</v>
      </c>
      <c r="D9703" s="39">
        <v>0.75</v>
      </c>
      <c r="E9703" s="39">
        <v>2</v>
      </c>
      <c r="F9703" s="39" t="s">
        <v>51</v>
      </c>
    </row>
    <row r="9704" spans="1:6">
      <c r="A9704">
        <v>105</v>
      </c>
      <c r="B9704" s="1" t="s">
        <v>21</v>
      </c>
      <c r="C9704">
        <v>1</v>
      </c>
      <c r="D9704" s="39">
        <v>0.91</v>
      </c>
      <c r="E9704" s="39">
        <v>2</v>
      </c>
      <c r="F9704" s="39" t="s">
        <v>51</v>
      </c>
    </row>
    <row r="9705" spans="1:6">
      <c r="A9705">
        <v>105</v>
      </c>
      <c r="B9705" s="1" t="s">
        <v>21</v>
      </c>
      <c r="C9705">
        <v>2</v>
      </c>
      <c r="D9705" s="39">
        <v>0</v>
      </c>
      <c r="E9705" s="39">
        <v>0</v>
      </c>
      <c r="F9705" s="39" t="s">
        <v>52</v>
      </c>
    </row>
    <row r="9706" spans="1:6">
      <c r="A9706">
        <v>105</v>
      </c>
      <c r="B9706" s="1" t="s">
        <v>370</v>
      </c>
      <c r="C9706">
        <v>1</v>
      </c>
      <c r="D9706" s="39">
        <v>0.65</v>
      </c>
      <c r="E9706" s="39">
        <v>1</v>
      </c>
      <c r="F9706" s="39" t="s">
        <v>51</v>
      </c>
    </row>
    <row r="9707" spans="1:6">
      <c r="A9707">
        <v>105</v>
      </c>
      <c r="B9707" s="1" t="s">
        <v>370</v>
      </c>
      <c r="C9707">
        <v>2</v>
      </c>
      <c r="D9707" s="39">
        <v>0.88</v>
      </c>
      <c r="E9707" s="39">
        <v>2</v>
      </c>
      <c r="F9707" s="39" t="s">
        <v>51</v>
      </c>
    </row>
    <row r="9708" spans="1:6">
      <c r="A9708">
        <v>105</v>
      </c>
      <c r="B9708" s="1" t="s">
        <v>376</v>
      </c>
      <c r="C9708">
        <v>1</v>
      </c>
      <c r="D9708" s="39">
        <v>1</v>
      </c>
      <c r="E9708" s="39">
        <v>3</v>
      </c>
      <c r="F9708" s="39" t="s">
        <v>51</v>
      </c>
    </row>
    <row r="9709" spans="1:6">
      <c r="A9709">
        <v>105</v>
      </c>
      <c r="B9709" s="1" t="s">
        <v>376</v>
      </c>
      <c r="C9709">
        <v>2</v>
      </c>
      <c r="D9709" s="39">
        <v>0.47</v>
      </c>
      <c r="E9709" s="39">
        <v>1</v>
      </c>
      <c r="F9709" s="39" t="s">
        <v>51</v>
      </c>
    </row>
    <row r="9710" spans="1:6">
      <c r="A9710">
        <v>105</v>
      </c>
      <c r="B9710" s="1" t="s">
        <v>602</v>
      </c>
      <c r="C9710">
        <v>1</v>
      </c>
      <c r="D9710" s="39">
        <v>1</v>
      </c>
      <c r="E9710" s="39">
        <v>3</v>
      </c>
      <c r="F9710" s="39" t="s">
        <v>51</v>
      </c>
    </row>
    <row r="9711" spans="1:6">
      <c r="A9711">
        <v>105</v>
      </c>
      <c r="B9711" s="1" t="s">
        <v>602</v>
      </c>
      <c r="C9711">
        <v>2</v>
      </c>
      <c r="D9711" s="39">
        <v>1</v>
      </c>
      <c r="E9711" s="39">
        <v>3</v>
      </c>
      <c r="F9711" s="39" t="s">
        <v>51</v>
      </c>
    </row>
    <row r="9712" spans="1:6">
      <c r="A9712">
        <v>105</v>
      </c>
      <c r="B9712" s="1" t="s">
        <v>535</v>
      </c>
      <c r="C9712">
        <v>1</v>
      </c>
      <c r="D9712" s="39">
        <v>1</v>
      </c>
      <c r="E9712" s="39">
        <v>3</v>
      </c>
      <c r="F9712" s="39" t="s">
        <v>51</v>
      </c>
    </row>
    <row r="9713" spans="1:6">
      <c r="A9713">
        <v>105</v>
      </c>
      <c r="B9713" s="1" t="s">
        <v>535</v>
      </c>
      <c r="C9713">
        <v>2</v>
      </c>
      <c r="D9713" s="39">
        <v>1</v>
      </c>
      <c r="E9713" s="39">
        <v>3</v>
      </c>
      <c r="F9713" s="39" t="s">
        <v>51</v>
      </c>
    </row>
    <row r="9714" spans="1:6">
      <c r="A9714" s="529">
        <v>106</v>
      </c>
      <c r="B9714" s="1" t="s">
        <v>659</v>
      </c>
      <c r="C9714">
        <v>1</v>
      </c>
      <c r="D9714" s="39">
        <v>0.38</v>
      </c>
      <c r="E9714" s="39">
        <v>1</v>
      </c>
      <c r="F9714" s="39" t="s">
        <v>51</v>
      </c>
    </row>
    <row r="9715" spans="1:6">
      <c r="A9715">
        <v>106</v>
      </c>
      <c r="B9715" s="1" t="s">
        <v>659</v>
      </c>
      <c r="C9715">
        <v>2</v>
      </c>
      <c r="D9715" s="39">
        <v>0.42</v>
      </c>
      <c r="E9715" s="39">
        <v>0</v>
      </c>
      <c r="F9715" s="39" t="s">
        <v>51</v>
      </c>
    </row>
    <row r="9716" spans="1:6">
      <c r="A9716">
        <v>106</v>
      </c>
      <c r="B9716" s="1" t="s">
        <v>569</v>
      </c>
      <c r="C9716">
        <v>1</v>
      </c>
      <c r="D9716" s="39">
        <v>0.8</v>
      </c>
      <c r="E9716" s="39">
        <v>2</v>
      </c>
      <c r="F9716" s="39" t="s">
        <v>51</v>
      </c>
    </row>
    <row r="9717" spans="1:6">
      <c r="A9717">
        <v>106</v>
      </c>
      <c r="B9717" s="1" t="s">
        <v>569</v>
      </c>
      <c r="C9717">
        <v>2</v>
      </c>
      <c r="D9717" s="39">
        <v>0.56000000000000005</v>
      </c>
      <c r="E9717" s="39">
        <v>1</v>
      </c>
      <c r="F9717" s="39" t="s">
        <v>51</v>
      </c>
    </row>
    <row r="9718" spans="1:6">
      <c r="A9718">
        <v>106</v>
      </c>
      <c r="B9718" s="1" t="s">
        <v>559</v>
      </c>
      <c r="C9718">
        <v>1</v>
      </c>
      <c r="D9718" s="39">
        <v>0.63</v>
      </c>
      <c r="E9718" s="39">
        <v>2</v>
      </c>
      <c r="F9718" s="39" t="s">
        <v>51</v>
      </c>
    </row>
    <row r="9719" spans="1:6">
      <c r="A9719">
        <v>106</v>
      </c>
      <c r="B9719" s="1" t="s">
        <v>559</v>
      </c>
      <c r="C9719">
        <v>2</v>
      </c>
      <c r="D9719" s="39">
        <v>0.91</v>
      </c>
      <c r="E9719" s="39">
        <v>2</v>
      </c>
      <c r="F9719" s="39" t="s">
        <v>51</v>
      </c>
    </row>
    <row r="9720" spans="1:6">
      <c r="A9720">
        <v>106</v>
      </c>
      <c r="B9720" s="1" t="s">
        <v>656</v>
      </c>
      <c r="C9720">
        <v>1</v>
      </c>
      <c r="D9720" s="39">
        <v>0.7</v>
      </c>
      <c r="E9720" s="39">
        <v>2</v>
      </c>
      <c r="F9720" s="39" t="s">
        <v>51</v>
      </c>
    </row>
    <row r="9721" spans="1:6">
      <c r="A9721">
        <v>106</v>
      </c>
      <c r="B9721" s="1" t="s">
        <v>656</v>
      </c>
      <c r="C9721">
        <v>2</v>
      </c>
      <c r="D9721" s="39">
        <v>0.55000000000000004</v>
      </c>
      <c r="E9721" s="39">
        <v>1</v>
      </c>
      <c r="F9721" s="39" t="s">
        <v>51</v>
      </c>
    </row>
    <row r="9722" spans="1:6">
      <c r="A9722">
        <v>106</v>
      </c>
      <c r="B9722" s="1" t="s">
        <v>330</v>
      </c>
      <c r="C9722">
        <v>1</v>
      </c>
      <c r="D9722" s="39">
        <v>0.6</v>
      </c>
      <c r="E9722" s="39">
        <v>2</v>
      </c>
      <c r="F9722" s="39" t="s">
        <v>51</v>
      </c>
    </row>
    <row r="9723" spans="1:6">
      <c r="A9723">
        <v>106</v>
      </c>
      <c r="B9723" s="1" t="s">
        <v>330</v>
      </c>
      <c r="C9723">
        <v>2</v>
      </c>
      <c r="D9723" s="39">
        <v>0.59</v>
      </c>
      <c r="E9723" s="39">
        <v>2</v>
      </c>
      <c r="F9723" s="39" t="s">
        <v>51</v>
      </c>
    </row>
    <row r="9724" spans="1:6">
      <c r="A9724">
        <v>106</v>
      </c>
      <c r="B9724" s="1" t="s">
        <v>332</v>
      </c>
      <c r="C9724">
        <v>1</v>
      </c>
      <c r="D9724" s="39">
        <v>1</v>
      </c>
      <c r="E9724" s="39">
        <v>3</v>
      </c>
      <c r="F9724" s="39" t="s">
        <v>51</v>
      </c>
    </row>
    <row r="9725" spans="1:6">
      <c r="A9725">
        <v>106</v>
      </c>
      <c r="B9725" s="1" t="s">
        <v>332</v>
      </c>
      <c r="C9725">
        <v>2</v>
      </c>
      <c r="D9725" s="39">
        <v>0.36</v>
      </c>
      <c r="E9725" s="39">
        <v>0</v>
      </c>
      <c r="F9725" s="39" t="s">
        <v>51</v>
      </c>
    </row>
    <row r="9726" spans="1:6">
      <c r="A9726">
        <v>106</v>
      </c>
      <c r="B9726" s="1" t="s">
        <v>390</v>
      </c>
      <c r="C9726">
        <v>1</v>
      </c>
      <c r="D9726" s="39">
        <v>0</v>
      </c>
      <c r="E9726" s="39">
        <v>0</v>
      </c>
      <c r="F9726" s="39" t="s">
        <v>52</v>
      </c>
    </row>
    <row r="9727" spans="1:6">
      <c r="A9727">
        <v>106</v>
      </c>
      <c r="B9727" s="1" t="s">
        <v>390</v>
      </c>
      <c r="C9727">
        <v>2</v>
      </c>
      <c r="D9727" s="39">
        <v>0</v>
      </c>
      <c r="E9727" s="39">
        <v>0</v>
      </c>
      <c r="F9727" s="39" t="s">
        <v>52</v>
      </c>
    </row>
    <row r="9728" spans="1:6">
      <c r="A9728">
        <v>106</v>
      </c>
      <c r="B9728" s="1" t="s">
        <v>343</v>
      </c>
      <c r="C9728">
        <v>1</v>
      </c>
      <c r="D9728" s="39">
        <v>0.46</v>
      </c>
      <c r="E9728" s="39">
        <v>0</v>
      </c>
      <c r="F9728" s="39" t="s">
        <v>51</v>
      </c>
    </row>
    <row r="9729" spans="1:6">
      <c r="A9729">
        <v>106</v>
      </c>
      <c r="B9729" s="1" t="s">
        <v>343</v>
      </c>
      <c r="C9729">
        <v>2</v>
      </c>
      <c r="D9729" s="39">
        <v>0.33</v>
      </c>
      <c r="E9729" s="39">
        <v>0</v>
      </c>
      <c r="F9729" s="39" t="s">
        <v>51</v>
      </c>
    </row>
    <row r="9730" spans="1:6">
      <c r="A9730">
        <v>106</v>
      </c>
      <c r="B9730" s="1" t="s">
        <v>452</v>
      </c>
      <c r="C9730">
        <v>1</v>
      </c>
      <c r="D9730" s="39">
        <v>0.75</v>
      </c>
      <c r="E9730" s="39">
        <v>2</v>
      </c>
      <c r="F9730" s="39" t="s">
        <v>51</v>
      </c>
    </row>
    <row r="9731" spans="1:6">
      <c r="A9731">
        <v>106</v>
      </c>
      <c r="B9731" s="1" t="s">
        <v>452</v>
      </c>
      <c r="C9731">
        <v>2</v>
      </c>
      <c r="D9731" s="39">
        <v>0.7</v>
      </c>
      <c r="E9731" s="39">
        <v>2</v>
      </c>
      <c r="F9731" s="39" t="s">
        <v>51</v>
      </c>
    </row>
    <row r="9732" spans="1:6">
      <c r="A9732">
        <v>106</v>
      </c>
      <c r="B9732" s="1" t="s">
        <v>657</v>
      </c>
      <c r="C9732">
        <v>1</v>
      </c>
      <c r="D9732" s="39">
        <v>0.38</v>
      </c>
      <c r="E9732" s="39">
        <v>0</v>
      </c>
      <c r="F9732" s="39" t="s">
        <v>51</v>
      </c>
    </row>
    <row r="9733" spans="1:6">
      <c r="A9733">
        <v>106</v>
      </c>
      <c r="B9733" s="1" t="s">
        <v>657</v>
      </c>
      <c r="C9733">
        <v>2</v>
      </c>
      <c r="D9733" s="39">
        <v>0.32</v>
      </c>
      <c r="E9733" s="39">
        <v>0</v>
      </c>
      <c r="F9733" s="39" t="s">
        <v>51</v>
      </c>
    </row>
    <row r="9734" spans="1:6">
      <c r="A9734">
        <v>106</v>
      </c>
      <c r="B9734" s="1" t="s">
        <v>508</v>
      </c>
      <c r="C9734">
        <v>1</v>
      </c>
      <c r="D9734" s="39">
        <v>0.44</v>
      </c>
      <c r="E9734" s="39">
        <v>0</v>
      </c>
      <c r="F9734" s="39" t="s">
        <v>51</v>
      </c>
    </row>
    <row r="9735" spans="1:6">
      <c r="A9735">
        <v>106</v>
      </c>
      <c r="B9735" s="1" t="s">
        <v>508</v>
      </c>
      <c r="C9735">
        <v>2</v>
      </c>
      <c r="D9735" s="39">
        <v>0</v>
      </c>
      <c r="E9735" s="39">
        <v>0</v>
      </c>
      <c r="F9735" s="39" t="s">
        <v>52</v>
      </c>
    </row>
    <row r="9736" spans="1:6">
      <c r="A9736">
        <v>106</v>
      </c>
      <c r="B9736" s="1" t="s">
        <v>10</v>
      </c>
      <c r="C9736">
        <v>1</v>
      </c>
      <c r="D9736" s="39">
        <v>0.69</v>
      </c>
      <c r="E9736" s="39">
        <v>2</v>
      </c>
      <c r="F9736" s="39" t="s">
        <v>51</v>
      </c>
    </row>
    <row r="9737" spans="1:6">
      <c r="A9737">
        <v>106</v>
      </c>
      <c r="B9737" s="1" t="s">
        <v>10</v>
      </c>
      <c r="C9737">
        <v>2</v>
      </c>
      <c r="D9737" s="39">
        <v>0.42</v>
      </c>
      <c r="E9737" s="39">
        <v>0</v>
      </c>
      <c r="F9737" s="39" t="s">
        <v>51</v>
      </c>
    </row>
    <row r="9738" spans="1:6">
      <c r="A9738">
        <v>106</v>
      </c>
      <c r="B9738" s="1" t="s">
        <v>538</v>
      </c>
      <c r="C9738">
        <v>1</v>
      </c>
      <c r="D9738" s="39">
        <v>0.56999999999999995</v>
      </c>
      <c r="E9738" s="39">
        <v>2</v>
      </c>
      <c r="F9738" s="39" t="s">
        <v>51</v>
      </c>
    </row>
    <row r="9739" spans="1:6">
      <c r="A9739">
        <v>106</v>
      </c>
      <c r="B9739" s="1" t="s">
        <v>538</v>
      </c>
      <c r="C9739">
        <v>2</v>
      </c>
      <c r="D9739" s="39">
        <v>1</v>
      </c>
      <c r="E9739" s="39">
        <v>3</v>
      </c>
      <c r="F9739" s="39" t="s">
        <v>51</v>
      </c>
    </row>
    <row r="9740" spans="1:6">
      <c r="A9740">
        <v>106</v>
      </c>
      <c r="B9740" s="1" t="s">
        <v>334</v>
      </c>
      <c r="C9740">
        <v>1</v>
      </c>
      <c r="D9740" s="39">
        <v>1</v>
      </c>
      <c r="E9740" s="39">
        <v>3</v>
      </c>
      <c r="F9740" s="39" t="s">
        <v>51</v>
      </c>
    </row>
    <row r="9741" spans="1:6">
      <c r="A9741">
        <v>106</v>
      </c>
      <c r="B9741" s="1" t="s">
        <v>334</v>
      </c>
      <c r="C9741">
        <v>2</v>
      </c>
      <c r="D9741" s="39">
        <v>0.76</v>
      </c>
      <c r="E9741" s="39">
        <v>2</v>
      </c>
      <c r="F9741" s="39" t="s">
        <v>51</v>
      </c>
    </row>
    <row r="9742" spans="1:6">
      <c r="A9742">
        <v>106</v>
      </c>
      <c r="B9742" s="1" t="s">
        <v>120</v>
      </c>
      <c r="C9742">
        <v>1</v>
      </c>
      <c r="D9742" s="39">
        <v>0.62</v>
      </c>
      <c r="E9742" s="39">
        <v>2</v>
      </c>
      <c r="F9742" s="39" t="s">
        <v>51</v>
      </c>
    </row>
    <row r="9743" spans="1:6">
      <c r="A9743">
        <v>106</v>
      </c>
      <c r="B9743" s="1" t="s">
        <v>120</v>
      </c>
      <c r="C9743">
        <v>2</v>
      </c>
      <c r="D9743" s="39">
        <v>0.62</v>
      </c>
      <c r="E9743" s="39">
        <v>2</v>
      </c>
      <c r="F9743" s="39" t="s">
        <v>51</v>
      </c>
    </row>
    <row r="9744" spans="1:6">
      <c r="A9744">
        <v>106</v>
      </c>
      <c r="B9744" s="1" t="s">
        <v>511</v>
      </c>
      <c r="C9744">
        <v>1</v>
      </c>
      <c r="D9744" s="39">
        <v>0.59</v>
      </c>
      <c r="E9744" s="39">
        <v>2</v>
      </c>
      <c r="F9744" s="39" t="s">
        <v>51</v>
      </c>
    </row>
    <row r="9745" spans="1:6">
      <c r="A9745">
        <v>106</v>
      </c>
      <c r="B9745" s="1" t="s">
        <v>511</v>
      </c>
      <c r="C9745">
        <v>2</v>
      </c>
      <c r="D9745" s="39">
        <v>0.6</v>
      </c>
      <c r="E9745" s="39">
        <v>2</v>
      </c>
      <c r="F9745" s="39" t="s">
        <v>51</v>
      </c>
    </row>
    <row r="9746" spans="1:6">
      <c r="A9746">
        <v>106</v>
      </c>
      <c r="B9746" s="1" t="s">
        <v>333</v>
      </c>
      <c r="C9746">
        <v>1</v>
      </c>
      <c r="D9746" s="39">
        <v>0.62</v>
      </c>
      <c r="E9746" s="39">
        <v>2</v>
      </c>
      <c r="F9746" s="39" t="s">
        <v>51</v>
      </c>
    </row>
    <row r="9747" spans="1:6">
      <c r="A9747">
        <v>106</v>
      </c>
      <c r="B9747" s="1" t="s">
        <v>333</v>
      </c>
      <c r="C9747">
        <v>2</v>
      </c>
      <c r="D9747" s="39">
        <v>0.54</v>
      </c>
      <c r="E9747" s="39">
        <v>2</v>
      </c>
      <c r="F9747" s="39" t="s">
        <v>51</v>
      </c>
    </row>
    <row r="9748" spans="1:6">
      <c r="A9748">
        <v>106</v>
      </c>
      <c r="B9748" s="1" t="s">
        <v>14</v>
      </c>
      <c r="C9748">
        <v>1</v>
      </c>
      <c r="D9748" s="39">
        <v>0.63</v>
      </c>
      <c r="E9748" s="39">
        <v>1</v>
      </c>
      <c r="F9748" s="39" t="s">
        <v>51</v>
      </c>
    </row>
    <row r="9749" spans="1:6">
      <c r="A9749">
        <v>106</v>
      </c>
      <c r="B9749" s="1" t="s">
        <v>14</v>
      </c>
      <c r="C9749">
        <v>2</v>
      </c>
      <c r="D9749" s="39">
        <v>0.59</v>
      </c>
      <c r="E9749" s="39">
        <v>2</v>
      </c>
      <c r="F9749" s="39" t="s">
        <v>51</v>
      </c>
    </row>
    <row r="9750" spans="1:6">
      <c r="A9750">
        <v>106</v>
      </c>
      <c r="B9750" s="1" t="s">
        <v>335</v>
      </c>
      <c r="C9750">
        <v>1</v>
      </c>
      <c r="D9750" s="39">
        <v>0.59</v>
      </c>
      <c r="E9750" s="39">
        <v>2</v>
      </c>
      <c r="F9750" s="39" t="s">
        <v>51</v>
      </c>
    </row>
    <row r="9751" spans="1:6">
      <c r="A9751">
        <v>106</v>
      </c>
      <c r="B9751" s="1" t="s">
        <v>335</v>
      </c>
      <c r="C9751">
        <v>2</v>
      </c>
      <c r="D9751" s="39">
        <v>0.64</v>
      </c>
      <c r="E9751" s="39">
        <v>2</v>
      </c>
      <c r="F9751" s="39" t="s">
        <v>51</v>
      </c>
    </row>
    <row r="9752" spans="1:6">
      <c r="A9752">
        <v>106</v>
      </c>
      <c r="B9752" s="1" t="s">
        <v>201</v>
      </c>
      <c r="C9752">
        <v>1</v>
      </c>
      <c r="D9752" s="39">
        <v>0.54</v>
      </c>
      <c r="E9752" s="39">
        <v>2</v>
      </c>
      <c r="F9752" s="39" t="s">
        <v>51</v>
      </c>
    </row>
    <row r="9753" spans="1:6">
      <c r="A9753">
        <v>106</v>
      </c>
      <c r="B9753" s="1" t="s">
        <v>201</v>
      </c>
      <c r="C9753">
        <v>2</v>
      </c>
      <c r="D9753" s="39">
        <v>0.75</v>
      </c>
      <c r="E9753" s="39">
        <v>2</v>
      </c>
      <c r="F9753" s="39" t="s">
        <v>51</v>
      </c>
    </row>
    <row r="9754" spans="1:6">
      <c r="A9754">
        <v>106</v>
      </c>
      <c r="B9754" s="1" t="s">
        <v>405</v>
      </c>
      <c r="C9754">
        <v>1</v>
      </c>
      <c r="D9754" s="39">
        <v>1</v>
      </c>
      <c r="E9754" s="39">
        <v>3</v>
      </c>
      <c r="F9754" s="39" t="s">
        <v>51</v>
      </c>
    </row>
    <row r="9755" spans="1:6">
      <c r="A9755">
        <v>106</v>
      </c>
      <c r="B9755" s="1" t="s">
        <v>405</v>
      </c>
      <c r="C9755">
        <v>2</v>
      </c>
      <c r="D9755" s="39">
        <v>0.48</v>
      </c>
      <c r="E9755" s="39">
        <v>0</v>
      </c>
      <c r="F9755" s="39" t="s">
        <v>51</v>
      </c>
    </row>
    <row r="9756" spans="1:6">
      <c r="A9756">
        <v>106</v>
      </c>
      <c r="B9756" s="1" t="s">
        <v>414</v>
      </c>
      <c r="C9756">
        <v>1</v>
      </c>
      <c r="D9756" s="39">
        <v>0.53</v>
      </c>
      <c r="E9756" s="39">
        <v>2</v>
      </c>
      <c r="F9756" s="39" t="s">
        <v>51</v>
      </c>
    </row>
    <row r="9757" spans="1:6">
      <c r="A9757">
        <v>106</v>
      </c>
      <c r="B9757" s="1" t="s">
        <v>414</v>
      </c>
      <c r="C9757">
        <v>2</v>
      </c>
      <c r="D9757" s="39">
        <v>0.62</v>
      </c>
      <c r="E9757" s="39">
        <v>2</v>
      </c>
      <c r="F9757" s="39" t="s">
        <v>51</v>
      </c>
    </row>
    <row r="9758" spans="1:6">
      <c r="A9758">
        <v>106</v>
      </c>
      <c r="B9758" s="1" t="s">
        <v>481</v>
      </c>
      <c r="C9758">
        <v>1</v>
      </c>
      <c r="D9758" s="39">
        <v>0.62</v>
      </c>
      <c r="E9758" s="39">
        <v>1</v>
      </c>
      <c r="F9758" s="39" t="s">
        <v>51</v>
      </c>
    </row>
    <row r="9759" spans="1:6">
      <c r="A9759">
        <v>106</v>
      </c>
      <c r="B9759" s="1" t="s">
        <v>481</v>
      </c>
      <c r="C9759">
        <v>2</v>
      </c>
      <c r="D9759" s="39">
        <v>0.81</v>
      </c>
      <c r="E9759" s="39">
        <v>2</v>
      </c>
      <c r="F9759" s="39" t="s">
        <v>51</v>
      </c>
    </row>
    <row r="9760" spans="1:6">
      <c r="A9760">
        <v>106</v>
      </c>
      <c r="B9760" s="1" t="s">
        <v>580</v>
      </c>
      <c r="C9760">
        <v>1</v>
      </c>
      <c r="D9760" s="39">
        <v>1</v>
      </c>
      <c r="E9760" s="39">
        <v>3</v>
      </c>
      <c r="F9760" s="39" t="s">
        <v>51</v>
      </c>
    </row>
    <row r="9761" spans="1:6">
      <c r="A9761">
        <v>106</v>
      </c>
      <c r="B9761" s="1" t="s">
        <v>580</v>
      </c>
      <c r="C9761">
        <v>2</v>
      </c>
      <c r="D9761" s="39">
        <v>0.77</v>
      </c>
      <c r="E9761" s="39">
        <v>2</v>
      </c>
      <c r="F9761" s="39" t="s">
        <v>51</v>
      </c>
    </row>
    <row r="9762" spans="1:6">
      <c r="A9762">
        <v>106</v>
      </c>
      <c r="B9762" s="1" t="s">
        <v>323</v>
      </c>
      <c r="C9762">
        <v>1</v>
      </c>
      <c r="D9762" s="39">
        <v>1</v>
      </c>
      <c r="E9762" s="39">
        <v>3</v>
      </c>
      <c r="F9762" s="39" t="s">
        <v>51</v>
      </c>
    </row>
    <row r="9763" spans="1:6">
      <c r="A9763">
        <v>106</v>
      </c>
      <c r="B9763" s="1" t="s">
        <v>323</v>
      </c>
      <c r="C9763">
        <v>2</v>
      </c>
      <c r="D9763" s="39">
        <v>0.5</v>
      </c>
      <c r="E9763" s="39">
        <v>1</v>
      </c>
      <c r="F9763" s="39" t="s">
        <v>51</v>
      </c>
    </row>
    <row r="9764" spans="1:6">
      <c r="A9764">
        <v>106</v>
      </c>
      <c r="B9764" s="1" t="s">
        <v>122</v>
      </c>
      <c r="C9764">
        <v>1</v>
      </c>
      <c r="D9764" s="39">
        <v>1</v>
      </c>
      <c r="E9764" s="39">
        <v>3</v>
      </c>
      <c r="F9764" s="39" t="s">
        <v>51</v>
      </c>
    </row>
    <row r="9765" spans="1:6">
      <c r="A9765">
        <v>106</v>
      </c>
      <c r="B9765" s="1" t="s">
        <v>122</v>
      </c>
      <c r="C9765">
        <v>2</v>
      </c>
      <c r="D9765" s="39">
        <v>0.56000000000000005</v>
      </c>
      <c r="E9765" s="39">
        <v>1</v>
      </c>
      <c r="F9765" s="39" t="s">
        <v>51</v>
      </c>
    </row>
    <row r="9766" spans="1:6">
      <c r="A9766">
        <v>106</v>
      </c>
      <c r="B9766" s="1" t="s">
        <v>310</v>
      </c>
      <c r="C9766">
        <v>1</v>
      </c>
      <c r="D9766" s="39">
        <v>1</v>
      </c>
      <c r="E9766" s="39">
        <v>3</v>
      </c>
      <c r="F9766" s="39" t="s">
        <v>51</v>
      </c>
    </row>
    <row r="9767" spans="1:6">
      <c r="A9767">
        <v>106</v>
      </c>
      <c r="B9767" s="1" t="s">
        <v>310</v>
      </c>
      <c r="C9767">
        <v>2</v>
      </c>
      <c r="D9767" s="39">
        <v>0</v>
      </c>
      <c r="E9767" s="39">
        <v>0</v>
      </c>
      <c r="F9767" s="39" t="s">
        <v>52</v>
      </c>
    </row>
    <row r="9768" spans="1:6">
      <c r="A9768">
        <v>106</v>
      </c>
      <c r="B9768" s="1" t="s">
        <v>20</v>
      </c>
      <c r="C9768">
        <v>1</v>
      </c>
      <c r="D9768" s="39">
        <v>0.25</v>
      </c>
      <c r="E9768" s="39">
        <v>0</v>
      </c>
      <c r="F9768" s="39" t="s">
        <v>51</v>
      </c>
    </row>
    <row r="9769" spans="1:6">
      <c r="A9769">
        <v>106</v>
      </c>
      <c r="B9769" s="1" t="s">
        <v>20</v>
      </c>
      <c r="C9769">
        <v>2</v>
      </c>
      <c r="D9769" s="39">
        <v>0</v>
      </c>
      <c r="E9769" s="39">
        <v>0</v>
      </c>
      <c r="F9769" s="39" t="s">
        <v>52</v>
      </c>
    </row>
    <row r="9770" spans="1:6">
      <c r="A9770">
        <v>106</v>
      </c>
      <c r="B9770" s="1" t="s">
        <v>240</v>
      </c>
      <c r="C9770">
        <v>1</v>
      </c>
      <c r="D9770" s="39">
        <v>0.56999999999999995</v>
      </c>
      <c r="E9770" s="39">
        <v>2</v>
      </c>
      <c r="F9770" s="39" t="s">
        <v>51</v>
      </c>
    </row>
    <row r="9771" spans="1:6">
      <c r="A9771">
        <v>106</v>
      </c>
      <c r="B9771" s="1" t="s">
        <v>240</v>
      </c>
      <c r="C9771">
        <v>2</v>
      </c>
      <c r="D9771" s="39">
        <v>0.41</v>
      </c>
      <c r="E9771" s="39">
        <v>1</v>
      </c>
      <c r="F9771" s="39" t="s">
        <v>51</v>
      </c>
    </row>
    <row r="9772" spans="1:6">
      <c r="A9772">
        <v>106</v>
      </c>
      <c r="B9772" s="1" t="s">
        <v>290</v>
      </c>
      <c r="C9772">
        <v>1</v>
      </c>
      <c r="D9772" s="39">
        <v>1</v>
      </c>
      <c r="E9772" s="39">
        <v>3</v>
      </c>
      <c r="F9772" s="39" t="s">
        <v>51</v>
      </c>
    </row>
    <row r="9773" spans="1:6">
      <c r="A9773">
        <v>106</v>
      </c>
      <c r="B9773" s="1" t="s">
        <v>290</v>
      </c>
      <c r="C9773">
        <v>2</v>
      </c>
      <c r="D9773" s="39">
        <v>0.33</v>
      </c>
      <c r="E9773" s="39">
        <v>0</v>
      </c>
      <c r="F9773" s="39" t="s">
        <v>51</v>
      </c>
    </row>
    <row r="9774" spans="1:6">
      <c r="A9774">
        <v>106</v>
      </c>
      <c r="B9774" s="1" t="s">
        <v>326</v>
      </c>
      <c r="C9774">
        <v>1</v>
      </c>
      <c r="D9774" s="39">
        <v>0.77</v>
      </c>
      <c r="E9774" s="39">
        <v>1</v>
      </c>
      <c r="F9774" s="39" t="s">
        <v>51</v>
      </c>
    </row>
    <row r="9775" spans="1:6">
      <c r="A9775">
        <v>106</v>
      </c>
      <c r="B9775" s="1" t="s">
        <v>326</v>
      </c>
      <c r="C9775">
        <v>2</v>
      </c>
      <c r="D9775" s="39">
        <v>0.73</v>
      </c>
      <c r="E9775" s="39">
        <v>1</v>
      </c>
      <c r="F9775" s="39" t="s">
        <v>51</v>
      </c>
    </row>
    <row r="9776" spans="1:6">
      <c r="A9776">
        <v>106</v>
      </c>
      <c r="B9776" s="1" t="s">
        <v>274</v>
      </c>
      <c r="C9776">
        <v>1</v>
      </c>
      <c r="D9776" s="39">
        <v>0.73</v>
      </c>
      <c r="E9776" s="39">
        <v>2</v>
      </c>
      <c r="F9776" s="39" t="s">
        <v>51</v>
      </c>
    </row>
    <row r="9777" spans="1:6">
      <c r="A9777">
        <v>106</v>
      </c>
      <c r="B9777" s="1" t="s">
        <v>274</v>
      </c>
      <c r="C9777">
        <v>2</v>
      </c>
      <c r="D9777" s="39">
        <v>0.55000000000000004</v>
      </c>
      <c r="E9777" s="39">
        <v>1</v>
      </c>
      <c r="F9777" s="39" t="s">
        <v>51</v>
      </c>
    </row>
    <row r="9778" spans="1:6">
      <c r="A9778">
        <v>106</v>
      </c>
      <c r="B9778" s="1" t="s">
        <v>526</v>
      </c>
      <c r="C9778">
        <v>1</v>
      </c>
      <c r="D9778" s="39">
        <v>0.91</v>
      </c>
      <c r="E9778" s="39">
        <v>1</v>
      </c>
      <c r="F9778" s="39" t="s">
        <v>51</v>
      </c>
    </row>
    <row r="9779" spans="1:6">
      <c r="A9779">
        <v>106</v>
      </c>
      <c r="B9779" s="1" t="s">
        <v>526</v>
      </c>
      <c r="C9779">
        <v>2</v>
      </c>
      <c r="D9779" s="39">
        <v>1</v>
      </c>
      <c r="E9779" s="39">
        <v>3</v>
      </c>
      <c r="F9779" s="39" t="s">
        <v>51</v>
      </c>
    </row>
    <row r="9780" spans="1:6">
      <c r="A9780">
        <v>106</v>
      </c>
      <c r="B9780" s="1" t="s">
        <v>342</v>
      </c>
      <c r="C9780">
        <v>1</v>
      </c>
      <c r="D9780" s="39">
        <v>0.99</v>
      </c>
      <c r="E9780" s="39">
        <v>2</v>
      </c>
      <c r="F9780" s="39" t="s">
        <v>51</v>
      </c>
    </row>
    <row r="9781" spans="1:6">
      <c r="A9781">
        <v>106</v>
      </c>
      <c r="B9781" s="1" t="s">
        <v>342</v>
      </c>
      <c r="C9781">
        <v>2</v>
      </c>
      <c r="D9781" s="39">
        <v>0.7</v>
      </c>
      <c r="E9781" s="39">
        <v>1</v>
      </c>
      <c r="F9781" s="39" t="s">
        <v>51</v>
      </c>
    </row>
    <row r="9782" spans="1:6">
      <c r="A9782">
        <v>106</v>
      </c>
      <c r="B9782" s="1" t="s">
        <v>311</v>
      </c>
      <c r="C9782">
        <v>1</v>
      </c>
      <c r="D9782" s="39">
        <v>1</v>
      </c>
      <c r="E9782" s="39">
        <v>3</v>
      </c>
      <c r="F9782" s="39" t="s">
        <v>51</v>
      </c>
    </row>
    <row r="9783" spans="1:6">
      <c r="A9783">
        <v>106</v>
      </c>
      <c r="B9783" s="1" t="s">
        <v>311</v>
      </c>
      <c r="C9783">
        <v>2</v>
      </c>
      <c r="D9783" s="39">
        <v>0.77</v>
      </c>
      <c r="E9783" s="39">
        <v>1</v>
      </c>
      <c r="F9783" s="39" t="s">
        <v>51</v>
      </c>
    </row>
    <row r="9784" spans="1:6">
      <c r="A9784">
        <v>106</v>
      </c>
      <c r="B9784" s="1" t="s">
        <v>356</v>
      </c>
      <c r="C9784">
        <v>1</v>
      </c>
      <c r="D9784" s="39">
        <v>0.6</v>
      </c>
      <c r="E9784" s="39">
        <v>1</v>
      </c>
      <c r="F9784" s="39" t="s">
        <v>51</v>
      </c>
    </row>
    <row r="9785" spans="1:6">
      <c r="A9785">
        <v>106</v>
      </c>
      <c r="B9785" s="1" t="s">
        <v>356</v>
      </c>
      <c r="C9785">
        <v>2</v>
      </c>
      <c r="D9785" s="39">
        <v>0.48</v>
      </c>
      <c r="E9785" s="39">
        <v>0</v>
      </c>
      <c r="F9785" s="39" t="s">
        <v>51</v>
      </c>
    </row>
    <row r="9786" spans="1:6">
      <c r="A9786">
        <v>106</v>
      </c>
      <c r="B9786" s="1" t="s">
        <v>394</v>
      </c>
      <c r="C9786">
        <v>1</v>
      </c>
      <c r="D9786" s="39">
        <v>1</v>
      </c>
      <c r="E9786" s="39">
        <v>3</v>
      </c>
      <c r="F9786" s="39" t="s">
        <v>51</v>
      </c>
    </row>
    <row r="9787" spans="1:6">
      <c r="A9787">
        <v>106</v>
      </c>
      <c r="B9787" s="1" t="s">
        <v>394</v>
      </c>
      <c r="C9787">
        <v>2</v>
      </c>
      <c r="D9787" s="39">
        <v>0.82</v>
      </c>
      <c r="E9787" s="39">
        <v>2</v>
      </c>
      <c r="F9787" s="39" t="s">
        <v>51</v>
      </c>
    </row>
    <row r="9788" spans="1:6">
      <c r="A9788">
        <v>106</v>
      </c>
      <c r="B9788" s="1" t="s">
        <v>561</v>
      </c>
      <c r="C9788">
        <v>1</v>
      </c>
      <c r="D9788" s="39">
        <v>1</v>
      </c>
      <c r="E9788" s="39">
        <v>3</v>
      </c>
      <c r="F9788" s="39" t="s">
        <v>51</v>
      </c>
    </row>
    <row r="9789" spans="1:6">
      <c r="A9789">
        <v>106</v>
      </c>
      <c r="B9789" s="1" t="s">
        <v>561</v>
      </c>
      <c r="C9789">
        <v>2</v>
      </c>
      <c r="D9789" s="39">
        <v>1</v>
      </c>
      <c r="E9789" s="39">
        <v>3</v>
      </c>
      <c r="F9789" s="39" t="s">
        <v>51</v>
      </c>
    </row>
    <row r="9790" spans="1:6">
      <c r="A9790">
        <v>106</v>
      </c>
      <c r="B9790" s="1" t="s">
        <v>243</v>
      </c>
      <c r="C9790">
        <v>1</v>
      </c>
      <c r="D9790" s="39">
        <v>1</v>
      </c>
      <c r="E9790" s="39">
        <v>3</v>
      </c>
      <c r="F9790" s="39" t="s">
        <v>51</v>
      </c>
    </row>
    <row r="9791" spans="1:6">
      <c r="A9791">
        <v>106</v>
      </c>
      <c r="B9791" s="1" t="s">
        <v>243</v>
      </c>
      <c r="C9791">
        <v>2</v>
      </c>
      <c r="D9791" s="39">
        <v>0.77</v>
      </c>
      <c r="E9791" s="39">
        <v>1</v>
      </c>
      <c r="F9791" s="39" t="s">
        <v>51</v>
      </c>
    </row>
    <row r="9792" spans="1:6">
      <c r="A9792">
        <v>106</v>
      </c>
      <c r="B9792" s="1" t="s">
        <v>285</v>
      </c>
      <c r="C9792">
        <v>1</v>
      </c>
      <c r="D9792" s="39">
        <v>0.84</v>
      </c>
      <c r="E9792" s="39">
        <v>2</v>
      </c>
      <c r="F9792" s="39" t="s">
        <v>51</v>
      </c>
    </row>
    <row r="9793" spans="1:6">
      <c r="A9793">
        <v>106</v>
      </c>
      <c r="B9793" s="1" t="s">
        <v>285</v>
      </c>
      <c r="C9793">
        <v>2</v>
      </c>
      <c r="D9793" s="39">
        <v>0.55000000000000004</v>
      </c>
      <c r="E9793" s="39">
        <v>1</v>
      </c>
      <c r="F9793" s="39" t="s">
        <v>51</v>
      </c>
    </row>
    <row r="9794" spans="1:6">
      <c r="A9794">
        <v>106</v>
      </c>
      <c r="B9794" s="1" t="s">
        <v>275</v>
      </c>
      <c r="C9794">
        <v>1</v>
      </c>
      <c r="D9794" s="39">
        <v>0.73</v>
      </c>
      <c r="E9794" s="39">
        <v>2</v>
      </c>
      <c r="F9794" s="39" t="s">
        <v>51</v>
      </c>
    </row>
    <row r="9795" spans="1:6">
      <c r="A9795">
        <v>106</v>
      </c>
      <c r="B9795" s="1" t="s">
        <v>275</v>
      </c>
      <c r="C9795">
        <v>2</v>
      </c>
      <c r="D9795" s="39">
        <v>0.55000000000000004</v>
      </c>
      <c r="E9795" s="39">
        <v>2</v>
      </c>
      <c r="F9795" s="39" t="s">
        <v>51</v>
      </c>
    </row>
    <row r="9796" spans="1:6">
      <c r="A9796">
        <v>106</v>
      </c>
      <c r="B9796" s="1" t="s">
        <v>370</v>
      </c>
      <c r="C9796">
        <v>1</v>
      </c>
      <c r="D9796" s="39">
        <v>0.99</v>
      </c>
      <c r="E9796" s="39">
        <v>2</v>
      </c>
      <c r="F9796" s="39" t="s">
        <v>51</v>
      </c>
    </row>
    <row r="9797" spans="1:6">
      <c r="A9797">
        <v>106</v>
      </c>
      <c r="B9797" s="1" t="s">
        <v>370</v>
      </c>
      <c r="C9797">
        <v>2</v>
      </c>
      <c r="D9797" s="39">
        <v>1</v>
      </c>
      <c r="E9797" s="39">
        <v>3</v>
      </c>
      <c r="F9797" s="39" t="s">
        <v>51</v>
      </c>
    </row>
    <row r="9798" spans="1:6">
      <c r="A9798">
        <v>106</v>
      </c>
      <c r="B9798" s="1" t="s">
        <v>376</v>
      </c>
      <c r="C9798">
        <v>1</v>
      </c>
      <c r="D9798" s="39">
        <v>0</v>
      </c>
      <c r="E9798" s="39">
        <v>0</v>
      </c>
      <c r="F9798" s="39" t="s">
        <v>52</v>
      </c>
    </row>
    <row r="9799" spans="1:6">
      <c r="A9799">
        <v>106</v>
      </c>
      <c r="B9799" s="1" t="s">
        <v>376</v>
      </c>
      <c r="C9799">
        <v>2</v>
      </c>
      <c r="D9799" s="39">
        <v>0</v>
      </c>
      <c r="E9799" s="39">
        <v>0</v>
      </c>
      <c r="F9799" s="39" t="s">
        <v>52</v>
      </c>
    </row>
    <row r="9800" spans="1:6">
      <c r="A9800">
        <v>106</v>
      </c>
      <c r="B9800" s="1" t="s">
        <v>602</v>
      </c>
      <c r="C9800">
        <v>1</v>
      </c>
      <c r="D9800" s="39">
        <v>1</v>
      </c>
      <c r="E9800" s="39">
        <v>3</v>
      </c>
      <c r="F9800" s="39" t="s">
        <v>51</v>
      </c>
    </row>
    <row r="9801" spans="1:6">
      <c r="A9801">
        <v>106</v>
      </c>
      <c r="B9801" s="1" t="s">
        <v>602</v>
      </c>
      <c r="C9801">
        <v>2</v>
      </c>
      <c r="D9801" s="39">
        <v>1</v>
      </c>
      <c r="E9801" s="39">
        <v>3</v>
      </c>
      <c r="F9801" s="39" t="s">
        <v>51</v>
      </c>
    </row>
    <row r="9802" spans="1:6">
      <c r="A9802">
        <v>106</v>
      </c>
      <c r="B9802" s="1" t="s">
        <v>535</v>
      </c>
      <c r="C9802">
        <v>1</v>
      </c>
      <c r="D9802" s="39">
        <v>1</v>
      </c>
      <c r="E9802" s="39">
        <v>3</v>
      </c>
      <c r="F9802" s="39" t="s">
        <v>51</v>
      </c>
    </row>
    <row r="9803" spans="1:6">
      <c r="A9803">
        <v>106</v>
      </c>
      <c r="B9803" s="1" t="s">
        <v>535</v>
      </c>
      <c r="C9803">
        <v>2</v>
      </c>
      <c r="D9803" s="39">
        <v>0.86</v>
      </c>
      <c r="E9803" s="39">
        <v>2</v>
      </c>
      <c r="F9803" s="39" t="s">
        <v>51</v>
      </c>
    </row>
    <row r="9804" spans="1:6">
      <c r="A9804" s="64">
        <v>107</v>
      </c>
      <c r="B9804" s="1" t="s">
        <v>659</v>
      </c>
      <c r="C9804">
        <v>1</v>
      </c>
      <c r="D9804" s="39">
        <v>0.4</v>
      </c>
      <c r="E9804" s="39">
        <v>0</v>
      </c>
      <c r="F9804" s="39" t="s">
        <v>51</v>
      </c>
    </row>
    <row r="9805" spans="1:6">
      <c r="A9805">
        <v>107</v>
      </c>
      <c r="B9805" s="1" t="s">
        <v>659</v>
      </c>
      <c r="C9805">
        <v>2</v>
      </c>
      <c r="D9805" s="39">
        <v>1</v>
      </c>
      <c r="E9805" s="39">
        <v>3</v>
      </c>
      <c r="F9805" s="39" t="s">
        <v>51</v>
      </c>
    </row>
    <row r="9806" spans="1:6">
      <c r="A9806">
        <v>107</v>
      </c>
      <c r="B9806" s="1" t="s">
        <v>569</v>
      </c>
      <c r="C9806">
        <v>1</v>
      </c>
      <c r="D9806" s="39">
        <v>0.63</v>
      </c>
      <c r="E9806" s="39">
        <v>2</v>
      </c>
      <c r="F9806" s="39" t="s">
        <v>51</v>
      </c>
    </row>
    <row r="9807" spans="1:6">
      <c r="A9807">
        <v>107</v>
      </c>
      <c r="B9807" s="1" t="s">
        <v>569</v>
      </c>
      <c r="C9807">
        <v>2</v>
      </c>
      <c r="D9807" s="39">
        <v>0.63</v>
      </c>
      <c r="E9807" s="39">
        <v>2</v>
      </c>
      <c r="F9807" s="39" t="s">
        <v>51</v>
      </c>
    </row>
    <row r="9808" spans="1:6">
      <c r="A9808">
        <v>107</v>
      </c>
      <c r="B9808" s="1" t="s">
        <v>559</v>
      </c>
      <c r="C9808">
        <v>1</v>
      </c>
      <c r="D9808" s="39">
        <v>0.41</v>
      </c>
      <c r="E9808" s="39">
        <v>1</v>
      </c>
      <c r="F9808" s="39" t="s">
        <v>51</v>
      </c>
    </row>
    <row r="9809" spans="1:6">
      <c r="A9809">
        <v>107</v>
      </c>
      <c r="B9809" s="1" t="s">
        <v>559</v>
      </c>
      <c r="C9809">
        <v>2</v>
      </c>
      <c r="D9809" s="39">
        <v>1</v>
      </c>
      <c r="E9809" s="39">
        <v>3</v>
      </c>
      <c r="F9809" s="39" t="s">
        <v>51</v>
      </c>
    </row>
    <row r="9810" spans="1:6">
      <c r="A9810">
        <v>107</v>
      </c>
      <c r="B9810" s="1" t="s">
        <v>656</v>
      </c>
      <c r="C9810">
        <v>1</v>
      </c>
      <c r="D9810" s="39">
        <v>0.51</v>
      </c>
      <c r="E9810" s="39">
        <v>2</v>
      </c>
      <c r="F9810" s="39" t="s">
        <v>51</v>
      </c>
    </row>
    <row r="9811" spans="1:6">
      <c r="A9811">
        <v>107</v>
      </c>
      <c r="B9811" s="1" t="s">
        <v>656</v>
      </c>
      <c r="C9811">
        <v>2</v>
      </c>
      <c r="D9811" s="39">
        <v>0.9</v>
      </c>
      <c r="E9811" s="39">
        <v>2</v>
      </c>
      <c r="F9811" s="39" t="s">
        <v>51</v>
      </c>
    </row>
    <row r="9812" spans="1:6">
      <c r="A9812">
        <v>107</v>
      </c>
      <c r="B9812" s="1" t="s">
        <v>330</v>
      </c>
      <c r="C9812">
        <v>1</v>
      </c>
      <c r="D9812" s="39">
        <v>0.71</v>
      </c>
      <c r="E9812" s="39">
        <v>2</v>
      </c>
      <c r="F9812" s="39" t="s">
        <v>51</v>
      </c>
    </row>
    <row r="9813" spans="1:6">
      <c r="A9813">
        <v>107</v>
      </c>
      <c r="B9813" s="1" t="s">
        <v>330</v>
      </c>
      <c r="C9813">
        <v>2</v>
      </c>
      <c r="D9813" s="39">
        <v>0.39</v>
      </c>
      <c r="E9813" s="39">
        <v>0</v>
      </c>
      <c r="F9813" s="39" t="s">
        <v>51</v>
      </c>
    </row>
    <row r="9814" spans="1:6">
      <c r="A9814">
        <v>107</v>
      </c>
      <c r="B9814" s="1" t="s">
        <v>332</v>
      </c>
      <c r="C9814">
        <v>1</v>
      </c>
      <c r="D9814" s="39">
        <v>0.89</v>
      </c>
      <c r="E9814" s="39">
        <v>2</v>
      </c>
      <c r="F9814" s="39" t="s">
        <v>51</v>
      </c>
    </row>
    <row r="9815" spans="1:6">
      <c r="A9815">
        <v>107</v>
      </c>
      <c r="B9815" s="1" t="s">
        <v>332</v>
      </c>
      <c r="C9815">
        <v>2</v>
      </c>
      <c r="D9815" s="39">
        <v>0.65</v>
      </c>
      <c r="E9815" s="39">
        <v>2</v>
      </c>
      <c r="F9815" s="39" t="s">
        <v>51</v>
      </c>
    </row>
    <row r="9816" spans="1:6">
      <c r="A9816">
        <v>107</v>
      </c>
      <c r="B9816" s="1" t="s">
        <v>390</v>
      </c>
      <c r="C9816">
        <v>1</v>
      </c>
      <c r="D9816" s="39">
        <v>0.52</v>
      </c>
      <c r="E9816" s="39">
        <v>2</v>
      </c>
      <c r="F9816" s="39" t="s">
        <v>51</v>
      </c>
    </row>
    <row r="9817" spans="1:6">
      <c r="A9817">
        <v>107</v>
      </c>
      <c r="B9817" s="1" t="s">
        <v>390</v>
      </c>
      <c r="C9817">
        <v>2</v>
      </c>
      <c r="D9817" s="39">
        <v>0.44</v>
      </c>
      <c r="E9817" s="39">
        <v>1</v>
      </c>
      <c r="F9817" s="39" t="s">
        <v>51</v>
      </c>
    </row>
    <row r="9818" spans="1:6">
      <c r="A9818">
        <v>107</v>
      </c>
      <c r="B9818" s="1" t="s">
        <v>657</v>
      </c>
      <c r="C9818">
        <v>1</v>
      </c>
      <c r="D9818" s="39">
        <v>0.68</v>
      </c>
      <c r="E9818" s="39">
        <v>2</v>
      </c>
      <c r="F9818" s="39" t="s">
        <v>51</v>
      </c>
    </row>
    <row r="9819" spans="1:6">
      <c r="A9819">
        <v>107</v>
      </c>
      <c r="B9819" s="1" t="s">
        <v>657</v>
      </c>
      <c r="C9819">
        <v>2</v>
      </c>
      <c r="D9819" s="39">
        <v>1</v>
      </c>
      <c r="E9819" s="39">
        <v>3</v>
      </c>
      <c r="F9819" s="39" t="s">
        <v>51</v>
      </c>
    </row>
    <row r="9820" spans="1:6">
      <c r="A9820">
        <v>107</v>
      </c>
      <c r="B9820" s="1" t="s">
        <v>452</v>
      </c>
      <c r="C9820">
        <v>1</v>
      </c>
      <c r="D9820" s="39">
        <v>0.96</v>
      </c>
      <c r="E9820" s="39">
        <v>2</v>
      </c>
      <c r="F9820" s="39" t="s">
        <v>51</v>
      </c>
    </row>
    <row r="9821" spans="1:6">
      <c r="A9821">
        <v>107</v>
      </c>
      <c r="B9821" s="1" t="s">
        <v>452</v>
      </c>
      <c r="C9821">
        <v>2</v>
      </c>
      <c r="D9821" s="39">
        <v>1</v>
      </c>
      <c r="E9821" s="39">
        <v>3</v>
      </c>
      <c r="F9821" s="39" t="s">
        <v>51</v>
      </c>
    </row>
    <row r="9822" spans="1:6">
      <c r="A9822">
        <v>107</v>
      </c>
      <c r="B9822" s="1" t="s">
        <v>343</v>
      </c>
      <c r="C9822">
        <v>1</v>
      </c>
      <c r="D9822" s="39">
        <v>0.68</v>
      </c>
      <c r="E9822" s="39">
        <v>2</v>
      </c>
      <c r="F9822" s="39" t="s">
        <v>51</v>
      </c>
    </row>
    <row r="9823" spans="1:6">
      <c r="A9823">
        <v>107</v>
      </c>
      <c r="B9823" s="1" t="s">
        <v>343</v>
      </c>
      <c r="C9823">
        <v>2</v>
      </c>
      <c r="D9823" s="39">
        <v>0.44</v>
      </c>
      <c r="E9823" s="39">
        <v>0</v>
      </c>
      <c r="F9823" s="39" t="s">
        <v>51</v>
      </c>
    </row>
    <row r="9824" spans="1:6">
      <c r="A9824">
        <v>107</v>
      </c>
      <c r="B9824" s="1" t="s">
        <v>508</v>
      </c>
      <c r="C9824">
        <v>1</v>
      </c>
      <c r="D9824" s="39">
        <v>0.4</v>
      </c>
      <c r="E9824" s="39">
        <v>0</v>
      </c>
      <c r="F9824" s="39" t="s">
        <v>51</v>
      </c>
    </row>
    <row r="9825" spans="1:6">
      <c r="A9825">
        <v>107</v>
      </c>
      <c r="B9825" s="1" t="s">
        <v>508</v>
      </c>
      <c r="C9825">
        <v>2</v>
      </c>
      <c r="D9825" s="39">
        <v>1</v>
      </c>
      <c r="E9825" s="39">
        <v>3</v>
      </c>
      <c r="F9825" s="39" t="s">
        <v>51</v>
      </c>
    </row>
    <row r="9826" spans="1:6">
      <c r="A9826">
        <v>107</v>
      </c>
      <c r="B9826" s="1" t="s">
        <v>10</v>
      </c>
      <c r="C9826">
        <v>1</v>
      </c>
      <c r="D9826" s="39">
        <v>0.55000000000000004</v>
      </c>
      <c r="E9826" s="39">
        <v>2</v>
      </c>
      <c r="F9826" s="39" t="s">
        <v>51</v>
      </c>
    </row>
    <row r="9827" spans="1:6">
      <c r="A9827">
        <v>107</v>
      </c>
      <c r="B9827" s="1" t="s">
        <v>10</v>
      </c>
      <c r="C9827">
        <v>2</v>
      </c>
      <c r="D9827" s="39">
        <v>0.65</v>
      </c>
      <c r="E9827" s="39">
        <v>2</v>
      </c>
      <c r="F9827" s="39" t="s">
        <v>51</v>
      </c>
    </row>
    <row r="9828" spans="1:6">
      <c r="A9828">
        <v>107</v>
      </c>
      <c r="B9828" s="1" t="s">
        <v>538</v>
      </c>
      <c r="C9828">
        <v>1</v>
      </c>
      <c r="D9828" s="39">
        <v>0.72</v>
      </c>
      <c r="E9828" s="39">
        <v>2</v>
      </c>
      <c r="F9828" s="39" t="s">
        <v>51</v>
      </c>
    </row>
    <row r="9829" spans="1:6">
      <c r="A9829">
        <v>107</v>
      </c>
      <c r="B9829" s="1" t="s">
        <v>538</v>
      </c>
      <c r="C9829">
        <v>2</v>
      </c>
      <c r="D9829" s="39">
        <v>1</v>
      </c>
      <c r="E9829" s="39">
        <v>3</v>
      </c>
      <c r="F9829" s="39" t="s">
        <v>51</v>
      </c>
    </row>
    <row r="9830" spans="1:6">
      <c r="A9830">
        <v>107</v>
      </c>
      <c r="B9830" s="1" t="s">
        <v>334</v>
      </c>
      <c r="C9830">
        <v>1</v>
      </c>
      <c r="D9830" s="39">
        <v>0.55000000000000004</v>
      </c>
      <c r="E9830" s="39">
        <v>2</v>
      </c>
      <c r="F9830" s="39" t="s">
        <v>51</v>
      </c>
    </row>
    <row r="9831" spans="1:6">
      <c r="A9831">
        <v>107</v>
      </c>
      <c r="B9831" s="1" t="s">
        <v>334</v>
      </c>
      <c r="C9831">
        <v>2</v>
      </c>
      <c r="D9831" s="39">
        <v>0.98</v>
      </c>
      <c r="E9831" s="39">
        <v>2</v>
      </c>
      <c r="F9831" s="39" t="s">
        <v>51</v>
      </c>
    </row>
    <row r="9832" spans="1:6">
      <c r="A9832">
        <v>107</v>
      </c>
      <c r="B9832" s="1" t="s">
        <v>120</v>
      </c>
      <c r="C9832">
        <v>1</v>
      </c>
      <c r="D9832" s="39">
        <v>0.66</v>
      </c>
      <c r="E9832" s="39">
        <v>2</v>
      </c>
      <c r="F9832" s="39" t="s">
        <v>51</v>
      </c>
    </row>
    <row r="9833" spans="1:6">
      <c r="A9833">
        <v>107</v>
      </c>
      <c r="B9833" s="1" t="s">
        <v>120</v>
      </c>
      <c r="C9833">
        <v>2</v>
      </c>
      <c r="D9833" s="39">
        <v>0.91</v>
      </c>
      <c r="E9833" s="39">
        <v>2</v>
      </c>
      <c r="F9833" s="39" t="s">
        <v>51</v>
      </c>
    </row>
    <row r="9834" spans="1:6">
      <c r="A9834">
        <v>107</v>
      </c>
      <c r="B9834" s="1" t="s">
        <v>511</v>
      </c>
      <c r="C9834">
        <v>1</v>
      </c>
      <c r="D9834" s="39">
        <v>0.99</v>
      </c>
      <c r="E9834" s="39">
        <v>2</v>
      </c>
      <c r="F9834" s="39" t="s">
        <v>51</v>
      </c>
    </row>
    <row r="9835" spans="1:6">
      <c r="A9835">
        <v>107</v>
      </c>
      <c r="B9835" s="1" t="s">
        <v>511</v>
      </c>
      <c r="C9835">
        <v>2</v>
      </c>
      <c r="D9835" s="39">
        <v>1</v>
      </c>
      <c r="E9835" s="39">
        <v>3</v>
      </c>
      <c r="F9835" s="39" t="s">
        <v>51</v>
      </c>
    </row>
    <row r="9836" spans="1:6">
      <c r="A9836">
        <v>107</v>
      </c>
      <c r="B9836" s="1" t="s">
        <v>333</v>
      </c>
      <c r="C9836">
        <v>1</v>
      </c>
      <c r="D9836" s="39">
        <v>0.76</v>
      </c>
      <c r="E9836" s="39">
        <v>1</v>
      </c>
      <c r="F9836" s="39" t="s">
        <v>51</v>
      </c>
    </row>
    <row r="9837" spans="1:6">
      <c r="A9837">
        <v>107</v>
      </c>
      <c r="B9837" s="1" t="s">
        <v>333</v>
      </c>
      <c r="C9837">
        <v>2</v>
      </c>
      <c r="D9837" s="39">
        <v>1</v>
      </c>
      <c r="E9837" s="39">
        <v>3</v>
      </c>
      <c r="F9837" s="39" t="s">
        <v>51</v>
      </c>
    </row>
    <row r="9838" spans="1:6">
      <c r="A9838">
        <v>107</v>
      </c>
      <c r="B9838" s="1" t="s">
        <v>335</v>
      </c>
      <c r="C9838">
        <v>1</v>
      </c>
      <c r="D9838" s="39">
        <v>0.53</v>
      </c>
      <c r="E9838" s="39">
        <v>1</v>
      </c>
      <c r="F9838" s="39" t="s">
        <v>51</v>
      </c>
    </row>
    <row r="9839" spans="1:6">
      <c r="A9839">
        <v>107</v>
      </c>
      <c r="B9839" s="1" t="s">
        <v>335</v>
      </c>
      <c r="C9839">
        <v>2</v>
      </c>
      <c r="D9839" s="39">
        <v>0.46</v>
      </c>
      <c r="E9839" s="39">
        <v>1</v>
      </c>
      <c r="F9839" s="39" t="s">
        <v>51</v>
      </c>
    </row>
    <row r="9840" spans="1:6">
      <c r="A9840">
        <v>107</v>
      </c>
      <c r="B9840" s="1" t="s">
        <v>14</v>
      </c>
      <c r="C9840">
        <v>1</v>
      </c>
      <c r="D9840" s="39">
        <v>0.62</v>
      </c>
      <c r="E9840" s="39">
        <v>2</v>
      </c>
      <c r="F9840" s="39" t="s">
        <v>51</v>
      </c>
    </row>
    <row r="9841" spans="1:6">
      <c r="A9841">
        <v>107</v>
      </c>
      <c r="B9841" s="1" t="s">
        <v>14</v>
      </c>
      <c r="C9841">
        <v>2</v>
      </c>
      <c r="D9841" s="39">
        <v>1</v>
      </c>
      <c r="E9841" s="39">
        <v>3</v>
      </c>
      <c r="F9841" s="39" t="s">
        <v>51</v>
      </c>
    </row>
    <row r="9842" spans="1:6">
      <c r="A9842">
        <v>107</v>
      </c>
      <c r="B9842" s="1" t="s">
        <v>201</v>
      </c>
      <c r="C9842">
        <v>1</v>
      </c>
      <c r="D9842" s="39">
        <v>0.62</v>
      </c>
      <c r="E9842" s="39">
        <v>2</v>
      </c>
      <c r="F9842" s="39" t="s">
        <v>51</v>
      </c>
    </row>
    <row r="9843" spans="1:6">
      <c r="A9843">
        <v>107</v>
      </c>
      <c r="B9843" s="1" t="s">
        <v>201</v>
      </c>
      <c r="C9843">
        <v>2</v>
      </c>
      <c r="D9843" s="39">
        <v>0.43</v>
      </c>
      <c r="E9843" s="39">
        <v>0</v>
      </c>
      <c r="F9843" s="39" t="s">
        <v>51</v>
      </c>
    </row>
    <row r="9844" spans="1:6">
      <c r="A9844">
        <v>107</v>
      </c>
      <c r="B9844" s="1" t="s">
        <v>405</v>
      </c>
      <c r="C9844">
        <v>1</v>
      </c>
      <c r="D9844" s="39">
        <v>0.84</v>
      </c>
      <c r="E9844" s="39">
        <v>2</v>
      </c>
      <c r="F9844" s="39" t="s">
        <v>51</v>
      </c>
    </row>
    <row r="9845" spans="1:6">
      <c r="A9845">
        <v>107</v>
      </c>
      <c r="B9845" s="1" t="s">
        <v>405</v>
      </c>
      <c r="C9845">
        <v>2</v>
      </c>
      <c r="D9845" s="39">
        <v>0.67</v>
      </c>
      <c r="E9845" s="39">
        <v>2</v>
      </c>
      <c r="F9845" s="39" t="s">
        <v>51</v>
      </c>
    </row>
    <row r="9846" spans="1:6">
      <c r="A9846">
        <v>107</v>
      </c>
      <c r="B9846" s="1" t="s">
        <v>580</v>
      </c>
      <c r="C9846">
        <v>1</v>
      </c>
      <c r="D9846" s="39">
        <v>0.95</v>
      </c>
      <c r="E9846" s="39">
        <v>2</v>
      </c>
      <c r="F9846" s="39" t="s">
        <v>51</v>
      </c>
    </row>
    <row r="9847" spans="1:6">
      <c r="A9847">
        <v>107</v>
      </c>
      <c r="B9847" s="1" t="s">
        <v>580</v>
      </c>
      <c r="C9847">
        <v>2</v>
      </c>
      <c r="D9847" s="39">
        <v>0.44</v>
      </c>
      <c r="E9847" s="39">
        <v>0</v>
      </c>
      <c r="F9847" s="39" t="s">
        <v>51</v>
      </c>
    </row>
    <row r="9848" spans="1:6">
      <c r="A9848">
        <v>107</v>
      </c>
      <c r="B9848" s="1" t="s">
        <v>414</v>
      </c>
      <c r="C9848">
        <v>1</v>
      </c>
      <c r="D9848" s="39">
        <v>0.7</v>
      </c>
      <c r="E9848" s="39">
        <v>2</v>
      </c>
      <c r="F9848" s="39" t="s">
        <v>51</v>
      </c>
    </row>
    <row r="9849" spans="1:6">
      <c r="A9849">
        <v>107</v>
      </c>
      <c r="B9849" s="1" t="s">
        <v>414</v>
      </c>
      <c r="C9849">
        <v>2</v>
      </c>
      <c r="D9849" s="39">
        <v>0.8</v>
      </c>
      <c r="E9849" s="39">
        <v>2</v>
      </c>
      <c r="F9849" s="39" t="s">
        <v>51</v>
      </c>
    </row>
    <row r="9850" spans="1:6">
      <c r="A9850">
        <v>107</v>
      </c>
      <c r="B9850" s="1" t="s">
        <v>481</v>
      </c>
      <c r="C9850">
        <v>1</v>
      </c>
      <c r="D9850" s="39">
        <v>0.96</v>
      </c>
      <c r="E9850" s="39">
        <v>2</v>
      </c>
      <c r="F9850" s="39" t="s">
        <v>51</v>
      </c>
    </row>
    <row r="9851" spans="1:6">
      <c r="A9851">
        <v>107</v>
      </c>
      <c r="B9851" s="1" t="s">
        <v>481</v>
      </c>
      <c r="C9851">
        <v>2</v>
      </c>
      <c r="D9851" s="39">
        <v>1</v>
      </c>
      <c r="E9851" s="39">
        <v>3</v>
      </c>
      <c r="F9851" s="39" t="s">
        <v>51</v>
      </c>
    </row>
    <row r="9852" spans="1:6">
      <c r="A9852">
        <v>107</v>
      </c>
      <c r="B9852" s="1" t="s">
        <v>323</v>
      </c>
      <c r="C9852">
        <v>1</v>
      </c>
      <c r="D9852" s="39">
        <v>0.45</v>
      </c>
      <c r="E9852" s="39">
        <v>1</v>
      </c>
      <c r="F9852" s="39" t="s">
        <v>51</v>
      </c>
    </row>
    <row r="9853" spans="1:6">
      <c r="A9853">
        <v>107</v>
      </c>
      <c r="B9853" s="1" t="s">
        <v>323</v>
      </c>
      <c r="C9853">
        <v>2</v>
      </c>
      <c r="D9853" s="39">
        <v>1</v>
      </c>
      <c r="E9853" s="39">
        <v>3</v>
      </c>
      <c r="F9853" s="39" t="s">
        <v>51</v>
      </c>
    </row>
    <row r="9854" spans="1:6">
      <c r="A9854">
        <v>107</v>
      </c>
      <c r="B9854" s="1" t="s">
        <v>122</v>
      </c>
      <c r="C9854">
        <v>1</v>
      </c>
      <c r="D9854" s="39">
        <v>1</v>
      </c>
      <c r="E9854" s="39">
        <v>3</v>
      </c>
      <c r="F9854" s="39" t="s">
        <v>51</v>
      </c>
    </row>
    <row r="9855" spans="1:6">
      <c r="A9855">
        <v>107</v>
      </c>
      <c r="B9855" s="1" t="s">
        <v>122</v>
      </c>
      <c r="C9855">
        <v>2</v>
      </c>
      <c r="D9855" s="39">
        <v>0.79</v>
      </c>
      <c r="E9855" s="39">
        <v>2</v>
      </c>
      <c r="F9855" s="39" t="s">
        <v>51</v>
      </c>
    </row>
    <row r="9856" spans="1:6">
      <c r="A9856">
        <v>107</v>
      </c>
      <c r="B9856" s="1" t="s">
        <v>310</v>
      </c>
      <c r="C9856">
        <v>1</v>
      </c>
      <c r="D9856" s="39">
        <v>0.9</v>
      </c>
      <c r="E9856" s="39">
        <v>2</v>
      </c>
      <c r="F9856" s="39" t="s">
        <v>51</v>
      </c>
    </row>
    <row r="9857" spans="1:6">
      <c r="A9857">
        <v>107</v>
      </c>
      <c r="B9857" s="1" t="s">
        <v>310</v>
      </c>
      <c r="C9857">
        <v>2</v>
      </c>
      <c r="D9857" s="39">
        <v>0</v>
      </c>
      <c r="E9857" s="39">
        <v>0</v>
      </c>
      <c r="F9857" s="39" t="s">
        <v>52</v>
      </c>
    </row>
    <row r="9858" spans="1:6">
      <c r="A9858">
        <v>107</v>
      </c>
      <c r="B9858" s="1" t="s">
        <v>20</v>
      </c>
      <c r="C9858">
        <v>1</v>
      </c>
      <c r="D9858" s="39">
        <v>0.6</v>
      </c>
      <c r="E9858" s="39">
        <v>1</v>
      </c>
      <c r="F9858" s="39" t="s">
        <v>51</v>
      </c>
    </row>
    <row r="9859" spans="1:6">
      <c r="A9859">
        <v>107</v>
      </c>
      <c r="B9859" s="1" t="s">
        <v>20</v>
      </c>
      <c r="C9859">
        <v>2</v>
      </c>
      <c r="D9859" s="39">
        <v>1</v>
      </c>
      <c r="E9859" s="39">
        <v>3</v>
      </c>
      <c r="F9859" s="39" t="s">
        <v>51</v>
      </c>
    </row>
    <row r="9860" spans="1:6">
      <c r="A9860">
        <v>107</v>
      </c>
      <c r="B9860" s="1" t="s">
        <v>240</v>
      </c>
      <c r="C9860">
        <v>1</v>
      </c>
      <c r="D9860" s="39">
        <v>0.74</v>
      </c>
      <c r="E9860" s="39">
        <v>2</v>
      </c>
      <c r="F9860" s="39" t="s">
        <v>51</v>
      </c>
    </row>
    <row r="9861" spans="1:6">
      <c r="A9861">
        <v>107</v>
      </c>
      <c r="B9861" s="1" t="s">
        <v>240</v>
      </c>
      <c r="C9861">
        <v>2</v>
      </c>
      <c r="D9861" s="39">
        <v>0.51</v>
      </c>
      <c r="E9861" s="39">
        <v>2</v>
      </c>
      <c r="F9861" s="39" t="s">
        <v>51</v>
      </c>
    </row>
    <row r="9862" spans="1:6">
      <c r="A9862">
        <v>107</v>
      </c>
      <c r="B9862" s="1" t="s">
        <v>290</v>
      </c>
      <c r="C9862">
        <v>1</v>
      </c>
      <c r="D9862" s="39">
        <v>1</v>
      </c>
      <c r="E9862" s="39">
        <v>3</v>
      </c>
      <c r="F9862" s="39" t="s">
        <v>51</v>
      </c>
    </row>
    <row r="9863" spans="1:6">
      <c r="A9863">
        <v>107</v>
      </c>
      <c r="B9863" s="1" t="s">
        <v>290</v>
      </c>
      <c r="C9863">
        <v>2</v>
      </c>
      <c r="D9863" s="39">
        <v>0.77</v>
      </c>
      <c r="E9863" s="39">
        <v>2</v>
      </c>
      <c r="F9863" s="39" t="s">
        <v>51</v>
      </c>
    </row>
    <row r="9864" spans="1:6">
      <c r="A9864">
        <v>107</v>
      </c>
      <c r="B9864" s="1" t="s">
        <v>326</v>
      </c>
      <c r="C9864">
        <v>1</v>
      </c>
      <c r="D9864" s="39">
        <v>0.69</v>
      </c>
      <c r="E9864" s="39">
        <v>1</v>
      </c>
      <c r="F9864" s="39" t="s">
        <v>51</v>
      </c>
    </row>
    <row r="9865" spans="1:6">
      <c r="A9865">
        <v>107</v>
      </c>
      <c r="B9865" s="1" t="s">
        <v>326</v>
      </c>
      <c r="C9865">
        <v>2</v>
      </c>
      <c r="D9865" s="39">
        <v>0.66</v>
      </c>
      <c r="E9865" s="39">
        <v>1</v>
      </c>
      <c r="F9865" s="39" t="s">
        <v>51</v>
      </c>
    </row>
    <row r="9866" spans="1:6">
      <c r="A9866">
        <v>107</v>
      </c>
      <c r="B9866" s="1" t="s">
        <v>274</v>
      </c>
      <c r="C9866">
        <v>1</v>
      </c>
      <c r="D9866" s="39">
        <v>0.67</v>
      </c>
      <c r="E9866" s="39">
        <v>1</v>
      </c>
      <c r="F9866" s="39" t="s">
        <v>51</v>
      </c>
    </row>
    <row r="9867" spans="1:6">
      <c r="A9867">
        <v>107</v>
      </c>
      <c r="B9867" s="1" t="s">
        <v>274</v>
      </c>
      <c r="C9867">
        <v>2</v>
      </c>
      <c r="D9867" s="39">
        <v>0.91</v>
      </c>
      <c r="E9867" s="39">
        <v>2</v>
      </c>
      <c r="F9867" s="39" t="s">
        <v>51</v>
      </c>
    </row>
    <row r="9868" spans="1:6">
      <c r="A9868">
        <v>107</v>
      </c>
      <c r="B9868" s="1" t="s">
        <v>526</v>
      </c>
      <c r="C9868">
        <v>1</v>
      </c>
      <c r="D9868" s="39">
        <v>0.86</v>
      </c>
      <c r="E9868" s="39">
        <v>2</v>
      </c>
      <c r="F9868" s="39" t="s">
        <v>51</v>
      </c>
    </row>
    <row r="9869" spans="1:6">
      <c r="A9869">
        <v>107</v>
      </c>
      <c r="B9869" s="1" t="s">
        <v>526</v>
      </c>
      <c r="C9869">
        <v>2</v>
      </c>
      <c r="D9869" s="39">
        <v>0.31</v>
      </c>
      <c r="E9869" s="39">
        <v>0</v>
      </c>
      <c r="F9869" s="39" t="s">
        <v>51</v>
      </c>
    </row>
    <row r="9870" spans="1:6">
      <c r="A9870">
        <v>107</v>
      </c>
      <c r="B9870" s="1" t="s">
        <v>342</v>
      </c>
      <c r="C9870">
        <v>1</v>
      </c>
      <c r="D9870" s="39">
        <v>0.89</v>
      </c>
      <c r="E9870" s="39">
        <v>2</v>
      </c>
      <c r="F9870" s="39" t="s">
        <v>51</v>
      </c>
    </row>
    <row r="9871" spans="1:6">
      <c r="A9871">
        <v>107</v>
      </c>
      <c r="B9871" s="1" t="s">
        <v>342</v>
      </c>
      <c r="C9871">
        <v>2</v>
      </c>
      <c r="D9871" s="39">
        <v>0.77</v>
      </c>
      <c r="E9871" s="39">
        <v>2</v>
      </c>
      <c r="F9871" s="39" t="s">
        <v>51</v>
      </c>
    </row>
    <row r="9872" spans="1:6">
      <c r="A9872">
        <v>107</v>
      </c>
      <c r="B9872" s="1" t="s">
        <v>356</v>
      </c>
      <c r="C9872">
        <v>1</v>
      </c>
      <c r="D9872" s="39">
        <v>0.89</v>
      </c>
      <c r="E9872" s="39">
        <v>2</v>
      </c>
      <c r="F9872" s="39" t="s">
        <v>51</v>
      </c>
    </row>
    <row r="9873" spans="1:6">
      <c r="A9873">
        <v>107</v>
      </c>
      <c r="B9873" s="1" t="s">
        <v>356</v>
      </c>
      <c r="C9873">
        <v>2</v>
      </c>
      <c r="D9873" s="39">
        <v>0.63</v>
      </c>
      <c r="E9873" s="39">
        <v>2</v>
      </c>
      <c r="F9873" s="39" t="s">
        <v>51</v>
      </c>
    </row>
    <row r="9874" spans="1:6">
      <c r="A9874">
        <v>107</v>
      </c>
      <c r="B9874" s="1" t="s">
        <v>311</v>
      </c>
      <c r="C9874">
        <v>1</v>
      </c>
      <c r="D9874" s="39">
        <v>0.66</v>
      </c>
      <c r="E9874" s="39">
        <v>1</v>
      </c>
      <c r="F9874" s="39" t="s">
        <v>51</v>
      </c>
    </row>
    <row r="9875" spans="1:6">
      <c r="A9875">
        <v>107</v>
      </c>
      <c r="B9875" s="1" t="s">
        <v>311</v>
      </c>
      <c r="C9875">
        <v>2</v>
      </c>
      <c r="D9875" s="39">
        <v>1</v>
      </c>
      <c r="E9875" s="39">
        <v>3</v>
      </c>
      <c r="F9875" s="39" t="s">
        <v>51</v>
      </c>
    </row>
    <row r="9876" spans="1:6">
      <c r="A9876">
        <v>107</v>
      </c>
      <c r="B9876" s="1" t="s">
        <v>394</v>
      </c>
      <c r="C9876">
        <v>1</v>
      </c>
      <c r="D9876" s="39">
        <v>0.76</v>
      </c>
      <c r="E9876" s="39">
        <v>2</v>
      </c>
      <c r="F9876" s="39" t="s">
        <v>51</v>
      </c>
    </row>
    <row r="9877" spans="1:6">
      <c r="A9877">
        <v>107</v>
      </c>
      <c r="B9877" s="1" t="s">
        <v>394</v>
      </c>
      <c r="C9877">
        <v>2</v>
      </c>
      <c r="D9877" s="39">
        <v>0.91</v>
      </c>
      <c r="E9877" s="39">
        <v>2</v>
      </c>
      <c r="F9877" s="39" t="s">
        <v>51</v>
      </c>
    </row>
    <row r="9878" spans="1:6">
      <c r="A9878">
        <v>107</v>
      </c>
      <c r="B9878" s="1" t="s">
        <v>561</v>
      </c>
      <c r="C9878">
        <v>1</v>
      </c>
      <c r="D9878" s="39">
        <v>0.75</v>
      </c>
      <c r="E9878" s="39">
        <v>2</v>
      </c>
      <c r="F9878" s="39" t="s">
        <v>51</v>
      </c>
    </row>
    <row r="9879" spans="1:6">
      <c r="A9879">
        <v>107</v>
      </c>
      <c r="B9879" s="1" t="s">
        <v>561</v>
      </c>
      <c r="C9879">
        <v>2</v>
      </c>
      <c r="D9879" s="39">
        <v>1</v>
      </c>
      <c r="E9879" s="39">
        <v>3</v>
      </c>
      <c r="F9879" s="39" t="s">
        <v>51</v>
      </c>
    </row>
    <row r="9880" spans="1:6">
      <c r="A9880">
        <v>107</v>
      </c>
      <c r="B9880" s="1" t="s">
        <v>662</v>
      </c>
      <c r="C9880">
        <v>1</v>
      </c>
      <c r="D9880" s="39">
        <v>0.62</v>
      </c>
      <c r="E9880" s="39">
        <v>1</v>
      </c>
      <c r="F9880" s="39" t="s">
        <v>51</v>
      </c>
    </row>
    <row r="9881" spans="1:6">
      <c r="A9881">
        <v>107</v>
      </c>
      <c r="B9881" s="1" t="s">
        <v>662</v>
      </c>
      <c r="C9881">
        <v>2</v>
      </c>
      <c r="D9881" s="39">
        <v>0.81</v>
      </c>
      <c r="E9881" s="39">
        <v>2</v>
      </c>
      <c r="F9881" s="39" t="s">
        <v>51</v>
      </c>
    </row>
    <row r="9882" spans="1:6">
      <c r="A9882">
        <v>107</v>
      </c>
      <c r="B9882" s="1" t="s">
        <v>256</v>
      </c>
      <c r="C9882">
        <v>1</v>
      </c>
      <c r="D9882" s="39">
        <v>0</v>
      </c>
      <c r="E9882" s="39">
        <v>0</v>
      </c>
      <c r="F9882" s="39" t="s">
        <v>52</v>
      </c>
    </row>
    <row r="9883" spans="1:6">
      <c r="A9883">
        <v>107</v>
      </c>
      <c r="B9883" s="1" t="s">
        <v>256</v>
      </c>
      <c r="C9883">
        <v>2</v>
      </c>
      <c r="D9883" s="39">
        <v>0</v>
      </c>
      <c r="E9883" s="39">
        <v>0</v>
      </c>
      <c r="F9883" s="39" t="s">
        <v>52</v>
      </c>
    </row>
    <row r="9884" spans="1:6">
      <c r="A9884">
        <v>107</v>
      </c>
      <c r="B9884" s="1" t="s">
        <v>243</v>
      </c>
      <c r="C9884">
        <v>1</v>
      </c>
      <c r="D9884" s="39">
        <v>1</v>
      </c>
      <c r="E9884" s="39">
        <v>3</v>
      </c>
      <c r="F9884" s="39" t="s">
        <v>51</v>
      </c>
    </row>
    <row r="9885" spans="1:6">
      <c r="A9885">
        <v>107</v>
      </c>
      <c r="B9885" s="1" t="s">
        <v>243</v>
      </c>
      <c r="C9885">
        <v>2</v>
      </c>
      <c r="D9885" s="39">
        <v>0.74</v>
      </c>
      <c r="E9885" s="39">
        <v>1</v>
      </c>
      <c r="F9885" s="39" t="s">
        <v>51</v>
      </c>
    </row>
    <row r="9886" spans="1:6">
      <c r="A9886">
        <v>107</v>
      </c>
      <c r="B9886" s="1" t="s">
        <v>275</v>
      </c>
      <c r="C9886">
        <v>1</v>
      </c>
      <c r="D9886" s="39">
        <v>1</v>
      </c>
      <c r="E9886" s="39">
        <v>3</v>
      </c>
      <c r="F9886" s="39" t="s">
        <v>51</v>
      </c>
    </row>
    <row r="9887" spans="1:6">
      <c r="A9887">
        <v>107</v>
      </c>
      <c r="B9887" s="1" t="s">
        <v>275</v>
      </c>
      <c r="C9887">
        <v>2</v>
      </c>
      <c r="D9887" s="39">
        <v>1</v>
      </c>
      <c r="E9887" s="39">
        <v>3</v>
      </c>
      <c r="F9887" s="39" t="s">
        <v>51</v>
      </c>
    </row>
    <row r="9888" spans="1:6">
      <c r="A9888">
        <v>107</v>
      </c>
      <c r="B9888" s="1" t="s">
        <v>285</v>
      </c>
      <c r="C9888">
        <v>1</v>
      </c>
      <c r="D9888" s="39">
        <v>0.56000000000000005</v>
      </c>
      <c r="E9888" s="39">
        <v>2</v>
      </c>
      <c r="F9888" s="39" t="s">
        <v>51</v>
      </c>
    </row>
    <row r="9889" spans="1:6">
      <c r="A9889">
        <v>107</v>
      </c>
      <c r="B9889" s="1" t="s">
        <v>285</v>
      </c>
      <c r="C9889">
        <v>2</v>
      </c>
      <c r="D9889" s="39">
        <v>0.64</v>
      </c>
      <c r="E9889" s="39">
        <v>2</v>
      </c>
      <c r="F9889" s="39" t="s">
        <v>51</v>
      </c>
    </row>
    <row r="9890" spans="1:6">
      <c r="A9890">
        <v>107</v>
      </c>
      <c r="B9890" s="1" t="s">
        <v>663</v>
      </c>
      <c r="C9890">
        <v>1</v>
      </c>
      <c r="D9890" s="39">
        <v>0.91</v>
      </c>
      <c r="E9890" s="39">
        <v>2</v>
      </c>
      <c r="F9890" s="39" t="s">
        <v>51</v>
      </c>
    </row>
    <row r="9891" spans="1:6">
      <c r="A9891">
        <v>107</v>
      </c>
      <c r="B9891" s="1" t="s">
        <v>663</v>
      </c>
      <c r="C9891">
        <v>2</v>
      </c>
      <c r="D9891" s="39">
        <v>0.72</v>
      </c>
      <c r="E9891" s="39">
        <v>2</v>
      </c>
      <c r="F9891" s="39" t="s">
        <v>51</v>
      </c>
    </row>
    <row r="9892" spans="1:6">
      <c r="A9892">
        <v>107</v>
      </c>
      <c r="B9892" s="1" t="s">
        <v>370</v>
      </c>
      <c r="C9892">
        <v>1</v>
      </c>
      <c r="D9892" s="39">
        <v>1</v>
      </c>
      <c r="E9892" s="39">
        <v>3</v>
      </c>
      <c r="F9892" s="39" t="s">
        <v>51</v>
      </c>
    </row>
    <row r="9893" spans="1:6">
      <c r="A9893">
        <v>107</v>
      </c>
      <c r="B9893" s="1" t="s">
        <v>370</v>
      </c>
      <c r="C9893">
        <v>2</v>
      </c>
      <c r="D9893" s="39">
        <v>0.7</v>
      </c>
      <c r="E9893" s="39">
        <v>2</v>
      </c>
      <c r="F9893" s="39" t="s">
        <v>51</v>
      </c>
    </row>
    <row r="9894" spans="1:6">
      <c r="A9894">
        <v>107</v>
      </c>
      <c r="B9894" s="1" t="s">
        <v>602</v>
      </c>
      <c r="C9894">
        <v>1</v>
      </c>
      <c r="D9894" s="39">
        <v>1</v>
      </c>
      <c r="E9894" s="39">
        <v>3</v>
      </c>
      <c r="F9894" s="39" t="s">
        <v>51</v>
      </c>
    </row>
    <row r="9895" spans="1:6">
      <c r="A9895">
        <v>107</v>
      </c>
      <c r="B9895" s="1" t="s">
        <v>602</v>
      </c>
      <c r="C9895">
        <v>2</v>
      </c>
      <c r="D9895" s="39">
        <v>1</v>
      </c>
      <c r="E9895" s="39">
        <v>3</v>
      </c>
      <c r="F9895" s="39" t="s">
        <v>51</v>
      </c>
    </row>
    <row r="9896" spans="1:6">
      <c r="A9896">
        <v>107</v>
      </c>
      <c r="B9896" s="1" t="s">
        <v>664</v>
      </c>
      <c r="C9896">
        <v>1</v>
      </c>
      <c r="D9896" s="39">
        <v>1</v>
      </c>
      <c r="E9896" s="39">
        <v>3</v>
      </c>
      <c r="F9896" s="39" t="s">
        <v>51</v>
      </c>
    </row>
    <row r="9897" spans="1:6">
      <c r="A9897">
        <v>107</v>
      </c>
      <c r="B9897" s="1" t="s">
        <v>664</v>
      </c>
      <c r="C9897">
        <v>2</v>
      </c>
      <c r="D9897" s="39">
        <v>0.32</v>
      </c>
      <c r="E9897" s="39">
        <v>0</v>
      </c>
      <c r="F9897" s="39" t="s">
        <v>51</v>
      </c>
    </row>
    <row r="9898" spans="1:6">
      <c r="A9898">
        <v>107</v>
      </c>
      <c r="B9898" s="1" t="s">
        <v>376</v>
      </c>
      <c r="C9898">
        <v>1</v>
      </c>
      <c r="D9898" s="39">
        <v>1</v>
      </c>
      <c r="E9898" s="39">
        <v>3</v>
      </c>
      <c r="F9898" s="39" t="s">
        <v>51</v>
      </c>
    </row>
    <row r="9899" spans="1:6">
      <c r="A9899">
        <v>107</v>
      </c>
      <c r="B9899" s="1" t="s">
        <v>376</v>
      </c>
      <c r="C9899">
        <v>2</v>
      </c>
      <c r="D9899" s="39">
        <v>1</v>
      </c>
      <c r="E9899" s="39">
        <v>3</v>
      </c>
      <c r="F9899" s="39" t="s">
        <v>51</v>
      </c>
    </row>
    <row r="9900" spans="1:6">
      <c r="A9900">
        <v>107</v>
      </c>
      <c r="B9900" s="1" t="s">
        <v>535</v>
      </c>
      <c r="C9900">
        <v>1</v>
      </c>
      <c r="D9900" s="39">
        <v>1</v>
      </c>
      <c r="E9900" s="39">
        <v>3</v>
      </c>
      <c r="F9900" s="39" t="s">
        <v>51</v>
      </c>
    </row>
    <row r="9901" spans="1:6">
      <c r="A9901">
        <v>107</v>
      </c>
      <c r="B9901" s="1" t="s">
        <v>535</v>
      </c>
      <c r="C9901">
        <v>2</v>
      </c>
      <c r="D9901" s="39">
        <v>0.66</v>
      </c>
      <c r="E9901" s="39">
        <v>2</v>
      </c>
      <c r="F9901" s="39" t="s">
        <v>51</v>
      </c>
    </row>
    <row r="9902" spans="1:6">
      <c r="A9902">
        <v>107</v>
      </c>
      <c r="B9902" s="1" t="s">
        <v>665</v>
      </c>
      <c r="C9902">
        <v>1</v>
      </c>
      <c r="D9902" s="39">
        <v>1</v>
      </c>
      <c r="E9902" s="39">
        <v>3</v>
      </c>
      <c r="F9902" s="39" t="s">
        <v>51</v>
      </c>
    </row>
    <row r="9903" spans="1:6">
      <c r="A9903">
        <v>107</v>
      </c>
      <c r="B9903" s="1" t="s">
        <v>665</v>
      </c>
      <c r="C9903">
        <v>2</v>
      </c>
      <c r="D9903" s="39">
        <v>0.15</v>
      </c>
      <c r="E9903" s="39">
        <v>0</v>
      </c>
      <c r="F9903" s="39" t="s">
        <v>51</v>
      </c>
    </row>
    <row r="9904" spans="1:6">
      <c r="A9904" s="64">
        <v>108</v>
      </c>
      <c r="B9904" s="1" t="s">
        <v>659</v>
      </c>
      <c r="C9904">
        <v>1</v>
      </c>
      <c r="D9904" s="39">
        <v>0.6</v>
      </c>
      <c r="E9904" s="39">
        <v>2</v>
      </c>
      <c r="F9904" s="39" t="s">
        <v>51</v>
      </c>
    </row>
    <row r="9905" spans="1:6">
      <c r="A9905">
        <v>108</v>
      </c>
      <c r="B9905" s="1" t="s">
        <v>659</v>
      </c>
      <c r="C9905">
        <v>2</v>
      </c>
      <c r="D9905" s="39">
        <v>0.76</v>
      </c>
      <c r="E9905" s="39">
        <v>2</v>
      </c>
      <c r="F9905" s="39" t="s">
        <v>51</v>
      </c>
    </row>
    <row r="9906" spans="1:6">
      <c r="A9906">
        <v>108</v>
      </c>
      <c r="B9906" s="1" t="s">
        <v>569</v>
      </c>
      <c r="C9906">
        <v>1</v>
      </c>
      <c r="D9906" s="39">
        <v>0.66</v>
      </c>
      <c r="E9906" s="39">
        <v>1</v>
      </c>
      <c r="F9906" s="39" t="s">
        <v>51</v>
      </c>
    </row>
    <row r="9907" spans="1:6">
      <c r="A9907">
        <v>108</v>
      </c>
      <c r="B9907" s="1" t="s">
        <v>569</v>
      </c>
      <c r="C9907">
        <v>2</v>
      </c>
      <c r="D9907" s="39">
        <v>0.62</v>
      </c>
      <c r="E9907" s="39">
        <v>2</v>
      </c>
      <c r="F9907" s="39" t="s">
        <v>51</v>
      </c>
    </row>
    <row r="9908" spans="1:6">
      <c r="A9908">
        <v>108</v>
      </c>
      <c r="B9908" s="1" t="s">
        <v>559</v>
      </c>
      <c r="C9908">
        <v>1</v>
      </c>
      <c r="D9908" s="39">
        <v>0.52</v>
      </c>
      <c r="E9908" s="39">
        <v>2</v>
      </c>
      <c r="F9908" s="39" t="s">
        <v>51</v>
      </c>
    </row>
    <row r="9909" spans="1:6">
      <c r="A9909">
        <v>108</v>
      </c>
      <c r="B9909" s="1" t="s">
        <v>559</v>
      </c>
      <c r="C9909">
        <v>2</v>
      </c>
      <c r="D9909" s="39">
        <v>0.61</v>
      </c>
      <c r="E9909" s="39">
        <v>1</v>
      </c>
      <c r="F9909" s="39" t="s">
        <v>51</v>
      </c>
    </row>
    <row r="9910" spans="1:6">
      <c r="A9910">
        <v>108</v>
      </c>
      <c r="B9910" s="1" t="s">
        <v>656</v>
      </c>
      <c r="C9910">
        <v>1</v>
      </c>
      <c r="D9910" s="39">
        <v>0.62</v>
      </c>
      <c r="E9910" s="39">
        <v>2</v>
      </c>
      <c r="F9910" s="39" t="s">
        <v>51</v>
      </c>
    </row>
    <row r="9911" spans="1:6">
      <c r="A9911">
        <v>108</v>
      </c>
      <c r="B9911" s="1" t="s">
        <v>656</v>
      </c>
      <c r="C9911">
        <v>2</v>
      </c>
      <c r="D9911" s="39">
        <v>0.44</v>
      </c>
      <c r="E9911" s="39">
        <v>1</v>
      </c>
      <c r="F9911" s="39" t="s">
        <v>51</v>
      </c>
    </row>
    <row r="9912" spans="1:6">
      <c r="A9912">
        <v>108</v>
      </c>
      <c r="B9912" s="1" t="s">
        <v>330</v>
      </c>
      <c r="C9912">
        <v>1</v>
      </c>
      <c r="D9912" s="39">
        <v>1</v>
      </c>
      <c r="E9912" s="39">
        <v>3</v>
      </c>
      <c r="F9912" s="39" t="s">
        <v>51</v>
      </c>
    </row>
    <row r="9913" spans="1:6">
      <c r="A9913">
        <v>108</v>
      </c>
      <c r="B9913" s="1" t="s">
        <v>330</v>
      </c>
      <c r="C9913">
        <v>2</v>
      </c>
      <c r="D9913" s="39">
        <v>1</v>
      </c>
      <c r="E9913" s="39">
        <v>3</v>
      </c>
      <c r="F9913" s="39" t="s">
        <v>51</v>
      </c>
    </row>
    <row r="9914" spans="1:6">
      <c r="A9914">
        <v>108</v>
      </c>
      <c r="B9914" s="1" t="s">
        <v>332</v>
      </c>
      <c r="C9914">
        <v>1</v>
      </c>
      <c r="D9914" s="39">
        <v>1</v>
      </c>
      <c r="E9914" s="39">
        <v>3</v>
      </c>
      <c r="F9914" s="39" t="s">
        <v>51</v>
      </c>
    </row>
    <row r="9915" spans="1:6">
      <c r="A9915">
        <v>108</v>
      </c>
      <c r="B9915" s="1" t="s">
        <v>332</v>
      </c>
      <c r="C9915">
        <v>2</v>
      </c>
      <c r="D9915" s="39">
        <v>1</v>
      </c>
      <c r="E9915" s="39">
        <v>3</v>
      </c>
      <c r="F9915" s="39" t="s">
        <v>51</v>
      </c>
    </row>
    <row r="9916" spans="1:6">
      <c r="A9916">
        <v>108</v>
      </c>
      <c r="B9916" s="1" t="s">
        <v>390</v>
      </c>
      <c r="C9916">
        <v>1</v>
      </c>
      <c r="D9916" s="39">
        <v>0</v>
      </c>
      <c r="E9916" s="39">
        <v>0</v>
      </c>
      <c r="F9916" s="39" t="s">
        <v>52</v>
      </c>
    </row>
    <row r="9917" spans="1:6">
      <c r="A9917">
        <v>108</v>
      </c>
      <c r="B9917" s="1" t="s">
        <v>390</v>
      </c>
      <c r="C9917">
        <v>2</v>
      </c>
      <c r="D9917" s="39">
        <v>0</v>
      </c>
      <c r="E9917" s="39">
        <v>0</v>
      </c>
      <c r="F9917" s="39" t="s">
        <v>52</v>
      </c>
    </row>
    <row r="9918" spans="1:6">
      <c r="A9918">
        <v>108</v>
      </c>
      <c r="B9918" s="1" t="s">
        <v>657</v>
      </c>
      <c r="C9918">
        <v>1</v>
      </c>
      <c r="D9918" s="39">
        <v>0.56999999999999995</v>
      </c>
      <c r="E9918" s="39">
        <v>1</v>
      </c>
      <c r="F9918" s="39" t="s">
        <v>51</v>
      </c>
    </row>
    <row r="9919" spans="1:6">
      <c r="A9919">
        <v>108</v>
      </c>
      <c r="B9919" s="1" t="s">
        <v>657</v>
      </c>
      <c r="C9919">
        <v>2</v>
      </c>
      <c r="D9919" s="39">
        <v>0.78</v>
      </c>
      <c r="E9919" s="39">
        <v>2</v>
      </c>
      <c r="F9919" s="39" t="s">
        <v>51</v>
      </c>
    </row>
    <row r="9920" spans="1:6">
      <c r="A9920">
        <v>108</v>
      </c>
      <c r="B9920" s="1" t="s">
        <v>452</v>
      </c>
      <c r="C9920">
        <v>1</v>
      </c>
      <c r="D9920" s="39">
        <v>0.66</v>
      </c>
      <c r="E9920" s="39">
        <v>2</v>
      </c>
      <c r="F9920" s="39" t="s">
        <v>51</v>
      </c>
    </row>
    <row r="9921" spans="1:6">
      <c r="A9921">
        <v>108</v>
      </c>
      <c r="B9921" s="1" t="s">
        <v>452</v>
      </c>
      <c r="C9921">
        <v>2</v>
      </c>
      <c r="D9921" s="39">
        <v>0.64</v>
      </c>
      <c r="E9921" s="39">
        <v>2</v>
      </c>
      <c r="F9921" s="39" t="s">
        <v>51</v>
      </c>
    </row>
    <row r="9922" spans="1:6">
      <c r="A9922">
        <v>108</v>
      </c>
      <c r="B9922" s="1" t="s">
        <v>343</v>
      </c>
      <c r="C9922">
        <v>1</v>
      </c>
      <c r="D9922" s="39">
        <v>0.61</v>
      </c>
      <c r="E9922" s="39">
        <v>2</v>
      </c>
      <c r="F9922" s="39" t="s">
        <v>51</v>
      </c>
    </row>
    <row r="9923" spans="1:6">
      <c r="A9923">
        <v>108</v>
      </c>
      <c r="B9923" s="1" t="s">
        <v>343</v>
      </c>
      <c r="C9923">
        <v>2</v>
      </c>
      <c r="D9923" s="39">
        <v>0.56999999999999995</v>
      </c>
      <c r="E9923" s="39">
        <v>1</v>
      </c>
      <c r="F9923" s="39" t="s">
        <v>51</v>
      </c>
    </row>
    <row r="9924" spans="1:6">
      <c r="A9924">
        <v>108</v>
      </c>
      <c r="B9924" s="1" t="s">
        <v>508</v>
      </c>
      <c r="C9924">
        <v>1</v>
      </c>
      <c r="D9924" s="39">
        <v>1</v>
      </c>
      <c r="E9924" s="39">
        <v>3</v>
      </c>
      <c r="F9924" s="39" t="s">
        <v>51</v>
      </c>
    </row>
    <row r="9925" spans="1:6">
      <c r="A9925">
        <v>108</v>
      </c>
      <c r="B9925" s="1" t="s">
        <v>508</v>
      </c>
      <c r="C9925">
        <v>2</v>
      </c>
      <c r="D9925" s="39">
        <v>0.44</v>
      </c>
      <c r="E9925" s="39">
        <v>1</v>
      </c>
      <c r="F9925" s="39" t="s">
        <v>51</v>
      </c>
    </row>
    <row r="9926" spans="1:6">
      <c r="A9926">
        <v>108</v>
      </c>
      <c r="B9926" s="1" t="s">
        <v>10</v>
      </c>
      <c r="C9926">
        <v>1</v>
      </c>
      <c r="D9926" s="39">
        <v>0.88</v>
      </c>
      <c r="E9926" s="39">
        <v>2</v>
      </c>
      <c r="F9926" s="39" t="s">
        <v>51</v>
      </c>
    </row>
    <row r="9927" spans="1:6">
      <c r="A9927">
        <v>108</v>
      </c>
      <c r="B9927" s="1" t="s">
        <v>10</v>
      </c>
      <c r="C9927">
        <v>2</v>
      </c>
      <c r="D9927" s="39">
        <v>0.85</v>
      </c>
      <c r="E9927" s="39">
        <v>2</v>
      </c>
      <c r="F9927" s="39" t="s">
        <v>51</v>
      </c>
    </row>
    <row r="9928" spans="1:6">
      <c r="A9928">
        <v>108</v>
      </c>
      <c r="B9928" s="1" t="s">
        <v>538</v>
      </c>
      <c r="C9928">
        <v>1</v>
      </c>
      <c r="D9928" s="39">
        <v>0.7</v>
      </c>
      <c r="E9928" s="39">
        <v>2</v>
      </c>
      <c r="F9928" s="39" t="s">
        <v>51</v>
      </c>
    </row>
    <row r="9929" spans="1:6">
      <c r="A9929">
        <v>108</v>
      </c>
      <c r="B9929" s="1" t="s">
        <v>538</v>
      </c>
      <c r="C9929">
        <v>2</v>
      </c>
      <c r="D9929" s="39">
        <v>1</v>
      </c>
      <c r="E9929" s="39">
        <v>3</v>
      </c>
      <c r="F9929" s="39" t="s">
        <v>51</v>
      </c>
    </row>
    <row r="9930" spans="1:6">
      <c r="A9930">
        <v>108</v>
      </c>
      <c r="B9930" s="1" t="s">
        <v>334</v>
      </c>
      <c r="C9930">
        <v>1</v>
      </c>
      <c r="D9930" s="39">
        <v>0.59</v>
      </c>
      <c r="E9930" s="39">
        <v>2</v>
      </c>
      <c r="F9930" s="39" t="s">
        <v>51</v>
      </c>
    </row>
    <row r="9931" spans="1:6">
      <c r="A9931">
        <v>108</v>
      </c>
      <c r="B9931" s="1" t="s">
        <v>334</v>
      </c>
      <c r="C9931">
        <v>2</v>
      </c>
      <c r="D9931" s="39">
        <v>0.53</v>
      </c>
      <c r="E9931" s="39">
        <v>2</v>
      </c>
      <c r="F9931" s="39" t="s">
        <v>51</v>
      </c>
    </row>
    <row r="9932" spans="1:6">
      <c r="A9932">
        <v>108</v>
      </c>
      <c r="B9932" s="1" t="s">
        <v>335</v>
      </c>
      <c r="C9932">
        <v>1</v>
      </c>
      <c r="D9932" s="39">
        <v>0.77</v>
      </c>
      <c r="E9932" s="39">
        <v>2</v>
      </c>
      <c r="F9932" s="39" t="s">
        <v>51</v>
      </c>
    </row>
    <row r="9933" spans="1:6">
      <c r="A9933">
        <v>108</v>
      </c>
      <c r="B9933" s="530" t="s">
        <v>335</v>
      </c>
      <c r="C9933">
        <v>2</v>
      </c>
      <c r="D9933" s="39">
        <v>1</v>
      </c>
      <c r="E9933" s="39">
        <v>3</v>
      </c>
      <c r="F9933" s="39" t="s">
        <v>51</v>
      </c>
    </row>
    <row r="9934" spans="1:6">
      <c r="A9934">
        <v>108</v>
      </c>
      <c r="B9934" s="1" t="s">
        <v>120</v>
      </c>
      <c r="C9934">
        <v>1</v>
      </c>
      <c r="D9934" s="39">
        <v>1</v>
      </c>
      <c r="E9934" s="39">
        <v>3</v>
      </c>
      <c r="F9934" s="39" t="s">
        <v>51</v>
      </c>
    </row>
    <row r="9935" spans="1:6">
      <c r="A9935">
        <v>108</v>
      </c>
      <c r="B9935" s="1" t="s">
        <v>120</v>
      </c>
      <c r="C9935">
        <v>2</v>
      </c>
      <c r="D9935" s="39">
        <v>0.81</v>
      </c>
      <c r="E9935" s="39">
        <v>2</v>
      </c>
      <c r="F9935" s="39" t="s">
        <v>51</v>
      </c>
    </row>
    <row r="9936" spans="1:6">
      <c r="A9936">
        <v>108</v>
      </c>
      <c r="B9936" s="1" t="s">
        <v>511</v>
      </c>
      <c r="C9936">
        <v>1</v>
      </c>
      <c r="D9936" s="39">
        <v>0.66</v>
      </c>
      <c r="E9936" s="39">
        <v>2</v>
      </c>
      <c r="F9936" s="39" t="s">
        <v>51</v>
      </c>
    </row>
    <row r="9937" spans="1:6">
      <c r="A9937">
        <v>108</v>
      </c>
      <c r="B9937" s="1" t="s">
        <v>511</v>
      </c>
      <c r="C9937">
        <v>2</v>
      </c>
      <c r="D9937" s="39">
        <v>0.69</v>
      </c>
      <c r="E9937" s="39">
        <v>2</v>
      </c>
      <c r="F9937" s="39" t="s">
        <v>51</v>
      </c>
    </row>
    <row r="9938" spans="1:6">
      <c r="A9938">
        <v>108</v>
      </c>
      <c r="B9938" s="1" t="s">
        <v>333</v>
      </c>
      <c r="C9938">
        <v>1</v>
      </c>
      <c r="D9938" s="39">
        <v>1</v>
      </c>
      <c r="E9938" s="39">
        <v>3</v>
      </c>
      <c r="F9938" s="39" t="s">
        <v>51</v>
      </c>
    </row>
    <row r="9939" spans="1:6">
      <c r="A9939">
        <v>108</v>
      </c>
      <c r="B9939" s="1" t="s">
        <v>333</v>
      </c>
      <c r="C9939">
        <v>2</v>
      </c>
      <c r="D9939" s="39">
        <v>1</v>
      </c>
      <c r="E9939" s="39">
        <v>3</v>
      </c>
      <c r="F9939" s="39" t="s">
        <v>51</v>
      </c>
    </row>
    <row r="9940" spans="1:6">
      <c r="A9940">
        <v>108</v>
      </c>
      <c r="B9940" s="1" t="s">
        <v>14</v>
      </c>
      <c r="C9940">
        <v>1</v>
      </c>
      <c r="D9940" s="39">
        <v>0.86</v>
      </c>
      <c r="E9940" s="39">
        <v>2</v>
      </c>
      <c r="F9940" s="39" t="s">
        <v>51</v>
      </c>
    </row>
    <row r="9941" spans="1:6">
      <c r="A9941">
        <v>108</v>
      </c>
      <c r="B9941" s="1" t="s">
        <v>14</v>
      </c>
      <c r="C9941">
        <v>2</v>
      </c>
      <c r="D9941" s="39">
        <v>1</v>
      </c>
      <c r="E9941" s="39">
        <v>3</v>
      </c>
      <c r="F9941" s="39" t="s">
        <v>51</v>
      </c>
    </row>
    <row r="9942" spans="1:6">
      <c r="A9942">
        <v>108</v>
      </c>
      <c r="B9942" s="1" t="s">
        <v>201</v>
      </c>
      <c r="C9942">
        <v>1</v>
      </c>
      <c r="D9942" s="39">
        <v>0.59</v>
      </c>
      <c r="E9942" s="39">
        <v>2</v>
      </c>
      <c r="F9942" s="39" t="s">
        <v>51</v>
      </c>
    </row>
    <row r="9943" spans="1:6">
      <c r="A9943">
        <v>108</v>
      </c>
      <c r="B9943" s="1" t="s">
        <v>201</v>
      </c>
      <c r="C9943">
        <v>2</v>
      </c>
      <c r="D9943" s="39">
        <v>1</v>
      </c>
      <c r="E9943" s="39">
        <v>3</v>
      </c>
      <c r="F9943" s="39" t="s">
        <v>51</v>
      </c>
    </row>
    <row r="9944" spans="1:6">
      <c r="A9944">
        <v>108</v>
      </c>
      <c r="B9944" s="1" t="s">
        <v>405</v>
      </c>
      <c r="C9944">
        <v>1</v>
      </c>
      <c r="D9944" s="39">
        <v>1</v>
      </c>
      <c r="E9944" s="39">
        <v>3</v>
      </c>
      <c r="F9944" s="39" t="s">
        <v>51</v>
      </c>
    </row>
    <row r="9945" spans="1:6">
      <c r="A9945">
        <v>108</v>
      </c>
      <c r="B9945" s="1" t="s">
        <v>405</v>
      </c>
      <c r="C9945">
        <v>2</v>
      </c>
      <c r="D9945" s="39">
        <v>1</v>
      </c>
      <c r="E9945" s="39">
        <v>3</v>
      </c>
      <c r="F9945" s="39" t="s">
        <v>51</v>
      </c>
    </row>
    <row r="9946" spans="1:6">
      <c r="A9946">
        <v>108</v>
      </c>
      <c r="B9946" s="1" t="s">
        <v>580</v>
      </c>
      <c r="C9946">
        <v>1</v>
      </c>
      <c r="D9946" s="39">
        <v>1</v>
      </c>
      <c r="E9946" s="39">
        <v>3</v>
      </c>
      <c r="F9946" s="39" t="s">
        <v>51</v>
      </c>
    </row>
    <row r="9947" spans="1:6">
      <c r="A9947">
        <v>108</v>
      </c>
      <c r="B9947" s="1" t="s">
        <v>580</v>
      </c>
      <c r="C9947">
        <v>2</v>
      </c>
      <c r="D9947" s="39">
        <v>0.56000000000000005</v>
      </c>
      <c r="E9947" s="39">
        <v>2</v>
      </c>
      <c r="F9947" s="39" t="s">
        <v>51</v>
      </c>
    </row>
    <row r="9948" spans="1:6">
      <c r="A9948">
        <v>108</v>
      </c>
      <c r="B9948" s="1" t="s">
        <v>414</v>
      </c>
      <c r="C9948">
        <v>1</v>
      </c>
      <c r="D9948" s="39">
        <v>0.51</v>
      </c>
      <c r="E9948" s="39">
        <v>2</v>
      </c>
      <c r="F9948" s="39" t="s">
        <v>51</v>
      </c>
    </row>
    <row r="9949" spans="1:6">
      <c r="A9949">
        <v>108</v>
      </c>
      <c r="B9949" s="1" t="s">
        <v>414</v>
      </c>
      <c r="C9949">
        <v>2</v>
      </c>
      <c r="D9949" s="39">
        <v>0.99</v>
      </c>
      <c r="E9949" s="39">
        <v>2</v>
      </c>
      <c r="F9949" s="39" t="s">
        <v>51</v>
      </c>
    </row>
    <row r="9950" spans="1:6">
      <c r="A9950">
        <v>108</v>
      </c>
      <c r="B9950" s="1" t="s">
        <v>481</v>
      </c>
      <c r="C9950">
        <v>1</v>
      </c>
      <c r="D9950" s="39">
        <v>0.69</v>
      </c>
      <c r="E9950" s="39">
        <v>2</v>
      </c>
      <c r="F9950" s="39" t="s">
        <v>51</v>
      </c>
    </row>
    <row r="9951" spans="1:6">
      <c r="A9951">
        <v>108</v>
      </c>
      <c r="B9951" s="1" t="s">
        <v>481</v>
      </c>
      <c r="C9951">
        <v>2</v>
      </c>
      <c r="D9951" s="39">
        <v>0.79</v>
      </c>
      <c r="E9951" s="39">
        <v>2</v>
      </c>
      <c r="F9951" s="39" t="s">
        <v>51</v>
      </c>
    </row>
    <row r="9952" spans="1:6">
      <c r="A9952">
        <v>108</v>
      </c>
      <c r="B9952" s="1" t="s">
        <v>323</v>
      </c>
      <c r="C9952">
        <v>1</v>
      </c>
      <c r="D9952" s="39">
        <v>1</v>
      </c>
      <c r="E9952" s="39">
        <v>3</v>
      </c>
      <c r="F9952" s="39" t="s">
        <v>51</v>
      </c>
    </row>
    <row r="9953" spans="1:6">
      <c r="A9953">
        <v>108</v>
      </c>
      <c r="B9953" s="1" t="s">
        <v>323</v>
      </c>
      <c r="C9953">
        <v>2</v>
      </c>
      <c r="D9953" s="39">
        <v>1</v>
      </c>
      <c r="E9953" s="39">
        <v>3</v>
      </c>
      <c r="F9953" s="39" t="s">
        <v>51</v>
      </c>
    </row>
    <row r="9954" spans="1:6">
      <c r="A9954">
        <v>108</v>
      </c>
      <c r="B9954" s="1" t="s">
        <v>122</v>
      </c>
      <c r="C9954">
        <v>1</v>
      </c>
      <c r="D9954" s="39">
        <v>0.89</v>
      </c>
      <c r="E9954" s="39">
        <v>2</v>
      </c>
      <c r="F9954" s="39" t="s">
        <v>51</v>
      </c>
    </row>
    <row r="9955" spans="1:6">
      <c r="A9955">
        <v>108</v>
      </c>
      <c r="B9955" s="1" t="s">
        <v>122</v>
      </c>
      <c r="C9955">
        <v>2</v>
      </c>
      <c r="D9955" s="39">
        <v>0.53</v>
      </c>
      <c r="E9955" s="39">
        <v>2</v>
      </c>
      <c r="F9955" s="39" t="s">
        <v>51</v>
      </c>
    </row>
    <row r="9956" spans="1:6">
      <c r="A9956">
        <v>108</v>
      </c>
      <c r="B9956" s="1" t="s">
        <v>310</v>
      </c>
      <c r="C9956">
        <v>1</v>
      </c>
      <c r="D9956" s="39">
        <v>1</v>
      </c>
      <c r="E9956" s="39">
        <v>3</v>
      </c>
      <c r="F9956" s="39" t="s">
        <v>51</v>
      </c>
    </row>
    <row r="9957" spans="1:6">
      <c r="A9957">
        <v>108</v>
      </c>
      <c r="B9957" s="1" t="s">
        <v>310</v>
      </c>
      <c r="C9957">
        <v>2</v>
      </c>
      <c r="D9957" s="39">
        <v>1</v>
      </c>
      <c r="E9957" s="39">
        <v>3</v>
      </c>
      <c r="F9957" s="39" t="s">
        <v>51</v>
      </c>
    </row>
    <row r="9958" spans="1:6">
      <c r="A9958">
        <v>108</v>
      </c>
      <c r="B9958" s="1" t="s">
        <v>20</v>
      </c>
      <c r="C9958">
        <v>1</v>
      </c>
      <c r="D9958" s="39">
        <v>0.8</v>
      </c>
      <c r="E9958" s="39">
        <v>1</v>
      </c>
      <c r="F9958" s="39" t="s">
        <v>51</v>
      </c>
    </row>
    <row r="9959" spans="1:6">
      <c r="A9959">
        <v>108</v>
      </c>
      <c r="B9959" s="1" t="s">
        <v>20</v>
      </c>
      <c r="C9959">
        <v>2</v>
      </c>
      <c r="D9959" s="39">
        <v>0</v>
      </c>
      <c r="E9959" s="39">
        <v>0</v>
      </c>
      <c r="F9959" s="39" t="s">
        <v>52</v>
      </c>
    </row>
    <row r="9960" spans="1:6">
      <c r="A9960">
        <v>108</v>
      </c>
      <c r="B9960" s="1" t="s">
        <v>240</v>
      </c>
      <c r="C9960">
        <v>1</v>
      </c>
      <c r="D9960" s="39">
        <v>0.72</v>
      </c>
      <c r="E9960" s="39">
        <v>2</v>
      </c>
      <c r="F9960" s="39" t="s">
        <v>51</v>
      </c>
    </row>
    <row r="9961" spans="1:6">
      <c r="A9961">
        <v>108</v>
      </c>
      <c r="B9961" s="1" t="s">
        <v>240</v>
      </c>
      <c r="C9961">
        <v>2</v>
      </c>
      <c r="D9961" s="39">
        <v>1</v>
      </c>
      <c r="E9961" s="39">
        <v>3</v>
      </c>
      <c r="F9961" s="39" t="s">
        <v>51</v>
      </c>
    </row>
    <row r="9962" spans="1:6">
      <c r="A9962">
        <v>108</v>
      </c>
      <c r="B9962" s="1" t="s">
        <v>290</v>
      </c>
      <c r="C9962">
        <v>1</v>
      </c>
      <c r="D9962" s="39">
        <v>1</v>
      </c>
      <c r="E9962" s="39">
        <v>3</v>
      </c>
      <c r="F9962" s="39" t="s">
        <v>51</v>
      </c>
    </row>
    <row r="9963" spans="1:6">
      <c r="A9963">
        <v>108</v>
      </c>
      <c r="B9963" s="1" t="s">
        <v>290</v>
      </c>
      <c r="C9963">
        <v>2</v>
      </c>
      <c r="D9963" s="39">
        <v>0.62</v>
      </c>
      <c r="E9963" s="39">
        <v>1</v>
      </c>
      <c r="F9963" s="39" t="s">
        <v>51</v>
      </c>
    </row>
    <row r="9964" spans="1:6">
      <c r="A9964">
        <v>108</v>
      </c>
      <c r="B9964" s="1" t="s">
        <v>326</v>
      </c>
      <c r="C9964">
        <v>1</v>
      </c>
      <c r="D9964" s="39">
        <v>0.67</v>
      </c>
      <c r="E9964" s="39">
        <v>1</v>
      </c>
      <c r="F9964" s="39" t="s">
        <v>51</v>
      </c>
    </row>
    <row r="9965" spans="1:6">
      <c r="A9965">
        <v>108</v>
      </c>
      <c r="B9965" s="1" t="s">
        <v>326</v>
      </c>
      <c r="C9965">
        <v>2</v>
      </c>
      <c r="D9965" s="39">
        <v>0.77</v>
      </c>
      <c r="E9965" s="39">
        <v>1</v>
      </c>
      <c r="F9965" s="39" t="s">
        <v>51</v>
      </c>
    </row>
    <row r="9966" spans="1:6">
      <c r="A9966">
        <v>108</v>
      </c>
      <c r="B9966" s="1" t="s">
        <v>274</v>
      </c>
      <c r="C9966">
        <v>1</v>
      </c>
      <c r="D9966" s="39">
        <v>0.64</v>
      </c>
      <c r="E9966" s="39">
        <v>1</v>
      </c>
      <c r="F9966" s="39" t="s">
        <v>51</v>
      </c>
    </row>
    <row r="9967" spans="1:6">
      <c r="A9967">
        <v>108</v>
      </c>
      <c r="B9967" s="1" t="s">
        <v>274</v>
      </c>
      <c r="C9967">
        <v>2</v>
      </c>
      <c r="D9967" s="39">
        <v>0.94</v>
      </c>
      <c r="E9967" s="39">
        <v>2</v>
      </c>
      <c r="F9967" s="39" t="s">
        <v>51</v>
      </c>
    </row>
    <row r="9968" spans="1:6">
      <c r="A9968">
        <v>108</v>
      </c>
      <c r="B9968" s="1" t="s">
        <v>526</v>
      </c>
      <c r="C9968">
        <v>1</v>
      </c>
      <c r="D9968" s="39">
        <v>1</v>
      </c>
      <c r="E9968" s="39">
        <v>3</v>
      </c>
      <c r="F9968" s="39" t="s">
        <v>51</v>
      </c>
    </row>
    <row r="9969" spans="1:6">
      <c r="A9969">
        <v>108</v>
      </c>
      <c r="B9969" s="1" t="s">
        <v>526</v>
      </c>
      <c r="C9969">
        <v>2</v>
      </c>
      <c r="D9969" s="39">
        <v>0.86</v>
      </c>
      <c r="E9969" s="39">
        <v>2</v>
      </c>
      <c r="F9969" s="39" t="s">
        <v>51</v>
      </c>
    </row>
    <row r="9970" spans="1:6">
      <c r="A9970">
        <v>108</v>
      </c>
      <c r="B9970" s="1" t="s">
        <v>342</v>
      </c>
      <c r="C9970">
        <v>1</v>
      </c>
      <c r="D9970" s="39">
        <v>1</v>
      </c>
      <c r="E9970" s="39">
        <v>3</v>
      </c>
      <c r="F9970" s="39" t="s">
        <v>51</v>
      </c>
    </row>
    <row r="9971" spans="1:6">
      <c r="A9971">
        <v>108</v>
      </c>
      <c r="B9971" s="1" t="s">
        <v>342</v>
      </c>
      <c r="C9971">
        <v>2</v>
      </c>
      <c r="D9971" s="39">
        <v>0.68</v>
      </c>
      <c r="E9971" s="39">
        <v>1</v>
      </c>
      <c r="F9971" s="39" t="s">
        <v>51</v>
      </c>
    </row>
    <row r="9972" spans="1:6">
      <c r="A9972">
        <v>108</v>
      </c>
      <c r="B9972" s="1" t="s">
        <v>394</v>
      </c>
      <c r="C9972">
        <v>1</v>
      </c>
      <c r="D9972" s="39">
        <v>0.85</v>
      </c>
      <c r="E9972" s="39">
        <v>2</v>
      </c>
      <c r="F9972" s="39" t="s">
        <v>51</v>
      </c>
    </row>
    <row r="9973" spans="1:6">
      <c r="A9973">
        <v>108</v>
      </c>
      <c r="B9973" s="1" t="s">
        <v>394</v>
      </c>
      <c r="C9973">
        <v>2</v>
      </c>
      <c r="D9973" s="39">
        <v>0.91</v>
      </c>
      <c r="E9973" s="39">
        <v>2</v>
      </c>
      <c r="F9973" s="39" t="s">
        <v>51</v>
      </c>
    </row>
    <row r="9974" spans="1:6">
      <c r="A9974">
        <v>108</v>
      </c>
      <c r="B9974" s="1" t="s">
        <v>356</v>
      </c>
      <c r="C9974">
        <v>1</v>
      </c>
      <c r="D9974" s="39">
        <v>0.61</v>
      </c>
      <c r="E9974" s="39">
        <v>2</v>
      </c>
      <c r="F9974" s="39" t="s">
        <v>51</v>
      </c>
    </row>
    <row r="9975" spans="1:6">
      <c r="A9975">
        <v>108</v>
      </c>
      <c r="B9975" s="1" t="s">
        <v>356</v>
      </c>
      <c r="C9975">
        <v>2</v>
      </c>
      <c r="D9975" s="39">
        <v>0</v>
      </c>
      <c r="E9975" s="39">
        <v>0</v>
      </c>
      <c r="F9975" s="39" t="s">
        <v>52</v>
      </c>
    </row>
    <row r="9976" spans="1:6">
      <c r="A9976">
        <v>108</v>
      </c>
      <c r="B9976" s="1" t="s">
        <v>311</v>
      </c>
      <c r="C9976">
        <v>1</v>
      </c>
      <c r="D9976" s="39">
        <v>1</v>
      </c>
      <c r="E9976" s="39">
        <v>3</v>
      </c>
      <c r="F9976" s="39" t="s">
        <v>51</v>
      </c>
    </row>
    <row r="9977" spans="1:6">
      <c r="A9977">
        <v>108</v>
      </c>
      <c r="B9977" s="1" t="s">
        <v>311</v>
      </c>
      <c r="C9977">
        <v>2</v>
      </c>
      <c r="D9977" s="39">
        <v>1</v>
      </c>
      <c r="E9977" s="39">
        <v>3</v>
      </c>
      <c r="F9977" s="39" t="s">
        <v>51</v>
      </c>
    </row>
    <row r="9978" spans="1:6">
      <c r="A9978">
        <v>108</v>
      </c>
      <c r="B9978" s="1" t="s">
        <v>561</v>
      </c>
      <c r="C9978">
        <v>1</v>
      </c>
      <c r="D9978" s="39">
        <v>1</v>
      </c>
      <c r="E9978" s="39">
        <v>3</v>
      </c>
      <c r="F9978" s="39" t="s">
        <v>51</v>
      </c>
    </row>
    <row r="9979" spans="1:6">
      <c r="A9979">
        <v>108</v>
      </c>
      <c r="B9979" s="1" t="s">
        <v>561</v>
      </c>
      <c r="C9979">
        <v>2</v>
      </c>
      <c r="D9979" s="39">
        <v>0.77</v>
      </c>
      <c r="E9979" s="39">
        <v>2</v>
      </c>
      <c r="F9979" s="39" t="s">
        <v>51</v>
      </c>
    </row>
    <row r="9980" spans="1:6">
      <c r="A9980">
        <v>108</v>
      </c>
      <c r="B9980" s="1" t="s">
        <v>662</v>
      </c>
      <c r="C9980">
        <v>1</v>
      </c>
      <c r="D9980" s="39">
        <v>0.99</v>
      </c>
      <c r="E9980" s="39">
        <v>2</v>
      </c>
      <c r="F9980" s="39" t="s">
        <v>51</v>
      </c>
    </row>
    <row r="9981" spans="1:6">
      <c r="A9981">
        <v>108</v>
      </c>
      <c r="B9981" s="1" t="s">
        <v>662</v>
      </c>
      <c r="C9981">
        <v>2</v>
      </c>
      <c r="D9981" s="39">
        <v>0</v>
      </c>
      <c r="E9981" s="39">
        <v>0</v>
      </c>
      <c r="F9981" s="39" t="s">
        <v>52</v>
      </c>
    </row>
    <row r="9982" spans="1:6">
      <c r="A9982">
        <v>108</v>
      </c>
      <c r="B9982" s="1" t="s">
        <v>256</v>
      </c>
      <c r="C9982">
        <v>1</v>
      </c>
      <c r="D9982" s="39">
        <v>1</v>
      </c>
      <c r="E9982" s="39">
        <v>3</v>
      </c>
      <c r="F9982" s="39" t="s">
        <v>51</v>
      </c>
    </row>
    <row r="9983" spans="1:6">
      <c r="A9983">
        <v>108</v>
      </c>
      <c r="B9983" s="1" t="s">
        <v>256</v>
      </c>
      <c r="C9983">
        <v>2</v>
      </c>
      <c r="D9983" s="39">
        <v>0.6</v>
      </c>
      <c r="E9983" s="39">
        <v>1</v>
      </c>
      <c r="F9983" s="39" t="s">
        <v>51</v>
      </c>
    </row>
    <row r="9984" spans="1:6">
      <c r="A9984">
        <v>108</v>
      </c>
      <c r="B9984" s="1" t="s">
        <v>243</v>
      </c>
      <c r="C9984">
        <v>1</v>
      </c>
      <c r="D9984" s="39">
        <v>1</v>
      </c>
      <c r="E9984" s="39">
        <v>3</v>
      </c>
      <c r="F9984" s="39" t="s">
        <v>51</v>
      </c>
    </row>
    <row r="9985" spans="1:6">
      <c r="A9985">
        <v>108</v>
      </c>
      <c r="B9985" s="1" t="s">
        <v>243</v>
      </c>
      <c r="C9985">
        <v>2</v>
      </c>
      <c r="D9985" s="39">
        <v>0</v>
      </c>
      <c r="E9985" s="39">
        <v>0</v>
      </c>
      <c r="F9985" s="39" t="s">
        <v>52</v>
      </c>
    </row>
    <row r="9986" spans="1:6">
      <c r="A9986">
        <v>108</v>
      </c>
      <c r="B9986" s="1" t="s">
        <v>275</v>
      </c>
      <c r="C9986">
        <v>1</v>
      </c>
      <c r="D9986" s="39">
        <v>1</v>
      </c>
      <c r="E9986" s="39">
        <v>3</v>
      </c>
      <c r="F9986" s="39" t="s">
        <v>51</v>
      </c>
    </row>
    <row r="9987" spans="1:6">
      <c r="A9987">
        <v>108</v>
      </c>
      <c r="B9987" s="1" t="s">
        <v>275</v>
      </c>
      <c r="C9987">
        <v>2</v>
      </c>
      <c r="D9987" s="39">
        <v>0.85</v>
      </c>
      <c r="E9987" s="39">
        <v>2</v>
      </c>
      <c r="F9987" s="39" t="s">
        <v>51</v>
      </c>
    </row>
    <row r="9988" spans="1:6">
      <c r="A9988">
        <v>108</v>
      </c>
      <c r="B9988" s="1" t="s">
        <v>285</v>
      </c>
      <c r="C9988">
        <v>1</v>
      </c>
      <c r="D9988" s="39">
        <v>0.82</v>
      </c>
      <c r="E9988" s="39">
        <v>2</v>
      </c>
      <c r="F9988" s="39" t="s">
        <v>51</v>
      </c>
    </row>
    <row r="9989" spans="1:6">
      <c r="A9989">
        <v>108</v>
      </c>
      <c r="B9989" s="1" t="s">
        <v>285</v>
      </c>
      <c r="C9989">
        <v>2</v>
      </c>
      <c r="D9989" s="39">
        <v>0.72</v>
      </c>
      <c r="E9989" s="39">
        <v>2</v>
      </c>
      <c r="F9989" s="39" t="s">
        <v>51</v>
      </c>
    </row>
    <row r="9990" spans="1:6">
      <c r="A9990">
        <v>108</v>
      </c>
      <c r="B9990" s="1" t="s">
        <v>663</v>
      </c>
      <c r="C9990">
        <v>1</v>
      </c>
      <c r="D9990" s="39">
        <v>0.74</v>
      </c>
      <c r="E9990" s="39">
        <v>1</v>
      </c>
      <c r="F9990" s="39" t="s">
        <v>51</v>
      </c>
    </row>
    <row r="9991" spans="1:6">
      <c r="A9991">
        <v>108</v>
      </c>
      <c r="B9991" s="1" t="s">
        <v>663</v>
      </c>
      <c r="C9991">
        <v>2</v>
      </c>
      <c r="D9991" s="39">
        <v>1</v>
      </c>
      <c r="E9991" s="39">
        <v>3</v>
      </c>
      <c r="F9991" s="39" t="s">
        <v>51</v>
      </c>
    </row>
    <row r="9992" spans="1:6">
      <c r="A9992">
        <v>108</v>
      </c>
      <c r="B9992" s="1" t="s">
        <v>370</v>
      </c>
      <c r="C9992">
        <v>1</v>
      </c>
      <c r="D9992" s="39">
        <v>1</v>
      </c>
      <c r="E9992" s="39">
        <v>3</v>
      </c>
      <c r="F9992" s="39" t="s">
        <v>51</v>
      </c>
    </row>
    <row r="9993" spans="1:6">
      <c r="A9993">
        <v>108</v>
      </c>
      <c r="B9993" s="1" t="s">
        <v>370</v>
      </c>
      <c r="C9993">
        <v>2</v>
      </c>
      <c r="D9993" s="39">
        <v>1</v>
      </c>
      <c r="E9993" s="39">
        <v>3</v>
      </c>
      <c r="F9993" s="39" t="s">
        <v>51</v>
      </c>
    </row>
    <row r="9994" spans="1:6">
      <c r="A9994">
        <v>108</v>
      </c>
      <c r="B9994" s="1" t="s">
        <v>602</v>
      </c>
      <c r="C9994">
        <v>1</v>
      </c>
      <c r="D9994" s="39">
        <v>1</v>
      </c>
      <c r="E9994" s="39">
        <v>3</v>
      </c>
      <c r="F9994" s="39" t="s">
        <v>51</v>
      </c>
    </row>
    <row r="9995" spans="1:6">
      <c r="A9995">
        <v>108</v>
      </c>
      <c r="B9995" s="1" t="s">
        <v>602</v>
      </c>
      <c r="C9995">
        <v>2</v>
      </c>
      <c r="D9995" s="39">
        <v>1</v>
      </c>
      <c r="E9995" s="39">
        <v>3</v>
      </c>
      <c r="F9995" s="39" t="s">
        <v>51</v>
      </c>
    </row>
    <row r="9996" spans="1:6">
      <c r="A9996">
        <v>108</v>
      </c>
      <c r="B9996" s="1" t="s">
        <v>664</v>
      </c>
      <c r="C9996">
        <v>1</v>
      </c>
      <c r="D9996" s="39">
        <v>0.8</v>
      </c>
      <c r="E9996" s="39">
        <v>2</v>
      </c>
      <c r="F9996" s="39" t="s">
        <v>51</v>
      </c>
    </row>
    <row r="9997" spans="1:6">
      <c r="A9997">
        <v>108</v>
      </c>
      <c r="B9997" s="1" t="s">
        <v>664</v>
      </c>
      <c r="C9997">
        <v>2</v>
      </c>
      <c r="D9997" s="39">
        <v>1</v>
      </c>
      <c r="E9997" s="39">
        <v>3</v>
      </c>
      <c r="F9997" s="39" t="s">
        <v>51</v>
      </c>
    </row>
    <row r="9998" spans="1:6">
      <c r="A9998">
        <v>108</v>
      </c>
      <c r="B9998" s="1" t="s">
        <v>376</v>
      </c>
      <c r="C9998">
        <v>1</v>
      </c>
      <c r="D9998" s="39">
        <v>1</v>
      </c>
      <c r="E9998" s="39">
        <v>3</v>
      </c>
      <c r="F9998" s="39" t="s">
        <v>51</v>
      </c>
    </row>
    <row r="9999" spans="1:6">
      <c r="A9999">
        <v>108</v>
      </c>
      <c r="B9999" s="1" t="s">
        <v>376</v>
      </c>
      <c r="C9999">
        <v>2</v>
      </c>
      <c r="D9999" s="39">
        <v>1</v>
      </c>
      <c r="E9999" s="39">
        <v>3</v>
      </c>
      <c r="F9999" s="39" t="s">
        <v>51</v>
      </c>
    </row>
    <row r="10000" spans="1:6">
      <c r="A10000">
        <v>108</v>
      </c>
      <c r="B10000" s="1" t="s">
        <v>535</v>
      </c>
      <c r="C10000">
        <v>1</v>
      </c>
      <c r="D10000" s="39">
        <v>1</v>
      </c>
      <c r="E10000" s="39">
        <v>3</v>
      </c>
      <c r="F10000" s="39" t="s">
        <v>51</v>
      </c>
    </row>
    <row r="10001" spans="1:6">
      <c r="A10001">
        <v>108</v>
      </c>
      <c r="B10001" s="1" t="s">
        <v>535</v>
      </c>
      <c r="C10001">
        <v>2</v>
      </c>
      <c r="D10001" s="39">
        <v>0.86</v>
      </c>
      <c r="E10001" s="39">
        <v>2</v>
      </c>
      <c r="F10001" s="39" t="s">
        <v>51</v>
      </c>
    </row>
    <row r="10002" spans="1:6">
      <c r="A10002">
        <v>108</v>
      </c>
      <c r="B10002" s="1" t="s">
        <v>665</v>
      </c>
      <c r="C10002">
        <v>1</v>
      </c>
      <c r="D10002" s="39">
        <v>0.33</v>
      </c>
      <c r="E10002" s="39">
        <v>0</v>
      </c>
      <c r="F10002" s="39" t="s">
        <v>51</v>
      </c>
    </row>
    <row r="10003" spans="1:6">
      <c r="A10003">
        <v>108</v>
      </c>
      <c r="B10003" s="1" t="s">
        <v>665</v>
      </c>
      <c r="C10003">
        <v>2</v>
      </c>
      <c r="D10003" s="39">
        <v>0.52</v>
      </c>
      <c r="E10003" s="39">
        <v>2</v>
      </c>
      <c r="F10003" s="39" t="s">
        <v>51</v>
      </c>
    </row>
    <row r="10004" spans="1:6">
      <c r="A10004" s="64">
        <v>109</v>
      </c>
      <c r="B10004" s="1" t="s">
        <v>559</v>
      </c>
      <c r="C10004">
        <v>1</v>
      </c>
      <c r="D10004" s="39">
        <v>0.62</v>
      </c>
      <c r="E10004" s="39">
        <v>2</v>
      </c>
      <c r="F10004" s="39" t="s">
        <v>51</v>
      </c>
    </row>
    <row r="10005" spans="1:6">
      <c r="A10005">
        <v>109</v>
      </c>
      <c r="B10005" s="1" t="s">
        <v>559</v>
      </c>
      <c r="C10005">
        <v>2</v>
      </c>
      <c r="D10005" s="39">
        <v>0.55000000000000004</v>
      </c>
      <c r="E10005" s="39">
        <v>2</v>
      </c>
      <c r="F10005" s="39" t="s">
        <v>51</v>
      </c>
    </row>
    <row r="10006" spans="1:6">
      <c r="A10006">
        <v>109</v>
      </c>
      <c r="B10006" s="1" t="s">
        <v>330</v>
      </c>
      <c r="C10006">
        <v>1</v>
      </c>
      <c r="D10006" s="39">
        <v>0.59</v>
      </c>
      <c r="E10006" s="39">
        <v>2</v>
      </c>
      <c r="F10006" s="39" t="s">
        <v>51</v>
      </c>
    </row>
    <row r="10007" spans="1:6">
      <c r="A10007">
        <v>109</v>
      </c>
      <c r="B10007" s="1" t="s">
        <v>330</v>
      </c>
      <c r="C10007">
        <v>2</v>
      </c>
      <c r="D10007" s="39">
        <v>0.49</v>
      </c>
      <c r="E10007" s="39">
        <v>1</v>
      </c>
      <c r="F10007" s="39" t="s">
        <v>51</v>
      </c>
    </row>
    <row r="10008" spans="1:6">
      <c r="A10008">
        <v>109</v>
      </c>
      <c r="B10008" s="1" t="s">
        <v>332</v>
      </c>
      <c r="C10008">
        <v>1</v>
      </c>
      <c r="D10008" s="39">
        <v>0.51</v>
      </c>
      <c r="E10008" s="39">
        <v>2</v>
      </c>
      <c r="F10008" s="39" t="s">
        <v>51</v>
      </c>
    </row>
    <row r="10009" spans="1:6">
      <c r="A10009">
        <v>109</v>
      </c>
      <c r="B10009" s="1" t="s">
        <v>332</v>
      </c>
      <c r="C10009">
        <v>2</v>
      </c>
      <c r="D10009" s="39">
        <v>0.59</v>
      </c>
      <c r="E10009" s="39">
        <v>2</v>
      </c>
      <c r="F10009" s="39" t="s">
        <v>51</v>
      </c>
    </row>
    <row r="10010" spans="1:6">
      <c r="A10010">
        <v>109</v>
      </c>
      <c r="B10010" s="1" t="s">
        <v>657</v>
      </c>
      <c r="C10010">
        <v>1</v>
      </c>
      <c r="D10010" s="39">
        <v>0.64</v>
      </c>
      <c r="E10010" s="39">
        <v>1</v>
      </c>
      <c r="F10010" s="39" t="s">
        <v>51</v>
      </c>
    </row>
    <row r="10011" spans="1:6">
      <c r="A10011">
        <v>109</v>
      </c>
      <c r="B10011" s="1" t="s">
        <v>657</v>
      </c>
      <c r="C10011">
        <v>2</v>
      </c>
      <c r="D10011" s="39">
        <v>1</v>
      </c>
      <c r="E10011" s="39">
        <v>3</v>
      </c>
      <c r="F10011" s="39" t="s">
        <v>51</v>
      </c>
    </row>
    <row r="10012" spans="1:6">
      <c r="A10012">
        <v>109</v>
      </c>
      <c r="B10012" s="1" t="s">
        <v>452</v>
      </c>
      <c r="C10012">
        <v>1</v>
      </c>
      <c r="D10012" s="39">
        <v>0.37</v>
      </c>
      <c r="E10012" s="39">
        <v>0</v>
      </c>
      <c r="F10012" s="39" t="s">
        <v>51</v>
      </c>
    </row>
    <row r="10013" spans="1:6">
      <c r="A10013">
        <v>109</v>
      </c>
      <c r="B10013" s="1" t="s">
        <v>452</v>
      </c>
      <c r="C10013">
        <v>2</v>
      </c>
      <c r="D10013" s="39">
        <v>0.53</v>
      </c>
      <c r="E10013" s="39">
        <v>2</v>
      </c>
      <c r="F10013" s="39" t="s">
        <v>51</v>
      </c>
    </row>
    <row r="10014" spans="1:6">
      <c r="A10014">
        <v>109</v>
      </c>
      <c r="B10014" s="1" t="s">
        <v>343</v>
      </c>
      <c r="C10014">
        <v>1</v>
      </c>
      <c r="D10014" s="39">
        <v>0.81</v>
      </c>
      <c r="E10014" s="39">
        <v>2</v>
      </c>
      <c r="F10014" s="39" t="s">
        <v>51</v>
      </c>
    </row>
    <row r="10015" spans="1:6">
      <c r="A10015">
        <v>109</v>
      </c>
      <c r="B10015" s="1" t="s">
        <v>343</v>
      </c>
      <c r="C10015">
        <v>2</v>
      </c>
      <c r="D10015" s="39">
        <v>0.63</v>
      </c>
      <c r="E10015" s="39">
        <v>2</v>
      </c>
      <c r="F10015" s="39" t="s">
        <v>51</v>
      </c>
    </row>
    <row r="10016" spans="1:6">
      <c r="A10016">
        <v>109</v>
      </c>
      <c r="B10016" s="1" t="s">
        <v>508</v>
      </c>
      <c r="C10016">
        <v>1</v>
      </c>
      <c r="D10016" s="39">
        <v>1</v>
      </c>
      <c r="E10016" s="39">
        <v>3</v>
      </c>
      <c r="F10016" s="39" t="s">
        <v>51</v>
      </c>
    </row>
    <row r="10017" spans="1:6">
      <c r="A10017">
        <v>109</v>
      </c>
      <c r="B10017" s="1" t="s">
        <v>508</v>
      </c>
      <c r="C10017">
        <v>2</v>
      </c>
      <c r="D10017" s="39">
        <v>0.62</v>
      </c>
      <c r="E10017" s="39">
        <v>2</v>
      </c>
      <c r="F10017" s="39" t="s">
        <v>51</v>
      </c>
    </row>
    <row r="10018" spans="1:6">
      <c r="A10018">
        <v>109</v>
      </c>
      <c r="B10018" s="1" t="s">
        <v>10</v>
      </c>
      <c r="C10018">
        <v>1</v>
      </c>
      <c r="D10018" s="39">
        <v>0.64</v>
      </c>
      <c r="E10018" s="39">
        <v>2</v>
      </c>
      <c r="F10018" s="39" t="s">
        <v>51</v>
      </c>
    </row>
    <row r="10019" spans="1:6">
      <c r="A10019">
        <v>109</v>
      </c>
      <c r="B10019" s="1" t="s">
        <v>10</v>
      </c>
      <c r="C10019">
        <v>2</v>
      </c>
      <c r="D10019" s="39">
        <v>0.57999999999999996</v>
      </c>
      <c r="E10019" s="39">
        <v>2</v>
      </c>
      <c r="F10019" s="39" t="s">
        <v>51</v>
      </c>
    </row>
    <row r="10020" spans="1:6">
      <c r="A10020">
        <v>109</v>
      </c>
      <c r="B10020" s="1" t="s">
        <v>538</v>
      </c>
      <c r="C10020">
        <v>1</v>
      </c>
      <c r="D10020" s="39">
        <v>0.63</v>
      </c>
      <c r="E10020" s="39">
        <v>2</v>
      </c>
      <c r="F10020" s="39" t="s">
        <v>51</v>
      </c>
    </row>
    <row r="10021" spans="1:6">
      <c r="A10021">
        <v>109</v>
      </c>
      <c r="B10021" s="1" t="s">
        <v>538</v>
      </c>
      <c r="C10021">
        <v>2</v>
      </c>
      <c r="D10021" s="39">
        <v>1</v>
      </c>
      <c r="E10021" s="39">
        <v>3</v>
      </c>
      <c r="F10021" s="39" t="s">
        <v>51</v>
      </c>
    </row>
    <row r="10022" spans="1:6">
      <c r="A10022">
        <v>109</v>
      </c>
      <c r="B10022" s="1" t="s">
        <v>334</v>
      </c>
      <c r="C10022">
        <v>1</v>
      </c>
      <c r="D10022" s="39">
        <v>0.56999999999999995</v>
      </c>
      <c r="E10022" s="39">
        <v>2</v>
      </c>
      <c r="F10022" s="39" t="s">
        <v>51</v>
      </c>
    </row>
    <row r="10023" spans="1:6">
      <c r="A10023">
        <v>109</v>
      </c>
      <c r="B10023" s="1" t="s">
        <v>334</v>
      </c>
      <c r="C10023">
        <v>2</v>
      </c>
      <c r="D10023" s="39">
        <v>1</v>
      </c>
      <c r="E10023" s="39">
        <v>3</v>
      </c>
      <c r="F10023" s="39" t="s">
        <v>51</v>
      </c>
    </row>
    <row r="10024" spans="1:6">
      <c r="A10024">
        <v>109</v>
      </c>
      <c r="B10024" s="1" t="s">
        <v>335</v>
      </c>
      <c r="C10024">
        <v>1</v>
      </c>
      <c r="D10024" s="39">
        <v>0.81</v>
      </c>
      <c r="E10024" s="39">
        <v>2</v>
      </c>
      <c r="F10024" s="39" t="s">
        <v>51</v>
      </c>
    </row>
    <row r="10025" spans="1:6">
      <c r="A10025">
        <v>109</v>
      </c>
      <c r="B10025" s="1" t="s">
        <v>335</v>
      </c>
      <c r="C10025">
        <v>2</v>
      </c>
      <c r="D10025" s="39">
        <v>1</v>
      </c>
      <c r="E10025" s="39">
        <v>3</v>
      </c>
      <c r="F10025" s="39" t="s">
        <v>51</v>
      </c>
    </row>
    <row r="10026" spans="1:6">
      <c r="A10026">
        <v>109</v>
      </c>
      <c r="B10026" s="1" t="s">
        <v>511</v>
      </c>
      <c r="C10026">
        <v>1</v>
      </c>
      <c r="D10026" s="39">
        <v>0.42</v>
      </c>
      <c r="E10026" s="39">
        <v>1</v>
      </c>
      <c r="F10026" s="39" t="s">
        <v>51</v>
      </c>
    </row>
    <row r="10027" spans="1:6">
      <c r="A10027">
        <v>109</v>
      </c>
      <c r="B10027" s="1" t="s">
        <v>511</v>
      </c>
      <c r="C10027">
        <v>2</v>
      </c>
      <c r="D10027" s="39">
        <v>0.5</v>
      </c>
      <c r="E10027" s="39">
        <v>2</v>
      </c>
      <c r="F10027" s="39" t="s">
        <v>51</v>
      </c>
    </row>
    <row r="10028" spans="1:6">
      <c r="A10028">
        <v>109</v>
      </c>
      <c r="B10028" s="1" t="s">
        <v>120</v>
      </c>
      <c r="C10028">
        <v>1</v>
      </c>
      <c r="D10028" s="39">
        <v>0.66</v>
      </c>
      <c r="E10028" s="39">
        <v>2</v>
      </c>
      <c r="F10028" s="39" t="s">
        <v>51</v>
      </c>
    </row>
    <row r="10029" spans="1:6">
      <c r="A10029">
        <v>109</v>
      </c>
      <c r="B10029" s="1" t="s">
        <v>120</v>
      </c>
      <c r="C10029">
        <v>2</v>
      </c>
      <c r="D10029" s="39">
        <v>1</v>
      </c>
      <c r="E10029" s="39">
        <v>3</v>
      </c>
      <c r="F10029" s="39" t="s">
        <v>51</v>
      </c>
    </row>
    <row r="10030" spans="1:6">
      <c r="A10030">
        <v>109</v>
      </c>
      <c r="B10030" s="1" t="s">
        <v>333</v>
      </c>
      <c r="C10030">
        <v>1</v>
      </c>
      <c r="D10030" s="39">
        <v>1</v>
      </c>
      <c r="E10030" s="39">
        <v>3</v>
      </c>
      <c r="F10030" s="39" t="s">
        <v>51</v>
      </c>
    </row>
    <row r="10031" spans="1:6">
      <c r="A10031">
        <v>109</v>
      </c>
      <c r="B10031" s="1" t="s">
        <v>333</v>
      </c>
      <c r="C10031">
        <v>2</v>
      </c>
      <c r="D10031" s="39">
        <v>1</v>
      </c>
      <c r="E10031" s="39">
        <v>3</v>
      </c>
      <c r="F10031" s="39" t="s">
        <v>51</v>
      </c>
    </row>
    <row r="10032" spans="1:6">
      <c r="A10032">
        <v>109</v>
      </c>
      <c r="B10032" s="1" t="s">
        <v>14</v>
      </c>
      <c r="C10032">
        <v>1</v>
      </c>
      <c r="D10032" s="39">
        <v>0.6</v>
      </c>
      <c r="E10032" s="39">
        <v>2</v>
      </c>
      <c r="F10032" s="39" t="s">
        <v>51</v>
      </c>
    </row>
    <row r="10033" spans="1:6">
      <c r="A10033">
        <v>109</v>
      </c>
      <c r="B10033" s="1" t="s">
        <v>14</v>
      </c>
      <c r="C10033">
        <v>2</v>
      </c>
      <c r="D10033" s="39">
        <v>1</v>
      </c>
      <c r="E10033" s="39">
        <v>3</v>
      </c>
      <c r="F10033" s="39" t="s">
        <v>51</v>
      </c>
    </row>
    <row r="10034" spans="1:6">
      <c r="A10034">
        <v>109</v>
      </c>
      <c r="B10034" s="1" t="s">
        <v>509</v>
      </c>
      <c r="C10034">
        <v>1</v>
      </c>
      <c r="D10034" s="39">
        <v>0.74</v>
      </c>
      <c r="E10034" s="39">
        <v>2</v>
      </c>
      <c r="F10034" s="39" t="s">
        <v>51</v>
      </c>
    </row>
    <row r="10035" spans="1:6">
      <c r="A10035">
        <v>109</v>
      </c>
      <c r="B10035" s="1" t="s">
        <v>509</v>
      </c>
      <c r="C10035">
        <v>2</v>
      </c>
      <c r="D10035" s="39">
        <v>0.77</v>
      </c>
      <c r="E10035" s="39">
        <v>2</v>
      </c>
      <c r="F10035" s="39" t="s">
        <v>51</v>
      </c>
    </row>
    <row r="10036" spans="1:6">
      <c r="A10036">
        <v>109</v>
      </c>
      <c r="B10036" s="1" t="s">
        <v>201</v>
      </c>
      <c r="C10036">
        <v>1</v>
      </c>
      <c r="D10036" s="39">
        <v>0.68</v>
      </c>
      <c r="E10036" s="39">
        <v>2</v>
      </c>
      <c r="F10036" s="39" t="s">
        <v>51</v>
      </c>
    </row>
    <row r="10037" spans="1:6">
      <c r="A10037">
        <v>109</v>
      </c>
      <c r="B10037" s="1" t="s">
        <v>201</v>
      </c>
      <c r="C10037">
        <v>2</v>
      </c>
      <c r="D10037" s="39">
        <v>1</v>
      </c>
      <c r="E10037" s="39">
        <v>3</v>
      </c>
      <c r="F10037" s="39" t="s">
        <v>51</v>
      </c>
    </row>
    <row r="10038" spans="1:6">
      <c r="A10038">
        <v>109</v>
      </c>
      <c r="B10038" s="1" t="s">
        <v>405</v>
      </c>
      <c r="C10038">
        <v>1</v>
      </c>
      <c r="D10038" s="39">
        <v>0.59</v>
      </c>
      <c r="E10038" s="39">
        <v>1</v>
      </c>
      <c r="F10038" s="39" t="s">
        <v>51</v>
      </c>
    </row>
    <row r="10039" spans="1:6">
      <c r="A10039">
        <v>109</v>
      </c>
      <c r="B10039" s="1" t="s">
        <v>405</v>
      </c>
      <c r="C10039">
        <v>2</v>
      </c>
      <c r="D10039" s="39">
        <v>1</v>
      </c>
      <c r="E10039" s="39">
        <v>3</v>
      </c>
      <c r="F10039" s="39" t="s">
        <v>51</v>
      </c>
    </row>
    <row r="10040" spans="1:6">
      <c r="A10040">
        <v>109</v>
      </c>
      <c r="B10040" s="1" t="s">
        <v>580</v>
      </c>
      <c r="C10040">
        <v>1</v>
      </c>
      <c r="D10040" s="39">
        <v>0.8</v>
      </c>
      <c r="E10040" s="39">
        <v>2</v>
      </c>
      <c r="F10040" s="39" t="s">
        <v>51</v>
      </c>
    </row>
    <row r="10041" spans="1:6">
      <c r="A10041">
        <v>109</v>
      </c>
      <c r="B10041" s="1" t="s">
        <v>580</v>
      </c>
      <c r="C10041">
        <v>2</v>
      </c>
      <c r="D10041" s="39">
        <v>1</v>
      </c>
      <c r="E10041" s="39">
        <v>3</v>
      </c>
      <c r="F10041" s="39" t="s">
        <v>51</v>
      </c>
    </row>
    <row r="10042" spans="1:6">
      <c r="A10042">
        <v>109</v>
      </c>
      <c r="B10042" s="1" t="s">
        <v>481</v>
      </c>
      <c r="C10042">
        <v>1</v>
      </c>
      <c r="D10042" s="39">
        <v>0.72</v>
      </c>
      <c r="E10042" s="39">
        <v>2</v>
      </c>
      <c r="F10042" s="39" t="s">
        <v>51</v>
      </c>
    </row>
    <row r="10043" spans="1:6">
      <c r="A10043">
        <v>109</v>
      </c>
      <c r="B10043" s="1" t="s">
        <v>481</v>
      </c>
      <c r="C10043">
        <v>2</v>
      </c>
      <c r="D10043" s="39">
        <v>0.76</v>
      </c>
      <c r="E10043" s="39">
        <v>2</v>
      </c>
      <c r="F10043" s="39" t="s">
        <v>51</v>
      </c>
    </row>
    <row r="10044" spans="1:6">
      <c r="A10044">
        <v>109</v>
      </c>
      <c r="B10044" s="1" t="s">
        <v>414</v>
      </c>
      <c r="C10044">
        <v>1</v>
      </c>
      <c r="D10044" s="39">
        <v>0.81</v>
      </c>
      <c r="E10044" s="39">
        <v>2</v>
      </c>
      <c r="F10044" s="39" t="s">
        <v>51</v>
      </c>
    </row>
    <row r="10045" spans="1:6">
      <c r="A10045">
        <v>109</v>
      </c>
      <c r="B10045" s="1" t="s">
        <v>414</v>
      </c>
      <c r="C10045">
        <v>2</v>
      </c>
      <c r="D10045" s="39">
        <v>0.73</v>
      </c>
      <c r="E10045" s="39">
        <v>2</v>
      </c>
      <c r="F10045" s="39" t="s">
        <v>51</v>
      </c>
    </row>
    <row r="10046" spans="1:6">
      <c r="A10046">
        <v>109</v>
      </c>
      <c r="B10046" s="1" t="s">
        <v>323</v>
      </c>
      <c r="C10046">
        <v>1</v>
      </c>
      <c r="D10046" s="39">
        <v>0.67</v>
      </c>
      <c r="E10046" s="39">
        <v>2</v>
      </c>
      <c r="F10046" s="39" t="s">
        <v>51</v>
      </c>
    </row>
    <row r="10047" spans="1:6">
      <c r="A10047">
        <v>109</v>
      </c>
      <c r="B10047" s="1" t="s">
        <v>323</v>
      </c>
      <c r="C10047">
        <v>2</v>
      </c>
      <c r="D10047" s="39">
        <v>0</v>
      </c>
      <c r="E10047" s="39">
        <v>0</v>
      </c>
      <c r="F10047" s="39" t="s">
        <v>52</v>
      </c>
    </row>
    <row r="10048" spans="1:6">
      <c r="A10048">
        <v>109</v>
      </c>
      <c r="B10048" s="1" t="s">
        <v>257</v>
      </c>
      <c r="C10048">
        <v>1</v>
      </c>
      <c r="D10048" s="39">
        <v>0.92</v>
      </c>
      <c r="E10048" s="39">
        <v>2</v>
      </c>
      <c r="F10048" s="39" t="s">
        <v>51</v>
      </c>
    </row>
    <row r="10049" spans="1:6">
      <c r="A10049">
        <v>109</v>
      </c>
      <c r="B10049" s="1" t="s">
        <v>257</v>
      </c>
      <c r="C10049">
        <v>2</v>
      </c>
      <c r="D10049" s="39">
        <v>0.56000000000000005</v>
      </c>
      <c r="E10049" s="39">
        <v>2</v>
      </c>
      <c r="F10049" s="39" t="s">
        <v>51</v>
      </c>
    </row>
    <row r="10050" spans="1:6">
      <c r="A10050">
        <v>109</v>
      </c>
      <c r="B10050" s="1" t="s">
        <v>122</v>
      </c>
      <c r="C10050">
        <v>1</v>
      </c>
      <c r="D10050" s="39">
        <v>1</v>
      </c>
      <c r="E10050" s="39">
        <v>3</v>
      </c>
      <c r="F10050" s="39" t="s">
        <v>51</v>
      </c>
    </row>
    <row r="10051" spans="1:6">
      <c r="A10051">
        <v>109</v>
      </c>
      <c r="B10051" s="1" t="s">
        <v>122</v>
      </c>
      <c r="C10051">
        <v>2</v>
      </c>
      <c r="D10051" s="39">
        <v>0.67</v>
      </c>
      <c r="E10051" s="39">
        <v>2</v>
      </c>
      <c r="F10051" s="39" t="s">
        <v>51</v>
      </c>
    </row>
    <row r="10052" spans="1:6">
      <c r="A10052">
        <v>109</v>
      </c>
      <c r="B10052" s="1" t="s">
        <v>310</v>
      </c>
      <c r="C10052">
        <v>1</v>
      </c>
      <c r="D10052" s="39">
        <v>0.78</v>
      </c>
      <c r="E10052" s="39">
        <v>2</v>
      </c>
      <c r="F10052" s="39" t="s">
        <v>51</v>
      </c>
    </row>
    <row r="10053" spans="1:6">
      <c r="A10053">
        <v>109</v>
      </c>
      <c r="B10053" s="1" t="s">
        <v>310</v>
      </c>
      <c r="C10053">
        <v>2</v>
      </c>
      <c r="D10053" s="39">
        <v>0.44</v>
      </c>
      <c r="E10053" s="39">
        <v>1</v>
      </c>
      <c r="F10053" s="39" t="s">
        <v>51</v>
      </c>
    </row>
    <row r="10054" spans="1:6">
      <c r="A10054">
        <v>109</v>
      </c>
      <c r="B10054" s="1" t="s">
        <v>20</v>
      </c>
      <c r="C10054">
        <v>1</v>
      </c>
      <c r="D10054" s="39">
        <v>0.62</v>
      </c>
      <c r="E10054" s="39">
        <v>1</v>
      </c>
      <c r="F10054" s="39" t="s">
        <v>51</v>
      </c>
    </row>
    <row r="10055" spans="1:6">
      <c r="A10055">
        <v>109</v>
      </c>
      <c r="B10055" s="1" t="s">
        <v>20</v>
      </c>
      <c r="C10055">
        <v>2</v>
      </c>
      <c r="D10055" s="39">
        <v>0.7</v>
      </c>
      <c r="E10055" s="39">
        <v>1</v>
      </c>
      <c r="F10055" s="39" t="s">
        <v>51</v>
      </c>
    </row>
    <row r="10056" spans="1:6">
      <c r="A10056">
        <v>109</v>
      </c>
      <c r="B10056" s="1" t="s">
        <v>240</v>
      </c>
      <c r="C10056">
        <v>1</v>
      </c>
      <c r="D10056" s="39">
        <v>0.86</v>
      </c>
      <c r="E10056" s="39">
        <v>2</v>
      </c>
      <c r="F10056" s="39" t="s">
        <v>51</v>
      </c>
    </row>
    <row r="10057" spans="1:6">
      <c r="A10057">
        <v>109</v>
      </c>
      <c r="B10057" s="1" t="s">
        <v>240</v>
      </c>
      <c r="C10057">
        <v>2</v>
      </c>
      <c r="D10057" s="39">
        <v>0.48</v>
      </c>
      <c r="E10057" s="39">
        <v>0</v>
      </c>
      <c r="F10057" s="39" t="s">
        <v>51</v>
      </c>
    </row>
    <row r="10058" spans="1:6">
      <c r="A10058">
        <v>109</v>
      </c>
      <c r="B10058" s="1" t="s">
        <v>234</v>
      </c>
      <c r="C10058">
        <v>1</v>
      </c>
      <c r="D10058" s="39">
        <v>1</v>
      </c>
      <c r="E10058" s="39">
        <v>3</v>
      </c>
      <c r="F10058" s="39" t="s">
        <v>51</v>
      </c>
    </row>
    <row r="10059" spans="1:6">
      <c r="A10059">
        <v>109</v>
      </c>
      <c r="B10059" s="1" t="s">
        <v>234</v>
      </c>
      <c r="C10059">
        <v>2</v>
      </c>
      <c r="D10059" s="39">
        <v>0.86</v>
      </c>
      <c r="E10059" s="39">
        <v>2</v>
      </c>
      <c r="F10059" s="39" t="s">
        <v>51</v>
      </c>
    </row>
    <row r="10060" spans="1:6">
      <c r="A10060">
        <v>109</v>
      </c>
      <c r="B10060" s="1" t="s">
        <v>290</v>
      </c>
      <c r="C10060">
        <v>1</v>
      </c>
      <c r="D10060" s="39">
        <v>0.75</v>
      </c>
      <c r="E10060" s="39">
        <v>2</v>
      </c>
      <c r="F10060" s="39" t="s">
        <v>51</v>
      </c>
    </row>
    <row r="10061" spans="1:6">
      <c r="A10061">
        <v>109</v>
      </c>
      <c r="B10061" s="1" t="s">
        <v>290</v>
      </c>
      <c r="C10061">
        <v>2</v>
      </c>
      <c r="D10061" s="39">
        <v>0.97</v>
      </c>
      <c r="E10061" s="39">
        <v>2</v>
      </c>
      <c r="F10061" s="39" t="s">
        <v>51</v>
      </c>
    </row>
    <row r="10062" spans="1:6">
      <c r="A10062">
        <v>109</v>
      </c>
      <c r="B10062" s="1" t="s">
        <v>326</v>
      </c>
      <c r="C10062">
        <v>1</v>
      </c>
      <c r="D10062" s="39">
        <v>0.73</v>
      </c>
      <c r="E10062" s="39">
        <v>1</v>
      </c>
      <c r="F10062" s="39" t="s">
        <v>51</v>
      </c>
    </row>
    <row r="10063" spans="1:6">
      <c r="A10063">
        <v>109</v>
      </c>
      <c r="B10063" s="1" t="s">
        <v>326</v>
      </c>
      <c r="C10063">
        <v>2</v>
      </c>
      <c r="D10063" s="39">
        <v>0.81</v>
      </c>
      <c r="E10063" s="39">
        <v>2</v>
      </c>
      <c r="F10063" s="39" t="s">
        <v>51</v>
      </c>
    </row>
    <row r="10064" spans="1:6">
      <c r="A10064">
        <v>109</v>
      </c>
      <c r="B10064" s="1" t="s">
        <v>274</v>
      </c>
      <c r="C10064">
        <v>1</v>
      </c>
      <c r="D10064" s="39">
        <v>0.79</v>
      </c>
      <c r="E10064" s="39">
        <v>2</v>
      </c>
      <c r="F10064" s="39" t="s">
        <v>51</v>
      </c>
    </row>
    <row r="10065" spans="1:6">
      <c r="A10065">
        <v>109</v>
      </c>
      <c r="B10065" s="1" t="s">
        <v>274</v>
      </c>
      <c r="C10065">
        <v>2</v>
      </c>
      <c r="D10065" s="39">
        <v>0.78</v>
      </c>
      <c r="E10065" s="39">
        <v>1</v>
      </c>
      <c r="F10065" s="39" t="s">
        <v>51</v>
      </c>
    </row>
    <row r="10066" spans="1:6">
      <c r="A10066">
        <v>109</v>
      </c>
      <c r="B10066" s="1" t="s">
        <v>526</v>
      </c>
      <c r="C10066">
        <v>1</v>
      </c>
      <c r="D10066" s="39">
        <v>1</v>
      </c>
      <c r="E10066" s="39">
        <v>3</v>
      </c>
      <c r="F10066" s="39" t="s">
        <v>51</v>
      </c>
    </row>
    <row r="10067" spans="1:6">
      <c r="A10067">
        <v>109</v>
      </c>
      <c r="B10067" s="1" t="s">
        <v>526</v>
      </c>
      <c r="C10067">
        <v>2</v>
      </c>
      <c r="D10067" s="39">
        <v>0.77</v>
      </c>
      <c r="E10067" s="39">
        <v>1</v>
      </c>
      <c r="F10067" s="39" t="s">
        <v>51</v>
      </c>
    </row>
    <row r="10068" spans="1:6">
      <c r="A10068">
        <v>109</v>
      </c>
      <c r="B10068" s="1" t="s">
        <v>342</v>
      </c>
      <c r="C10068">
        <v>1</v>
      </c>
      <c r="D10068" s="39">
        <v>1</v>
      </c>
      <c r="E10068" s="39">
        <v>3</v>
      </c>
      <c r="F10068" s="39" t="s">
        <v>51</v>
      </c>
    </row>
    <row r="10069" spans="1:6">
      <c r="A10069">
        <v>109</v>
      </c>
      <c r="B10069" s="1" t="s">
        <v>342</v>
      </c>
      <c r="C10069">
        <v>2</v>
      </c>
      <c r="D10069" s="39">
        <v>0.7</v>
      </c>
      <c r="E10069" s="39">
        <v>1</v>
      </c>
      <c r="F10069" s="39" t="s">
        <v>51</v>
      </c>
    </row>
    <row r="10070" spans="1:6">
      <c r="A10070">
        <v>109</v>
      </c>
      <c r="B10070" s="1" t="s">
        <v>394</v>
      </c>
      <c r="C10070">
        <v>1</v>
      </c>
      <c r="D10070" s="39">
        <v>0.89</v>
      </c>
      <c r="E10070" s="39">
        <v>2</v>
      </c>
      <c r="F10070" s="39" t="s">
        <v>51</v>
      </c>
    </row>
    <row r="10071" spans="1:6">
      <c r="A10071">
        <v>109</v>
      </c>
      <c r="B10071" s="1" t="s">
        <v>394</v>
      </c>
      <c r="C10071">
        <v>2</v>
      </c>
      <c r="D10071" s="39">
        <v>0.89</v>
      </c>
      <c r="E10071" s="39">
        <v>2</v>
      </c>
      <c r="F10071" s="39" t="s">
        <v>51</v>
      </c>
    </row>
    <row r="10072" spans="1:6">
      <c r="A10072">
        <v>109</v>
      </c>
      <c r="B10072" s="1" t="s">
        <v>561</v>
      </c>
      <c r="C10072">
        <v>1</v>
      </c>
      <c r="D10072" s="39">
        <v>0.59</v>
      </c>
      <c r="E10072" s="39">
        <v>2</v>
      </c>
      <c r="F10072" s="39" t="s">
        <v>51</v>
      </c>
    </row>
    <row r="10073" spans="1:6">
      <c r="A10073">
        <v>109</v>
      </c>
      <c r="B10073" s="1" t="s">
        <v>561</v>
      </c>
      <c r="C10073">
        <v>2</v>
      </c>
      <c r="D10073" s="39">
        <v>0.74</v>
      </c>
      <c r="E10073" s="39">
        <v>2</v>
      </c>
      <c r="F10073" s="39" t="s">
        <v>51</v>
      </c>
    </row>
    <row r="10074" spans="1:6">
      <c r="A10074">
        <v>109</v>
      </c>
      <c r="B10074" s="1" t="s">
        <v>356</v>
      </c>
      <c r="C10074">
        <v>1</v>
      </c>
      <c r="D10074" s="39">
        <v>0.85</v>
      </c>
      <c r="E10074" s="39">
        <v>2</v>
      </c>
      <c r="F10074" s="39" t="s">
        <v>51</v>
      </c>
    </row>
    <row r="10075" spans="1:6">
      <c r="A10075">
        <v>109</v>
      </c>
      <c r="B10075" s="1" t="s">
        <v>356</v>
      </c>
      <c r="C10075">
        <v>2</v>
      </c>
      <c r="D10075" s="39">
        <v>0.57999999999999996</v>
      </c>
      <c r="E10075" s="39">
        <v>1</v>
      </c>
      <c r="F10075" s="39" t="s">
        <v>51</v>
      </c>
    </row>
    <row r="10076" spans="1:6">
      <c r="A10076">
        <v>109</v>
      </c>
      <c r="B10076" s="1" t="s">
        <v>311</v>
      </c>
      <c r="C10076">
        <v>1</v>
      </c>
      <c r="D10076" s="39">
        <v>0.64</v>
      </c>
      <c r="E10076" s="39">
        <v>2</v>
      </c>
      <c r="F10076" s="39" t="s">
        <v>51</v>
      </c>
    </row>
    <row r="10077" spans="1:6">
      <c r="A10077">
        <v>109</v>
      </c>
      <c r="B10077" s="1" t="s">
        <v>311</v>
      </c>
      <c r="C10077">
        <v>2</v>
      </c>
      <c r="D10077" s="39">
        <v>0.57999999999999996</v>
      </c>
      <c r="E10077" s="39">
        <v>1</v>
      </c>
      <c r="F10077" s="39" t="s">
        <v>51</v>
      </c>
    </row>
    <row r="10078" spans="1:6">
      <c r="A10078">
        <v>109</v>
      </c>
      <c r="B10078" s="1" t="s">
        <v>256</v>
      </c>
      <c r="C10078">
        <v>1</v>
      </c>
      <c r="D10078" s="39">
        <v>0.77</v>
      </c>
      <c r="E10078" s="39">
        <v>2</v>
      </c>
      <c r="F10078" s="39" t="s">
        <v>51</v>
      </c>
    </row>
    <row r="10079" spans="1:6">
      <c r="A10079">
        <v>109</v>
      </c>
      <c r="B10079" s="1" t="s">
        <v>256</v>
      </c>
      <c r="C10079">
        <v>2</v>
      </c>
      <c r="D10079" s="39">
        <v>0</v>
      </c>
      <c r="E10079" s="39">
        <v>0</v>
      </c>
      <c r="F10079" s="39" t="s">
        <v>52</v>
      </c>
    </row>
    <row r="10080" spans="1:6">
      <c r="A10080">
        <v>109</v>
      </c>
      <c r="B10080" s="1" t="s">
        <v>243</v>
      </c>
      <c r="C10080">
        <v>1</v>
      </c>
      <c r="D10080" s="39">
        <v>0.83</v>
      </c>
      <c r="E10080" s="39">
        <v>1</v>
      </c>
      <c r="F10080" s="39" t="s">
        <v>51</v>
      </c>
    </row>
    <row r="10081" spans="1:6">
      <c r="A10081">
        <v>109</v>
      </c>
      <c r="B10081" s="1" t="s">
        <v>243</v>
      </c>
      <c r="C10081">
        <v>2</v>
      </c>
      <c r="D10081" s="39">
        <v>1</v>
      </c>
      <c r="E10081" s="39">
        <v>3</v>
      </c>
      <c r="F10081" s="39" t="s">
        <v>51</v>
      </c>
    </row>
    <row r="10082" spans="1:6">
      <c r="A10082">
        <v>109</v>
      </c>
      <c r="B10082" s="1" t="s">
        <v>285</v>
      </c>
      <c r="C10082">
        <v>1</v>
      </c>
      <c r="D10082" s="39">
        <v>0.52</v>
      </c>
      <c r="E10082" s="39">
        <v>1</v>
      </c>
      <c r="F10082" s="39" t="s">
        <v>51</v>
      </c>
    </row>
    <row r="10083" spans="1:6">
      <c r="A10083">
        <v>109</v>
      </c>
      <c r="B10083" s="1" t="s">
        <v>285</v>
      </c>
      <c r="C10083">
        <v>2</v>
      </c>
      <c r="D10083" s="39">
        <v>0.8</v>
      </c>
      <c r="E10083" s="39">
        <v>2</v>
      </c>
      <c r="F10083" s="39" t="s">
        <v>51</v>
      </c>
    </row>
    <row r="10084" spans="1:6">
      <c r="A10084">
        <v>109</v>
      </c>
      <c r="B10084" s="1" t="s">
        <v>275</v>
      </c>
      <c r="C10084">
        <v>1</v>
      </c>
      <c r="D10084" s="39">
        <v>1</v>
      </c>
      <c r="E10084" s="39">
        <v>3</v>
      </c>
      <c r="F10084" s="39" t="s">
        <v>51</v>
      </c>
    </row>
    <row r="10085" spans="1:6">
      <c r="A10085">
        <v>109</v>
      </c>
      <c r="B10085" s="1" t="s">
        <v>275</v>
      </c>
      <c r="C10085">
        <v>2</v>
      </c>
      <c r="D10085" s="39">
        <v>1</v>
      </c>
      <c r="E10085" s="39">
        <v>3</v>
      </c>
      <c r="F10085" s="39" t="s">
        <v>51</v>
      </c>
    </row>
    <row r="10086" spans="1:6">
      <c r="A10086">
        <v>109</v>
      </c>
      <c r="B10086" s="1" t="s">
        <v>370</v>
      </c>
      <c r="C10086">
        <v>1</v>
      </c>
      <c r="D10086" s="39">
        <v>0.94</v>
      </c>
      <c r="E10086" s="39">
        <v>2</v>
      </c>
      <c r="F10086" s="39" t="s">
        <v>51</v>
      </c>
    </row>
    <row r="10087" spans="1:6">
      <c r="A10087">
        <v>109</v>
      </c>
      <c r="B10087" s="1" t="s">
        <v>370</v>
      </c>
      <c r="C10087">
        <v>2</v>
      </c>
      <c r="D10087" s="39">
        <v>0.7</v>
      </c>
      <c r="E10087" s="39">
        <v>2</v>
      </c>
      <c r="F10087" s="39" t="s">
        <v>51</v>
      </c>
    </row>
    <row r="10088" spans="1:6">
      <c r="A10088">
        <v>109</v>
      </c>
      <c r="B10088" s="1" t="s">
        <v>667</v>
      </c>
      <c r="C10088">
        <v>1</v>
      </c>
      <c r="D10088" s="39">
        <v>0.83</v>
      </c>
      <c r="E10088" s="39">
        <v>2</v>
      </c>
      <c r="F10088" s="39" t="s">
        <v>51</v>
      </c>
    </row>
    <row r="10089" spans="1:6">
      <c r="A10089">
        <v>109</v>
      </c>
      <c r="B10089" s="1" t="s">
        <v>667</v>
      </c>
      <c r="C10089">
        <v>2</v>
      </c>
      <c r="D10089" s="39">
        <v>0.38</v>
      </c>
      <c r="E10089" s="39">
        <v>1</v>
      </c>
      <c r="F10089" s="39" t="s">
        <v>51</v>
      </c>
    </row>
    <row r="10090" spans="1:6">
      <c r="A10090">
        <v>109</v>
      </c>
      <c r="B10090" s="1" t="s">
        <v>602</v>
      </c>
      <c r="C10090">
        <v>1</v>
      </c>
      <c r="D10090" s="39">
        <v>0.78</v>
      </c>
      <c r="E10090" s="39">
        <v>2</v>
      </c>
      <c r="F10090" s="39" t="s">
        <v>51</v>
      </c>
    </row>
    <row r="10091" spans="1:6">
      <c r="A10091">
        <v>109</v>
      </c>
      <c r="B10091" s="1" t="s">
        <v>602</v>
      </c>
      <c r="C10091">
        <v>2</v>
      </c>
      <c r="D10091" s="39">
        <v>0.63</v>
      </c>
      <c r="E10091" s="39">
        <v>1</v>
      </c>
      <c r="F10091" s="39" t="s">
        <v>51</v>
      </c>
    </row>
    <row r="10092" spans="1:6">
      <c r="A10092">
        <v>109</v>
      </c>
      <c r="B10092" s="1" t="s">
        <v>663</v>
      </c>
      <c r="C10092">
        <v>1</v>
      </c>
      <c r="D10092" s="39">
        <v>0.78</v>
      </c>
      <c r="E10092" s="39">
        <v>2</v>
      </c>
      <c r="F10092" s="39" t="s">
        <v>51</v>
      </c>
    </row>
    <row r="10093" spans="1:6">
      <c r="A10093">
        <v>109</v>
      </c>
      <c r="B10093" s="1" t="s">
        <v>663</v>
      </c>
      <c r="C10093">
        <v>2</v>
      </c>
      <c r="D10093" s="39">
        <v>0.61</v>
      </c>
      <c r="E10093" s="39">
        <v>1</v>
      </c>
      <c r="F10093" s="39" t="s">
        <v>51</v>
      </c>
    </row>
    <row r="10094" spans="1:6">
      <c r="A10094">
        <v>109</v>
      </c>
      <c r="B10094" s="1" t="s">
        <v>664</v>
      </c>
      <c r="C10094">
        <v>1</v>
      </c>
      <c r="D10094" s="39">
        <v>0.76</v>
      </c>
      <c r="E10094" s="39">
        <v>1</v>
      </c>
      <c r="F10094" s="39" t="s">
        <v>51</v>
      </c>
    </row>
    <row r="10095" spans="1:6">
      <c r="A10095">
        <v>109</v>
      </c>
      <c r="B10095" s="1" t="s">
        <v>664</v>
      </c>
      <c r="C10095">
        <v>2</v>
      </c>
      <c r="D10095" s="39">
        <v>0.66</v>
      </c>
      <c r="E10095" s="39">
        <v>2</v>
      </c>
      <c r="F10095" s="39" t="s">
        <v>51</v>
      </c>
    </row>
    <row r="10096" spans="1:6">
      <c r="A10096">
        <v>109</v>
      </c>
      <c r="B10096" s="1" t="s">
        <v>376</v>
      </c>
      <c r="C10096">
        <v>1</v>
      </c>
      <c r="D10096" s="39">
        <v>0.66</v>
      </c>
      <c r="E10096" s="39">
        <v>2</v>
      </c>
      <c r="F10096" s="39" t="s">
        <v>51</v>
      </c>
    </row>
    <row r="10097" spans="1:6">
      <c r="A10097">
        <v>109</v>
      </c>
      <c r="B10097" s="1" t="s">
        <v>376</v>
      </c>
      <c r="C10097">
        <v>2</v>
      </c>
      <c r="D10097" s="39">
        <v>0.62</v>
      </c>
      <c r="E10097" s="39">
        <v>1</v>
      </c>
      <c r="F10097" s="39" t="s">
        <v>51</v>
      </c>
    </row>
    <row r="10098" spans="1:6">
      <c r="A10098">
        <v>109</v>
      </c>
      <c r="B10098" s="1" t="s">
        <v>535</v>
      </c>
      <c r="C10098">
        <v>1</v>
      </c>
      <c r="D10098" s="39">
        <v>1</v>
      </c>
      <c r="E10098" s="39">
        <v>3</v>
      </c>
      <c r="F10098" s="39" t="s">
        <v>51</v>
      </c>
    </row>
    <row r="10099" spans="1:6">
      <c r="A10099">
        <v>109</v>
      </c>
      <c r="B10099" s="1" t="s">
        <v>535</v>
      </c>
      <c r="C10099">
        <v>2</v>
      </c>
      <c r="D10099" s="39">
        <v>1</v>
      </c>
      <c r="E10099" s="39">
        <v>3</v>
      </c>
      <c r="F10099" s="39" t="s">
        <v>51</v>
      </c>
    </row>
    <row r="10100" spans="1:6">
      <c r="A10100">
        <v>109</v>
      </c>
      <c r="B10100" s="1" t="s">
        <v>668</v>
      </c>
      <c r="C10100">
        <v>1</v>
      </c>
      <c r="D10100" s="39">
        <v>0.85</v>
      </c>
      <c r="E10100" s="39">
        <v>1</v>
      </c>
      <c r="F10100" s="39" t="s">
        <v>51</v>
      </c>
    </row>
    <row r="10101" spans="1:6">
      <c r="A10101">
        <v>109</v>
      </c>
      <c r="B10101" s="1" t="s">
        <v>668</v>
      </c>
      <c r="C10101">
        <v>2</v>
      </c>
      <c r="D10101" s="39">
        <v>0.57999999999999996</v>
      </c>
      <c r="E10101" s="39">
        <v>1</v>
      </c>
      <c r="F10101" s="39" t="s">
        <v>51</v>
      </c>
    </row>
    <row r="10102" spans="1:6">
      <c r="A10102">
        <v>109</v>
      </c>
      <c r="B10102" s="1" t="s">
        <v>669</v>
      </c>
      <c r="C10102">
        <v>1</v>
      </c>
      <c r="D10102" s="39">
        <v>0.81</v>
      </c>
      <c r="E10102" s="39">
        <v>2</v>
      </c>
      <c r="F10102" s="39" t="s">
        <v>51</v>
      </c>
    </row>
    <row r="10103" spans="1:6">
      <c r="A10103">
        <v>109</v>
      </c>
      <c r="B10103" s="1" t="s">
        <v>669</v>
      </c>
      <c r="C10103">
        <v>2</v>
      </c>
      <c r="D10103" s="39">
        <v>1</v>
      </c>
      <c r="E10103" s="39">
        <v>3</v>
      </c>
      <c r="F10103" s="39" t="s">
        <v>51</v>
      </c>
    </row>
    <row r="10104" spans="1:6">
      <c r="A10104" s="64">
        <v>110</v>
      </c>
      <c r="B10104" s="1" t="s">
        <v>559</v>
      </c>
      <c r="C10104">
        <v>1</v>
      </c>
      <c r="D10104" s="39">
        <v>0.45</v>
      </c>
      <c r="E10104" s="39">
        <v>0</v>
      </c>
      <c r="F10104" s="39" t="s">
        <v>51</v>
      </c>
    </row>
    <row r="10105" spans="1:6">
      <c r="A10105">
        <v>110</v>
      </c>
      <c r="B10105" s="1" t="s">
        <v>559</v>
      </c>
      <c r="C10105">
        <v>2</v>
      </c>
      <c r="D10105" s="39">
        <v>0.55000000000000004</v>
      </c>
      <c r="E10105" s="39">
        <v>2</v>
      </c>
      <c r="F10105" s="39" t="s">
        <v>51</v>
      </c>
    </row>
    <row r="10106" spans="1:6">
      <c r="A10106">
        <v>110</v>
      </c>
      <c r="B10106" s="1" t="s">
        <v>330</v>
      </c>
      <c r="C10106">
        <v>1</v>
      </c>
      <c r="D10106" s="39">
        <v>0.38</v>
      </c>
      <c r="E10106" s="39">
        <v>0</v>
      </c>
      <c r="F10106" s="39" t="s">
        <v>51</v>
      </c>
    </row>
    <row r="10107" spans="1:6">
      <c r="A10107">
        <v>110</v>
      </c>
      <c r="B10107" s="1" t="s">
        <v>330</v>
      </c>
      <c r="C10107">
        <v>2</v>
      </c>
      <c r="D10107" s="39">
        <v>0.66</v>
      </c>
      <c r="E10107" s="39">
        <v>2</v>
      </c>
      <c r="F10107" s="39" t="s">
        <v>51</v>
      </c>
    </row>
    <row r="10108" spans="1:6">
      <c r="A10108">
        <v>110</v>
      </c>
      <c r="B10108" s="1" t="s">
        <v>332</v>
      </c>
      <c r="C10108">
        <v>1</v>
      </c>
      <c r="D10108" s="39">
        <v>0.79</v>
      </c>
      <c r="E10108" s="39">
        <v>2</v>
      </c>
      <c r="F10108" s="39" t="s">
        <v>51</v>
      </c>
    </row>
    <row r="10109" spans="1:6">
      <c r="A10109">
        <v>110</v>
      </c>
      <c r="B10109" s="1" t="s">
        <v>332</v>
      </c>
      <c r="C10109">
        <v>2</v>
      </c>
      <c r="D10109" s="39">
        <v>0.49</v>
      </c>
      <c r="E10109" s="39">
        <v>0</v>
      </c>
      <c r="F10109" s="39" t="s">
        <v>51</v>
      </c>
    </row>
    <row r="10110" spans="1:6">
      <c r="A10110">
        <v>110</v>
      </c>
      <c r="B10110" s="1" t="s">
        <v>657</v>
      </c>
      <c r="C10110">
        <v>1</v>
      </c>
      <c r="D10110" s="39">
        <v>1</v>
      </c>
      <c r="E10110" s="39">
        <v>3</v>
      </c>
      <c r="F10110" s="39" t="s">
        <v>51</v>
      </c>
    </row>
    <row r="10111" spans="1:6">
      <c r="A10111">
        <v>110</v>
      </c>
      <c r="B10111" s="1" t="s">
        <v>657</v>
      </c>
      <c r="C10111">
        <v>2</v>
      </c>
      <c r="D10111" s="39">
        <v>1</v>
      </c>
      <c r="E10111" s="39">
        <v>3</v>
      </c>
      <c r="F10111" s="39" t="s">
        <v>51</v>
      </c>
    </row>
    <row r="10112" spans="1:6">
      <c r="A10112">
        <v>110</v>
      </c>
      <c r="B10112" s="1" t="s">
        <v>452</v>
      </c>
      <c r="C10112">
        <v>1</v>
      </c>
      <c r="D10112" s="39">
        <v>0.77</v>
      </c>
      <c r="E10112" s="39">
        <v>2</v>
      </c>
      <c r="F10112" s="39" t="s">
        <v>51</v>
      </c>
    </row>
    <row r="10113" spans="1:6">
      <c r="A10113">
        <v>110</v>
      </c>
      <c r="B10113" s="1" t="s">
        <v>452</v>
      </c>
      <c r="C10113">
        <v>2</v>
      </c>
      <c r="D10113" s="39">
        <v>0.49</v>
      </c>
      <c r="E10113" s="39">
        <v>1</v>
      </c>
      <c r="F10113" s="39" t="s">
        <v>51</v>
      </c>
    </row>
    <row r="10114" spans="1:6">
      <c r="A10114">
        <v>110</v>
      </c>
      <c r="B10114" s="1" t="s">
        <v>343</v>
      </c>
      <c r="C10114">
        <v>1</v>
      </c>
      <c r="D10114" s="39">
        <v>0.73</v>
      </c>
      <c r="E10114" s="39">
        <v>2</v>
      </c>
      <c r="F10114" s="39" t="s">
        <v>51</v>
      </c>
    </row>
    <row r="10115" spans="1:6">
      <c r="A10115">
        <v>110</v>
      </c>
      <c r="B10115" s="1" t="s">
        <v>343</v>
      </c>
      <c r="C10115">
        <v>2</v>
      </c>
      <c r="D10115" s="39">
        <v>1</v>
      </c>
      <c r="E10115" s="39">
        <v>3</v>
      </c>
      <c r="F10115" s="39" t="s">
        <v>51</v>
      </c>
    </row>
    <row r="10116" spans="1:6">
      <c r="A10116">
        <v>110</v>
      </c>
      <c r="B10116" s="1" t="s">
        <v>508</v>
      </c>
      <c r="C10116">
        <v>1</v>
      </c>
      <c r="D10116" s="39">
        <v>0.49</v>
      </c>
      <c r="E10116" s="39">
        <v>1</v>
      </c>
      <c r="F10116" s="39" t="s">
        <v>51</v>
      </c>
    </row>
    <row r="10117" spans="1:6">
      <c r="A10117">
        <v>110</v>
      </c>
      <c r="B10117" s="1" t="s">
        <v>508</v>
      </c>
      <c r="C10117">
        <v>2</v>
      </c>
      <c r="D10117" s="39">
        <v>0.91</v>
      </c>
      <c r="E10117" s="39">
        <v>2</v>
      </c>
      <c r="F10117" s="39" t="s">
        <v>51</v>
      </c>
    </row>
    <row r="10118" spans="1:6">
      <c r="A10118">
        <v>110</v>
      </c>
      <c r="B10118" s="1" t="s">
        <v>10</v>
      </c>
      <c r="C10118">
        <v>1</v>
      </c>
      <c r="D10118" s="39">
        <v>0.62</v>
      </c>
      <c r="E10118" s="39">
        <v>2</v>
      </c>
      <c r="F10118" s="39" t="s">
        <v>51</v>
      </c>
    </row>
    <row r="10119" spans="1:6">
      <c r="A10119">
        <v>110</v>
      </c>
      <c r="B10119" s="1" t="s">
        <v>10</v>
      </c>
      <c r="C10119">
        <v>2</v>
      </c>
      <c r="D10119" s="39">
        <v>1</v>
      </c>
      <c r="E10119" s="39">
        <v>3</v>
      </c>
      <c r="F10119" s="39" t="s">
        <v>51</v>
      </c>
    </row>
    <row r="10120" spans="1:6">
      <c r="A10120">
        <v>110</v>
      </c>
      <c r="B10120" s="1" t="s">
        <v>538</v>
      </c>
      <c r="C10120">
        <v>1</v>
      </c>
      <c r="D10120" s="39">
        <v>0.7</v>
      </c>
      <c r="E10120" s="39">
        <v>2</v>
      </c>
      <c r="F10120" s="39" t="s">
        <v>51</v>
      </c>
    </row>
    <row r="10121" spans="1:6">
      <c r="A10121">
        <v>110</v>
      </c>
      <c r="B10121" s="1" t="s">
        <v>538</v>
      </c>
      <c r="C10121">
        <v>2</v>
      </c>
      <c r="D10121" s="39">
        <v>0.63</v>
      </c>
      <c r="E10121" s="39">
        <v>2</v>
      </c>
      <c r="F10121" s="39" t="s">
        <v>51</v>
      </c>
    </row>
    <row r="10122" spans="1:6">
      <c r="A10122">
        <v>110</v>
      </c>
      <c r="B10122" s="1" t="s">
        <v>334</v>
      </c>
      <c r="C10122">
        <v>1</v>
      </c>
      <c r="D10122" s="39">
        <v>0.85</v>
      </c>
      <c r="E10122" s="39">
        <v>2</v>
      </c>
      <c r="F10122" s="39" t="s">
        <v>51</v>
      </c>
    </row>
    <row r="10123" spans="1:6">
      <c r="A10123">
        <v>110</v>
      </c>
      <c r="B10123" s="1" t="s">
        <v>334</v>
      </c>
      <c r="C10123">
        <v>2</v>
      </c>
      <c r="D10123" s="39">
        <v>0.51</v>
      </c>
      <c r="E10123" s="39">
        <v>1</v>
      </c>
      <c r="F10123" s="39" t="s">
        <v>51</v>
      </c>
    </row>
    <row r="10124" spans="1:6">
      <c r="A10124">
        <v>110</v>
      </c>
      <c r="B10124" s="1" t="s">
        <v>534</v>
      </c>
      <c r="C10124">
        <v>1</v>
      </c>
      <c r="D10124" s="39">
        <v>0.75</v>
      </c>
      <c r="E10124" s="39">
        <v>2</v>
      </c>
      <c r="F10124" s="39" t="s">
        <v>51</v>
      </c>
    </row>
    <row r="10125" spans="1:6">
      <c r="A10125">
        <v>110</v>
      </c>
      <c r="B10125" s="1" t="s">
        <v>534</v>
      </c>
      <c r="C10125">
        <v>2</v>
      </c>
      <c r="D10125" s="39">
        <v>0.85</v>
      </c>
      <c r="E10125" s="39">
        <v>2</v>
      </c>
      <c r="F10125" s="39" t="s">
        <v>51</v>
      </c>
    </row>
    <row r="10126" spans="1:6">
      <c r="A10126">
        <v>110</v>
      </c>
      <c r="B10126" s="1" t="s">
        <v>335</v>
      </c>
      <c r="C10126">
        <v>1</v>
      </c>
      <c r="D10126" s="39">
        <v>0.39</v>
      </c>
      <c r="E10126" s="39">
        <v>1</v>
      </c>
      <c r="F10126" s="39" t="s">
        <v>51</v>
      </c>
    </row>
    <row r="10127" spans="1:6">
      <c r="A10127">
        <v>110</v>
      </c>
      <c r="B10127" s="1" t="s">
        <v>335</v>
      </c>
      <c r="C10127">
        <v>2</v>
      </c>
      <c r="D10127" s="39">
        <v>1</v>
      </c>
      <c r="E10127" s="39">
        <v>3</v>
      </c>
      <c r="F10127" s="39" t="s">
        <v>51</v>
      </c>
    </row>
    <row r="10128" spans="1:6">
      <c r="A10128">
        <v>110</v>
      </c>
      <c r="B10128" s="1" t="s">
        <v>511</v>
      </c>
      <c r="C10128">
        <v>1</v>
      </c>
      <c r="D10128" s="39">
        <v>0.67</v>
      </c>
      <c r="E10128" s="39">
        <v>2</v>
      </c>
      <c r="F10128" s="39" t="s">
        <v>51</v>
      </c>
    </row>
    <row r="10129" spans="1:6">
      <c r="A10129">
        <v>110</v>
      </c>
      <c r="B10129" s="1" t="s">
        <v>511</v>
      </c>
      <c r="C10129">
        <v>2</v>
      </c>
      <c r="D10129" s="39">
        <v>0.56999999999999995</v>
      </c>
      <c r="E10129" s="39">
        <v>2</v>
      </c>
      <c r="F10129" s="39" t="s">
        <v>51</v>
      </c>
    </row>
    <row r="10130" spans="1:6">
      <c r="A10130">
        <v>110</v>
      </c>
      <c r="B10130" s="1" t="s">
        <v>120</v>
      </c>
      <c r="C10130">
        <v>1</v>
      </c>
      <c r="D10130" s="39">
        <v>0.52</v>
      </c>
      <c r="E10130" s="39">
        <v>2</v>
      </c>
      <c r="F10130" s="39" t="s">
        <v>51</v>
      </c>
    </row>
    <row r="10131" spans="1:6">
      <c r="A10131">
        <v>110</v>
      </c>
      <c r="B10131" s="1" t="s">
        <v>120</v>
      </c>
      <c r="C10131">
        <v>2</v>
      </c>
      <c r="D10131" s="39">
        <v>0.62</v>
      </c>
      <c r="E10131" s="39">
        <v>2</v>
      </c>
      <c r="F10131" s="39" t="s">
        <v>51</v>
      </c>
    </row>
    <row r="10132" spans="1:6">
      <c r="A10132">
        <v>110</v>
      </c>
      <c r="B10132" s="1" t="s">
        <v>333</v>
      </c>
      <c r="C10132">
        <v>1</v>
      </c>
      <c r="D10132" s="39">
        <v>0.7</v>
      </c>
      <c r="E10132" s="39">
        <v>2</v>
      </c>
      <c r="F10132" s="39" t="s">
        <v>51</v>
      </c>
    </row>
    <row r="10133" spans="1:6">
      <c r="A10133">
        <v>110</v>
      </c>
      <c r="B10133" s="1" t="s">
        <v>333</v>
      </c>
      <c r="C10133">
        <v>2</v>
      </c>
      <c r="D10133" s="39">
        <v>0.64</v>
      </c>
      <c r="E10133" s="39">
        <v>2</v>
      </c>
      <c r="F10133" s="39" t="s">
        <v>51</v>
      </c>
    </row>
    <row r="10134" spans="1:6">
      <c r="A10134">
        <v>110</v>
      </c>
      <c r="B10134" s="1" t="s">
        <v>14</v>
      </c>
      <c r="C10134">
        <v>1</v>
      </c>
      <c r="D10134" s="39">
        <v>0.88</v>
      </c>
      <c r="E10134" s="39">
        <v>2</v>
      </c>
      <c r="F10134" s="39" t="s">
        <v>51</v>
      </c>
    </row>
    <row r="10135" spans="1:6">
      <c r="A10135">
        <v>110</v>
      </c>
      <c r="B10135" s="1" t="s">
        <v>14</v>
      </c>
      <c r="C10135">
        <v>2</v>
      </c>
      <c r="D10135" s="39">
        <v>0.7</v>
      </c>
      <c r="E10135" s="39">
        <v>2</v>
      </c>
      <c r="F10135" s="39" t="s">
        <v>51</v>
      </c>
    </row>
    <row r="10136" spans="1:6">
      <c r="A10136">
        <v>110</v>
      </c>
      <c r="B10136" s="1" t="s">
        <v>509</v>
      </c>
      <c r="C10136">
        <v>1</v>
      </c>
      <c r="D10136" s="39">
        <v>1</v>
      </c>
      <c r="E10136" s="39">
        <v>3</v>
      </c>
      <c r="F10136" s="39" t="s">
        <v>51</v>
      </c>
    </row>
    <row r="10137" spans="1:6">
      <c r="A10137">
        <v>110</v>
      </c>
      <c r="B10137" s="1" t="s">
        <v>509</v>
      </c>
      <c r="C10137">
        <v>2</v>
      </c>
      <c r="D10137" s="39">
        <v>0.8</v>
      </c>
      <c r="E10137" s="39">
        <v>2</v>
      </c>
      <c r="F10137" s="39" t="s">
        <v>51</v>
      </c>
    </row>
    <row r="10138" spans="1:6">
      <c r="A10138">
        <v>110</v>
      </c>
      <c r="B10138" s="1" t="s">
        <v>580</v>
      </c>
      <c r="C10138">
        <v>1</v>
      </c>
      <c r="D10138" s="39">
        <v>0.79</v>
      </c>
      <c r="E10138" s="39">
        <v>2</v>
      </c>
      <c r="F10138" s="39" t="s">
        <v>51</v>
      </c>
    </row>
    <row r="10139" spans="1:6">
      <c r="A10139">
        <v>110</v>
      </c>
      <c r="B10139" s="1" t="s">
        <v>580</v>
      </c>
      <c r="C10139">
        <v>2</v>
      </c>
      <c r="D10139" s="39">
        <v>0.63</v>
      </c>
      <c r="E10139" s="39">
        <v>2</v>
      </c>
      <c r="F10139" s="39" t="s">
        <v>51</v>
      </c>
    </row>
    <row r="10140" spans="1:6">
      <c r="A10140">
        <v>110</v>
      </c>
      <c r="B10140" s="1" t="s">
        <v>201</v>
      </c>
      <c r="C10140">
        <v>1</v>
      </c>
      <c r="D10140" s="39">
        <v>1</v>
      </c>
      <c r="E10140" s="39">
        <v>3</v>
      </c>
      <c r="F10140" s="39" t="s">
        <v>51</v>
      </c>
    </row>
    <row r="10141" spans="1:6">
      <c r="A10141">
        <v>110</v>
      </c>
      <c r="B10141" s="1" t="s">
        <v>201</v>
      </c>
      <c r="C10141">
        <v>2</v>
      </c>
      <c r="D10141" s="39">
        <v>0.48</v>
      </c>
      <c r="E10141" s="39">
        <v>1</v>
      </c>
      <c r="F10141" s="39" t="s">
        <v>51</v>
      </c>
    </row>
    <row r="10142" spans="1:6">
      <c r="A10142">
        <v>110</v>
      </c>
      <c r="B10142" s="1" t="s">
        <v>405</v>
      </c>
      <c r="C10142">
        <v>1</v>
      </c>
      <c r="D10142" s="39">
        <v>1</v>
      </c>
      <c r="E10142" s="39">
        <v>3</v>
      </c>
      <c r="F10142" s="39" t="s">
        <v>51</v>
      </c>
    </row>
    <row r="10143" spans="1:6">
      <c r="A10143">
        <v>110</v>
      </c>
      <c r="B10143" s="1" t="s">
        <v>405</v>
      </c>
      <c r="C10143">
        <v>2</v>
      </c>
      <c r="D10143" s="39">
        <v>0.56000000000000005</v>
      </c>
      <c r="E10143" s="39">
        <v>1</v>
      </c>
      <c r="F10143" s="39" t="s">
        <v>51</v>
      </c>
    </row>
    <row r="10144" spans="1:6">
      <c r="A10144">
        <v>110</v>
      </c>
      <c r="B10144" s="1" t="s">
        <v>481</v>
      </c>
      <c r="C10144">
        <v>1</v>
      </c>
      <c r="D10144" s="39">
        <v>0.89</v>
      </c>
      <c r="E10144" s="39">
        <v>2</v>
      </c>
      <c r="F10144" s="39" t="s">
        <v>51</v>
      </c>
    </row>
    <row r="10145" spans="1:6">
      <c r="A10145">
        <v>110</v>
      </c>
      <c r="B10145" s="1" t="s">
        <v>481</v>
      </c>
      <c r="C10145">
        <v>2</v>
      </c>
      <c r="D10145" s="39">
        <v>0.59</v>
      </c>
      <c r="E10145" s="39">
        <v>2</v>
      </c>
      <c r="F10145" s="39" t="s">
        <v>51</v>
      </c>
    </row>
    <row r="10146" spans="1:6">
      <c r="A10146">
        <v>110</v>
      </c>
      <c r="B10146" s="1" t="s">
        <v>414</v>
      </c>
      <c r="C10146">
        <v>1</v>
      </c>
      <c r="D10146" s="39">
        <v>0.55000000000000004</v>
      </c>
      <c r="E10146" s="39">
        <v>2</v>
      </c>
      <c r="F10146" s="39" t="s">
        <v>51</v>
      </c>
    </row>
    <row r="10147" spans="1:6">
      <c r="A10147">
        <v>110</v>
      </c>
      <c r="B10147" s="1" t="s">
        <v>414</v>
      </c>
      <c r="C10147">
        <v>2</v>
      </c>
      <c r="D10147" s="39">
        <v>0.66</v>
      </c>
      <c r="E10147" s="39">
        <v>2</v>
      </c>
      <c r="F10147" s="39" t="s">
        <v>51</v>
      </c>
    </row>
    <row r="10148" spans="1:6">
      <c r="A10148">
        <v>110</v>
      </c>
      <c r="B10148" s="1" t="s">
        <v>671</v>
      </c>
      <c r="C10148">
        <v>1</v>
      </c>
      <c r="D10148" s="39">
        <v>0.77</v>
      </c>
      <c r="E10148" s="39">
        <v>2</v>
      </c>
      <c r="F10148" s="39" t="s">
        <v>51</v>
      </c>
    </row>
    <row r="10149" spans="1:6">
      <c r="A10149">
        <v>110</v>
      </c>
      <c r="B10149" s="1" t="s">
        <v>671</v>
      </c>
      <c r="C10149">
        <v>2</v>
      </c>
      <c r="D10149" s="39">
        <v>1</v>
      </c>
      <c r="E10149" s="39">
        <v>3</v>
      </c>
      <c r="F10149" s="39" t="s">
        <v>51</v>
      </c>
    </row>
    <row r="10150" spans="1:6">
      <c r="A10150">
        <v>110</v>
      </c>
      <c r="B10150" s="1" t="s">
        <v>257</v>
      </c>
      <c r="C10150">
        <v>1</v>
      </c>
      <c r="D10150" s="39">
        <v>0.31</v>
      </c>
      <c r="E10150" s="39">
        <v>0</v>
      </c>
      <c r="F10150" s="39" t="s">
        <v>51</v>
      </c>
    </row>
    <row r="10151" spans="1:6">
      <c r="A10151">
        <v>110</v>
      </c>
      <c r="B10151" s="1" t="s">
        <v>257</v>
      </c>
      <c r="C10151">
        <v>2</v>
      </c>
      <c r="D10151" s="39">
        <v>0.91</v>
      </c>
      <c r="E10151" s="39">
        <v>2</v>
      </c>
      <c r="F10151" s="39" t="s">
        <v>51</v>
      </c>
    </row>
    <row r="10152" spans="1:6">
      <c r="A10152">
        <v>110</v>
      </c>
      <c r="B10152" s="1" t="s">
        <v>323</v>
      </c>
      <c r="C10152">
        <v>1</v>
      </c>
      <c r="D10152" s="39">
        <v>0.61</v>
      </c>
      <c r="E10152" s="39">
        <v>2</v>
      </c>
      <c r="F10152" s="39" t="s">
        <v>51</v>
      </c>
    </row>
    <row r="10153" spans="1:6">
      <c r="A10153">
        <v>110</v>
      </c>
      <c r="B10153" s="1" t="s">
        <v>323</v>
      </c>
      <c r="C10153">
        <v>2</v>
      </c>
      <c r="D10153" s="39">
        <v>1</v>
      </c>
      <c r="E10153" s="39">
        <v>3</v>
      </c>
      <c r="F10153" s="39" t="s">
        <v>51</v>
      </c>
    </row>
    <row r="10154" spans="1:6">
      <c r="A10154">
        <v>110</v>
      </c>
      <c r="B10154" s="1" t="s">
        <v>122</v>
      </c>
      <c r="C10154">
        <v>1</v>
      </c>
      <c r="D10154" s="39">
        <v>0.5</v>
      </c>
      <c r="E10154" s="39">
        <v>1</v>
      </c>
      <c r="F10154" s="39" t="s">
        <v>51</v>
      </c>
    </row>
    <row r="10155" spans="1:6">
      <c r="A10155">
        <v>110</v>
      </c>
      <c r="B10155" s="1" t="s">
        <v>122</v>
      </c>
      <c r="C10155">
        <v>2</v>
      </c>
      <c r="D10155" s="39">
        <v>0.66</v>
      </c>
      <c r="E10155" s="39">
        <v>1</v>
      </c>
      <c r="F10155" s="39" t="s">
        <v>51</v>
      </c>
    </row>
    <row r="10156" spans="1:6">
      <c r="A10156">
        <v>110</v>
      </c>
      <c r="B10156" s="1" t="s">
        <v>526</v>
      </c>
      <c r="C10156">
        <v>1</v>
      </c>
      <c r="D10156" s="39">
        <v>0.57999999999999996</v>
      </c>
      <c r="E10156" s="39">
        <v>1</v>
      </c>
      <c r="F10156" s="39" t="s">
        <v>51</v>
      </c>
    </row>
    <row r="10157" spans="1:6">
      <c r="A10157">
        <v>110</v>
      </c>
      <c r="B10157" s="1" t="s">
        <v>526</v>
      </c>
      <c r="C10157">
        <v>2</v>
      </c>
      <c r="D10157" s="39">
        <v>0.57999999999999996</v>
      </c>
      <c r="E10157" s="39">
        <v>2</v>
      </c>
      <c r="F10157" s="39" t="s">
        <v>51</v>
      </c>
    </row>
    <row r="10158" spans="1:6">
      <c r="A10158">
        <v>110</v>
      </c>
      <c r="B10158" s="1" t="s">
        <v>20</v>
      </c>
      <c r="C10158">
        <v>1</v>
      </c>
      <c r="D10158" s="39">
        <v>0.77</v>
      </c>
      <c r="E10158" s="39">
        <v>2</v>
      </c>
      <c r="F10158" s="39" t="s">
        <v>51</v>
      </c>
    </row>
    <row r="10159" spans="1:6">
      <c r="A10159">
        <v>110</v>
      </c>
      <c r="B10159" s="1" t="s">
        <v>20</v>
      </c>
      <c r="C10159">
        <v>2</v>
      </c>
      <c r="D10159" s="39">
        <v>1</v>
      </c>
      <c r="E10159" s="39">
        <v>3</v>
      </c>
      <c r="F10159" s="39" t="s">
        <v>51</v>
      </c>
    </row>
    <row r="10160" spans="1:6">
      <c r="A10160">
        <v>110</v>
      </c>
      <c r="B10160" s="1" t="s">
        <v>240</v>
      </c>
      <c r="C10160">
        <v>1</v>
      </c>
      <c r="D10160" s="39">
        <v>1</v>
      </c>
      <c r="E10160" s="39">
        <v>3</v>
      </c>
      <c r="F10160" s="39" t="s">
        <v>51</v>
      </c>
    </row>
    <row r="10161" spans="1:6">
      <c r="A10161">
        <v>110</v>
      </c>
      <c r="B10161" s="1" t="s">
        <v>240</v>
      </c>
      <c r="C10161">
        <v>2</v>
      </c>
      <c r="D10161" s="39">
        <v>1</v>
      </c>
      <c r="E10161" s="39">
        <v>3</v>
      </c>
      <c r="F10161" s="39" t="s">
        <v>51</v>
      </c>
    </row>
    <row r="10162" spans="1:6">
      <c r="A10162">
        <v>110</v>
      </c>
      <c r="B10162" s="1" t="s">
        <v>234</v>
      </c>
      <c r="C10162">
        <v>1</v>
      </c>
      <c r="D10162" s="39">
        <v>0.7</v>
      </c>
      <c r="E10162" s="39">
        <v>2</v>
      </c>
      <c r="F10162" s="39" t="s">
        <v>51</v>
      </c>
    </row>
    <row r="10163" spans="1:6">
      <c r="A10163">
        <v>110</v>
      </c>
      <c r="B10163" s="1" t="s">
        <v>234</v>
      </c>
      <c r="C10163">
        <v>2</v>
      </c>
      <c r="D10163" s="39">
        <v>0.64</v>
      </c>
      <c r="E10163" s="39">
        <v>1</v>
      </c>
      <c r="F10163" s="39" t="s">
        <v>51</v>
      </c>
    </row>
    <row r="10164" spans="1:6">
      <c r="A10164">
        <v>110</v>
      </c>
      <c r="B10164" s="1" t="s">
        <v>290</v>
      </c>
      <c r="C10164">
        <v>1</v>
      </c>
      <c r="D10164" s="39">
        <v>0.59</v>
      </c>
      <c r="E10164" s="39">
        <v>1</v>
      </c>
      <c r="F10164" s="39" t="s">
        <v>51</v>
      </c>
    </row>
    <row r="10165" spans="1:6">
      <c r="A10165">
        <v>110</v>
      </c>
      <c r="B10165" s="1" t="s">
        <v>290</v>
      </c>
      <c r="C10165">
        <v>2</v>
      </c>
      <c r="D10165" s="39">
        <v>0.45</v>
      </c>
      <c r="E10165" s="39">
        <v>0</v>
      </c>
      <c r="F10165" s="39" t="s">
        <v>51</v>
      </c>
    </row>
    <row r="10166" spans="1:6">
      <c r="A10166">
        <v>110</v>
      </c>
      <c r="B10166" s="1" t="s">
        <v>326</v>
      </c>
      <c r="C10166">
        <v>1</v>
      </c>
      <c r="D10166" s="39">
        <v>0.59</v>
      </c>
      <c r="E10166" s="39">
        <v>1</v>
      </c>
      <c r="F10166" s="39" t="s">
        <v>51</v>
      </c>
    </row>
    <row r="10167" spans="1:6">
      <c r="A10167">
        <v>110</v>
      </c>
      <c r="B10167" s="1" t="s">
        <v>326</v>
      </c>
      <c r="C10167">
        <v>2</v>
      </c>
      <c r="D10167" s="39">
        <v>1</v>
      </c>
      <c r="E10167" s="39">
        <v>3</v>
      </c>
      <c r="F10167" s="39" t="s">
        <v>51</v>
      </c>
    </row>
    <row r="10168" spans="1:6">
      <c r="A10168">
        <v>110</v>
      </c>
      <c r="B10168" s="1" t="s">
        <v>274</v>
      </c>
      <c r="C10168">
        <v>1</v>
      </c>
      <c r="D10168" s="39">
        <v>0.91</v>
      </c>
      <c r="E10168" s="39">
        <v>2</v>
      </c>
      <c r="F10168" s="39" t="s">
        <v>51</v>
      </c>
    </row>
    <row r="10169" spans="1:6">
      <c r="A10169">
        <v>110</v>
      </c>
      <c r="B10169" s="1" t="s">
        <v>274</v>
      </c>
      <c r="C10169">
        <v>2</v>
      </c>
      <c r="D10169" s="39">
        <v>1</v>
      </c>
      <c r="E10169" s="39">
        <v>3</v>
      </c>
      <c r="F10169" s="39" t="s">
        <v>51</v>
      </c>
    </row>
    <row r="10170" spans="1:6">
      <c r="A10170">
        <v>110</v>
      </c>
      <c r="B10170" s="1" t="s">
        <v>342</v>
      </c>
      <c r="C10170">
        <v>1</v>
      </c>
      <c r="D10170" s="39">
        <v>0.86</v>
      </c>
      <c r="E10170" s="39">
        <v>2</v>
      </c>
      <c r="F10170" s="39" t="s">
        <v>51</v>
      </c>
    </row>
    <row r="10171" spans="1:6">
      <c r="A10171">
        <v>110</v>
      </c>
      <c r="B10171" s="1" t="s">
        <v>342</v>
      </c>
      <c r="C10171">
        <v>2</v>
      </c>
      <c r="D10171" s="39">
        <v>0.74</v>
      </c>
      <c r="E10171" s="39">
        <v>2</v>
      </c>
      <c r="F10171" s="39" t="s">
        <v>51</v>
      </c>
    </row>
    <row r="10172" spans="1:6">
      <c r="A10172">
        <v>110</v>
      </c>
      <c r="B10172" s="1" t="s">
        <v>394</v>
      </c>
      <c r="C10172">
        <v>1</v>
      </c>
      <c r="D10172" s="39">
        <v>1</v>
      </c>
      <c r="E10172" s="39">
        <v>3</v>
      </c>
      <c r="F10172" s="39" t="s">
        <v>51</v>
      </c>
    </row>
    <row r="10173" spans="1:6">
      <c r="A10173">
        <v>110</v>
      </c>
      <c r="B10173" s="1" t="s">
        <v>394</v>
      </c>
      <c r="C10173">
        <v>2</v>
      </c>
      <c r="D10173" s="39">
        <v>1</v>
      </c>
      <c r="E10173" s="39">
        <v>3</v>
      </c>
      <c r="F10173" s="39" t="s">
        <v>51</v>
      </c>
    </row>
    <row r="10174" spans="1:6">
      <c r="A10174">
        <v>110</v>
      </c>
      <c r="B10174" s="1" t="s">
        <v>311</v>
      </c>
      <c r="C10174">
        <v>1</v>
      </c>
      <c r="D10174" s="39">
        <v>0.96</v>
      </c>
      <c r="E10174" s="39">
        <v>2</v>
      </c>
      <c r="F10174" s="39" t="s">
        <v>51</v>
      </c>
    </row>
    <row r="10175" spans="1:6">
      <c r="A10175">
        <v>110</v>
      </c>
      <c r="B10175" s="1" t="s">
        <v>311</v>
      </c>
      <c r="C10175">
        <v>2</v>
      </c>
      <c r="D10175" s="39">
        <v>1</v>
      </c>
      <c r="E10175" s="39">
        <v>3</v>
      </c>
      <c r="F10175" s="39" t="s">
        <v>51</v>
      </c>
    </row>
    <row r="10176" spans="1:6">
      <c r="A10176">
        <v>110</v>
      </c>
      <c r="B10176" s="1" t="s">
        <v>561</v>
      </c>
      <c r="C10176">
        <v>1</v>
      </c>
      <c r="D10176" s="39">
        <v>0.64</v>
      </c>
      <c r="E10176" s="39">
        <v>1</v>
      </c>
      <c r="F10176" s="39" t="s">
        <v>51</v>
      </c>
    </row>
    <row r="10177" spans="1:6">
      <c r="A10177">
        <v>110</v>
      </c>
      <c r="B10177" s="1" t="s">
        <v>561</v>
      </c>
      <c r="C10177">
        <v>2</v>
      </c>
      <c r="D10177" s="39">
        <v>0.85</v>
      </c>
      <c r="E10177" s="39">
        <v>2</v>
      </c>
      <c r="F10177" s="39" t="s">
        <v>51</v>
      </c>
    </row>
    <row r="10178" spans="1:6">
      <c r="A10178">
        <v>110</v>
      </c>
      <c r="B10178" s="1" t="s">
        <v>356</v>
      </c>
      <c r="C10178">
        <v>1</v>
      </c>
      <c r="D10178" s="39">
        <v>0.67</v>
      </c>
      <c r="E10178" s="39">
        <v>2</v>
      </c>
      <c r="F10178" s="39" t="s">
        <v>51</v>
      </c>
    </row>
    <row r="10179" spans="1:6">
      <c r="A10179">
        <v>110</v>
      </c>
      <c r="B10179" s="1" t="s">
        <v>356</v>
      </c>
      <c r="C10179">
        <v>2</v>
      </c>
      <c r="D10179" s="39">
        <v>0.8</v>
      </c>
      <c r="E10179" s="39">
        <v>1</v>
      </c>
      <c r="F10179" s="39" t="s">
        <v>51</v>
      </c>
    </row>
    <row r="10180" spans="1:6">
      <c r="A10180">
        <v>110</v>
      </c>
      <c r="B10180" s="1" t="s">
        <v>243</v>
      </c>
      <c r="C10180">
        <v>1</v>
      </c>
      <c r="D10180" s="39">
        <v>1</v>
      </c>
      <c r="E10180" s="39">
        <v>3</v>
      </c>
      <c r="F10180" s="39" t="s">
        <v>51</v>
      </c>
    </row>
    <row r="10181" spans="1:6">
      <c r="A10181">
        <v>110</v>
      </c>
      <c r="B10181" s="1" t="s">
        <v>243</v>
      </c>
      <c r="C10181">
        <v>2</v>
      </c>
      <c r="D10181" s="39">
        <v>1</v>
      </c>
      <c r="E10181" s="39">
        <v>3</v>
      </c>
      <c r="F10181" s="39" t="s">
        <v>51</v>
      </c>
    </row>
    <row r="10182" spans="1:6">
      <c r="A10182">
        <v>110</v>
      </c>
      <c r="B10182" s="1" t="s">
        <v>672</v>
      </c>
      <c r="C10182">
        <v>1</v>
      </c>
      <c r="D10182" s="39">
        <v>0.67</v>
      </c>
      <c r="E10182" s="39">
        <v>2</v>
      </c>
      <c r="F10182" s="39" t="s">
        <v>51</v>
      </c>
    </row>
    <row r="10183" spans="1:6">
      <c r="A10183">
        <v>110</v>
      </c>
      <c r="B10183" s="1" t="s">
        <v>672</v>
      </c>
      <c r="C10183">
        <v>2</v>
      </c>
      <c r="D10183" s="39">
        <v>0</v>
      </c>
      <c r="E10183" s="39">
        <v>0</v>
      </c>
      <c r="F10183" s="39" t="s">
        <v>52</v>
      </c>
    </row>
    <row r="10184" spans="1:6">
      <c r="A10184">
        <v>110</v>
      </c>
      <c r="B10184" s="1" t="s">
        <v>275</v>
      </c>
      <c r="C10184">
        <v>1</v>
      </c>
      <c r="D10184" s="39">
        <v>0.75</v>
      </c>
      <c r="E10184" s="39">
        <v>2</v>
      </c>
      <c r="F10184" s="39" t="s">
        <v>51</v>
      </c>
    </row>
    <row r="10185" spans="1:6">
      <c r="A10185">
        <v>110</v>
      </c>
      <c r="B10185" s="1" t="s">
        <v>275</v>
      </c>
      <c r="C10185">
        <v>2</v>
      </c>
      <c r="D10185" s="39">
        <v>1</v>
      </c>
      <c r="E10185" s="39">
        <v>3</v>
      </c>
      <c r="F10185" s="39" t="s">
        <v>51</v>
      </c>
    </row>
    <row r="10186" spans="1:6">
      <c r="A10186">
        <v>110</v>
      </c>
      <c r="B10186" s="1" t="s">
        <v>285</v>
      </c>
      <c r="C10186">
        <v>1</v>
      </c>
      <c r="D10186" s="39">
        <v>0.89</v>
      </c>
      <c r="E10186" s="39">
        <v>2</v>
      </c>
      <c r="F10186" s="39" t="s">
        <v>51</v>
      </c>
    </row>
    <row r="10187" spans="1:6">
      <c r="A10187">
        <v>110</v>
      </c>
      <c r="B10187" s="1" t="s">
        <v>285</v>
      </c>
      <c r="C10187">
        <v>2</v>
      </c>
      <c r="D10187" s="39">
        <v>0.62</v>
      </c>
      <c r="E10187" s="39">
        <v>2</v>
      </c>
      <c r="F10187" s="39" t="s">
        <v>51</v>
      </c>
    </row>
    <row r="10188" spans="1:6">
      <c r="A10188">
        <v>110</v>
      </c>
      <c r="B10188" s="1" t="s">
        <v>370</v>
      </c>
      <c r="C10188">
        <v>1</v>
      </c>
      <c r="D10188" s="39">
        <v>0.73</v>
      </c>
      <c r="E10188" s="39">
        <v>1</v>
      </c>
      <c r="F10188" s="39" t="s">
        <v>51</v>
      </c>
    </row>
    <row r="10189" spans="1:6">
      <c r="A10189">
        <v>110</v>
      </c>
      <c r="B10189" s="1" t="s">
        <v>370</v>
      </c>
      <c r="C10189">
        <v>2</v>
      </c>
      <c r="D10189" s="39">
        <v>0.7</v>
      </c>
      <c r="E10189" s="39">
        <v>1</v>
      </c>
      <c r="F10189" s="39" t="s">
        <v>51</v>
      </c>
    </row>
    <row r="10190" spans="1:6">
      <c r="A10190">
        <v>110</v>
      </c>
      <c r="B10190" s="1" t="s">
        <v>602</v>
      </c>
      <c r="C10190">
        <v>1</v>
      </c>
      <c r="D10190" s="39">
        <v>1</v>
      </c>
      <c r="E10190" s="39">
        <v>3</v>
      </c>
      <c r="F10190" s="39" t="s">
        <v>51</v>
      </c>
    </row>
    <row r="10191" spans="1:6">
      <c r="A10191">
        <v>110</v>
      </c>
      <c r="B10191" s="1" t="s">
        <v>602</v>
      </c>
      <c r="C10191">
        <v>2</v>
      </c>
      <c r="D10191" s="39">
        <v>0.6</v>
      </c>
      <c r="E10191" s="39">
        <v>1</v>
      </c>
      <c r="F10191" s="39" t="s">
        <v>51</v>
      </c>
    </row>
    <row r="10192" spans="1:6">
      <c r="A10192">
        <v>110</v>
      </c>
      <c r="B10192" s="1" t="s">
        <v>664</v>
      </c>
      <c r="C10192">
        <v>1</v>
      </c>
      <c r="D10192" s="39">
        <v>1</v>
      </c>
      <c r="E10192" s="39">
        <v>3</v>
      </c>
      <c r="F10192" s="39" t="s">
        <v>51</v>
      </c>
    </row>
    <row r="10193" spans="1:6">
      <c r="A10193">
        <v>110</v>
      </c>
      <c r="B10193" s="1" t="s">
        <v>664</v>
      </c>
      <c r="C10193">
        <v>2</v>
      </c>
      <c r="D10193" s="39">
        <v>1</v>
      </c>
      <c r="E10193" s="39">
        <v>3</v>
      </c>
      <c r="F10193" s="39" t="s">
        <v>51</v>
      </c>
    </row>
    <row r="10194" spans="1:6">
      <c r="A10194">
        <v>110</v>
      </c>
      <c r="B10194" s="1" t="s">
        <v>667</v>
      </c>
      <c r="C10194">
        <v>1</v>
      </c>
      <c r="D10194" s="39">
        <v>0.7</v>
      </c>
      <c r="E10194" s="39">
        <v>2</v>
      </c>
      <c r="F10194" s="39" t="s">
        <v>51</v>
      </c>
    </row>
    <row r="10195" spans="1:6">
      <c r="A10195">
        <v>110</v>
      </c>
      <c r="B10195" s="1" t="s">
        <v>667</v>
      </c>
      <c r="C10195">
        <v>2</v>
      </c>
      <c r="D10195" s="39">
        <v>0.81</v>
      </c>
      <c r="E10195" s="39">
        <v>2</v>
      </c>
      <c r="F10195" s="39" t="s">
        <v>51</v>
      </c>
    </row>
    <row r="10196" spans="1:6">
      <c r="A10196">
        <v>110</v>
      </c>
      <c r="B10196" s="1" t="s">
        <v>673</v>
      </c>
      <c r="C10196">
        <v>1</v>
      </c>
      <c r="D10196" s="39">
        <v>1</v>
      </c>
      <c r="E10196" s="39">
        <v>3</v>
      </c>
      <c r="F10196" s="39" t="s">
        <v>51</v>
      </c>
    </row>
    <row r="10197" spans="1:6">
      <c r="A10197">
        <v>110</v>
      </c>
      <c r="B10197" s="1" t="s">
        <v>673</v>
      </c>
      <c r="C10197">
        <v>2</v>
      </c>
      <c r="D10197" s="39">
        <v>0.81</v>
      </c>
      <c r="E10197" s="39">
        <v>2</v>
      </c>
      <c r="F10197" s="39" t="s">
        <v>51</v>
      </c>
    </row>
    <row r="10198" spans="1:6">
      <c r="A10198">
        <v>110</v>
      </c>
      <c r="B10198" s="1" t="s">
        <v>535</v>
      </c>
      <c r="C10198">
        <v>1</v>
      </c>
      <c r="D10198" s="39">
        <v>1</v>
      </c>
      <c r="E10198" s="39">
        <v>3</v>
      </c>
      <c r="F10198" s="39" t="s">
        <v>51</v>
      </c>
    </row>
    <row r="10199" spans="1:6">
      <c r="A10199">
        <v>110</v>
      </c>
      <c r="B10199" s="1" t="s">
        <v>535</v>
      </c>
      <c r="C10199">
        <v>2</v>
      </c>
      <c r="D10199" s="39">
        <v>1</v>
      </c>
      <c r="E10199" s="39">
        <v>3</v>
      </c>
      <c r="F10199" s="39" t="s">
        <v>51</v>
      </c>
    </row>
    <row r="10200" spans="1:6">
      <c r="A10200">
        <v>110</v>
      </c>
      <c r="B10200" s="1" t="s">
        <v>669</v>
      </c>
      <c r="C10200">
        <v>1</v>
      </c>
      <c r="D10200" s="39">
        <v>1</v>
      </c>
      <c r="E10200" s="39">
        <v>3</v>
      </c>
      <c r="F10200" s="39" t="s">
        <v>51</v>
      </c>
    </row>
    <row r="10201" spans="1:6">
      <c r="A10201">
        <v>110</v>
      </c>
      <c r="B10201" s="1" t="s">
        <v>669</v>
      </c>
      <c r="C10201">
        <v>2</v>
      </c>
      <c r="D10201" s="39">
        <v>1</v>
      </c>
      <c r="E10201" s="39">
        <v>3</v>
      </c>
      <c r="F10201" s="39" t="s">
        <v>51</v>
      </c>
    </row>
    <row r="10202" spans="1:6">
      <c r="A10202">
        <v>110</v>
      </c>
      <c r="B10202" s="1" t="s">
        <v>668</v>
      </c>
      <c r="C10202">
        <v>1</v>
      </c>
      <c r="D10202" s="39">
        <v>0</v>
      </c>
      <c r="E10202" s="39">
        <v>0</v>
      </c>
      <c r="F10202" s="39" t="s">
        <v>52</v>
      </c>
    </row>
    <row r="10203" spans="1:6">
      <c r="A10203">
        <v>110</v>
      </c>
      <c r="B10203" s="1" t="s">
        <v>668</v>
      </c>
      <c r="C10203">
        <v>2</v>
      </c>
      <c r="D10203" s="39">
        <v>0</v>
      </c>
      <c r="E10203" s="39">
        <v>0</v>
      </c>
      <c r="F10203" s="39" t="s">
        <v>52</v>
      </c>
    </row>
    <row r="10204" spans="1:6">
      <c r="A10204">
        <v>111</v>
      </c>
      <c r="B10204" s="1" t="s">
        <v>559</v>
      </c>
      <c r="C10204">
        <v>1</v>
      </c>
      <c r="D10204" s="39">
        <v>0.64</v>
      </c>
      <c r="E10204" s="39">
        <v>2</v>
      </c>
      <c r="F10204" s="39" t="s">
        <v>51</v>
      </c>
    </row>
    <row r="10205" spans="1:6">
      <c r="A10205">
        <v>111</v>
      </c>
      <c r="B10205" s="1" t="s">
        <v>559</v>
      </c>
      <c r="C10205">
        <v>2</v>
      </c>
      <c r="D10205" s="39">
        <v>0.71</v>
      </c>
      <c r="E10205" s="39">
        <v>2</v>
      </c>
      <c r="F10205" s="39" t="s">
        <v>51</v>
      </c>
    </row>
    <row r="10206" spans="1:6">
      <c r="A10206">
        <v>111</v>
      </c>
      <c r="B10206" s="1" t="s">
        <v>330</v>
      </c>
      <c r="C10206">
        <v>1</v>
      </c>
      <c r="D10206" s="39">
        <v>0.63</v>
      </c>
      <c r="E10206" s="39">
        <v>2</v>
      </c>
      <c r="F10206" s="39" t="s">
        <v>51</v>
      </c>
    </row>
    <row r="10207" spans="1:6">
      <c r="A10207">
        <v>111</v>
      </c>
      <c r="B10207" s="1" t="s">
        <v>330</v>
      </c>
      <c r="C10207">
        <v>2</v>
      </c>
      <c r="D10207" s="39">
        <v>0.45</v>
      </c>
      <c r="E10207" s="39">
        <v>1</v>
      </c>
      <c r="F10207" s="39" t="s">
        <v>51</v>
      </c>
    </row>
    <row r="10208" spans="1:6">
      <c r="A10208">
        <v>111</v>
      </c>
      <c r="B10208" s="1" t="s">
        <v>332</v>
      </c>
      <c r="C10208">
        <v>1</v>
      </c>
      <c r="D10208" s="39">
        <v>0.62</v>
      </c>
      <c r="E10208" s="39">
        <v>2</v>
      </c>
      <c r="F10208" s="39" t="s">
        <v>51</v>
      </c>
    </row>
    <row r="10209" spans="1:6">
      <c r="A10209">
        <v>111</v>
      </c>
      <c r="B10209" s="1" t="s">
        <v>332</v>
      </c>
      <c r="C10209">
        <v>2</v>
      </c>
      <c r="D10209" s="39">
        <v>0.52</v>
      </c>
      <c r="E10209" s="39">
        <v>2</v>
      </c>
      <c r="F10209" s="39" t="s">
        <v>51</v>
      </c>
    </row>
    <row r="10210" spans="1:6">
      <c r="A10210">
        <v>111</v>
      </c>
      <c r="B10210" s="1" t="s">
        <v>390</v>
      </c>
      <c r="C10210">
        <v>1</v>
      </c>
      <c r="D10210" s="39">
        <v>0.82</v>
      </c>
      <c r="E10210" s="39">
        <v>2</v>
      </c>
      <c r="F10210" s="39" t="s">
        <v>51</v>
      </c>
    </row>
    <row r="10211" spans="1:6">
      <c r="A10211">
        <v>111</v>
      </c>
      <c r="B10211" s="1" t="s">
        <v>390</v>
      </c>
      <c r="C10211">
        <v>2</v>
      </c>
      <c r="D10211" s="39">
        <v>0.44</v>
      </c>
      <c r="E10211" s="39">
        <v>1</v>
      </c>
      <c r="F10211" s="39" t="s">
        <v>51</v>
      </c>
    </row>
    <row r="10212" spans="1:6">
      <c r="A10212">
        <v>111</v>
      </c>
      <c r="B10212" s="1" t="s">
        <v>657</v>
      </c>
      <c r="C10212">
        <v>1</v>
      </c>
      <c r="D10212" s="39">
        <v>0.47</v>
      </c>
      <c r="E10212" s="39">
        <v>0</v>
      </c>
      <c r="F10212" s="39" t="s">
        <v>51</v>
      </c>
    </row>
    <row r="10213" spans="1:6">
      <c r="A10213">
        <v>111</v>
      </c>
      <c r="B10213" s="1" t="s">
        <v>657</v>
      </c>
      <c r="C10213">
        <v>2</v>
      </c>
      <c r="D10213" s="39">
        <v>0.64</v>
      </c>
      <c r="E10213" s="39">
        <v>1</v>
      </c>
      <c r="F10213" s="39" t="s">
        <v>51</v>
      </c>
    </row>
    <row r="10214" spans="1:6">
      <c r="A10214">
        <v>111</v>
      </c>
      <c r="B10214" s="1" t="s">
        <v>452</v>
      </c>
      <c r="C10214">
        <v>1</v>
      </c>
      <c r="D10214" s="39">
        <v>0.52</v>
      </c>
      <c r="E10214" s="39">
        <v>2</v>
      </c>
      <c r="F10214" s="39" t="s">
        <v>51</v>
      </c>
    </row>
    <row r="10215" spans="1:6">
      <c r="A10215">
        <v>111</v>
      </c>
      <c r="B10215" s="1" t="s">
        <v>452</v>
      </c>
      <c r="C10215">
        <v>2</v>
      </c>
      <c r="D10215" s="39">
        <v>0.44</v>
      </c>
      <c r="E10215" s="39">
        <v>0</v>
      </c>
      <c r="F10215" s="39" t="s">
        <v>51</v>
      </c>
    </row>
    <row r="10216" spans="1:6">
      <c r="A10216">
        <v>111</v>
      </c>
      <c r="B10216" s="1" t="s">
        <v>343</v>
      </c>
      <c r="C10216">
        <v>1</v>
      </c>
      <c r="D10216" s="39">
        <v>0.48</v>
      </c>
      <c r="E10216" s="39">
        <v>1</v>
      </c>
      <c r="F10216" s="39" t="s">
        <v>51</v>
      </c>
    </row>
    <row r="10217" spans="1:6">
      <c r="A10217">
        <v>111</v>
      </c>
      <c r="B10217" s="1" t="s">
        <v>343</v>
      </c>
      <c r="C10217">
        <v>2</v>
      </c>
      <c r="D10217" s="39">
        <v>0.28999999999999998</v>
      </c>
      <c r="E10217" s="39">
        <v>0</v>
      </c>
      <c r="F10217" s="39" t="s">
        <v>51</v>
      </c>
    </row>
    <row r="10218" spans="1:6">
      <c r="A10218">
        <v>111</v>
      </c>
      <c r="B10218" s="1" t="s">
        <v>682</v>
      </c>
      <c r="C10218">
        <v>1</v>
      </c>
      <c r="D10218" s="39">
        <v>0.6</v>
      </c>
      <c r="E10218" s="39">
        <v>1</v>
      </c>
      <c r="F10218" s="39" t="s">
        <v>51</v>
      </c>
    </row>
    <row r="10219" spans="1:6">
      <c r="A10219">
        <v>111</v>
      </c>
      <c r="B10219" s="1" t="s">
        <v>682</v>
      </c>
      <c r="C10219">
        <v>2</v>
      </c>
      <c r="D10219" s="39">
        <v>0.7</v>
      </c>
      <c r="E10219" s="39">
        <v>2</v>
      </c>
      <c r="F10219" s="39" t="s">
        <v>51</v>
      </c>
    </row>
    <row r="10220" spans="1:6">
      <c r="A10220">
        <v>111</v>
      </c>
      <c r="B10220" s="1" t="s">
        <v>508</v>
      </c>
      <c r="C10220">
        <v>1</v>
      </c>
      <c r="D10220" s="39">
        <v>1</v>
      </c>
      <c r="E10220" s="39">
        <v>3</v>
      </c>
      <c r="F10220" s="39" t="s">
        <v>51</v>
      </c>
    </row>
    <row r="10221" spans="1:6">
      <c r="A10221">
        <v>111</v>
      </c>
      <c r="B10221" s="1" t="s">
        <v>508</v>
      </c>
      <c r="C10221">
        <v>2</v>
      </c>
      <c r="D10221" s="39">
        <v>0.94</v>
      </c>
      <c r="E10221" s="39">
        <v>2</v>
      </c>
      <c r="F10221" s="39" t="s">
        <v>51</v>
      </c>
    </row>
    <row r="10222" spans="1:6">
      <c r="A10222">
        <v>111</v>
      </c>
      <c r="B10222" s="1" t="s">
        <v>10</v>
      </c>
      <c r="C10222">
        <v>1</v>
      </c>
      <c r="D10222" s="39">
        <v>0.64</v>
      </c>
      <c r="E10222" s="39">
        <v>2</v>
      </c>
      <c r="F10222" s="39" t="s">
        <v>51</v>
      </c>
    </row>
    <row r="10223" spans="1:6">
      <c r="A10223">
        <v>111</v>
      </c>
      <c r="B10223" s="1" t="s">
        <v>10</v>
      </c>
      <c r="C10223">
        <v>2</v>
      </c>
      <c r="D10223" s="39">
        <v>0.57999999999999996</v>
      </c>
      <c r="E10223" s="39">
        <v>2</v>
      </c>
      <c r="F10223" s="39" t="s">
        <v>51</v>
      </c>
    </row>
    <row r="10224" spans="1:6">
      <c r="A10224">
        <v>111</v>
      </c>
      <c r="B10224" s="1" t="s">
        <v>334</v>
      </c>
      <c r="C10224">
        <v>1</v>
      </c>
      <c r="D10224" s="39">
        <v>0.66</v>
      </c>
      <c r="E10224" s="39">
        <v>2</v>
      </c>
      <c r="F10224" s="39" t="s">
        <v>51</v>
      </c>
    </row>
    <row r="10225" spans="1:6">
      <c r="A10225">
        <v>111</v>
      </c>
      <c r="B10225" s="1" t="s">
        <v>334</v>
      </c>
      <c r="C10225">
        <v>2</v>
      </c>
      <c r="D10225" s="39">
        <v>1</v>
      </c>
      <c r="E10225" s="39">
        <v>3</v>
      </c>
      <c r="F10225" s="39" t="s">
        <v>51</v>
      </c>
    </row>
    <row r="10226" spans="1:6">
      <c r="A10226">
        <v>111</v>
      </c>
      <c r="B10226" s="1" t="s">
        <v>538</v>
      </c>
      <c r="C10226">
        <v>1</v>
      </c>
      <c r="D10226" s="39">
        <v>0.94</v>
      </c>
      <c r="E10226" s="39">
        <v>2</v>
      </c>
      <c r="F10226" s="39" t="s">
        <v>51</v>
      </c>
    </row>
    <row r="10227" spans="1:6">
      <c r="A10227">
        <v>111</v>
      </c>
      <c r="B10227" s="1" t="s">
        <v>538</v>
      </c>
      <c r="C10227">
        <v>2</v>
      </c>
      <c r="D10227" s="39">
        <v>1</v>
      </c>
      <c r="E10227" s="39">
        <v>3</v>
      </c>
      <c r="F10227" s="39" t="s">
        <v>51</v>
      </c>
    </row>
    <row r="10228" spans="1:6">
      <c r="A10228">
        <v>111</v>
      </c>
      <c r="B10228" s="1" t="s">
        <v>534</v>
      </c>
      <c r="C10228">
        <v>1</v>
      </c>
      <c r="D10228" s="39">
        <v>1</v>
      </c>
      <c r="E10228" s="39">
        <v>3</v>
      </c>
      <c r="F10228" s="39" t="s">
        <v>51</v>
      </c>
    </row>
    <row r="10229" spans="1:6">
      <c r="A10229">
        <v>111</v>
      </c>
      <c r="B10229" s="1" t="s">
        <v>534</v>
      </c>
      <c r="C10229">
        <v>2</v>
      </c>
      <c r="D10229" s="39">
        <v>1</v>
      </c>
      <c r="E10229" s="39">
        <v>3</v>
      </c>
      <c r="F10229" s="39" t="s">
        <v>51</v>
      </c>
    </row>
    <row r="10230" spans="1:6">
      <c r="A10230">
        <v>111</v>
      </c>
      <c r="B10230" s="1" t="s">
        <v>335</v>
      </c>
      <c r="C10230">
        <v>1</v>
      </c>
      <c r="D10230" s="39">
        <v>0.67</v>
      </c>
      <c r="E10230" s="39">
        <v>2</v>
      </c>
      <c r="F10230" s="39" t="s">
        <v>51</v>
      </c>
    </row>
    <row r="10231" spans="1:6">
      <c r="A10231">
        <v>111</v>
      </c>
      <c r="B10231" s="1" t="s">
        <v>335</v>
      </c>
      <c r="C10231">
        <v>2</v>
      </c>
      <c r="D10231" s="39">
        <v>0.74</v>
      </c>
      <c r="E10231" s="39">
        <v>2</v>
      </c>
      <c r="F10231" s="39" t="s">
        <v>51</v>
      </c>
    </row>
    <row r="10232" spans="1:6">
      <c r="A10232">
        <v>111</v>
      </c>
      <c r="B10232" s="1" t="s">
        <v>333</v>
      </c>
      <c r="C10232">
        <v>1</v>
      </c>
      <c r="D10232" s="39">
        <v>0.56999999999999995</v>
      </c>
      <c r="E10232" s="39">
        <v>1</v>
      </c>
      <c r="F10232" s="39" t="s">
        <v>51</v>
      </c>
    </row>
    <row r="10233" spans="1:6">
      <c r="A10233">
        <v>111</v>
      </c>
      <c r="B10233" s="1" t="s">
        <v>333</v>
      </c>
      <c r="C10233">
        <v>2</v>
      </c>
      <c r="D10233" s="39">
        <v>0.78</v>
      </c>
      <c r="E10233" s="39">
        <v>2</v>
      </c>
      <c r="F10233" s="39" t="s">
        <v>51</v>
      </c>
    </row>
    <row r="10234" spans="1:6">
      <c r="A10234">
        <v>111</v>
      </c>
      <c r="B10234" s="1" t="s">
        <v>511</v>
      </c>
      <c r="C10234">
        <v>1</v>
      </c>
      <c r="D10234" s="39">
        <v>0.8</v>
      </c>
      <c r="E10234" s="39">
        <v>2</v>
      </c>
      <c r="F10234" s="39" t="s">
        <v>51</v>
      </c>
    </row>
    <row r="10235" spans="1:6">
      <c r="A10235">
        <v>111</v>
      </c>
      <c r="B10235" s="1" t="s">
        <v>511</v>
      </c>
      <c r="C10235">
        <v>2</v>
      </c>
      <c r="D10235" s="39">
        <v>0.48</v>
      </c>
      <c r="E10235" s="39">
        <v>1</v>
      </c>
      <c r="F10235" s="39" t="s">
        <v>51</v>
      </c>
    </row>
    <row r="10236" spans="1:6">
      <c r="A10236">
        <v>111</v>
      </c>
      <c r="B10236" s="1" t="s">
        <v>120</v>
      </c>
      <c r="C10236">
        <v>1</v>
      </c>
      <c r="D10236" s="39">
        <v>0.47</v>
      </c>
      <c r="E10236" s="39">
        <v>1</v>
      </c>
      <c r="F10236" s="39" t="s">
        <v>51</v>
      </c>
    </row>
    <row r="10237" spans="1:6">
      <c r="A10237">
        <v>111</v>
      </c>
      <c r="B10237" s="1" t="s">
        <v>120</v>
      </c>
      <c r="C10237">
        <v>2</v>
      </c>
      <c r="D10237" s="39">
        <v>1</v>
      </c>
      <c r="E10237" s="39">
        <v>3</v>
      </c>
      <c r="F10237" s="39" t="s">
        <v>51</v>
      </c>
    </row>
    <row r="10238" spans="1:6">
      <c r="A10238">
        <v>111</v>
      </c>
      <c r="B10238" s="1" t="s">
        <v>681</v>
      </c>
      <c r="C10238">
        <v>1</v>
      </c>
      <c r="D10238" s="39">
        <v>0.7</v>
      </c>
      <c r="E10238" s="39">
        <v>2</v>
      </c>
      <c r="F10238" s="39" t="s">
        <v>51</v>
      </c>
    </row>
    <row r="10239" spans="1:6">
      <c r="A10239">
        <v>111</v>
      </c>
      <c r="B10239" s="1" t="s">
        <v>681</v>
      </c>
      <c r="C10239">
        <v>2</v>
      </c>
      <c r="D10239" s="39">
        <v>0.55000000000000004</v>
      </c>
      <c r="E10239" s="39">
        <v>2</v>
      </c>
      <c r="F10239" s="39" t="s">
        <v>51</v>
      </c>
    </row>
    <row r="10240" spans="1:6">
      <c r="A10240">
        <v>111</v>
      </c>
      <c r="B10240" s="1" t="s">
        <v>14</v>
      </c>
      <c r="C10240">
        <v>1</v>
      </c>
      <c r="D10240" s="39">
        <v>0.96</v>
      </c>
      <c r="E10240" s="39">
        <v>2</v>
      </c>
      <c r="F10240" s="39" t="s">
        <v>51</v>
      </c>
    </row>
    <row r="10241" spans="1:6">
      <c r="A10241">
        <v>111</v>
      </c>
      <c r="B10241" s="1" t="s">
        <v>14</v>
      </c>
      <c r="C10241">
        <v>2</v>
      </c>
      <c r="D10241" s="39">
        <v>0.82</v>
      </c>
      <c r="E10241" s="39">
        <v>2</v>
      </c>
      <c r="F10241" s="39" t="s">
        <v>51</v>
      </c>
    </row>
    <row r="10242" spans="1:6">
      <c r="A10242">
        <v>111</v>
      </c>
      <c r="B10242" s="1" t="s">
        <v>580</v>
      </c>
      <c r="C10242">
        <v>1</v>
      </c>
      <c r="D10242" s="39">
        <v>0.64</v>
      </c>
      <c r="E10242" s="39">
        <v>1</v>
      </c>
      <c r="F10242" s="39" t="s">
        <v>51</v>
      </c>
    </row>
    <row r="10243" spans="1:6">
      <c r="A10243">
        <v>111</v>
      </c>
      <c r="B10243" s="1" t="s">
        <v>580</v>
      </c>
      <c r="C10243">
        <v>2</v>
      </c>
      <c r="D10243" s="39">
        <v>0.72</v>
      </c>
      <c r="E10243" s="39">
        <v>2</v>
      </c>
      <c r="F10243" s="39" t="s">
        <v>51</v>
      </c>
    </row>
    <row r="10244" spans="1:6">
      <c r="A10244">
        <v>111</v>
      </c>
      <c r="B10244" s="1" t="s">
        <v>509</v>
      </c>
      <c r="C10244">
        <v>1</v>
      </c>
      <c r="D10244" s="39">
        <v>0.39</v>
      </c>
      <c r="E10244" s="39">
        <v>1</v>
      </c>
      <c r="F10244" s="39" t="s">
        <v>51</v>
      </c>
    </row>
    <row r="10245" spans="1:6">
      <c r="A10245">
        <v>111</v>
      </c>
      <c r="B10245" s="1" t="s">
        <v>509</v>
      </c>
      <c r="C10245">
        <v>2</v>
      </c>
      <c r="D10245" s="39">
        <v>1</v>
      </c>
      <c r="E10245" s="39">
        <v>3</v>
      </c>
      <c r="F10245" s="39" t="s">
        <v>51</v>
      </c>
    </row>
    <row r="10246" spans="1:6">
      <c r="A10246">
        <v>111</v>
      </c>
      <c r="B10246" s="1" t="s">
        <v>405</v>
      </c>
      <c r="C10246">
        <v>1</v>
      </c>
      <c r="D10246" s="39">
        <v>1</v>
      </c>
      <c r="E10246" s="39">
        <v>3</v>
      </c>
      <c r="F10246" s="39" t="s">
        <v>51</v>
      </c>
    </row>
    <row r="10247" spans="1:6">
      <c r="A10247">
        <v>111</v>
      </c>
      <c r="B10247" s="1" t="s">
        <v>405</v>
      </c>
      <c r="C10247">
        <v>2</v>
      </c>
      <c r="D10247" s="39">
        <v>1</v>
      </c>
      <c r="E10247" s="39">
        <v>3</v>
      </c>
      <c r="F10247" s="39" t="s">
        <v>51</v>
      </c>
    </row>
    <row r="10248" spans="1:6">
      <c r="A10248">
        <v>111</v>
      </c>
      <c r="B10248" s="1" t="s">
        <v>201</v>
      </c>
      <c r="C10248">
        <v>1</v>
      </c>
      <c r="D10248" s="39">
        <v>0.9</v>
      </c>
      <c r="E10248" s="39">
        <v>2</v>
      </c>
      <c r="F10248" s="39" t="s">
        <v>51</v>
      </c>
    </row>
    <row r="10249" spans="1:6">
      <c r="A10249">
        <v>111</v>
      </c>
      <c r="B10249" s="1" t="s">
        <v>201</v>
      </c>
      <c r="C10249">
        <v>2</v>
      </c>
      <c r="D10249" s="39">
        <v>1</v>
      </c>
      <c r="E10249" s="39">
        <v>3</v>
      </c>
      <c r="F10249" s="39" t="s">
        <v>51</v>
      </c>
    </row>
    <row r="10250" spans="1:6">
      <c r="A10250">
        <v>111</v>
      </c>
      <c r="B10250" s="1" t="s">
        <v>481</v>
      </c>
      <c r="C10250">
        <v>1</v>
      </c>
      <c r="D10250" s="39">
        <v>0.74</v>
      </c>
      <c r="E10250" s="39">
        <v>1</v>
      </c>
      <c r="F10250" s="39" t="s">
        <v>51</v>
      </c>
    </row>
    <row r="10251" spans="1:6">
      <c r="A10251">
        <v>111</v>
      </c>
      <c r="B10251" s="1" t="s">
        <v>481</v>
      </c>
      <c r="C10251">
        <v>2</v>
      </c>
      <c r="D10251" s="39">
        <v>0.69</v>
      </c>
      <c r="E10251" s="39">
        <v>2</v>
      </c>
      <c r="F10251" s="39" t="s">
        <v>51</v>
      </c>
    </row>
    <row r="10252" spans="1:6">
      <c r="A10252">
        <v>111</v>
      </c>
      <c r="B10252" s="1" t="s">
        <v>414</v>
      </c>
      <c r="C10252">
        <v>1</v>
      </c>
      <c r="D10252" s="39">
        <v>0.85</v>
      </c>
      <c r="E10252" s="39">
        <v>2</v>
      </c>
      <c r="F10252" s="39" t="s">
        <v>51</v>
      </c>
    </row>
    <row r="10253" spans="1:6">
      <c r="A10253">
        <v>111</v>
      </c>
      <c r="B10253" s="1" t="s">
        <v>414</v>
      </c>
      <c r="C10253">
        <v>2</v>
      </c>
      <c r="D10253" s="39">
        <v>0.6</v>
      </c>
      <c r="E10253" s="39">
        <v>2</v>
      </c>
      <c r="F10253" s="39" t="s">
        <v>51</v>
      </c>
    </row>
    <row r="10254" spans="1:6">
      <c r="A10254">
        <v>111</v>
      </c>
      <c r="B10254" s="1" t="s">
        <v>671</v>
      </c>
      <c r="C10254">
        <v>1</v>
      </c>
      <c r="D10254" s="39">
        <v>0.92</v>
      </c>
      <c r="E10254" s="39">
        <v>2</v>
      </c>
      <c r="F10254" s="39" t="s">
        <v>51</v>
      </c>
    </row>
    <row r="10255" spans="1:6">
      <c r="A10255">
        <v>111</v>
      </c>
      <c r="B10255" s="1" t="s">
        <v>671</v>
      </c>
      <c r="C10255">
        <v>2</v>
      </c>
      <c r="D10255" s="39">
        <v>0.52</v>
      </c>
      <c r="E10255" s="39">
        <v>1</v>
      </c>
      <c r="F10255" s="39" t="s">
        <v>51</v>
      </c>
    </row>
    <row r="10256" spans="1:6">
      <c r="A10256">
        <v>111</v>
      </c>
      <c r="B10256" s="1" t="s">
        <v>257</v>
      </c>
      <c r="C10256">
        <v>1</v>
      </c>
      <c r="D10256" s="39">
        <v>0.61</v>
      </c>
      <c r="E10256" s="39">
        <v>2</v>
      </c>
      <c r="F10256" s="39" t="s">
        <v>51</v>
      </c>
    </row>
    <row r="10257" spans="1:6">
      <c r="A10257">
        <v>111</v>
      </c>
      <c r="B10257" s="1" t="s">
        <v>257</v>
      </c>
      <c r="C10257">
        <v>2</v>
      </c>
      <c r="D10257" s="39">
        <v>0</v>
      </c>
      <c r="E10257" s="39">
        <v>0</v>
      </c>
      <c r="F10257" s="39" t="s">
        <v>52</v>
      </c>
    </row>
    <row r="10258" spans="1:6">
      <c r="A10258">
        <v>111</v>
      </c>
      <c r="B10258" s="1" t="s">
        <v>323</v>
      </c>
      <c r="C10258">
        <v>1</v>
      </c>
      <c r="D10258" s="39">
        <v>1</v>
      </c>
      <c r="E10258" s="39">
        <v>3</v>
      </c>
      <c r="F10258" s="39" t="s">
        <v>51</v>
      </c>
    </row>
    <row r="10259" spans="1:6">
      <c r="A10259">
        <v>111</v>
      </c>
      <c r="B10259" s="1" t="s">
        <v>323</v>
      </c>
      <c r="C10259">
        <v>2</v>
      </c>
      <c r="D10259" s="39">
        <v>1</v>
      </c>
      <c r="E10259" s="39">
        <v>3</v>
      </c>
      <c r="F10259" s="39" t="s">
        <v>51</v>
      </c>
    </row>
    <row r="10260" spans="1:6">
      <c r="A10260">
        <v>111</v>
      </c>
      <c r="B10260" s="1" t="s">
        <v>526</v>
      </c>
      <c r="C10260">
        <v>1</v>
      </c>
      <c r="D10260" s="39">
        <v>0.9</v>
      </c>
      <c r="E10260" s="39">
        <v>2</v>
      </c>
      <c r="F10260" s="39" t="s">
        <v>51</v>
      </c>
    </row>
    <row r="10261" spans="1:6">
      <c r="A10261">
        <v>111</v>
      </c>
      <c r="B10261" s="1" t="s">
        <v>526</v>
      </c>
      <c r="C10261">
        <v>2</v>
      </c>
      <c r="D10261" s="39">
        <v>0.76</v>
      </c>
      <c r="E10261" s="39">
        <v>2</v>
      </c>
      <c r="F10261" s="39" t="s">
        <v>51</v>
      </c>
    </row>
    <row r="10262" spans="1:6">
      <c r="A10262">
        <v>111</v>
      </c>
      <c r="B10262" s="1" t="s">
        <v>122</v>
      </c>
      <c r="C10262">
        <v>1</v>
      </c>
      <c r="D10262" s="39">
        <v>1</v>
      </c>
      <c r="E10262" s="39">
        <v>3</v>
      </c>
      <c r="F10262" s="39" t="s">
        <v>51</v>
      </c>
    </row>
    <row r="10263" spans="1:6">
      <c r="A10263">
        <v>111</v>
      </c>
      <c r="B10263" s="1" t="s">
        <v>122</v>
      </c>
      <c r="C10263">
        <v>2</v>
      </c>
      <c r="D10263" s="39">
        <v>1</v>
      </c>
      <c r="E10263" s="39">
        <v>3</v>
      </c>
      <c r="F10263" s="39" t="s">
        <v>51</v>
      </c>
    </row>
    <row r="10264" spans="1:6">
      <c r="A10264">
        <v>111</v>
      </c>
      <c r="B10264" s="1" t="s">
        <v>20</v>
      </c>
      <c r="C10264">
        <v>1</v>
      </c>
      <c r="D10264" s="39">
        <v>0.7</v>
      </c>
      <c r="E10264" s="39">
        <v>2</v>
      </c>
      <c r="F10264" s="39" t="s">
        <v>51</v>
      </c>
    </row>
    <row r="10265" spans="1:6">
      <c r="A10265">
        <v>111</v>
      </c>
      <c r="B10265" s="1" t="s">
        <v>20</v>
      </c>
      <c r="C10265">
        <v>2</v>
      </c>
      <c r="D10265" s="39">
        <v>1</v>
      </c>
      <c r="E10265" s="39">
        <v>3</v>
      </c>
      <c r="F10265" s="39" t="s">
        <v>51</v>
      </c>
    </row>
    <row r="10266" spans="1:6">
      <c r="A10266">
        <v>111</v>
      </c>
      <c r="B10266" s="1" t="s">
        <v>234</v>
      </c>
      <c r="C10266">
        <v>1</v>
      </c>
      <c r="D10266" s="39">
        <v>0.99</v>
      </c>
      <c r="E10266" s="39">
        <v>2</v>
      </c>
      <c r="F10266" s="39" t="s">
        <v>51</v>
      </c>
    </row>
    <row r="10267" spans="1:6">
      <c r="A10267">
        <v>111</v>
      </c>
      <c r="B10267" s="1" t="s">
        <v>234</v>
      </c>
      <c r="C10267">
        <v>2</v>
      </c>
      <c r="D10267" s="39">
        <v>0</v>
      </c>
      <c r="E10267" s="39">
        <v>0</v>
      </c>
      <c r="F10267" s="39" t="s">
        <v>52</v>
      </c>
    </row>
    <row r="10268" spans="1:6">
      <c r="A10268">
        <v>111</v>
      </c>
      <c r="B10268" s="1" t="s">
        <v>290</v>
      </c>
      <c r="C10268">
        <v>1</v>
      </c>
      <c r="D10268" s="39">
        <v>0.66</v>
      </c>
      <c r="E10268" s="39">
        <v>2</v>
      </c>
      <c r="F10268" s="39" t="s">
        <v>51</v>
      </c>
    </row>
    <row r="10269" spans="1:6">
      <c r="A10269">
        <v>111</v>
      </c>
      <c r="B10269" s="1" t="s">
        <v>290</v>
      </c>
      <c r="C10269">
        <v>2</v>
      </c>
      <c r="D10269" s="39">
        <v>0.42</v>
      </c>
      <c r="E10269" s="39">
        <v>1</v>
      </c>
      <c r="F10269" s="39" t="s">
        <v>51</v>
      </c>
    </row>
    <row r="10270" spans="1:6">
      <c r="A10270">
        <v>111</v>
      </c>
      <c r="B10270" s="1" t="s">
        <v>240</v>
      </c>
      <c r="C10270">
        <v>1</v>
      </c>
      <c r="D10270" s="39">
        <v>0.89</v>
      </c>
      <c r="E10270" s="39">
        <v>2</v>
      </c>
      <c r="F10270" s="39" t="s">
        <v>51</v>
      </c>
    </row>
    <row r="10271" spans="1:6">
      <c r="A10271">
        <v>111</v>
      </c>
      <c r="B10271" s="1" t="s">
        <v>240</v>
      </c>
      <c r="C10271">
        <v>2</v>
      </c>
      <c r="D10271" s="39">
        <v>0.59</v>
      </c>
      <c r="E10271" s="39">
        <v>2</v>
      </c>
      <c r="F10271" s="39" t="s">
        <v>51</v>
      </c>
    </row>
    <row r="10272" spans="1:6">
      <c r="A10272">
        <v>111</v>
      </c>
      <c r="B10272" s="1" t="s">
        <v>274</v>
      </c>
      <c r="C10272">
        <v>1</v>
      </c>
      <c r="D10272" s="39">
        <v>1</v>
      </c>
      <c r="E10272" s="39">
        <v>3</v>
      </c>
      <c r="F10272" s="39" t="s">
        <v>51</v>
      </c>
    </row>
    <row r="10273" spans="1:6">
      <c r="A10273">
        <v>111</v>
      </c>
      <c r="B10273" s="1" t="s">
        <v>274</v>
      </c>
      <c r="C10273">
        <v>2</v>
      </c>
      <c r="D10273" s="39">
        <v>0.74</v>
      </c>
      <c r="E10273" s="39">
        <v>1</v>
      </c>
      <c r="F10273" s="39" t="s">
        <v>51</v>
      </c>
    </row>
    <row r="10274" spans="1:6">
      <c r="A10274">
        <v>111</v>
      </c>
      <c r="B10274" s="1" t="s">
        <v>342</v>
      </c>
      <c r="C10274">
        <v>1</v>
      </c>
      <c r="D10274" s="39">
        <v>0.59</v>
      </c>
      <c r="E10274" s="39">
        <v>2</v>
      </c>
      <c r="F10274" s="39" t="s">
        <v>51</v>
      </c>
    </row>
    <row r="10275" spans="1:6">
      <c r="A10275">
        <v>111</v>
      </c>
      <c r="B10275" s="1" t="s">
        <v>342</v>
      </c>
      <c r="C10275">
        <v>2</v>
      </c>
      <c r="D10275" s="39">
        <v>0.72</v>
      </c>
      <c r="E10275" s="39">
        <v>2</v>
      </c>
      <c r="F10275" s="39" t="s">
        <v>51</v>
      </c>
    </row>
    <row r="10276" spans="1:6">
      <c r="A10276">
        <v>111</v>
      </c>
      <c r="B10276" s="1" t="s">
        <v>394</v>
      </c>
      <c r="C10276">
        <v>1</v>
      </c>
      <c r="D10276" s="39">
        <v>1</v>
      </c>
      <c r="E10276" s="39">
        <v>3</v>
      </c>
      <c r="F10276" s="39" t="s">
        <v>51</v>
      </c>
    </row>
    <row r="10277" spans="1:6">
      <c r="A10277">
        <v>111</v>
      </c>
      <c r="B10277" s="1" t="s">
        <v>394</v>
      </c>
      <c r="C10277">
        <v>2</v>
      </c>
      <c r="D10277" s="39">
        <v>1</v>
      </c>
      <c r="E10277" s="39">
        <v>3</v>
      </c>
      <c r="F10277" s="39" t="s">
        <v>51</v>
      </c>
    </row>
    <row r="10278" spans="1:6">
      <c r="A10278">
        <v>111</v>
      </c>
      <c r="B10278" s="1" t="s">
        <v>311</v>
      </c>
      <c r="C10278">
        <v>1</v>
      </c>
      <c r="D10278" s="39">
        <v>0.77</v>
      </c>
      <c r="E10278" s="39">
        <v>1</v>
      </c>
      <c r="F10278" s="39" t="s">
        <v>51</v>
      </c>
    </row>
    <row r="10279" spans="1:6">
      <c r="A10279">
        <v>111</v>
      </c>
      <c r="B10279" s="1" t="s">
        <v>311</v>
      </c>
      <c r="C10279">
        <v>2</v>
      </c>
      <c r="D10279" s="39">
        <v>0.89</v>
      </c>
      <c r="E10279" s="39">
        <v>2</v>
      </c>
      <c r="F10279" s="39" t="s">
        <v>51</v>
      </c>
    </row>
    <row r="10280" spans="1:6">
      <c r="A10280">
        <v>111</v>
      </c>
      <c r="B10280" s="1" t="s">
        <v>561</v>
      </c>
      <c r="C10280">
        <v>1</v>
      </c>
      <c r="D10280" s="39">
        <v>0.86</v>
      </c>
      <c r="E10280" s="39">
        <v>2</v>
      </c>
      <c r="F10280" s="39" t="s">
        <v>51</v>
      </c>
    </row>
    <row r="10281" spans="1:6">
      <c r="A10281">
        <v>111</v>
      </c>
      <c r="B10281" s="1" t="s">
        <v>561</v>
      </c>
      <c r="C10281">
        <v>2</v>
      </c>
      <c r="D10281" s="39">
        <v>0.45</v>
      </c>
      <c r="E10281" s="39">
        <v>1</v>
      </c>
      <c r="F10281" s="39" t="s">
        <v>51</v>
      </c>
    </row>
    <row r="10282" spans="1:6">
      <c r="A10282">
        <v>111</v>
      </c>
      <c r="B10282" s="1" t="s">
        <v>356</v>
      </c>
      <c r="C10282">
        <v>1</v>
      </c>
      <c r="D10282" s="39">
        <v>0.77</v>
      </c>
      <c r="E10282" s="39">
        <v>1</v>
      </c>
      <c r="F10282" s="39" t="s">
        <v>51</v>
      </c>
    </row>
    <row r="10283" spans="1:6">
      <c r="A10283">
        <v>111</v>
      </c>
      <c r="B10283" s="1" t="s">
        <v>356</v>
      </c>
      <c r="C10283">
        <v>2</v>
      </c>
      <c r="D10283" s="39">
        <v>0.69</v>
      </c>
      <c r="E10283" s="39">
        <v>1</v>
      </c>
      <c r="F10283" s="39" t="s">
        <v>51</v>
      </c>
    </row>
    <row r="10284" spans="1:6">
      <c r="A10284">
        <v>111</v>
      </c>
      <c r="B10284" s="1" t="s">
        <v>243</v>
      </c>
      <c r="C10284">
        <v>1</v>
      </c>
      <c r="D10284" s="39">
        <v>0</v>
      </c>
      <c r="E10284" s="39">
        <v>0</v>
      </c>
      <c r="F10284" s="39" t="s">
        <v>52</v>
      </c>
    </row>
    <row r="10285" spans="1:6">
      <c r="A10285">
        <v>111</v>
      </c>
      <c r="B10285" s="1" t="s">
        <v>243</v>
      </c>
      <c r="C10285">
        <v>2</v>
      </c>
      <c r="D10285" s="39">
        <v>0</v>
      </c>
      <c r="E10285" s="39">
        <v>0</v>
      </c>
      <c r="F10285" s="39" t="s">
        <v>52</v>
      </c>
    </row>
    <row r="10286" spans="1:6">
      <c r="A10286">
        <v>111</v>
      </c>
      <c r="B10286" s="1" t="s">
        <v>275</v>
      </c>
      <c r="C10286">
        <v>1</v>
      </c>
      <c r="D10286" s="39">
        <v>1</v>
      </c>
      <c r="E10286" s="39">
        <v>3</v>
      </c>
      <c r="F10286" s="39" t="s">
        <v>51</v>
      </c>
    </row>
    <row r="10287" spans="1:6">
      <c r="A10287">
        <v>111</v>
      </c>
      <c r="B10287" s="1" t="s">
        <v>275</v>
      </c>
      <c r="C10287">
        <v>2</v>
      </c>
      <c r="D10287" s="39">
        <v>0.8</v>
      </c>
      <c r="E10287" s="39">
        <v>2</v>
      </c>
      <c r="F10287" s="39" t="s">
        <v>51</v>
      </c>
    </row>
    <row r="10288" spans="1:6">
      <c r="A10288">
        <v>111</v>
      </c>
      <c r="B10288" s="1" t="s">
        <v>602</v>
      </c>
      <c r="C10288">
        <v>1</v>
      </c>
      <c r="D10288" s="39">
        <v>0.57999999999999996</v>
      </c>
      <c r="E10288" s="39">
        <v>2</v>
      </c>
      <c r="F10288" s="39" t="s">
        <v>51</v>
      </c>
    </row>
    <row r="10289" spans="1:6">
      <c r="A10289">
        <v>111</v>
      </c>
      <c r="B10289" s="1" t="s">
        <v>602</v>
      </c>
      <c r="C10289">
        <v>2</v>
      </c>
      <c r="D10289" s="39">
        <v>0.86</v>
      </c>
      <c r="E10289" s="39">
        <v>2</v>
      </c>
      <c r="F10289" s="39" t="s">
        <v>51</v>
      </c>
    </row>
    <row r="10290" spans="1:6">
      <c r="A10290">
        <v>111</v>
      </c>
      <c r="B10290" s="1" t="s">
        <v>285</v>
      </c>
      <c r="C10290">
        <v>1</v>
      </c>
      <c r="D10290" s="39">
        <v>0.83</v>
      </c>
      <c r="E10290" s="39">
        <v>2</v>
      </c>
      <c r="F10290" s="39" t="s">
        <v>51</v>
      </c>
    </row>
    <row r="10291" spans="1:6">
      <c r="A10291">
        <v>111</v>
      </c>
      <c r="B10291" s="1" t="s">
        <v>285</v>
      </c>
      <c r="C10291">
        <v>2</v>
      </c>
      <c r="D10291" s="39">
        <v>0.79</v>
      </c>
      <c r="E10291" s="39">
        <v>2</v>
      </c>
      <c r="F10291" s="39" t="s">
        <v>51</v>
      </c>
    </row>
    <row r="10292" spans="1:6">
      <c r="A10292">
        <v>111</v>
      </c>
      <c r="B10292" s="1" t="s">
        <v>370</v>
      </c>
      <c r="C10292">
        <v>1</v>
      </c>
      <c r="D10292" s="39">
        <v>0.78</v>
      </c>
      <c r="E10292" s="39">
        <v>1</v>
      </c>
      <c r="F10292" s="39" t="s">
        <v>51</v>
      </c>
    </row>
    <row r="10293" spans="1:6">
      <c r="A10293">
        <v>111</v>
      </c>
      <c r="B10293" s="1" t="s">
        <v>370</v>
      </c>
      <c r="C10293">
        <v>2</v>
      </c>
      <c r="D10293" s="39">
        <v>0.74</v>
      </c>
      <c r="E10293" s="39">
        <v>2</v>
      </c>
      <c r="F10293" s="39" t="s">
        <v>51</v>
      </c>
    </row>
    <row r="10294" spans="1:6">
      <c r="A10294">
        <v>111</v>
      </c>
      <c r="B10294" s="1" t="s">
        <v>664</v>
      </c>
      <c r="C10294">
        <v>1</v>
      </c>
      <c r="D10294" s="39">
        <v>0.82</v>
      </c>
      <c r="E10294" s="39">
        <v>2</v>
      </c>
      <c r="F10294" s="39" t="s">
        <v>51</v>
      </c>
    </row>
    <row r="10295" spans="1:6">
      <c r="A10295">
        <v>111</v>
      </c>
      <c r="B10295" s="1" t="s">
        <v>664</v>
      </c>
      <c r="C10295">
        <v>2</v>
      </c>
      <c r="D10295" s="39">
        <v>1</v>
      </c>
      <c r="E10295" s="39">
        <v>3</v>
      </c>
      <c r="F10295" s="39" t="s">
        <v>51</v>
      </c>
    </row>
    <row r="10296" spans="1:6">
      <c r="A10296">
        <v>111</v>
      </c>
      <c r="B10296" s="1" t="s">
        <v>667</v>
      </c>
      <c r="C10296">
        <v>1</v>
      </c>
      <c r="D10296" s="39">
        <v>0.81</v>
      </c>
      <c r="E10296" s="39">
        <v>2</v>
      </c>
      <c r="F10296" s="39" t="s">
        <v>51</v>
      </c>
    </row>
    <row r="10297" spans="1:6">
      <c r="A10297">
        <v>111</v>
      </c>
      <c r="B10297" s="1" t="s">
        <v>667</v>
      </c>
      <c r="C10297">
        <v>2</v>
      </c>
      <c r="D10297" s="39">
        <v>0.77</v>
      </c>
      <c r="E10297" s="39">
        <v>1</v>
      </c>
      <c r="F10297" s="39" t="s">
        <v>51</v>
      </c>
    </row>
    <row r="10298" spans="1:6">
      <c r="A10298">
        <v>111</v>
      </c>
      <c r="B10298" s="1" t="s">
        <v>673</v>
      </c>
      <c r="C10298">
        <v>1</v>
      </c>
      <c r="D10298" s="39">
        <v>0.83</v>
      </c>
      <c r="E10298" s="39">
        <v>1</v>
      </c>
      <c r="F10298" s="39" t="s">
        <v>51</v>
      </c>
    </row>
    <row r="10299" spans="1:6">
      <c r="A10299">
        <v>111</v>
      </c>
      <c r="B10299" s="1" t="s">
        <v>673</v>
      </c>
      <c r="C10299">
        <v>2</v>
      </c>
      <c r="D10299" s="39">
        <v>0.86</v>
      </c>
      <c r="E10299" s="39">
        <v>2</v>
      </c>
      <c r="F10299" s="39" t="s">
        <v>51</v>
      </c>
    </row>
    <row r="10300" spans="1:6">
      <c r="A10300">
        <v>111</v>
      </c>
      <c r="B10300" s="1" t="s">
        <v>535</v>
      </c>
      <c r="C10300">
        <v>1</v>
      </c>
      <c r="D10300" s="39">
        <v>0.89</v>
      </c>
      <c r="E10300" s="39">
        <v>2</v>
      </c>
      <c r="F10300" s="39" t="s">
        <v>51</v>
      </c>
    </row>
    <row r="10301" spans="1:6">
      <c r="A10301">
        <v>111</v>
      </c>
      <c r="B10301" s="1" t="s">
        <v>535</v>
      </c>
      <c r="C10301">
        <v>2</v>
      </c>
      <c r="D10301" s="39">
        <v>0.72</v>
      </c>
      <c r="E10301" s="39">
        <v>1</v>
      </c>
      <c r="F10301" s="39" t="s">
        <v>51</v>
      </c>
    </row>
    <row r="10302" spans="1:6">
      <c r="A10302">
        <v>111</v>
      </c>
      <c r="B10302" s="1" t="s">
        <v>669</v>
      </c>
      <c r="C10302">
        <v>1</v>
      </c>
      <c r="D10302" s="39">
        <v>0.69</v>
      </c>
      <c r="E10302" s="39">
        <v>2</v>
      </c>
      <c r="F10302" s="39" t="s">
        <v>51</v>
      </c>
    </row>
    <row r="10303" spans="1:6">
      <c r="A10303">
        <v>111</v>
      </c>
      <c r="B10303" s="1" t="s">
        <v>669</v>
      </c>
      <c r="C10303">
        <v>2</v>
      </c>
      <c r="D10303" s="39">
        <v>0.84</v>
      </c>
      <c r="E10303" s="39">
        <v>1</v>
      </c>
      <c r="F10303" s="39" t="s">
        <v>51</v>
      </c>
    </row>
    <row r="10304" spans="1:6">
      <c r="A10304" s="64">
        <v>112</v>
      </c>
      <c r="B10304" s="1" t="s">
        <v>680</v>
      </c>
      <c r="C10304">
        <v>1</v>
      </c>
      <c r="D10304" s="39">
        <v>0.5</v>
      </c>
      <c r="E10304" s="39">
        <v>2</v>
      </c>
      <c r="F10304" s="39" t="s">
        <v>51</v>
      </c>
    </row>
    <row r="10305" spans="1:6">
      <c r="A10305">
        <v>112</v>
      </c>
      <c r="B10305" s="1" t="s">
        <v>680</v>
      </c>
      <c r="C10305">
        <v>2</v>
      </c>
      <c r="D10305" s="39">
        <v>0.51</v>
      </c>
      <c r="E10305" s="39">
        <v>1</v>
      </c>
      <c r="F10305" s="39" t="s">
        <v>51</v>
      </c>
    </row>
    <row r="10306" spans="1:6">
      <c r="A10306">
        <v>112</v>
      </c>
      <c r="B10306" s="1" t="s">
        <v>3</v>
      </c>
      <c r="C10306">
        <v>1</v>
      </c>
      <c r="D10306" s="39">
        <v>0.4</v>
      </c>
      <c r="E10306" s="39">
        <v>1</v>
      </c>
      <c r="F10306" s="39" t="s">
        <v>51</v>
      </c>
    </row>
    <row r="10307" spans="1:6">
      <c r="A10307">
        <v>112</v>
      </c>
      <c r="B10307" s="1" t="s">
        <v>3</v>
      </c>
      <c r="C10307">
        <v>2</v>
      </c>
      <c r="D10307" s="39">
        <v>0.38</v>
      </c>
      <c r="E10307" s="39">
        <v>1</v>
      </c>
      <c r="F10307" s="39" t="s">
        <v>51</v>
      </c>
    </row>
    <row r="10308" spans="1:6">
      <c r="A10308">
        <v>112</v>
      </c>
      <c r="B10308" s="1" t="s">
        <v>332</v>
      </c>
      <c r="C10308">
        <v>1</v>
      </c>
      <c r="D10308" s="39">
        <v>0.56000000000000005</v>
      </c>
      <c r="E10308" s="39">
        <v>2</v>
      </c>
      <c r="F10308" s="39" t="s">
        <v>51</v>
      </c>
    </row>
    <row r="10309" spans="1:6">
      <c r="A10309">
        <v>112</v>
      </c>
      <c r="B10309" s="1" t="s">
        <v>332</v>
      </c>
      <c r="C10309">
        <v>2</v>
      </c>
      <c r="D10309" s="39">
        <v>0.39</v>
      </c>
      <c r="E10309" s="39">
        <v>0</v>
      </c>
      <c r="F10309" s="39" t="s">
        <v>51</v>
      </c>
    </row>
    <row r="10310" spans="1:6">
      <c r="A10310">
        <v>112</v>
      </c>
      <c r="B10310" s="1" t="s">
        <v>390</v>
      </c>
      <c r="C10310">
        <v>1</v>
      </c>
      <c r="D10310" s="39">
        <v>0.52</v>
      </c>
      <c r="E10310" s="39">
        <v>2</v>
      </c>
      <c r="F10310" s="39" t="s">
        <v>51</v>
      </c>
    </row>
    <row r="10311" spans="1:6">
      <c r="A10311">
        <v>112</v>
      </c>
      <c r="B10311" s="1" t="s">
        <v>390</v>
      </c>
      <c r="C10311">
        <v>2</v>
      </c>
      <c r="D10311" s="39">
        <v>0.85</v>
      </c>
      <c r="E10311" s="39">
        <v>2</v>
      </c>
      <c r="F10311" s="39" t="s">
        <v>51</v>
      </c>
    </row>
    <row r="10312" spans="1:6">
      <c r="A10312">
        <v>112</v>
      </c>
      <c r="B10312" s="1" t="s">
        <v>657</v>
      </c>
      <c r="C10312">
        <v>1</v>
      </c>
      <c r="D10312" s="39">
        <v>0.51</v>
      </c>
      <c r="E10312" s="39">
        <v>1</v>
      </c>
      <c r="F10312" s="39" t="s">
        <v>51</v>
      </c>
    </row>
    <row r="10313" spans="1:6">
      <c r="A10313">
        <v>112</v>
      </c>
      <c r="B10313" s="1" t="s">
        <v>657</v>
      </c>
      <c r="C10313">
        <v>2</v>
      </c>
      <c r="D10313" s="39">
        <v>0</v>
      </c>
      <c r="E10313" s="39">
        <v>0</v>
      </c>
      <c r="F10313" s="39" t="s">
        <v>52</v>
      </c>
    </row>
    <row r="10314" spans="1:6">
      <c r="A10314">
        <v>112</v>
      </c>
      <c r="B10314" s="1" t="s">
        <v>452</v>
      </c>
      <c r="C10314">
        <v>1</v>
      </c>
      <c r="D10314" s="39">
        <v>0.65</v>
      </c>
      <c r="E10314" s="39">
        <v>2</v>
      </c>
      <c r="F10314" s="39" t="s">
        <v>51</v>
      </c>
    </row>
    <row r="10315" spans="1:6">
      <c r="A10315">
        <v>112</v>
      </c>
      <c r="B10315" s="1" t="s">
        <v>452</v>
      </c>
      <c r="C10315">
        <v>2</v>
      </c>
      <c r="D10315" s="39">
        <v>0.47</v>
      </c>
      <c r="E10315" s="39">
        <v>1</v>
      </c>
      <c r="F10315" s="39" t="s">
        <v>51</v>
      </c>
    </row>
    <row r="10316" spans="1:6">
      <c r="A10316">
        <v>112</v>
      </c>
      <c r="B10316" s="1" t="s">
        <v>343</v>
      </c>
      <c r="C10316">
        <v>1</v>
      </c>
      <c r="D10316" s="39">
        <v>0.61</v>
      </c>
      <c r="E10316" s="39">
        <v>2</v>
      </c>
      <c r="F10316" s="39" t="s">
        <v>51</v>
      </c>
    </row>
    <row r="10317" spans="1:6">
      <c r="A10317">
        <v>112</v>
      </c>
      <c r="B10317" s="1" t="s">
        <v>343</v>
      </c>
      <c r="C10317">
        <v>2</v>
      </c>
      <c r="D10317" s="39">
        <v>0.69</v>
      </c>
      <c r="E10317" s="39">
        <v>2</v>
      </c>
      <c r="F10317" s="39" t="s">
        <v>51</v>
      </c>
    </row>
    <row r="10318" spans="1:6">
      <c r="A10318">
        <v>112</v>
      </c>
      <c r="B10318" s="1" t="s">
        <v>508</v>
      </c>
      <c r="C10318">
        <v>1</v>
      </c>
      <c r="D10318" s="39">
        <v>0.61</v>
      </c>
      <c r="E10318" s="39">
        <v>2</v>
      </c>
      <c r="F10318" s="39" t="s">
        <v>51</v>
      </c>
    </row>
    <row r="10319" spans="1:6">
      <c r="A10319">
        <v>112</v>
      </c>
      <c r="B10319" s="1" t="s">
        <v>508</v>
      </c>
      <c r="C10319">
        <v>2</v>
      </c>
      <c r="D10319" s="39">
        <v>0.81</v>
      </c>
      <c r="E10319" s="39">
        <v>2</v>
      </c>
      <c r="F10319" s="39" t="s">
        <v>51</v>
      </c>
    </row>
    <row r="10320" spans="1:6">
      <c r="A10320">
        <v>112</v>
      </c>
      <c r="B10320" s="1" t="s">
        <v>10</v>
      </c>
      <c r="C10320">
        <v>1</v>
      </c>
      <c r="D10320" s="39">
        <v>0.61</v>
      </c>
      <c r="E10320" s="39">
        <v>1</v>
      </c>
      <c r="F10320" s="39" t="s">
        <v>51</v>
      </c>
    </row>
    <row r="10321" spans="1:6">
      <c r="A10321">
        <v>112</v>
      </c>
      <c r="B10321" s="1" t="s">
        <v>10</v>
      </c>
      <c r="C10321">
        <v>2</v>
      </c>
      <c r="D10321" s="39">
        <v>0.8</v>
      </c>
      <c r="E10321" s="39">
        <v>2</v>
      </c>
      <c r="F10321" s="39" t="s">
        <v>51</v>
      </c>
    </row>
    <row r="10322" spans="1:6">
      <c r="A10322">
        <v>112</v>
      </c>
      <c r="B10322" s="1" t="s">
        <v>334</v>
      </c>
      <c r="C10322">
        <v>1</v>
      </c>
      <c r="D10322" s="39">
        <v>0.47</v>
      </c>
      <c r="E10322" s="39">
        <v>0</v>
      </c>
      <c r="F10322" s="39" t="s">
        <v>51</v>
      </c>
    </row>
    <row r="10323" spans="1:6">
      <c r="A10323">
        <v>112</v>
      </c>
      <c r="B10323" s="1" t="s">
        <v>334</v>
      </c>
      <c r="C10323">
        <v>2</v>
      </c>
      <c r="D10323" s="39">
        <v>0.56999999999999995</v>
      </c>
      <c r="E10323" s="39">
        <v>2</v>
      </c>
      <c r="F10323" s="39" t="s">
        <v>51</v>
      </c>
    </row>
    <row r="10324" spans="1:6">
      <c r="A10324">
        <v>112</v>
      </c>
      <c r="B10324" s="1" t="s">
        <v>538</v>
      </c>
      <c r="C10324">
        <v>1</v>
      </c>
      <c r="D10324" s="39">
        <v>0.65</v>
      </c>
      <c r="E10324" s="39">
        <v>2</v>
      </c>
      <c r="F10324" s="39" t="s">
        <v>51</v>
      </c>
    </row>
    <row r="10325" spans="1:6">
      <c r="A10325">
        <v>112</v>
      </c>
      <c r="B10325" s="1" t="s">
        <v>538</v>
      </c>
      <c r="C10325">
        <v>2</v>
      </c>
      <c r="D10325" s="39">
        <v>0.85</v>
      </c>
      <c r="E10325" s="39">
        <v>2</v>
      </c>
      <c r="F10325" s="39" t="s">
        <v>51</v>
      </c>
    </row>
    <row r="10326" spans="1:6">
      <c r="A10326">
        <v>112</v>
      </c>
      <c r="B10326" s="1" t="s">
        <v>534</v>
      </c>
      <c r="C10326">
        <v>1</v>
      </c>
      <c r="D10326" s="39">
        <v>0.24</v>
      </c>
      <c r="E10326" s="39">
        <v>0</v>
      </c>
      <c r="F10326" s="39" t="s">
        <v>51</v>
      </c>
    </row>
    <row r="10327" spans="1:6">
      <c r="A10327">
        <v>112</v>
      </c>
      <c r="B10327" s="1" t="s">
        <v>534</v>
      </c>
      <c r="C10327">
        <v>2</v>
      </c>
      <c r="D10327" s="39">
        <v>1</v>
      </c>
      <c r="E10327" s="39">
        <v>3</v>
      </c>
      <c r="F10327" s="39" t="s">
        <v>51</v>
      </c>
    </row>
    <row r="10328" spans="1:6">
      <c r="A10328">
        <v>112</v>
      </c>
      <c r="B10328" s="1" t="s">
        <v>335</v>
      </c>
      <c r="C10328">
        <v>1</v>
      </c>
      <c r="D10328" s="39">
        <v>0.63</v>
      </c>
      <c r="E10328" s="39">
        <v>2</v>
      </c>
      <c r="F10328" s="39" t="s">
        <v>51</v>
      </c>
    </row>
    <row r="10329" spans="1:6">
      <c r="A10329">
        <v>112</v>
      </c>
      <c r="B10329" s="1" t="s">
        <v>335</v>
      </c>
      <c r="C10329">
        <v>2</v>
      </c>
      <c r="D10329" s="39">
        <v>0.56999999999999995</v>
      </c>
      <c r="E10329" s="39">
        <v>2</v>
      </c>
      <c r="F10329" s="39" t="s">
        <v>51</v>
      </c>
    </row>
    <row r="10330" spans="1:6">
      <c r="A10330">
        <v>112</v>
      </c>
      <c r="B10330" s="1" t="s">
        <v>120</v>
      </c>
      <c r="C10330">
        <v>1</v>
      </c>
      <c r="D10330" s="39">
        <v>0.56999999999999995</v>
      </c>
      <c r="E10330" s="39">
        <v>2</v>
      </c>
      <c r="F10330" s="39" t="s">
        <v>51</v>
      </c>
    </row>
    <row r="10331" spans="1:6">
      <c r="A10331">
        <v>112</v>
      </c>
      <c r="B10331" s="1" t="s">
        <v>120</v>
      </c>
      <c r="C10331">
        <v>2</v>
      </c>
      <c r="D10331" s="39">
        <v>0.67</v>
      </c>
      <c r="E10331" s="39">
        <v>2</v>
      </c>
      <c r="F10331" s="39" t="s">
        <v>51</v>
      </c>
    </row>
    <row r="10332" spans="1:6">
      <c r="A10332">
        <v>112</v>
      </c>
      <c r="B10332" s="1" t="s">
        <v>333</v>
      </c>
      <c r="C10332">
        <v>1</v>
      </c>
      <c r="D10332" s="39">
        <v>0.48</v>
      </c>
      <c r="E10332" s="39">
        <v>1</v>
      </c>
      <c r="F10332" s="39" t="s">
        <v>51</v>
      </c>
    </row>
    <row r="10333" spans="1:6">
      <c r="A10333">
        <v>112</v>
      </c>
      <c r="B10333" s="1" t="s">
        <v>333</v>
      </c>
      <c r="C10333">
        <v>2</v>
      </c>
      <c r="D10333" s="39">
        <v>1</v>
      </c>
      <c r="E10333" s="39">
        <v>3</v>
      </c>
      <c r="F10333" s="39" t="s">
        <v>51</v>
      </c>
    </row>
    <row r="10334" spans="1:6">
      <c r="A10334">
        <v>112</v>
      </c>
      <c r="B10334" s="1" t="s">
        <v>511</v>
      </c>
      <c r="C10334">
        <v>1</v>
      </c>
      <c r="D10334" s="39">
        <v>0.78</v>
      </c>
      <c r="E10334" s="39">
        <v>2</v>
      </c>
      <c r="F10334" s="39" t="s">
        <v>51</v>
      </c>
    </row>
    <row r="10335" spans="1:6">
      <c r="A10335">
        <v>112</v>
      </c>
      <c r="B10335" s="1" t="s">
        <v>511</v>
      </c>
      <c r="C10335">
        <v>2</v>
      </c>
      <c r="D10335" s="39">
        <v>0.64</v>
      </c>
      <c r="E10335" s="39">
        <v>2</v>
      </c>
      <c r="F10335" s="39" t="s">
        <v>51</v>
      </c>
    </row>
    <row r="10336" spans="1:6">
      <c r="A10336">
        <v>112</v>
      </c>
      <c r="B10336" s="1" t="s">
        <v>489</v>
      </c>
      <c r="C10336">
        <v>1</v>
      </c>
      <c r="D10336" s="39">
        <v>0.61</v>
      </c>
      <c r="E10336" s="39">
        <v>2</v>
      </c>
      <c r="F10336" s="39" t="s">
        <v>51</v>
      </c>
    </row>
    <row r="10337" spans="1:6">
      <c r="A10337">
        <v>112</v>
      </c>
      <c r="B10337" s="1" t="s">
        <v>489</v>
      </c>
      <c r="C10337">
        <v>2</v>
      </c>
      <c r="D10337" s="39">
        <v>1</v>
      </c>
      <c r="E10337" s="39">
        <v>3</v>
      </c>
      <c r="F10337" s="39" t="s">
        <v>51</v>
      </c>
    </row>
    <row r="10338" spans="1:6">
      <c r="A10338">
        <v>112</v>
      </c>
      <c r="B10338" s="1" t="s">
        <v>681</v>
      </c>
      <c r="C10338">
        <v>1</v>
      </c>
      <c r="D10338" s="39">
        <v>0.7</v>
      </c>
      <c r="E10338" s="39">
        <v>2</v>
      </c>
      <c r="F10338" s="39" t="s">
        <v>51</v>
      </c>
    </row>
    <row r="10339" spans="1:6">
      <c r="A10339">
        <v>112</v>
      </c>
      <c r="B10339" s="1" t="s">
        <v>681</v>
      </c>
      <c r="C10339">
        <v>2</v>
      </c>
      <c r="D10339" s="39">
        <v>0.7</v>
      </c>
      <c r="E10339" s="39">
        <v>2</v>
      </c>
      <c r="F10339" s="39" t="s">
        <v>51</v>
      </c>
    </row>
    <row r="10340" spans="1:6">
      <c r="A10340">
        <v>112</v>
      </c>
      <c r="B10340" s="1" t="s">
        <v>14</v>
      </c>
      <c r="C10340">
        <v>1</v>
      </c>
      <c r="D10340" s="39">
        <v>0.43</v>
      </c>
      <c r="E10340" s="39">
        <v>1</v>
      </c>
      <c r="F10340" s="39" t="s">
        <v>51</v>
      </c>
    </row>
    <row r="10341" spans="1:6">
      <c r="A10341">
        <v>112</v>
      </c>
      <c r="B10341" s="1" t="s">
        <v>14</v>
      </c>
      <c r="C10341">
        <v>2</v>
      </c>
      <c r="D10341" s="39">
        <v>1</v>
      </c>
      <c r="E10341" s="39">
        <v>3</v>
      </c>
      <c r="F10341" s="39" t="s">
        <v>51</v>
      </c>
    </row>
    <row r="10342" spans="1:6">
      <c r="A10342">
        <v>112</v>
      </c>
      <c r="B10342" s="1" t="s">
        <v>580</v>
      </c>
      <c r="C10342">
        <v>1</v>
      </c>
      <c r="D10342" s="39">
        <v>0.84</v>
      </c>
      <c r="E10342" s="39">
        <v>2</v>
      </c>
      <c r="F10342" s="39" t="s">
        <v>51</v>
      </c>
    </row>
    <row r="10343" spans="1:6">
      <c r="A10343">
        <v>112</v>
      </c>
      <c r="B10343" s="1" t="s">
        <v>580</v>
      </c>
      <c r="C10343">
        <v>2</v>
      </c>
      <c r="D10343" s="39">
        <v>1</v>
      </c>
      <c r="E10343" s="39">
        <v>3</v>
      </c>
      <c r="F10343" s="39" t="s">
        <v>51</v>
      </c>
    </row>
    <row r="10344" spans="1:6">
      <c r="A10344">
        <v>112</v>
      </c>
      <c r="B10344" s="1" t="s">
        <v>201</v>
      </c>
      <c r="C10344">
        <v>1</v>
      </c>
      <c r="D10344" s="39">
        <v>0.72</v>
      </c>
      <c r="E10344" s="39">
        <v>1</v>
      </c>
      <c r="F10344" s="39" t="s">
        <v>51</v>
      </c>
    </row>
    <row r="10345" spans="1:6">
      <c r="A10345">
        <v>112</v>
      </c>
      <c r="B10345" s="1" t="s">
        <v>201</v>
      </c>
      <c r="C10345">
        <v>2</v>
      </c>
      <c r="D10345" s="39">
        <v>1</v>
      </c>
      <c r="E10345" s="39">
        <v>3</v>
      </c>
      <c r="F10345" s="39" t="s">
        <v>51</v>
      </c>
    </row>
    <row r="10346" spans="1:6">
      <c r="A10346">
        <v>112</v>
      </c>
      <c r="B10346" s="1" t="s">
        <v>405</v>
      </c>
      <c r="C10346">
        <v>1</v>
      </c>
      <c r="D10346" s="39">
        <v>1</v>
      </c>
      <c r="E10346" s="39">
        <v>3</v>
      </c>
      <c r="F10346" s="39" t="s">
        <v>51</v>
      </c>
    </row>
    <row r="10347" spans="1:6">
      <c r="A10347">
        <v>112</v>
      </c>
      <c r="B10347" s="1" t="s">
        <v>405</v>
      </c>
      <c r="C10347">
        <v>2</v>
      </c>
      <c r="D10347" s="39">
        <v>1</v>
      </c>
      <c r="E10347" s="39">
        <v>3</v>
      </c>
      <c r="F10347" s="39" t="s">
        <v>51</v>
      </c>
    </row>
    <row r="10348" spans="1:6">
      <c r="A10348">
        <v>112</v>
      </c>
      <c r="B10348" s="1" t="s">
        <v>481</v>
      </c>
      <c r="C10348">
        <v>1</v>
      </c>
      <c r="D10348" s="39">
        <v>0.81</v>
      </c>
      <c r="E10348" s="39">
        <v>2</v>
      </c>
      <c r="F10348" s="39" t="s">
        <v>51</v>
      </c>
    </row>
    <row r="10349" spans="1:6">
      <c r="A10349">
        <v>112</v>
      </c>
      <c r="B10349" s="1" t="s">
        <v>481</v>
      </c>
      <c r="C10349">
        <v>2</v>
      </c>
      <c r="D10349" s="39">
        <v>0.86</v>
      </c>
      <c r="E10349" s="39">
        <v>2</v>
      </c>
      <c r="F10349" s="39" t="s">
        <v>51</v>
      </c>
    </row>
    <row r="10350" spans="1:6">
      <c r="A10350">
        <v>112</v>
      </c>
      <c r="B10350" s="1" t="s">
        <v>414</v>
      </c>
      <c r="C10350">
        <v>1</v>
      </c>
      <c r="D10350" s="39">
        <v>0.61</v>
      </c>
      <c r="E10350" s="39">
        <v>2</v>
      </c>
      <c r="F10350" s="39" t="s">
        <v>51</v>
      </c>
    </row>
    <row r="10351" spans="1:6">
      <c r="A10351">
        <v>112</v>
      </c>
      <c r="B10351" s="1" t="s">
        <v>414</v>
      </c>
      <c r="C10351">
        <v>2</v>
      </c>
      <c r="D10351" s="39">
        <v>1</v>
      </c>
      <c r="E10351" s="39">
        <v>3</v>
      </c>
      <c r="F10351" s="39" t="s">
        <v>51</v>
      </c>
    </row>
    <row r="10352" spans="1:6">
      <c r="A10352">
        <v>112</v>
      </c>
      <c r="B10352" s="1" t="s">
        <v>671</v>
      </c>
      <c r="C10352">
        <v>1</v>
      </c>
      <c r="D10352" s="39">
        <v>0.59</v>
      </c>
      <c r="E10352" s="39">
        <v>2</v>
      </c>
      <c r="F10352" s="39" t="s">
        <v>51</v>
      </c>
    </row>
    <row r="10353" spans="1:6">
      <c r="A10353">
        <v>112</v>
      </c>
      <c r="B10353" s="1" t="s">
        <v>671</v>
      </c>
      <c r="C10353">
        <v>2</v>
      </c>
      <c r="D10353" s="39">
        <v>0.59</v>
      </c>
      <c r="E10353" s="39">
        <v>2</v>
      </c>
      <c r="F10353" s="39" t="s">
        <v>51</v>
      </c>
    </row>
    <row r="10354" spans="1:6">
      <c r="A10354">
        <v>112</v>
      </c>
      <c r="B10354" s="1" t="s">
        <v>323</v>
      </c>
      <c r="C10354">
        <v>1</v>
      </c>
      <c r="D10354" s="39">
        <v>0.96</v>
      </c>
      <c r="E10354" s="39">
        <v>2</v>
      </c>
      <c r="F10354" s="39" t="s">
        <v>51</v>
      </c>
    </row>
    <row r="10355" spans="1:6">
      <c r="A10355">
        <v>112</v>
      </c>
      <c r="B10355" s="1" t="s">
        <v>323</v>
      </c>
      <c r="C10355">
        <v>2</v>
      </c>
      <c r="D10355" s="39">
        <v>0.56999999999999995</v>
      </c>
      <c r="E10355" s="39">
        <v>1</v>
      </c>
      <c r="F10355" s="39" t="s">
        <v>51</v>
      </c>
    </row>
    <row r="10356" spans="1:6">
      <c r="A10356">
        <v>112</v>
      </c>
      <c r="B10356" s="1" t="s">
        <v>526</v>
      </c>
      <c r="C10356">
        <v>1</v>
      </c>
      <c r="D10356" s="39">
        <v>0.6</v>
      </c>
      <c r="E10356" s="39">
        <v>1</v>
      </c>
      <c r="F10356" s="39" t="s">
        <v>51</v>
      </c>
    </row>
    <row r="10357" spans="1:6">
      <c r="A10357">
        <v>112</v>
      </c>
      <c r="B10357" s="1" t="s">
        <v>526</v>
      </c>
      <c r="C10357">
        <v>2</v>
      </c>
      <c r="D10357" s="39">
        <v>0.74</v>
      </c>
      <c r="E10357" s="39">
        <v>2</v>
      </c>
      <c r="F10357" s="39" t="s">
        <v>51</v>
      </c>
    </row>
    <row r="10358" spans="1:6">
      <c r="A10358">
        <v>112</v>
      </c>
      <c r="B10358" s="1" t="s">
        <v>20</v>
      </c>
      <c r="C10358">
        <v>1</v>
      </c>
      <c r="D10358" s="39">
        <v>0.35</v>
      </c>
      <c r="E10358" s="39">
        <v>1</v>
      </c>
      <c r="F10358" s="39" t="s">
        <v>51</v>
      </c>
    </row>
    <row r="10359" spans="1:6">
      <c r="A10359">
        <v>112</v>
      </c>
      <c r="B10359" s="1" t="s">
        <v>20</v>
      </c>
      <c r="C10359">
        <v>2</v>
      </c>
      <c r="D10359" s="39">
        <v>0.88</v>
      </c>
      <c r="E10359" s="39">
        <v>1</v>
      </c>
      <c r="F10359" s="39" t="s">
        <v>51</v>
      </c>
    </row>
    <row r="10360" spans="1:6">
      <c r="A10360">
        <v>112</v>
      </c>
      <c r="B10360" s="1" t="s">
        <v>240</v>
      </c>
      <c r="C10360">
        <v>1</v>
      </c>
      <c r="D10360" s="39">
        <v>0.47</v>
      </c>
      <c r="E10360" s="39">
        <v>1</v>
      </c>
      <c r="F10360" s="39" t="s">
        <v>51</v>
      </c>
    </row>
    <row r="10361" spans="1:6">
      <c r="A10361">
        <v>112</v>
      </c>
      <c r="B10361" s="1" t="s">
        <v>240</v>
      </c>
      <c r="C10361">
        <v>2</v>
      </c>
      <c r="D10361" s="39">
        <v>0.5</v>
      </c>
      <c r="E10361" s="39">
        <v>2</v>
      </c>
      <c r="F10361" s="39" t="s">
        <v>51</v>
      </c>
    </row>
    <row r="10362" spans="1:6">
      <c r="A10362">
        <v>112</v>
      </c>
      <c r="B10362" s="1" t="s">
        <v>234</v>
      </c>
      <c r="C10362">
        <v>1</v>
      </c>
      <c r="D10362" s="39">
        <v>0.79</v>
      </c>
      <c r="E10362" s="39">
        <v>1</v>
      </c>
      <c r="F10362" s="39" t="s">
        <v>51</v>
      </c>
    </row>
    <row r="10363" spans="1:6">
      <c r="A10363">
        <v>112</v>
      </c>
      <c r="B10363" s="1" t="s">
        <v>234</v>
      </c>
      <c r="C10363">
        <v>2</v>
      </c>
      <c r="D10363" s="39">
        <v>1</v>
      </c>
      <c r="E10363" s="39">
        <v>3</v>
      </c>
      <c r="F10363" s="39" t="s">
        <v>51</v>
      </c>
    </row>
    <row r="10364" spans="1:6">
      <c r="A10364">
        <v>112</v>
      </c>
      <c r="B10364" s="1" t="s">
        <v>290</v>
      </c>
      <c r="C10364">
        <v>1</v>
      </c>
      <c r="D10364" s="39">
        <v>0.78</v>
      </c>
      <c r="E10364" s="39">
        <v>1</v>
      </c>
      <c r="F10364" s="39" t="s">
        <v>51</v>
      </c>
    </row>
    <row r="10365" spans="1:6">
      <c r="A10365">
        <v>112</v>
      </c>
      <c r="B10365" s="1" t="s">
        <v>290</v>
      </c>
      <c r="C10365">
        <v>2</v>
      </c>
      <c r="D10365" s="39">
        <v>0.91</v>
      </c>
      <c r="E10365" s="39">
        <v>2</v>
      </c>
      <c r="F10365" s="39" t="s">
        <v>51</v>
      </c>
    </row>
    <row r="10366" spans="1:6">
      <c r="A10366">
        <v>112</v>
      </c>
      <c r="B10366" s="1" t="s">
        <v>274</v>
      </c>
      <c r="C10366">
        <v>1</v>
      </c>
      <c r="D10366" s="39">
        <v>0.5</v>
      </c>
      <c r="E10366" s="39">
        <v>1</v>
      </c>
      <c r="F10366" s="39" t="s">
        <v>51</v>
      </c>
    </row>
    <row r="10367" spans="1:6">
      <c r="A10367">
        <v>112</v>
      </c>
      <c r="B10367" s="1" t="s">
        <v>274</v>
      </c>
      <c r="C10367">
        <v>2</v>
      </c>
      <c r="D10367" s="39">
        <v>1</v>
      </c>
      <c r="E10367" s="39">
        <v>3</v>
      </c>
      <c r="F10367" s="39" t="s">
        <v>51</v>
      </c>
    </row>
    <row r="10368" spans="1:6">
      <c r="A10368">
        <v>112</v>
      </c>
      <c r="B10368" s="1" t="s">
        <v>342</v>
      </c>
      <c r="C10368">
        <v>1</v>
      </c>
      <c r="D10368" s="39">
        <v>0.38</v>
      </c>
      <c r="E10368" s="39">
        <v>1</v>
      </c>
      <c r="F10368" s="39" t="s">
        <v>51</v>
      </c>
    </row>
    <row r="10369" spans="1:6">
      <c r="A10369">
        <v>112</v>
      </c>
      <c r="B10369" s="1" t="s">
        <v>342</v>
      </c>
      <c r="C10369">
        <v>2</v>
      </c>
      <c r="D10369" s="39">
        <v>1</v>
      </c>
      <c r="E10369" s="39">
        <v>3</v>
      </c>
      <c r="F10369" s="39" t="s">
        <v>51</v>
      </c>
    </row>
    <row r="10370" spans="1:6">
      <c r="A10370">
        <v>112</v>
      </c>
      <c r="B10370" s="1" t="s">
        <v>394</v>
      </c>
      <c r="C10370">
        <v>1</v>
      </c>
      <c r="D10370" s="39">
        <v>0.56999999999999995</v>
      </c>
      <c r="E10370" s="39">
        <v>2</v>
      </c>
      <c r="F10370" s="39" t="s">
        <v>51</v>
      </c>
    </row>
    <row r="10371" spans="1:6">
      <c r="A10371">
        <v>112</v>
      </c>
      <c r="B10371" s="1" t="s">
        <v>394</v>
      </c>
      <c r="C10371">
        <v>2</v>
      </c>
      <c r="D10371" s="39">
        <v>0.79</v>
      </c>
      <c r="E10371" s="39">
        <v>2</v>
      </c>
      <c r="F10371" s="39" t="s">
        <v>51</v>
      </c>
    </row>
    <row r="10372" spans="1:6">
      <c r="A10372">
        <v>112</v>
      </c>
      <c r="B10372" s="1" t="s">
        <v>311</v>
      </c>
      <c r="C10372">
        <v>1</v>
      </c>
      <c r="D10372" s="39">
        <v>0.62</v>
      </c>
      <c r="E10372" s="39">
        <v>2</v>
      </c>
      <c r="F10372" s="39" t="s">
        <v>51</v>
      </c>
    </row>
    <row r="10373" spans="1:6">
      <c r="A10373">
        <v>112</v>
      </c>
      <c r="B10373" s="1" t="s">
        <v>311</v>
      </c>
      <c r="C10373">
        <v>2</v>
      </c>
      <c r="D10373" s="39">
        <v>0</v>
      </c>
      <c r="E10373" s="39">
        <v>0</v>
      </c>
      <c r="F10373" s="39" t="s">
        <v>52</v>
      </c>
    </row>
    <row r="10374" spans="1:6">
      <c r="A10374">
        <v>112</v>
      </c>
      <c r="B10374" s="1" t="s">
        <v>356</v>
      </c>
      <c r="C10374">
        <v>1</v>
      </c>
      <c r="D10374" s="39">
        <v>0.55000000000000004</v>
      </c>
      <c r="E10374" s="39">
        <v>2</v>
      </c>
      <c r="F10374" s="39" t="s">
        <v>51</v>
      </c>
    </row>
    <row r="10375" spans="1:6">
      <c r="A10375">
        <v>112</v>
      </c>
      <c r="B10375" s="1" t="s">
        <v>356</v>
      </c>
      <c r="C10375">
        <v>2</v>
      </c>
      <c r="D10375" s="39">
        <v>0.86</v>
      </c>
      <c r="E10375" s="39">
        <v>2</v>
      </c>
      <c r="F10375" s="39" t="s">
        <v>51</v>
      </c>
    </row>
    <row r="10376" spans="1:6">
      <c r="A10376">
        <v>112</v>
      </c>
      <c r="B10376" s="1" t="s">
        <v>561</v>
      </c>
      <c r="C10376">
        <v>1</v>
      </c>
      <c r="D10376" s="39">
        <v>1</v>
      </c>
      <c r="E10376" s="39">
        <v>3</v>
      </c>
      <c r="F10376" s="39" t="s">
        <v>51</v>
      </c>
    </row>
    <row r="10377" spans="1:6">
      <c r="A10377">
        <v>112</v>
      </c>
      <c r="B10377" s="1" t="s">
        <v>561</v>
      </c>
      <c r="C10377">
        <v>2</v>
      </c>
      <c r="D10377" s="39">
        <v>0.93</v>
      </c>
      <c r="E10377" s="39">
        <v>2</v>
      </c>
      <c r="F10377" s="39" t="s">
        <v>51</v>
      </c>
    </row>
    <row r="10378" spans="1:6">
      <c r="A10378">
        <v>112</v>
      </c>
      <c r="B10378" s="1" t="s">
        <v>602</v>
      </c>
      <c r="C10378">
        <v>1</v>
      </c>
      <c r="D10378" s="39">
        <v>0.69</v>
      </c>
      <c r="E10378" s="39">
        <v>1</v>
      </c>
      <c r="F10378" s="39" t="s">
        <v>51</v>
      </c>
    </row>
    <row r="10379" spans="1:6">
      <c r="A10379">
        <v>112</v>
      </c>
      <c r="B10379" s="1" t="s">
        <v>602</v>
      </c>
      <c r="C10379">
        <v>2</v>
      </c>
      <c r="D10379" s="39">
        <v>0.76</v>
      </c>
      <c r="E10379" s="39">
        <v>2</v>
      </c>
      <c r="F10379" s="39" t="s">
        <v>51</v>
      </c>
    </row>
    <row r="10380" spans="1:6">
      <c r="A10380">
        <v>112</v>
      </c>
      <c r="B10380" s="1" t="s">
        <v>275</v>
      </c>
      <c r="C10380">
        <v>1</v>
      </c>
      <c r="D10380" s="39">
        <v>1</v>
      </c>
      <c r="E10380" s="39">
        <v>3</v>
      </c>
      <c r="F10380" s="39" t="s">
        <v>51</v>
      </c>
    </row>
    <row r="10381" spans="1:6">
      <c r="A10381">
        <v>112</v>
      </c>
      <c r="B10381" s="1" t="s">
        <v>275</v>
      </c>
      <c r="C10381">
        <v>2</v>
      </c>
      <c r="D10381" s="39">
        <v>0.62</v>
      </c>
      <c r="E10381" s="39">
        <v>2</v>
      </c>
      <c r="F10381" s="39" t="s">
        <v>51</v>
      </c>
    </row>
    <row r="10382" spans="1:6">
      <c r="A10382">
        <v>112</v>
      </c>
      <c r="B10382" s="1" t="s">
        <v>370</v>
      </c>
      <c r="C10382">
        <v>1</v>
      </c>
      <c r="D10382" s="39">
        <v>0.75</v>
      </c>
      <c r="E10382" s="39">
        <v>2</v>
      </c>
      <c r="F10382" s="39" t="s">
        <v>51</v>
      </c>
    </row>
    <row r="10383" spans="1:6">
      <c r="A10383">
        <v>112</v>
      </c>
      <c r="B10383" s="1" t="s">
        <v>370</v>
      </c>
      <c r="C10383">
        <v>2</v>
      </c>
      <c r="D10383" s="39">
        <v>0.69</v>
      </c>
      <c r="E10383" s="39">
        <v>1</v>
      </c>
      <c r="F10383" s="39" t="s">
        <v>51</v>
      </c>
    </row>
    <row r="10384" spans="1:6">
      <c r="A10384">
        <v>112</v>
      </c>
      <c r="B10384" s="1" t="s">
        <v>664</v>
      </c>
      <c r="C10384">
        <v>1</v>
      </c>
      <c r="D10384" s="39">
        <v>1</v>
      </c>
      <c r="E10384" s="39">
        <v>3</v>
      </c>
      <c r="F10384" s="39" t="s">
        <v>51</v>
      </c>
    </row>
    <row r="10385" spans="1:6">
      <c r="A10385">
        <v>112</v>
      </c>
      <c r="B10385" s="1" t="s">
        <v>664</v>
      </c>
      <c r="C10385">
        <v>2</v>
      </c>
      <c r="D10385" s="39">
        <v>0.61</v>
      </c>
      <c r="E10385" s="39">
        <v>1</v>
      </c>
      <c r="F10385" s="39" t="s">
        <v>51</v>
      </c>
    </row>
    <row r="10386" spans="1:6">
      <c r="A10386">
        <v>112</v>
      </c>
      <c r="B10386" s="1" t="s">
        <v>285</v>
      </c>
      <c r="C10386">
        <v>1</v>
      </c>
      <c r="D10386" s="39">
        <v>0.89</v>
      </c>
      <c r="E10386" s="39">
        <v>2</v>
      </c>
      <c r="F10386" s="39" t="s">
        <v>51</v>
      </c>
    </row>
    <row r="10387" spans="1:6">
      <c r="A10387">
        <v>112</v>
      </c>
      <c r="B10387" s="1" t="s">
        <v>285</v>
      </c>
      <c r="C10387">
        <v>2</v>
      </c>
      <c r="D10387" s="39">
        <v>1</v>
      </c>
      <c r="E10387" s="39">
        <v>3</v>
      </c>
      <c r="F10387" s="39" t="s">
        <v>51</v>
      </c>
    </row>
    <row r="10388" spans="1:6">
      <c r="A10388">
        <v>112</v>
      </c>
      <c r="B10388" s="1" t="s">
        <v>667</v>
      </c>
      <c r="C10388">
        <v>1</v>
      </c>
      <c r="D10388" s="39">
        <v>0.56999999999999995</v>
      </c>
      <c r="E10388" s="39">
        <v>1</v>
      </c>
      <c r="F10388" s="39" t="s">
        <v>51</v>
      </c>
    </row>
    <row r="10389" spans="1:6">
      <c r="A10389">
        <v>112</v>
      </c>
      <c r="B10389" s="1" t="s">
        <v>667</v>
      </c>
      <c r="C10389">
        <v>2</v>
      </c>
      <c r="D10389" s="39">
        <v>0.83</v>
      </c>
      <c r="E10389" s="39">
        <v>1</v>
      </c>
      <c r="F10389" s="39" t="s">
        <v>51</v>
      </c>
    </row>
    <row r="10390" spans="1:6">
      <c r="A10390">
        <v>112</v>
      </c>
      <c r="B10390" s="1" t="s">
        <v>535</v>
      </c>
      <c r="C10390">
        <v>1</v>
      </c>
      <c r="D10390" s="39">
        <v>1</v>
      </c>
      <c r="E10390" s="39">
        <v>3</v>
      </c>
      <c r="F10390" s="39" t="s">
        <v>51</v>
      </c>
    </row>
    <row r="10391" spans="1:6">
      <c r="A10391">
        <v>112</v>
      </c>
      <c r="B10391" s="1" t="s">
        <v>535</v>
      </c>
      <c r="C10391">
        <v>2</v>
      </c>
      <c r="D10391" s="39">
        <v>1</v>
      </c>
      <c r="E10391" s="39">
        <v>3</v>
      </c>
      <c r="F10391" s="39" t="s">
        <v>51</v>
      </c>
    </row>
    <row r="10392" spans="1:6">
      <c r="A10392">
        <v>112</v>
      </c>
      <c r="B10392" s="1" t="s">
        <v>669</v>
      </c>
      <c r="C10392">
        <v>1</v>
      </c>
      <c r="D10392" s="39">
        <v>1</v>
      </c>
      <c r="E10392" s="39">
        <v>3</v>
      </c>
      <c r="F10392" s="39" t="s">
        <v>51</v>
      </c>
    </row>
    <row r="10393" spans="1:6">
      <c r="A10393">
        <v>112</v>
      </c>
      <c r="B10393" s="1" t="s">
        <v>669</v>
      </c>
      <c r="C10393">
        <v>2</v>
      </c>
      <c r="D10393" s="39">
        <v>0.75</v>
      </c>
      <c r="E10393" s="39">
        <v>2</v>
      </c>
      <c r="F10393" s="39" t="s">
        <v>51</v>
      </c>
    </row>
    <row r="10394" spans="1:6">
      <c r="A10394">
        <v>113</v>
      </c>
      <c r="B10394" s="1" t="s">
        <v>680</v>
      </c>
      <c r="C10394">
        <v>1</v>
      </c>
      <c r="D10394" s="39">
        <v>0.63</v>
      </c>
      <c r="E10394" s="39">
        <v>2</v>
      </c>
      <c r="F10394" s="39" t="s">
        <v>51</v>
      </c>
    </row>
    <row r="10395" spans="1:6">
      <c r="A10395">
        <v>113</v>
      </c>
      <c r="B10395" s="1" t="s">
        <v>680</v>
      </c>
      <c r="C10395">
        <v>2</v>
      </c>
      <c r="D10395" s="39">
        <v>0.69</v>
      </c>
      <c r="E10395" s="39">
        <v>2</v>
      </c>
      <c r="F10395" s="39" t="s">
        <v>51</v>
      </c>
    </row>
    <row r="10396" spans="1:6">
      <c r="A10396">
        <v>113</v>
      </c>
      <c r="B10396" s="1" t="s">
        <v>3</v>
      </c>
      <c r="C10396">
        <v>1</v>
      </c>
      <c r="D10396" s="39">
        <v>0.49</v>
      </c>
      <c r="E10396" s="39">
        <v>0</v>
      </c>
      <c r="F10396" s="39" t="s">
        <v>51</v>
      </c>
    </row>
    <row r="10397" spans="1:6">
      <c r="A10397">
        <v>113</v>
      </c>
      <c r="B10397" s="1" t="s">
        <v>3</v>
      </c>
      <c r="C10397">
        <v>2</v>
      </c>
      <c r="D10397" s="39">
        <v>0</v>
      </c>
      <c r="E10397" s="39">
        <v>0</v>
      </c>
      <c r="F10397" s="39" t="s">
        <v>52</v>
      </c>
    </row>
    <row r="10398" spans="1:6">
      <c r="A10398">
        <v>113</v>
      </c>
      <c r="B10398" s="1" t="s">
        <v>332</v>
      </c>
      <c r="C10398">
        <v>1</v>
      </c>
      <c r="D10398" s="39">
        <v>0.54</v>
      </c>
      <c r="E10398" s="39">
        <v>1</v>
      </c>
      <c r="F10398" s="39" t="s">
        <v>51</v>
      </c>
    </row>
    <row r="10399" spans="1:6">
      <c r="A10399">
        <v>113</v>
      </c>
      <c r="B10399" s="1" t="s">
        <v>332</v>
      </c>
      <c r="C10399">
        <v>2</v>
      </c>
      <c r="D10399" s="39">
        <v>0.35</v>
      </c>
      <c r="E10399" s="39">
        <v>0</v>
      </c>
      <c r="F10399" s="39" t="s">
        <v>51</v>
      </c>
    </row>
    <row r="10400" spans="1:6">
      <c r="A10400">
        <v>113</v>
      </c>
      <c r="B10400" s="1" t="s">
        <v>390</v>
      </c>
      <c r="C10400">
        <v>1</v>
      </c>
      <c r="D10400" s="39">
        <v>0.27</v>
      </c>
      <c r="E10400" s="39">
        <v>0</v>
      </c>
      <c r="F10400" s="39" t="s">
        <v>51</v>
      </c>
    </row>
    <row r="10401" spans="1:6">
      <c r="A10401">
        <v>113</v>
      </c>
      <c r="B10401" s="1" t="s">
        <v>390</v>
      </c>
      <c r="C10401">
        <v>2</v>
      </c>
      <c r="D10401" s="39">
        <v>0.53</v>
      </c>
      <c r="E10401" s="39">
        <v>1</v>
      </c>
      <c r="F10401" s="39" t="s">
        <v>51</v>
      </c>
    </row>
    <row r="10402" spans="1:6">
      <c r="A10402">
        <v>113</v>
      </c>
      <c r="B10402" s="1" t="s">
        <v>684</v>
      </c>
      <c r="C10402">
        <v>1</v>
      </c>
      <c r="D10402" s="39">
        <v>0</v>
      </c>
      <c r="E10402" s="39">
        <v>0</v>
      </c>
      <c r="F10402" s="39" t="s">
        <v>52</v>
      </c>
    </row>
    <row r="10403" spans="1:6">
      <c r="A10403">
        <v>113</v>
      </c>
      <c r="B10403" s="1" t="s">
        <v>684</v>
      </c>
      <c r="C10403">
        <v>2</v>
      </c>
      <c r="D10403" s="39">
        <v>0</v>
      </c>
      <c r="E10403" s="39">
        <v>0</v>
      </c>
      <c r="F10403" s="39" t="s">
        <v>52</v>
      </c>
    </row>
    <row r="10404" spans="1:6">
      <c r="A10404">
        <v>113</v>
      </c>
      <c r="B10404" s="1" t="s">
        <v>452</v>
      </c>
      <c r="C10404">
        <v>1</v>
      </c>
      <c r="D10404" s="39">
        <v>0.67</v>
      </c>
      <c r="E10404" s="39">
        <v>1</v>
      </c>
      <c r="F10404" s="39" t="s">
        <v>51</v>
      </c>
    </row>
    <row r="10405" spans="1:6">
      <c r="A10405">
        <v>113</v>
      </c>
      <c r="B10405" s="1" t="s">
        <v>452</v>
      </c>
      <c r="C10405">
        <v>2</v>
      </c>
      <c r="D10405" s="39">
        <v>0.53</v>
      </c>
      <c r="E10405" s="39">
        <v>2</v>
      </c>
      <c r="F10405" s="39" t="s">
        <v>51</v>
      </c>
    </row>
    <row r="10406" spans="1:6">
      <c r="A10406">
        <v>113</v>
      </c>
      <c r="B10406" s="1" t="s">
        <v>343</v>
      </c>
      <c r="C10406">
        <v>1</v>
      </c>
      <c r="D10406" s="39">
        <v>0.32</v>
      </c>
      <c r="E10406" s="39">
        <v>0</v>
      </c>
      <c r="F10406" s="39" t="s">
        <v>51</v>
      </c>
    </row>
    <row r="10407" spans="1:6">
      <c r="A10407">
        <v>113</v>
      </c>
      <c r="B10407" s="1" t="s">
        <v>343</v>
      </c>
      <c r="C10407">
        <v>2</v>
      </c>
      <c r="D10407" s="39">
        <v>0.35</v>
      </c>
      <c r="E10407" s="39">
        <v>0</v>
      </c>
      <c r="F10407" s="39" t="s">
        <v>51</v>
      </c>
    </row>
    <row r="10408" spans="1:6">
      <c r="A10408">
        <v>113</v>
      </c>
      <c r="B10408" s="1" t="s">
        <v>508</v>
      </c>
      <c r="C10408">
        <v>1</v>
      </c>
      <c r="D10408" s="39">
        <v>0.6</v>
      </c>
      <c r="E10408" s="39">
        <v>2</v>
      </c>
      <c r="F10408" s="39" t="s">
        <v>51</v>
      </c>
    </row>
    <row r="10409" spans="1:6">
      <c r="A10409">
        <v>113</v>
      </c>
      <c r="B10409" s="1" t="s">
        <v>508</v>
      </c>
      <c r="C10409">
        <v>2</v>
      </c>
      <c r="D10409" s="39">
        <v>0.56000000000000005</v>
      </c>
      <c r="E10409" s="39">
        <v>2</v>
      </c>
      <c r="F10409" s="39" t="s">
        <v>51</v>
      </c>
    </row>
    <row r="10410" spans="1:6">
      <c r="A10410">
        <v>113</v>
      </c>
      <c r="B10410" s="1" t="s">
        <v>10</v>
      </c>
      <c r="C10410">
        <v>1</v>
      </c>
      <c r="D10410" s="39">
        <v>1</v>
      </c>
      <c r="E10410" s="39">
        <v>3</v>
      </c>
      <c r="F10410" s="39" t="s">
        <v>51</v>
      </c>
    </row>
    <row r="10411" spans="1:6">
      <c r="A10411">
        <v>113</v>
      </c>
      <c r="B10411" s="1" t="s">
        <v>10</v>
      </c>
      <c r="C10411">
        <v>2</v>
      </c>
      <c r="D10411" s="39">
        <v>0.68</v>
      </c>
      <c r="E10411" s="39">
        <v>2</v>
      </c>
      <c r="F10411" s="39" t="s">
        <v>51</v>
      </c>
    </row>
    <row r="10412" spans="1:6">
      <c r="A10412">
        <v>113</v>
      </c>
      <c r="B10412" s="1" t="s">
        <v>334</v>
      </c>
      <c r="C10412">
        <v>1</v>
      </c>
      <c r="D10412" s="39">
        <v>0.47</v>
      </c>
      <c r="E10412" s="39">
        <v>1</v>
      </c>
      <c r="F10412" s="39" t="s">
        <v>51</v>
      </c>
    </row>
    <row r="10413" spans="1:6">
      <c r="A10413">
        <v>113</v>
      </c>
      <c r="B10413" s="1" t="s">
        <v>334</v>
      </c>
      <c r="C10413">
        <v>2</v>
      </c>
      <c r="D10413" s="39">
        <v>0.82</v>
      </c>
      <c r="E10413" s="39">
        <v>2</v>
      </c>
      <c r="F10413" s="39" t="s">
        <v>51</v>
      </c>
    </row>
    <row r="10414" spans="1:6">
      <c r="A10414">
        <v>113</v>
      </c>
      <c r="B10414" s="1" t="s">
        <v>538</v>
      </c>
      <c r="C10414">
        <v>1</v>
      </c>
      <c r="D10414" s="39">
        <v>0.62</v>
      </c>
      <c r="E10414" s="39">
        <v>2</v>
      </c>
      <c r="F10414" s="39" t="s">
        <v>51</v>
      </c>
    </row>
    <row r="10415" spans="1:6">
      <c r="A10415">
        <v>113</v>
      </c>
      <c r="B10415" s="1" t="s">
        <v>538</v>
      </c>
      <c r="C10415">
        <v>2</v>
      </c>
      <c r="D10415" s="39">
        <v>1</v>
      </c>
      <c r="E10415" s="39">
        <v>3</v>
      </c>
      <c r="F10415" s="39" t="s">
        <v>51</v>
      </c>
    </row>
    <row r="10416" spans="1:6">
      <c r="A10416">
        <v>113</v>
      </c>
      <c r="B10416" s="1" t="s">
        <v>534</v>
      </c>
      <c r="C10416">
        <v>1</v>
      </c>
      <c r="D10416" s="39">
        <v>0.32</v>
      </c>
      <c r="E10416" s="39">
        <v>0</v>
      </c>
      <c r="F10416" s="39" t="s">
        <v>51</v>
      </c>
    </row>
    <row r="10417" spans="1:6">
      <c r="A10417">
        <v>113</v>
      </c>
      <c r="B10417" s="1" t="s">
        <v>534</v>
      </c>
      <c r="C10417">
        <v>2</v>
      </c>
      <c r="D10417" s="39">
        <v>0.91</v>
      </c>
      <c r="E10417" s="39">
        <v>2</v>
      </c>
      <c r="F10417" s="39" t="s">
        <v>51</v>
      </c>
    </row>
    <row r="10418" spans="1:6">
      <c r="A10418">
        <v>113</v>
      </c>
      <c r="B10418" s="1" t="s">
        <v>681</v>
      </c>
      <c r="C10418">
        <v>1</v>
      </c>
      <c r="D10418" s="39">
        <v>0.77</v>
      </c>
      <c r="E10418" s="39">
        <v>2</v>
      </c>
      <c r="F10418" s="39" t="s">
        <v>51</v>
      </c>
    </row>
    <row r="10419" spans="1:6">
      <c r="A10419">
        <v>113</v>
      </c>
      <c r="B10419" s="1" t="s">
        <v>681</v>
      </c>
      <c r="C10419">
        <v>2</v>
      </c>
      <c r="D10419" s="39">
        <v>0.7</v>
      </c>
      <c r="E10419" s="39">
        <v>2</v>
      </c>
      <c r="F10419" s="39" t="s">
        <v>51</v>
      </c>
    </row>
    <row r="10420" spans="1:6">
      <c r="A10420">
        <v>113</v>
      </c>
      <c r="B10420" s="1" t="s">
        <v>511</v>
      </c>
      <c r="C10420">
        <v>1</v>
      </c>
      <c r="D10420" s="39">
        <v>0.34</v>
      </c>
      <c r="E10420" s="39">
        <v>0</v>
      </c>
      <c r="F10420" s="39" t="s">
        <v>51</v>
      </c>
    </row>
    <row r="10421" spans="1:6">
      <c r="A10421">
        <v>113</v>
      </c>
      <c r="B10421" s="1" t="s">
        <v>511</v>
      </c>
      <c r="C10421">
        <v>2</v>
      </c>
      <c r="D10421" s="39">
        <v>0.59</v>
      </c>
      <c r="E10421" s="39">
        <v>2</v>
      </c>
      <c r="F10421" s="39" t="s">
        <v>51</v>
      </c>
    </row>
    <row r="10422" spans="1:6">
      <c r="A10422">
        <v>113</v>
      </c>
      <c r="B10422" s="1" t="s">
        <v>333</v>
      </c>
      <c r="C10422">
        <v>1</v>
      </c>
      <c r="D10422" s="39">
        <v>0.53</v>
      </c>
      <c r="E10422" s="39">
        <v>2</v>
      </c>
      <c r="F10422" s="39" t="s">
        <v>51</v>
      </c>
    </row>
    <row r="10423" spans="1:6">
      <c r="A10423">
        <v>113</v>
      </c>
      <c r="B10423" s="1" t="s">
        <v>333</v>
      </c>
      <c r="C10423">
        <v>2</v>
      </c>
      <c r="D10423" s="39">
        <v>1</v>
      </c>
      <c r="E10423" s="39">
        <v>3</v>
      </c>
      <c r="F10423" s="39" t="s">
        <v>51</v>
      </c>
    </row>
    <row r="10424" spans="1:6">
      <c r="A10424">
        <v>113</v>
      </c>
      <c r="B10424" s="1" t="s">
        <v>489</v>
      </c>
      <c r="C10424">
        <v>1</v>
      </c>
      <c r="D10424" s="39">
        <v>0.83</v>
      </c>
      <c r="E10424" s="39">
        <v>2</v>
      </c>
      <c r="F10424" s="39" t="s">
        <v>51</v>
      </c>
    </row>
    <row r="10425" spans="1:6">
      <c r="A10425">
        <v>113</v>
      </c>
      <c r="B10425" s="1" t="s">
        <v>489</v>
      </c>
      <c r="C10425">
        <v>2</v>
      </c>
      <c r="D10425" s="39">
        <v>1</v>
      </c>
      <c r="E10425" s="39">
        <v>3</v>
      </c>
      <c r="F10425" s="39" t="s">
        <v>51</v>
      </c>
    </row>
    <row r="10426" spans="1:6">
      <c r="A10426">
        <v>113</v>
      </c>
      <c r="B10426" s="1" t="s">
        <v>580</v>
      </c>
      <c r="C10426">
        <v>1</v>
      </c>
      <c r="D10426" s="39">
        <v>1</v>
      </c>
      <c r="E10426" s="39">
        <v>3</v>
      </c>
      <c r="F10426" s="39" t="s">
        <v>51</v>
      </c>
    </row>
    <row r="10427" spans="1:6">
      <c r="A10427">
        <v>113</v>
      </c>
      <c r="B10427" s="1" t="s">
        <v>580</v>
      </c>
      <c r="C10427">
        <v>2</v>
      </c>
      <c r="D10427" s="39">
        <v>0.81</v>
      </c>
      <c r="E10427" s="39">
        <v>1</v>
      </c>
      <c r="F10427" s="39" t="s">
        <v>51</v>
      </c>
    </row>
    <row r="10428" spans="1:6">
      <c r="A10428">
        <v>113</v>
      </c>
      <c r="B10428" s="1" t="s">
        <v>14</v>
      </c>
      <c r="C10428">
        <v>1</v>
      </c>
      <c r="D10428" s="39">
        <v>0.74</v>
      </c>
      <c r="E10428" s="39">
        <v>2</v>
      </c>
      <c r="F10428" s="39" t="s">
        <v>51</v>
      </c>
    </row>
    <row r="10429" spans="1:6">
      <c r="A10429">
        <v>113</v>
      </c>
      <c r="B10429" s="1" t="s">
        <v>14</v>
      </c>
      <c r="C10429">
        <v>2</v>
      </c>
      <c r="D10429" s="39">
        <v>1</v>
      </c>
      <c r="E10429" s="39">
        <v>3</v>
      </c>
      <c r="F10429" s="39" t="s">
        <v>51</v>
      </c>
    </row>
    <row r="10430" spans="1:6">
      <c r="A10430">
        <v>113</v>
      </c>
      <c r="B10430" s="1" t="s">
        <v>509</v>
      </c>
      <c r="C10430">
        <v>1</v>
      </c>
      <c r="D10430" s="39">
        <v>0.78</v>
      </c>
      <c r="E10430" s="39">
        <v>2</v>
      </c>
      <c r="F10430" s="39" t="s">
        <v>51</v>
      </c>
    </row>
    <row r="10431" spans="1:6">
      <c r="A10431">
        <v>113</v>
      </c>
      <c r="B10431" s="1" t="s">
        <v>509</v>
      </c>
      <c r="C10431">
        <v>2</v>
      </c>
      <c r="D10431" s="39">
        <v>0.95</v>
      </c>
      <c r="E10431" s="39">
        <v>2</v>
      </c>
      <c r="F10431" s="39" t="s">
        <v>51</v>
      </c>
    </row>
    <row r="10432" spans="1:6">
      <c r="A10432">
        <v>113</v>
      </c>
      <c r="B10432" s="1" t="s">
        <v>201</v>
      </c>
      <c r="C10432">
        <v>1</v>
      </c>
      <c r="D10432" s="39">
        <v>0.89</v>
      </c>
      <c r="E10432" s="39">
        <v>2</v>
      </c>
      <c r="F10432" s="39" t="s">
        <v>51</v>
      </c>
    </row>
    <row r="10433" spans="1:6">
      <c r="A10433">
        <v>113</v>
      </c>
      <c r="B10433" s="1" t="s">
        <v>201</v>
      </c>
      <c r="C10433">
        <v>2</v>
      </c>
      <c r="D10433" s="39">
        <v>0.55000000000000004</v>
      </c>
      <c r="E10433" s="39">
        <v>1</v>
      </c>
      <c r="F10433" s="39" t="s">
        <v>51</v>
      </c>
    </row>
    <row r="10434" spans="1:6">
      <c r="A10434">
        <v>113</v>
      </c>
      <c r="B10434" s="1" t="s">
        <v>481</v>
      </c>
      <c r="C10434">
        <v>1</v>
      </c>
      <c r="D10434" s="39">
        <v>1</v>
      </c>
      <c r="E10434" s="39">
        <v>3</v>
      </c>
      <c r="F10434" s="39" t="s">
        <v>51</v>
      </c>
    </row>
    <row r="10435" spans="1:6">
      <c r="A10435">
        <v>113</v>
      </c>
      <c r="B10435" s="1" t="s">
        <v>481</v>
      </c>
      <c r="C10435">
        <v>2</v>
      </c>
      <c r="D10435" s="39">
        <v>0.74</v>
      </c>
      <c r="E10435" s="39">
        <v>2</v>
      </c>
      <c r="F10435" s="39" t="s">
        <v>51</v>
      </c>
    </row>
    <row r="10436" spans="1:6">
      <c r="A10436">
        <v>113</v>
      </c>
      <c r="B10436" s="1" t="s">
        <v>414</v>
      </c>
      <c r="C10436">
        <v>1</v>
      </c>
      <c r="D10436" s="39">
        <v>0.47</v>
      </c>
      <c r="E10436" s="39">
        <v>0</v>
      </c>
      <c r="F10436" s="39" t="s">
        <v>51</v>
      </c>
    </row>
    <row r="10437" spans="1:6">
      <c r="A10437">
        <v>113</v>
      </c>
      <c r="B10437" s="1" t="s">
        <v>414</v>
      </c>
      <c r="C10437">
        <v>2</v>
      </c>
      <c r="D10437" s="39">
        <v>0.96</v>
      </c>
      <c r="E10437" s="39">
        <v>2</v>
      </c>
      <c r="F10437" s="39" t="s">
        <v>51</v>
      </c>
    </row>
    <row r="10438" spans="1:6">
      <c r="A10438">
        <v>113</v>
      </c>
      <c r="B10438" s="1" t="s">
        <v>671</v>
      </c>
      <c r="C10438">
        <v>1</v>
      </c>
      <c r="D10438" s="39">
        <v>0.61</v>
      </c>
      <c r="E10438" s="39">
        <v>2</v>
      </c>
      <c r="F10438" s="39" t="s">
        <v>51</v>
      </c>
    </row>
    <row r="10439" spans="1:6">
      <c r="A10439">
        <v>113</v>
      </c>
      <c r="B10439" s="1" t="s">
        <v>671</v>
      </c>
      <c r="C10439">
        <v>2</v>
      </c>
      <c r="D10439" s="39">
        <v>0.37</v>
      </c>
      <c r="E10439" s="39">
        <v>0</v>
      </c>
      <c r="F10439" s="39" t="s">
        <v>51</v>
      </c>
    </row>
    <row r="10440" spans="1:6">
      <c r="A10440">
        <v>113</v>
      </c>
      <c r="B10440" s="1" t="s">
        <v>323</v>
      </c>
      <c r="C10440">
        <v>1</v>
      </c>
      <c r="D10440" s="39">
        <v>0.81</v>
      </c>
      <c r="E10440" s="39">
        <v>2</v>
      </c>
      <c r="F10440" s="39" t="s">
        <v>51</v>
      </c>
    </row>
    <row r="10441" spans="1:6">
      <c r="A10441">
        <v>113</v>
      </c>
      <c r="B10441" s="1" t="s">
        <v>323</v>
      </c>
      <c r="C10441">
        <v>2</v>
      </c>
      <c r="D10441" s="39">
        <v>0.89</v>
      </c>
      <c r="E10441" s="39">
        <v>2</v>
      </c>
      <c r="F10441" s="39" t="s">
        <v>51</v>
      </c>
    </row>
    <row r="10442" spans="1:6">
      <c r="A10442">
        <v>113</v>
      </c>
      <c r="B10442" s="1" t="s">
        <v>526</v>
      </c>
      <c r="C10442">
        <v>1</v>
      </c>
      <c r="D10442" s="39">
        <v>0.67</v>
      </c>
      <c r="E10442" s="39">
        <v>1</v>
      </c>
      <c r="F10442" s="39" t="s">
        <v>51</v>
      </c>
    </row>
    <row r="10443" spans="1:6">
      <c r="A10443">
        <v>113</v>
      </c>
      <c r="B10443" s="1" t="s">
        <v>526</v>
      </c>
      <c r="C10443">
        <v>2</v>
      </c>
      <c r="D10443" s="39">
        <v>1</v>
      </c>
      <c r="E10443" s="39">
        <v>3</v>
      </c>
      <c r="F10443" s="39" t="s">
        <v>51</v>
      </c>
    </row>
    <row r="10444" spans="1:6">
      <c r="A10444">
        <v>113</v>
      </c>
      <c r="B10444" s="1" t="s">
        <v>257</v>
      </c>
      <c r="C10444">
        <v>1</v>
      </c>
      <c r="D10444" s="39">
        <v>0.5</v>
      </c>
      <c r="E10444" s="39">
        <v>2</v>
      </c>
      <c r="F10444" s="39" t="s">
        <v>51</v>
      </c>
    </row>
    <row r="10445" spans="1:6">
      <c r="A10445">
        <v>113</v>
      </c>
      <c r="B10445" s="1" t="s">
        <v>257</v>
      </c>
      <c r="C10445">
        <v>2</v>
      </c>
      <c r="D10445" s="39">
        <v>0.59</v>
      </c>
      <c r="E10445" s="39">
        <v>2</v>
      </c>
      <c r="F10445" s="39" t="s">
        <v>51</v>
      </c>
    </row>
    <row r="10446" spans="1:6">
      <c r="A10446">
        <v>113</v>
      </c>
      <c r="B10446" s="1" t="s">
        <v>122</v>
      </c>
      <c r="C10446">
        <v>1</v>
      </c>
      <c r="D10446" s="39">
        <v>0.68</v>
      </c>
      <c r="E10446" s="39">
        <v>2</v>
      </c>
      <c r="F10446" s="39" t="s">
        <v>51</v>
      </c>
    </row>
    <row r="10447" spans="1:6">
      <c r="A10447">
        <v>113</v>
      </c>
      <c r="B10447" s="1" t="s">
        <v>122</v>
      </c>
      <c r="C10447">
        <v>2</v>
      </c>
      <c r="D10447" s="39">
        <v>1</v>
      </c>
      <c r="E10447" s="39">
        <v>3</v>
      </c>
      <c r="F10447" s="39" t="s">
        <v>51</v>
      </c>
    </row>
    <row r="10448" spans="1:6">
      <c r="A10448">
        <v>113</v>
      </c>
      <c r="B10448" s="1" t="s">
        <v>20</v>
      </c>
      <c r="C10448">
        <v>1</v>
      </c>
      <c r="D10448" s="39">
        <v>0.72</v>
      </c>
      <c r="E10448" s="39">
        <v>2</v>
      </c>
      <c r="F10448" s="39" t="s">
        <v>51</v>
      </c>
    </row>
    <row r="10449" spans="1:6">
      <c r="A10449">
        <v>113</v>
      </c>
      <c r="B10449" s="1" t="s">
        <v>20</v>
      </c>
      <c r="C10449">
        <v>2</v>
      </c>
      <c r="D10449" s="39">
        <v>0.73</v>
      </c>
      <c r="E10449" s="39">
        <v>1</v>
      </c>
      <c r="F10449" s="39" t="s">
        <v>51</v>
      </c>
    </row>
    <row r="10450" spans="1:6">
      <c r="A10450">
        <v>113</v>
      </c>
      <c r="B10450" s="1" t="s">
        <v>234</v>
      </c>
      <c r="C10450">
        <v>1</v>
      </c>
      <c r="D10450" s="39">
        <v>0.92</v>
      </c>
      <c r="E10450" s="39">
        <v>1</v>
      </c>
      <c r="F10450" s="39" t="s">
        <v>51</v>
      </c>
    </row>
    <row r="10451" spans="1:6">
      <c r="A10451">
        <v>113</v>
      </c>
      <c r="B10451" s="1" t="s">
        <v>234</v>
      </c>
      <c r="C10451">
        <v>2</v>
      </c>
      <c r="D10451" s="39">
        <v>0.47</v>
      </c>
      <c r="E10451" s="39">
        <v>0</v>
      </c>
      <c r="F10451" s="39" t="s">
        <v>51</v>
      </c>
    </row>
    <row r="10452" spans="1:6">
      <c r="A10452">
        <v>113</v>
      </c>
      <c r="B10452" s="1" t="s">
        <v>240</v>
      </c>
      <c r="C10452">
        <v>1</v>
      </c>
      <c r="D10452" s="39">
        <v>0.66</v>
      </c>
      <c r="E10452" s="39">
        <v>1</v>
      </c>
      <c r="F10452" s="39" t="s">
        <v>51</v>
      </c>
    </row>
    <row r="10453" spans="1:6">
      <c r="A10453">
        <v>113</v>
      </c>
      <c r="B10453" s="1" t="s">
        <v>240</v>
      </c>
      <c r="C10453">
        <v>2</v>
      </c>
      <c r="D10453" s="39">
        <v>0.88</v>
      </c>
      <c r="E10453" s="39">
        <v>2</v>
      </c>
      <c r="F10453" s="39" t="s">
        <v>51</v>
      </c>
    </row>
    <row r="10454" spans="1:6">
      <c r="A10454">
        <v>113</v>
      </c>
      <c r="B10454" s="1" t="s">
        <v>290</v>
      </c>
      <c r="C10454">
        <v>1</v>
      </c>
      <c r="D10454" s="39">
        <v>0.59</v>
      </c>
      <c r="E10454" s="39">
        <v>1</v>
      </c>
      <c r="F10454" s="39" t="s">
        <v>51</v>
      </c>
    </row>
    <row r="10455" spans="1:6">
      <c r="A10455">
        <v>113</v>
      </c>
      <c r="B10455" s="1" t="s">
        <v>290</v>
      </c>
      <c r="C10455">
        <v>2</v>
      </c>
      <c r="D10455" s="39">
        <v>0.86</v>
      </c>
      <c r="E10455" s="39">
        <v>2</v>
      </c>
      <c r="F10455" s="39" t="s">
        <v>51</v>
      </c>
    </row>
    <row r="10456" spans="1:6">
      <c r="A10456">
        <v>113</v>
      </c>
      <c r="B10456" s="1" t="s">
        <v>274</v>
      </c>
      <c r="C10456">
        <v>1</v>
      </c>
      <c r="D10456" s="39">
        <v>1</v>
      </c>
      <c r="E10456" s="39">
        <v>3</v>
      </c>
      <c r="F10456" s="39" t="s">
        <v>51</v>
      </c>
    </row>
    <row r="10457" spans="1:6">
      <c r="A10457">
        <v>113</v>
      </c>
      <c r="B10457" s="1" t="s">
        <v>274</v>
      </c>
      <c r="C10457">
        <v>2</v>
      </c>
      <c r="D10457" s="39">
        <v>0.7</v>
      </c>
      <c r="E10457" s="39">
        <v>1</v>
      </c>
      <c r="F10457" s="39" t="s">
        <v>51</v>
      </c>
    </row>
    <row r="10458" spans="1:6">
      <c r="A10458">
        <v>113</v>
      </c>
      <c r="B10458" s="1" t="s">
        <v>342</v>
      </c>
      <c r="C10458">
        <v>1</v>
      </c>
      <c r="D10458" s="39">
        <v>0.93</v>
      </c>
      <c r="E10458" s="39">
        <v>1</v>
      </c>
      <c r="F10458" s="39" t="s">
        <v>51</v>
      </c>
    </row>
    <row r="10459" spans="1:6">
      <c r="A10459">
        <v>113</v>
      </c>
      <c r="B10459" s="1" t="s">
        <v>342</v>
      </c>
      <c r="C10459">
        <v>2</v>
      </c>
      <c r="D10459" s="39">
        <v>1</v>
      </c>
      <c r="E10459" s="39">
        <v>3</v>
      </c>
      <c r="F10459" s="39" t="s">
        <v>51</v>
      </c>
    </row>
    <row r="10460" spans="1:6">
      <c r="A10460">
        <v>113</v>
      </c>
      <c r="B10460" s="1" t="s">
        <v>394</v>
      </c>
      <c r="C10460">
        <v>1</v>
      </c>
      <c r="D10460" s="39">
        <v>0.84</v>
      </c>
      <c r="E10460" s="39">
        <v>2</v>
      </c>
      <c r="F10460" s="39" t="s">
        <v>51</v>
      </c>
    </row>
    <row r="10461" spans="1:6">
      <c r="A10461">
        <v>113</v>
      </c>
      <c r="B10461" s="1" t="s">
        <v>394</v>
      </c>
      <c r="C10461">
        <v>2</v>
      </c>
      <c r="D10461" s="39">
        <v>0.54</v>
      </c>
      <c r="E10461" s="39">
        <v>2</v>
      </c>
      <c r="F10461" s="39" t="s">
        <v>51</v>
      </c>
    </row>
    <row r="10462" spans="1:6">
      <c r="A10462">
        <v>113</v>
      </c>
      <c r="B10462" s="1" t="s">
        <v>311</v>
      </c>
      <c r="C10462">
        <v>1</v>
      </c>
      <c r="D10462" s="39">
        <v>0.47</v>
      </c>
      <c r="E10462" s="39">
        <v>0</v>
      </c>
      <c r="F10462" s="39" t="s">
        <v>51</v>
      </c>
    </row>
    <row r="10463" spans="1:6">
      <c r="A10463">
        <v>113</v>
      </c>
      <c r="B10463" s="1" t="s">
        <v>311</v>
      </c>
      <c r="C10463">
        <v>2</v>
      </c>
      <c r="D10463" s="39">
        <v>0.62</v>
      </c>
      <c r="E10463" s="39">
        <v>1</v>
      </c>
      <c r="F10463" s="39" t="s">
        <v>51</v>
      </c>
    </row>
    <row r="10464" spans="1:6">
      <c r="A10464">
        <v>113</v>
      </c>
      <c r="B10464" s="1" t="s">
        <v>356</v>
      </c>
      <c r="C10464">
        <v>1</v>
      </c>
      <c r="D10464" s="39">
        <v>0.57999999999999996</v>
      </c>
      <c r="E10464" s="39">
        <v>2</v>
      </c>
      <c r="F10464" s="39" t="s">
        <v>51</v>
      </c>
    </row>
    <row r="10465" spans="1:6">
      <c r="A10465">
        <v>113</v>
      </c>
      <c r="B10465" s="1" t="s">
        <v>356</v>
      </c>
      <c r="C10465">
        <v>2</v>
      </c>
      <c r="D10465" s="39">
        <v>0.85</v>
      </c>
      <c r="E10465" s="39">
        <v>2</v>
      </c>
      <c r="F10465" s="39" t="s">
        <v>51</v>
      </c>
    </row>
    <row r="10466" spans="1:6">
      <c r="A10466">
        <v>113</v>
      </c>
      <c r="B10466" s="1" t="s">
        <v>561</v>
      </c>
      <c r="C10466">
        <v>1</v>
      </c>
      <c r="D10466" s="39">
        <v>0.77</v>
      </c>
      <c r="E10466" s="39">
        <v>2</v>
      </c>
      <c r="F10466" s="39" t="s">
        <v>51</v>
      </c>
    </row>
    <row r="10467" spans="1:6">
      <c r="A10467">
        <v>113</v>
      </c>
      <c r="B10467" s="1" t="s">
        <v>561</v>
      </c>
      <c r="C10467">
        <v>2</v>
      </c>
      <c r="D10467" s="39">
        <v>0.61</v>
      </c>
      <c r="E10467" s="39">
        <v>2</v>
      </c>
      <c r="F10467" s="39" t="s">
        <v>51</v>
      </c>
    </row>
    <row r="10468" spans="1:6">
      <c r="A10468">
        <v>113</v>
      </c>
      <c r="B10468" s="1" t="s">
        <v>602</v>
      </c>
      <c r="C10468">
        <v>1</v>
      </c>
      <c r="D10468" s="39">
        <v>0.55000000000000004</v>
      </c>
      <c r="E10468" s="39">
        <v>2</v>
      </c>
      <c r="F10468" s="39" t="s">
        <v>51</v>
      </c>
    </row>
    <row r="10469" spans="1:6">
      <c r="A10469">
        <v>113</v>
      </c>
      <c r="B10469" s="1" t="s">
        <v>602</v>
      </c>
      <c r="C10469">
        <v>2</v>
      </c>
      <c r="D10469" s="39">
        <v>0.81</v>
      </c>
      <c r="E10469" s="39">
        <v>1</v>
      </c>
      <c r="F10469" s="39" t="s">
        <v>51</v>
      </c>
    </row>
    <row r="10470" spans="1:6">
      <c r="A10470">
        <v>113</v>
      </c>
      <c r="B10470" s="1" t="s">
        <v>370</v>
      </c>
      <c r="C10470">
        <v>1</v>
      </c>
      <c r="D10470" s="39">
        <v>0.51</v>
      </c>
      <c r="E10470" s="39">
        <v>2</v>
      </c>
      <c r="F10470" s="39" t="s">
        <v>51</v>
      </c>
    </row>
    <row r="10471" spans="1:6">
      <c r="A10471">
        <v>113</v>
      </c>
      <c r="B10471" s="1" t="s">
        <v>370</v>
      </c>
      <c r="C10471">
        <v>2</v>
      </c>
      <c r="D10471" s="39">
        <v>1</v>
      </c>
      <c r="E10471" s="39">
        <v>3</v>
      </c>
      <c r="F10471" s="39" t="s">
        <v>51</v>
      </c>
    </row>
    <row r="10472" spans="1:6">
      <c r="A10472">
        <v>113</v>
      </c>
      <c r="B10472" s="1" t="s">
        <v>664</v>
      </c>
      <c r="C10472">
        <v>1</v>
      </c>
      <c r="D10472" s="39">
        <v>1</v>
      </c>
      <c r="E10472" s="39">
        <v>3</v>
      </c>
      <c r="F10472" s="39" t="s">
        <v>51</v>
      </c>
    </row>
    <row r="10473" spans="1:6">
      <c r="A10473">
        <v>113</v>
      </c>
      <c r="B10473" s="1" t="s">
        <v>664</v>
      </c>
      <c r="C10473">
        <v>2</v>
      </c>
      <c r="D10473" s="39">
        <v>1</v>
      </c>
      <c r="E10473" s="39">
        <v>3</v>
      </c>
      <c r="F10473" s="39" t="s">
        <v>51</v>
      </c>
    </row>
    <row r="10474" spans="1:6">
      <c r="A10474">
        <v>113</v>
      </c>
      <c r="B10474" s="1" t="s">
        <v>275</v>
      </c>
      <c r="C10474">
        <v>1</v>
      </c>
      <c r="D10474" s="39">
        <v>0.75</v>
      </c>
      <c r="E10474" s="39">
        <v>2</v>
      </c>
      <c r="F10474" s="39" t="s">
        <v>51</v>
      </c>
    </row>
    <row r="10475" spans="1:6">
      <c r="A10475">
        <v>113</v>
      </c>
      <c r="B10475" s="1" t="s">
        <v>275</v>
      </c>
      <c r="C10475">
        <v>2</v>
      </c>
      <c r="D10475" s="39">
        <v>1</v>
      </c>
      <c r="E10475" s="39">
        <v>3</v>
      </c>
      <c r="F10475" s="39" t="s">
        <v>51</v>
      </c>
    </row>
    <row r="10476" spans="1:6">
      <c r="A10476">
        <v>113</v>
      </c>
      <c r="B10476" s="1" t="s">
        <v>285</v>
      </c>
      <c r="C10476">
        <v>1</v>
      </c>
      <c r="D10476" s="39">
        <v>0.97</v>
      </c>
      <c r="E10476" s="39">
        <v>2</v>
      </c>
      <c r="F10476" s="39" t="s">
        <v>51</v>
      </c>
    </row>
    <row r="10477" spans="1:6">
      <c r="A10477">
        <v>113</v>
      </c>
      <c r="B10477" s="1" t="s">
        <v>285</v>
      </c>
      <c r="C10477">
        <v>2</v>
      </c>
      <c r="D10477" s="39">
        <v>0.89</v>
      </c>
      <c r="E10477" s="39">
        <v>2</v>
      </c>
      <c r="F10477" s="39" t="s">
        <v>51</v>
      </c>
    </row>
    <row r="10478" spans="1:6">
      <c r="A10478">
        <v>113</v>
      </c>
      <c r="B10478" s="1" t="s">
        <v>685</v>
      </c>
      <c r="C10478">
        <v>1</v>
      </c>
      <c r="D10478" s="39">
        <v>0.79</v>
      </c>
      <c r="E10478" s="39">
        <v>2</v>
      </c>
      <c r="F10478" s="39" t="s">
        <v>51</v>
      </c>
    </row>
    <row r="10479" spans="1:6">
      <c r="A10479">
        <v>113</v>
      </c>
      <c r="B10479" s="1" t="s">
        <v>685</v>
      </c>
      <c r="C10479">
        <v>2</v>
      </c>
      <c r="D10479" s="39">
        <v>0.7</v>
      </c>
      <c r="E10479" s="39">
        <v>1</v>
      </c>
      <c r="F10479" s="39" t="s">
        <v>51</v>
      </c>
    </row>
    <row r="10480" spans="1:6">
      <c r="A10480">
        <v>113</v>
      </c>
      <c r="B10480" s="1" t="s">
        <v>535</v>
      </c>
      <c r="C10480">
        <v>1</v>
      </c>
      <c r="D10480" s="39">
        <v>0.88</v>
      </c>
      <c r="E10480" s="39">
        <v>2</v>
      </c>
      <c r="F10480" s="39" t="s">
        <v>51</v>
      </c>
    </row>
    <row r="10481" spans="1:6">
      <c r="A10481">
        <v>113</v>
      </c>
      <c r="B10481" s="1" t="s">
        <v>535</v>
      </c>
      <c r="C10481">
        <v>2</v>
      </c>
      <c r="D10481" s="39">
        <v>0.89</v>
      </c>
      <c r="E10481" s="39">
        <v>2</v>
      </c>
      <c r="F10481" s="39" t="s">
        <v>51</v>
      </c>
    </row>
    <row r="10482" spans="1:6">
      <c r="A10482">
        <v>113</v>
      </c>
      <c r="B10482" s="1" t="s">
        <v>669</v>
      </c>
      <c r="C10482">
        <v>1</v>
      </c>
      <c r="D10482" s="39">
        <v>1</v>
      </c>
      <c r="E10482" s="39">
        <v>3</v>
      </c>
      <c r="F10482" s="39" t="s">
        <v>51</v>
      </c>
    </row>
    <row r="10483" spans="1:6">
      <c r="A10483">
        <v>113</v>
      </c>
      <c r="B10483" s="1" t="s">
        <v>669</v>
      </c>
      <c r="C10483">
        <v>2</v>
      </c>
      <c r="D10483" s="39">
        <v>0.83</v>
      </c>
      <c r="E10483" s="39">
        <v>2</v>
      </c>
      <c r="F10483" s="39" t="s">
        <v>51</v>
      </c>
    </row>
    <row r="10484" spans="1:6">
      <c r="A10484" s="64">
        <v>114</v>
      </c>
      <c r="B10484" s="1" t="s">
        <v>390</v>
      </c>
      <c r="C10484">
        <v>1</v>
      </c>
      <c r="D10484" s="39">
        <v>0.72</v>
      </c>
      <c r="E10484" s="39">
        <v>2</v>
      </c>
      <c r="F10484" s="39" t="s">
        <v>51</v>
      </c>
    </row>
    <row r="10485" spans="1:6">
      <c r="A10485">
        <v>114</v>
      </c>
      <c r="B10485" s="1" t="s">
        <v>390</v>
      </c>
      <c r="C10485">
        <v>2</v>
      </c>
      <c r="D10485" s="39">
        <v>0.63</v>
      </c>
      <c r="E10485" s="39">
        <v>2</v>
      </c>
      <c r="F10485" s="39" t="s">
        <v>51</v>
      </c>
    </row>
    <row r="10486" spans="1:6">
      <c r="A10486">
        <v>114</v>
      </c>
      <c r="B10486" s="1" t="s">
        <v>657</v>
      </c>
      <c r="C10486">
        <v>1</v>
      </c>
      <c r="D10486" s="39">
        <v>0.27</v>
      </c>
      <c r="E10486" s="39">
        <v>0</v>
      </c>
      <c r="F10486" s="39" t="s">
        <v>51</v>
      </c>
    </row>
    <row r="10487" spans="1:6">
      <c r="A10487">
        <v>114</v>
      </c>
      <c r="B10487" s="1" t="s">
        <v>657</v>
      </c>
      <c r="C10487">
        <v>2</v>
      </c>
      <c r="D10487" s="39">
        <v>0.33</v>
      </c>
      <c r="E10487" s="39">
        <v>0</v>
      </c>
      <c r="F10487" s="39" t="s">
        <v>51</v>
      </c>
    </row>
    <row r="10488" spans="1:6">
      <c r="A10488">
        <v>114</v>
      </c>
      <c r="B10488" s="1" t="s">
        <v>452</v>
      </c>
      <c r="C10488">
        <v>1</v>
      </c>
      <c r="D10488" s="39">
        <v>0.98</v>
      </c>
      <c r="E10488" s="39">
        <v>2</v>
      </c>
      <c r="F10488" s="39" t="s">
        <v>51</v>
      </c>
    </row>
    <row r="10489" spans="1:6">
      <c r="A10489">
        <v>114</v>
      </c>
      <c r="B10489" s="1" t="s">
        <v>452</v>
      </c>
      <c r="C10489">
        <v>2</v>
      </c>
      <c r="D10489" s="39">
        <v>0.78</v>
      </c>
      <c r="E10489" s="39">
        <v>2</v>
      </c>
      <c r="F10489" s="39" t="s">
        <v>51</v>
      </c>
    </row>
    <row r="10490" spans="1:6">
      <c r="A10490">
        <v>114</v>
      </c>
      <c r="B10490" s="1" t="s">
        <v>343</v>
      </c>
      <c r="C10490">
        <v>1</v>
      </c>
      <c r="D10490" s="39">
        <v>0.88</v>
      </c>
      <c r="E10490" s="39">
        <v>2</v>
      </c>
      <c r="F10490" s="39" t="s">
        <v>51</v>
      </c>
    </row>
    <row r="10491" spans="1:6">
      <c r="A10491">
        <v>114</v>
      </c>
      <c r="B10491" s="1" t="s">
        <v>343</v>
      </c>
      <c r="C10491">
        <v>2</v>
      </c>
      <c r="D10491" s="39">
        <v>0.31</v>
      </c>
      <c r="E10491" s="39">
        <v>0</v>
      </c>
      <c r="F10491" s="39" t="s">
        <v>51</v>
      </c>
    </row>
    <row r="10492" spans="1:6">
      <c r="A10492">
        <v>114</v>
      </c>
      <c r="B10492" s="1" t="s">
        <v>508</v>
      </c>
      <c r="C10492">
        <v>1</v>
      </c>
      <c r="D10492" s="39">
        <v>0.56999999999999995</v>
      </c>
      <c r="E10492" s="39">
        <v>1</v>
      </c>
      <c r="F10492" s="39" t="s">
        <v>51</v>
      </c>
    </row>
    <row r="10493" spans="1:6">
      <c r="A10493">
        <v>114</v>
      </c>
      <c r="B10493" s="1" t="s">
        <v>508</v>
      </c>
      <c r="C10493">
        <v>2</v>
      </c>
      <c r="D10493" s="39">
        <v>0.75</v>
      </c>
      <c r="E10493" s="39">
        <v>2</v>
      </c>
      <c r="F10493" s="39" t="s">
        <v>51</v>
      </c>
    </row>
    <row r="10494" spans="1:6">
      <c r="A10494">
        <v>114</v>
      </c>
      <c r="B10494" s="1" t="s">
        <v>10</v>
      </c>
      <c r="C10494">
        <v>1</v>
      </c>
      <c r="D10494" s="39">
        <v>0.6</v>
      </c>
      <c r="E10494" s="39">
        <v>2</v>
      </c>
      <c r="F10494" s="39" t="s">
        <v>51</v>
      </c>
    </row>
    <row r="10495" spans="1:6">
      <c r="A10495">
        <v>114</v>
      </c>
      <c r="B10495" s="1" t="s">
        <v>10</v>
      </c>
      <c r="C10495">
        <v>2</v>
      </c>
      <c r="D10495" s="39">
        <v>0.76</v>
      </c>
      <c r="E10495" s="39">
        <v>2</v>
      </c>
      <c r="F10495" s="39" t="s">
        <v>51</v>
      </c>
    </row>
    <row r="10496" spans="1:6">
      <c r="A10496">
        <v>114</v>
      </c>
      <c r="B10496" s="1" t="s">
        <v>334</v>
      </c>
      <c r="C10496">
        <v>1</v>
      </c>
      <c r="D10496" s="39">
        <v>0.48</v>
      </c>
      <c r="E10496" s="39">
        <v>0</v>
      </c>
      <c r="F10496" s="39" t="s">
        <v>51</v>
      </c>
    </row>
    <row r="10497" spans="1:6">
      <c r="A10497">
        <v>114</v>
      </c>
      <c r="B10497" s="1" t="s">
        <v>334</v>
      </c>
      <c r="C10497">
        <v>2</v>
      </c>
      <c r="D10497" s="39">
        <v>0.63</v>
      </c>
      <c r="E10497" s="39">
        <v>2</v>
      </c>
      <c r="F10497" s="39" t="s">
        <v>51</v>
      </c>
    </row>
    <row r="10498" spans="1:6">
      <c r="A10498">
        <v>114</v>
      </c>
      <c r="B10498" s="1" t="s">
        <v>538</v>
      </c>
      <c r="C10498">
        <v>1</v>
      </c>
      <c r="D10498" s="39">
        <v>0.78</v>
      </c>
      <c r="E10498" s="39">
        <v>2</v>
      </c>
      <c r="F10498" s="39" t="s">
        <v>51</v>
      </c>
    </row>
    <row r="10499" spans="1:6">
      <c r="A10499">
        <v>114</v>
      </c>
      <c r="B10499" s="1" t="s">
        <v>538</v>
      </c>
      <c r="C10499">
        <v>2</v>
      </c>
      <c r="D10499" s="39">
        <v>0.81</v>
      </c>
      <c r="E10499" s="39">
        <v>2</v>
      </c>
      <c r="F10499" s="39" t="s">
        <v>51</v>
      </c>
    </row>
    <row r="10500" spans="1:6">
      <c r="A10500">
        <v>114</v>
      </c>
      <c r="B10500" s="1" t="s">
        <v>534</v>
      </c>
      <c r="C10500">
        <v>1</v>
      </c>
      <c r="D10500" s="39">
        <v>0.61</v>
      </c>
      <c r="E10500" s="39">
        <v>1</v>
      </c>
      <c r="F10500" s="39" t="s">
        <v>51</v>
      </c>
    </row>
    <row r="10501" spans="1:6">
      <c r="A10501">
        <v>114</v>
      </c>
      <c r="B10501" s="1" t="s">
        <v>534</v>
      </c>
      <c r="C10501">
        <v>2</v>
      </c>
      <c r="D10501" s="39">
        <v>0.45</v>
      </c>
      <c r="E10501" s="39">
        <v>1</v>
      </c>
      <c r="F10501" s="39" t="s">
        <v>51</v>
      </c>
    </row>
    <row r="10502" spans="1:6">
      <c r="A10502">
        <v>114</v>
      </c>
      <c r="B10502" s="1" t="s">
        <v>681</v>
      </c>
      <c r="C10502">
        <v>1</v>
      </c>
      <c r="D10502" s="39">
        <v>0.74</v>
      </c>
      <c r="E10502" s="39">
        <v>2</v>
      </c>
      <c r="F10502" s="39" t="s">
        <v>51</v>
      </c>
    </row>
    <row r="10503" spans="1:6">
      <c r="A10503">
        <v>114</v>
      </c>
      <c r="B10503" s="1" t="s">
        <v>681</v>
      </c>
      <c r="C10503">
        <v>2</v>
      </c>
      <c r="D10503" s="39">
        <v>0.87</v>
      </c>
      <c r="E10503" s="39">
        <v>2</v>
      </c>
      <c r="F10503" s="39" t="s">
        <v>51</v>
      </c>
    </row>
    <row r="10504" spans="1:6">
      <c r="A10504">
        <v>114</v>
      </c>
      <c r="B10504" s="1" t="s">
        <v>333</v>
      </c>
      <c r="C10504">
        <v>1</v>
      </c>
      <c r="D10504" s="39">
        <v>0.63</v>
      </c>
      <c r="E10504" s="39">
        <v>2</v>
      </c>
      <c r="F10504" s="39" t="s">
        <v>51</v>
      </c>
    </row>
    <row r="10505" spans="1:6">
      <c r="A10505">
        <v>114</v>
      </c>
      <c r="B10505" s="1" t="s">
        <v>333</v>
      </c>
      <c r="C10505">
        <v>2</v>
      </c>
      <c r="D10505" s="39">
        <v>0.81</v>
      </c>
      <c r="E10505" s="39">
        <v>2</v>
      </c>
      <c r="F10505" s="39" t="s">
        <v>51</v>
      </c>
    </row>
    <row r="10506" spans="1:6">
      <c r="A10506">
        <v>114</v>
      </c>
      <c r="B10506" s="1" t="s">
        <v>511</v>
      </c>
      <c r="C10506">
        <v>1</v>
      </c>
      <c r="D10506" s="39">
        <v>0.64</v>
      </c>
      <c r="E10506" s="39">
        <v>2</v>
      </c>
      <c r="F10506" s="39" t="s">
        <v>51</v>
      </c>
    </row>
    <row r="10507" spans="1:6">
      <c r="A10507">
        <v>114</v>
      </c>
      <c r="B10507" s="1" t="s">
        <v>511</v>
      </c>
      <c r="C10507">
        <v>2</v>
      </c>
      <c r="D10507" s="39">
        <v>0.52</v>
      </c>
      <c r="E10507" s="39">
        <v>2</v>
      </c>
      <c r="F10507" s="39" t="s">
        <v>51</v>
      </c>
    </row>
    <row r="10508" spans="1:6">
      <c r="A10508">
        <v>114</v>
      </c>
      <c r="B10508" s="1" t="s">
        <v>489</v>
      </c>
      <c r="C10508">
        <v>1</v>
      </c>
      <c r="D10508" s="39">
        <v>0.64</v>
      </c>
      <c r="E10508" s="39">
        <v>2</v>
      </c>
      <c r="F10508" s="39" t="s">
        <v>51</v>
      </c>
    </row>
    <row r="10509" spans="1:6">
      <c r="A10509">
        <v>114</v>
      </c>
      <c r="B10509" s="1" t="s">
        <v>489</v>
      </c>
      <c r="C10509">
        <v>2</v>
      </c>
      <c r="D10509" s="39">
        <v>0.53</v>
      </c>
      <c r="E10509" s="39">
        <v>2</v>
      </c>
      <c r="F10509" s="39" t="s">
        <v>51</v>
      </c>
    </row>
    <row r="10510" spans="1:6">
      <c r="A10510">
        <v>114</v>
      </c>
      <c r="B10510" s="1" t="s">
        <v>580</v>
      </c>
      <c r="C10510">
        <v>1</v>
      </c>
      <c r="D10510" s="39">
        <v>0.54</v>
      </c>
      <c r="E10510" s="39">
        <v>2</v>
      </c>
      <c r="F10510" s="39" t="s">
        <v>51</v>
      </c>
    </row>
    <row r="10511" spans="1:6">
      <c r="A10511">
        <v>114</v>
      </c>
      <c r="B10511" s="1" t="s">
        <v>580</v>
      </c>
      <c r="C10511">
        <v>2</v>
      </c>
      <c r="D10511" s="39">
        <v>0.72</v>
      </c>
      <c r="E10511" s="39">
        <v>2</v>
      </c>
      <c r="F10511" s="39" t="s">
        <v>51</v>
      </c>
    </row>
    <row r="10512" spans="1:6">
      <c r="A10512">
        <v>114</v>
      </c>
      <c r="B10512" s="1" t="s">
        <v>14</v>
      </c>
      <c r="C10512">
        <v>1</v>
      </c>
      <c r="D10512" s="39">
        <v>0.75</v>
      </c>
      <c r="E10512" s="39">
        <v>2</v>
      </c>
      <c r="F10512" s="39" t="s">
        <v>51</v>
      </c>
    </row>
    <row r="10513" spans="1:6">
      <c r="A10513">
        <v>114</v>
      </c>
      <c r="B10513" s="1" t="s">
        <v>14</v>
      </c>
      <c r="C10513">
        <v>2</v>
      </c>
      <c r="D10513" s="39">
        <v>0.56999999999999995</v>
      </c>
      <c r="E10513" s="39">
        <v>2</v>
      </c>
      <c r="F10513" s="39" t="s">
        <v>51</v>
      </c>
    </row>
    <row r="10514" spans="1:6">
      <c r="A10514">
        <v>114</v>
      </c>
      <c r="B10514" s="1" t="s">
        <v>509</v>
      </c>
      <c r="C10514">
        <v>1</v>
      </c>
      <c r="D10514" s="39">
        <v>1</v>
      </c>
      <c r="E10514" s="39">
        <v>3</v>
      </c>
      <c r="F10514" s="39" t="s">
        <v>51</v>
      </c>
    </row>
    <row r="10515" spans="1:6">
      <c r="A10515">
        <v>114</v>
      </c>
      <c r="B10515" s="1" t="s">
        <v>509</v>
      </c>
      <c r="C10515">
        <v>2</v>
      </c>
      <c r="D10515" s="39">
        <v>0.89</v>
      </c>
      <c r="E10515" s="39">
        <v>2</v>
      </c>
      <c r="F10515" s="39" t="s">
        <v>51</v>
      </c>
    </row>
    <row r="10516" spans="1:6">
      <c r="A10516">
        <v>114</v>
      </c>
      <c r="B10516" s="1" t="s">
        <v>405</v>
      </c>
      <c r="C10516">
        <v>1</v>
      </c>
      <c r="D10516" s="39">
        <v>0.89</v>
      </c>
      <c r="E10516" s="39">
        <v>1</v>
      </c>
      <c r="F10516" s="39" t="s">
        <v>51</v>
      </c>
    </row>
    <row r="10517" spans="1:6">
      <c r="A10517">
        <v>114</v>
      </c>
      <c r="B10517" s="1" t="s">
        <v>405</v>
      </c>
      <c r="C10517">
        <v>2</v>
      </c>
      <c r="D10517" s="39">
        <v>0.82</v>
      </c>
      <c r="E10517" s="39">
        <v>2</v>
      </c>
      <c r="F10517" s="39" t="s">
        <v>51</v>
      </c>
    </row>
    <row r="10518" spans="1:6">
      <c r="A10518">
        <v>114</v>
      </c>
      <c r="B10518" s="1" t="s">
        <v>481</v>
      </c>
      <c r="C10518">
        <v>1</v>
      </c>
      <c r="D10518" s="39">
        <v>0.5</v>
      </c>
      <c r="E10518" s="39">
        <v>1</v>
      </c>
      <c r="F10518" s="39" t="s">
        <v>51</v>
      </c>
    </row>
    <row r="10519" spans="1:6">
      <c r="A10519">
        <v>114</v>
      </c>
      <c r="B10519" s="1" t="s">
        <v>481</v>
      </c>
      <c r="C10519">
        <v>2</v>
      </c>
      <c r="D10519" s="39">
        <v>0.74</v>
      </c>
      <c r="E10519" s="39">
        <v>1</v>
      </c>
      <c r="F10519" s="39" t="s">
        <v>51</v>
      </c>
    </row>
    <row r="10520" spans="1:6">
      <c r="A10520">
        <v>114</v>
      </c>
      <c r="B10520" s="1" t="s">
        <v>671</v>
      </c>
      <c r="C10520">
        <v>1</v>
      </c>
      <c r="D10520" s="39">
        <v>0.66</v>
      </c>
      <c r="E10520" s="39">
        <v>2</v>
      </c>
      <c r="F10520" s="39" t="s">
        <v>51</v>
      </c>
    </row>
    <row r="10521" spans="1:6">
      <c r="A10521">
        <v>114</v>
      </c>
      <c r="B10521" s="1" t="s">
        <v>671</v>
      </c>
      <c r="C10521">
        <v>2</v>
      </c>
      <c r="D10521" s="39">
        <v>0.36</v>
      </c>
      <c r="E10521" s="39">
        <v>1</v>
      </c>
      <c r="F10521" s="39" t="s">
        <v>51</v>
      </c>
    </row>
    <row r="10522" spans="1:6">
      <c r="A10522">
        <v>114</v>
      </c>
      <c r="B10522" s="1" t="s">
        <v>323</v>
      </c>
      <c r="C10522">
        <v>1</v>
      </c>
      <c r="D10522" s="39">
        <v>0.39</v>
      </c>
      <c r="E10522" s="39">
        <v>1</v>
      </c>
      <c r="F10522" s="39" t="s">
        <v>51</v>
      </c>
    </row>
    <row r="10523" spans="1:6">
      <c r="A10523">
        <v>114</v>
      </c>
      <c r="B10523" s="1" t="s">
        <v>323</v>
      </c>
      <c r="C10523">
        <v>2</v>
      </c>
      <c r="D10523" s="39">
        <v>0.67</v>
      </c>
      <c r="E10523" s="39">
        <v>2</v>
      </c>
      <c r="F10523" s="39" t="s">
        <v>51</v>
      </c>
    </row>
    <row r="10524" spans="1:6">
      <c r="A10524">
        <v>114</v>
      </c>
      <c r="B10524" s="1" t="s">
        <v>526</v>
      </c>
      <c r="C10524">
        <v>1</v>
      </c>
      <c r="D10524" s="39">
        <v>0.62</v>
      </c>
      <c r="E10524" s="39">
        <v>1</v>
      </c>
      <c r="F10524" s="39" t="s">
        <v>51</v>
      </c>
    </row>
    <row r="10525" spans="1:6">
      <c r="A10525">
        <v>114</v>
      </c>
      <c r="B10525" s="1" t="s">
        <v>526</v>
      </c>
      <c r="C10525">
        <v>2</v>
      </c>
      <c r="D10525" s="39">
        <v>1</v>
      </c>
      <c r="E10525" s="39">
        <v>3</v>
      </c>
      <c r="F10525" s="39" t="s">
        <v>51</v>
      </c>
    </row>
    <row r="10526" spans="1:6">
      <c r="A10526">
        <v>114</v>
      </c>
      <c r="B10526" s="1" t="s">
        <v>257</v>
      </c>
      <c r="C10526">
        <v>1</v>
      </c>
      <c r="D10526" s="39">
        <v>0.48</v>
      </c>
      <c r="E10526" s="39">
        <v>0</v>
      </c>
      <c r="F10526" s="39" t="s">
        <v>51</v>
      </c>
    </row>
    <row r="10527" spans="1:6">
      <c r="A10527">
        <v>114</v>
      </c>
      <c r="B10527" s="1" t="s">
        <v>257</v>
      </c>
      <c r="C10527">
        <v>2</v>
      </c>
      <c r="D10527" s="39">
        <v>0.32</v>
      </c>
      <c r="E10527" s="39">
        <v>1</v>
      </c>
      <c r="F10527" s="39" t="s">
        <v>51</v>
      </c>
    </row>
    <row r="10528" spans="1:6">
      <c r="A10528">
        <v>114</v>
      </c>
      <c r="B10528" s="1" t="s">
        <v>122</v>
      </c>
      <c r="C10528">
        <v>1</v>
      </c>
      <c r="D10528" s="39">
        <v>0.53</v>
      </c>
      <c r="E10528" s="39">
        <v>2</v>
      </c>
      <c r="F10528" s="39" t="s">
        <v>51</v>
      </c>
    </row>
    <row r="10529" spans="1:6">
      <c r="A10529">
        <v>114</v>
      </c>
      <c r="B10529" s="1" t="s">
        <v>122</v>
      </c>
      <c r="C10529">
        <v>2</v>
      </c>
      <c r="D10529" s="39">
        <v>0.79</v>
      </c>
      <c r="E10529" s="39">
        <v>2</v>
      </c>
      <c r="F10529" s="39" t="s">
        <v>51</v>
      </c>
    </row>
    <row r="10530" spans="1:6">
      <c r="A10530">
        <v>114</v>
      </c>
      <c r="B10530" s="1" t="s">
        <v>20</v>
      </c>
      <c r="C10530">
        <v>1</v>
      </c>
      <c r="D10530" s="39">
        <v>0.9</v>
      </c>
      <c r="E10530" s="39">
        <v>2</v>
      </c>
      <c r="F10530" s="39" t="s">
        <v>51</v>
      </c>
    </row>
    <row r="10531" spans="1:6">
      <c r="A10531">
        <v>114</v>
      </c>
      <c r="B10531" s="1" t="s">
        <v>20</v>
      </c>
      <c r="C10531">
        <v>2</v>
      </c>
      <c r="D10531" s="39">
        <v>0.53</v>
      </c>
      <c r="E10531" s="39">
        <v>1</v>
      </c>
      <c r="F10531" s="39" t="s">
        <v>51</v>
      </c>
    </row>
    <row r="10532" spans="1:6">
      <c r="A10532">
        <v>114</v>
      </c>
      <c r="B10532" s="1" t="s">
        <v>240</v>
      </c>
      <c r="C10532">
        <v>1</v>
      </c>
      <c r="D10532" s="39">
        <v>0.81</v>
      </c>
      <c r="E10532" s="39">
        <v>2</v>
      </c>
      <c r="F10532" s="39" t="s">
        <v>51</v>
      </c>
    </row>
    <row r="10533" spans="1:6">
      <c r="A10533">
        <v>114</v>
      </c>
      <c r="B10533" s="1" t="s">
        <v>240</v>
      </c>
      <c r="C10533">
        <v>2</v>
      </c>
      <c r="D10533" s="39">
        <v>1</v>
      </c>
      <c r="E10533" s="39">
        <v>3</v>
      </c>
      <c r="F10533" s="39" t="s">
        <v>51</v>
      </c>
    </row>
    <row r="10534" spans="1:6">
      <c r="A10534">
        <v>114</v>
      </c>
      <c r="B10534" s="1" t="s">
        <v>290</v>
      </c>
      <c r="C10534">
        <v>1</v>
      </c>
      <c r="D10534" s="39">
        <v>0.67</v>
      </c>
      <c r="E10534" s="39">
        <v>2</v>
      </c>
      <c r="F10534" s="39" t="s">
        <v>51</v>
      </c>
    </row>
    <row r="10535" spans="1:6">
      <c r="A10535">
        <v>114</v>
      </c>
      <c r="B10535" s="1" t="s">
        <v>290</v>
      </c>
      <c r="C10535">
        <v>2</v>
      </c>
      <c r="D10535" s="39">
        <v>0.54</v>
      </c>
      <c r="E10535" s="39">
        <v>2</v>
      </c>
      <c r="F10535" s="39" t="s">
        <v>51</v>
      </c>
    </row>
    <row r="10536" spans="1:6">
      <c r="A10536">
        <v>114</v>
      </c>
      <c r="B10536" s="1" t="s">
        <v>274</v>
      </c>
      <c r="C10536">
        <v>1</v>
      </c>
      <c r="D10536" s="39">
        <v>0.81</v>
      </c>
      <c r="E10536" s="39">
        <v>2</v>
      </c>
      <c r="F10536" s="39" t="s">
        <v>51</v>
      </c>
    </row>
    <row r="10537" spans="1:6">
      <c r="A10537">
        <v>114</v>
      </c>
      <c r="B10537" s="1" t="s">
        <v>274</v>
      </c>
      <c r="C10537">
        <v>2</v>
      </c>
      <c r="D10537" s="39">
        <v>0.79</v>
      </c>
      <c r="E10537" s="39">
        <v>1</v>
      </c>
      <c r="F10537" s="39" t="s">
        <v>51</v>
      </c>
    </row>
    <row r="10538" spans="1:6">
      <c r="A10538">
        <v>114</v>
      </c>
      <c r="B10538" s="1" t="s">
        <v>394</v>
      </c>
      <c r="C10538">
        <v>1</v>
      </c>
      <c r="D10538" s="39">
        <v>0.62</v>
      </c>
      <c r="E10538" s="39">
        <v>2</v>
      </c>
      <c r="F10538" s="39" t="s">
        <v>51</v>
      </c>
    </row>
    <row r="10539" spans="1:6">
      <c r="A10539">
        <v>114</v>
      </c>
      <c r="B10539" s="1" t="s">
        <v>394</v>
      </c>
      <c r="C10539">
        <v>2</v>
      </c>
      <c r="D10539" s="39">
        <v>1</v>
      </c>
      <c r="E10539" s="39">
        <v>3</v>
      </c>
      <c r="F10539" s="39" t="s">
        <v>51</v>
      </c>
    </row>
    <row r="10540" spans="1:6">
      <c r="A10540">
        <v>114</v>
      </c>
      <c r="B10540" s="1" t="s">
        <v>342</v>
      </c>
      <c r="C10540">
        <v>1</v>
      </c>
      <c r="D10540" s="39">
        <v>1</v>
      </c>
      <c r="E10540" s="39">
        <v>3</v>
      </c>
      <c r="F10540" s="39" t="s">
        <v>51</v>
      </c>
    </row>
    <row r="10541" spans="1:6">
      <c r="A10541">
        <v>114</v>
      </c>
      <c r="B10541" s="1" t="s">
        <v>342</v>
      </c>
      <c r="C10541">
        <v>2</v>
      </c>
      <c r="D10541" s="39">
        <v>1</v>
      </c>
      <c r="E10541" s="39">
        <v>3</v>
      </c>
      <c r="F10541" s="39" t="s">
        <v>51</v>
      </c>
    </row>
    <row r="10542" spans="1:6">
      <c r="A10542">
        <v>114</v>
      </c>
      <c r="B10542" s="1" t="s">
        <v>311</v>
      </c>
      <c r="C10542">
        <v>1</v>
      </c>
      <c r="D10542" s="39">
        <v>0.53</v>
      </c>
      <c r="E10542" s="39">
        <v>2</v>
      </c>
      <c r="F10542" s="39" t="s">
        <v>51</v>
      </c>
    </row>
    <row r="10543" spans="1:6">
      <c r="A10543">
        <v>114</v>
      </c>
      <c r="B10543" s="1" t="s">
        <v>311</v>
      </c>
      <c r="C10543">
        <v>2</v>
      </c>
      <c r="D10543" s="39">
        <v>0.39</v>
      </c>
      <c r="E10543" s="39">
        <v>0</v>
      </c>
      <c r="F10543" s="39" t="s">
        <v>51</v>
      </c>
    </row>
    <row r="10544" spans="1:6">
      <c r="A10544">
        <v>114</v>
      </c>
      <c r="B10544" s="1" t="s">
        <v>356</v>
      </c>
      <c r="C10544">
        <v>1</v>
      </c>
      <c r="D10544" s="39">
        <v>1</v>
      </c>
      <c r="E10544" s="39">
        <v>3</v>
      </c>
      <c r="F10544" s="39" t="s">
        <v>51</v>
      </c>
    </row>
    <row r="10545" spans="1:6">
      <c r="A10545">
        <v>114</v>
      </c>
      <c r="B10545" s="1" t="s">
        <v>356</v>
      </c>
      <c r="C10545">
        <v>2</v>
      </c>
      <c r="D10545" s="39">
        <v>0.57999999999999996</v>
      </c>
      <c r="E10545" s="39">
        <v>1</v>
      </c>
      <c r="F10545" s="39" t="s">
        <v>51</v>
      </c>
    </row>
    <row r="10546" spans="1:6">
      <c r="A10546">
        <v>114</v>
      </c>
      <c r="B10546" s="1" t="s">
        <v>561</v>
      </c>
      <c r="C10546">
        <v>1</v>
      </c>
      <c r="D10546" s="39">
        <v>1</v>
      </c>
      <c r="E10546" s="39">
        <v>3</v>
      </c>
      <c r="F10546" s="39" t="s">
        <v>51</v>
      </c>
    </row>
    <row r="10547" spans="1:6">
      <c r="A10547">
        <v>114</v>
      </c>
      <c r="B10547" s="1" t="s">
        <v>561</v>
      </c>
      <c r="C10547">
        <v>2</v>
      </c>
      <c r="D10547" s="39">
        <v>0.69</v>
      </c>
      <c r="E10547" s="39">
        <v>2</v>
      </c>
      <c r="F10547" s="39" t="s">
        <v>51</v>
      </c>
    </row>
    <row r="10548" spans="1:6">
      <c r="A10548">
        <v>114</v>
      </c>
      <c r="B10548" s="1" t="s">
        <v>602</v>
      </c>
      <c r="C10548">
        <v>1</v>
      </c>
      <c r="D10548" s="39">
        <v>0.92</v>
      </c>
      <c r="E10548" s="39">
        <v>2</v>
      </c>
      <c r="F10548" s="39" t="s">
        <v>51</v>
      </c>
    </row>
    <row r="10549" spans="1:6">
      <c r="A10549">
        <v>114</v>
      </c>
      <c r="B10549" s="1" t="s">
        <v>602</v>
      </c>
      <c r="C10549">
        <v>2</v>
      </c>
      <c r="D10549" s="39">
        <v>1</v>
      </c>
      <c r="E10549" s="39">
        <v>3</v>
      </c>
      <c r="F10549" s="39" t="s">
        <v>51</v>
      </c>
    </row>
    <row r="10550" spans="1:6">
      <c r="A10550">
        <v>114</v>
      </c>
      <c r="B10550" s="1" t="s">
        <v>664</v>
      </c>
      <c r="C10550">
        <v>1</v>
      </c>
      <c r="D10550" s="39">
        <v>1</v>
      </c>
      <c r="E10550" s="39">
        <v>3</v>
      </c>
      <c r="F10550" s="39" t="s">
        <v>51</v>
      </c>
    </row>
    <row r="10551" spans="1:6">
      <c r="A10551">
        <v>114</v>
      </c>
      <c r="B10551" s="1" t="s">
        <v>664</v>
      </c>
      <c r="C10551">
        <v>2</v>
      </c>
      <c r="D10551" s="39">
        <v>0.63</v>
      </c>
      <c r="E10551" s="39">
        <v>1</v>
      </c>
      <c r="F10551" s="39" t="s">
        <v>51</v>
      </c>
    </row>
    <row r="10552" spans="1:6">
      <c r="A10552">
        <v>114</v>
      </c>
      <c r="B10552" s="1" t="s">
        <v>370</v>
      </c>
      <c r="C10552">
        <v>1</v>
      </c>
      <c r="D10552" s="39">
        <v>1</v>
      </c>
      <c r="E10552" s="39">
        <v>3</v>
      </c>
      <c r="F10552" s="39" t="s">
        <v>51</v>
      </c>
    </row>
    <row r="10553" spans="1:6">
      <c r="A10553">
        <v>114</v>
      </c>
      <c r="B10553" s="1" t="s">
        <v>370</v>
      </c>
      <c r="C10553">
        <v>2</v>
      </c>
      <c r="D10553" s="39">
        <v>0.6</v>
      </c>
      <c r="E10553" s="39">
        <v>1</v>
      </c>
      <c r="F10553" s="39" t="s">
        <v>51</v>
      </c>
    </row>
    <row r="10554" spans="1:6">
      <c r="A10554">
        <v>114</v>
      </c>
      <c r="B10554" s="1" t="s">
        <v>275</v>
      </c>
      <c r="C10554">
        <v>1</v>
      </c>
      <c r="D10554" s="39">
        <v>0.94</v>
      </c>
      <c r="E10554" s="39">
        <v>2</v>
      </c>
      <c r="F10554" s="39" t="s">
        <v>51</v>
      </c>
    </row>
    <row r="10555" spans="1:6">
      <c r="A10555">
        <v>114</v>
      </c>
      <c r="B10555" s="1" t="s">
        <v>275</v>
      </c>
      <c r="C10555">
        <v>2</v>
      </c>
      <c r="D10555" s="39">
        <v>0.67</v>
      </c>
      <c r="E10555" s="39">
        <v>1</v>
      </c>
      <c r="F10555" s="39" t="s">
        <v>51</v>
      </c>
    </row>
    <row r="10556" spans="1:6">
      <c r="A10556">
        <v>114</v>
      </c>
      <c r="B10556" s="1" t="s">
        <v>285</v>
      </c>
      <c r="C10556">
        <v>1</v>
      </c>
      <c r="D10556" s="39">
        <v>1</v>
      </c>
      <c r="E10556" s="39">
        <v>3</v>
      </c>
      <c r="F10556" s="39" t="s">
        <v>51</v>
      </c>
    </row>
    <row r="10557" spans="1:6">
      <c r="A10557">
        <v>114</v>
      </c>
      <c r="B10557" s="1" t="s">
        <v>285</v>
      </c>
      <c r="C10557">
        <v>2</v>
      </c>
      <c r="D10557" s="39">
        <v>0.66</v>
      </c>
      <c r="E10557" s="39">
        <v>2</v>
      </c>
      <c r="F10557" s="39" t="s">
        <v>51</v>
      </c>
    </row>
    <row r="10558" spans="1:6">
      <c r="A10558">
        <v>114</v>
      </c>
      <c r="B10558" s="1" t="s">
        <v>685</v>
      </c>
      <c r="C10558">
        <v>1</v>
      </c>
      <c r="D10558" s="39">
        <v>1</v>
      </c>
      <c r="E10558" s="39">
        <v>3</v>
      </c>
      <c r="F10558" s="39" t="s">
        <v>51</v>
      </c>
    </row>
    <row r="10559" spans="1:6">
      <c r="A10559">
        <v>114</v>
      </c>
      <c r="B10559" s="1" t="s">
        <v>685</v>
      </c>
      <c r="C10559">
        <v>2</v>
      </c>
      <c r="D10559" s="39">
        <v>0.84</v>
      </c>
      <c r="E10559" s="39">
        <v>2</v>
      </c>
      <c r="F10559" s="39" t="s">
        <v>51</v>
      </c>
    </row>
    <row r="10560" spans="1:6">
      <c r="A10560">
        <v>114</v>
      </c>
      <c r="B10560" s="1" t="s">
        <v>535</v>
      </c>
      <c r="C10560">
        <v>1</v>
      </c>
      <c r="D10560" s="39">
        <v>0.82</v>
      </c>
      <c r="E10560" s="39">
        <v>2</v>
      </c>
      <c r="F10560" s="39" t="s">
        <v>51</v>
      </c>
    </row>
    <row r="10561" spans="1:6">
      <c r="A10561">
        <v>114</v>
      </c>
      <c r="B10561" s="1" t="s">
        <v>535</v>
      </c>
      <c r="C10561">
        <v>2</v>
      </c>
      <c r="D10561" s="39">
        <v>0.64</v>
      </c>
      <c r="E10561" s="39">
        <v>2</v>
      </c>
      <c r="F10561" s="39" t="s">
        <v>51</v>
      </c>
    </row>
    <row r="10562" spans="1:6">
      <c r="A10562">
        <v>114</v>
      </c>
      <c r="B10562" s="1" t="s">
        <v>669</v>
      </c>
      <c r="C10562">
        <v>1</v>
      </c>
      <c r="D10562" s="39">
        <v>0.99</v>
      </c>
      <c r="E10562" s="39">
        <v>2</v>
      </c>
      <c r="F10562" s="39" t="s">
        <v>51</v>
      </c>
    </row>
    <row r="10563" spans="1:6">
      <c r="A10563">
        <v>114</v>
      </c>
      <c r="B10563" s="1" t="s">
        <v>669</v>
      </c>
      <c r="C10563">
        <v>2</v>
      </c>
      <c r="D10563" s="39">
        <v>0.53</v>
      </c>
      <c r="E10563" s="39">
        <v>1</v>
      </c>
      <c r="F10563" s="39" t="s">
        <v>51</v>
      </c>
    </row>
    <row r="10564" spans="1:6">
      <c r="A10564" s="64">
        <v>115</v>
      </c>
      <c r="B10564" s="1" t="s">
        <v>332</v>
      </c>
      <c r="C10564">
        <v>1</v>
      </c>
      <c r="D10564" s="39">
        <v>0.47</v>
      </c>
      <c r="E10564" s="39">
        <v>1</v>
      </c>
      <c r="F10564" s="39" t="s">
        <v>51</v>
      </c>
    </row>
    <row r="10565" spans="1:6">
      <c r="A10565">
        <v>115</v>
      </c>
      <c r="B10565" s="1" t="s">
        <v>332</v>
      </c>
      <c r="C10565">
        <v>2</v>
      </c>
      <c r="D10565" s="39">
        <v>0.35</v>
      </c>
      <c r="E10565" s="39">
        <v>0</v>
      </c>
      <c r="F10565" s="39" t="s">
        <v>51</v>
      </c>
    </row>
    <row r="10566" spans="1:6">
      <c r="A10566">
        <v>115</v>
      </c>
      <c r="B10566" s="1" t="s">
        <v>390</v>
      </c>
      <c r="C10566">
        <v>1</v>
      </c>
      <c r="D10566" s="39">
        <v>0.48</v>
      </c>
      <c r="E10566" s="39">
        <v>1</v>
      </c>
      <c r="F10566" s="39" t="s">
        <v>51</v>
      </c>
    </row>
    <row r="10567" spans="1:6">
      <c r="A10567">
        <v>115</v>
      </c>
      <c r="B10567" s="1" t="s">
        <v>390</v>
      </c>
      <c r="C10567">
        <v>2</v>
      </c>
      <c r="D10567" s="39">
        <v>0.92</v>
      </c>
      <c r="E10567" s="39">
        <v>2</v>
      </c>
      <c r="F10567" s="39" t="s">
        <v>51</v>
      </c>
    </row>
    <row r="10568" spans="1:6">
      <c r="A10568">
        <v>115</v>
      </c>
      <c r="B10568" s="1" t="s">
        <v>452</v>
      </c>
      <c r="C10568">
        <v>1</v>
      </c>
      <c r="D10568" s="39">
        <v>0.56999999999999995</v>
      </c>
      <c r="E10568" s="39">
        <v>2</v>
      </c>
      <c r="F10568" s="39" t="s">
        <v>51</v>
      </c>
    </row>
    <row r="10569" spans="1:6">
      <c r="A10569">
        <v>115</v>
      </c>
      <c r="B10569" s="1" t="s">
        <v>452</v>
      </c>
      <c r="C10569">
        <v>2</v>
      </c>
      <c r="D10569" s="39">
        <v>0.56000000000000005</v>
      </c>
      <c r="E10569" s="39">
        <v>2</v>
      </c>
      <c r="F10569" s="39" t="s">
        <v>51</v>
      </c>
    </row>
    <row r="10570" spans="1:6">
      <c r="A10570">
        <v>115</v>
      </c>
      <c r="B10570" s="1" t="s">
        <v>343</v>
      </c>
      <c r="C10570">
        <v>1</v>
      </c>
      <c r="D10570" s="39">
        <v>0.34</v>
      </c>
      <c r="E10570" s="39">
        <v>0</v>
      </c>
      <c r="F10570" s="39" t="s">
        <v>51</v>
      </c>
    </row>
    <row r="10571" spans="1:6">
      <c r="A10571">
        <v>115</v>
      </c>
      <c r="B10571" s="1" t="s">
        <v>343</v>
      </c>
      <c r="C10571">
        <v>2</v>
      </c>
      <c r="D10571" s="39">
        <v>1</v>
      </c>
      <c r="E10571" s="39">
        <v>3</v>
      </c>
      <c r="F10571" s="39" t="s">
        <v>51</v>
      </c>
    </row>
    <row r="10572" spans="1:6">
      <c r="A10572">
        <v>115</v>
      </c>
      <c r="B10572" s="1" t="s">
        <v>508</v>
      </c>
      <c r="C10572">
        <v>1</v>
      </c>
      <c r="D10572" s="39">
        <v>0.55000000000000004</v>
      </c>
      <c r="E10572" s="39">
        <v>2</v>
      </c>
      <c r="F10572" s="39" t="s">
        <v>51</v>
      </c>
    </row>
    <row r="10573" spans="1:6">
      <c r="A10573">
        <v>115</v>
      </c>
      <c r="B10573" s="1" t="s">
        <v>508</v>
      </c>
      <c r="C10573">
        <v>2</v>
      </c>
      <c r="D10573" s="39">
        <v>0.44</v>
      </c>
      <c r="E10573" s="39">
        <v>0</v>
      </c>
      <c r="F10573" s="39" t="s">
        <v>51</v>
      </c>
    </row>
    <row r="10574" spans="1:6">
      <c r="A10574">
        <v>115</v>
      </c>
      <c r="B10574" s="1" t="s">
        <v>10</v>
      </c>
      <c r="C10574">
        <v>1</v>
      </c>
      <c r="D10574" s="39">
        <v>0.64</v>
      </c>
      <c r="E10574" s="39">
        <v>2</v>
      </c>
      <c r="F10574" s="39" t="s">
        <v>51</v>
      </c>
    </row>
    <row r="10575" spans="1:6">
      <c r="A10575">
        <v>115</v>
      </c>
      <c r="B10575" s="1" t="s">
        <v>10</v>
      </c>
      <c r="C10575">
        <v>2</v>
      </c>
      <c r="D10575" s="39">
        <v>1</v>
      </c>
      <c r="E10575" s="39">
        <v>3</v>
      </c>
      <c r="F10575" s="39" t="s">
        <v>51</v>
      </c>
    </row>
    <row r="10576" spans="1:6">
      <c r="A10576">
        <v>115</v>
      </c>
      <c r="B10576" s="1" t="s">
        <v>334</v>
      </c>
      <c r="C10576">
        <v>1</v>
      </c>
      <c r="D10576" s="39">
        <v>0.57999999999999996</v>
      </c>
      <c r="E10576" s="39">
        <v>1</v>
      </c>
      <c r="F10576" s="39" t="s">
        <v>51</v>
      </c>
    </row>
    <row r="10577" spans="1:6">
      <c r="A10577">
        <v>115</v>
      </c>
      <c r="B10577" s="1" t="s">
        <v>334</v>
      </c>
      <c r="C10577">
        <v>2</v>
      </c>
      <c r="D10577" s="39">
        <v>0.59</v>
      </c>
      <c r="E10577" s="39">
        <v>2</v>
      </c>
      <c r="F10577" s="39" t="s">
        <v>51</v>
      </c>
    </row>
    <row r="10578" spans="1:6">
      <c r="A10578">
        <v>115</v>
      </c>
      <c r="B10578" s="1" t="s">
        <v>538</v>
      </c>
      <c r="C10578">
        <v>1</v>
      </c>
      <c r="D10578" s="39">
        <v>0.77</v>
      </c>
      <c r="E10578" s="39">
        <v>2</v>
      </c>
      <c r="F10578" s="39" t="s">
        <v>51</v>
      </c>
    </row>
    <row r="10579" spans="1:6">
      <c r="A10579">
        <v>115</v>
      </c>
      <c r="B10579" s="1" t="s">
        <v>538</v>
      </c>
      <c r="C10579">
        <v>2</v>
      </c>
      <c r="D10579" s="39">
        <v>0.68</v>
      </c>
      <c r="E10579" s="39">
        <v>2</v>
      </c>
      <c r="F10579" s="39" t="s">
        <v>51</v>
      </c>
    </row>
    <row r="10580" spans="1:6">
      <c r="A10580">
        <v>115</v>
      </c>
      <c r="B10580" s="1" t="s">
        <v>534</v>
      </c>
      <c r="C10580">
        <v>1</v>
      </c>
      <c r="D10580" s="39">
        <v>0.56999999999999995</v>
      </c>
      <c r="E10580" s="39">
        <v>1</v>
      </c>
      <c r="F10580" s="39" t="s">
        <v>51</v>
      </c>
    </row>
    <row r="10581" spans="1:6">
      <c r="A10581">
        <v>115</v>
      </c>
      <c r="B10581" s="1" t="s">
        <v>534</v>
      </c>
      <c r="C10581">
        <v>2</v>
      </c>
      <c r="D10581" s="39">
        <v>1</v>
      </c>
      <c r="E10581" s="39">
        <v>3</v>
      </c>
      <c r="F10581" s="39" t="s">
        <v>51</v>
      </c>
    </row>
    <row r="10582" spans="1:6">
      <c r="A10582">
        <v>115</v>
      </c>
      <c r="B10582" s="1" t="s">
        <v>335</v>
      </c>
      <c r="C10582">
        <v>1</v>
      </c>
      <c r="D10582" s="39">
        <v>0.64</v>
      </c>
      <c r="E10582" s="39">
        <v>2</v>
      </c>
      <c r="F10582" s="39" t="s">
        <v>51</v>
      </c>
    </row>
    <row r="10583" spans="1:6">
      <c r="A10583">
        <v>115</v>
      </c>
      <c r="B10583" s="1" t="s">
        <v>335</v>
      </c>
      <c r="C10583">
        <v>2</v>
      </c>
      <c r="D10583" s="39">
        <v>1</v>
      </c>
      <c r="E10583" s="39">
        <v>3</v>
      </c>
      <c r="F10583" s="39" t="s">
        <v>51</v>
      </c>
    </row>
    <row r="10584" spans="1:6">
      <c r="A10584">
        <v>115</v>
      </c>
      <c r="B10584" s="1" t="s">
        <v>681</v>
      </c>
      <c r="C10584">
        <v>1</v>
      </c>
      <c r="D10584" s="39">
        <v>0.59</v>
      </c>
      <c r="E10584" s="39">
        <v>2</v>
      </c>
      <c r="F10584" s="39" t="s">
        <v>51</v>
      </c>
    </row>
    <row r="10585" spans="1:6">
      <c r="A10585">
        <v>115</v>
      </c>
      <c r="B10585" s="1" t="s">
        <v>681</v>
      </c>
      <c r="C10585">
        <v>2</v>
      </c>
      <c r="D10585" s="39">
        <v>0.88</v>
      </c>
      <c r="E10585" s="39">
        <v>2</v>
      </c>
      <c r="F10585" s="39" t="s">
        <v>51</v>
      </c>
    </row>
    <row r="10586" spans="1:6">
      <c r="A10586">
        <v>115</v>
      </c>
      <c r="B10586" s="1" t="s">
        <v>120</v>
      </c>
      <c r="C10586">
        <v>1</v>
      </c>
      <c r="D10586" s="39">
        <v>1</v>
      </c>
      <c r="E10586" s="39">
        <v>3</v>
      </c>
      <c r="F10586" s="39" t="s">
        <v>51</v>
      </c>
    </row>
    <row r="10587" spans="1:6">
      <c r="A10587">
        <v>115</v>
      </c>
      <c r="B10587" s="1" t="s">
        <v>120</v>
      </c>
      <c r="C10587">
        <v>2</v>
      </c>
      <c r="D10587" s="39">
        <v>0.75</v>
      </c>
      <c r="E10587" s="39">
        <v>2</v>
      </c>
      <c r="F10587" s="39" t="s">
        <v>51</v>
      </c>
    </row>
    <row r="10588" spans="1:6">
      <c r="A10588">
        <v>115</v>
      </c>
      <c r="B10588" s="1" t="s">
        <v>333</v>
      </c>
      <c r="C10588">
        <v>1</v>
      </c>
      <c r="D10588" s="39">
        <v>0.99</v>
      </c>
      <c r="E10588" s="39">
        <v>2</v>
      </c>
      <c r="F10588" s="39" t="s">
        <v>51</v>
      </c>
    </row>
    <row r="10589" spans="1:6">
      <c r="A10589">
        <v>115</v>
      </c>
      <c r="B10589" s="1" t="s">
        <v>333</v>
      </c>
      <c r="C10589">
        <v>2</v>
      </c>
      <c r="D10589" s="39">
        <v>0.91</v>
      </c>
      <c r="E10589" s="39">
        <v>2</v>
      </c>
      <c r="F10589" s="39" t="s">
        <v>51</v>
      </c>
    </row>
    <row r="10590" spans="1:6">
      <c r="A10590">
        <v>115</v>
      </c>
      <c r="B10590" s="1" t="s">
        <v>511</v>
      </c>
      <c r="C10590">
        <v>1</v>
      </c>
      <c r="D10590" s="39">
        <v>0.43</v>
      </c>
      <c r="E10590" s="39">
        <v>1</v>
      </c>
      <c r="F10590" s="39" t="s">
        <v>51</v>
      </c>
    </row>
    <row r="10591" spans="1:6">
      <c r="A10591">
        <v>115</v>
      </c>
      <c r="B10591" s="1" t="s">
        <v>511</v>
      </c>
      <c r="C10591">
        <v>2</v>
      </c>
      <c r="D10591" s="39">
        <v>0.96</v>
      </c>
      <c r="E10591" s="39">
        <v>2</v>
      </c>
      <c r="F10591" s="39" t="s">
        <v>51</v>
      </c>
    </row>
    <row r="10592" spans="1:6">
      <c r="A10592">
        <v>115</v>
      </c>
      <c r="B10592" s="1" t="s">
        <v>489</v>
      </c>
      <c r="C10592">
        <v>1</v>
      </c>
      <c r="D10592" s="39">
        <v>0.64</v>
      </c>
      <c r="E10592" s="39">
        <v>2</v>
      </c>
      <c r="F10592" s="39" t="s">
        <v>51</v>
      </c>
    </row>
    <row r="10593" spans="1:6">
      <c r="A10593">
        <v>115</v>
      </c>
      <c r="B10593" s="1" t="s">
        <v>489</v>
      </c>
      <c r="C10593">
        <v>2</v>
      </c>
      <c r="D10593" s="39">
        <v>0.96</v>
      </c>
      <c r="E10593" s="39">
        <v>2</v>
      </c>
      <c r="F10593" s="39" t="s">
        <v>51</v>
      </c>
    </row>
    <row r="10594" spans="1:6">
      <c r="A10594">
        <v>115</v>
      </c>
      <c r="B10594" s="1" t="s">
        <v>580</v>
      </c>
      <c r="C10594">
        <v>1</v>
      </c>
      <c r="D10594" s="39">
        <v>0.4</v>
      </c>
      <c r="E10594" s="39">
        <v>0</v>
      </c>
      <c r="F10594" s="39" t="s">
        <v>51</v>
      </c>
    </row>
    <row r="10595" spans="1:6">
      <c r="A10595">
        <v>115</v>
      </c>
      <c r="B10595" s="1" t="s">
        <v>580</v>
      </c>
      <c r="C10595">
        <v>2</v>
      </c>
      <c r="D10595" s="39">
        <v>1</v>
      </c>
      <c r="E10595" s="39">
        <v>3</v>
      </c>
      <c r="F10595" s="39" t="s">
        <v>51</v>
      </c>
    </row>
    <row r="10596" spans="1:6">
      <c r="A10596">
        <v>115</v>
      </c>
      <c r="B10596" s="1" t="s">
        <v>14</v>
      </c>
      <c r="C10596">
        <v>1</v>
      </c>
      <c r="D10596" s="39">
        <v>1</v>
      </c>
      <c r="E10596" s="39">
        <v>3</v>
      </c>
      <c r="F10596" s="39" t="s">
        <v>51</v>
      </c>
    </row>
    <row r="10597" spans="1:6">
      <c r="A10597">
        <v>115</v>
      </c>
      <c r="B10597" s="1" t="s">
        <v>14</v>
      </c>
      <c r="C10597">
        <v>2</v>
      </c>
      <c r="D10597" s="39">
        <v>0.82</v>
      </c>
      <c r="E10597" s="39">
        <v>2</v>
      </c>
      <c r="F10597" s="39" t="s">
        <v>51</v>
      </c>
    </row>
    <row r="10598" spans="1:6">
      <c r="A10598">
        <v>115</v>
      </c>
      <c r="B10598" s="1" t="s">
        <v>509</v>
      </c>
      <c r="C10598">
        <v>1</v>
      </c>
      <c r="D10598" s="39">
        <v>0.53</v>
      </c>
      <c r="E10598" s="39">
        <v>2</v>
      </c>
      <c r="F10598" s="39" t="s">
        <v>51</v>
      </c>
    </row>
    <row r="10599" spans="1:6">
      <c r="A10599">
        <v>115</v>
      </c>
      <c r="B10599" s="1" t="s">
        <v>509</v>
      </c>
      <c r="C10599">
        <v>2</v>
      </c>
      <c r="D10599" s="39">
        <v>0.62</v>
      </c>
      <c r="E10599" s="39">
        <v>2</v>
      </c>
      <c r="F10599" s="39" t="s">
        <v>51</v>
      </c>
    </row>
    <row r="10600" spans="1:6">
      <c r="A10600">
        <v>115</v>
      </c>
      <c r="B10600" s="1" t="s">
        <v>405</v>
      </c>
      <c r="C10600">
        <v>1</v>
      </c>
      <c r="D10600" s="39">
        <v>1</v>
      </c>
      <c r="E10600" s="39">
        <v>3</v>
      </c>
      <c r="F10600" s="39" t="s">
        <v>51</v>
      </c>
    </row>
    <row r="10601" spans="1:6">
      <c r="A10601">
        <v>115</v>
      </c>
      <c r="B10601" s="1" t="s">
        <v>405</v>
      </c>
      <c r="C10601">
        <v>2</v>
      </c>
      <c r="D10601" s="39">
        <v>1</v>
      </c>
      <c r="E10601" s="39">
        <v>3</v>
      </c>
      <c r="F10601" s="39" t="s">
        <v>51</v>
      </c>
    </row>
    <row r="10602" spans="1:6">
      <c r="A10602">
        <v>115</v>
      </c>
      <c r="B10602" s="1" t="s">
        <v>414</v>
      </c>
      <c r="C10602">
        <v>1</v>
      </c>
      <c r="D10602" s="39">
        <v>0.6</v>
      </c>
      <c r="E10602" s="39">
        <v>2</v>
      </c>
      <c r="F10602" s="39" t="s">
        <v>51</v>
      </c>
    </row>
    <row r="10603" spans="1:6">
      <c r="A10603">
        <v>115</v>
      </c>
      <c r="B10603" s="1" t="s">
        <v>414</v>
      </c>
      <c r="C10603">
        <v>2</v>
      </c>
      <c r="D10603" s="39">
        <v>0.83</v>
      </c>
      <c r="E10603" s="39">
        <v>2</v>
      </c>
      <c r="F10603" s="39" t="s">
        <v>51</v>
      </c>
    </row>
    <row r="10604" spans="1:6">
      <c r="A10604">
        <v>115</v>
      </c>
      <c r="B10604" s="1" t="s">
        <v>481</v>
      </c>
      <c r="C10604">
        <v>1</v>
      </c>
      <c r="D10604" s="39">
        <v>0.54</v>
      </c>
      <c r="E10604" s="39">
        <v>1</v>
      </c>
      <c r="F10604" s="39" t="s">
        <v>51</v>
      </c>
    </row>
    <row r="10605" spans="1:6">
      <c r="A10605">
        <v>115</v>
      </c>
      <c r="B10605" s="1" t="s">
        <v>481</v>
      </c>
      <c r="C10605">
        <v>2</v>
      </c>
      <c r="D10605" s="39">
        <v>1</v>
      </c>
      <c r="E10605" s="39">
        <v>3</v>
      </c>
      <c r="F10605" s="39" t="s">
        <v>51</v>
      </c>
    </row>
    <row r="10606" spans="1:6">
      <c r="A10606">
        <v>115</v>
      </c>
      <c r="B10606" s="1" t="s">
        <v>323</v>
      </c>
      <c r="C10606">
        <v>1</v>
      </c>
      <c r="D10606" s="39">
        <v>0.88</v>
      </c>
      <c r="E10606" s="39">
        <v>2</v>
      </c>
      <c r="F10606" s="39" t="s">
        <v>51</v>
      </c>
    </row>
    <row r="10607" spans="1:6">
      <c r="A10607">
        <v>115</v>
      </c>
      <c r="B10607" s="1" t="s">
        <v>323</v>
      </c>
      <c r="C10607">
        <v>2</v>
      </c>
      <c r="D10607" s="39">
        <v>0.72</v>
      </c>
      <c r="E10607" s="39">
        <v>2</v>
      </c>
      <c r="F10607" s="39" t="s">
        <v>51</v>
      </c>
    </row>
    <row r="10608" spans="1:6">
      <c r="A10608">
        <v>115</v>
      </c>
      <c r="B10608" s="1" t="s">
        <v>526</v>
      </c>
      <c r="C10608">
        <v>1</v>
      </c>
      <c r="D10608" s="39">
        <v>0.68</v>
      </c>
      <c r="E10608" s="39">
        <v>2</v>
      </c>
      <c r="F10608" s="39" t="s">
        <v>51</v>
      </c>
    </row>
    <row r="10609" spans="1:6">
      <c r="A10609">
        <v>115</v>
      </c>
      <c r="B10609" s="1" t="s">
        <v>526</v>
      </c>
      <c r="C10609">
        <v>2</v>
      </c>
      <c r="D10609" s="39">
        <v>0.56999999999999995</v>
      </c>
      <c r="E10609" s="39">
        <v>2</v>
      </c>
      <c r="F10609" s="39" t="s">
        <v>51</v>
      </c>
    </row>
    <row r="10610" spans="1:6">
      <c r="A10610">
        <v>115</v>
      </c>
      <c r="B10610" s="1" t="s">
        <v>122</v>
      </c>
      <c r="C10610">
        <v>1</v>
      </c>
      <c r="D10610" s="39">
        <v>1</v>
      </c>
      <c r="E10610" s="39">
        <v>3</v>
      </c>
      <c r="F10610" s="39" t="s">
        <v>51</v>
      </c>
    </row>
    <row r="10611" spans="1:6">
      <c r="A10611">
        <v>115</v>
      </c>
      <c r="B10611" s="1" t="s">
        <v>122</v>
      </c>
      <c r="C10611">
        <v>2</v>
      </c>
      <c r="D10611" s="39">
        <v>1</v>
      </c>
      <c r="E10611" s="39">
        <v>3</v>
      </c>
      <c r="F10611" s="39" t="s">
        <v>51</v>
      </c>
    </row>
    <row r="10612" spans="1:6">
      <c r="A10612">
        <v>115</v>
      </c>
      <c r="B10612" s="1" t="s">
        <v>20</v>
      </c>
      <c r="C10612">
        <v>1</v>
      </c>
      <c r="D10612" s="39">
        <v>0.67</v>
      </c>
      <c r="E10612" s="39">
        <v>1</v>
      </c>
      <c r="F10612" s="39" t="s">
        <v>51</v>
      </c>
    </row>
    <row r="10613" spans="1:6">
      <c r="A10613">
        <v>115</v>
      </c>
      <c r="B10613" s="1" t="s">
        <v>20</v>
      </c>
      <c r="C10613">
        <v>2</v>
      </c>
      <c r="D10613" s="39">
        <v>1</v>
      </c>
      <c r="E10613" s="39">
        <v>3</v>
      </c>
      <c r="F10613" s="39" t="s">
        <v>51</v>
      </c>
    </row>
    <row r="10614" spans="1:6">
      <c r="A10614">
        <v>115</v>
      </c>
      <c r="B10614" s="1" t="s">
        <v>394</v>
      </c>
      <c r="C10614">
        <v>1</v>
      </c>
      <c r="D10614" s="39">
        <v>0.77</v>
      </c>
      <c r="E10614" s="39">
        <v>2</v>
      </c>
      <c r="F10614" s="39" t="s">
        <v>51</v>
      </c>
    </row>
    <row r="10615" spans="1:6">
      <c r="A10615">
        <v>115</v>
      </c>
      <c r="B10615" s="1" t="s">
        <v>394</v>
      </c>
      <c r="C10615">
        <v>2</v>
      </c>
      <c r="D10615" s="39">
        <v>1</v>
      </c>
      <c r="E10615" s="39">
        <v>3</v>
      </c>
      <c r="F10615" s="39" t="s">
        <v>51</v>
      </c>
    </row>
    <row r="10616" spans="1:6">
      <c r="A10616">
        <v>115</v>
      </c>
      <c r="B10616" s="1" t="s">
        <v>234</v>
      </c>
      <c r="C10616">
        <v>1</v>
      </c>
      <c r="D10616" s="39">
        <v>0.92</v>
      </c>
      <c r="E10616" s="39">
        <v>1</v>
      </c>
      <c r="F10616" s="39" t="s">
        <v>51</v>
      </c>
    </row>
    <row r="10617" spans="1:6">
      <c r="A10617">
        <v>115</v>
      </c>
      <c r="B10617" s="1" t="s">
        <v>234</v>
      </c>
      <c r="C10617">
        <v>2</v>
      </c>
      <c r="D10617" s="39">
        <v>7.0000000000000007E-2</v>
      </c>
      <c r="E10617" s="39">
        <v>0</v>
      </c>
      <c r="F10617" s="39" t="s">
        <v>51</v>
      </c>
    </row>
    <row r="10618" spans="1:6">
      <c r="A10618">
        <v>115</v>
      </c>
      <c r="B10618" s="1" t="s">
        <v>240</v>
      </c>
      <c r="C10618">
        <v>1</v>
      </c>
      <c r="D10618" s="39">
        <v>0.44</v>
      </c>
      <c r="E10618" s="39">
        <v>0</v>
      </c>
      <c r="F10618" s="39" t="s">
        <v>51</v>
      </c>
    </row>
    <row r="10619" spans="1:6">
      <c r="A10619">
        <v>115</v>
      </c>
      <c r="B10619" s="1" t="s">
        <v>240</v>
      </c>
      <c r="C10619">
        <v>2</v>
      </c>
      <c r="D10619" s="39">
        <v>0.56999999999999995</v>
      </c>
      <c r="E10619" s="39">
        <v>2</v>
      </c>
      <c r="F10619" s="39" t="s">
        <v>51</v>
      </c>
    </row>
    <row r="10620" spans="1:6">
      <c r="A10620">
        <v>115</v>
      </c>
      <c r="B10620" s="1" t="s">
        <v>290</v>
      </c>
      <c r="C10620">
        <v>1</v>
      </c>
      <c r="D10620" s="39">
        <v>0.5</v>
      </c>
      <c r="E10620" s="39">
        <v>0</v>
      </c>
      <c r="F10620" s="39" t="s">
        <v>51</v>
      </c>
    </row>
    <row r="10621" spans="1:6">
      <c r="A10621">
        <v>115</v>
      </c>
      <c r="B10621" s="1" t="s">
        <v>290</v>
      </c>
      <c r="C10621">
        <v>2</v>
      </c>
      <c r="D10621" s="39">
        <v>0.93</v>
      </c>
      <c r="E10621" s="39">
        <v>2</v>
      </c>
      <c r="F10621" s="39" t="s">
        <v>51</v>
      </c>
    </row>
    <row r="10622" spans="1:6">
      <c r="A10622">
        <v>115</v>
      </c>
      <c r="B10622" s="1" t="s">
        <v>342</v>
      </c>
      <c r="C10622">
        <v>1</v>
      </c>
      <c r="D10622" s="39">
        <v>0.67</v>
      </c>
      <c r="E10622" s="39">
        <v>1</v>
      </c>
      <c r="F10622" s="39" t="s">
        <v>51</v>
      </c>
    </row>
    <row r="10623" spans="1:6">
      <c r="A10623">
        <v>115</v>
      </c>
      <c r="B10623" s="1" t="s">
        <v>342</v>
      </c>
      <c r="C10623">
        <v>2</v>
      </c>
      <c r="D10623" s="39">
        <v>0.48</v>
      </c>
      <c r="E10623" s="39">
        <v>0</v>
      </c>
      <c r="F10623" s="39" t="s">
        <v>51</v>
      </c>
    </row>
    <row r="10624" spans="1:6">
      <c r="A10624">
        <v>115</v>
      </c>
      <c r="B10624" s="1" t="s">
        <v>311</v>
      </c>
      <c r="C10624">
        <v>1</v>
      </c>
      <c r="D10624" s="39">
        <v>0.57999999999999996</v>
      </c>
      <c r="E10624" s="39">
        <v>1</v>
      </c>
      <c r="F10624" s="39" t="s">
        <v>51</v>
      </c>
    </row>
    <row r="10625" spans="1:6">
      <c r="A10625">
        <v>115</v>
      </c>
      <c r="B10625" s="1" t="s">
        <v>311</v>
      </c>
      <c r="C10625">
        <v>2</v>
      </c>
      <c r="D10625" s="39">
        <v>0.68</v>
      </c>
      <c r="E10625" s="39">
        <v>2</v>
      </c>
      <c r="F10625" s="39" t="s">
        <v>51</v>
      </c>
    </row>
    <row r="10626" spans="1:6">
      <c r="A10626">
        <v>115</v>
      </c>
      <c r="B10626" s="1" t="s">
        <v>561</v>
      </c>
      <c r="C10626">
        <v>1</v>
      </c>
      <c r="D10626" s="39">
        <v>0.83</v>
      </c>
      <c r="E10626" s="39">
        <v>2</v>
      </c>
      <c r="F10626" s="39" t="s">
        <v>51</v>
      </c>
    </row>
    <row r="10627" spans="1:6">
      <c r="A10627">
        <v>115</v>
      </c>
      <c r="B10627" s="1" t="s">
        <v>561</v>
      </c>
      <c r="C10627">
        <v>2</v>
      </c>
      <c r="D10627" s="39">
        <v>0.81</v>
      </c>
      <c r="E10627" s="39">
        <v>2</v>
      </c>
      <c r="F10627" s="39" t="s">
        <v>51</v>
      </c>
    </row>
    <row r="10628" spans="1:6">
      <c r="A10628">
        <v>115</v>
      </c>
      <c r="B10628" s="1" t="s">
        <v>602</v>
      </c>
      <c r="C10628">
        <v>1</v>
      </c>
      <c r="D10628" s="39">
        <v>0.63</v>
      </c>
      <c r="E10628" s="39">
        <v>1</v>
      </c>
      <c r="F10628" s="39" t="s">
        <v>51</v>
      </c>
    </row>
    <row r="10629" spans="1:6">
      <c r="A10629">
        <v>115</v>
      </c>
      <c r="B10629" s="1" t="s">
        <v>602</v>
      </c>
      <c r="C10629">
        <v>2</v>
      </c>
      <c r="D10629" s="39">
        <v>0.64</v>
      </c>
      <c r="E10629" s="39">
        <v>2</v>
      </c>
      <c r="F10629" s="39" t="s">
        <v>51</v>
      </c>
    </row>
    <row r="10630" spans="1:6">
      <c r="A10630">
        <v>115</v>
      </c>
      <c r="B10630" s="1" t="s">
        <v>664</v>
      </c>
      <c r="C10630">
        <v>1</v>
      </c>
      <c r="D10630" s="39">
        <v>0.45</v>
      </c>
      <c r="E10630" s="39">
        <v>1</v>
      </c>
      <c r="F10630" s="39" t="s">
        <v>51</v>
      </c>
    </row>
    <row r="10631" spans="1:6">
      <c r="A10631">
        <v>115</v>
      </c>
      <c r="B10631" s="1" t="s">
        <v>664</v>
      </c>
      <c r="C10631">
        <v>2</v>
      </c>
      <c r="D10631" s="39">
        <v>0.5</v>
      </c>
      <c r="E10631" s="39">
        <v>1</v>
      </c>
      <c r="F10631" s="39" t="s">
        <v>51</v>
      </c>
    </row>
    <row r="10632" spans="1:6">
      <c r="A10632">
        <v>115</v>
      </c>
      <c r="B10632" s="1" t="s">
        <v>370</v>
      </c>
      <c r="C10632">
        <v>1</v>
      </c>
      <c r="D10632" s="39">
        <v>0.69</v>
      </c>
      <c r="E10632" s="39">
        <v>1</v>
      </c>
      <c r="F10632" s="39" t="s">
        <v>51</v>
      </c>
    </row>
    <row r="10633" spans="1:6">
      <c r="A10633">
        <v>115</v>
      </c>
      <c r="B10633" s="1" t="s">
        <v>370</v>
      </c>
      <c r="C10633">
        <v>2</v>
      </c>
      <c r="D10633" s="39">
        <v>1</v>
      </c>
      <c r="E10633" s="39">
        <v>3</v>
      </c>
      <c r="F10633" s="39" t="s">
        <v>51</v>
      </c>
    </row>
    <row r="10634" spans="1:6">
      <c r="A10634">
        <v>115</v>
      </c>
      <c r="B10634" s="1" t="s">
        <v>275</v>
      </c>
      <c r="C10634">
        <v>1</v>
      </c>
      <c r="D10634" s="39">
        <v>0.55000000000000004</v>
      </c>
      <c r="E10634" s="39">
        <v>2</v>
      </c>
      <c r="F10634" s="39" t="s">
        <v>51</v>
      </c>
    </row>
    <row r="10635" spans="1:6">
      <c r="A10635">
        <v>115</v>
      </c>
      <c r="B10635" s="1" t="s">
        <v>275</v>
      </c>
      <c r="C10635">
        <v>2</v>
      </c>
      <c r="D10635" s="39">
        <v>0.7</v>
      </c>
      <c r="E10635" s="39">
        <v>2</v>
      </c>
      <c r="F10635" s="39" t="s">
        <v>51</v>
      </c>
    </row>
    <row r="10636" spans="1:6">
      <c r="A10636">
        <v>115</v>
      </c>
      <c r="B10636" s="1" t="s">
        <v>285</v>
      </c>
      <c r="C10636">
        <v>1</v>
      </c>
      <c r="D10636" s="39">
        <v>0.57999999999999996</v>
      </c>
      <c r="E10636" s="39">
        <v>2</v>
      </c>
      <c r="F10636" s="39" t="s">
        <v>51</v>
      </c>
    </row>
    <row r="10637" spans="1:6">
      <c r="A10637">
        <v>115</v>
      </c>
      <c r="B10637" s="1" t="s">
        <v>285</v>
      </c>
      <c r="C10637">
        <v>2</v>
      </c>
      <c r="D10637" s="39">
        <v>0.42</v>
      </c>
      <c r="E10637" s="39">
        <v>1</v>
      </c>
      <c r="F10637" s="39" t="s">
        <v>51</v>
      </c>
    </row>
    <row r="10638" spans="1:6">
      <c r="A10638">
        <v>115</v>
      </c>
      <c r="B10638" s="1" t="s">
        <v>685</v>
      </c>
      <c r="C10638">
        <v>1</v>
      </c>
      <c r="D10638" s="39">
        <v>1</v>
      </c>
      <c r="E10638" s="39">
        <v>3</v>
      </c>
      <c r="F10638" s="39" t="s">
        <v>51</v>
      </c>
    </row>
    <row r="10639" spans="1:6">
      <c r="A10639">
        <v>115</v>
      </c>
      <c r="B10639" s="1" t="s">
        <v>685</v>
      </c>
      <c r="C10639">
        <v>2</v>
      </c>
      <c r="D10639" s="39">
        <v>0.66</v>
      </c>
      <c r="E10639" s="39">
        <v>2</v>
      </c>
      <c r="F10639" s="39" t="s">
        <v>51</v>
      </c>
    </row>
    <row r="10640" spans="1:6">
      <c r="A10640">
        <v>115</v>
      </c>
      <c r="B10640" s="1" t="s">
        <v>535</v>
      </c>
      <c r="C10640">
        <v>1</v>
      </c>
      <c r="D10640" s="39">
        <v>0.42</v>
      </c>
      <c r="E10640" s="39">
        <v>1</v>
      </c>
      <c r="F10640" s="39" t="s">
        <v>51</v>
      </c>
    </row>
    <row r="10641" spans="1:6">
      <c r="A10641">
        <v>115</v>
      </c>
      <c r="B10641" s="1" t="s">
        <v>535</v>
      </c>
      <c r="C10641">
        <v>2</v>
      </c>
      <c r="D10641" s="39">
        <v>0.61</v>
      </c>
      <c r="E10641" s="39">
        <v>1</v>
      </c>
      <c r="F10641" s="39" t="s">
        <v>51</v>
      </c>
    </row>
    <row r="10642" spans="1:6">
      <c r="A10642">
        <v>115</v>
      </c>
      <c r="B10642" s="1" t="s">
        <v>669</v>
      </c>
      <c r="C10642">
        <v>1</v>
      </c>
      <c r="D10642" s="39">
        <v>1</v>
      </c>
      <c r="E10642" s="39">
        <v>3</v>
      </c>
      <c r="F10642" s="39" t="s">
        <v>51</v>
      </c>
    </row>
    <row r="10643" spans="1:6">
      <c r="A10643">
        <v>115</v>
      </c>
      <c r="B10643" s="1" t="s">
        <v>669</v>
      </c>
      <c r="C10643">
        <v>2</v>
      </c>
      <c r="D10643" s="39">
        <v>0.85</v>
      </c>
      <c r="E10643" s="39">
        <v>2</v>
      </c>
      <c r="F10643" s="39" t="s">
        <v>51</v>
      </c>
    </row>
    <row r="10644" spans="1:6">
      <c r="A10644" s="64">
        <v>116</v>
      </c>
      <c r="B10644" s="1" t="s">
        <v>680</v>
      </c>
      <c r="C10644">
        <v>1</v>
      </c>
      <c r="D10644" s="39">
        <v>0.52</v>
      </c>
      <c r="E10644" s="39">
        <v>1</v>
      </c>
      <c r="F10644" s="39" t="s">
        <v>51</v>
      </c>
    </row>
    <row r="10645" spans="1:6">
      <c r="A10645" s="6">
        <v>116</v>
      </c>
      <c r="B10645" s="1" t="s">
        <v>680</v>
      </c>
      <c r="C10645">
        <v>2</v>
      </c>
      <c r="D10645" s="39">
        <v>0.51</v>
      </c>
      <c r="E10645" s="39">
        <v>2</v>
      </c>
      <c r="F10645" s="39" t="s">
        <v>51</v>
      </c>
    </row>
    <row r="10646" spans="1:6">
      <c r="A10646" s="6">
        <v>116</v>
      </c>
      <c r="B10646" s="1" t="s">
        <v>3</v>
      </c>
      <c r="C10646">
        <v>1</v>
      </c>
      <c r="D10646" s="39">
        <v>0.51</v>
      </c>
      <c r="E10646" s="39">
        <v>1</v>
      </c>
      <c r="F10646" s="39" t="s">
        <v>51</v>
      </c>
    </row>
    <row r="10647" spans="1:6">
      <c r="A10647" s="6">
        <v>116</v>
      </c>
      <c r="B10647" s="1" t="s">
        <v>3</v>
      </c>
      <c r="C10647">
        <v>2</v>
      </c>
      <c r="D10647" s="39">
        <v>0.28000000000000003</v>
      </c>
      <c r="E10647" s="39">
        <v>0</v>
      </c>
      <c r="F10647" s="39" t="s">
        <v>51</v>
      </c>
    </row>
    <row r="10648" spans="1:6">
      <c r="A10648" s="6">
        <v>116</v>
      </c>
      <c r="B10648" s="1" t="s">
        <v>452</v>
      </c>
      <c r="C10648">
        <v>1</v>
      </c>
      <c r="D10648" s="39">
        <v>0.59</v>
      </c>
      <c r="E10648" s="39">
        <v>2</v>
      </c>
      <c r="F10648" s="39" t="s">
        <v>51</v>
      </c>
    </row>
    <row r="10649" spans="1:6">
      <c r="A10649" s="6">
        <v>116</v>
      </c>
      <c r="B10649" s="1" t="s">
        <v>452</v>
      </c>
      <c r="C10649">
        <v>2</v>
      </c>
      <c r="D10649" s="39">
        <v>0.38</v>
      </c>
      <c r="E10649" s="39">
        <v>1</v>
      </c>
      <c r="F10649" s="39" t="s">
        <v>51</v>
      </c>
    </row>
    <row r="10650" spans="1:6">
      <c r="A10650" s="6">
        <v>116</v>
      </c>
      <c r="B10650" s="1" t="s">
        <v>343</v>
      </c>
      <c r="C10650">
        <v>1</v>
      </c>
      <c r="D10650" s="39">
        <v>0.61</v>
      </c>
      <c r="E10650" s="39">
        <v>2</v>
      </c>
      <c r="F10650" s="39" t="s">
        <v>51</v>
      </c>
    </row>
    <row r="10651" spans="1:6">
      <c r="A10651" s="6">
        <v>116</v>
      </c>
      <c r="B10651" s="1" t="s">
        <v>343</v>
      </c>
      <c r="C10651">
        <v>2</v>
      </c>
      <c r="D10651" s="39">
        <v>0.42</v>
      </c>
      <c r="E10651" s="39">
        <v>0</v>
      </c>
      <c r="F10651" s="39" t="s">
        <v>51</v>
      </c>
    </row>
    <row r="10652" spans="1:6">
      <c r="A10652" s="6">
        <v>116</v>
      </c>
      <c r="B10652" s="1" t="s">
        <v>10</v>
      </c>
      <c r="C10652">
        <v>1</v>
      </c>
      <c r="D10652" s="39">
        <v>0.7</v>
      </c>
      <c r="E10652" s="39">
        <v>2</v>
      </c>
      <c r="F10652" s="39" t="s">
        <v>51</v>
      </c>
    </row>
    <row r="10653" spans="1:6">
      <c r="A10653" s="6">
        <v>116</v>
      </c>
      <c r="B10653" s="1" t="s">
        <v>10</v>
      </c>
      <c r="C10653">
        <v>2</v>
      </c>
      <c r="D10653" s="39">
        <v>0.47</v>
      </c>
      <c r="E10653" s="39">
        <v>0</v>
      </c>
      <c r="F10653" s="39" t="s">
        <v>51</v>
      </c>
    </row>
    <row r="10654" spans="1:6">
      <c r="A10654" s="6">
        <v>116</v>
      </c>
      <c r="B10654" s="1" t="s">
        <v>334</v>
      </c>
      <c r="C10654">
        <v>1</v>
      </c>
      <c r="D10654" s="39">
        <v>0.54</v>
      </c>
      <c r="E10654" s="39">
        <v>1</v>
      </c>
      <c r="F10654" s="39" t="s">
        <v>51</v>
      </c>
    </row>
    <row r="10655" spans="1:6">
      <c r="A10655" s="6">
        <v>116</v>
      </c>
      <c r="B10655" s="1" t="s">
        <v>334</v>
      </c>
      <c r="C10655">
        <v>2</v>
      </c>
      <c r="D10655" s="39">
        <v>0.87</v>
      </c>
      <c r="E10655" s="39">
        <v>2</v>
      </c>
      <c r="F10655" s="39" t="s">
        <v>51</v>
      </c>
    </row>
    <row r="10656" spans="1:6">
      <c r="A10656" s="6">
        <v>116</v>
      </c>
      <c r="B10656" s="1" t="s">
        <v>538</v>
      </c>
      <c r="C10656">
        <v>1</v>
      </c>
      <c r="D10656" s="39">
        <v>0.73</v>
      </c>
      <c r="E10656" s="39">
        <v>2</v>
      </c>
      <c r="F10656" s="39" t="s">
        <v>51</v>
      </c>
    </row>
    <row r="10657" spans="1:6">
      <c r="A10657" s="6">
        <v>116</v>
      </c>
      <c r="B10657" s="1" t="s">
        <v>538</v>
      </c>
      <c r="C10657">
        <v>2</v>
      </c>
      <c r="D10657" s="39">
        <v>0.43</v>
      </c>
      <c r="E10657" s="39">
        <v>1</v>
      </c>
      <c r="F10657" s="39" t="s">
        <v>51</v>
      </c>
    </row>
    <row r="10658" spans="1:6">
      <c r="A10658" s="6">
        <v>116</v>
      </c>
      <c r="B10658" s="1" t="s">
        <v>534</v>
      </c>
      <c r="C10658">
        <v>1</v>
      </c>
      <c r="D10658" s="39">
        <v>1</v>
      </c>
      <c r="E10658" s="39">
        <v>3</v>
      </c>
      <c r="F10658" s="39" t="s">
        <v>51</v>
      </c>
    </row>
    <row r="10659" spans="1:6">
      <c r="A10659" s="6">
        <v>116</v>
      </c>
      <c r="B10659" s="1" t="s">
        <v>534</v>
      </c>
      <c r="C10659">
        <v>2</v>
      </c>
      <c r="D10659" s="39">
        <v>0.74</v>
      </c>
      <c r="E10659" s="39">
        <v>2</v>
      </c>
      <c r="F10659" s="39" t="s">
        <v>51</v>
      </c>
    </row>
    <row r="10660" spans="1:6">
      <c r="A10660" s="6">
        <v>116</v>
      </c>
      <c r="B10660" s="1" t="s">
        <v>335</v>
      </c>
      <c r="C10660">
        <v>1</v>
      </c>
      <c r="D10660" s="39">
        <v>0.42</v>
      </c>
      <c r="E10660" s="39">
        <v>1</v>
      </c>
      <c r="F10660" s="39" t="s">
        <v>51</v>
      </c>
    </row>
    <row r="10661" spans="1:6">
      <c r="A10661" s="6">
        <v>116</v>
      </c>
      <c r="B10661" s="1" t="s">
        <v>335</v>
      </c>
      <c r="C10661">
        <v>2</v>
      </c>
      <c r="D10661" s="39">
        <v>0.96</v>
      </c>
      <c r="E10661" s="39">
        <v>2</v>
      </c>
      <c r="F10661" s="39" t="s">
        <v>51</v>
      </c>
    </row>
    <row r="10662" spans="1:6">
      <c r="A10662" s="6">
        <v>116</v>
      </c>
      <c r="B10662" s="1" t="s">
        <v>681</v>
      </c>
      <c r="C10662">
        <v>1</v>
      </c>
      <c r="D10662" s="39">
        <v>0.84</v>
      </c>
      <c r="E10662" s="39">
        <v>2</v>
      </c>
      <c r="F10662" s="39" t="s">
        <v>51</v>
      </c>
    </row>
    <row r="10663" spans="1:6">
      <c r="A10663" s="6">
        <v>116</v>
      </c>
      <c r="B10663" s="1" t="s">
        <v>681</v>
      </c>
      <c r="C10663">
        <v>2</v>
      </c>
      <c r="D10663" s="39">
        <v>0.73</v>
      </c>
      <c r="E10663" s="39">
        <v>2</v>
      </c>
      <c r="F10663" s="39" t="s">
        <v>51</v>
      </c>
    </row>
    <row r="10664" spans="1:6">
      <c r="A10664" s="6">
        <v>116</v>
      </c>
      <c r="B10664" s="1" t="s">
        <v>120</v>
      </c>
      <c r="C10664">
        <v>1</v>
      </c>
      <c r="D10664" s="39">
        <v>0.95</v>
      </c>
      <c r="E10664" s="39">
        <v>2</v>
      </c>
      <c r="F10664" s="39" t="s">
        <v>51</v>
      </c>
    </row>
    <row r="10665" spans="1:6">
      <c r="A10665" s="6">
        <v>116</v>
      </c>
      <c r="B10665" s="1" t="s">
        <v>120</v>
      </c>
      <c r="C10665">
        <v>2</v>
      </c>
      <c r="D10665" s="39">
        <v>0.69</v>
      </c>
      <c r="E10665" s="39">
        <v>2</v>
      </c>
      <c r="F10665" s="39" t="s">
        <v>51</v>
      </c>
    </row>
    <row r="10666" spans="1:6">
      <c r="A10666" s="6">
        <v>116</v>
      </c>
      <c r="B10666" s="1" t="s">
        <v>511</v>
      </c>
      <c r="C10666">
        <v>1</v>
      </c>
      <c r="D10666" s="39">
        <v>0.92</v>
      </c>
      <c r="E10666" s="39">
        <v>2</v>
      </c>
      <c r="F10666" s="39" t="s">
        <v>51</v>
      </c>
    </row>
    <row r="10667" spans="1:6">
      <c r="A10667" s="6">
        <v>116</v>
      </c>
      <c r="B10667" s="1" t="s">
        <v>511</v>
      </c>
      <c r="C10667">
        <v>2</v>
      </c>
      <c r="D10667" s="39">
        <v>0.63</v>
      </c>
      <c r="E10667" s="39">
        <v>2</v>
      </c>
      <c r="F10667" s="39" t="s">
        <v>51</v>
      </c>
    </row>
    <row r="10668" spans="1:6">
      <c r="A10668" s="6">
        <v>116</v>
      </c>
      <c r="B10668" s="1" t="s">
        <v>489</v>
      </c>
      <c r="C10668">
        <v>1</v>
      </c>
      <c r="D10668" s="39">
        <v>0.57999999999999996</v>
      </c>
      <c r="E10668" s="39">
        <v>2</v>
      </c>
      <c r="F10668" s="39" t="s">
        <v>51</v>
      </c>
    </row>
    <row r="10669" spans="1:6">
      <c r="A10669" s="6">
        <v>116</v>
      </c>
      <c r="B10669" s="571" t="s">
        <v>489</v>
      </c>
      <c r="C10669">
        <v>2</v>
      </c>
      <c r="D10669" s="39">
        <v>0.5</v>
      </c>
      <c r="E10669" s="39">
        <v>2</v>
      </c>
      <c r="F10669" s="39" t="s">
        <v>51</v>
      </c>
    </row>
    <row r="10670" spans="1:6">
      <c r="A10670" s="6">
        <v>116</v>
      </c>
      <c r="B10670" s="1" t="s">
        <v>580</v>
      </c>
      <c r="C10670">
        <v>1</v>
      </c>
      <c r="D10670" s="39">
        <v>0.62</v>
      </c>
      <c r="E10670" s="39">
        <v>2</v>
      </c>
      <c r="F10670" s="39" t="s">
        <v>51</v>
      </c>
    </row>
    <row r="10671" spans="1:6">
      <c r="A10671" s="6">
        <v>116</v>
      </c>
      <c r="B10671" s="1" t="s">
        <v>580</v>
      </c>
      <c r="C10671">
        <v>2</v>
      </c>
      <c r="D10671" s="39">
        <v>1</v>
      </c>
      <c r="E10671" s="39">
        <v>3</v>
      </c>
      <c r="F10671" s="39" t="s">
        <v>51</v>
      </c>
    </row>
    <row r="10672" spans="1:6">
      <c r="A10672" s="6">
        <v>116</v>
      </c>
      <c r="B10672" s="1" t="s">
        <v>14</v>
      </c>
      <c r="C10672">
        <v>1</v>
      </c>
      <c r="D10672" s="39">
        <v>0.43</v>
      </c>
      <c r="E10672" s="39">
        <v>1</v>
      </c>
      <c r="F10672" s="39" t="s">
        <v>51</v>
      </c>
    </row>
    <row r="10673" spans="1:6">
      <c r="A10673" s="6">
        <v>116</v>
      </c>
      <c r="B10673" s="1" t="s">
        <v>14</v>
      </c>
      <c r="C10673">
        <v>2</v>
      </c>
      <c r="D10673" s="39">
        <v>0.68</v>
      </c>
      <c r="E10673" s="39">
        <v>2</v>
      </c>
      <c r="F10673" s="39" t="s">
        <v>51</v>
      </c>
    </row>
    <row r="10674" spans="1:6">
      <c r="A10674" s="6">
        <v>116</v>
      </c>
      <c r="B10674" s="1" t="s">
        <v>405</v>
      </c>
      <c r="C10674">
        <v>1</v>
      </c>
      <c r="D10674" s="39">
        <v>0.92</v>
      </c>
      <c r="E10674" s="39">
        <v>1</v>
      </c>
      <c r="F10674" s="39" t="s">
        <v>51</v>
      </c>
    </row>
    <row r="10675" spans="1:6">
      <c r="A10675" s="6">
        <v>116</v>
      </c>
      <c r="B10675" s="1" t="s">
        <v>405</v>
      </c>
      <c r="C10675">
        <v>2</v>
      </c>
      <c r="D10675" s="39">
        <v>1</v>
      </c>
      <c r="E10675" s="39">
        <v>3</v>
      </c>
      <c r="F10675" s="39" t="s">
        <v>51</v>
      </c>
    </row>
    <row r="10676" spans="1:6">
      <c r="A10676" s="6">
        <v>116</v>
      </c>
      <c r="B10676" s="1" t="s">
        <v>481</v>
      </c>
      <c r="C10676">
        <v>1</v>
      </c>
      <c r="D10676" s="39">
        <v>1</v>
      </c>
      <c r="E10676" s="39">
        <v>3</v>
      </c>
      <c r="F10676" s="39" t="s">
        <v>51</v>
      </c>
    </row>
    <row r="10677" spans="1:6">
      <c r="A10677" s="6">
        <v>116</v>
      </c>
      <c r="B10677" s="1" t="s">
        <v>481</v>
      </c>
      <c r="C10677">
        <v>2</v>
      </c>
      <c r="D10677" s="39">
        <v>0.43</v>
      </c>
      <c r="E10677" s="39">
        <v>1</v>
      </c>
      <c r="F10677" s="39" t="s">
        <v>51</v>
      </c>
    </row>
    <row r="10678" spans="1:6">
      <c r="A10678" s="6">
        <v>116</v>
      </c>
      <c r="B10678" s="1" t="s">
        <v>414</v>
      </c>
      <c r="C10678">
        <v>1</v>
      </c>
      <c r="D10678" s="39">
        <v>1</v>
      </c>
      <c r="E10678" s="39">
        <v>3</v>
      </c>
      <c r="F10678" s="39" t="s">
        <v>51</v>
      </c>
    </row>
    <row r="10679" spans="1:6">
      <c r="A10679" s="6">
        <v>116</v>
      </c>
      <c r="B10679" s="1" t="s">
        <v>414</v>
      </c>
      <c r="C10679">
        <v>2</v>
      </c>
      <c r="D10679" s="39">
        <v>0.54</v>
      </c>
      <c r="E10679" s="39">
        <v>1</v>
      </c>
      <c r="F10679" s="39" t="s">
        <v>51</v>
      </c>
    </row>
    <row r="10680" spans="1:6">
      <c r="A10680" s="6">
        <v>116</v>
      </c>
      <c r="B10680" s="1" t="s">
        <v>526</v>
      </c>
      <c r="C10680">
        <v>1</v>
      </c>
      <c r="D10680" s="39">
        <v>0.54</v>
      </c>
      <c r="E10680" s="39">
        <v>1</v>
      </c>
      <c r="F10680" s="39" t="s">
        <v>51</v>
      </c>
    </row>
    <row r="10681" spans="1:6">
      <c r="A10681" s="6">
        <v>116</v>
      </c>
      <c r="B10681" s="1" t="s">
        <v>526</v>
      </c>
      <c r="C10681">
        <v>2</v>
      </c>
      <c r="D10681" s="39">
        <v>0</v>
      </c>
      <c r="E10681" s="39">
        <v>0</v>
      </c>
      <c r="F10681" s="39" t="s">
        <v>52</v>
      </c>
    </row>
    <row r="10682" spans="1:6">
      <c r="A10682" s="6">
        <v>116</v>
      </c>
      <c r="B10682" s="1" t="s">
        <v>122</v>
      </c>
      <c r="C10682">
        <v>1</v>
      </c>
      <c r="D10682" s="39">
        <v>1</v>
      </c>
      <c r="E10682" s="39">
        <v>3</v>
      </c>
      <c r="F10682" s="39" t="s">
        <v>51</v>
      </c>
    </row>
    <row r="10683" spans="1:6">
      <c r="A10683" s="6">
        <v>116</v>
      </c>
      <c r="B10683" s="1" t="s">
        <v>122</v>
      </c>
      <c r="C10683">
        <v>2</v>
      </c>
      <c r="D10683" s="39">
        <v>1</v>
      </c>
      <c r="E10683" s="39">
        <v>3</v>
      </c>
      <c r="F10683" s="39" t="s">
        <v>51</v>
      </c>
    </row>
    <row r="10684" spans="1:6">
      <c r="A10684" s="6">
        <v>116</v>
      </c>
      <c r="B10684" s="1" t="s">
        <v>394</v>
      </c>
      <c r="C10684">
        <v>1</v>
      </c>
      <c r="D10684" s="39">
        <v>0.93</v>
      </c>
      <c r="E10684" s="39">
        <v>2</v>
      </c>
      <c r="F10684" s="39" t="s">
        <v>51</v>
      </c>
    </row>
    <row r="10685" spans="1:6">
      <c r="A10685" s="6">
        <v>116</v>
      </c>
      <c r="B10685" s="1" t="s">
        <v>394</v>
      </c>
      <c r="C10685">
        <v>2</v>
      </c>
      <c r="D10685" s="39">
        <v>0.63</v>
      </c>
      <c r="E10685" s="39">
        <v>1</v>
      </c>
      <c r="F10685" s="39" t="s">
        <v>51</v>
      </c>
    </row>
    <row r="10686" spans="1:6">
      <c r="A10686" s="6">
        <v>116</v>
      </c>
      <c r="B10686" s="1" t="s">
        <v>20</v>
      </c>
      <c r="C10686">
        <v>1</v>
      </c>
      <c r="D10686" s="39">
        <v>1</v>
      </c>
      <c r="E10686" s="39">
        <v>3</v>
      </c>
      <c r="F10686" s="39" t="s">
        <v>51</v>
      </c>
    </row>
    <row r="10687" spans="1:6">
      <c r="A10687" s="6">
        <v>116</v>
      </c>
      <c r="B10687" s="1" t="s">
        <v>20</v>
      </c>
      <c r="C10687">
        <v>2</v>
      </c>
      <c r="D10687" s="39">
        <v>0</v>
      </c>
      <c r="E10687" s="39">
        <v>0</v>
      </c>
      <c r="F10687" s="39" t="s">
        <v>52</v>
      </c>
    </row>
    <row r="10688" spans="1:6">
      <c r="A10688" s="6">
        <v>116</v>
      </c>
      <c r="B10688" s="1" t="s">
        <v>234</v>
      </c>
      <c r="C10688">
        <v>1</v>
      </c>
      <c r="D10688" s="39">
        <v>1</v>
      </c>
      <c r="E10688" s="39">
        <v>3</v>
      </c>
      <c r="F10688" s="39" t="s">
        <v>51</v>
      </c>
    </row>
    <row r="10689" spans="1:6">
      <c r="A10689" s="6">
        <v>116</v>
      </c>
      <c r="B10689" s="1" t="s">
        <v>234</v>
      </c>
      <c r="C10689">
        <v>2</v>
      </c>
      <c r="D10689" s="39">
        <v>0.36</v>
      </c>
      <c r="E10689" s="39">
        <v>0</v>
      </c>
      <c r="F10689" s="39" t="s">
        <v>51</v>
      </c>
    </row>
    <row r="10690" spans="1:6">
      <c r="A10690" s="6">
        <v>116</v>
      </c>
      <c r="B10690" s="1" t="s">
        <v>240</v>
      </c>
      <c r="C10690">
        <v>1</v>
      </c>
      <c r="D10690" s="39">
        <v>0.28000000000000003</v>
      </c>
      <c r="E10690" s="39">
        <v>2</v>
      </c>
      <c r="F10690" s="39" t="s">
        <v>51</v>
      </c>
    </row>
    <row r="10691" spans="1:6">
      <c r="A10691" s="6">
        <v>116</v>
      </c>
      <c r="B10691" s="1" t="s">
        <v>240</v>
      </c>
      <c r="C10691">
        <v>2</v>
      </c>
      <c r="D10691" s="39">
        <v>0.37</v>
      </c>
      <c r="E10691" s="39">
        <v>2</v>
      </c>
      <c r="F10691" s="39" t="s">
        <v>51</v>
      </c>
    </row>
    <row r="10692" spans="1:6">
      <c r="A10692" s="6">
        <v>116</v>
      </c>
      <c r="B10692" s="1" t="s">
        <v>290</v>
      </c>
      <c r="C10692">
        <v>1</v>
      </c>
      <c r="D10692" s="39">
        <v>0.41</v>
      </c>
      <c r="E10692" s="39">
        <v>1</v>
      </c>
      <c r="F10692" s="39" t="s">
        <v>51</v>
      </c>
    </row>
    <row r="10693" spans="1:6">
      <c r="A10693" s="6">
        <v>116</v>
      </c>
      <c r="B10693" s="1" t="s">
        <v>290</v>
      </c>
      <c r="C10693">
        <v>2</v>
      </c>
      <c r="D10693" s="39">
        <v>0.55000000000000004</v>
      </c>
      <c r="E10693" s="39">
        <v>2</v>
      </c>
      <c r="F10693" s="39" t="s">
        <v>51</v>
      </c>
    </row>
    <row r="10694" spans="1:6">
      <c r="A10694" s="6">
        <v>116</v>
      </c>
      <c r="B10694" s="1" t="s">
        <v>274</v>
      </c>
      <c r="C10694">
        <v>1</v>
      </c>
      <c r="D10694" s="39">
        <v>0.5</v>
      </c>
      <c r="E10694" s="39">
        <v>2</v>
      </c>
      <c r="F10694" s="39" t="s">
        <v>51</v>
      </c>
    </row>
    <row r="10695" spans="1:6">
      <c r="A10695" s="6">
        <v>116</v>
      </c>
      <c r="B10695" s="1" t="s">
        <v>274</v>
      </c>
      <c r="C10695">
        <v>2</v>
      </c>
      <c r="D10695" s="39">
        <v>0.5</v>
      </c>
      <c r="E10695" s="39">
        <v>2</v>
      </c>
      <c r="F10695" s="39" t="s">
        <v>51</v>
      </c>
    </row>
    <row r="10696" spans="1:6">
      <c r="A10696" s="6">
        <v>116</v>
      </c>
      <c r="B10696" s="1" t="s">
        <v>311</v>
      </c>
      <c r="C10696">
        <v>1</v>
      </c>
      <c r="D10696" s="39">
        <v>0.91</v>
      </c>
      <c r="E10696" s="39">
        <v>1</v>
      </c>
      <c r="F10696" s="39" t="s">
        <v>51</v>
      </c>
    </row>
    <row r="10697" spans="1:6">
      <c r="A10697" s="6">
        <v>116</v>
      </c>
      <c r="B10697" s="1" t="s">
        <v>311</v>
      </c>
      <c r="C10697">
        <v>2</v>
      </c>
      <c r="D10697" s="39">
        <v>1</v>
      </c>
      <c r="E10697" s="39">
        <v>3</v>
      </c>
      <c r="F10697" s="39" t="s">
        <v>51</v>
      </c>
    </row>
    <row r="10698" spans="1:6">
      <c r="A10698" s="6">
        <v>116</v>
      </c>
      <c r="B10698" s="1" t="s">
        <v>356</v>
      </c>
      <c r="C10698">
        <v>1</v>
      </c>
      <c r="D10698" s="39">
        <v>0.99</v>
      </c>
      <c r="E10698" s="39">
        <v>2</v>
      </c>
      <c r="F10698" s="39" t="s">
        <v>51</v>
      </c>
    </row>
    <row r="10699" spans="1:6">
      <c r="A10699" s="6">
        <v>116</v>
      </c>
      <c r="B10699" s="1" t="s">
        <v>356</v>
      </c>
      <c r="C10699">
        <v>2</v>
      </c>
      <c r="D10699" s="39">
        <v>0.62</v>
      </c>
      <c r="E10699" s="39">
        <v>2</v>
      </c>
      <c r="F10699" s="39" t="s">
        <v>51</v>
      </c>
    </row>
    <row r="10700" spans="1:6">
      <c r="A10700" s="6">
        <v>116</v>
      </c>
      <c r="B10700" s="1" t="s">
        <v>561</v>
      </c>
      <c r="C10700">
        <v>1</v>
      </c>
      <c r="D10700" s="39">
        <v>0.73</v>
      </c>
      <c r="E10700" s="39">
        <v>2</v>
      </c>
      <c r="F10700" s="39" t="s">
        <v>51</v>
      </c>
    </row>
    <row r="10701" spans="1:6">
      <c r="A10701" s="6">
        <v>116</v>
      </c>
      <c r="B10701" s="1" t="s">
        <v>561</v>
      </c>
      <c r="C10701">
        <v>2</v>
      </c>
      <c r="D10701" s="39">
        <v>0.6</v>
      </c>
      <c r="E10701" s="39">
        <v>2</v>
      </c>
      <c r="F10701" s="39" t="s">
        <v>51</v>
      </c>
    </row>
    <row r="10702" spans="1:6">
      <c r="A10702" s="6">
        <v>116</v>
      </c>
      <c r="B10702" s="1" t="s">
        <v>602</v>
      </c>
      <c r="C10702">
        <v>1</v>
      </c>
      <c r="D10702" s="39">
        <v>0.44</v>
      </c>
      <c r="E10702" s="39">
        <v>1</v>
      </c>
      <c r="F10702" s="39" t="s">
        <v>51</v>
      </c>
    </row>
    <row r="10703" spans="1:6">
      <c r="A10703" s="6">
        <v>116</v>
      </c>
      <c r="B10703" s="1" t="s">
        <v>602</v>
      </c>
      <c r="C10703">
        <v>2</v>
      </c>
      <c r="D10703" s="39">
        <v>0.99</v>
      </c>
      <c r="E10703" s="39">
        <v>2</v>
      </c>
      <c r="F10703" s="39" t="s">
        <v>51</v>
      </c>
    </row>
    <row r="10704" spans="1:6">
      <c r="A10704" s="6">
        <v>116</v>
      </c>
      <c r="B10704" s="1" t="s">
        <v>664</v>
      </c>
      <c r="C10704">
        <v>1</v>
      </c>
      <c r="D10704" s="39">
        <v>0.82</v>
      </c>
      <c r="E10704" s="39">
        <v>1</v>
      </c>
      <c r="F10704" s="39" t="s">
        <v>51</v>
      </c>
    </row>
    <row r="10705" spans="1:6">
      <c r="A10705" s="6">
        <v>116</v>
      </c>
      <c r="B10705" s="1" t="s">
        <v>664</v>
      </c>
      <c r="C10705">
        <v>2</v>
      </c>
      <c r="D10705" s="39">
        <v>0.46</v>
      </c>
      <c r="E10705" s="39">
        <v>1</v>
      </c>
      <c r="F10705" s="39" t="s">
        <v>51</v>
      </c>
    </row>
    <row r="10706" spans="1:6">
      <c r="A10706" s="6">
        <v>116</v>
      </c>
      <c r="B10706" s="1" t="s">
        <v>370</v>
      </c>
      <c r="C10706">
        <v>1</v>
      </c>
      <c r="D10706" s="39">
        <v>0.5</v>
      </c>
      <c r="E10706" s="39">
        <v>1</v>
      </c>
      <c r="F10706" s="39" t="s">
        <v>51</v>
      </c>
    </row>
    <row r="10707" spans="1:6">
      <c r="A10707" s="6">
        <v>116</v>
      </c>
      <c r="B10707" s="1" t="s">
        <v>370</v>
      </c>
      <c r="C10707">
        <v>2</v>
      </c>
      <c r="D10707" s="39">
        <v>0.72</v>
      </c>
      <c r="E10707" s="39">
        <v>2</v>
      </c>
      <c r="F10707" s="39" t="s">
        <v>51</v>
      </c>
    </row>
    <row r="10708" spans="1:6">
      <c r="A10708" s="6">
        <v>116</v>
      </c>
      <c r="B10708" s="1" t="s">
        <v>667</v>
      </c>
      <c r="C10708">
        <v>1</v>
      </c>
      <c r="D10708" s="39">
        <v>0.85</v>
      </c>
      <c r="E10708" s="39">
        <v>2</v>
      </c>
      <c r="F10708" s="39" t="s">
        <v>51</v>
      </c>
    </row>
    <row r="10709" spans="1:6">
      <c r="A10709" s="6">
        <v>116</v>
      </c>
      <c r="B10709" s="1" t="s">
        <v>667</v>
      </c>
      <c r="C10709">
        <v>2</v>
      </c>
      <c r="D10709" s="39">
        <v>0.74</v>
      </c>
      <c r="E10709" s="39">
        <v>2</v>
      </c>
      <c r="F10709" s="39" t="s">
        <v>51</v>
      </c>
    </row>
    <row r="10710" spans="1:6">
      <c r="A10710" s="6">
        <v>116</v>
      </c>
      <c r="B10710" s="1" t="s">
        <v>275</v>
      </c>
      <c r="C10710">
        <v>1</v>
      </c>
      <c r="D10710" s="39">
        <v>0.68</v>
      </c>
      <c r="E10710" s="39">
        <v>2</v>
      </c>
      <c r="F10710" s="39" t="s">
        <v>51</v>
      </c>
    </row>
    <row r="10711" spans="1:6">
      <c r="A10711" s="6">
        <v>116</v>
      </c>
      <c r="B10711" s="1" t="s">
        <v>275</v>
      </c>
      <c r="C10711">
        <v>2</v>
      </c>
      <c r="D10711" s="39">
        <v>0.77</v>
      </c>
      <c r="E10711" s="39">
        <v>2</v>
      </c>
      <c r="F10711" s="39" t="s">
        <v>51</v>
      </c>
    </row>
    <row r="10712" spans="1:6">
      <c r="A10712" s="6">
        <v>116</v>
      </c>
      <c r="B10712" s="1" t="s">
        <v>285</v>
      </c>
      <c r="C10712">
        <v>1</v>
      </c>
      <c r="D10712" s="39">
        <v>0.69</v>
      </c>
      <c r="E10712" s="39">
        <v>2</v>
      </c>
      <c r="F10712" s="39" t="s">
        <v>51</v>
      </c>
    </row>
    <row r="10713" spans="1:6">
      <c r="A10713" s="6">
        <v>116</v>
      </c>
      <c r="B10713" s="1" t="s">
        <v>285</v>
      </c>
      <c r="C10713">
        <v>2</v>
      </c>
      <c r="D10713" s="39">
        <v>0.49</v>
      </c>
      <c r="E10713" s="39">
        <v>1</v>
      </c>
      <c r="F10713" s="39" t="s">
        <v>51</v>
      </c>
    </row>
    <row r="10714" spans="1:6">
      <c r="A10714" s="6">
        <v>116</v>
      </c>
      <c r="B10714" s="1" t="s">
        <v>21</v>
      </c>
      <c r="C10714">
        <v>1</v>
      </c>
      <c r="D10714" s="39">
        <v>0.77</v>
      </c>
      <c r="E10714" s="39">
        <v>2</v>
      </c>
      <c r="F10714" s="39" t="s">
        <v>51</v>
      </c>
    </row>
    <row r="10715" spans="1:6">
      <c r="A10715" s="6">
        <v>116</v>
      </c>
      <c r="B10715" s="1" t="s">
        <v>21</v>
      </c>
      <c r="C10715">
        <v>2</v>
      </c>
      <c r="D10715" s="39">
        <v>1</v>
      </c>
      <c r="E10715" s="39">
        <v>3</v>
      </c>
      <c r="F10715" s="39" t="s">
        <v>51</v>
      </c>
    </row>
    <row r="10716" spans="1:6">
      <c r="A10716" s="6">
        <v>116</v>
      </c>
      <c r="B10716" s="1" t="s">
        <v>685</v>
      </c>
      <c r="C10716">
        <v>1</v>
      </c>
      <c r="D10716" s="39">
        <v>0.51</v>
      </c>
      <c r="E10716" s="39">
        <v>1</v>
      </c>
      <c r="F10716" s="39" t="s">
        <v>51</v>
      </c>
    </row>
    <row r="10717" spans="1:6">
      <c r="A10717" s="6">
        <v>116</v>
      </c>
      <c r="B10717" s="1" t="s">
        <v>685</v>
      </c>
      <c r="C10717">
        <v>2</v>
      </c>
      <c r="D10717" s="39">
        <v>0.88</v>
      </c>
      <c r="E10717" s="39">
        <v>2</v>
      </c>
      <c r="F10717" s="39" t="s">
        <v>51</v>
      </c>
    </row>
    <row r="10718" spans="1:6">
      <c r="A10718" s="6">
        <v>116</v>
      </c>
      <c r="B10718" s="1" t="s">
        <v>535</v>
      </c>
      <c r="C10718">
        <v>1</v>
      </c>
      <c r="D10718" s="39">
        <v>0.86</v>
      </c>
      <c r="E10718" s="39">
        <v>2</v>
      </c>
      <c r="F10718" s="39" t="s">
        <v>51</v>
      </c>
    </row>
    <row r="10719" spans="1:6">
      <c r="A10719" s="6">
        <v>116</v>
      </c>
      <c r="B10719" s="1" t="s">
        <v>535</v>
      </c>
      <c r="C10719">
        <v>2</v>
      </c>
      <c r="D10719" s="39">
        <v>0.72</v>
      </c>
      <c r="E10719" s="39">
        <v>1</v>
      </c>
      <c r="F10719" s="39" t="s">
        <v>51</v>
      </c>
    </row>
    <row r="10720" spans="1:6">
      <c r="A10720" s="6">
        <v>116</v>
      </c>
      <c r="B10720" s="1" t="s">
        <v>669</v>
      </c>
      <c r="C10720">
        <v>1</v>
      </c>
      <c r="D10720" s="39">
        <v>0.51</v>
      </c>
      <c r="E10720" s="39">
        <v>2</v>
      </c>
      <c r="F10720" s="39" t="s">
        <v>51</v>
      </c>
    </row>
    <row r="10721" spans="1:6">
      <c r="A10721" s="6">
        <v>116</v>
      </c>
      <c r="B10721" s="1" t="s">
        <v>669</v>
      </c>
      <c r="C10721">
        <v>2</v>
      </c>
      <c r="D10721" s="39">
        <v>0.64</v>
      </c>
      <c r="E10721" s="39">
        <v>1</v>
      </c>
      <c r="F10721" s="39" t="s">
        <v>51</v>
      </c>
    </row>
    <row r="10722" spans="1:6">
      <c r="A10722" s="6">
        <v>116</v>
      </c>
      <c r="B10722" s="1" t="s">
        <v>692</v>
      </c>
      <c r="C10722">
        <v>1</v>
      </c>
      <c r="D10722" s="39">
        <v>0.63</v>
      </c>
      <c r="E10722" s="39">
        <v>1</v>
      </c>
      <c r="F10722" s="39" t="s">
        <v>51</v>
      </c>
    </row>
    <row r="10723" spans="1:6">
      <c r="A10723" s="6">
        <v>116</v>
      </c>
      <c r="B10723" s="1" t="s">
        <v>692</v>
      </c>
      <c r="C10723">
        <v>2</v>
      </c>
      <c r="D10723" s="39">
        <v>0.54</v>
      </c>
      <c r="E10723" s="39">
        <v>2</v>
      </c>
      <c r="F10723" s="39" t="s">
        <v>51</v>
      </c>
    </row>
    <row r="10724" spans="1:6">
      <c r="A10724" s="64">
        <v>117</v>
      </c>
      <c r="B10724" s="1" t="s">
        <v>680</v>
      </c>
      <c r="C10724">
        <v>1</v>
      </c>
      <c r="D10724" s="39">
        <v>0.59</v>
      </c>
      <c r="E10724" s="39">
        <v>2</v>
      </c>
      <c r="F10724" s="39" t="s">
        <v>51</v>
      </c>
    </row>
    <row r="10725" spans="1:6">
      <c r="A10725" s="6">
        <v>117</v>
      </c>
      <c r="B10725" s="1" t="s">
        <v>680</v>
      </c>
      <c r="C10725">
        <v>2</v>
      </c>
      <c r="D10725" s="39">
        <v>0.4</v>
      </c>
      <c r="E10725" s="39">
        <v>0</v>
      </c>
      <c r="F10725" s="39" t="s">
        <v>51</v>
      </c>
    </row>
    <row r="10726" spans="1:6">
      <c r="A10726" s="6">
        <v>117</v>
      </c>
      <c r="B10726" s="1" t="s">
        <v>3</v>
      </c>
      <c r="C10726">
        <v>1</v>
      </c>
      <c r="D10726" s="39">
        <v>0</v>
      </c>
      <c r="E10726" s="39">
        <v>0</v>
      </c>
      <c r="F10726" s="39" t="s">
        <v>52</v>
      </c>
    </row>
    <row r="10727" spans="1:6">
      <c r="A10727" s="6">
        <v>117</v>
      </c>
      <c r="B10727" s="1" t="s">
        <v>3</v>
      </c>
      <c r="C10727">
        <v>2</v>
      </c>
      <c r="D10727" s="39">
        <v>0</v>
      </c>
      <c r="E10727" s="39">
        <v>0</v>
      </c>
      <c r="F10727" s="39" t="s">
        <v>52</v>
      </c>
    </row>
    <row r="10728" spans="1:6">
      <c r="A10728" s="6">
        <v>117</v>
      </c>
      <c r="B10728" s="1" t="s">
        <v>694</v>
      </c>
      <c r="C10728">
        <v>1</v>
      </c>
      <c r="D10728" s="39">
        <v>0.5</v>
      </c>
      <c r="E10728" s="39">
        <v>2</v>
      </c>
      <c r="F10728" s="39" t="s">
        <v>51</v>
      </c>
    </row>
    <row r="10729" spans="1:6">
      <c r="A10729" s="6">
        <v>117</v>
      </c>
      <c r="B10729" s="1" t="s">
        <v>694</v>
      </c>
      <c r="C10729">
        <v>2</v>
      </c>
      <c r="D10729" s="39">
        <v>0.71</v>
      </c>
      <c r="E10729" s="39">
        <v>2</v>
      </c>
      <c r="F10729" s="39" t="s">
        <v>51</v>
      </c>
    </row>
    <row r="10730" spans="1:6">
      <c r="A10730" s="6">
        <v>117</v>
      </c>
      <c r="B10730" s="1" t="s">
        <v>695</v>
      </c>
      <c r="C10730">
        <v>1</v>
      </c>
      <c r="D10730" s="39">
        <v>0.41</v>
      </c>
      <c r="E10730" s="39">
        <v>1</v>
      </c>
      <c r="F10730" s="39" t="s">
        <v>51</v>
      </c>
    </row>
    <row r="10731" spans="1:6">
      <c r="A10731" s="6">
        <v>117</v>
      </c>
      <c r="B10731" s="1" t="s">
        <v>695</v>
      </c>
      <c r="C10731">
        <v>2</v>
      </c>
      <c r="D10731" s="39">
        <v>0.4</v>
      </c>
      <c r="E10731" s="39">
        <v>1</v>
      </c>
      <c r="F10731" s="39" t="s">
        <v>51</v>
      </c>
    </row>
    <row r="10732" spans="1:6">
      <c r="A10732" s="6">
        <v>117</v>
      </c>
      <c r="B10732" s="1" t="s">
        <v>452</v>
      </c>
      <c r="C10732">
        <v>1</v>
      </c>
      <c r="D10732" s="39">
        <v>0.6</v>
      </c>
      <c r="E10732" s="39">
        <v>2</v>
      </c>
      <c r="F10732" s="39" t="s">
        <v>51</v>
      </c>
    </row>
    <row r="10733" spans="1:6">
      <c r="A10733" s="6">
        <v>117</v>
      </c>
      <c r="B10733" s="1" t="s">
        <v>452</v>
      </c>
      <c r="C10733">
        <v>2</v>
      </c>
      <c r="D10733" s="39">
        <v>0.6</v>
      </c>
      <c r="E10733" s="39">
        <v>2</v>
      </c>
      <c r="F10733" s="39" t="s">
        <v>51</v>
      </c>
    </row>
    <row r="10734" spans="1:6">
      <c r="A10734" s="6">
        <v>117</v>
      </c>
      <c r="B10734" s="1" t="s">
        <v>696</v>
      </c>
      <c r="C10734">
        <v>1</v>
      </c>
      <c r="D10734" s="39">
        <v>0</v>
      </c>
      <c r="E10734" s="39">
        <v>0</v>
      </c>
      <c r="F10734" s="39" t="s">
        <v>52</v>
      </c>
    </row>
    <row r="10735" spans="1:6">
      <c r="A10735" s="6">
        <v>117</v>
      </c>
      <c r="B10735" s="1" t="s">
        <v>696</v>
      </c>
      <c r="C10735">
        <v>2</v>
      </c>
      <c r="D10735" s="39">
        <v>0</v>
      </c>
      <c r="E10735" s="39">
        <v>0</v>
      </c>
      <c r="F10735" s="39" t="s">
        <v>52</v>
      </c>
    </row>
    <row r="10736" spans="1:6">
      <c r="A10736" s="6">
        <v>117</v>
      </c>
      <c r="B10736" s="1" t="s">
        <v>343</v>
      </c>
      <c r="C10736">
        <v>1</v>
      </c>
      <c r="D10736" s="39">
        <v>0.49</v>
      </c>
      <c r="E10736" s="39">
        <v>0</v>
      </c>
      <c r="F10736" s="39" t="s">
        <v>51</v>
      </c>
    </row>
    <row r="10737" spans="1:6">
      <c r="A10737" s="6">
        <v>117</v>
      </c>
      <c r="B10737" s="1" t="s">
        <v>343</v>
      </c>
      <c r="C10737">
        <v>2</v>
      </c>
      <c r="D10737" s="39">
        <v>0.59</v>
      </c>
      <c r="E10737" s="39">
        <v>2</v>
      </c>
      <c r="F10737" s="39" t="s">
        <v>51</v>
      </c>
    </row>
    <row r="10738" spans="1:6">
      <c r="A10738" s="6">
        <v>117</v>
      </c>
      <c r="B10738" s="1" t="s">
        <v>10</v>
      </c>
      <c r="C10738">
        <v>1</v>
      </c>
      <c r="D10738" s="39">
        <v>0.69</v>
      </c>
      <c r="E10738" s="39">
        <v>2</v>
      </c>
      <c r="F10738" s="39" t="s">
        <v>51</v>
      </c>
    </row>
    <row r="10739" spans="1:6">
      <c r="A10739" s="6">
        <v>117</v>
      </c>
      <c r="B10739" s="1" t="s">
        <v>10</v>
      </c>
      <c r="C10739">
        <v>2</v>
      </c>
      <c r="D10739" s="39">
        <v>0.7</v>
      </c>
      <c r="E10739" s="39">
        <v>1</v>
      </c>
      <c r="F10739" s="39" t="s">
        <v>51</v>
      </c>
    </row>
    <row r="10740" spans="1:6">
      <c r="A10740" s="6">
        <v>117</v>
      </c>
      <c r="B10740" s="1" t="s">
        <v>334</v>
      </c>
      <c r="C10740">
        <v>1</v>
      </c>
      <c r="D10740" s="39">
        <v>0.53</v>
      </c>
      <c r="E10740" s="39">
        <v>1</v>
      </c>
      <c r="F10740" s="39" t="s">
        <v>51</v>
      </c>
    </row>
    <row r="10741" spans="1:6">
      <c r="A10741" s="6">
        <v>117</v>
      </c>
      <c r="B10741" s="1" t="s">
        <v>334</v>
      </c>
      <c r="C10741">
        <v>2</v>
      </c>
      <c r="D10741" s="39">
        <v>1</v>
      </c>
      <c r="E10741" s="39">
        <v>3</v>
      </c>
      <c r="F10741" s="39" t="s">
        <v>51</v>
      </c>
    </row>
    <row r="10742" spans="1:6">
      <c r="A10742" s="6">
        <v>117</v>
      </c>
      <c r="B10742" s="1" t="s">
        <v>697</v>
      </c>
      <c r="C10742">
        <v>1</v>
      </c>
      <c r="D10742" s="39">
        <v>0.57999999999999996</v>
      </c>
      <c r="E10742" s="39">
        <v>2</v>
      </c>
      <c r="F10742" s="39" t="s">
        <v>51</v>
      </c>
    </row>
    <row r="10743" spans="1:6">
      <c r="A10743" s="6">
        <v>117</v>
      </c>
      <c r="B10743" s="1" t="s">
        <v>697</v>
      </c>
      <c r="C10743">
        <v>2</v>
      </c>
      <c r="D10743" s="39">
        <v>0.99</v>
      </c>
      <c r="E10743" s="39">
        <v>2</v>
      </c>
      <c r="F10743" s="39" t="s">
        <v>51</v>
      </c>
    </row>
    <row r="10744" spans="1:6">
      <c r="A10744" s="6">
        <v>117</v>
      </c>
      <c r="B10744" s="1" t="s">
        <v>534</v>
      </c>
      <c r="C10744">
        <v>1</v>
      </c>
      <c r="D10744" s="39">
        <v>0.46</v>
      </c>
      <c r="E10744" s="39">
        <v>0</v>
      </c>
      <c r="F10744" s="39" t="s">
        <v>51</v>
      </c>
    </row>
    <row r="10745" spans="1:6">
      <c r="A10745" s="6">
        <v>117</v>
      </c>
      <c r="B10745" s="1" t="s">
        <v>534</v>
      </c>
      <c r="C10745">
        <v>2</v>
      </c>
      <c r="D10745" s="39">
        <v>1</v>
      </c>
      <c r="E10745" s="39">
        <v>3</v>
      </c>
      <c r="F10745" s="39" t="s">
        <v>51</v>
      </c>
    </row>
    <row r="10746" spans="1:6">
      <c r="A10746" s="6">
        <v>117</v>
      </c>
      <c r="B10746" s="1" t="s">
        <v>681</v>
      </c>
      <c r="C10746">
        <v>1</v>
      </c>
      <c r="D10746" s="39">
        <v>0.56999999999999995</v>
      </c>
      <c r="E10746" s="39">
        <v>1</v>
      </c>
      <c r="F10746" s="39" t="s">
        <v>51</v>
      </c>
    </row>
    <row r="10747" spans="1:6">
      <c r="A10747" s="6">
        <v>117</v>
      </c>
      <c r="B10747" s="1" t="s">
        <v>681</v>
      </c>
      <c r="C10747">
        <v>2</v>
      </c>
      <c r="D10747" s="39">
        <v>0.77</v>
      </c>
      <c r="E10747" s="39">
        <v>2</v>
      </c>
      <c r="F10747" s="39" t="s">
        <v>51</v>
      </c>
    </row>
    <row r="10748" spans="1:6">
      <c r="A10748" s="6">
        <v>117</v>
      </c>
      <c r="B10748" s="1" t="s">
        <v>335</v>
      </c>
      <c r="C10748">
        <v>1</v>
      </c>
      <c r="D10748" s="39">
        <v>0.53</v>
      </c>
      <c r="E10748" s="39">
        <v>1</v>
      </c>
      <c r="F10748" s="39" t="s">
        <v>51</v>
      </c>
    </row>
    <row r="10749" spans="1:6">
      <c r="A10749" s="6">
        <v>117</v>
      </c>
      <c r="B10749" s="1" t="s">
        <v>335</v>
      </c>
      <c r="C10749">
        <v>2</v>
      </c>
      <c r="D10749" s="39">
        <v>0.88</v>
      </c>
      <c r="E10749" s="39">
        <v>2</v>
      </c>
      <c r="F10749" s="39" t="s">
        <v>51</v>
      </c>
    </row>
    <row r="10750" spans="1:6">
      <c r="A10750" s="6">
        <v>117</v>
      </c>
      <c r="B10750" s="1" t="s">
        <v>120</v>
      </c>
      <c r="C10750">
        <v>1</v>
      </c>
      <c r="D10750" s="39">
        <v>0.42</v>
      </c>
      <c r="E10750" s="39">
        <v>1</v>
      </c>
      <c r="F10750" s="39" t="s">
        <v>51</v>
      </c>
    </row>
    <row r="10751" spans="1:6">
      <c r="A10751" s="6">
        <v>117</v>
      </c>
      <c r="B10751" s="1" t="s">
        <v>120</v>
      </c>
      <c r="C10751">
        <v>2</v>
      </c>
      <c r="D10751" s="39">
        <v>0</v>
      </c>
      <c r="E10751" s="39">
        <v>0</v>
      </c>
      <c r="F10751" s="39" t="s">
        <v>52</v>
      </c>
    </row>
    <row r="10752" spans="1:6">
      <c r="A10752" s="6">
        <v>117</v>
      </c>
      <c r="B10752" s="1" t="s">
        <v>698</v>
      </c>
      <c r="C10752">
        <v>1</v>
      </c>
      <c r="D10752" s="39">
        <v>0.55000000000000004</v>
      </c>
      <c r="E10752" s="39">
        <v>1</v>
      </c>
      <c r="F10752" s="39" t="s">
        <v>51</v>
      </c>
    </row>
    <row r="10753" spans="1:6">
      <c r="A10753" s="6">
        <v>117</v>
      </c>
      <c r="B10753" s="1" t="s">
        <v>698</v>
      </c>
      <c r="C10753">
        <v>2</v>
      </c>
      <c r="D10753" s="39">
        <v>0.74</v>
      </c>
      <c r="E10753" s="39">
        <v>2</v>
      </c>
      <c r="F10753" s="39" t="s">
        <v>51</v>
      </c>
    </row>
    <row r="10754" spans="1:6">
      <c r="A10754" s="6">
        <v>117</v>
      </c>
      <c r="B10754" s="1" t="s">
        <v>333</v>
      </c>
      <c r="C10754">
        <v>1</v>
      </c>
      <c r="D10754" s="39">
        <v>0.75</v>
      </c>
      <c r="E10754" s="39">
        <v>1</v>
      </c>
      <c r="F10754" s="39" t="s">
        <v>51</v>
      </c>
    </row>
    <row r="10755" spans="1:6">
      <c r="A10755" s="6">
        <v>117</v>
      </c>
      <c r="B10755" s="1" t="s">
        <v>333</v>
      </c>
      <c r="C10755">
        <v>2</v>
      </c>
      <c r="D10755" s="39">
        <v>0.74</v>
      </c>
      <c r="E10755" s="39">
        <v>2</v>
      </c>
      <c r="F10755" s="39" t="s">
        <v>51</v>
      </c>
    </row>
    <row r="10756" spans="1:6">
      <c r="A10756" s="6">
        <v>117</v>
      </c>
      <c r="B10756" s="1" t="s">
        <v>511</v>
      </c>
      <c r="C10756">
        <v>1</v>
      </c>
      <c r="D10756" s="39">
        <v>0.59</v>
      </c>
      <c r="E10756" s="39">
        <v>2</v>
      </c>
      <c r="F10756" s="39" t="s">
        <v>51</v>
      </c>
    </row>
    <row r="10757" spans="1:6">
      <c r="A10757" s="6">
        <v>117</v>
      </c>
      <c r="B10757" s="1" t="s">
        <v>511</v>
      </c>
      <c r="C10757">
        <v>2</v>
      </c>
      <c r="D10757" s="39">
        <v>1</v>
      </c>
      <c r="E10757" s="39">
        <v>3</v>
      </c>
      <c r="F10757" s="39" t="s">
        <v>51</v>
      </c>
    </row>
    <row r="10758" spans="1:6">
      <c r="A10758" s="6">
        <v>117</v>
      </c>
      <c r="B10758" s="1" t="s">
        <v>489</v>
      </c>
      <c r="C10758">
        <v>1</v>
      </c>
      <c r="D10758" s="39">
        <v>0.5</v>
      </c>
      <c r="E10758" s="39">
        <v>2</v>
      </c>
      <c r="F10758" s="39" t="s">
        <v>51</v>
      </c>
    </row>
    <row r="10759" spans="1:6">
      <c r="A10759" s="6">
        <v>117</v>
      </c>
      <c r="B10759" s="1" t="s">
        <v>489</v>
      </c>
      <c r="C10759">
        <v>2</v>
      </c>
      <c r="D10759" s="39">
        <v>0.91</v>
      </c>
      <c r="E10759" s="39">
        <v>2</v>
      </c>
      <c r="F10759" s="39" t="s">
        <v>51</v>
      </c>
    </row>
    <row r="10760" spans="1:6">
      <c r="A10760" s="6">
        <v>117</v>
      </c>
      <c r="B10760" s="1" t="s">
        <v>14</v>
      </c>
      <c r="C10760">
        <v>1</v>
      </c>
      <c r="D10760" s="39">
        <v>0.54</v>
      </c>
      <c r="E10760" s="39">
        <v>2</v>
      </c>
      <c r="F10760" s="39" t="s">
        <v>51</v>
      </c>
    </row>
    <row r="10761" spans="1:6">
      <c r="A10761" s="6">
        <v>117</v>
      </c>
      <c r="B10761" s="1" t="s">
        <v>14</v>
      </c>
      <c r="C10761">
        <v>2</v>
      </c>
      <c r="D10761" s="39">
        <v>0.48</v>
      </c>
      <c r="E10761" s="39">
        <v>1</v>
      </c>
      <c r="F10761" s="39" t="s">
        <v>51</v>
      </c>
    </row>
    <row r="10762" spans="1:6">
      <c r="A10762" s="6">
        <v>117</v>
      </c>
      <c r="B10762" s="1" t="s">
        <v>509</v>
      </c>
      <c r="C10762">
        <v>1</v>
      </c>
      <c r="D10762" s="39">
        <v>0.61</v>
      </c>
      <c r="E10762" s="39">
        <v>2</v>
      </c>
      <c r="F10762" s="39" t="s">
        <v>51</v>
      </c>
    </row>
    <row r="10763" spans="1:6">
      <c r="A10763" s="6">
        <v>117</v>
      </c>
      <c r="B10763" s="1" t="s">
        <v>509</v>
      </c>
      <c r="C10763">
        <v>2</v>
      </c>
      <c r="D10763" s="39">
        <v>0.98</v>
      </c>
      <c r="E10763" s="39">
        <v>2</v>
      </c>
      <c r="F10763" s="39" t="s">
        <v>51</v>
      </c>
    </row>
    <row r="10764" spans="1:6">
      <c r="A10764" s="6">
        <v>117</v>
      </c>
      <c r="B10764" s="1" t="s">
        <v>405</v>
      </c>
      <c r="C10764">
        <v>1</v>
      </c>
      <c r="D10764" s="39">
        <v>1</v>
      </c>
      <c r="E10764" s="39">
        <v>3</v>
      </c>
      <c r="F10764" s="39" t="s">
        <v>51</v>
      </c>
    </row>
    <row r="10765" spans="1:6">
      <c r="A10765" s="6">
        <v>117</v>
      </c>
      <c r="B10765" s="1" t="s">
        <v>405</v>
      </c>
      <c r="C10765">
        <v>2</v>
      </c>
      <c r="D10765" s="39">
        <v>0.85</v>
      </c>
      <c r="E10765" s="39">
        <v>2</v>
      </c>
      <c r="F10765" s="39" t="s">
        <v>51</v>
      </c>
    </row>
    <row r="10766" spans="1:6">
      <c r="A10766" s="6">
        <v>117</v>
      </c>
      <c r="B10766" s="1" t="s">
        <v>201</v>
      </c>
      <c r="C10766">
        <v>1</v>
      </c>
      <c r="D10766" s="39">
        <v>0.82</v>
      </c>
      <c r="E10766" s="39">
        <v>2</v>
      </c>
      <c r="F10766" s="39" t="s">
        <v>51</v>
      </c>
    </row>
    <row r="10767" spans="1:6">
      <c r="A10767" s="6">
        <v>117</v>
      </c>
      <c r="B10767" s="1" t="s">
        <v>201</v>
      </c>
      <c r="C10767">
        <v>2</v>
      </c>
      <c r="D10767" s="39">
        <v>0.61</v>
      </c>
      <c r="E10767" s="39">
        <v>2</v>
      </c>
      <c r="F10767" s="39" t="s">
        <v>51</v>
      </c>
    </row>
    <row r="10768" spans="1:6">
      <c r="A10768" s="6">
        <v>117</v>
      </c>
      <c r="B10768" s="1" t="s">
        <v>481</v>
      </c>
      <c r="C10768">
        <v>1</v>
      </c>
      <c r="D10768" s="39">
        <v>1</v>
      </c>
      <c r="E10768" s="39">
        <v>3</v>
      </c>
      <c r="F10768" s="39" t="s">
        <v>51</v>
      </c>
    </row>
    <row r="10769" spans="1:6">
      <c r="A10769" s="6">
        <v>117</v>
      </c>
      <c r="B10769" s="1" t="s">
        <v>481</v>
      </c>
      <c r="C10769">
        <v>2</v>
      </c>
      <c r="D10769" s="39">
        <v>1</v>
      </c>
      <c r="E10769" s="39">
        <v>3</v>
      </c>
      <c r="F10769" s="39" t="s">
        <v>51</v>
      </c>
    </row>
    <row r="10770" spans="1:6">
      <c r="A10770" s="6">
        <v>117</v>
      </c>
      <c r="B10770" s="1" t="s">
        <v>323</v>
      </c>
      <c r="C10770">
        <v>1</v>
      </c>
      <c r="D10770" s="39">
        <v>1</v>
      </c>
      <c r="E10770" s="39">
        <v>3</v>
      </c>
      <c r="F10770" s="39" t="s">
        <v>51</v>
      </c>
    </row>
    <row r="10771" spans="1:6">
      <c r="A10771" s="6">
        <v>117</v>
      </c>
      <c r="B10771" s="1" t="s">
        <v>323</v>
      </c>
      <c r="C10771">
        <v>2</v>
      </c>
      <c r="D10771" s="39">
        <v>1</v>
      </c>
      <c r="E10771" s="39">
        <v>3</v>
      </c>
      <c r="F10771" s="39" t="s">
        <v>51</v>
      </c>
    </row>
    <row r="10772" spans="1:6">
      <c r="A10772" s="6">
        <v>117</v>
      </c>
      <c r="B10772" s="1" t="s">
        <v>122</v>
      </c>
      <c r="C10772">
        <v>1</v>
      </c>
      <c r="D10772" s="39">
        <v>0.71</v>
      </c>
      <c r="E10772" s="39">
        <v>2</v>
      </c>
      <c r="F10772" s="39" t="s">
        <v>51</v>
      </c>
    </row>
    <row r="10773" spans="1:6">
      <c r="A10773" s="6">
        <v>117</v>
      </c>
      <c r="B10773" s="1" t="s">
        <v>122</v>
      </c>
      <c r="C10773">
        <v>2</v>
      </c>
      <c r="D10773" s="39">
        <v>1</v>
      </c>
      <c r="E10773" s="39">
        <v>3</v>
      </c>
      <c r="F10773" s="39" t="s">
        <v>51</v>
      </c>
    </row>
    <row r="10774" spans="1:6">
      <c r="A10774" s="6">
        <v>117</v>
      </c>
      <c r="B10774" s="1" t="s">
        <v>394</v>
      </c>
      <c r="C10774">
        <v>1</v>
      </c>
      <c r="D10774" s="39">
        <v>1</v>
      </c>
      <c r="E10774" s="39">
        <v>3</v>
      </c>
      <c r="F10774" s="39" t="s">
        <v>51</v>
      </c>
    </row>
    <row r="10775" spans="1:6">
      <c r="A10775" s="6">
        <v>117</v>
      </c>
      <c r="B10775" s="1" t="s">
        <v>394</v>
      </c>
      <c r="C10775">
        <v>2</v>
      </c>
      <c r="D10775" s="39">
        <v>1</v>
      </c>
      <c r="E10775" s="39">
        <v>3</v>
      </c>
      <c r="F10775" s="39" t="s">
        <v>51</v>
      </c>
    </row>
    <row r="10776" spans="1:6">
      <c r="A10776" s="6">
        <v>117</v>
      </c>
      <c r="B10776" s="1" t="s">
        <v>20</v>
      </c>
      <c r="C10776">
        <v>1</v>
      </c>
      <c r="D10776" s="39">
        <v>0.86</v>
      </c>
      <c r="E10776" s="39">
        <v>2</v>
      </c>
      <c r="F10776" s="39" t="s">
        <v>51</v>
      </c>
    </row>
    <row r="10777" spans="1:6">
      <c r="A10777" s="6">
        <v>117</v>
      </c>
      <c r="B10777" s="1" t="s">
        <v>20</v>
      </c>
      <c r="C10777">
        <v>2</v>
      </c>
      <c r="D10777" s="39">
        <v>0.51</v>
      </c>
      <c r="E10777" s="39">
        <v>1</v>
      </c>
      <c r="F10777" s="39" t="s">
        <v>51</v>
      </c>
    </row>
    <row r="10778" spans="1:6">
      <c r="A10778" s="6">
        <v>117</v>
      </c>
      <c r="B10778" s="1" t="s">
        <v>234</v>
      </c>
      <c r="C10778">
        <v>1</v>
      </c>
      <c r="D10778" s="39">
        <v>1</v>
      </c>
      <c r="E10778" s="39">
        <v>3</v>
      </c>
      <c r="F10778" s="39" t="s">
        <v>51</v>
      </c>
    </row>
    <row r="10779" spans="1:6">
      <c r="A10779" s="6">
        <v>117</v>
      </c>
      <c r="B10779" s="1" t="s">
        <v>234</v>
      </c>
      <c r="C10779">
        <v>2</v>
      </c>
      <c r="D10779" s="39">
        <v>1</v>
      </c>
      <c r="E10779" s="39">
        <v>3</v>
      </c>
      <c r="F10779" s="39" t="s">
        <v>51</v>
      </c>
    </row>
    <row r="10780" spans="1:6">
      <c r="A10780" s="6">
        <v>117</v>
      </c>
      <c r="B10780" s="1" t="s">
        <v>240</v>
      </c>
      <c r="C10780">
        <v>1</v>
      </c>
      <c r="D10780" s="39">
        <v>0.56999999999999995</v>
      </c>
      <c r="E10780" s="39">
        <v>1</v>
      </c>
      <c r="F10780" s="39" t="s">
        <v>51</v>
      </c>
    </row>
    <row r="10781" spans="1:6">
      <c r="A10781" s="6">
        <v>117</v>
      </c>
      <c r="B10781" s="1" t="s">
        <v>240</v>
      </c>
      <c r="C10781">
        <v>2</v>
      </c>
      <c r="D10781" s="39">
        <v>0.54</v>
      </c>
      <c r="E10781" s="39">
        <v>2</v>
      </c>
      <c r="F10781" s="39" t="s">
        <v>51</v>
      </c>
    </row>
    <row r="10782" spans="1:6">
      <c r="A10782" s="6">
        <v>117</v>
      </c>
      <c r="B10782" s="1" t="s">
        <v>290</v>
      </c>
      <c r="C10782">
        <v>1</v>
      </c>
      <c r="D10782" s="39">
        <v>0.74</v>
      </c>
      <c r="E10782" s="39">
        <v>2</v>
      </c>
      <c r="F10782" s="39" t="s">
        <v>51</v>
      </c>
    </row>
    <row r="10783" spans="1:6">
      <c r="A10783" s="6">
        <v>117</v>
      </c>
      <c r="B10783" s="1" t="s">
        <v>290</v>
      </c>
      <c r="C10783">
        <v>2</v>
      </c>
      <c r="D10783" s="39">
        <v>0.82</v>
      </c>
      <c r="E10783" s="39">
        <v>2</v>
      </c>
      <c r="F10783" s="39" t="s">
        <v>51</v>
      </c>
    </row>
    <row r="10784" spans="1:6">
      <c r="A10784" s="6">
        <v>117</v>
      </c>
      <c r="B10784" s="1" t="s">
        <v>274</v>
      </c>
      <c r="C10784">
        <v>1</v>
      </c>
      <c r="D10784" s="39">
        <v>0.77</v>
      </c>
      <c r="E10784" s="39">
        <v>2</v>
      </c>
      <c r="F10784" s="39" t="s">
        <v>51</v>
      </c>
    </row>
    <row r="10785" spans="1:6">
      <c r="A10785" s="6">
        <v>117</v>
      </c>
      <c r="B10785" s="1" t="s">
        <v>274</v>
      </c>
      <c r="C10785">
        <v>2</v>
      </c>
      <c r="D10785" s="39">
        <v>0.85</v>
      </c>
      <c r="E10785" s="39">
        <v>2</v>
      </c>
      <c r="F10785" s="39" t="s">
        <v>51</v>
      </c>
    </row>
    <row r="10786" spans="1:6">
      <c r="A10786" s="6">
        <v>117</v>
      </c>
      <c r="B10786" s="1" t="s">
        <v>699</v>
      </c>
      <c r="C10786">
        <v>1</v>
      </c>
      <c r="D10786" s="39">
        <v>0.62</v>
      </c>
      <c r="E10786" s="39">
        <v>1</v>
      </c>
      <c r="F10786" s="39" t="s">
        <v>51</v>
      </c>
    </row>
    <row r="10787" spans="1:6">
      <c r="A10787" s="6">
        <v>117</v>
      </c>
      <c r="B10787" s="1" t="s">
        <v>699</v>
      </c>
      <c r="C10787">
        <v>2</v>
      </c>
      <c r="D10787" s="39">
        <v>0.51</v>
      </c>
      <c r="E10787" s="39">
        <v>2</v>
      </c>
      <c r="F10787" s="39" t="s">
        <v>51</v>
      </c>
    </row>
    <row r="10788" spans="1:6">
      <c r="A10788" s="6">
        <v>117</v>
      </c>
      <c r="B10788" s="1" t="s">
        <v>311</v>
      </c>
      <c r="C10788">
        <v>1</v>
      </c>
      <c r="D10788" s="39">
        <v>0.53</v>
      </c>
      <c r="E10788" s="39">
        <v>2</v>
      </c>
      <c r="F10788" s="39" t="s">
        <v>51</v>
      </c>
    </row>
    <row r="10789" spans="1:6">
      <c r="A10789" s="6">
        <v>117</v>
      </c>
      <c r="B10789" s="1" t="s">
        <v>311</v>
      </c>
      <c r="C10789">
        <v>2</v>
      </c>
      <c r="D10789" s="39">
        <v>1</v>
      </c>
      <c r="E10789" s="39">
        <v>3</v>
      </c>
      <c r="F10789" s="39" t="s">
        <v>51</v>
      </c>
    </row>
    <row r="10790" spans="1:6">
      <c r="A10790" s="6">
        <v>117</v>
      </c>
      <c r="B10790" s="1" t="s">
        <v>356</v>
      </c>
      <c r="C10790">
        <v>1</v>
      </c>
      <c r="D10790" s="39">
        <v>0.8</v>
      </c>
      <c r="E10790" s="39">
        <v>2</v>
      </c>
      <c r="F10790" s="39" t="s">
        <v>51</v>
      </c>
    </row>
    <row r="10791" spans="1:6">
      <c r="A10791" s="6">
        <v>117</v>
      </c>
      <c r="B10791" s="1" t="s">
        <v>356</v>
      </c>
      <c r="C10791">
        <v>2</v>
      </c>
      <c r="D10791" s="39">
        <v>0.59</v>
      </c>
      <c r="E10791" s="39">
        <v>2</v>
      </c>
      <c r="F10791" s="39" t="s">
        <v>51</v>
      </c>
    </row>
    <row r="10792" spans="1:6">
      <c r="A10792" s="6">
        <v>117</v>
      </c>
      <c r="B10792" s="1" t="s">
        <v>561</v>
      </c>
      <c r="C10792">
        <v>1</v>
      </c>
      <c r="D10792" s="39">
        <v>1</v>
      </c>
      <c r="E10792" s="39">
        <v>3</v>
      </c>
      <c r="F10792" s="39" t="s">
        <v>51</v>
      </c>
    </row>
    <row r="10793" spans="1:6">
      <c r="A10793" s="6">
        <v>117</v>
      </c>
      <c r="B10793" s="1" t="s">
        <v>561</v>
      </c>
      <c r="C10793">
        <v>2</v>
      </c>
      <c r="D10793" s="39">
        <v>0.67</v>
      </c>
      <c r="E10793" s="39">
        <v>2</v>
      </c>
      <c r="F10793" s="39" t="s">
        <v>51</v>
      </c>
    </row>
    <row r="10794" spans="1:6">
      <c r="A10794" s="6">
        <v>117</v>
      </c>
      <c r="B10794" s="1" t="s">
        <v>664</v>
      </c>
      <c r="C10794">
        <v>1</v>
      </c>
      <c r="D10794" s="39">
        <v>0.35</v>
      </c>
      <c r="E10794" s="39">
        <v>0</v>
      </c>
      <c r="F10794" s="39" t="s">
        <v>51</v>
      </c>
    </row>
    <row r="10795" spans="1:6">
      <c r="A10795" s="6">
        <v>117</v>
      </c>
      <c r="B10795" s="1" t="s">
        <v>664</v>
      </c>
      <c r="C10795">
        <v>2</v>
      </c>
      <c r="D10795" s="39">
        <v>0.56999999999999995</v>
      </c>
      <c r="E10795" s="39">
        <v>1</v>
      </c>
      <c r="F10795" s="39" t="s">
        <v>51</v>
      </c>
    </row>
    <row r="10796" spans="1:6">
      <c r="A10796" s="6">
        <v>117</v>
      </c>
      <c r="B10796" s="1" t="s">
        <v>700</v>
      </c>
      <c r="C10796">
        <v>1</v>
      </c>
      <c r="D10796" s="39">
        <v>0.56000000000000005</v>
      </c>
      <c r="E10796" s="39">
        <v>1</v>
      </c>
      <c r="F10796" s="39" t="s">
        <v>51</v>
      </c>
    </row>
    <row r="10797" spans="1:6">
      <c r="A10797" s="6">
        <v>117</v>
      </c>
      <c r="B10797" s="1" t="s">
        <v>700</v>
      </c>
      <c r="C10797">
        <v>2</v>
      </c>
      <c r="D10797" s="39">
        <v>0.5</v>
      </c>
      <c r="E10797" s="39">
        <v>2</v>
      </c>
      <c r="F10797" s="39" t="s">
        <v>51</v>
      </c>
    </row>
    <row r="10798" spans="1:6">
      <c r="A10798" s="6">
        <v>117</v>
      </c>
      <c r="B10798" s="1" t="s">
        <v>701</v>
      </c>
      <c r="C10798">
        <v>1</v>
      </c>
      <c r="D10798" s="39">
        <v>0.57999999999999996</v>
      </c>
      <c r="E10798" s="39">
        <v>1</v>
      </c>
      <c r="F10798" s="39" t="s">
        <v>51</v>
      </c>
    </row>
    <row r="10799" spans="1:6">
      <c r="A10799" s="6">
        <v>117</v>
      </c>
      <c r="B10799" s="1" t="s">
        <v>701</v>
      </c>
      <c r="C10799">
        <v>2</v>
      </c>
      <c r="D10799" s="39">
        <v>0.92</v>
      </c>
      <c r="E10799" s="39">
        <v>2</v>
      </c>
      <c r="F10799" s="39" t="s">
        <v>51</v>
      </c>
    </row>
    <row r="10800" spans="1:6">
      <c r="A10800" s="6">
        <v>117</v>
      </c>
      <c r="B10800" s="1" t="s">
        <v>370</v>
      </c>
      <c r="C10800">
        <v>1</v>
      </c>
      <c r="D10800" s="39">
        <v>0.83</v>
      </c>
      <c r="E10800" s="39">
        <v>2</v>
      </c>
      <c r="F10800" s="39" t="s">
        <v>51</v>
      </c>
    </row>
    <row r="10801" spans="1:6">
      <c r="A10801" s="6">
        <v>117</v>
      </c>
      <c r="B10801" s="1" t="s">
        <v>370</v>
      </c>
      <c r="C10801">
        <v>2</v>
      </c>
      <c r="D10801" s="39">
        <v>0.54</v>
      </c>
      <c r="E10801" s="39">
        <v>2</v>
      </c>
      <c r="F10801" s="39" t="s">
        <v>51</v>
      </c>
    </row>
    <row r="10802" spans="1:6">
      <c r="A10802" s="6">
        <v>117</v>
      </c>
      <c r="B10802" s="1" t="s">
        <v>285</v>
      </c>
      <c r="C10802">
        <v>1</v>
      </c>
      <c r="D10802" s="39">
        <v>0.71</v>
      </c>
      <c r="E10802" s="39">
        <v>1</v>
      </c>
      <c r="F10802" s="39" t="s">
        <v>51</v>
      </c>
    </row>
    <row r="10803" spans="1:6">
      <c r="A10803" s="6">
        <v>117</v>
      </c>
      <c r="B10803" s="1" t="s">
        <v>285</v>
      </c>
      <c r="C10803">
        <v>2</v>
      </c>
      <c r="D10803" s="39">
        <v>0.7</v>
      </c>
      <c r="E10803" s="39">
        <v>1</v>
      </c>
      <c r="F10803" s="39" t="s">
        <v>51</v>
      </c>
    </row>
    <row r="10804" spans="1:6">
      <c r="A10804" s="6">
        <v>117</v>
      </c>
      <c r="B10804" s="1" t="s">
        <v>21</v>
      </c>
      <c r="C10804">
        <v>1</v>
      </c>
      <c r="D10804" s="39">
        <v>0.53</v>
      </c>
      <c r="E10804" s="39">
        <v>2</v>
      </c>
      <c r="F10804" s="39" t="s">
        <v>51</v>
      </c>
    </row>
    <row r="10805" spans="1:6">
      <c r="A10805" s="6">
        <v>117</v>
      </c>
      <c r="B10805" s="1" t="s">
        <v>21</v>
      </c>
      <c r="C10805">
        <v>2</v>
      </c>
      <c r="D10805" s="39">
        <v>0.83</v>
      </c>
      <c r="E10805" s="39">
        <v>2</v>
      </c>
      <c r="F10805" s="39" t="s">
        <v>51</v>
      </c>
    </row>
    <row r="10806" spans="1:6">
      <c r="A10806" s="6">
        <v>117</v>
      </c>
      <c r="B10806" s="1" t="s">
        <v>702</v>
      </c>
      <c r="C10806">
        <v>1</v>
      </c>
      <c r="D10806" s="39">
        <v>0.59</v>
      </c>
      <c r="E10806" s="39">
        <v>1</v>
      </c>
      <c r="F10806" s="39" t="s">
        <v>51</v>
      </c>
    </row>
    <row r="10807" spans="1:6">
      <c r="A10807" s="6">
        <v>117</v>
      </c>
      <c r="B10807" s="1" t="s">
        <v>702</v>
      </c>
      <c r="C10807">
        <v>2</v>
      </c>
      <c r="D10807" s="39">
        <v>0.41</v>
      </c>
      <c r="E10807" s="39">
        <v>0</v>
      </c>
      <c r="F10807" s="39" t="s">
        <v>51</v>
      </c>
    </row>
    <row r="10808" spans="1:6">
      <c r="A10808" s="6">
        <v>117</v>
      </c>
      <c r="B10808" s="1" t="s">
        <v>535</v>
      </c>
      <c r="C10808">
        <v>1</v>
      </c>
      <c r="D10808" s="39">
        <v>0.77</v>
      </c>
      <c r="E10808" s="39">
        <v>2</v>
      </c>
      <c r="F10808" s="39" t="s">
        <v>51</v>
      </c>
    </row>
    <row r="10809" spans="1:6">
      <c r="A10809" s="6">
        <v>117</v>
      </c>
      <c r="B10809" s="1" t="s">
        <v>535</v>
      </c>
      <c r="C10809">
        <v>2</v>
      </c>
      <c r="D10809" s="39">
        <v>1</v>
      </c>
      <c r="E10809" s="39">
        <v>3</v>
      </c>
      <c r="F10809" s="39" t="s">
        <v>51</v>
      </c>
    </row>
    <row r="10810" spans="1:6">
      <c r="A10810" s="6">
        <v>117</v>
      </c>
      <c r="B10810" s="1" t="s">
        <v>669</v>
      </c>
      <c r="C10810">
        <v>1</v>
      </c>
      <c r="D10810" s="39">
        <v>0.56000000000000005</v>
      </c>
      <c r="E10810" s="39">
        <v>2</v>
      </c>
      <c r="F10810" s="39" t="s">
        <v>51</v>
      </c>
    </row>
    <row r="10811" spans="1:6">
      <c r="A10811" s="6">
        <v>117</v>
      </c>
      <c r="B10811" s="1" t="s">
        <v>669</v>
      </c>
      <c r="C10811">
        <v>2</v>
      </c>
      <c r="D10811" s="39">
        <v>0.63</v>
      </c>
      <c r="E10811" s="39">
        <v>2</v>
      </c>
      <c r="F10811" s="39" t="s">
        <v>51</v>
      </c>
    </row>
    <row r="10812" spans="1:6">
      <c r="A10812" s="6">
        <v>117</v>
      </c>
      <c r="B10812" s="1" t="s">
        <v>703</v>
      </c>
      <c r="C10812">
        <v>1</v>
      </c>
      <c r="D10812" s="39">
        <v>0.78</v>
      </c>
      <c r="E10812" s="39">
        <v>2</v>
      </c>
      <c r="F10812" s="39" t="s">
        <v>51</v>
      </c>
    </row>
    <row r="10813" spans="1:6">
      <c r="A10813" s="6">
        <v>117</v>
      </c>
      <c r="B10813" s="1" t="s">
        <v>703</v>
      </c>
      <c r="C10813">
        <v>2</v>
      </c>
      <c r="D10813" s="39">
        <v>1</v>
      </c>
      <c r="E10813" s="39">
        <v>3</v>
      </c>
      <c r="F10813" s="39" t="s">
        <v>51</v>
      </c>
    </row>
    <row r="10814" spans="1:6">
      <c r="A10814" s="64">
        <v>118</v>
      </c>
      <c r="B10814" s="1" t="s">
        <v>272</v>
      </c>
      <c r="C10814">
        <v>1</v>
      </c>
      <c r="D10814" s="39">
        <v>0.4</v>
      </c>
      <c r="E10814" s="39">
        <v>0</v>
      </c>
      <c r="F10814" s="39" t="s">
        <v>51</v>
      </c>
    </row>
    <row r="10815" spans="1:6">
      <c r="A10815" s="6">
        <v>118</v>
      </c>
      <c r="B10815" s="1" t="s">
        <v>272</v>
      </c>
      <c r="C10815">
        <v>2</v>
      </c>
      <c r="D10815" s="39">
        <v>0.6</v>
      </c>
      <c r="E10815" s="39">
        <v>2</v>
      </c>
      <c r="F10815" s="39" t="s">
        <v>51</v>
      </c>
    </row>
    <row r="10816" spans="1:6">
      <c r="A10816" s="6">
        <v>118</v>
      </c>
      <c r="B10816" s="1" t="s">
        <v>694</v>
      </c>
      <c r="C10816">
        <v>1</v>
      </c>
      <c r="D10816" s="39">
        <v>0.72</v>
      </c>
      <c r="E10816" s="39">
        <v>2</v>
      </c>
      <c r="F10816" s="39" t="s">
        <v>51</v>
      </c>
    </row>
    <row r="10817" spans="1:6">
      <c r="A10817" s="6">
        <v>118</v>
      </c>
      <c r="B10817" s="1" t="s">
        <v>694</v>
      </c>
      <c r="C10817">
        <v>2</v>
      </c>
      <c r="D10817" s="39">
        <v>0.5</v>
      </c>
      <c r="E10817" s="39">
        <v>1</v>
      </c>
      <c r="F10817" s="39" t="s">
        <v>51</v>
      </c>
    </row>
    <row r="10818" spans="1:6">
      <c r="A10818" s="6">
        <v>118</v>
      </c>
      <c r="B10818" s="1" t="s">
        <v>695</v>
      </c>
      <c r="C10818">
        <v>1</v>
      </c>
      <c r="D10818" s="39">
        <v>0.44</v>
      </c>
      <c r="E10818" s="39">
        <v>1</v>
      </c>
      <c r="F10818" s="39" t="s">
        <v>51</v>
      </c>
    </row>
    <row r="10819" spans="1:6">
      <c r="A10819" s="6">
        <v>118</v>
      </c>
      <c r="B10819" s="1" t="s">
        <v>695</v>
      </c>
      <c r="C10819">
        <v>2</v>
      </c>
      <c r="D10819" s="39">
        <v>0.54</v>
      </c>
      <c r="E10819" s="39">
        <v>2</v>
      </c>
      <c r="F10819" s="39" t="s">
        <v>51</v>
      </c>
    </row>
    <row r="10820" spans="1:6">
      <c r="A10820" s="6">
        <v>118</v>
      </c>
      <c r="B10820" s="1" t="s">
        <v>696</v>
      </c>
      <c r="C10820">
        <v>1</v>
      </c>
      <c r="D10820" s="39">
        <v>0.33</v>
      </c>
      <c r="E10820" s="39">
        <v>0</v>
      </c>
      <c r="F10820" s="39" t="s">
        <v>51</v>
      </c>
    </row>
    <row r="10821" spans="1:6">
      <c r="A10821" s="6">
        <v>118</v>
      </c>
      <c r="B10821" s="1" t="s">
        <v>696</v>
      </c>
      <c r="C10821">
        <v>2</v>
      </c>
      <c r="D10821" s="39">
        <v>0.34</v>
      </c>
      <c r="E10821" s="39">
        <v>0</v>
      </c>
      <c r="F10821" s="39" t="s">
        <v>51</v>
      </c>
    </row>
    <row r="10822" spans="1:6">
      <c r="A10822" s="6">
        <v>118</v>
      </c>
      <c r="B10822" s="1" t="s">
        <v>343</v>
      </c>
      <c r="C10822">
        <v>1</v>
      </c>
      <c r="D10822" s="39">
        <v>0.36</v>
      </c>
      <c r="E10822" s="39">
        <v>0</v>
      </c>
      <c r="F10822" s="39" t="s">
        <v>51</v>
      </c>
    </row>
    <row r="10823" spans="1:6">
      <c r="A10823" s="6">
        <v>118</v>
      </c>
      <c r="B10823" s="1" t="s">
        <v>343</v>
      </c>
      <c r="C10823">
        <v>2</v>
      </c>
      <c r="D10823" s="39">
        <v>0.4</v>
      </c>
      <c r="E10823" s="39">
        <v>1</v>
      </c>
      <c r="F10823" s="39" t="s">
        <v>51</v>
      </c>
    </row>
    <row r="10824" spans="1:6">
      <c r="A10824" s="6">
        <v>118</v>
      </c>
      <c r="B10824" s="1" t="s">
        <v>10</v>
      </c>
      <c r="C10824">
        <v>1</v>
      </c>
      <c r="D10824" s="39">
        <v>0.62</v>
      </c>
      <c r="E10824" s="39">
        <v>2</v>
      </c>
      <c r="F10824" s="39" t="s">
        <v>51</v>
      </c>
    </row>
    <row r="10825" spans="1:6">
      <c r="A10825" s="6">
        <v>118</v>
      </c>
      <c r="B10825" s="1" t="s">
        <v>10</v>
      </c>
      <c r="C10825">
        <v>2</v>
      </c>
      <c r="D10825" s="39">
        <v>0.7</v>
      </c>
      <c r="E10825" s="39">
        <v>2</v>
      </c>
      <c r="F10825" s="39" t="s">
        <v>51</v>
      </c>
    </row>
    <row r="10826" spans="1:6">
      <c r="A10826" s="6">
        <v>118</v>
      </c>
      <c r="B10826" s="1" t="s">
        <v>334</v>
      </c>
      <c r="C10826">
        <v>1</v>
      </c>
      <c r="D10826" s="39">
        <v>0.88</v>
      </c>
      <c r="E10826" s="39">
        <v>2</v>
      </c>
      <c r="F10826" s="39" t="s">
        <v>51</v>
      </c>
    </row>
    <row r="10827" spans="1:6">
      <c r="A10827" s="6">
        <v>118</v>
      </c>
      <c r="B10827" s="1" t="s">
        <v>334</v>
      </c>
      <c r="C10827">
        <v>2</v>
      </c>
      <c r="D10827" s="39">
        <v>0.99</v>
      </c>
      <c r="E10827" s="39">
        <v>2</v>
      </c>
      <c r="F10827" s="39" t="s">
        <v>51</v>
      </c>
    </row>
    <row r="10828" spans="1:6">
      <c r="A10828" s="6">
        <v>118</v>
      </c>
      <c r="B10828" s="1" t="s">
        <v>538</v>
      </c>
      <c r="C10828">
        <v>1</v>
      </c>
      <c r="D10828" s="39">
        <v>0.68</v>
      </c>
      <c r="E10828" s="39">
        <v>2</v>
      </c>
      <c r="F10828" s="39" t="s">
        <v>51</v>
      </c>
    </row>
    <row r="10829" spans="1:6">
      <c r="A10829" s="6">
        <v>118</v>
      </c>
      <c r="B10829" s="1" t="s">
        <v>538</v>
      </c>
      <c r="C10829">
        <v>2</v>
      </c>
      <c r="D10829" s="39">
        <v>1</v>
      </c>
      <c r="E10829" s="39">
        <v>3</v>
      </c>
      <c r="F10829" s="39" t="s">
        <v>51</v>
      </c>
    </row>
    <row r="10830" spans="1:6">
      <c r="A10830" s="6">
        <v>118</v>
      </c>
      <c r="B10830" s="1" t="s">
        <v>697</v>
      </c>
      <c r="C10830">
        <v>1</v>
      </c>
      <c r="D10830" s="39">
        <v>0.61</v>
      </c>
      <c r="E10830" s="39">
        <v>2</v>
      </c>
      <c r="F10830" s="39" t="s">
        <v>51</v>
      </c>
    </row>
    <row r="10831" spans="1:6">
      <c r="A10831" s="6">
        <v>118</v>
      </c>
      <c r="B10831" s="1" t="s">
        <v>697</v>
      </c>
      <c r="C10831">
        <v>2</v>
      </c>
      <c r="D10831" s="39">
        <v>0.45</v>
      </c>
      <c r="E10831" s="39">
        <v>0</v>
      </c>
      <c r="F10831" s="39" t="s">
        <v>51</v>
      </c>
    </row>
    <row r="10832" spans="1:6">
      <c r="A10832" s="6">
        <v>118</v>
      </c>
      <c r="B10832" s="1" t="s">
        <v>534</v>
      </c>
      <c r="C10832">
        <v>1</v>
      </c>
      <c r="D10832" s="39">
        <v>1</v>
      </c>
      <c r="E10832" s="39">
        <v>3</v>
      </c>
      <c r="F10832" s="39" t="s">
        <v>51</v>
      </c>
    </row>
    <row r="10833" spans="1:6">
      <c r="A10833" s="6">
        <v>118</v>
      </c>
      <c r="B10833" s="1" t="s">
        <v>534</v>
      </c>
      <c r="C10833">
        <v>2</v>
      </c>
      <c r="D10833" s="39">
        <v>0.45</v>
      </c>
      <c r="E10833" s="39">
        <v>0</v>
      </c>
      <c r="F10833" s="39" t="s">
        <v>51</v>
      </c>
    </row>
    <row r="10834" spans="1:6">
      <c r="A10834" s="6">
        <v>118</v>
      </c>
      <c r="B10834" s="1" t="s">
        <v>335</v>
      </c>
      <c r="C10834">
        <v>1</v>
      </c>
      <c r="D10834" s="39">
        <v>0.88</v>
      </c>
      <c r="E10834" s="39">
        <v>2</v>
      </c>
      <c r="F10834" s="39" t="s">
        <v>51</v>
      </c>
    </row>
    <row r="10835" spans="1:6">
      <c r="A10835" s="6">
        <v>118</v>
      </c>
      <c r="B10835" s="1" t="s">
        <v>335</v>
      </c>
      <c r="C10835">
        <v>2</v>
      </c>
      <c r="D10835" s="39">
        <v>0.44</v>
      </c>
      <c r="E10835" s="39">
        <v>0</v>
      </c>
      <c r="F10835" s="39" t="s">
        <v>51</v>
      </c>
    </row>
    <row r="10836" spans="1:6">
      <c r="A10836" s="6">
        <v>118</v>
      </c>
      <c r="B10836" s="1" t="s">
        <v>120</v>
      </c>
      <c r="C10836">
        <v>1</v>
      </c>
      <c r="D10836" s="39">
        <v>0.71</v>
      </c>
      <c r="E10836" s="39">
        <v>2</v>
      </c>
      <c r="F10836" s="39" t="s">
        <v>51</v>
      </c>
    </row>
    <row r="10837" spans="1:6">
      <c r="A10837" s="6">
        <v>118</v>
      </c>
      <c r="B10837" s="1" t="s">
        <v>120</v>
      </c>
      <c r="C10837">
        <v>2</v>
      </c>
      <c r="D10837" s="39">
        <v>1</v>
      </c>
      <c r="E10837" s="39">
        <v>3</v>
      </c>
      <c r="F10837" s="39" t="s">
        <v>51</v>
      </c>
    </row>
    <row r="10838" spans="1:6">
      <c r="A10838" s="6">
        <v>118</v>
      </c>
      <c r="B10838" s="1" t="s">
        <v>698</v>
      </c>
      <c r="C10838">
        <v>1</v>
      </c>
      <c r="D10838" s="39">
        <v>0.51</v>
      </c>
      <c r="E10838" s="39">
        <v>2</v>
      </c>
      <c r="F10838" s="39" t="s">
        <v>51</v>
      </c>
    </row>
    <row r="10839" spans="1:6">
      <c r="A10839" s="6">
        <v>118</v>
      </c>
      <c r="B10839" s="1" t="s">
        <v>698</v>
      </c>
      <c r="C10839">
        <v>2</v>
      </c>
      <c r="D10839" s="39">
        <v>0.76</v>
      </c>
      <c r="E10839" s="39">
        <v>2</v>
      </c>
      <c r="F10839" s="39" t="s">
        <v>51</v>
      </c>
    </row>
    <row r="10840" spans="1:6">
      <c r="A10840" s="6">
        <v>118</v>
      </c>
      <c r="B10840" s="1" t="s">
        <v>333</v>
      </c>
      <c r="C10840">
        <v>1</v>
      </c>
      <c r="D10840" s="39">
        <v>0.69</v>
      </c>
      <c r="E10840" s="39">
        <v>2</v>
      </c>
      <c r="F10840" s="39" t="s">
        <v>51</v>
      </c>
    </row>
    <row r="10841" spans="1:6">
      <c r="A10841" s="6">
        <v>118</v>
      </c>
      <c r="B10841" s="1" t="s">
        <v>333</v>
      </c>
      <c r="C10841">
        <v>2</v>
      </c>
      <c r="D10841" s="39">
        <v>1</v>
      </c>
      <c r="E10841" s="39">
        <v>3</v>
      </c>
      <c r="F10841" s="39" t="s">
        <v>51</v>
      </c>
    </row>
    <row r="10842" spans="1:6">
      <c r="A10842" s="6">
        <v>118</v>
      </c>
      <c r="B10842" s="1" t="s">
        <v>511</v>
      </c>
      <c r="C10842">
        <v>1</v>
      </c>
      <c r="D10842" s="39">
        <v>0.5</v>
      </c>
      <c r="E10842" s="39">
        <v>2</v>
      </c>
      <c r="F10842" s="39" t="s">
        <v>51</v>
      </c>
    </row>
    <row r="10843" spans="1:6">
      <c r="A10843" s="6">
        <v>118</v>
      </c>
      <c r="B10843" s="1" t="s">
        <v>511</v>
      </c>
      <c r="C10843">
        <v>2</v>
      </c>
      <c r="D10843" s="39">
        <v>0.85</v>
      </c>
      <c r="E10843" s="39">
        <v>2</v>
      </c>
      <c r="F10843" s="39" t="s">
        <v>51</v>
      </c>
    </row>
    <row r="10844" spans="1:6">
      <c r="A10844" s="6">
        <v>118</v>
      </c>
      <c r="B10844" s="1" t="s">
        <v>489</v>
      </c>
      <c r="C10844">
        <v>1</v>
      </c>
      <c r="D10844" s="39">
        <v>0.7</v>
      </c>
      <c r="E10844" s="39">
        <v>2</v>
      </c>
      <c r="F10844" s="39" t="s">
        <v>51</v>
      </c>
    </row>
    <row r="10845" spans="1:6">
      <c r="A10845" s="6">
        <v>118</v>
      </c>
      <c r="B10845" s="1" t="s">
        <v>489</v>
      </c>
      <c r="C10845">
        <v>2</v>
      </c>
      <c r="D10845" s="39">
        <v>0.74</v>
      </c>
      <c r="E10845" s="39">
        <v>2</v>
      </c>
      <c r="F10845" s="39" t="s">
        <v>51</v>
      </c>
    </row>
    <row r="10846" spans="1:6">
      <c r="A10846" s="6">
        <v>118</v>
      </c>
      <c r="B10846" s="1" t="s">
        <v>14</v>
      </c>
      <c r="C10846">
        <v>1</v>
      </c>
      <c r="D10846" s="39">
        <v>0.85</v>
      </c>
      <c r="E10846" s="39">
        <v>2</v>
      </c>
      <c r="F10846" s="39" t="s">
        <v>51</v>
      </c>
    </row>
    <row r="10847" spans="1:6">
      <c r="A10847" s="6">
        <v>118</v>
      </c>
      <c r="B10847" s="1" t="s">
        <v>14</v>
      </c>
      <c r="C10847">
        <v>2</v>
      </c>
      <c r="D10847" s="39">
        <v>0.73</v>
      </c>
      <c r="E10847" s="39">
        <v>2</v>
      </c>
      <c r="F10847" s="39" t="s">
        <v>51</v>
      </c>
    </row>
    <row r="10848" spans="1:6">
      <c r="A10848" s="6">
        <v>118</v>
      </c>
      <c r="B10848" s="1" t="s">
        <v>509</v>
      </c>
      <c r="C10848">
        <v>1</v>
      </c>
      <c r="D10848" s="39">
        <v>0.77</v>
      </c>
      <c r="E10848" s="39">
        <v>2</v>
      </c>
      <c r="F10848" s="39" t="s">
        <v>51</v>
      </c>
    </row>
    <row r="10849" spans="1:6">
      <c r="A10849" s="6">
        <v>118</v>
      </c>
      <c r="B10849" s="1" t="s">
        <v>509</v>
      </c>
      <c r="C10849">
        <v>2</v>
      </c>
      <c r="D10849" s="39">
        <v>0.28000000000000003</v>
      </c>
      <c r="E10849" s="39">
        <v>0</v>
      </c>
      <c r="F10849" s="39" t="s">
        <v>51</v>
      </c>
    </row>
    <row r="10850" spans="1:6">
      <c r="A10850" s="6">
        <v>118</v>
      </c>
      <c r="B10850" s="1" t="s">
        <v>405</v>
      </c>
      <c r="C10850">
        <v>1</v>
      </c>
      <c r="D10850" s="39">
        <v>0.84</v>
      </c>
      <c r="E10850" s="39">
        <v>2</v>
      </c>
      <c r="F10850" s="39" t="s">
        <v>51</v>
      </c>
    </row>
    <row r="10851" spans="1:6">
      <c r="A10851" s="6">
        <v>118</v>
      </c>
      <c r="B10851" s="1" t="s">
        <v>405</v>
      </c>
      <c r="C10851">
        <v>2</v>
      </c>
      <c r="D10851" s="39">
        <v>0.87</v>
      </c>
      <c r="E10851" s="39">
        <v>2</v>
      </c>
      <c r="F10851" s="39" t="s">
        <v>51</v>
      </c>
    </row>
    <row r="10852" spans="1:6">
      <c r="A10852" s="6">
        <v>118</v>
      </c>
      <c r="B10852" s="1" t="s">
        <v>201</v>
      </c>
      <c r="C10852">
        <v>1</v>
      </c>
      <c r="D10852" s="39">
        <v>0.52</v>
      </c>
      <c r="E10852" s="39">
        <v>1</v>
      </c>
      <c r="F10852" s="39" t="s">
        <v>51</v>
      </c>
    </row>
    <row r="10853" spans="1:6">
      <c r="A10853" s="6">
        <v>118</v>
      </c>
      <c r="B10853" s="1" t="s">
        <v>201</v>
      </c>
      <c r="C10853">
        <v>2</v>
      </c>
      <c r="D10853" s="39">
        <v>0.84</v>
      </c>
      <c r="E10853" s="39">
        <v>2</v>
      </c>
      <c r="F10853" s="39" t="s">
        <v>51</v>
      </c>
    </row>
    <row r="10854" spans="1:6">
      <c r="A10854" s="6">
        <v>118</v>
      </c>
      <c r="B10854" s="1" t="s">
        <v>481</v>
      </c>
      <c r="C10854">
        <v>1</v>
      </c>
      <c r="D10854" s="39">
        <v>0.98</v>
      </c>
      <c r="E10854" s="39">
        <v>2</v>
      </c>
      <c r="F10854" s="39" t="s">
        <v>51</v>
      </c>
    </row>
    <row r="10855" spans="1:6">
      <c r="A10855" s="6">
        <v>118</v>
      </c>
      <c r="B10855" s="1" t="s">
        <v>481</v>
      </c>
      <c r="C10855">
        <v>2</v>
      </c>
      <c r="D10855" s="39">
        <v>0.95</v>
      </c>
      <c r="E10855" s="39">
        <v>1</v>
      </c>
      <c r="F10855" s="39" t="s">
        <v>51</v>
      </c>
    </row>
    <row r="10856" spans="1:6">
      <c r="A10856" s="6">
        <v>118</v>
      </c>
      <c r="B10856" s="1" t="s">
        <v>323</v>
      </c>
      <c r="C10856">
        <v>1</v>
      </c>
      <c r="D10856" s="39">
        <v>0.69</v>
      </c>
      <c r="E10856" s="39">
        <v>2</v>
      </c>
      <c r="F10856" s="39" t="s">
        <v>51</v>
      </c>
    </row>
    <row r="10857" spans="1:6">
      <c r="A10857" s="6">
        <v>118</v>
      </c>
      <c r="B10857" s="1" t="s">
        <v>323</v>
      </c>
      <c r="C10857">
        <v>2</v>
      </c>
      <c r="D10857" s="39">
        <v>0.85</v>
      </c>
      <c r="E10857" s="39">
        <v>2</v>
      </c>
      <c r="F10857" s="39" t="s">
        <v>51</v>
      </c>
    </row>
    <row r="10858" spans="1:6">
      <c r="A10858" s="6">
        <v>118</v>
      </c>
      <c r="B10858" s="1" t="s">
        <v>705</v>
      </c>
      <c r="C10858">
        <v>1</v>
      </c>
      <c r="D10858" s="39">
        <v>0.56000000000000005</v>
      </c>
      <c r="E10858" s="39">
        <v>2</v>
      </c>
      <c r="F10858" s="39" t="s">
        <v>51</v>
      </c>
    </row>
    <row r="10859" spans="1:6">
      <c r="A10859" s="6">
        <v>118</v>
      </c>
      <c r="B10859" s="1" t="s">
        <v>705</v>
      </c>
      <c r="C10859">
        <v>2</v>
      </c>
      <c r="D10859" s="39">
        <v>0.52</v>
      </c>
      <c r="E10859" s="39">
        <v>2</v>
      </c>
      <c r="F10859" s="39" t="s">
        <v>51</v>
      </c>
    </row>
    <row r="10860" spans="1:6">
      <c r="A10860" s="6">
        <v>118</v>
      </c>
      <c r="B10860" s="1" t="s">
        <v>122</v>
      </c>
      <c r="C10860">
        <v>1</v>
      </c>
      <c r="D10860" s="39">
        <v>0.63</v>
      </c>
      <c r="E10860" s="39">
        <v>1</v>
      </c>
      <c r="F10860" s="39" t="s">
        <v>51</v>
      </c>
    </row>
    <row r="10861" spans="1:6">
      <c r="A10861" s="6">
        <v>118</v>
      </c>
      <c r="B10861" s="1" t="s">
        <v>122</v>
      </c>
      <c r="C10861">
        <v>2</v>
      </c>
      <c r="D10861" s="39">
        <v>0.99</v>
      </c>
      <c r="E10861" s="39">
        <v>2</v>
      </c>
      <c r="F10861" s="39" t="s">
        <v>51</v>
      </c>
    </row>
    <row r="10862" spans="1:6">
      <c r="A10862" s="6">
        <v>118</v>
      </c>
      <c r="B10862" s="1" t="s">
        <v>394</v>
      </c>
      <c r="C10862">
        <v>1</v>
      </c>
      <c r="D10862" s="39">
        <v>0.85</v>
      </c>
      <c r="E10862" s="39">
        <v>2</v>
      </c>
      <c r="F10862" s="39" t="s">
        <v>51</v>
      </c>
    </row>
    <row r="10863" spans="1:6">
      <c r="A10863" s="6">
        <v>118</v>
      </c>
      <c r="B10863" s="1" t="s">
        <v>394</v>
      </c>
      <c r="C10863">
        <v>2</v>
      </c>
      <c r="D10863" s="39">
        <v>0.7</v>
      </c>
      <c r="E10863" s="39">
        <v>2</v>
      </c>
      <c r="F10863" s="39" t="s">
        <v>51</v>
      </c>
    </row>
    <row r="10864" spans="1:6">
      <c r="A10864" s="6">
        <v>118</v>
      </c>
      <c r="B10864" s="1" t="s">
        <v>20</v>
      </c>
      <c r="C10864">
        <v>1</v>
      </c>
      <c r="D10864" s="39">
        <v>1</v>
      </c>
      <c r="E10864" s="39">
        <v>3</v>
      </c>
      <c r="F10864" s="39" t="s">
        <v>51</v>
      </c>
    </row>
    <row r="10865" spans="1:6">
      <c r="A10865" s="6">
        <v>118</v>
      </c>
      <c r="B10865" s="1" t="s">
        <v>20</v>
      </c>
      <c r="C10865">
        <v>2</v>
      </c>
      <c r="D10865" s="39">
        <v>0</v>
      </c>
      <c r="E10865" s="39">
        <v>0</v>
      </c>
      <c r="F10865" s="39" t="s">
        <v>52</v>
      </c>
    </row>
    <row r="10866" spans="1:6">
      <c r="A10866" s="6">
        <v>118</v>
      </c>
      <c r="B10866" s="1" t="s">
        <v>234</v>
      </c>
      <c r="C10866">
        <v>1</v>
      </c>
      <c r="D10866" s="39">
        <v>0</v>
      </c>
      <c r="E10866" s="39">
        <v>0</v>
      </c>
      <c r="F10866" s="39" t="s">
        <v>51</v>
      </c>
    </row>
    <row r="10867" spans="1:6">
      <c r="A10867" s="6">
        <v>118</v>
      </c>
      <c r="B10867" s="1" t="s">
        <v>234</v>
      </c>
      <c r="C10867">
        <v>2</v>
      </c>
      <c r="D10867" s="39">
        <v>0.99</v>
      </c>
      <c r="E10867" s="39">
        <v>2</v>
      </c>
      <c r="F10867" s="39" t="s">
        <v>51</v>
      </c>
    </row>
    <row r="10868" spans="1:6">
      <c r="A10868" s="6">
        <v>118</v>
      </c>
      <c r="B10868" s="1" t="s">
        <v>240</v>
      </c>
      <c r="C10868">
        <v>1</v>
      </c>
      <c r="D10868" s="39">
        <v>0.74</v>
      </c>
      <c r="E10868" s="39">
        <v>2</v>
      </c>
      <c r="F10868" s="39" t="s">
        <v>51</v>
      </c>
    </row>
    <row r="10869" spans="1:6">
      <c r="A10869" s="6">
        <v>118</v>
      </c>
      <c r="B10869" s="1" t="s">
        <v>240</v>
      </c>
      <c r="C10869">
        <v>2</v>
      </c>
      <c r="D10869" s="39">
        <v>0.83</v>
      </c>
      <c r="E10869" s="39">
        <v>2</v>
      </c>
      <c r="F10869" s="39" t="s">
        <v>51</v>
      </c>
    </row>
    <row r="10870" spans="1:6">
      <c r="A10870" s="6">
        <v>118</v>
      </c>
      <c r="B10870" s="1" t="s">
        <v>290</v>
      </c>
      <c r="C10870">
        <v>1</v>
      </c>
      <c r="D10870" s="39">
        <v>1</v>
      </c>
      <c r="E10870" s="39">
        <v>3</v>
      </c>
      <c r="F10870" s="39" t="s">
        <v>51</v>
      </c>
    </row>
    <row r="10871" spans="1:6">
      <c r="A10871" s="6">
        <v>118</v>
      </c>
      <c r="B10871" s="1" t="s">
        <v>290</v>
      </c>
      <c r="C10871">
        <v>2</v>
      </c>
      <c r="D10871" s="39">
        <v>0.57999999999999996</v>
      </c>
      <c r="E10871" s="39">
        <v>1</v>
      </c>
      <c r="F10871" s="39" t="s">
        <v>51</v>
      </c>
    </row>
    <row r="10872" spans="1:6">
      <c r="A10872" s="6">
        <v>118</v>
      </c>
      <c r="B10872" s="1" t="s">
        <v>274</v>
      </c>
      <c r="C10872">
        <v>1</v>
      </c>
      <c r="D10872" s="39">
        <v>0.78</v>
      </c>
      <c r="E10872" s="39">
        <v>1</v>
      </c>
      <c r="F10872" s="39" t="s">
        <v>51</v>
      </c>
    </row>
    <row r="10873" spans="1:6">
      <c r="A10873" s="6">
        <v>118</v>
      </c>
      <c r="B10873" s="1" t="s">
        <v>274</v>
      </c>
      <c r="C10873">
        <v>2</v>
      </c>
      <c r="D10873" s="39">
        <v>0.42</v>
      </c>
      <c r="E10873" s="39">
        <v>1</v>
      </c>
      <c r="F10873" s="39" t="s">
        <v>51</v>
      </c>
    </row>
    <row r="10874" spans="1:6">
      <c r="A10874" s="6">
        <v>118</v>
      </c>
      <c r="B10874" s="1" t="s">
        <v>311</v>
      </c>
      <c r="C10874">
        <v>1</v>
      </c>
      <c r="D10874" s="39">
        <v>0.74</v>
      </c>
      <c r="E10874" s="39">
        <v>2</v>
      </c>
      <c r="F10874" s="39" t="s">
        <v>51</v>
      </c>
    </row>
    <row r="10875" spans="1:6">
      <c r="A10875" s="6">
        <v>118</v>
      </c>
      <c r="B10875" s="1" t="s">
        <v>311</v>
      </c>
      <c r="C10875">
        <v>2</v>
      </c>
      <c r="D10875" s="39">
        <v>0</v>
      </c>
      <c r="E10875" s="39">
        <v>0</v>
      </c>
      <c r="F10875" s="39" t="s">
        <v>52</v>
      </c>
    </row>
    <row r="10876" spans="1:6">
      <c r="A10876" s="6">
        <v>118</v>
      </c>
      <c r="B10876" s="1" t="s">
        <v>356</v>
      </c>
      <c r="C10876">
        <v>1</v>
      </c>
      <c r="D10876" s="39">
        <v>0.49</v>
      </c>
      <c r="E10876" s="39">
        <v>1</v>
      </c>
      <c r="F10876" s="39" t="s">
        <v>51</v>
      </c>
    </row>
    <row r="10877" spans="1:6">
      <c r="A10877" s="6">
        <v>118</v>
      </c>
      <c r="B10877" s="1" t="s">
        <v>356</v>
      </c>
      <c r="C10877">
        <v>2</v>
      </c>
      <c r="D10877" s="39">
        <v>0.55000000000000004</v>
      </c>
      <c r="E10877" s="39">
        <v>1</v>
      </c>
      <c r="F10877" s="39" t="s">
        <v>51</v>
      </c>
    </row>
    <row r="10878" spans="1:6">
      <c r="A10878" s="6">
        <v>118</v>
      </c>
      <c r="B10878" s="1" t="s">
        <v>602</v>
      </c>
      <c r="C10878">
        <v>1</v>
      </c>
      <c r="D10878" s="39">
        <v>0.46</v>
      </c>
      <c r="E10878" s="39">
        <v>1</v>
      </c>
      <c r="F10878" s="39" t="s">
        <v>51</v>
      </c>
    </row>
    <row r="10879" spans="1:6">
      <c r="A10879" s="6">
        <v>118</v>
      </c>
      <c r="B10879" s="1" t="s">
        <v>602</v>
      </c>
      <c r="C10879">
        <v>2</v>
      </c>
      <c r="D10879" s="39">
        <v>1</v>
      </c>
      <c r="E10879" s="39">
        <v>3</v>
      </c>
      <c r="F10879" s="39" t="s">
        <v>51</v>
      </c>
    </row>
    <row r="10880" spans="1:6">
      <c r="A10880" s="6">
        <v>118</v>
      </c>
      <c r="B10880" s="1" t="s">
        <v>561</v>
      </c>
      <c r="C10880">
        <v>1</v>
      </c>
      <c r="D10880" s="39">
        <v>1</v>
      </c>
      <c r="E10880" s="39">
        <v>3</v>
      </c>
      <c r="F10880" s="39" t="s">
        <v>51</v>
      </c>
    </row>
    <row r="10881" spans="1:6">
      <c r="A10881" s="6">
        <v>118</v>
      </c>
      <c r="B10881" s="1" t="s">
        <v>561</v>
      </c>
      <c r="C10881">
        <v>2</v>
      </c>
      <c r="D10881" s="39">
        <v>1</v>
      </c>
      <c r="E10881" s="39">
        <v>3</v>
      </c>
      <c r="F10881" s="39" t="s">
        <v>51</v>
      </c>
    </row>
    <row r="10882" spans="1:6">
      <c r="A10882" s="6">
        <v>118</v>
      </c>
      <c r="B10882" s="1" t="s">
        <v>664</v>
      </c>
      <c r="C10882">
        <v>1</v>
      </c>
      <c r="D10882" s="39">
        <v>0.64</v>
      </c>
      <c r="E10882" s="39">
        <v>2</v>
      </c>
      <c r="F10882" s="39" t="s">
        <v>51</v>
      </c>
    </row>
    <row r="10883" spans="1:6">
      <c r="A10883" s="6">
        <v>118</v>
      </c>
      <c r="B10883" s="1" t="s">
        <v>664</v>
      </c>
      <c r="C10883">
        <v>2</v>
      </c>
      <c r="D10883" s="39">
        <v>1</v>
      </c>
      <c r="E10883" s="39">
        <v>3</v>
      </c>
      <c r="F10883" s="39" t="s">
        <v>51</v>
      </c>
    </row>
    <row r="10884" spans="1:6">
      <c r="A10884" s="6">
        <v>118</v>
      </c>
      <c r="B10884" s="1" t="s">
        <v>370</v>
      </c>
      <c r="C10884">
        <v>1</v>
      </c>
      <c r="D10884" s="39">
        <v>0.7</v>
      </c>
      <c r="E10884" s="39">
        <v>2</v>
      </c>
      <c r="F10884" s="39" t="s">
        <v>51</v>
      </c>
    </row>
    <row r="10885" spans="1:6">
      <c r="A10885" s="6">
        <v>118</v>
      </c>
      <c r="B10885" s="1" t="s">
        <v>370</v>
      </c>
      <c r="C10885">
        <v>2</v>
      </c>
      <c r="D10885" s="39">
        <v>1</v>
      </c>
      <c r="E10885" s="39">
        <v>3</v>
      </c>
      <c r="F10885" s="39" t="s">
        <v>51</v>
      </c>
    </row>
    <row r="10886" spans="1:6">
      <c r="A10886" s="6">
        <v>118</v>
      </c>
      <c r="B10886" s="1" t="s">
        <v>285</v>
      </c>
      <c r="C10886">
        <v>1</v>
      </c>
      <c r="D10886" s="39">
        <v>1</v>
      </c>
      <c r="E10886" s="39">
        <v>3</v>
      </c>
      <c r="F10886" s="39" t="s">
        <v>51</v>
      </c>
    </row>
    <row r="10887" spans="1:6">
      <c r="A10887" s="6">
        <v>118</v>
      </c>
      <c r="B10887" s="1" t="s">
        <v>285</v>
      </c>
      <c r="C10887">
        <v>2</v>
      </c>
      <c r="D10887" s="39">
        <v>1</v>
      </c>
      <c r="E10887" s="39">
        <v>3</v>
      </c>
      <c r="F10887" s="39" t="s">
        <v>51</v>
      </c>
    </row>
    <row r="10888" spans="1:6">
      <c r="A10888" s="6">
        <v>118</v>
      </c>
      <c r="B10888" s="1" t="s">
        <v>21</v>
      </c>
      <c r="C10888">
        <v>1</v>
      </c>
      <c r="D10888" s="39">
        <v>0.82</v>
      </c>
      <c r="E10888" s="39">
        <v>2</v>
      </c>
      <c r="F10888" s="39" t="s">
        <v>51</v>
      </c>
    </row>
    <row r="10889" spans="1:6">
      <c r="A10889" s="6">
        <v>118</v>
      </c>
      <c r="B10889" s="1" t="s">
        <v>21</v>
      </c>
      <c r="C10889">
        <v>2</v>
      </c>
      <c r="D10889" s="39">
        <v>0.4</v>
      </c>
      <c r="E10889" s="39">
        <v>0</v>
      </c>
      <c r="F10889" s="39" t="s">
        <v>51</v>
      </c>
    </row>
    <row r="10890" spans="1:6">
      <c r="A10890" s="6">
        <v>118</v>
      </c>
      <c r="B10890" s="1" t="s">
        <v>535</v>
      </c>
      <c r="C10890">
        <v>1</v>
      </c>
      <c r="D10890" s="39">
        <v>1</v>
      </c>
      <c r="E10890" s="39">
        <v>3</v>
      </c>
      <c r="F10890" s="39" t="s">
        <v>51</v>
      </c>
    </row>
    <row r="10891" spans="1:6">
      <c r="A10891" s="6">
        <v>118</v>
      </c>
      <c r="B10891" s="1" t="s">
        <v>535</v>
      </c>
      <c r="C10891">
        <v>2</v>
      </c>
      <c r="D10891" s="39">
        <v>0.74</v>
      </c>
      <c r="E10891" s="39">
        <v>2</v>
      </c>
      <c r="F10891" s="39" t="s">
        <v>51</v>
      </c>
    </row>
    <row r="10892" spans="1:6">
      <c r="A10892" s="6">
        <v>118</v>
      </c>
      <c r="B10892" s="1" t="s">
        <v>703</v>
      </c>
      <c r="C10892">
        <v>1</v>
      </c>
      <c r="D10892" s="39">
        <v>1</v>
      </c>
      <c r="E10892" s="39">
        <v>3</v>
      </c>
      <c r="F10892" s="39" t="s">
        <v>51</v>
      </c>
    </row>
    <row r="10893" spans="1:6">
      <c r="A10893" s="6">
        <v>118</v>
      </c>
      <c r="B10893" s="1" t="s">
        <v>703</v>
      </c>
      <c r="C10893">
        <v>2</v>
      </c>
      <c r="D10893" s="39">
        <v>0.17</v>
      </c>
      <c r="E10893" s="39">
        <v>0</v>
      </c>
      <c r="F10893" s="39" t="s">
        <v>51</v>
      </c>
    </row>
    <row r="10894" spans="1:6">
      <c r="A10894" s="64">
        <v>119</v>
      </c>
      <c r="B10894" s="1" t="s">
        <v>10</v>
      </c>
      <c r="C10894">
        <v>1</v>
      </c>
      <c r="D10894" s="39">
        <v>0.5</v>
      </c>
      <c r="E10894" s="39">
        <v>2</v>
      </c>
      <c r="F10894" s="39" t="s">
        <v>51</v>
      </c>
    </row>
    <row r="10895" spans="1:6">
      <c r="A10895" s="6">
        <v>119</v>
      </c>
      <c r="B10895" s="1" t="s">
        <v>10</v>
      </c>
      <c r="C10895">
        <v>2</v>
      </c>
      <c r="D10895" s="39">
        <v>0.56000000000000005</v>
      </c>
      <c r="E10895" s="39">
        <v>1</v>
      </c>
      <c r="F10895" s="39" t="s">
        <v>51</v>
      </c>
    </row>
    <row r="10896" spans="1:6">
      <c r="A10896" s="6">
        <v>119</v>
      </c>
      <c r="B10896" s="1" t="s">
        <v>334</v>
      </c>
      <c r="C10896">
        <v>1</v>
      </c>
      <c r="D10896" s="39">
        <v>0.67</v>
      </c>
      <c r="E10896" s="39">
        <v>2</v>
      </c>
      <c r="F10896" s="39" t="s">
        <v>51</v>
      </c>
    </row>
    <row r="10897" spans="1:6">
      <c r="A10897" s="6">
        <v>119</v>
      </c>
      <c r="B10897" s="1" t="s">
        <v>334</v>
      </c>
      <c r="C10897">
        <v>2</v>
      </c>
      <c r="D10897" s="39">
        <v>0.59</v>
      </c>
      <c r="E10897" s="39">
        <v>1</v>
      </c>
      <c r="F10897" s="39" t="s">
        <v>51</v>
      </c>
    </row>
    <row r="10898" spans="1:6">
      <c r="A10898" s="6">
        <v>119</v>
      </c>
      <c r="B10898" s="1" t="s">
        <v>534</v>
      </c>
      <c r="C10898">
        <v>1</v>
      </c>
      <c r="D10898" s="39">
        <v>0.5</v>
      </c>
      <c r="E10898" s="39">
        <v>1</v>
      </c>
      <c r="F10898" s="39" t="s">
        <v>51</v>
      </c>
    </row>
    <row r="10899" spans="1:6">
      <c r="A10899" s="6">
        <v>119</v>
      </c>
      <c r="B10899" s="1" t="s">
        <v>534</v>
      </c>
      <c r="C10899">
        <v>2</v>
      </c>
      <c r="D10899" s="39">
        <v>0.75</v>
      </c>
      <c r="E10899" s="39">
        <v>2</v>
      </c>
      <c r="F10899" s="39" t="s">
        <v>51</v>
      </c>
    </row>
    <row r="10900" spans="1:6">
      <c r="A10900" s="6">
        <v>119</v>
      </c>
      <c r="B10900" s="1" t="s">
        <v>335</v>
      </c>
      <c r="C10900">
        <v>1</v>
      </c>
      <c r="D10900" s="39">
        <v>0.55000000000000004</v>
      </c>
      <c r="E10900" s="39">
        <v>2</v>
      </c>
      <c r="F10900" s="39" t="s">
        <v>51</v>
      </c>
    </row>
    <row r="10901" spans="1:6">
      <c r="A10901" s="6">
        <v>119</v>
      </c>
      <c r="B10901" s="1" t="s">
        <v>335</v>
      </c>
      <c r="C10901">
        <v>2</v>
      </c>
      <c r="D10901" s="39">
        <v>0.78</v>
      </c>
      <c r="E10901" s="39">
        <v>2</v>
      </c>
      <c r="F10901" s="39" t="s">
        <v>51</v>
      </c>
    </row>
    <row r="10902" spans="1:6">
      <c r="A10902" s="6">
        <v>119</v>
      </c>
      <c r="B10902" s="1" t="s">
        <v>698</v>
      </c>
      <c r="C10902">
        <v>1</v>
      </c>
      <c r="D10902" s="39">
        <v>0.85</v>
      </c>
      <c r="E10902" s="39">
        <v>2</v>
      </c>
      <c r="F10902" s="39" t="s">
        <v>51</v>
      </c>
    </row>
    <row r="10903" spans="1:6">
      <c r="A10903" s="6">
        <v>119</v>
      </c>
      <c r="B10903" s="1" t="s">
        <v>698</v>
      </c>
      <c r="C10903">
        <v>2</v>
      </c>
      <c r="D10903" s="39">
        <v>0.94</v>
      </c>
      <c r="E10903" s="39">
        <v>2</v>
      </c>
      <c r="F10903" s="39" t="s">
        <v>51</v>
      </c>
    </row>
    <row r="10904" spans="1:6">
      <c r="A10904" s="6">
        <v>119</v>
      </c>
      <c r="B10904" s="1" t="s">
        <v>333</v>
      </c>
      <c r="C10904">
        <v>1</v>
      </c>
      <c r="D10904" s="39">
        <v>0.7</v>
      </c>
      <c r="E10904" s="39">
        <v>2</v>
      </c>
      <c r="F10904" s="39" t="s">
        <v>51</v>
      </c>
    </row>
    <row r="10905" spans="1:6">
      <c r="A10905" s="6">
        <v>119</v>
      </c>
      <c r="B10905" s="1" t="s">
        <v>333</v>
      </c>
      <c r="C10905">
        <v>2</v>
      </c>
      <c r="D10905" s="39">
        <v>0.71</v>
      </c>
      <c r="E10905" s="39">
        <v>2</v>
      </c>
      <c r="F10905" s="39" t="s">
        <v>51</v>
      </c>
    </row>
    <row r="10906" spans="1:6">
      <c r="A10906" s="6">
        <v>119</v>
      </c>
      <c r="B10906" s="1" t="s">
        <v>511</v>
      </c>
      <c r="C10906">
        <v>1</v>
      </c>
      <c r="D10906" s="39">
        <v>0.28000000000000003</v>
      </c>
      <c r="E10906" s="39">
        <v>0</v>
      </c>
      <c r="F10906" s="39" t="s">
        <v>51</v>
      </c>
    </row>
    <row r="10907" spans="1:6">
      <c r="A10907" s="6">
        <v>119</v>
      </c>
      <c r="B10907" s="1" t="s">
        <v>511</v>
      </c>
      <c r="C10907">
        <v>2</v>
      </c>
      <c r="D10907" s="39">
        <v>0.81</v>
      </c>
      <c r="E10907" s="39">
        <v>2</v>
      </c>
      <c r="F10907" s="39" t="s">
        <v>51</v>
      </c>
    </row>
    <row r="10908" spans="1:6">
      <c r="A10908" s="6">
        <v>119</v>
      </c>
      <c r="B10908" s="1" t="s">
        <v>489</v>
      </c>
      <c r="C10908">
        <v>1</v>
      </c>
      <c r="D10908" s="39">
        <v>0.63</v>
      </c>
      <c r="E10908" s="39">
        <v>2</v>
      </c>
      <c r="F10908" s="39" t="s">
        <v>51</v>
      </c>
    </row>
    <row r="10909" spans="1:6">
      <c r="A10909" s="6">
        <v>119</v>
      </c>
      <c r="B10909" s="1" t="s">
        <v>489</v>
      </c>
      <c r="C10909">
        <v>2</v>
      </c>
      <c r="D10909" s="39">
        <v>1</v>
      </c>
      <c r="E10909" s="39">
        <v>3</v>
      </c>
      <c r="F10909" s="39" t="s">
        <v>51</v>
      </c>
    </row>
    <row r="10910" spans="1:6">
      <c r="A10910" s="6">
        <v>119</v>
      </c>
      <c r="B10910" s="1" t="s">
        <v>509</v>
      </c>
      <c r="C10910">
        <v>1</v>
      </c>
      <c r="D10910" s="39">
        <v>1</v>
      </c>
      <c r="E10910" s="39">
        <v>3</v>
      </c>
      <c r="F10910" s="39" t="s">
        <v>51</v>
      </c>
    </row>
    <row r="10911" spans="1:6">
      <c r="A10911" s="6">
        <v>119</v>
      </c>
      <c r="B10911" s="1" t="s">
        <v>509</v>
      </c>
      <c r="C10911">
        <v>2</v>
      </c>
      <c r="D10911" s="39">
        <v>0.81</v>
      </c>
      <c r="E10911" s="39">
        <v>2</v>
      </c>
      <c r="F10911" s="39" t="s">
        <v>51</v>
      </c>
    </row>
    <row r="10912" spans="1:6">
      <c r="A10912" s="6">
        <v>119</v>
      </c>
      <c r="B10912" s="1" t="s">
        <v>405</v>
      </c>
      <c r="C10912">
        <v>1</v>
      </c>
      <c r="D10912" s="39">
        <v>1</v>
      </c>
      <c r="E10912" s="39">
        <v>3</v>
      </c>
      <c r="F10912" s="39" t="s">
        <v>51</v>
      </c>
    </row>
    <row r="10913" spans="1:6">
      <c r="A10913" s="6">
        <v>119</v>
      </c>
      <c r="B10913" s="1" t="s">
        <v>405</v>
      </c>
      <c r="C10913">
        <v>2</v>
      </c>
      <c r="D10913" s="39">
        <v>1</v>
      </c>
      <c r="E10913" s="39">
        <v>3</v>
      </c>
      <c r="F10913" s="39" t="s">
        <v>51</v>
      </c>
    </row>
    <row r="10914" spans="1:6">
      <c r="A10914" s="6">
        <v>119</v>
      </c>
      <c r="B10914" s="1" t="s">
        <v>201</v>
      </c>
      <c r="C10914">
        <v>1</v>
      </c>
      <c r="D10914" s="39">
        <v>0.85</v>
      </c>
      <c r="E10914" s="39">
        <v>2</v>
      </c>
      <c r="F10914" s="39" t="s">
        <v>51</v>
      </c>
    </row>
    <row r="10915" spans="1:6">
      <c r="A10915" s="6">
        <v>119</v>
      </c>
      <c r="B10915" s="1" t="s">
        <v>201</v>
      </c>
      <c r="C10915">
        <v>2</v>
      </c>
      <c r="D10915" s="39">
        <v>0.54</v>
      </c>
      <c r="E10915" s="39">
        <v>2</v>
      </c>
      <c r="F10915" s="39" t="s">
        <v>51</v>
      </c>
    </row>
    <row r="10916" spans="1:6">
      <c r="A10916" s="6">
        <v>119</v>
      </c>
      <c r="B10916" s="1" t="s">
        <v>323</v>
      </c>
      <c r="C10916">
        <v>1</v>
      </c>
      <c r="D10916" s="39">
        <v>1</v>
      </c>
      <c r="E10916" s="39">
        <v>3</v>
      </c>
      <c r="F10916" s="39" t="s">
        <v>51</v>
      </c>
    </row>
    <row r="10917" spans="1:6">
      <c r="A10917" s="6">
        <v>119</v>
      </c>
      <c r="B10917" s="1" t="s">
        <v>323</v>
      </c>
      <c r="C10917">
        <v>2</v>
      </c>
      <c r="D10917" s="39">
        <v>0.46</v>
      </c>
      <c r="E10917" s="39">
        <v>1</v>
      </c>
      <c r="F10917" s="39" t="s">
        <v>51</v>
      </c>
    </row>
    <row r="10918" spans="1:6">
      <c r="A10918" s="6">
        <v>119</v>
      </c>
      <c r="B10918" s="1" t="s">
        <v>705</v>
      </c>
      <c r="C10918">
        <v>1</v>
      </c>
      <c r="D10918" s="39">
        <v>0.7</v>
      </c>
      <c r="E10918" s="39">
        <v>1</v>
      </c>
      <c r="F10918" s="39" t="s">
        <v>51</v>
      </c>
    </row>
    <row r="10919" spans="1:6">
      <c r="A10919" s="6">
        <v>119</v>
      </c>
      <c r="B10919" s="1" t="s">
        <v>705</v>
      </c>
      <c r="C10919">
        <v>2</v>
      </c>
      <c r="D10919" s="39">
        <v>1</v>
      </c>
      <c r="E10919" s="39">
        <v>3</v>
      </c>
      <c r="F10919" s="39" t="s">
        <v>51</v>
      </c>
    </row>
    <row r="10920" spans="1:6">
      <c r="A10920" s="6">
        <v>119</v>
      </c>
      <c r="B10920" s="1" t="s">
        <v>122</v>
      </c>
      <c r="C10920">
        <v>1</v>
      </c>
      <c r="D10920" s="39">
        <v>1</v>
      </c>
      <c r="E10920" s="39">
        <v>3</v>
      </c>
      <c r="F10920" s="39" t="s">
        <v>51</v>
      </c>
    </row>
    <row r="10921" spans="1:6">
      <c r="A10921" s="6">
        <v>119</v>
      </c>
      <c r="B10921" s="1" t="s">
        <v>122</v>
      </c>
      <c r="C10921">
        <v>2</v>
      </c>
      <c r="D10921" s="39">
        <v>0.55000000000000004</v>
      </c>
      <c r="E10921" s="39">
        <v>2</v>
      </c>
      <c r="F10921" s="39" t="s">
        <v>51</v>
      </c>
    </row>
    <row r="10922" spans="1:6">
      <c r="A10922" s="6">
        <v>119</v>
      </c>
      <c r="B10922" s="1" t="s">
        <v>394</v>
      </c>
      <c r="C10922">
        <v>1</v>
      </c>
      <c r="D10922" s="39">
        <v>0.75</v>
      </c>
      <c r="E10922" s="39">
        <v>2</v>
      </c>
      <c r="F10922" s="39" t="s">
        <v>51</v>
      </c>
    </row>
    <row r="10923" spans="1:6">
      <c r="A10923" s="6">
        <v>119</v>
      </c>
      <c r="B10923" s="1" t="s">
        <v>394</v>
      </c>
      <c r="C10923">
        <v>2</v>
      </c>
      <c r="D10923" s="39">
        <v>0.81</v>
      </c>
      <c r="E10923" s="39">
        <v>2</v>
      </c>
      <c r="F10923" s="39" t="s">
        <v>51</v>
      </c>
    </row>
    <row r="10924" spans="1:6">
      <c r="A10924" s="6">
        <v>119</v>
      </c>
      <c r="B10924" s="1" t="s">
        <v>290</v>
      </c>
      <c r="C10924">
        <v>1</v>
      </c>
      <c r="D10924" s="39">
        <v>0.62</v>
      </c>
      <c r="E10924" s="39">
        <v>1</v>
      </c>
      <c r="F10924" s="39" t="s">
        <v>51</v>
      </c>
    </row>
    <row r="10925" spans="1:6">
      <c r="A10925" s="6">
        <v>119</v>
      </c>
      <c r="B10925" s="1" t="s">
        <v>290</v>
      </c>
      <c r="C10925">
        <v>2</v>
      </c>
      <c r="D10925" s="39">
        <v>0.55000000000000004</v>
      </c>
      <c r="E10925" s="39">
        <v>1</v>
      </c>
      <c r="F10925" s="39" t="s">
        <v>51</v>
      </c>
    </row>
    <row r="10926" spans="1:6">
      <c r="A10926" s="6">
        <v>119</v>
      </c>
      <c r="B10926" s="1" t="s">
        <v>274</v>
      </c>
      <c r="C10926">
        <v>1</v>
      </c>
      <c r="D10926" s="39">
        <v>0.92</v>
      </c>
      <c r="E10926" s="39">
        <v>2</v>
      </c>
      <c r="F10926" s="39" t="s">
        <v>51</v>
      </c>
    </row>
    <row r="10927" spans="1:6">
      <c r="A10927" s="6">
        <v>119</v>
      </c>
      <c r="B10927" s="1" t="s">
        <v>274</v>
      </c>
      <c r="C10927">
        <v>2</v>
      </c>
      <c r="D10927" s="39">
        <v>0.8</v>
      </c>
      <c r="E10927" s="39">
        <v>2</v>
      </c>
      <c r="F10927" s="39" t="s">
        <v>51</v>
      </c>
    </row>
    <row r="10928" spans="1:6">
      <c r="A10928" s="6">
        <v>119</v>
      </c>
      <c r="B10928" s="1" t="s">
        <v>356</v>
      </c>
      <c r="C10928">
        <v>1</v>
      </c>
      <c r="D10928" s="39">
        <v>0.94</v>
      </c>
      <c r="E10928" s="39">
        <v>2</v>
      </c>
      <c r="F10928" s="39" t="s">
        <v>51</v>
      </c>
    </row>
    <row r="10929" spans="1:6">
      <c r="A10929" s="6">
        <v>119</v>
      </c>
      <c r="B10929" s="1" t="s">
        <v>356</v>
      </c>
      <c r="C10929">
        <v>2</v>
      </c>
      <c r="D10929" s="39">
        <v>0.85</v>
      </c>
      <c r="E10929" s="39">
        <v>2</v>
      </c>
      <c r="F10929" s="39" t="s">
        <v>51</v>
      </c>
    </row>
    <row r="10930" spans="1:6">
      <c r="A10930" s="6">
        <v>119</v>
      </c>
      <c r="B10930" s="1" t="s">
        <v>602</v>
      </c>
      <c r="C10930">
        <v>1</v>
      </c>
      <c r="D10930" s="39">
        <v>1</v>
      </c>
      <c r="E10930" s="39">
        <v>3</v>
      </c>
      <c r="F10930" s="39" t="s">
        <v>51</v>
      </c>
    </row>
    <row r="10931" spans="1:6">
      <c r="A10931" s="6">
        <v>119</v>
      </c>
      <c r="B10931" s="1" t="s">
        <v>602</v>
      </c>
      <c r="C10931">
        <v>2</v>
      </c>
      <c r="D10931" s="39">
        <v>0.68</v>
      </c>
      <c r="E10931" s="39">
        <v>1</v>
      </c>
      <c r="F10931" s="39" t="s">
        <v>51</v>
      </c>
    </row>
    <row r="10932" spans="1:6">
      <c r="A10932" s="6">
        <v>119</v>
      </c>
      <c r="B10932" s="1" t="s">
        <v>561</v>
      </c>
      <c r="C10932">
        <v>1</v>
      </c>
      <c r="D10932" s="39">
        <v>1</v>
      </c>
      <c r="E10932" s="39">
        <v>3</v>
      </c>
      <c r="F10932" s="39" t="s">
        <v>51</v>
      </c>
    </row>
    <row r="10933" spans="1:6">
      <c r="A10933" s="6">
        <v>119</v>
      </c>
      <c r="B10933" s="1" t="s">
        <v>561</v>
      </c>
      <c r="C10933">
        <v>2</v>
      </c>
      <c r="D10933" s="39">
        <v>1</v>
      </c>
      <c r="E10933" s="39">
        <v>3</v>
      </c>
      <c r="F10933" s="39" t="s">
        <v>51</v>
      </c>
    </row>
    <row r="10934" spans="1:6">
      <c r="A10934" s="6">
        <v>119</v>
      </c>
      <c r="B10934" s="1" t="s">
        <v>664</v>
      </c>
      <c r="C10934">
        <v>1</v>
      </c>
      <c r="D10934" s="39">
        <v>0.86</v>
      </c>
      <c r="E10934" s="39">
        <v>2</v>
      </c>
      <c r="F10934" s="39" t="s">
        <v>51</v>
      </c>
    </row>
    <row r="10935" spans="1:6">
      <c r="A10935" s="6">
        <v>119</v>
      </c>
      <c r="B10935" s="1" t="s">
        <v>664</v>
      </c>
      <c r="C10935">
        <v>2</v>
      </c>
      <c r="D10935" s="39">
        <v>1</v>
      </c>
      <c r="E10935" s="39">
        <v>3</v>
      </c>
      <c r="F10935" s="39" t="s">
        <v>51</v>
      </c>
    </row>
    <row r="10936" spans="1:6">
      <c r="A10936" s="6">
        <v>119</v>
      </c>
      <c r="B10936" s="1" t="s">
        <v>275</v>
      </c>
      <c r="C10936">
        <v>1</v>
      </c>
      <c r="D10936" s="39">
        <v>0.78</v>
      </c>
      <c r="E10936" s="39">
        <v>1</v>
      </c>
      <c r="F10936" s="39" t="s">
        <v>51</v>
      </c>
    </row>
    <row r="10937" spans="1:6">
      <c r="A10937" s="6">
        <v>119</v>
      </c>
      <c r="B10937" s="1" t="s">
        <v>275</v>
      </c>
      <c r="C10937">
        <v>2</v>
      </c>
      <c r="D10937" s="39">
        <v>0.7</v>
      </c>
      <c r="E10937" s="39">
        <v>2</v>
      </c>
      <c r="F10937" s="39" t="s">
        <v>51</v>
      </c>
    </row>
    <row r="10938" spans="1:6">
      <c r="A10938" s="6">
        <v>119</v>
      </c>
      <c r="B10938" s="1" t="s">
        <v>535</v>
      </c>
      <c r="C10938">
        <v>1</v>
      </c>
      <c r="D10938" s="39">
        <v>1</v>
      </c>
      <c r="E10938" s="39">
        <v>3</v>
      </c>
      <c r="F10938" s="39" t="s">
        <v>51</v>
      </c>
    </row>
    <row r="10939" spans="1:6">
      <c r="A10939" s="6">
        <v>119</v>
      </c>
      <c r="B10939" s="1" t="s">
        <v>535</v>
      </c>
      <c r="C10939">
        <v>2</v>
      </c>
      <c r="D10939" s="39">
        <v>0.83</v>
      </c>
      <c r="E10939" s="39">
        <v>2</v>
      </c>
      <c r="F10939" s="39" t="s">
        <v>51</v>
      </c>
    </row>
    <row r="10940" spans="1:6">
      <c r="A10940" s="6">
        <v>119</v>
      </c>
      <c r="B10940" s="1" t="s">
        <v>669</v>
      </c>
      <c r="C10940">
        <v>1</v>
      </c>
      <c r="D10940" s="39">
        <v>1</v>
      </c>
      <c r="E10940" s="39">
        <v>3</v>
      </c>
      <c r="F10940" s="39" t="s">
        <v>51</v>
      </c>
    </row>
    <row r="10941" spans="1:6">
      <c r="A10941" s="6">
        <v>119</v>
      </c>
      <c r="B10941" s="1" t="s">
        <v>669</v>
      </c>
      <c r="C10941">
        <v>2</v>
      </c>
      <c r="D10941" s="39">
        <v>1</v>
      </c>
      <c r="E10941" s="39">
        <v>3</v>
      </c>
      <c r="F10941" s="39" t="s">
        <v>51</v>
      </c>
    </row>
    <row r="10942" spans="1:6">
      <c r="A10942" s="6">
        <v>119</v>
      </c>
      <c r="B10942" s="1" t="s">
        <v>703</v>
      </c>
      <c r="C10942">
        <v>1</v>
      </c>
      <c r="D10942" s="39">
        <v>1</v>
      </c>
      <c r="E10942" s="39">
        <v>3</v>
      </c>
      <c r="F10942" s="39" t="s">
        <v>51</v>
      </c>
    </row>
    <row r="10943" spans="1:6">
      <c r="A10943" s="6">
        <v>119</v>
      </c>
      <c r="B10943" s="1" t="s">
        <v>703</v>
      </c>
      <c r="C10943">
        <v>2</v>
      </c>
      <c r="D10943" s="39">
        <v>7.0000000000000007E-2</v>
      </c>
      <c r="E10943" s="39">
        <v>0</v>
      </c>
      <c r="F10943" s="39" t="s">
        <v>51</v>
      </c>
    </row>
    <row r="10944" spans="1:6">
      <c r="A10944" s="64">
        <v>120</v>
      </c>
      <c r="B10944" s="1" t="s">
        <v>680</v>
      </c>
      <c r="C10944">
        <v>1</v>
      </c>
      <c r="D10944" s="39">
        <v>0.5</v>
      </c>
      <c r="E10944" s="39">
        <v>2</v>
      </c>
      <c r="F10944" s="39" t="s">
        <v>51</v>
      </c>
    </row>
    <row r="10945" spans="1:6">
      <c r="A10945" s="6">
        <v>120</v>
      </c>
      <c r="B10945" s="1" t="s">
        <v>680</v>
      </c>
      <c r="C10945">
        <v>2</v>
      </c>
      <c r="D10945" s="39">
        <v>0.49</v>
      </c>
      <c r="E10945" s="39">
        <v>1</v>
      </c>
      <c r="F10945" s="39" t="s">
        <v>51</v>
      </c>
    </row>
    <row r="10946" spans="1:6">
      <c r="A10946" s="6">
        <v>120</v>
      </c>
      <c r="B10946" s="1" t="s">
        <v>694</v>
      </c>
      <c r="C10946">
        <v>1</v>
      </c>
      <c r="D10946" s="39">
        <v>0.52</v>
      </c>
      <c r="E10946" s="39">
        <v>1</v>
      </c>
      <c r="F10946" s="39" t="s">
        <v>51</v>
      </c>
    </row>
    <row r="10947" spans="1:6">
      <c r="A10947" s="6">
        <v>120</v>
      </c>
      <c r="B10947" s="1" t="s">
        <v>694</v>
      </c>
      <c r="C10947">
        <v>2</v>
      </c>
      <c r="D10947" s="39">
        <v>1</v>
      </c>
      <c r="E10947" s="39">
        <v>3</v>
      </c>
      <c r="F10947" s="39" t="s">
        <v>51</v>
      </c>
    </row>
    <row r="10948" spans="1:6">
      <c r="A10948" s="6">
        <v>120</v>
      </c>
      <c r="B10948" s="1" t="s">
        <v>332</v>
      </c>
      <c r="C10948">
        <v>1</v>
      </c>
      <c r="D10948" s="39">
        <v>0.45</v>
      </c>
      <c r="E10948" s="39">
        <v>0</v>
      </c>
      <c r="F10948" s="39" t="s">
        <v>51</v>
      </c>
    </row>
    <row r="10949" spans="1:6">
      <c r="A10949" s="6">
        <v>120</v>
      </c>
      <c r="B10949" s="1" t="s">
        <v>332</v>
      </c>
      <c r="C10949">
        <v>2</v>
      </c>
      <c r="D10949" s="39">
        <v>0.47</v>
      </c>
      <c r="E10949" s="39">
        <v>1</v>
      </c>
      <c r="F10949" s="39" t="s">
        <v>51</v>
      </c>
    </row>
    <row r="10950" spans="1:6">
      <c r="A10950" s="6">
        <v>120</v>
      </c>
      <c r="B10950" s="1" t="s">
        <v>696</v>
      </c>
      <c r="C10950">
        <v>1</v>
      </c>
      <c r="D10950" s="39">
        <v>0.51</v>
      </c>
      <c r="E10950" s="39">
        <v>1</v>
      </c>
      <c r="F10950" s="39" t="s">
        <v>51</v>
      </c>
    </row>
    <row r="10951" spans="1:6">
      <c r="A10951" s="6">
        <v>120</v>
      </c>
      <c r="B10951" s="1" t="s">
        <v>696</v>
      </c>
      <c r="C10951">
        <v>2</v>
      </c>
      <c r="D10951" s="39">
        <v>0.5</v>
      </c>
      <c r="E10951" s="39">
        <v>1</v>
      </c>
      <c r="F10951" s="39" t="s">
        <v>51</v>
      </c>
    </row>
    <row r="10952" spans="1:6">
      <c r="A10952" s="6">
        <v>120</v>
      </c>
      <c r="B10952" s="1" t="s">
        <v>343</v>
      </c>
      <c r="C10952">
        <v>1</v>
      </c>
      <c r="D10952" s="39">
        <v>0.4</v>
      </c>
      <c r="E10952" s="39">
        <v>1</v>
      </c>
      <c r="F10952" s="39" t="s">
        <v>51</v>
      </c>
    </row>
    <row r="10953" spans="1:6">
      <c r="A10953" s="6">
        <v>120</v>
      </c>
      <c r="B10953" s="1" t="s">
        <v>343</v>
      </c>
      <c r="C10953">
        <v>2</v>
      </c>
      <c r="D10953" s="39">
        <v>0.45</v>
      </c>
      <c r="E10953" s="39">
        <v>0</v>
      </c>
      <c r="F10953" s="39" t="s">
        <v>51</v>
      </c>
    </row>
    <row r="10954" spans="1:6">
      <c r="A10954" s="6">
        <v>120</v>
      </c>
      <c r="B10954" s="1" t="s">
        <v>10</v>
      </c>
      <c r="C10954">
        <v>1</v>
      </c>
      <c r="D10954" s="39">
        <v>0.78</v>
      </c>
      <c r="E10954" s="39">
        <v>2</v>
      </c>
      <c r="F10954" s="39" t="s">
        <v>51</v>
      </c>
    </row>
    <row r="10955" spans="1:6">
      <c r="A10955" s="6">
        <v>120</v>
      </c>
      <c r="B10955" s="1" t="s">
        <v>10</v>
      </c>
      <c r="C10955">
        <v>2</v>
      </c>
      <c r="D10955" s="39">
        <v>0.5</v>
      </c>
      <c r="E10955" s="39">
        <v>2</v>
      </c>
      <c r="F10955" s="39" t="s">
        <v>51</v>
      </c>
    </row>
    <row r="10956" spans="1:6">
      <c r="A10956" s="6">
        <v>120</v>
      </c>
      <c r="B10956" s="1" t="s">
        <v>334</v>
      </c>
      <c r="C10956">
        <v>1</v>
      </c>
      <c r="D10956" s="39">
        <v>0.76</v>
      </c>
      <c r="E10956" s="39">
        <v>2</v>
      </c>
      <c r="F10956" s="39" t="s">
        <v>51</v>
      </c>
    </row>
    <row r="10957" spans="1:6">
      <c r="A10957" s="6">
        <v>120</v>
      </c>
      <c r="B10957" s="1" t="s">
        <v>334</v>
      </c>
      <c r="C10957">
        <v>2</v>
      </c>
      <c r="D10957" s="39">
        <v>0.67</v>
      </c>
      <c r="E10957" s="39">
        <v>2</v>
      </c>
      <c r="F10957" s="39" t="s">
        <v>51</v>
      </c>
    </row>
    <row r="10958" spans="1:6">
      <c r="A10958" s="6">
        <v>120</v>
      </c>
      <c r="B10958" s="1" t="s">
        <v>697</v>
      </c>
      <c r="C10958">
        <v>1</v>
      </c>
      <c r="D10958" s="39">
        <v>0.74</v>
      </c>
      <c r="E10958" s="39">
        <v>2</v>
      </c>
      <c r="F10958" s="39" t="s">
        <v>51</v>
      </c>
    </row>
    <row r="10959" spans="1:6">
      <c r="A10959" s="6">
        <v>120</v>
      </c>
      <c r="B10959" s="1" t="s">
        <v>697</v>
      </c>
      <c r="C10959">
        <v>2</v>
      </c>
      <c r="D10959" s="39">
        <v>0.34</v>
      </c>
      <c r="E10959" s="39">
        <v>0</v>
      </c>
      <c r="F10959" s="39" t="s">
        <v>51</v>
      </c>
    </row>
    <row r="10960" spans="1:6">
      <c r="A10960" s="6">
        <v>120</v>
      </c>
      <c r="B10960" s="1" t="s">
        <v>534</v>
      </c>
      <c r="C10960">
        <v>1</v>
      </c>
      <c r="D10960" s="39">
        <v>1</v>
      </c>
      <c r="E10960" s="39">
        <v>3</v>
      </c>
      <c r="F10960" s="39" t="s">
        <v>51</v>
      </c>
    </row>
    <row r="10961" spans="1:6">
      <c r="A10961" s="6">
        <v>120</v>
      </c>
      <c r="B10961" s="1" t="s">
        <v>534</v>
      </c>
      <c r="C10961">
        <v>2</v>
      </c>
      <c r="D10961" s="39">
        <v>1</v>
      </c>
      <c r="E10961" s="39">
        <v>3</v>
      </c>
      <c r="F10961" s="39" t="s">
        <v>51</v>
      </c>
    </row>
    <row r="10962" spans="1:6">
      <c r="A10962" s="6">
        <v>120</v>
      </c>
      <c r="B10962" s="1" t="s">
        <v>120</v>
      </c>
      <c r="C10962">
        <v>1</v>
      </c>
      <c r="D10962" s="39">
        <v>0.53</v>
      </c>
      <c r="E10962" s="39">
        <v>1</v>
      </c>
      <c r="F10962" s="39" t="s">
        <v>51</v>
      </c>
    </row>
    <row r="10963" spans="1:6">
      <c r="A10963" s="6">
        <v>120</v>
      </c>
      <c r="B10963" s="1" t="s">
        <v>120</v>
      </c>
      <c r="C10963">
        <v>2</v>
      </c>
      <c r="D10963" s="39">
        <v>1</v>
      </c>
      <c r="E10963" s="39">
        <v>3</v>
      </c>
      <c r="F10963" s="39" t="s">
        <v>51</v>
      </c>
    </row>
    <row r="10964" spans="1:6">
      <c r="A10964" s="6">
        <v>120</v>
      </c>
      <c r="B10964" s="1" t="s">
        <v>698</v>
      </c>
      <c r="C10964">
        <v>1</v>
      </c>
      <c r="D10964" s="39">
        <v>0.46</v>
      </c>
      <c r="E10964" s="39">
        <v>1</v>
      </c>
      <c r="F10964" s="39" t="s">
        <v>51</v>
      </c>
    </row>
    <row r="10965" spans="1:6">
      <c r="A10965" s="6">
        <v>120</v>
      </c>
      <c r="B10965" s="1" t="s">
        <v>698</v>
      </c>
      <c r="C10965">
        <v>2</v>
      </c>
      <c r="D10965" s="39">
        <v>0.53</v>
      </c>
      <c r="E10965" s="39">
        <v>2</v>
      </c>
      <c r="F10965" s="39" t="s">
        <v>51</v>
      </c>
    </row>
    <row r="10966" spans="1:6">
      <c r="A10966" s="6">
        <v>120</v>
      </c>
      <c r="B10966" s="1" t="s">
        <v>333</v>
      </c>
      <c r="C10966">
        <v>1</v>
      </c>
      <c r="D10966" s="39">
        <v>0.63</v>
      </c>
      <c r="E10966" s="39">
        <v>1</v>
      </c>
      <c r="F10966" s="39" t="s">
        <v>51</v>
      </c>
    </row>
    <row r="10967" spans="1:6">
      <c r="A10967" s="6">
        <v>120</v>
      </c>
      <c r="B10967" s="1" t="s">
        <v>333</v>
      </c>
      <c r="C10967">
        <v>2</v>
      </c>
      <c r="D10967" s="39">
        <v>0.72</v>
      </c>
      <c r="E10967" s="39">
        <v>1</v>
      </c>
      <c r="F10967" s="39" t="s">
        <v>51</v>
      </c>
    </row>
    <row r="10968" spans="1:6">
      <c r="A10968" s="6">
        <v>120</v>
      </c>
      <c r="B10968" s="1" t="s">
        <v>489</v>
      </c>
      <c r="C10968">
        <v>1</v>
      </c>
      <c r="D10968" s="39">
        <v>1</v>
      </c>
      <c r="E10968" s="39">
        <v>3</v>
      </c>
      <c r="F10968" s="39" t="s">
        <v>51</v>
      </c>
    </row>
    <row r="10969" spans="1:6">
      <c r="A10969" s="6">
        <v>120</v>
      </c>
      <c r="B10969" s="1" t="s">
        <v>489</v>
      </c>
      <c r="C10969">
        <v>2</v>
      </c>
      <c r="D10969" s="39">
        <v>0.5</v>
      </c>
      <c r="E10969" s="39">
        <v>1</v>
      </c>
      <c r="F10969" s="39" t="s">
        <v>51</v>
      </c>
    </row>
    <row r="10970" spans="1:6">
      <c r="A10970" s="6">
        <v>120</v>
      </c>
      <c r="B10970" s="1" t="s">
        <v>14</v>
      </c>
      <c r="C10970">
        <v>1</v>
      </c>
      <c r="D10970" s="39">
        <v>1</v>
      </c>
      <c r="E10970" s="39">
        <v>3</v>
      </c>
      <c r="F10970" s="39" t="s">
        <v>51</v>
      </c>
    </row>
    <row r="10971" spans="1:6">
      <c r="A10971" s="6">
        <v>120</v>
      </c>
      <c r="B10971" s="1" t="s">
        <v>14</v>
      </c>
      <c r="C10971">
        <v>2</v>
      </c>
      <c r="D10971" s="39">
        <v>1</v>
      </c>
      <c r="E10971" s="39">
        <v>3</v>
      </c>
      <c r="F10971" s="39" t="s">
        <v>51</v>
      </c>
    </row>
    <row r="10972" spans="1:6">
      <c r="A10972" s="6">
        <v>120</v>
      </c>
      <c r="B10972" s="1" t="s">
        <v>509</v>
      </c>
      <c r="C10972">
        <v>1</v>
      </c>
      <c r="D10972" s="39">
        <v>0.7</v>
      </c>
      <c r="E10972" s="39">
        <v>2</v>
      </c>
      <c r="F10972" s="39" t="s">
        <v>51</v>
      </c>
    </row>
    <row r="10973" spans="1:6">
      <c r="A10973" s="6">
        <v>120</v>
      </c>
      <c r="B10973" s="1" t="s">
        <v>509</v>
      </c>
      <c r="C10973">
        <v>2</v>
      </c>
      <c r="D10973" s="39">
        <v>0.74</v>
      </c>
      <c r="E10973" s="39">
        <v>2</v>
      </c>
      <c r="F10973" s="39" t="s">
        <v>51</v>
      </c>
    </row>
    <row r="10974" spans="1:6">
      <c r="A10974" s="6">
        <v>120</v>
      </c>
      <c r="B10974" s="1" t="s">
        <v>405</v>
      </c>
      <c r="C10974">
        <v>1</v>
      </c>
      <c r="D10974" s="39">
        <v>1</v>
      </c>
      <c r="E10974" s="39">
        <v>3</v>
      </c>
      <c r="F10974" s="39" t="s">
        <v>51</v>
      </c>
    </row>
    <row r="10975" spans="1:6">
      <c r="A10975" s="6">
        <v>120</v>
      </c>
      <c r="B10975" s="1" t="s">
        <v>405</v>
      </c>
      <c r="C10975">
        <v>2</v>
      </c>
      <c r="D10975" s="39">
        <v>1</v>
      </c>
      <c r="E10975" s="39">
        <v>3</v>
      </c>
      <c r="F10975" s="39" t="s">
        <v>51</v>
      </c>
    </row>
    <row r="10976" spans="1:6">
      <c r="A10976" s="6">
        <v>120</v>
      </c>
      <c r="B10976" s="1" t="s">
        <v>481</v>
      </c>
      <c r="C10976">
        <v>1</v>
      </c>
      <c r="D10976" s="39">
        <v>1</v>
      </c>
      <c r="E10976" s="39">
        <v>3</v>
      </c>
      <c r="F10976" s="39" t="s">
        <v>51</v>
      </c>
    </row>
    <row r="10977" spans="1:6">
      <c r="A10977" s="6">
        <v>120</v>
      </c>
      <c r="B10977" s="1" t="s">
        <v>481</v>
      </c>
      <c r="C10977">
        <v>2</v>
      </c>
      <c r="D10977" s="39">
        <v>1</v>
      </c>
      <c r="E10977" s="39">
        <v>3</v>
      </c>
      <c r="F10977" s="39" t="s">
        <v>51</v>
      </c>
    </row>
    <row r="10978" spans="1:6">
      <c r="A10978" s="6">
        <v>120</v>
      </c>
      <c r="B10978" s="1" t="s">
        <v>201</v>
      </c>
      <c r="C10978">
        <v>1</v>
      </c>
      <c r="D10978" s="39">
        <v>0.64</v>
      </c>
      <c r="E10978" s="39">
        <v>2</v>
      </c>
      <c r="F10978" s="39" t="s">
        <v>51</v>
      </c>
    </row>
    <row r="10979" spans="1:6">
      <c r="A10979" s="6">
        <v>120</v>
      </c>
      <c r="B10979" s="1" t="s">
        <v>201</v>
      </c>
      <c r="C10979">
        <v>2</v>
      </c>
      <c r="D10979" s="39">
        <v>0.82</v>
      </c>
      <c r="E10979" s="39">
        <v>2</v>
      </c>
      <c r="F10979" s="39" t="s">
        <v>51</v>
      </c>
    </row>
    <row r="10980" spans="1:6">
      <c r="A10980" s="6">
        <v>120</v>
      </c>
      <c r="B10980" s="1" t="s">
        <v>705</v>
      </c>
      <c r="C10980">
        <v>1</v>
      </c>
      <c r="D10980" s="39">
        <v>0.61</v>
      </c>
      <c r="E10980" s="39">
        <v>2</v>
      </c>
      <c r="F10980" s="39" t="s">
        <v>51</v>
      </c>
    </row>
    <row r="10981" spans="1:6">
      <c r="A10981" s="6">
        <v>120</v>
      </c>
      <c r="B10981" s="1" t="s">
        <v>705</v>
      </c>
      <c r="C10981">
        <v>2</v>
      </c>
      <c r="D10981" s="39">
        <v>0.38</v>
      </c>
      <c r="E10981" s="39">
        <v>0</v>
      </c>
      <c r="F10981" s="39" t="s">
        <v>51</v>
      </c>
    </row>
    <row r="10982" spans="1:6">
      <c r="A10982" s="6">
        <v>120</v>
      </c>
      <c r="B10982" s="1" t="s">
        <v>122</v>
      </c>
      <c r="C10982">
        <v>1</v>
      </c>
      <c r="D10982" s="39">
        <v>0.62</v>
      </c>
      <c r="E10982" s="39">
        <v>2</v>
      </c>
      <c r="F10982" s="39" t="s">
        <v>51</v>
      </c>
    </row>
    <row r="10983" spans="1:6">
      <c r="A10983" s="6">
        <v>120</v>
      </c>
      <c r="B10983" s="1" t="s">
        <v>122</v>
      </c>
      <c r="C10983">
        <v>2</v>
      </c>
      <c r="D10983" s="39">
        <v>0.53</v>
      </c>
      <c r="E10983" s="39">
        <v>2</v>
      </c>
      <c r="F10983" s="39" t="s">
        <v>51</v>
      </c>
    </row>
    <row r="10984" spans="1:6">
      <c r="A10984" s="6">
        <v>120</v>
      </c>
      <c r="B10984" s="1" t="s">
        <v>20</v>
      </c>
      <c r="C10984">
        <v>1</v>
      </c>
      <c r="D10984" s="39">
        <v>1</v>
      </c>
      <c r="E10984" s="39">
        <v>3</v>
      </c>
      <c r="F10984" s="39" t="s">
        <v>51</v>
      </c>
    </row>
    <row r="10985" spans="1:6">
      <c r="A10985" s="6">
        <v>120</v>
      </c>
      <c r="B10985" s="1" t="s">
        <v>20</v>
      </c>
      <c r="C10985">
        <v>2</v>
      </c>
      <c r="D10985" s="39">
        <v>1</v>
      </c>
      <c r="E10985" s="39">
        <v>3</v>
      </c>
      <c r="F10985" s="39" t="s">
        <v>51</v>
      </c>
    </row>
    <row r="10986" spans="1:6">
      <c r="A10986" s="6">
        <v>120</v>
      </c>
      <c r="B10986" s="1" t="s">
        <v>394</v>
      </c>
      <c r="C10986">
        <v>1</v>
      </c>
      <c r="D10986" s="39">
        <v>0.93</v>
      </c>
      <c r="E10986" s="39">
        <v>2</v>
      </c>
      <c r="F10986" s="39" t="s">
        <v>51</v>
      </c>
    </row>
    <row r="10987" spans="1:6">
      <c r="A10987" s="6">
        <v>120</v>
      </c>
      <c r="B10987" s="1" t="s">
        <v>394</v>
      </c>
      <c r="C10987">
        <v>2</v>
      </c>
      <c r="D10987" s="39">
        <v>1</v>
      </c>
      <c r="E10987" s="39">
        <v>3</v>
      </c>
      <c r="F10987" s="39" t="s">
        <v>51</v>
      </c>
    </row>
    <row r="10988" spans="1:6">
      <c r="A10988" s="6">
        <v>120</v>
      </c>
      <c r="B10988" s="1" t="s">
        <v>240</v>
      </c>
      <c r="C10988">
        <v>1</v>
      </c>
      <c r="D10988" s="39">
        <v>1</v>
      </c>
      <c r="E10988" s="39">
        <v>3</v>
      </c>
      <c r="F10988" s="39" t="s">
        <v>51</v>
      </c>
    </row>
    <row r="10989" spans="1:6">
      <c r="A10989" s="6">
        <v>120</v>
      </c>
      <c r="B10989" s="1" t="s">
        <v>240</v>
      </c>
      <c r="C10989">
        <v>2</v>
      </c>
      <c r="D10989" s="39">
        <v>0.91</v>
      </c>
      <c r="E10989" s="39">
        <v>2</v>
      </c>
      <c r="F10989" s="39" t="s">
        <v>51</v>
      </c>
    </row>
    <row r="10990" spans="1:6">
      <c r="A10990" s="6">
        <v>120</v>
      </c>
      <c r="B10990" s="1" t="s">
        <v>290</v>
      </c>
      <c r="C10990">
        <v>1</v>
      </c>
      <c r="D10990" s="39">
        <v>0.47</v>
      </c>
      <c r="E10990" s="39">
        <v>0</v>
      </c>
      <c r="F10990" s="39" t="s">
        <v>51</v>
      </c>
    </row>
    <row r="10991" spans="1:6">
      <c r="A10991" s="6">
        <v>120</v>
      </c>
      <c r="B10991" s="1" t="s">
        <v>290</v>
      </c>
      <c r="C10991">
        <v>2</v>
      </c>
      <c r="D10991" s="39">
        <v>0.73</v>
      </c>
      <c r="E10991" s="39">
        <v>1</v>
      </c>
      <c r="F10991" s="39" t="s">
        <v>51</v>
      </c>
    </row>
    <row r="10992" spans="1:6">
      <c r="A10992" s="6">
        <v>120</v>
      </c>
      <c r="B10992" s="1" t="s">
        <v>274</v>
      </c>
      <c r="C10992">
        <v>1</v>
      </c>
      <c r="D10992" s="39">
        <v>0.67</v>
      </c>
      <c r="E10992" s="39">
        <v>1</v>
      </c>
      <c r="F10992" s="39" t="s">
        <v>51</v>
      </c>
    </row>
    <row r="10993" spans="1:6">
      <c r="A10993" s="6">
        <v>120</v>
      </c>
      <c r="B10993" s="1" t="s">
        <v>274</v>
      </c>
      <c r="C10993">
        <v>2</v>
      </c>
      <c r="D10993" s="39">
        <v>1</v>
      </c>
      <c r="E10993" s="39">
        <v>3</v>
      </c>
      <c r="F10993" s="39" t="s">
        <v>51</v>
      </c>
    </row>
    <row r="10994" spans="1:6">
      <c r="A10994" s="6">
        <v>120</v>
      </c>
      <c r="B10994" s="1" t="s">
        <v>311</v>
      </c>
      <c r="C10994">
        <v>1</v>
      </c>
      <c r="D10994" s="39">
        <v>0.72</v>
      </c>
      <c r="E10994" s="39">
        <v>1</v>
      </c>
      <c r="F10994" s="39" t="s">
        <v>51</v>
      </c>
    </row>
    <row r="10995" spans="1:6">
      <c r="A10995" s="6">
        <v>120</v>
      </c>
      <c r="B10995" s="1" t="s">
        <v>311</v>
      </c>
      <c r="C10995">
        <v>2</v>
      </c>
      <c r="D10995" s="39">
        <v>1</v>
      </c>
      <c r="E10995" s="39">
        <v>3</v>
      </c>
      <c r="F10995" s="39" t="s">
        <v>51</v>
      </c>
    </row>
    <row r="10996" spans="1:6">
      <c r="A10996" s="6">
        <v>120</v>
      </c>
      <c r="B10996" s="1" t="s">
        <v>602</v>
      </c>
      <c r="C10996">
        <v>1</v>
      </c>
      <c r="D10996" s="39">
        <v>0.84</v>
      </c>
      <c r="E10996" s="39">
        <v>2</v>
      </c>
      <c r="F10996" s="39" t="s">
        <v>51</v>
      </c>
    </row>
    <row r="10997" spans="1:6">
      <c r="A10997" s="6">
        <v>120</v>
      </c>
      <c r="B10997" s="1" t="s">
        <v>602</v>
      </c>
      <c r="C10997">
        <v>2</v>
      </c>
      <c r="D10997" s="39">
        <v>0.75</v>
      </c>
      <c r="E10997" s="39">
        <v>2</v>
      </c>
      <c r="F10997" s="39" t="s">
        <v>51</v>
      </c>
    </row>
    <row r="10998" spans="1:6">
      <c r="A10998" s="6">
        <v>120</v>
      </c>
      <c r="B10998" s="1" t="s">
        <v>356</v>
      </c>
      <c r="C10998">
        <v>1</v>
      </c>
      <c r="D10998" s="39">
        <v>0.41</v>
      </c>
      <c r="E10998" s="39">
        <v>1</v>
      </c>
      <c r="F10998" s="39" t="s">
        <v>51</v>
      </c>
    </row>
    <row r="10999" spans="1:6">
      <c r="A10999" s="6">
        <v>120</v>
      </c>
      <c r="B10999" s="1" t="s">
        <v>356</v>
      </c>
      <c r="C10999">
        <v>2</v>
      </c>
      <c r="D10999" s="39">
        <v>0.92</v>
      </c>
      <c r="E10999" s="39">
        <v>2</v>
      </c>
      <c r="F10999" s="39" t="s">
        <v>51</v>
      </c>
    </row>
    <row r="11000" spans="1:6">
      <c r="A11000" s="6">
        <v>120</v>
      </c>
      <c r="B11000" s="1" t="s">
        <v>561</v>
      </c>
      <c r="C11000">
        <v>1</v>
      </c>
      <c r="D11000" s="39">
        <v>1</v>
      </c>
      <c r="E11000" s="39">
        <v>3</v>
      </c>
      <c r="F11000" s="39" t="s">
        <v>51</v>
      </c>
    </row>
    <row r="11001" spans="1:6">
      <c r="A11001" s="6">
        <v>120</v>
      </c>
      <c r="B11001" s="1" t="s">
        <v>561</v>
      </c>
      <c r="C11001">
        <v>2</v>
      </c>
      <c r="D11001" s="39">
        <v>1</v>
      </c>
      <c r="E11001" s="39">
        <v>3</v>
      </c>
      <c r="F11001" s="39" t="s">
        <v>51</v>
      </c>
    </row>
    <row r="11002" spans="1:6">
      <c r="A11002" s="6">
        <v>120</v>
      </c>
      <c r="B11002" s="1" t="s">
        <v>664</v>
      </c>
      <c r="C11002">
        <v>1</v>
      </c>
      <c r="D11002" s="39">
        <v>1</v>
      </c>
      <c r="E11002" s="39">
        <v>3</v>
      </c>
      <c r="F11002" s="39" t="s">
        <v>51</v>
      </c>
    </row>
    <row r="11003" spans="1:6">
      <c r="A11003" s="6">
        <v>120</v>
      </c>
      <c r="B11003" s="1" t="s">
        <v>664</v>
      </c>
      <c r="C11003">
        <v>2</v>
      </c>
      <c r="D11003" s="39">
        <v>0.83</v>
      </c>
      <c r="E11003" s="39">
        <v>2</v>
      </c>
      <c r="F11003" s="39" t="s">
        <v>51</v>
      </c>
    </row>
    <row r="11004" spans="1:6">
      <c r="A11004" s="6">
        <v>120</v>
      </c>
      <c r="B11004" s="1" t="s">
        <v>370</v>
      </c>
      <c r="C11004">
        <v>1</v>
      </c>
      <c r="D11004" s="39">
        <v>0.86</v>
      </c>
      <c r="E11004" s="39">
        <v>2</v>
      </c>
      <c r="F11004" s="39" t="s">
        <v>51</v>
      </c>
    </row>
    <row r="11005" spans="1:6">
      <c r="A11005" s="6">
        <v>120</v>
      </c>
      <c r="B11005" s="1" t="s">
        <v>370</v>
      </c>
      <c r="C11005">
        <v>2</v>
      </c>
      <c r="D11005" s="39">
        <v>1</v>
      </c>
      <c r="E11005" s="39">
        <v>3</v>
      </c>
      <c r="F11005" s="39" t="s">
        <v>51</v>
      </c>
    </row>
    <row r="11006" spans="1:6">
      <c r="A11006" s="6">
        <v>120</v>
      </c>
      <c r="B11006" s="1" t="s">
        <v>275</v>
      </c>
      <c r="C11006">
        <v>1</v>
      </c>
      <c r="D11006" s="39">
        <v>1</v>
      </c>
      <c r="E11006" s="39">
        <v>3</v>
      </c>
      <c r="F11006" s="39" t="s">
        <v>51</v>
      </c>
    </row>
    <row r="11007" spans="1:6">
      <c r="A11007" s="6">
        <v>120</v>
      </c>
      <c r="B11007" s="1" t="s">
        <v>275</v>
      </c>
      <c r="C11007">
        <v>2</v>
      </c>
      <c r="D11007" s="39">
        <v>0.66</v>
      </c>
      <c r="E11007" s="39">
        <v>1</v>
      </c>
      <c r="F11007" s="39" t="s">
        <v>51</v>
      </c>
    </row>
    <row r="11008" spans="1:6">
      <c r="A11008" s="6">
        <v>120</v>
      </c>
      <c r="B11008" s="1" t="s">
        <v>21</v>
      </c>
      <c r="C11008">
        <v>1</v>
      </c>
      <c r="D11008" s="39">
        <v>0.74</v>
      </c>
      <c r="E11008" s="39">
        <v>1</v>
      </c>
      <c r="F11008" s="39" t="s">
        <v>51</v>
      </c>
    </row>
    <row r="11009" spans="1:6">
      <c r="A11009" s="6">
        <v>120</v>
      </c>
      <c r="B11009" s="1" t="s">
        <v>21</v>
      </c>
      <c r="C11009">
        <v>2</v>
      </c>
      <c r="D11009" s="39">
        <v>0.61</v>
      </c>
      <c r="E11009" s="39">
        <v>1</v>
      </c>
      <c r="F11009" s="39" t="s">
        <v>51</v>
      </c>
    </row>
    <row r="11010" spans="1:6">
      <c r="A11010" s="6">
        <v>120</v>
      </c>
      <c r="B11010" s="1" t="s">
        <v>535</v>
      </c>
      <c r="C11010">
        <v>1</v>
      </c>
      <c r="D11010" s="39">
        <v>0.61</v>
      </c>
      <c r="E11010" s="39">
        <v>2</v>
      </c>
      <c r="F11010" s="39" t="s">
        <v>51</v>
      </c>
    </row>
    <row r="11011" spans="1:6">
      <c r="A11011" s="6">
        <v>120</v>
      </c>
      <c r="B11011" s="1" t="s">
        <v>535</v>
      </c>
      <c r="C11011">
        <v>2</v>
      </c>
      <c r="D11011" s="39">
        <v>0.62</v>
      </c>
      <c r="E11011" s="39">
        <v>2</v>
      </c>
      <c r="F11011" s="39" t="s">
        <v>51</v>
      </c>
    </row>
    <row r="11012" spans="1:6">
      <c r="A11012" s="6">
        <v>120</v>
      </c>
      <c r="B11012" s="1" t="s">
        <v>669</v>
      </c>
      <c r="C11012">
        <v>1</v>
      </c>
      <c r="D11012" s="39">
        <v>0.89</v>
      </c>
      <c r="E11012" s="39">
        <v>1</v>
      </c>
      <c r="F11012" s="39" t="s">
        <v>51</v>
      </c>
    </row>
    <row r="11013" spans="1:6">
      <c r="A11013" s="6">
        <v>120</v>
      </c>
      <c r="B11013" s="1" t="s">
        <v>669</v>
      </c>
      <c r="C11013">
        <v>2</v>
      </c>
      <c r="D11013" s="39">
        <v>0.74</v>
      </c>
      <c r="E11013" s="39">
        <v>1</v>
      </c>
      <c r="F11013" s="39" t="s">
        <v>51</v>
      </c>
    </row>
  </sheetData>
  <autoFilter ref="A1:F9253"/>
  <conditionalFormatting sqref="F1:F1669 F1672:F2003 F2104:F1048576">
    <cfRule type="cellIs" dxfId="1" priority="2" operator="equal">
      <formula>"N"</formula>
    </cfRule>
  </conditionalFormatting>
  <conditionalFormatting sqref="F2004:F2103">
    <cfRule type="cellIs" dxfId="0" priority="1" operator="equal">
      <formula>"N"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L121"/>
  <sheetViews>
    <sheetView topLeftCell="A97" workbookViewId="0">
      <selection activeCell="E123" sqref="E123"/>
    </sheetView>
  </sheetViews>
  <sheetFormatPr defaultRowHeight="15"/>
  <cols>
    <col min="7" max="8" width="12.42578125" bestFit="1" customWidth="1"/>
    <col min="9" max="9" width="23.28515625" bestFit="1" customWidth="1"/>
    <col min="10" max="10" width="11.7109375" bestFit="1" customWidth="1"/>
    <col min="11" max="11" width="15.7109375" bestFit="1" customWidth="1"/>
    <col min="12" max="12" width="41.85546875" bestFit="1" customWidth="1"/>
  </cols>
  <sheetData>
    <row r="1" spans="1:12" ht="15.75" thickBot="1">
      <c r="A1" t="s">
        <v>46</v>
      </c>
      <c r="B1" t="s">
        <v>49</v>
      </c>
    </row>
    <row r="2" spans="1:12">
      <c r="A2">
        <v>1</v>
      </c>
      <c r="B2">
        <v>80</v>
      </c>
      <c r="G2" s="412" t="s">
        <v>541</v>
      </c>
      <c r="H2" s="413" t="s">
        <v>544</v>
      </c>
      <c r="I2" s="413" t="s">
        <v>562</v>
      </c>
      <c r="J2" s="413" t="s">
        <v>138</v>
      </c>
      <c r="K2" s="414" t="s">
        <v>136</v>
      </c>
    </row>
    <row r="3" spans="1:12">
      <c r="A3">
        <v>2</v>
      </c>
      <c r="B3">
        <v>80</v>
      </c>
      <c r="G3" s="401">
        <v>35</v>
      </c>
      <c r="H3" s="333">
        <v>1</v>
      </c>
      <c r="I3" s="400" t="s">
        <v>563</v>
      </c>
      <c r="J3" s="333">
        <v>3</v>
      </c>
      <c r="K3" s="402">
        <v>3</v>
      </c>
    </row>
    <row r="4" spans="1:12">
      <c r="A4">
        <v>3</v>
      </c>
      <c r="B4">
        <v>70</v>
      </c>
      <c r="G4" s="401">
        <v>30</v>
      </c>
      <c r="H4" s="333">
        <v>1</v>
      </c>
      <c r="I4" s="400" t="s">
        <v>563</v>
      </c>
      <c r="J4" s="333">
        <v>2</v>
      </c>
      <c r="K4" s="402">
        <v>2</v>
      </c>
    </row>
    <row r="5" spans="1:12">
      <c r="A5">
        <v>4</v>
      </c>
      <c r="B5">
        <v>90</v>
      </c>
      <c r="G5" s="401" t="s">
        <v>542</v>
      </c>
      <c r="H5" s="333">
        <v>1</v>
      </c>
      <c r="I5" s="333">
        <v>0</v>
      </c>
      <c r="J5" s="333">
        <v>2</v>
      </c>
      <c r="K5" s="402">
        <v>5</v>
      </c>
    </row>
    <row r="6" spans="1:12">
      <c r="A6">
        <v>5</v>
      </c>
      <c r="B6">
        <v>80</v>
      </c>
      <c r="G6" s="401" t="s">
        <v>543</v>
      </c>
      <c r="H6" s="333">
        <v>0</v>
      </c>
      <c r="I6" s="333">
        <v>0</v>
      </c>
      <c r="J6" s="333">
        <v>4</v>
      </c>
      <c r="K6" s="402">
        <v>8</v>
      </c>
    </row>
    <row r="7" spans="1:12" ht="15.75" thickBot="1">
      <c r="A7">
        <v>6</v>
      </c>
      <c r="B7">
        <v>90</v>
      </c>
      <c r="G7" s="403">
        <v>20</v>
      </c>
      <c r="H7" s="404">
        <v>0</v>
      </c>
      <c r="I7" s="404">
        <v>0</v>
      </c>
      <c r="J7" s="404">
        <v>4</v>
      </c>
      <c r="K7" s="405">
        <v>4</v>
      </c>
    </row>
    <row r="8" spans="1:12">
      <c r="A8">
        <v>7</v>
      </c>
      <c r="B8">
        <v>90</v>
      </c>
      <c r="H8" s="392"/>
      <c r="I8" s="392"/>
      <c r="J8" s="392"/>
      <c r="K8" s="392"/>
    </row>
    <row r="9" spans="1:12" ht="15.75" thickBot="1">
      <c r="A9">
        <v>8</v>
      </c>
      <c r="B9">
        <v>90</v>
      </c>
    </row>
    <row r="10" spans="1:12">
      <c r="A10">
        <v>9</v>
      </c>
      <c r="B10">
        <v>100</v>
      </c>
      <c r="G10" s="412" t="s">
        <v>549</v>
      </c>
      <c r="H10" s="413" t="s">
        <v>544</v>
      </c>
      <c r="I10" s="413" t="s">
        <v>562</v>
      </c>
      <c r="J10" s="413" t="s">
        <v>223</v>
      </c>
      <c r="K10" s="414" t="s">
        <v>136</v>
      </c>
      <c r="L10" s="392"/>
    </row>
    <row r="11" spans="1:12">
      <c r="A11">
        <v>10</v>
      </c>
      <c r="B11">
        <v>90</v>
      </c>
      <c r="G11" s="401">
        <v>35</v>
      </c>
      <c r="H11" s="333" t="s">
        <v>545</v>
      </c>
      <c r="I11" s="333" t="s">
        <v>564</v>
      </c>
      <c r="J11" s="333" t="s">
        <v>565</v>
      </c>
      <c r="K11" s="402" t="s">
        <v>571</v>
      </c>
    </row>
    <row r="12" spans="1:12">
      <c r="A12">
        <v>11</v>
      </c>
      <c r="B12">
        <v>100</v>
      </c>
      <c r="G12" s="401">
        <v>30</v>
      </c>
      <c r="H12" s="333" t="s">
        <v>577</v>
      </c>
      <c r="I12" s="333" t="s">
        <v>564</v>
      </c>
      <c r="J12" s="333" t="s">
        <v>566</v>
      </c>
      <c r="K12" s="402" t="s">
        <v>572</v>
      </c>
    </row>
    <row r="13" spans="1:12">
      <c r="A13">
        <v>12</v>
      </c>
      <c r="B13">
        <v>100</v>
      </c>
      <c r="G13" s="401" t="s">
        <v>547</v>
      </c>
      <c r="H13" s="333" t="s">
        <v>570</v>
      </c>
      <c r="I13" s="406" t="s">
        <v>546</v>
      </c>
      <c r="J13" s="333" t="s">
        <v>575</v>
      </c>
      <c r="K13" s="402" t="s">
        <v>567</v>
      </c>
    </row>
    <row r="14" spans="1:12">
      <c r="A14">
        <v>13</v>
      </c>
      <c r="B14">
        <v>90</v>
      </c>
      <c r="G14" s="401" t="s">
        <v>548</v>
      </c>
      <c r="H14" s="406" t="s">
        <v>546</v>
      </c>
      <c r="I14" s="406" t="s">
        <v>546</v>
      </c>
      <c r="J14" s="333" t="s">
        <v>574</v>
      </c>
      <c r="K14" s="402" t="s">
        <v>573</v>
      </c>
    </row>
    <row r="15" spans="1:12">
      <c r="A15">
        <v>14</v>
      </c>
      <c r="B15">
        <v>90</v>
      </c>
      <c r="G15" s="401">
        <v>20</v>
      </c>
      <c r="H15" s="406" t="s">
        <v>546</v>
      </c>
      <c r="I15" s="406" t="s">
        <v>546</v>
      </c>
      <c r="J15" s="333" t="s">
        <v>576</v>
      </c>
      <c r="K15" s="402" t="s">
        <v>568</v>
      </c>
    </row>
    <row r="16" spans="1:12">
      <c r="A16">
        <v>15</v>
      </c>
      <c r="B16">
        <v>90</v>
      </c>
      <c r="G16" s="407"/>
      <c r="H16" s="332"/>
      <c r="I16" s="332"/>
      <c r="J16" s="332"/>
      <c r="K16" s="408"/>
    </row>
    <row r="17" spans="1:11" ht="15.75" thickBot="1">
      <c r="A17">
        <v>16</v>
      </c>
      <c r="B17">
        <v>100</v>
      </c>
      <c r="G17" s="409"/>
      <c r="H17" s="410" t="s">
        <v>550</v>
      </c>
      <c r="I17" s="410"/>
      <c r="J17" s="410"/>
      <c r="K17" s="411"/>
    </row>
    <row r="18" spans="1:11">
      <c r="A18">
        <v>17</v>
      </c>
      <c r="B18">
        <v>100</v>
      </c>
    </row>
    <row r="19" spans="1:11">
      <c r="A19">
        <v>18</v>
      </c>
      <c r="B19">
        <v>100</v>
      </c>
    </row>
    <row r="20" spans="1:11">
      <c r="A20">
        <v>19</v>
      </c>
      <c r="B20">
        <v>100</v>
      </c>
    </row>
    <row r="21" spans="1:11" ht="15.75" thickBot="1">
      <c r="A21">
        <v>20</v>
      </c>
      <c r="B21">
        <v>100</v>
      </c>
    </row>
    <row r="22" spans="1:11">
      <c r="A22">
        <v>21</v>
      </c>
      <c r="B22">
        <v>100</v>
      </c>
      <c r="G22" s="412" t="s">
        <v>541</v>
      </c>
      <c r="H22" s="413" t="s">
        <v>544</v>
      </c>
      <c r="I22" s="413" t="s">
        <v>138</v>
      </c>
      <c r="J22" s="414" t="s">
        <v>136</v>
      </c>
    </row>
    <row r="23" spans="1:11">
      <c r="A23">
        <v>22</v>
      </c>
      <c r="B23">
        <v>90</v>
      </c>
      <c r="G23" s="401">
        <v>30</v>
      </c>
      <c r="H23" s="333">
        <v>1</v>
      </c>
      <c r="I23" s="333">
        <v>3</v>
      </c>
      <c r="J23" s="402">
        <v>6</v>
      </c>
    </row>
    <row r="24" spans="1:11">
      <c r="A24">
        <v>23</v>
      </c>
      <c r="B24">
        <v>90</v>
      </c>
      <c r="G24" s="401">
        <v>25</v>
      </c>
      <c r="H24" s="333"/>
      <c r="I24" s="333">
        <v>5</v>
      </c>
      <c r="J24" s="402">
        <v>5</v>
      </c>
    </row>
    <row r="25" spans="1:11">
      <c r="A25">
        <v>24</v>
      </c>
      <c r="B25">
        <v>90</v>
      </c>
      <c r="G25" s="401">
        <v>20</v>
      </c>
      <c r="H25" s="333"/>
      <c r="I25" s="333">
        <v>4</v>
      </c>
      <c r="J25" s="402">
        <v>4</v>
      </c>
    </row>
    <row r="26" spans="1:11" ht="15.75" thickBot="1">
      <c r="A26">
        <v>25</v>
      </c>
      <c r="B26">
        <v>80</v>
      </c>
      <c r="G26" s="403">
        <v>15</v>
      </c>
      <c r="H26" s="404"/>
      <c r="I26" s="404">
        <v>3</v>
      </c>
      <c r="J26" s="405">
        <v>3</v>
      </c>
    </row>
    <row r="27" spans="1:11" ht="15.75" thickBot="1">
      <c r="A27">
        <v>26</v>
      </c>
      <c r="B27">
        <v>80</v>
      </c>
    </row>
    <row r="28" spans="1:11">
      <c r="A28">
        <v>27</v>
      </c>
      <c r="B28">
        <v>90</v>
      </c>
      <c r="G28" s="412" t="s">
        <v>541</v>
      </c>
      <c r="H28" s="413" t="s">
        <v>582</v>
      </c>
      <c r="I28" s="413" t="s">
        <v>583</v>
      </c>
      <c r="J28" s="414" t="s">
        <v>584</v>
      </c>
    </row>
    <row r="29" spans="1:11">
      <c r="A29">
        <v>28</v>
      </c>
      <c r="B29">
        <v>80</v>
      </c>
      <c r="G29" s="401">
        <v>30</v>
      </c>
      <c r="H29" s="333" t="s">
        <v>581</v>
      </c>
      <c r="I29" s="333" t="s">
        <v>590</v>
      </c>
      <c r="J29" s="402" t="s">
        <v>585</v>
      </c>
    </row>
    <row r="30" spans="1:11">
      <c r="A30">
        <v>29</v>
      </c>
      <c r="B30">
        <v>90</v>
      </c>
      <c r="G30" s="401">
        <v>25</v>
      </c>
      <c r="H30" s="333"/>
      <c r="I30" s="333" t="s">
        <v>592</v>
      </c>
      <c r="J30" s="402" t="s">
        <v>588</v>
      </c>
    </row>
    <row r="31" spans="1:11">
      <c r="A31">
        <v>30</v>
      </c>
      <c r="B31">
        <v>100</v>
      </c>
      <c r="G31" s="401">
        <v>20</v>
      </c>
      <c r="H31" s="333"/>
      <c r="I31" s="333" t="s">
        <v>589</v>
      </c>
      <c r="J31" s="402" t="s">
        <v>586</v>
      </c>
    </row>
    <row r="32" spans="1:11" ht="15.75" thickBot="1">
      <c r="A32">
        <v>31</v>
      </c>
      <c r="B32">
        <v>100</v>
      </c>
      <c r="G32" s="403">
        <v>15</v>
      </c>
      <c r="H32" s="404"/>
      <c r="I32" s="404" t="s">
        <v>591</v>
      </c>
      <c r="J32" s="405" t="s">
        <v>587</v>
      </c>
    </row>
    <row r="33" spans="1:2">
      <c r="A33">
        <v>32</v>
      </c>
      <c r="B33">
        <v>90</v>
      </c>
    </row>
    <row r="34" spans="1:2">
      <c r="A34">
        <v>33</v>
      </c>
      <c r="B34">
        <v>100</v>
      </c>
    </row>
    <row r="35" spans="1:2">
      <c r="A35">
        <v>34</v>
      </c>
      <c r="B35">
        <v>100</v>
      </c>
    </row>
    <row r="36" spans="1:2">
      <c r="A36">
        <v>35</v>
      </c>
      <c r="B36">
        <v>90</v>
      </c>
    </row>
    <row r="37" spans="1:2">
      <c r="A37">
        <v>36</v>
      </c>
      <c r="B37">
        <v>100</v>
      </c>
    </row>
    <row r="38" spans="1:2">
      <c r="A38">
        <v>37</v>
      </c>
      <c r="B38">
        <v>100</v>
      </c>
    </row>
    <row r="39" spans="1:2">
      <c r="A39">
        <v>38</v>
      </c>
      <c r="B39">
        <v>90</v>
      </c>
    </row>
    <row r="40" spans="1:2">
      <c r="A40">
        <v>39</v>
      </c>
      <c r="B40">
        <v>90</v>
      </c>
    </row>
    <row r="41" spans="1:2">
      <c r="A41">
        <v>40</v>
      </c>
      <c r="B41">
        <v>100</v>
      </c>
    </row>
    <row r="42" spans="1:2">
      <c r="A42">
        <v>41</v>
      </c>
      <c r="B42">
        <v>100</v>
      </c>
    </row>
    <row r="43" spans="1:2">
      <c r="A43">
        <v>42</v>
      </c>
      <c r="B43">
        <v>100</v>
      </c>
    </row>
    <row r="44" spans="1:2">
      <c r="A44">
        <v>43</v>
      </c>
      <c r="B44">
        <v>100</v>
      </c>
    </row>
    <row r="45" spans="1:2">
      <c r="A45">
        <v>44</v>
      </c>
      <c r="B45">
        <v>100</v>
      </c>
    </row>
    <row r="46" spans="1:2">
      <c r="A46">
        <v>45</v>
      </c>
      <c r="B46">
        <v>100</v>
      </c>
    </row>
    <row r="47" spans="1:2">
      <c r="A47">
        <v>46</v>
      </c>
      <c r="B47">
        <v>100</v>
      </c>
    </row>
    <row r="48" spans="1:2">
      <c r="A48">
        <v>47</v>
      </c>
      <c r="B48">
        <v>100</v>
      </c>
    </row>
    <row r="49" spans="1:2">
      <c r="A49">
        <v>48</v>
      </c>
      <c r="B49">
        <v>100</v>
      </c>
    </row>
    <row r="50" spans="1:2">
      <c r="A50">
        <v>49</v>
      </c>
      <c r="B50">
        <v>90</v>
      </c>
    </row>
    <row r="51" spans="1:2">
      <c r="A51">
        <v>50</v>
      </c>
      <c r="B51">
        <v>80</v>
      </c>
    </row>
    <row r="52" spans="1:2">
      <c r="A52">
        <v>51</v>
      </c>
      <c r="B52">
        <v>100</v>
      </c>
    </row>
    <row r="53" spans="1:2">
      <c r="A53">
        <v>52</v>
      </c>
      <c r="B53">
        <v>90</v>
      </c>
    </row>
    <row r="54" spans="1:2">
      <c r="A54">
        <v>53</v>
      </c>
      <c r="B54">
        <v>100</v>
      </c>
    </row>
    <row r="55" spans="1:2">
      <c r="A55">
        <v>54</v>
      </c>
      <c r="B55">
        <v>90</v>
      </c>
    </row>
    <row r="56" spans="1:2">
      <c r="A56">
        <v>55</v>
      </c>
      <c r="B56">
        <v>100</v>
      </c>
    </row>
    <row r="57" spans="1:2">
      <c r="A57">
        <v>56</v>
      </c>
      <c r="B57">
        <v>100</v>
      </c>
    </row>
    <row r="58" spans="1:2">
      <c r="A58">
        <v>57</v>
      </c>
      <c r="B58">
        <v>100</v>
      </c>
    </row>
    <row r="59" spans="1:2">
      <c r="A59">
        <v>58</v>
      </c>
      <c r="B59">
        <v>90</v>
      </c>
    </row>
    <row r="60" spans="1:2">
      <c r="A60">
        <v>59</v>
      </c>
      <c r="B60">
        <v>80</v>
      </c>
    </row>
    <row r="61" spans="1:2">
      <c r="A61">
        <v>60</v>
      </c>
      <c r="B61">
        <v>90</v>
      </c>
    </row>
    <row r="62" spans="1:2">
      <c r="A62">
        <v>61</v>
      </c>
      <c r="B62">
        <v>90</v>
      </c>
    </row>
    <row r="63" spans="1:2">
      <c r="A63">
        <v>62</v>
      </c>
      <c r="B63">
        <v>100</v>
      </c>
    </row>
    <row r="64" spans="1:2">
      <c r="A64">
        <v>63</v>
      </c>
      <c r="B64">
        <v>100</v>
      </c>
    </row>
    <row r="65" spans="1:2">
      <c r="A65">
        <v>64</v>
      </c>
      <c r="B65">
        <v>90</v>
      </c>
    </row>
    <row r="66" spans="1:2">
      <c r="A66">
        <v>65</v>
      </c>
      <c r="B66">
        <v>90</v>
      </c>
    </row>
    <row r="67" spans="1:2">
      <c r="A67">
        <v>66</v>
      </c>
      <c r="B67">
        <v>90</v>
      </c>
    </row>
    <row r="68" spans="1:2">
      <c r="A68">
        <v>67</v>
      </c>
      <c r="B68">
        <v>90</v>
      </c>
    </row>
    <row r="69" spans="1:2">
      <c r="A69">
        <v>68</v>
      </c>
      <c r="B69">
        <v>90</v>
      </c>
    </row>
    <row r="70" spans="1:2">
      <c r="A70">
        <v>69</v>
      </c>
      <c r="B70">
        <v>90</v>
      </c>
    </row>
    <row r="71" spans="1:2">
      <c r="A71">
        <v>70</v>
      </c>
      <c r="B71">
        <v>90</v>
      </c>
    </row>
    <row r="72" spans="1:2">
      <c r="A72">
        <v>71</v>
      </c>
      <c r="B72">
        <v>90</v>
      </c>
    </row>
    <row r="73" spans="1:2">
      <c r="A73">
        <v>72</v>
      </c>
      <c r="B73">
        <v>90</v>
      </c>
    </row>
    <row r="74" spans="1:2">
      <c r="A74">
        <v>73</v>
      </c>
      <c r="B74">
        <v>100</v>
      </c>
    </row>
    <row r="75" spans="1:2">
      <c r="A75">
        <v>74</v>
      </c>
      <c r="B75">
        <v>100</v>
      </c>
    </row>
    <row r="76" spans="1:2">
      <c r="A76">
        <v>75</v>
      </c>
      <c r="B76">
        <v>100</v>
      </c>
    </row>
    <row r="77" spans="1:2">
      <c r="A77">
        <v>76</v>
      </c>
      <c r="B77">
        <v>100</v>
      </c>
    </row>
    <row r="78" spans="1:2">
      <c r="A78">
        <v>77</v>
      </c>
      <c r="B78">
        <v>100</v>
      </c>
    </row>
    <row r="79" spans="1:2">
      <c r="A79">
        <v>78</v>
      </c>
      <c r="B79">
        <v>100</v>
      </c>
    </row>
    <row r="80" spans="1:2">
      <c r="A80">
        <v>79</v>
      </c>
      <c r="B80">
        <v>90</v>
      </c>
    </row>
    <row r="81" spans="1:2">
      <c r="A81">
        <v>80</v>
      </c>
      <c r="B81">
        <v>90</v>
      </c>
    </row>
    <row r="82" spans="1:2">
      <c r="A82">
        <v>81</v>
      </c>
      <c r="B82">
        <v>90</v>
      </c>
    </row>
    <row r="83" spans="1:2">
      <c r="A83">
        <v>82</v>
      </c>
      <c r="B83">
        <v>90</v>
      </c>
    </row>
    <row r="84" spans="1:2">
      <c r="A84">
        <v>83</v>
      </c>
      <c r="B84">
        <v>100</v>
      </c>
    </row>
    <row r="85" spans="1:2">
      <c r="A85">
        <v>84</v>
      </c>
      <c r="B85">
        <v>100</v>
      </c>
    </row>
    <row r="86" spans="1:2">
      <c r="A86">
        <v>85</v>
      </c>
      <c r="B86">
        <v>90</v>
      </c>
    </row>
    <row r="87" spans="1:2">
      <c r="A87">
        <v>86</v>
      </c>
      <c r="B87">
        <v>90</v>
      </c>
    </row>
    <row r="88" spans="1:2">
      <c r="A88">
        <v>87</v>
      </c>
      <c r="B88">
        <v>100</v>
      </c>
    </row>
    <row r="89" spans="1:2">
      <c r="A89">
        <v>88</v>
      </c>
      <c r="B89">
        <v>100</v>
      </c>
    </row>
    <row r="90" spans="1:2">
      <c r="A90">
        <v>89</v>
      </c>
      <c r="B90">
        <v>90</v>
      </c>
    </row>
    <row r="91" spans="1:2">
      <c r="A91">
        <v>90</v>
      </c>
      <c r="B91">
        <v>90</v>
      </c>
    </row>
    <row r="92" spans="1:2">
      <c r="A92">
        <v>91</v>
      </c>
      <c r="B92">
        <v>90</v>
      </c>
    </row>
    <row r="93" spans="1:2">
      <c r="A93">
        <v>92</v>
      </c>
      <c r="B93">
        <v>90</v>
      </c>
    </row>
    <row r="94" spans="1:2">
      <c r="A94">
        <v>93</v>
      </c>
      <c r="B94">
        <v>90</v>
      </c>
    </row>
    <row r="95" spans="1:2">
      <c r="A95">
        <v>94</v>
      </c>
      <c r="B95">
        <v>90</v>
      </c>
    </row>
    <row r="96" spans="1:2">
      <c r="A96">
        <v>95</v>
      </c>
      <c r="B96">
        <v>100</v>
      </c>
    </row>
    <row r="97" spans="1:2">
      <c r="A97">
        <v>96</v>
      </c>
      <c r="B97">
        <v>90</v>
      </c>
    </row>
    <row r="98" spans="1:2">
      <c r="A98">
        <v>97</v>
      </c>
      <c r="B98">
        <v>90</v>
      </c>
    </row>
    <row r="99" spans="1:2">
      <c r="A99">
        <v>98</v>
      </c>
      <c r="B99">
        <v>100</v>
      </c>
    </row>
    <row r="100" spans="1:2">
      <c r="A100">
        <v>99</v>
      </c>
      <c r="B100">
        <v>100</v>
      </c>
    </row>
    <row r="101" spans="1:2">
      <c r="A101">
        <v>100</v>
      </c>
      <c r="B101">
        <v>90</v>
      </c>
    </row>
    <row r="102" spans="1:2">
      <c r="A102">
        <v>101</v>
      </c>
      <c r="B102">
        <v>90</v>
      </c>
    </row>
    <row r="103" spans="1:2">
      <c r="A103">
        <v>102</v>
      </c>
      <c r="B103">
        <v>90</v>
      </c>
    </row>
    <row r="104" spans="1:2">
      <c r="A104">
        <v>103</v>
      </c>
      <c r="B104">
        <v>90</v>
      </c>
    </row>
    <row r="105" spans="1:2">
      <c r="A105">
        <v>104</v>
      </c>
      <c r="B105">
        <v>90</v>
      </c>
    </row>
    <row r="106" spans="1:2">
      <c r="A106">
        <v>105</v>
      </c>
      <c r="B106">
        <v>100</v>
      </c>
    </row>
    <row r="107" spans="1:2">
      <c r="A107">
        <v>106</v>
      </c>
      <c r="B107">
        <v>90</v>
      </c>
    </row>
    <row r="108" spans="1:2">
      <c r="A108">
        <v>107</v>
      </c>
      <c r="B108">
        <v>100</v>
      </c>
    </row>
    <row r="109" spans="1:2">
      <c r="A109">
        <v>108</v>
      </c>
      <c r="B109">
        <v>100</v>
      </c>
    </row>
    <row r="110" spans="1:2">
      <c r="A110">
        <v>109</v>
      </c>
      <c r="B110">
        <v>100</v>
      </c>
    </row>
    <row r="111" spans="1:2">
      <c r="A111">
        <v>110</v>
      </c>
      <c r="B111">
        <v>100</v>
      </c>
    </row>
    <row r="112" spans="1:2">
      <c r="A112">
        <v>111</v>
      </c>
      <c r="B112">
        <v>100</v>
      </c>
    </row>
    <row r="113" spans="1:2">
      <c r="A113">
        <v>112</v>
      </c>
      <c r="B113">
        <v>90</v>
      </c>
    </row>
    <row r="114" spans="1:2">
      <c r="A114">
        <v>113</v>
      </c>
      <c r="B114">
        <v>90</v>
      </c>
    </row>
    <row r="115" spans="1:2">
      <c r="A115">
        <v>114</v>
      </c>
      <c r="B115">
        <v>80</v>
      </c>
    </row>
    <row r="116" spans="1:2">
      <c r="A116">
        <v>115</v>
      </c>
      <c r="B116">
        <v>80</v>
      </c>
    </row>
    <row r="117" spans="1:2">
      <c r="A117">
        <v>116</v>
      </c>
      <c r="B117">
        <v>80</v>
      </c>
    </row>
    <row r="118" spans="1:2">
      <c r="A118">
        <v>117</v>
      </c>
      <c r="B118">
        <v>90</v>
      </c>
    </row>
    <row r="119" spans="1:2">
      <c r="A119">
        <v>118</v>
      </c>
      <c r="B119">
        <v>80</v>
      </c>
    </row>
    <row r="120" spans="1:2">
      <c r="A120">
        <v>119</v>
      </c>
      <c r="B120">
        <v>50</v>
      </c>
    </row>
    <row r="121" spans="1:2">
      <c r="A121">
        <v>120</v>
      </c>
      <c r="B121">
        <v>70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48"/>
  <sheetViews>
    <sheetView workbookViewId="0">
      <selection activeCell="C8" sqref="C8"/>
    </sheetView>
  </sheetViews>
  <sheetFormatPr defaultRowHeight="15"/>
  <cols>
    <col min="1" max="1" width="27.5703125" bestFit="1" customWidth="1"/>
    <col min="2" max="6" width="20.7109375" customWidth="1"/>
    <col min="7" max="7" width="11.85546875" bestFit="1" customWidth="1"/>
    <col min="8" max="8" width="14" bestFit="1" customWidth="1"/>
  </cols>
  <sheetData>
    <row r="1" spans="1:9">
      <c r="A1" s="1"/>
      <c r="B1" s="101" t="s">
        <v>233</v>
      </c>
      <c r="C1" s="79" t="s">
        <v>596</v>
      </c>
      <c r="D1" s="79" t="s">
        <v>598</v>
      </c>
      <c r="E1" s="79" t="s">
        <v>599</v>
      </c>
      <c r="F1" s="101" t="s">
        <v>600</v>
      </c>
      <c r="I1" s="106"/>
    </row>
    <row r="2" spans="1:9">
      <c r="A2" s="31" t="s">
        <v>114</v>
      </c>
      <c r="B2" s="32" t="e">
        <f>B3+B4</f>
        <v>#REF!</v>
      </c>
      <c r="C2" s="33" t="e">
        <f t="shared" ref="C2:F2" si="0">C3+C4</f>
        <v>#REF!</v>
      </c>
      <c r="D2" s="33" t="e">
        <f t="shared" si="0"/>
        <v>#REF!</v>
      </c>
      <c r="E2" s="33" t="e">
        <f t="shared" si="0"/>
        <v>#REF!</v>
      </c>
      <c r="F2" s="34" t="e">
        <f t="shared" si="0"/>
        <v>#REF!</v>
      </c>
      <c r="I2" s="106"/>
    </row>
    <row r="3" spans="1:9">
      <c r="A3" s="31" t="s">
        <v>110</v>
      </c>
      <c r="B3" s="32" t="e">
        <f>SUMIF(#REF!,'Potential Kicks'!B$1,#REF!)</f>
        <v>#REF!</v>
      </c>
      <c r="C3" s="33" t="e">
        <f>SUMIF(#REF!,'Potential Kicks'!C$1,#REF!)</f>
        <v>#REF!</v>
      </c>
      <c r="D3" s="33" t="e">
        <f>SUMIF(#REF!,'Potential Kicks'!D$1,#REF!)</f>
        <v>#REF!</v>
      </c>
      <c r="E3" s="33" t="e">
        <f>SUMIF(#REF!,'Potential Kicks'!E$1,#REF!)</f>
        <v>#REF!</v>
      </c>
      <c r="F3" s="34" t="e">
        <f>SUMIF(#REF!,'Potential Kicks'!F$1,#REF!)</f>
        <v>#REF!</v>
      </c>
      <c r="I3" s="106"/>
    </row>
    <row r="4" spans="1:9">
      <c r="A4" s="31" t="s">
        <v>113</v>
      </c>
      <c r="B4" s="32">
        <f>COUNTIFS(Data!$B:$B,'Potential Kicks'!B$1,Data!$F:$F,"Y")</f>
        <v>123</v>
      </c>
      <c r="C4" s="33">
        <f>COUNTIFS(Data!$B:$B,'Potential Kicks'!C$1,Data!$F:$F,"Y")</f>
        <v>74</v>
      </c>
      <c r="D4" s="33">
        <f>COUNTIFS(Data!$B:$B,'Potential Kicks'!D$1,Data!$F:$F,"Y")</f>
        <v>44</v>
      </c>
      <c r="E4" s="33">
        <f>COUNTIFS(Data!$B:$B,'Potential Kicks'!E$1,Data!$F:$F,"Y")</f>
        <v>146</v>
      </c>
      <c r="F4" s="34">
        <f>COUNTIFS(Data!$B:$B,'Potential Kicks'!F$1,Data!$F:$F,"Y")</f>
        <v>51</v>
      </c>
      <c r="I4" s="106"/>
    </row>
    <row r="5" spans="1:9">
      <c r="A5" s="31" t="s">
        <v>112</v>
      </c>
      <c r="B5" s="32">
        <f>SUMIF(Data!$B:$B,'Potential Kicks'!B$1,Data!$E:$E)</f>
        <v>206</v>
      </c>
      <c r="C5" s="33">
        <f>SUMIF(Data!$B:$B,'Potential Kicks'!C$1,Data!$E:$E)</f>
        <v>134</v>
      </c>
      <c r="D5" s="33">
        <f>SUMIF(Data!$B:$B,'Potential Kicks'!D$1,Data!$E:$E)</f>
        <v>79</v>
      </c>
      <c r="E5" s="33">
        <f>SUMIF(Data!$B:$B,'Potential Kicks'!E$1,Data!$E:$E)</f>
        <v>283</v>
      </c>
      <c r="F5" s="34">
        <f>SUMIF(Data!$B:$B,'Potential Kicks'!F$1,Data!$E:$E)</f>
        <v>68</v>
      </c>
      <c r="I5" s="106"/>
    </row>
    <row r="6" spans="1:9">
      <c r="A6" s="31" t="s">
        <v>35</v>
      </c>
      <c r="B6" s="35">
        <f>SUMIF('Overall Snapshot'!$A:$A,'Potential Kicks'!B$1,'Overall Snapshot'!$C:$C)</f>
        <v>0.68203124999999976</v>
      </c>
      <c r="C6" s="36">
        <f>SUMIF('Overall Snapshot'!$A:$A,'Potential Kicks'!C$1,'Overall Snapshot'!$C:$C)</f>
        <v>0.72320512820512806</v>
      </c>
      <c r="D6" s="36">
        <f>SUMIF('Overall Snapshot'!$A:$A,'Potential Kicks'!D$1,'Overall Snapshot'!$C:$C)</f>
        <v>0</v>
      </c>
      <c r="E6" s="36">
        <f>SUMIF('Overall Snapshot'!$A:$A,'Potential Kicks'!E$1,'Overall Snapshot'!$C:$C)</f>
        <v>0</v>
      </c>
      <c r="F6" s="37">
        <f>SUMIF('Overall Snapshot'!$A:$A,'Potential Kicks'!F$1,'Overall Snapshot'!$C:$C)</f>
        <v>0</v>
      </c>
      <c r="I6" s="106"/>
    </row>
    <row r="7" spans="1:9">
      <c r="A7" s="31" t="s">
        <v>111</v>
      </c>
      <c r="B7" s="32">
        <f>SUMIF('Overall Snapshot'!$A:$A,'Potential Kicks'!B$1,'Overall Snapshot'!$E:$E)</f>
        <v>68</v>
      </c>
      <c r="C7" s="33">
        <f>SUMIF('Overall Snapshot'!$A:$A,'Potential Kicks'!C$1,'Overall Snapshot'!$E:$E)</f>
        <v>71</v>
      </c>
      <c r="D7" s="33">
        <f>SUMIF('Overall Snapshot'!$A:$A,'Potential Kicks'!D$1,'Overall Snapshot'!$E:$E)</f>
        <v>0</v>
      </c>
      <c r="E7" s="33">
        <f>SUMIF('Overall Snapshot'!$A:$A,'Potential Kicks'!E$1,'Overall Snapshot'!$E:$E)</f>
        <v>0</v>
      </c>
      <c r="F7" s="34">
        <f>SUMIF('Overall Snapshot'!$A:$A,'Potential Kicks'!F$1,'Overall Snapshot'!$E:$E)</f>
        <v>0</v>
      </c>
      <c r="I7" s="106"/>
    </row>
    <row r="8" spans="1:9" s="99" customFormat="1">
      <c r="A8" s="97" t="s">
        <v>115</v>
      </c>
      <c r="B8" s="98"/>
      <c r="C8" s="98"/>
      <c r="D8" s="98"/>
      <c r="E8" s="98"/>
      <c r="F8" s="175"/>
      <c r="I8" s="106"/>
    </row>
    <row r="9" spans="1:9" ht="15.75" thickBot="1">
      <c r="B9" s="108" t="str">
        <f>B1</f>
        <v>Alpine</v>
      </c>
      <c r="C9" s="108" t="str">
        <f t="shared" ref="C9:F9" si="1">C1</f>
        <v>Carlos</v>
      </c>
      <c r="D9" s="108" t="str">
        <f t="shared" si="1"/>
        <v>DirtyLouis</v>
      </c>
      <c r="E9" s="108" t="str">
        <f t="shared" si="1"/>
        <v>Jackslap</v>
      </c>
      <c r="F9" s="108" t="str">
        <f t="shared" si="1"/>
        <v>CarterJNF</v>
      </c>
      <c r="I9" s="106"/>
    </row>
    <row r="10" spans="1:9">
      <c r="A10" s="31" t="s">
        <v>101</v>
      </c>
      <c r="B10" s="109">
        <f>COUNTIFS(Data!$B:$B,$B$9,Data!$E:$E,0)</f>
        <v>16</v>
      </c>
      <c r="C10" s="109">
        <f>COUNTIFS(Data!$B:$B,$C$9,Data!$E:$E,0)</f>
        <v>7</v>
      </c>
      <c r="D10" s="109">
        <f>COUNTIFS(Data!$B:$B,$D$9,Data!$E:$E,0)</f>
        <v>4</v>
      </c>
      <c r="E10" s="109">
        <f>COUNTIFS(Data!$B:$B,$E$9,Data!$E:$E,0)</f>
        <v>10</v>
      </c>
      <c r="F10" s="109">
        <f>COUNTIFS(Data!$B:$B,$F$9,Data!$E:$E,0)</f>
        <v>11</v>
      </c>
      <c r="I10" s="106"/>
    </row>
    <row r="11" spans="1:9">
      <c r="A11" s="31" t="s">
        <v>102</v>
      </c>
      <c r="B11" s="110">
        <f>COUNTIFS(Data!$B:$B,$B$9,Data!$E:$E,1)</f>
        <v>40</v>
      </c>
      <c r="C11" s="110">
        <f>COUNTIFS(Data!$B:$B,$C$9,Data!$E:$E,1)</f>
        <v>24</v>
      </c>
      <c r="D11" s="110">
        <f>COUNTIFS(Data!$B:$B,$D$9,Data!$E:$E,1)</f>
        <v>10</v>
      </c>
      <c r="E11" s="110">
        <f>COUNTIFS(Data!$B:$B,$E$9,Data!$E:$E,1)</f>
        <v>32</v>
      </c>
      <c r="F11" s="110">
        <f>COUNTIFS(Data!$B:$B,$F$9,Data!$E:$E,1)</f>
        <v>16</v>
      </c>
      <c r="I11" s="106"/>
    </row>
    <row r="12" spans="1:9">
      <c r="A12" s="31" t="s">
        <v>103</v>
      </c>
      <c r="B12" s="110">
        <f>COUNTIFS(Data!$B:$B,$B$9,Data!$E:$E,2)</f>
        <v>50</v>
      </c>
      <c r="C12" s="110">
        <f>COUNTIFS(Data!$B:$B,$C$9,Data!$E:$E,2)</f>
        <v>31</v>
      </c>
      <c r="D12" s="110">
        <f>COUNTIFS(Data!$B:$B,$D$9,Data!$E:$E,2)</f>
        <v>21</v>
      </c>
      <c r="E12" s="110">
        <f>COUNTIFS(Data!$B:$B,$E$9,Data!$E:$E,2)</f>
        <v>67</v>
      </c>
      <c r="F12" s="110">
        <f>COUNTIFS(Data!$B:$B,$F$9,Data!$E:$E,2)</f>
        <v>23</v>
      </c>
      <c r="I12" s="106"/>
    </row>
    <row r="13" spans="1:9" ht="15.75" thickBot="1">
      <c r="A13" s="31" t="s">
        <v>104</v>
      </c>
      <c r="B13" s="111">
        <f>COUNTIFS(Data!$B:$B,$B$9,Data!$E:$E,3)</f>
        <v>22</v>
      </c>
      <c r="C13" s="111">
        <f>COUNTIFS(Data!$B:$B,$C$9,Data!$E:$E,3)</f>
        <v>16</v>
      </c>
      <c r="D13" s="111">
        <f>COUNTIFS(Data!$B:$B,$D$9,Data!$E:$E,3)</f>
        <v>9</v>
      </c>
      <c r="E13" s="111">
        <f>COUNTIFS(Data!$B:$B,$E$9,Data!$E:$E,3)</f>
        <v>39</v>
      </c>
      <c r="F13" s="111">
        <f>COUNTIFS(Data!$B:$B,$F$9,Data!$E:$E,3)</f>
        <v>2</v>
      </c>
      <c r="I13" s="106"/>
    </row>
    <row r="14" spans="1:9">
      <c r="A14" s="31" t="s">
        <v>42</v>
      </c>
      <c r="B14" s="64">
        <f>(B11*1)+(B12*2)+(B13*3)</f>
        <v>206</v>
      </c>
      <c r="C14" s="64">
        <f t="shared" ref="C14:F14" si="2">(C11*1)+(C12*2)+(C13*3)</f>
        <v>134</v>
      </c>
      <c r="D14" s="64">
        <f t="shared" si="2"/>
        <v>79</v>
      </c>
      <c r="E14" s="64">
        <f t="shared" si="2"/>
        <v>283</v>
      </c>
      <c r="F14" s="64">
        <f t="shared" si="2"/>
        <v>68</v>
      </c>
      <c r="I14" s="106"/>
    </row>
    <row r="15" spans="1:9" ht="15.75" thickBot="1">
      <c r="A15" s="31" t="s">
        <v>34</v>
      </c>
      <c r="B15" s="113">
        <f>B10+B11+B12+B13</f>
        <v>128</v>
      </c>
      <c r="C15" s="113">
        <f t="shared" ref="C15:F15" si="3">C10+C11+C12+C13</f>
        <v>78</v>
      </c>
      <c r="D15" s="113">
        <f t="shared" si="3"/>
        <v>44</v>
      </c>
      <c r="E15" s="113">
        <f t="shared" si="3"/>
        <v>148</v>
      </c>
      <c r="F15" s="113">
        <f t="shared" si="3"/>
        <v>52</v>
      </c>
      <c r="I15" s="106"/>
    </row>
    <row r="16" spans="1:9" ht="15.75" thickTop="1">
      <c r="A16" s="31" t="s">
        <v>313</v>
      </c>
      <c r="B16" s="112">
        <f>B14/B15</f>
        <v>1.609375</v>
      </c>
      <c r="C16" s="112">
        <f t="shared" ref="C16:F16" si="4">C14/C15</f>
        <v>1.7179487179487178</v>
      </c>
      <c r="D16" s="112">
        <f t="shared" si="4"/>
        <v>1.7954545454545454</v>
      </c>
      <c r="E16" s="112">
        <f t="shared" si="4"/>
        <v>1.9121621621621621</v>
      </c>
      <c r="F16" s="112">
        <f t="shared" si="4"/>
        <v>1.3076923076923077</v>
      </c>
      <c r="I16" s="106"/>
    </row>
    <row r="17" spans="1:9">
      <c r="A17" s="114"/>
      <c r="B17" s="108" t="str">
        <f>B9</f>
        <v>Alpine</v>
      </c>
      <c r="C17" s="108" t="str">
        <f t="shared" ref="C17:F17" si="5">C9</f>
        <v>Carlos</v>
      </c>
      <c r="D17" s="108" t="str">
        <f t="shared" si="5"/>
        <v>DirtyLouis</v>
      </c>
      <c r="E17" s="108" t="str">
        <f t="shared" si="5"/>
        <v>Jackslap</v>
      </c>
      <c r="F17" s="108" t="str">
        <f t="shared" si="5"/>
        <v>CarterJNF</v>
      </c>
      <c r="I17" s="106"/>
    </row>
    <row r="18" spans="1:9">
      <c r="A18" s="31" t="s">
        <v>314</v>
      </c>
      <c r="B18" t="e">
        <f>VLOOKUP(B$17,#REF!,9,)</f>
        <v>#REF!</v>
      </c>
      <c r="C18" t="e">
        <f>VLOOKUP(C$17,#REF!,9,)</f>
        <v>#REF!</v>
      </c>
      <c r="D18" t="e">
        <f>VLOOKUP(D$17,#REF!,9,)</f>
        <v>#REF!</v>
      </c>
      <c r="E18" t="e">
        <f>VLOOKUP(E$17,#REF!,9,)</f>
        <v>#REF!</v>
      </c>
      <c r="F18" t="e">
        <f>VLOOKUP(F$17,#REF!,9,)</f>
        <v>#REF!</v>
      </c>
      <c r="I18" s="106"/>
    </row>
    <row r="19" spans="1:9">
      <c r="A19" s="31" t="s">
        <v>315</v>
      </c>
      <c r="B19">
        <f>VLOOKUP(B$17,'Overall Snapshot'!$A$2:F51,6,)</f>
        <v>31</v>
      </c>
      <c r="C19">
        <f>VLOOKUP(C$17,'Overall Snapshot'!$A$2:G51,6,)</f>
        <v>25</v>
      </c>
      <c r="D19" t="e">
        <f>VLOOKUP(D$17,'Overall Snapshot'!$A$2:H51,6,)</f>
        <v>#N/A</v>
      </c>
      <c r="E19" t="e">
        <f>VLOOKUP(E$17,'Overall Snapshot'!$A$2:I51,6,)</f>
        <v>#N/A</v>
      </c>
      <c r="F19" t="e">
        <f>VLOOKUP(F$17,'Overall Snapshot'!$A$2:J51,6,)</f>
        <v>#N/A</v>
      </c>
      <c r="I19" s="106"/>
    </row>
    <row r="20" spans="1:9">
      <c r="A20" s="31" t="s">
        <v>316</v>
      </c>
      <c r="B20" s="217"/>
      <c r="C20" s="217"/>
      <c r="D20" s="217"/>
      <c r="E20" s="217"/>
      <c r="F20" s="217"/>
      <c r="I20" s="106"/>
    </row>
    <row r="21" spans="1:9">
      <c r="I21" s="106"/>
    </row>
    <row r="22" spans="1:9">
      <c r="I22" s="106"/>
    </row>
    <row r="23" spans="1:9">
      <c r="I23" s="106"/>
    </row>
    <row r="24" spans="1:9">
      <c r="I24" s="106"/>
    </row>
    <row r="25" spans="1:9">
      <c r="I25" s="106"/>
    </row>
    <row r="26" spans="1:9">
      <c r="I26" s="106"/>
    </row>
    <row r="27" spans="1:9">
      <c r="I27" s="106"/>
    </row>
    <row r="28" spans="1:9">
      <c r="I28" s="106"/>
    </row>
    <row r="29" spans="1:9">
      <c r="I29" s="106"/>
    </row>
    <row r="30" spans="1:9">
      <c r="I30" s="106"/>
    </row>
    <row r="31" spans="1:9">
      <c r="I31" s="106"/>
    </row>
    <row r="32" spans="1:9">
      <c r="I32" s="106"/>
    </row>
    <row r="33" spans="9:9">
      <c r="I33" s="106"/>
    </row>
    <row r="34" spans="9:9">
      <c r="I34" s="106"/>
    </row>
    <row r="35" spans="9:9">
      <c r="I35" s="106"/>
    </row>
    <row r="36" spans="9:9">
      <c r="I36" s="106"/>
    </row>
    <row r="37" spans="9:9">
      <c r="I37" s="106"/>
    </row>
    <row r="38" spans="9:9">
      <c r="I38" s="106"/>
    </row>
    <row r="39" spans="9:9">
      <c r="I39" s="106"/>
    </row>
    <row r="40" spans="9:9">
      <c r="I40" s="106"/>
    </row>
    <row r="41" spans="9:9">
      <c r="I41" s="106"/>
    </row>
    <row r="42" spans="9:9">
      <c r="I42" s="106"/>
    </row>
    <row r="43" spans="9:9">
      <c r="I43" s="106"/>
    </row>
    <row r="44" spans="9:9">
      <c r="I44" s="106"/>
    </row>
    <row r="45" spans="9:9">
      <c r="I45" s="106"/>
    </row>
    <row r="46" spans="9:9">
      <c r="I46" s="106"/>
    </row>
    <row r="47" spans="9:9">
      <c r="I47" s="106"/>
    </row>
    <row r="48" spans="9:9">
      <c r="I48" s="106"/>
    </row>
  </sheetData>
  <conditionalFormatting sqref="B10:F1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{11705258-7C2D-450E-891A-CA2B1180F268}</x14:id>
        </ext>
      </extLst>
    </cfRule>
  </conditionalFormatting>
  <conditionalFormatting sqref="B10:F13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{F0A7A93A-482D-4A73-9379-1B439C1A45E3}</x14:id>
        </ext>
      </extLst>
    </cfRule>
  </conditionalFormatting>
  <conditionalFormatting sqref="B20:F20">
    <cfRule type="iconSet" priority="1">
      <iconSet iconSet="5Arrows" showValue="0">
        <cfvo type="percent" val="0"/>
        <cfvo type="percent" val="20"/>
        <cfvo type="percent" val="40"/>
        <cfvo type="percent" val="60"/>
        <cfvo type="percent" val="80"/>
      </iconSe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1705258-7C2D-450E-891A-CA2B1180F26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B10:F13</xm:sqref>
        </x14:conditionalFormatting>
        <x14:conditionalFormatting xmlns:xm="http://schemas.microsoft.com/office/excel/2006/main">
          <x14:cfRule type="dataBar" id="{F0A7A93A-482D-4A73-9379-1B439C1A45E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B10:F13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89"/>
  <sheetViews>
    <sheetView zoomScale="70" zoomScaleNormal="70" workbookViewId="0">
      <selection activeCell="AH15" sqref="AH15"/>
    </sheetView>
  </sheetViews>
  <sheetFormatPr defaultRowHeight="15"/>
  <cols>
    <col min="3" max="30" width="9.140625" hidden="1" customWidth="1"/>
    <col min="33" max="33" width="25.28515625" bestFit="1" customWidth="1"/>
    <col min="34" max="34" width="19.5703125" bestFit="1" customWidth="1"/>
    <col min="35" max="35" width="18.140625" bestFit="1" customWidth="1"/>
    <col min="36" max="36" width="10.7109375" bestFit="1" customWidth="1"/>
    <col min="37" max="37" width="19.28515625" bestFit="1" customWidth="1"/>
    <col min="40" max="98" width="9.140625" hidden="1" customWidth="1"/>
    <col min="99" max="109" width="0" hidden="1" customWidth="1"/>
    <col min="117" max="117" width="9.28515625" customWidth="1"/>
  </cols>
  <sheetData>
    <row r="1" spans="1:120" ht="15.75" thickBot="1">
      <c r="A1" s="92" t="s">
        <v>0</v>
      </c>
      <c r="C1" s="51" t="e">
        <f>#REF!</f>
        <v>#REF!</v>
      </c>
      <c r="D1" s="51" t="e">
        <f>#REF!</f>
        <v>#REF!</v>
      </c>
      <c r="E1" s="51" t="e">
        <f>#REF!</f>
        <v>#REF!</v>
      </c>
      <c r="F1" s="51" t="e">
        <f>#REF!</f>
        <v>#REF!</v>
      </c>
      <c r="G1" s="51" t="e">
        <f>#REF!</f>
        <v>#REF!</v>
      </c>
      <c r="H1" s="51" t="s">
        <v>218</v>
      </c>
      <c r="I1" s="51"/>
      <c r="J1" s="51" t="s">
        <v>609</v>
      </c>
      <c r="K1" s="51">
        <f>'10W Snapshot'!F1</f>
        <v>111</v>
      </c>
      <c r="L1" s="51">
        <f>'10W Snapshot'!G1</f>
        <v>112</v>
      </c>
      <c r="M1" s="51">
        <f>'10W Snapshot'!H1</f>
        <v>113</v>
      </c>
      <c r="N1" s="51">
        <f>'10W Snapshot'!I1</f>
        <v>114</v>
      </c>
      <c r="O1" s="51">
        <f>'10W Snapshot'!J1</f>
        <v>115</v>
      </c>
      <c r="P1" s="51">
        <f>'10W Snapshot'!K1</f>
        <v>116</v>
      </c>
      <c r="Q1" s="51">
        <f>'10W Snapshot'!L1</f>
        <v>117</v>
      </c>
      <c r="R1" s="51">
        <f>'10W Snapshot'!M1</f>
        <v>118</v>
      </c>
      <c r="S1" s="51">
        <f>'10W Snapshot'!N1</f>
        <v>119</v>
      </c>
      <c r="T1" s="51">
        <f>'10W Snapshot'!O1</f>
        <v>120</v>
      </c>
      <c r="U1" s="51" t="s">
        <v>608</v>
      </c>
      <c r="V1" s="51"/>
      <c r="W1" s="51"/>
      <c r="X1" s="51"/>
      <c r="Y1" s="51" t="s">
        <v>89</v>
      </c>
      <c r="Z1" s="51" t="s">
        <v>86</v>
      </c>
      <c r="AA1" s="51" t="s">
        <v>90</v>
      </c>
      <c r="AB1" s="51" t="s">
        <v>87</v>
      </c>
      <c r="AC1" s="51"/>
      <c r="AD1" s="51"/>
      <c r="AE1" t="s">
        <v>500</v>
      </c>
      <c r="AF1" t="s">
        <v>499</v>
      </c>
      <c r="AG1" t="s">
        <v>501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>
        <v>79</v>
      </c>
      <c r="CB1">
        <v>80</v>
      </c>
      <c r="CC1">
        <v>81</v>
      </c>
      <c r="CD1">
        <v>82</v>
      </c>
      <c r="CE1">
        <v>83</v>
      </c>
      <c r="CF1">
        <v>84</v>
      </c>
      <c r="CG1">
        <v>85</v>
      </c>
      <c r="CH1">
        <v>86</v>
      </c>
      <c r="CI1">
        <v>87</v>
      </c>
      <c r="CJ1">
        <v>88</v>
      </c>
      <c r="CK1">
        <v>89</v>
      </c>
      <c r="CL1">
        <v>90</v>
      </c>
      <c r="CM1">
        <v>91</v>
      </c>
      <c r="CN1">
        <v>92</v>
      </c>
      <c r="CO1">
        <v>93</v>
      </c>
      <c r="CP1">
        <v>94</v>
      </c>
      <c r="CQ1">
        <v>95</v>
      </c>
      <c r="CR1">
        <v>96</v>
      </c>
      <c r="CS1">
        <v>97</v>
      </c>
      <c r="CT1">
        <v>98</v>
      </c>
      <c r="CU1">
        <v>99</v>
      </c>
      <c r="CV1">
        <v>100</v>
      </c>
      <c r="CW1">
        <v>101</v>
      </c>
      <c r="CX1">
        <v>102</v>
      </c>
      <c r="CY1">
        <v>103</v>
      </c>
      <c r="CZ1">
        <v>104</v>
      </c>
      <c r="DA1">
        <v>105</v>
      </c>
      <c r="DB1">
        <v>106</v>
      </c>
      <c r="DC1">
        <v>107</v>
      </c>
      <c r="DD1">
        <v>108</v>
      </c>
      <c r="DE1">
        <v>109</v>
      </c>
      <c r="DF1">
        <v>110</v>
      </c>
      <c r="DG1">
        <v>111</v>
      </c>
      <c r="DH1">
        <v>112</v>
      </c>
      <c r="DI1">
        <v>113</v>
      </c>
      <c r="DJ1">
        <v>114</v>
      </c>
      <c r="DK1">
        <v>115</v>
      </c>
      <c r="DL1">
        <v>116</v>
      </c>
      <c r="DM1">
        <v>117</v>
      </c>
      <c r="DN1">
        <v>118</v>
      </c>
      <c r="DO1">
        <v>119</v>
      </c>
      <c r="DP1">
        <v>120</v>
      </c>
    </row>
    <row r="2" spans="1:120">
      <c r="A2" s="93" t="s">
        <v>680</v>
      </c>
      <c r="C2" t="str">
        <f ca="1">IFERROR(MIN(100,ROUND(AVERAGE(SUMIFS(Data!$E:$E,Data!$B:$B,$A2,Data!$A:$A,#REF!)/(COUNTIFS(Data!$B:$B,$A2,Data!$A:$A,#REF!)*3),SQRT(AVERAGEIFS(Data!$D:$D,Data!$B:$B,$A2,Data!$A:$A,#REF!)))*100*IFERROR(VLOOKUP(MATCH($A2,INDIRECT(ADDRESS(2,38+MATCH(C$1,'Master List'!$AM$1:$XDT$1,0),1,1,"Master List")&amp;":"&amp;ADDRESS(51,38+MATCH(C$1,'Master List'!$AM$1:$XDT$1,0),1,1),TRUE),0),'Master List'!$AE$1:$AF$51,2,FALSE)+IFERROR(VLOOKUP($A2,'Master List'!$AG:$AL,6,FALSE),0),1),0)),"")</f>
        <v/>
      </c>
      <c r="D2" t="str">
        <f ca="1">IFERROR(MIN(100,ROUND(AVERAGE(SUMIFS(Data!$E:$E,Data!$B:$B,$A2,Data!$A:$A,#REF!)/(COUNTIFS(Data!$B:$B,$A2,Data!$A:$A,#REF!)*3),SQRT(AVERAGEIFS(Data!$D:$D,Data!$B:$B,$A2,Data!$A:$A,#REF!)))*100*IFERROR(VLOOKUP(MATCH($A2,INDIRECT(ADDRESS(2,38+MATCH(D$1,'Master List'!$AM$1:$XDT$1,0),1,1,"Master List")&amp;":"&amp;ADDRESS(51,38+MATCH(D$1,'Master List'!$AM$1:$XDT$1,0),1,1),TRUE),0),'Master List'!$AE$1:$AF$51,2,FALSE)+IFERROR(VLOOKUP($A2,'Master List'!$AG:$AL,6,FALSE),0),1),0)),"")</f>
        <v/>
      </c>
      <c r="E2" t="str">
        <f ca="1">IFERROR(MIN(100,ROUND(AVERAGE(SUMIFS(Data!$E:$E,Data!$B:$B,$A2,Data!$A:$A,#REF!)/(COUNTIFS(Data!$B:$B,$A2,Data!$A:$A,#REF!)*3),SQRT(AVERAGEIFS(Data!$D:$D,Data!$B:$B,$A2,Data!$A:$A,#REF!)))*100*IFERROR(VLOOKUP(MATCH($A2,INDIRECT(ADDRESS(2,38+MATCH(E$1,'Master List'!$AM$1:$XDT$1,0),1,1,"Master List")&amp;":"&amp;ADDRESS(51,38+MATCH(E$1,'Master List'!$AM$1:$XDT$1,0),1,1),TRUE),0),'Master List'!$AE$1:$AF$51,2,FALSE)+IFERROR(VLOOKUP($A2,'Master List'!$AG:$AL,6,FALSE),0),1),0)),"")</f>
        <v/>
      </c>
      <c r="F2" t="str">
        <f ca="1">IFERROR(MIN(100,ROUND(AVERAGE(SUMIFS(Data!$E:$E,Data!$B:$B,$A2,Data!$A:$A,#REF!)/(COUNTIFS(Data!$B:$B,$A2,Data!$A:$A,#REF!)*3),SQRT(AVERAGEIFS(Data!$D:$D,Data!$B:$B,$A2,Data!$A:$A,#REF!)))*100*IFERROR(VLOOKUP(MATCH($A2,INDIRECT(ADDRESS(2,38+MATCH(F$1,'Master List'!$AM$1:$XDT$1,0),1,1,"Master List")&amp;":"&amp;ADDRESS(51,38+MATCH(F$1,'Master List'!$AM$1:$XDT$1,0),1,1),TRUE),0),'Master List'!$AE$1:$AF$51,2,FALSE)+IFERROR(VLOOKUP($A2,'Master List'!$AG:$AL,6,FALSE),0),1),0)),"")</f>
        <v/>
      </c>
      <c r="G2" t="str">
        <f ca="1">IFERROR(MIN(100,ROUND(AVERAGE(SUMIFS(Data!$E:$E,Data!$B:$B,$A2,Data!$A:$A,#REF!)/(COUNTIFS(Data!$B:$B,$A2,Data!$A:$A,#REF!)*3),SQRT(AVERAGEIFS(Data!$D:$D,Data!$B:$B,$A2,Data!$A:$A,#REF!)))*100*IFERROR(VLOOKUP(MATCH($A2,INDIRECT(ADDRESS(2,38+MATCH(G$1,'Master List'!$AM$1:$XDT$1,0),1,1,"Master List")&amp;":"&amp;ADDRESS(51,38+MATCH(G$1,'Master List'!$AM$1:$XDT$1,0),1,1),TRUE),0),'Master List'!$AE$1:$AF$51,2,FALSE)+IFERROR(VLOOKUP($A2,'Master List'!$AG:$AL,6,FALSE),0),1),0)),"")</f>
        <v/>
      </c>
      <c r="H2">
        <f ca="1">IFERROR(AVERAGE(C2:G2),-99)+ROW()/1000</f>
        <v>-98.998000000000005</v>
      </c>
      <c r="I2">
        <f ca="1">RANK(H2,$H$2:$H$51,0)</f>
        <v>50</v>
      </c>
      <c r="J2" t="str">
        <f t="shared" ref="J2:J33" si="0">A2</f>
        <v>Flawius</v>
      </c>
      <c r="K2">
        <f ca="1">IFERROR(MIN(100,ROUND(AVERAGE(SUMIFS(Data!$E:$E,Data!$B:$B,$A2,Data!$A:$A,K$1)/(COUNTIFS(Data!$B:$B,$A2,Data!$A:$A,K$1)*3),SQRT(AVERAGEIFS(Data!$D:$D,Data!$B:$B,$A2,Data!$A:$A,K$1)))*100*IFERROR(VLOOKUP(MATCH($A2,INDIRECT(ADDRESS(2,38+MATCH(K$1,'Master List'!$AM$1:$XDT$1,0),1,1,"Master List")&amp;":"&amp;ADDRESS(51,38+MATCH(K$1,'Master List'!$AM$1:$XDT$1,0),1,1),TRUE),0),'Master List'!$AE$1:$AF$51,2,FALSE)+IFERROR(VLOOKUP($A2,'Master List'!$AG:$AL,6,FALSE),0),1),0)),"")</f>
        <v>88</v>
      </c>
      <c r="L2">
        <f ca="1">IFERROR(MIN(100,ROUND(AVERAGE(SUMIFS(Data!$E:$E,Data!$B:$B,$A2,Data!$A:$A,L$1)/(COUNTIFS(Data!$B:$B,$A2,Data!$A:$A,L$1)*3),SQRT(AVERAGEIFS(Data!$D:$D,Data!$B:$B,$A2,Data!$A:$A,L$1)))*100*IFERROR(VLOOKUP(MATCH($A2,INDIRECT(ADDRESS(2,38+MATCH(L$1,'Master List'!$AM$1:$XDT$1,0),1,1,"Master List")&amp;":"&amp;ADDRESS(51,38+MATCH(L$1,'Master List'!$AM$1:$XDT$1,0),1,1),TRUE),0),'Master List'!$AE$1:$AF$51,2,FALSE)+IFERROR(VLOOKUP($A2,'Master List'!$AG:$AL,6,FALSE),0),1),0)),"")</f>
        <v>71</v>
      </c>
      <c r="M2">
        <f ca="1">IFERROR(MIN(100,ROUND(AVERAGE(SUMIFS(Data!$E:$E,Data!$B:$B,$A2,Data!$A:$A,M$1)/(COUNTIFS(Data!$B:$B,$A2,Data!$A:$A,M$1)*3),SQRT(AVERAGEIFS(Data!$D:$D,Data!$B:$B,$A2,Data!$A:$A,M$1)))*100*IFERROR(VLOOKUP(MATCH($A2,INDIRECT(ADDRESS(2,38+MATCH(M$1,'Master List'!$AM$1:$XDT$1,0),1,1,"Master List")&amp;":"&amp;ADDRESS(51,38+MATCH(M$1,'Master List'!$AM$1:$XDT$1,0),1,1),TRUE),0),'Master List'!$AE$1:$AF$51,2,FALSE)+IFERROR(VLOOKUP($A2,'Master List'!$AG:$AL,6,FALSE),0),1),0)),"")</f>
        <v>87</v>
      </c>
      <c r="N2" t="str">
        <f ca="1">IFERROR(MIN(100,ROUND(AVERAGE(SUMIFS(Data!$E:$E,Data!$B:$B,$A2,Data!$A:$A,N$1)/(COUNTIFS(Data!$B:$B,$A2,Data!$A:$A,N$1)*3),SQRT(AVERAGEIFS(Data!$D:$D,Data!$B:$B,$A2,Data!$A:$A,N$1)))*100*IFERROR(VLOOKUP(MATCH($A2,INDIRECT(ADDRESS(2,38+MATCH(N$1,'Master List'!$AM$1:$XDT$1,0),1,1,"Master List")&amp;":"&amp;ADDRESS(51,38+MATCH(N$1,'Master List'!$AM$1:$XDT$1,0),1,1),TRUE),0),'Master List'!$AE$1:$AF$51,2,FALSE)+IFERROR(VLOOKUP($A2,'Master List'!$AG:$AL,6,FALSE),0),1),0)),"")</f>
        <v/>
      </c>
      <c r="O2" t="str">
        <f ca="1">IFERROR(MIN(100,ROUND(AVERAGE(SUMIFS(Data!$E:$E,Data!$B:$B,$A2,Data!$A:$A,O$1)/(COUNTIFS(Data!$B:$B,$A2,Data!$A:$A,O$1)*3),SQRT(AVERAGEIFS(Data!$D:$D,Data!$B:$B,$A2,Data!$A:$A,O$1)))*100*IFERROR(VLOOKUP(MATCH($A2,INDIRECT(ADDRESS(2,38+MATCH(O$1,'Master List'!$AM$1:$XDT$1,0),1,1,"Master List")&amp;":"&amp;ADDRESS(51,38+MATCH(O$1,'Master List'!$AM$1:$XDT$1,0),1,1),TRUE),0),'Master List'!$AE$1:$AF$51,2,FALSE)+IFERROR(VLOOKUP($A2,'Master List'!$AG:$AL,6,FALSE),0),1),0)),"")</f>
        <v/>
      </c>
      <c r="P2">
        <f ca="1">IFERROR(MIN(100,ROUND(AVERAGE(SUMIFS(Data!$E:$E,Data!$B:$B,$A2,Data!$A:$A,P$1)/(COUNTIFS(Data!$B:$B,$A2,Data!$A:$A,P$1)*3),SQRT(AVERAGEIFS(Data!$D:$D,Data!$B:$B,$A2,Data!$A:$A,P$1)))*100*IFERROR(VLOOKUP(MATCH($A2,INDIRECT(ADDRESS(2,38+MATCH(P$1,'Master List'!$AM$1:$XDT$1,0),1,1,"Master List")&amp;":"&amp;ADDRESS(51,38+MATCH(P$1,'Master List'!$AM$1:$XDT$1,0),1,1),TRUE),0),'Master List'!$AE$1:$AF$51,2,FALSE)+IFERROR(VLOOKUP($A2,'Master List'!$AG:$AL,6,FALSE),0),1),0)),"")</f>
        <v>72</v>
      </c>
      <c r="Q2">
        <f ca="1">IFERROR(MIN(100,ROUND(AVERAGE(SUMIFS(Data!$E:$E,Data!$B:$B,$A2,Data!$A:$A,Q$1)/(COUNTIFS(Data!$B:$B,$A2,Data!$A:$A,Q$1)*3),SQRT(AVERAGEIFS(Data!$D:$D,Data!$B:$B,$A2,Data!$A:$A,Q$1)))*100*IFERROR(VLOOKUP(MATCH($A2,INDIRECT(ADDRESS(2,38+MATCH(Q$1,'Master List'!$AM$1:$XDT$1,0),1,1,"Master List")&amp;":"&amp;ADDRESS(51,38+MATCH(Q$1,'Master List'!$AM$1:$XDT$1,0),1,1),TRUE),0),'Master List'!$AE$1:$AF$51,2,FALSE)+IFERROR(VLOOKUP($A2,'Master List'!$AG:$AL,6,FALSE),0),1),0)),"")</f>
        <v>61</v>
      </c>
      <c r="R2" t="str">
        <f ca="1">IFERROR(MIN(100,ROUND(AVERAGE(SUMIFS(Data!$E:$E,Data!$B:$B,$A2,Data!$A:$A,R$1)/(COUNTIFS(Data!$B:$B,$A2,Data!$A:$A,R$1)*3),SQRT(AVERAGEIFS(Data!$D:$D,Data!$B:$B,$A2,Data!$A:$A,R$1)))*100*IFERROR(VLOOKUP(MATCH($A2,INDIRECT(ADDRESS(2,38+MATCH(R$1,'Master List'!$AM$1:$XDT$1,0),1,1,"Master List")&amp;":"&amp;ADDRESS(51,38+MATCH(R$1,'Master List'!$AM$1:$XDT$1,0),1,1),TRUE),0),'Master List'!$AE$1:$AF$51,2,FALSE)+IFERROR(VLOOKUP($A2,'Master List'!$AG:$AL,6,FALSE),0),1),0)),"")</f>
        <v/>
      </c>
      <c r="S2" t="str">
        <f ca="1">IFERROR(MIN(100,ROUND(AVERAGE(SUMIFS(Data!$E:$E,Data!$B:$B,$A2,Data!$A:$A,S$1)/(COUNTIFS(Data!$B:$B,$A2,Data!$A:$A,S$1)*3),SQRT(AVERAGEIFS(Data!$D:$D,Data!$B:$B,$A2,Data!$A:$A,S$1)))*100*IFERROR(VLOOKUP(MATCH($A2,INDIRECT(ADDRESS(2,38+MATCH(S$1,'Master List'!$AM$1:$XDT$1,0),1,1,"Master List")&amp;":"&amp;ADDRESS(51,38+MATCH(S$1,'Master List'!$AM$1:$XDT$1,0),1,1),TRUE),0),'Master List'!$AE$1:$AF$51,2,FALSE)+IFERROR(VLOOKUP($A2,'Master List'!$AG:$AL,6,FALSE),0),1),0)),"")</f>
        <v/>
      </c>
      <c r="T2">
        <f ca="1">IFERROR(MIN(100,ROUND(AVERAGE(SUMIFS(Data!$E:$E,Data!$B:$B,$A2,Data!$A:$A,T$1)/(COUNTIFS(Data!$B:$B,$A2,Data!$A:$A,T$1)*3),SQRT(AVERAGEIFS(Data!$D:$D,Data!$B:$B,$A2,Data!$A:$A,T$1)))*100*IFERROR(VLOOKUP(MATCH($A2,INDIRECT(ADDRESS(2,38+MATCH(T$1,'Master List'!$AM$1:$XDT$1,0),1,1,"Master List")&amp;":"&amp;ADDRESS(51,38+MATCH(T$1,'Master List'!$AM$1:$XDT$1,0),1,1),TRUE),0),'Master List'!$AE$1:$AF$51,2,FALSE)+IFERROR(VLOOKUP($A2,'Master List'!$AG:$AL,6,FALSE),0),1),0)),"")</f>
        <v>71</v>
      </c>
      <c r="U2">
        <f ca="1">IFERROR(AVERAGE(K2:T2),-99)+ROW()/1000</f>
        <v>75.001999999999995</v>
      </c>
      <c r="V2">
        <f ca="1">RANK(U2,$U$2:$U$51,0)</f>
        <v>27</v>
      </c>
      <c r="W2" t="str">
        <f>A2</f>
        <v>Flawius</v>
      </c>
      <c r="Y2">
        <f>IFERROR(SUMIF(Data!B:B,$A2,Data!E:E)/(COUNTIF(Data!B:B,$A2)*3),"")</f>
        <v>0.59027777777777779</v>
      </c>
      <c r="Z2">
        <f>IFERROR(AVERAGEIF(Data!B:B,A2,Data!D:D),"")</f>
        <v>0.64104166666666673</v>
      </c>
      <c r="AA2">
        <f>IFERROR((COUNTIF(Data!B:B,A2)-COUNTIFS(Data!B:B,A2,Data!F:F,"N"))/COUNTIF(Data!B:B,A2),"")</f>
        <v>1</v>
      </c>
      <c r="AB2">
        <f t="shared" ref="AB2:AB50" si="1">IFERROR(ROUND(AVERAGE(Y2,SQRT(Z2))*100,0)+ROW()/1000,"")</f>
        <v>70.001999999999995</v>
      </c>
      <c r="AC2">
        <f t="shared" ref="AC2:AC50" si="2">IFERROR(RANK(AB2,$AB$2:$AB$51,0),"")</f>
        <v>29</v>
      </c>
      <c r="AD2" t="str">
        <f t="shared" ref="AD2:AD33" si="3">A2</f>
        <v>Flawius</v>
      </c>
      <c r="AE2">
        <v>1</v>
      </c>
      <c r="AF2">
        <v>1.1000000000000001</v>
      </c>
      <c r="AG2" s="332" t="s">
        <v>0</v>
      </c>
      <c r="AH2" s="333" t="s">
        <v>504</v>
      </c>
      <c r="AI2" s="333" t="s">
        <v>507</v>
      </c>
      <c r="AJ2" s="333" t="s">
        <v>505</v>
      </c>
      <c r="AK2" s="333" t="s">
        <v>506</v>
      </c>
      <c r="AL2" t="s">
        <v>502</v>
      </c>
      <c r="AN2" t="s">
        <v>229</v>
      </c>
      <c r="AO2" s="157" t="s">
        <v>229</v>
      </c>
      <c r="AP2" s="161" t="s">
        <v>171</v>
      </c>
      <c r="AQ2" s="164" t="s">
        <v>343</v>
      </c>
      <c r="AR2" s="174" t="s">
        <v>287</v>
      </c>
      <c r="AS2" t="s">
        <v>287</v>
      </c>
      <c r="AT2" t="s">
        <v>287</v>
      </c>
      <c r="AU2" t="s">
        <v>287</v>
      </c>
      <c r="AV2" t="s">
        <v>373</v>
      </c>
      <c r="AW2" s="64" t="s">
        <v>373</v>
      </c>
      <c r="AX2" t="s">
        <v>373</v>
      </c>
      <c r="AY2" t="s">
        <v>373</v>
      </c>
      <c r="AZ2" t="s">
        <v>373</v>
      </c>
      <c r="BA2" t="s">
        <v>373</v>
      </c>
      <c r="BB2" t="s">
        <v>373</v>
      </c>
      <c r="BC2" t="s">
        <v>373</v>
      </c>
      <c r="BD2" s="255" t="s">
        <v>5</v>
      </c>
      <c r="BE2" s="256" t="s">
        <v>5</v>
      </c>
      <c r="BF2" t="s">
        <v>293</v>
      </c>
      <c r="BG2" s="272" t="s">
        <v>5</v>
      </c>
      <c r="BH2" s="273" t="s">
        <v>5</v>
      </c>
      <c r="BI2" t="s">
        <v>5</v>
      </c>
      <c r="BJ2" t="s">
        <v>436</v>
      </c>
      <c r="BK2" t="s">
        <v>441</v>
      </c>
      <c r="BL2" t="s">
        <v>441</v>
      </c>
      <c r="BM2" t="s">
        <v>451</v>
      </c>
      <c r="BN2" t="s">
        <v>451</v>
      </c>
      <c r="BO2" t="s">
        <v>459</v>
      </c>
      <c r="BP2" t="s">
        <v>459</v>
      </c>
      <c r="BQ2" t="s">
        <v>459</v>
      </c>
      <c r="BR2" t="s">
        <v>430</v>
      </c>
      <c r="BS2" t="s">
        <v>488</v>
      </c>
      <c r="BT2" t="s">
        <v>488</v>
      </c>
      <c r="BU2" t="s">
        <v>493</v>
      </c>
      <c r="BV2" t="s">
        <v>493</v>
      </c>
      <c r="BW2" t="s">
        <v>493</v>
      </c>
      <c r="BX2" t="s">
        <v>493</v>
      </c>
      <c r="BY2" t="s">
        <v>493</v>
      </c>
      <c r="BZ2" t="s">
        <v>493</v>
      </c>
      <c r="CA2" t="s">
        <v>493</v>
      </c>
      <c r="CB2" t="s">
        <v>493</v>
      </c>
      <c r="CC2" t="s">
        <v>493</v>
      </c>
      <c r="CD2" t="s">
        <v>493</v>
      </c>
      <c r="CE2" t="s">
        <v>493</v>
      </c>
      <c r="CF2" t="s">
        <v>537</v>
      </c>
      <c r="CG2" t="s">
        <v>493</v>
      </c>
      <c r="CH2" t="s">
        <v>488</v>
      </c>
      <c r="CI2" t="s">
        <v>488</v>
      </c>
      <c r="CJ2" t="s">
        <v>559</v>
      </c>
      <c r="CK2" t="s">
        <v>559</v>
      </c>
      <c r="CL2" t="s">
        <v>559</v>
      </c>
      <c r="CM2" t="s">
        <v>559</v>
      </c>
      <c r="CN2" t="s">
        <v>569</v>
      </c>
      <c r="CO2" t="s">
        <v>559</v>
      </c>
      <c r="CP2" t="s">
        <v>559</v>
      </c>
      <c r="CQ2" t="s">
        <v>559</v>
      </c>
      <c r="CR2" t="s">
        <v>354</v>
      </c>
      <c r="CS2" t="s">
        <v>354</v>
      </c>
      <c r="CT2" t="s">
        <v>559</v>
      </c>
      <c r="CU2" t="s">
        <v>559</v>
      </c>
      <c r="CV2" t="s">
        <v>354</v>
      </c>
      <c r="CW2" t="s">
        <v>354</v>
      </c>
      <c r="CX2" t="s">
        <v>354</v>
      </c>
      <c r="CY2" t="s">
        <v>354</v>
      </c>
      <c r="CZ2" t="s">
        <v>354</v>
      </c>
      <c r="DA2" t="s">
        <v>354</v>
      </c>
      <c r="DB2" t="s">
        <v>659</v>
      </c>
      <c r="DC2" t="s">
        <v>659</v>
      </c>
      <c r="DD2" s="531" t="s">
        <v>659</v>
      </c>
      <c r="DE2" t="s">
        <v>559</v>
      </c>
      <c r="DF2" t="s">
        <v>559</v>
      </c>
      <c r="DG2" s="542" t="s">
        <v>559</v>
      </c>
      <c r="DH2" t="s">
        <v>680</v>
      </c>
      <c r="DI2" t="s">
        <v>680</v>
      </c>
      <c r="DJ2" s="560" t="s">
        <v>390</v>
      </c>
      <c r="DK2" s="560" t="s">
        <v>332</v>
      </c>
      <c r="DL2" s="571" t="s">
        <v>680</v>
      </c>
      <c r="DM2" t="s">
        <v>680</v>
      </c>
      <c r="DN2" t="s">
        <v>272</v>
      </c>
      <c r="DO2" t="s">
        <v>10</v>
      </c>
      <c r="DP2" t="s">
        <v>680</v>
      </c>
    </row>
    <row r="3" spans="1:120">
      <c r="A3" s="93" t="s">
        <v>694</v>
      </c>
      <c r="C3" t="str">
        <f ca="1">IFERROR(MIN(100,ROUND(AVERAGE(SUMIFS(Data!$E:$E,Data!$B:$B,$A3,Data!$A:$A,#REF!)/(COUNTIFS(Data!$B:$B,$A3,Data!$A:$A,#REF!)*3),SQRT(AVERAGEIFS(Data!$D:$D,Data!$B:$B,$A3,Data!$A:$A,#REF!)))*100*IFERROR(VLOOKUP(MATCH($A3,INDIRECT(ADDRESS(2,38+MATCH(C$1,'Master List'!$AM$1:$XDT$1,0),1,1,"Master List")&amp;":"&amp;ADDRESS(51,38+MATCH(C$1,'Master List'!$AM$1:$XDT$1,0),1,1),TRUE),0),'Master List'!$AE$1:$AF$51,2,FALSE)+IFERROR(VLOOKUP($A3,'Master List'!$AG:$AL,6,FALSE),0),1),0)),"")</f>
        <v/>
      </c>
      <c r="D3" t="str">
        <f ca="1">IFERROR(MIN(100,ROUND(AVERAGE(SUMIFS(Data!$E:$E,Data!$B:$B,$A3,Data!$A:$A,#REF!)/(COUNTIFS(Data!$B:$B,$A3,Data!$A:$A,#REF!)*3),SQRT(AVERAGEIFS(Data!$D:$D,Data!$B:$B,$A3,Data!$A:$A,#REF!)))*100*IFERROR(VLOOKUP(MATCH($A3,INDIRECT(ADDRESS(2,38+MATCH(D$1,'Master List'!$AM$1:$XDT$1,0),1,1,"Master List")&amp;":"&amp;ADDRESS(51,38+MATCH(D$1,'Master List'!$AM$1:$XDT$1,0),1,1),TRUE),0),'Master List'!$AE$1:$AF$51,2,FALSE)+IFERROR(VLOOKUP($A3,'Master List'!$AG:$AL,6,FALSE),0),1),0)),"")</f>
        <v/>
      </c>
      <c r="E3" t="str">
        <f ca="1">IFERROR(MIN(100,ROUND(AVERAGE(SUMIFS(Data!$E:$E,Data!$B:$B,$A3,Data!$A:$A,#REF!)/(COUNTIFS(Data!$B:$B,$A3,Data!$A:$A,#REF!)*3),SQRT(AVERAGEIFS(Data!$D:$D,Data!$B:$B,$A3,Data!$A:$A,#REF!)))*100*IFERROR(VLOOKUP(MATCH($A3,INDIRECT(ADDRESS(2,38+MATCH(E$1,'Master List'!$AM$1:$XDT$1,0),1,1,"Master List")&amp;":"&amp;ADDRESS(51,38+MATCH(E$1,'Master List'!$AM$1:$XDT$1,0),1,1),TRUE),0),'Master List'!$AE$1:$AF$51,2,FALSE)+IFERROR(VLOOKUP($A3,'Master List'!$AG:$AL,6,FALSE),0),1),0)),"")</f>
        <v/>
      </c>
      <c r="F3" t="str">
        <f ca="1">IFERROR(MIN(100,ROUND(AVERAGE(SUMIFS(Data!$E:$E,Data!$B:$B,$A3,Data!$A:$A,#REF!)/(COUNTIFS(Data!$B:$B,$A3,Data!$A:$A,#REF!)*3),SQRT(AVERAGEIFS(Data!$D:$D,Data!$B:$B,$A3,Data!$A:$A,#REF!)))*100*IFERROR(VLOOKUP(MATCH($A3,INDIRECT(ADDRESS(2,38+MATCH(F$1,'Master List'!$AM$1:$XDT$1,0),1,1,"Master List")&amp;":"&amp;ADDRESS(51,38+MATCH(F$1,'Master List'!$AM$1:$XDT$1,0),1,1),TRUE),0),'Master List'!$AE$1:$AF$51,2,FALSE)+IFERROR(VLOOKUP($A3,'Master List'!$AG:$AL,6,FALSE),0),1),0)),"")</f>
        <v/>
      </c>
      <c r="G3" t="str">
        <f ca="1">IFERROR(MIN(100,ROUND(AVERAGE(SUMIFS(Data!$E:$E,Data!$B:$B,$A3,Data!$A:$A,#REF!)/(COUNTIFS(Data!$B:$B,$A3,Data!$A:$A,#REF!)*3),SQRT(AVERAGEIFS(Data!$D:$D,Data!$B:$B,$A3,Data!$A:$A,#REF!)))*100*IFERROR(VLOOKUP(MATCH($A3,INDIRECT(ADDRESS(2,38+MATCH(G$1,'Master List'!$AM$1:$XDT$1,0),1,1,"Master List")&amp;":"&amp;ADDRESS(51,38+MATCH(G$1,'Master List'!$AM$1:$XDT$1,0),1,1),TRUE),0),'Master List'!$AE$1:$AF$51,2,FALSE)+IFERROR(VLOOKUP($A3,'Master List'!$AG:$AL,6,FALSE),0),1),0)),"")</f>
        <v/>
      </c>
      <c r="H3">
        <f t="shared" ref="H3:H51" ca="1" si="4">IFERROR(AVERAGE(C3:G3),-99)+ROW()/1000</f>
        <v>-98.997</v>
      </c>
      <c r="I3">
        <f t="shared" ref="I3:I51" ca="1" si="5">RANK(H3,$H$2:$H$51,0)</f>
        <v>49</v>
      </c>
      <c r="J3" t="str">
        <f t="shared" si="0"/>
        <v>KESS2686</v>
      </c>
      <c r="K3" t="str">
        <f ca="1">IFERROR(MIN(100,ROUND(AVERAGE(SUMIFS(Data!$E:$E,Data!$B:$B,$A3,Data!$A:$A,K$1)/(COUNTIFS(Data!$B:$B,$A3,Data!$A:$A,K$1)*3),SQRT(AVERAGEIFS(Data!$D:$D,Data!$B:$B,$A3,Data!$A:$A,K$1)))*100*IFERROR(VLOOKUP(MATCH($A3,INDIRECT(ADDRESS(2,38+MATCH(K$1,'Master List'!$AM$1:$XDT$1,0),1,1,"Master List")&amp;":"&amp;ADDRESS(51,38+MATCH(K$1,'Master List'!$AM$1:$XDT$1,0),1,1),TRUE),0),'Master List'!$AE$1:$AF$51,2,FALSE)+IFERROR(VLOOKUP($A3,'Master List'!$AG:$AL,6,FALSE),0),1),0)),"")</f>
        <v/>
      </c>
      <c r="L3" t="str">
        <f ca="1">IFERROR(MIN(100,ROUND(AVERAGE(SUMIFS(Data!$E:$E,Data!$B:$B,$A3,Data!$A:$A,L$1)/(COUNTIFS(Data!$B:$B,$A3,Data!$A:$A,L$1)*3),SQRT(AVERAGEIFS(Data!$D:$D,Data!$B:$B,$A3,Data!$A:$A,L$1)))*100*IFERROR(VLOOKUP(MATCH($A3,INDIRECT(ADDRESS(2,38+MATCH(L$1,'Master List'!$AM$1:$XDT$1,0),1,1,"Master List")&amp;":"&amp;ADDRESS(51,38+MATCH(L$1,'Master List'!$AM$1:$XDT$1,0),1,1),TRUE),0),'Master List'!$AE$1:$AF$51,2,FALSE)+IFERROR(VLOOKUP($A3,'Master List'!$AG:$AL,6,FALSE),0),1),0)),"")</f>
        <v/>
      </c>
      <c r="M3" t="str">
        <f ca="1">IFERROR(MIN(100,ROUND(AVERAGE(SUMIFS(Data!$E:$E,Data!$B:$B,$A3,Data!$A:$A,M$1)/(COUNTIFS(Data!$B:$B,$A3,Data!$A:$A,M$1)*3),SQRT(AVERAGEIFS(Data!$D:$D,Data!$B:$B,$A3,Data!$A:$A,M$1)))*100*IFERROR(VLOOKUP(MATCH($A3,INDIRECT(ADDRESS(2,38+MATCH(M$1,'Master List'!$AM$1:$XDT$1,0),1,1,"Master List")&amp;":"&amp;ADDRESS(51,38+MATCH(M$1,'Master List'!$AM$1:$XDT$1,0),1,1),TRUE),0),'Master List'!$AE$1:$AF$51,2,FALSE)+IFERROR(VLOOKUP($A3,'Master List'!$AG:$AL,6,FALSE),0),1),0)),"")</f>
        <v/>
      </c>
      <c r="N3" t="str">
        <f ca="1">IFERROR(MIN(100,ROUND(AVERAGE(SUMIFS(Data!$E:$E,Data!$B:$B,$A3,Data!$A:$A,N$1)/(COUNTIFS(Data!$B:$B,$A3,Data!$A:$A,N$1)*3),SQRT(AVERAGEIFS(Data!$D:$D,Data!$B:$B,$A3,Data!$A:$A,N$1)))*100*IFERROR(VLOOKUP(MATCH($A3,INDIRECT(ADDRESS(2,38+MATCH(N$1,'Master List'!$AM$1:$XDT$1,0),1,1,"Master List")&amp;":"&amp;ADDRESS(51,38+MATCH(N$1,'Master List'!$AM$1:$XDT$1,0),1,1),TRUE),0),'Master List'!$AE$1:$AF$51,2,FALSE)+IFERROR(VLOOKUP($A3,'Master List'!$AG:$AL,6,FALSE),0),1),0)),"")</f>
        <v/>
      </c>
      <c r="O3" t="str">
        <f ca="1">IFERROR(MIN(100,ROUND(AVERAGE(SUMIFS(Data!$E:$E,Data!$B:$B,$A3,Data!$A:$A,O$1)/(COUNTIFS(Data!$B:$B,$A3,Data!$A:$A,O$1)*3),SQRT(AVERAGEIFS(Data!$D:$D,Data!$B:$B,$A3,Data!$A:$A,O$1)))*100*IFERROR(VLOOKUP(MATCH($A3,INDIRECT(ADDRESS(2,38+MATCH(O$1,'Master List'!$AM$1:$XDT$1,0),1,1,"Master List")&amp;":"&amp;ADDRESS(51,38+MATCH(O$1,'Master List'!$AM$1:$XDT$1,0),1,1),TRUE),0),'Master List'!$AE$1:$AF$51,2,FALSE)+IFERROR(VLOOKUP($A3,'Master List'!$AG:$AL,6,FALSE),0),1),0)),"")</f>
        <v/>
      </c>
      <c r="P3" t="str">
        <f ca="1">IFERROR(MIN(100,ROUND(AVERAGE(SUMIFS(Data!$E:$E,Data!$B:$B,$A3,Data!$A:$A,P$1)/(COUNTIFS(Data!$B:$B,$A3,Data!$A:$A,P$1)*3),SQRT(AVERAGEIFS(Data!$D:$D,Data!$B:$B,$A3,Data!$A:$A,P$1)))*100*IFERROR(VLOOKUP(MATCH($A3,INDIRECT(ADDRESS(2,38+MATCH(P$1,'Master List'!$AM$1:$XDT$1,0),1,1,"Master List")&amp;":"&amp;ADDRESS(51,38+MATCH(P$1,'Master List'!$AM$1:$XDT$1,0),1,1),TRUE),0),'Master List'!$AE$1:$AF$51,2,FALSE)+IFERROR(VLOOKUP($A3,'Master List'!$AG:$AL,6,FALSE),0),1),0)),"")</f>
        <v/>
      </c>
      <c r="Q3">
        <f ca="1">IFERROR(MIN(100,ROUND(AVERAGE(SUMIFS(Data!$E:$E,Data!$B:$B,$A3,Data!$A:$A,Q$1)/(COUNTIFS(Data!$B:$B,$A3,Data!$A:$A,Q$1)*3),SQRT(AVERAGEIFS(Data!$D:$D,Data!$B:$B,$A3,Data!$A:$A,Q$1)))*100*IFERROR(VLOOKUP(MATCH($A3,INDIRECT(ADDRESS(2,38+MATCH(Q$1,'Master List'!$AM$1:$XDT$1,0),1,1,"Master List")&amp;":"&amp;ADDRESS(51,38+MATCH(Q$1,'Master List'!$AM$1:$XDT$1,0),1,1),TRUE),0),'Master List'!$AE$1:$AF$51,2,FALSE)+IFERROR(VLOOKUP($A3,'Master List'!$AG:$AL,6,FALSE),0),1),0)),"")</f>
        <v>85</v>
      </c>
      <c r="R3">
        <f ca="1">IFERROR(MIN(100,ROUND(AVERAGE(SUMIFS(Data!$E:$E,Data!$B:$B,$A3,Data!$A:$A,R$1)/(COUNTIFS(Data!$B:$B,$A3,Data!$A:$A,R$1)*3),SQRT(AVERAGEIFS(Data!$D:$D,Data!$B:$B,$A3,Data!$A:$A,R$1)))*100*IFERROR(VLOOKUP(MATCH($A3,INDIRECT(ADDRESS(2,38+MATCH(R$1,'Master List'!$AM$1:$XDT$1,0),1,1,"Master List")&amp;":"&amp;ADDRESS(51,38+MATCH(R$1,'Master List'!$AM$1:$XDT$1,0),1,1),TRUE),0),'Master List'!$AE$1:$AF$51,2,FALSE)+IFERROR(VLOOKUP($A3,'Master List'!$AG:$AL,6,FALSE),0),1),0)),"")</f>
        <v>76</v>
      </c>
      <c r="S3" t="str">
        <f ca="1">IFERROR(MIN(100,ROUND(AVERAGE(SUMIFS(Data!$E:$E,Data!$B:$B,$A3,Data!$A:$A,S$1)/(COUNTIFS(Data!$B:$B,$A3,Data!$A:$A,S$1)*3),SQRT(AVERAGEIFS(Data!$D:$D,Data!$B:$B,$A3,Data!$A:$A,S$1)))*100*IFERROR(VLOOKUP(MATCH($A3,INDIRECT(ADDRESS(2,38+MATCH(S$1,'Master List'!$AM$1:$XDT$1,0),1,1,"Master List")&amp;":"&amp;ADDRESS(51,38+MATCH(S$1,'Master List'!$AM$1:$XDT$1,0),1,1),TRUE),0),'Master List'!$AE$1:$AF$51,2,FALSE)+IFERROR(VLOOKUP($A3,'Master List'!$AG:$AL,6,FALSE),0),1),0)),"")</f>
        <v/>
      </c>
      <c r="T3">
        <f ca="1">IFERROR(MIN(100,ROUND(AVERAGE(SUMIFS(Data!$E:$E,Data!$B:$B,$A3,Data!$A:$A,T$1)/(COUNTIFS(Data!$B:$B,$A3,Data!$A:$A,T$1)*3),SQRT(AVERAGEIFS(Data!$D:$D,Data!$B:$B,$A3,Data!$A:$A,T$1)))*100*IFERROR(VLOOKUP(MATCH($A3,INDIRECT(ADDRESS(2,38+MATCH(T$1,'Master List'!$AM$1:$XDT$1,0),1,1,"Master List")&amp;":"&amp;ADDRESS(51,38+MATCH(T$1,'Master List'!$AM$1:$XDT$1,0),1,1),TRUE),0),'Master List'!$AE$1:$AF$51,2,FALSE)+IFERROR(VLOOKUP($A3,'Master List'!$AG:$AL,6,FALSE),0),1),0)),"")</f>
        <v>91</v>
      </c>
      <c r="U3">
        <f t="shared" ref="U3:U51" ca="1" si="6">IFERROR(AVERAGE(K3:T3),-99)+ROW()/1000</f>
        <v>84.003</v>
      </c>
      <c r="V3">
        <f t="shared" ref="V3:V51" ca="1" si="7">RANK(U3,$U$2:$U$51,0)</f>
        <v>12</v>
      </c>
      <c r="W3" t="str">
        <f t="shared" ref="W3:W51" si="8">A3</f>
        <v>KESS2686</v>
      </c>
      <c r="Y3">
        <f>IFERROR(SUMIF(Data!B:B,$A3,Data!E:E)/(COUNTIF(Data!B:B,$A3)*3),"")</f>
        <v>0.61111111111111116</v>
      </c>
      <c r="Z3">
        <f>IFERROR(AVERAGEIF(Data!B:B,A3,Data!D:D),"")</f>
        <v>0.65833333333333333</v>
      </c>
      <c r="AA3">
        <f>IFERROR((COUNTIF(Data!B:B,A3)-COUNTIFS(Data!B:B,A3,Data!F:F,"N"))/COUNTIF(Data!B:B,A3),"")</f>
        <v>1</v>
      </c>
      <c r="AB3">
        <f t="shared" si="1"/>
        <v>71.003</v>
      </c>
      <c r="AC3">
        <f t="shared" si="2"/>
        <v>26</v>
      </c>
      <c r="AD3" t="str">
        <f t="shared" si="3"/>
        <v>KESS2686</v>
      </c>
      <c r="AE3">
        <v>2</v>
      </c>
      <c r="AF3">
        <v>1.1000000000000001</v>
      </c>
      <c r="AG3" s="332" t="s">
        <v>680</v>
      </c>
      <c r="AH3" s="510" t="s">
        <v>51</v>
      </c>
      <c r="AI3" s="510" t="s">
        <v>51</v>
      </c>
      <c r="AJ3" s="510" t="s">
        <v>51</v>
      </c>
      <c r="AK3" s="510" t="s">
        <v>51</v>
      </c>
      <c r="AL3">
        <f>IF(AH3="Y",0.01,0)+IF(AI3="Y",0.03,0)+IF(AJ3="Y",0.03,0)+ IF(AK3="Y",0.01,0)</f>
        <v>0.08</v>
      </c>
      <c r="AN3" t="s">
        <v>287</v>
      </c>
      <c r="AO3" s="157" t="s">
        <v>287</v>
      </c>
      <c r="AP3" s="161" t="s">
        <v>229</v>
      </c>
      <c r="AQ3" s="164" t="s">
        <v>287</v>
      </c>
      <c r="AR3" s="174" t="s">
        <v>343</v>
      </c>
      <c r="AS3" t="s">
        <v>343</v>
      </c>
      <c r="AT3" t="s">
        <v>343</v>
      </c>
      <c r="AU3" t="s">
        <v>343</v>
      </c>
      <c r="AV3" t="s">
        <v>343</v>
      </c>
      <c r="AW3" t="s">
        <v>343</v>
      </c>
      <c r="AX3" t="s">
        <v>293</v>
      </c>
      <c r="AY3" t="s">
        <v>305</v>
      </c>
      <c r="AZ3" t="s">
        <v>305</v>
      </c>
      <c r="BA3" t="s">
        <v>305</v>
      </c>
      <c r="BB3" t="s">
        <v>305</v>
      </c>
      <c r="BC3" t="s">
        <v>293</v>
      </c>
      <c r="BD3" s="255" t="s">
        <v>379</v>
      </c>
      <c r="BE3" s="256" t="s">
        <v>379</v>
      </c>
      <c r="BF3" t="s">
        <v>379</v>
      </c>
      <c r="BG3" s="272" t="s">
        <v>379</v>
      </c>
      <c r="BH3" s="273" t="s">
        <v>379</v>
      </c>
      <c r="BI3" t="s">
        <v>430</v>
      </c>
      <c r="BJ3" t="s">
        <v>437</v>
      </c>
      <c r="BK3" t="s">
        <v>442</v>
      </c>
      <c r="BL3" t="s">
        <v>442</v>
      </c>
      <c r="BM3" t="s">
        <v>450</v>
      </c>
      <c r="BN3" t="s">
        <v>459</v>
      </c>
      <c r="BO3" t="s">
        <v>463</v>
      </c>
      <c r="BP3" t="s">
        <v>450</v>
      </c>
      <c r="BQ3" t="s">
        <v>430</v>
      </c>
      <c r="BR3" t="s">
        <v>354</v>
      </c>
      <c r="BS3" t="s">
        <v>430</v>
      </c>
      <c r="BT3" t="s">
        <v>354</v>
      </c>
      <c r="BU3" t="s">
        <v>430</v>
      </c>
      <c r="BV3" t="s">
        <v>354</v>
      </c>
      <c r="BW3" t="s">
        <v>488</v>
      </c>
      <c r="BX3" t="s">
        <v>488</v>
      </c>
      <c r="BY3" t="s">
        <v>488</v>
      </c>
      <c r="BZ3" t="s">
        <v>488</v>
      </c>
      <c r="CA3" t="s">
        <v>488</v>
      </c>
      <c r="CB3" t="s">
        <v>488</v>
      </c>
      <c r="CC3" t="s">
        <v>488</v>
      </c>
      <c r="CD3" t="s">
        <v>488</v>
      </c>
      <c r="CE3" t="s">
        <v>488</v>
      </c>
      <c r="CF3" t="s">
        <v>493</v>
      </c>
      <c r="CG3" t="s">
        <v>488</v>
      </c>
      <c r="CH3" t="s">
        <v>354</v>
      </c>
      <c r="CI3" t="s">
        <v>330</v>
      </c>
      <c r="CJ3" t="s">
        <v>330</v>
      </c>
      <c r="CK3" t="s">
        <v>330</v>
      </c>
      <c r="CL3" t="s">
        <v>330</v>
      </c>
      <c r="CM3" t="s">
        <v>330</v>
      </c>
      <c r="CN3" t="s">
        <v>559</v>
      </c>
      <c r="CO3" t="s">
        <v>354</v>
      </c>
      <c r="CP3" t="s">
        <v>354</v>
      </c>
      <c r="CQ3" t="s">
        <v>354</v>
      </c>
      <c r="CR3" t="s">
        <v>330</v>
      </c>
      <c r="CS3" t="s">
        <v>330</v>
      </c>
      <c r="CT3" t="s">
        <v>354</v>
      </c>
      <c r="CU3" t="s">
        <v>330</v>
      </c>
      <c r="CV3" t="s">
        <v>330</v>
      </c>
      <c r="CW3" t="s">
        <v>330</v>
      </c>
      <c r="CX3" t="s">
        <v>330</v>
      </c>
      <c r="CY3" t="s">
        <v>559</v>
      </c>
      <c r="CZ3" t="s">
        <v>559</v>
      </c>
      <c r="DA3" t="s">
        <v>559</v>
      </c>
      <c r="DB3" t="s">
        <v>569</v>
      </c>
      <c r="DC3" t="s">
        <v>569</v>
      </c>
      <c r="DD3" s="531" t="s">
        <v>569</v>
      </c>
      <c r="DE3" t="s">
        <v>330</v>
      </c>
      <c r="DF3" t="s">
        <v>330</v>
      </c>
      <c r="DG3" s="542" t="s">
        <v>330</v>
      </c>
      <c r="DH3" t="s">
        <v>3</v>
      </c>
      <c r="DI3" t="s">
        <v>3</v>
      </c>
      <c r="DJ3" s="560" t="s">
        <v>657</v>
      </c>
      <c r="DK3" s="560" t="s">
        <v>390</v>
      </c>
      <c r="DL3" s="571" t="s">
        <v>330</v>
      </c>
      <c r="DM3" t="s">
        <v>3</v>
      </c>
      <c r="DN3" t="s">
        <v>694</v>
      </c>
      <c r="DO3" t="s">
        <v>334</v>
      </c>
      <c r="DP3" t="s">
        <v>694</v>
      </c>
    </row>
    <row r="4" spans="1:120">
      <c r="A4" s="95" t="s">
        <v>332</v>
      </c>
      <c r="C4" t="str">
        <f ca="1">IFERROR(MIN(100,ROUND(AVERAGE(SUMIFS(Data!$E:$E,Data!$B:$B,$A4,Data!$A:$A,#REF!)/(COUNTIFS(Data!$B:$B,$A4,Data!$A:$A,#REF!)*3),SQRT(AVERAGEIFS(Data!$D:$D,Data!$B:$B,$A4,Data!$A:$A,#REF!)))*100*IFERROR(VLOOKUP(MATCH($A4,INDIRECT(ADDRESS(2,38+MATCH(C$1,'Master List'!$AM$1:$XDT$1,0),1,1,"Master List")&amp;":"&amp;ADDRESS(51,38+MATCH(C$1,'Master List'!$AM$1:$XDT$1,0),1,1),TRUE),0),'Master List'!$AE$1:$AF$51,2,FALSE)+IFERROR(VLOOKUP($A4,'Master List'!$AG:$AL,6,FALSE),0),1),0)),"")</f>
        <v/>
      </c>
      <c r="D4" t="str">
        <f ca="1">IFERROR(MIN(100,ROUND(AVERAGE(SUMIFS(Data!$E:$E,Data!$B:$B,$A4,Data!$A:$A,#REF!)/(COUNTIFS(Data!$B:$B,$A4,Data!$A:$A,#REF!)*3),SQRT(AVERAGEIFS(Data!$D:$D,Data!$B:$B,$A4,Data!$A:$A,#REF!)))*100*IFERROR(VLOOKUP(MATCH($A4,INDIRECT(ADDRESS(2,38+MATCH(D$1,'Master List'!$AM$1:$XDT$1,0),1,1,"Master List")&amp;":"&amp;ADDRESS(51,38+MATCH(D$1,'Master List'!$AM$1:$XDT$1,0),1,1),TRUE),0),'Master List'!$AE$1:$AF$51,2,FALSE)+IFERROR(VLOOKUP($A4,'Master List'!$AG:$AL,6,FALSE),0),1),0)),"")</f>
        <v/>
      </c>
      <c r="E4" t="str">
        <f ca="1">IFERROR(MIN(100,ROUND(AVERAGE(SUMIFS(Data!$E:$E,Data!$B:$B,$A4,Data!$A:$A,#REF!)/(COUNTIFS(Data!$B:$B,$A4,Data!$A:$A,#REF!)*3),SQRT(AVERAGEIFS(Data!$D:$D,Data!$B:$B,$A4,Data!$A:$A,#REF!)))*100*IFERROR(VLOOKUP(MATCH($A4,INDIRECT(ADDRESS(2,38+MATCH(E$1,'Master List'!$AM$1:$XDT$1,0),1,1,"Master List")&amp;":"&amp;ADDRESS(51,38+MATCH(E$1,'Master List'!$AM$1:$XDT$1,0),1,1),TRUE),0),'Master List'!$AE$1:$AF$51,2,FALSE)+IFERROR(VLOOKUP($A4,'Master List'!$AG:$AL,6,FALSE),0),1),0)),"")</f>
        <v/>
      </c>
      <c r="F4" t="str">
        <f ca="1">IFERROR(MIN(100,ROUND(AVERAGE(SUMIFS(Data!$E:$E,Data!$B:$B,$A4,Data!$A:$A,#REF!)/(COUNTIFS(Data!$B:$B,$A4,Data!$A:$A,#REF!)*3),SQRT(AVERAGEIFS(Data!$D:$D,Data!$B:$B,$A4,Data!$A:$A,#REF!)))*100*IFERROR(VLOOKUP(MATCH($A4,INDIRECT(ADDRESS(2,38+MATCH(F$1,'Master List'!$AM$1:$XDT$1,0),1,1,"Master List")&amp;":"&amp;ADDRESS(51,38+MATCH(F$1,'Master List'!$AM$1:$XDT$1,0),1,1),TRUE),0),'Master List'!$AE$1:$AF$51,2,FALSE)+IFERROR(VLOOKUP($A4,'Master List'!$AG:$AL,6,FALSE),0),1),0)),"")</f>
        <v/>
      </c>
      <c r="G4" t="str">
        <f ca="1">IFERROR(MIN(100,ROUND(AVERAGE(SUMIFS(Data!$E:$E,Data!$B:$B,$A4,Data!$A:$A,#REF!)/(COUNTIFS(Data!$B:$B,$A4,Data!$A:$A,#REF!)*3),SQRT(AVERAGEIFS(Data!$D:$D,Data!$B:$B,$A4,Data!$A:$A,#REF!)))*100*IFERROR(VLOOKUP(MATCH($A4,INDIRECT(ADDRESS(2,38+MATCH(G$1,'Master List'!$AM$1:$XDT$1,0),1,1,"Master List")&amp;":"&amp;ADDRESS(51,38+MATCH(G$1,'Master List'!$AM$1:$XDT$1,0),1,1),TRUE),0),'Master List'!$AE$1:$AF$51,2,FALSE)+IFERROR(VLOOKUP($A4,'Master List'!$AG:$AL,6,FALSE),0),1),0)),"")</f>
        <v/>
      </c>
      <c r="H4">
        <f t="shared" ca="1" si="4"/>
        <v>-98.995999999999995</v>
      </c>
      <c r="I4">
        <f t="shared" ca="1" si="5"/>
        <v>48</v>
      </c>
      <c r="J4" t="str">
        <f t="shared" si="0"/>
        <v>ROBO</v>
      </c>
      <c r="K4">
        <f ca="1">IFERROR(MIN(100,ROUND(AVERAGE(SUMIFS(Data!$E:$E,Data!$B:$B,$A4,Data!$A:$A,K$1)/(COUNTIFS(Data!$B:$B,$A4,Data!$A:$A,K$1)*3),SQRT(AVERAGEIFS(Data!$D:$D,Data!$B:$B,$A4,Data!$A:$A,K$1)))*100*IFERROR(VLOOKUP(MATCH($A4,INDIRECT(ADDRESS(2,38+MATCH(K$1,'Master List'!$AM$1:$XDT$1,0),1,1,"Master List")&amp;":"&amp;ADDRESS(51,38+MATCH(K$1,'Master List'!$AM$1:$XDT$1,0),1,1),TRUE),0),'Master List'!$AE$1:$AF$51,2,FALSE)+IFERROR(VLOOKUP($A4,'Master List'!$AG:$AL,6,FALSE),0),1),0)),"")</f>
        <v>84</v>
      </c>
      <c r="L4">
        <f ca="1">IFERROR(MIN(100,ROUND(AVERAGE(SUMIFS(Data!$E:$E,Data!$B:$B,$A4,Data!$A:$A,L$1)/(COUNTIFS(Data!$B:$B,$A4,Data!$A:$A,L$1)*3),SQRT(AVERAGEIFS(Data!$D:$D,Data!$B:$B,$A4,Data!$A:$A,L$1)))*100*IFERROR(VLOOKUP(MATCH($A4,INDIRECT(ADDRESS(2,38+MATCH(L$1,'Master List'!$AM$1:$XDT$1,0),1,1,"Master List")&amp;":"&amp;ADDRESS(51,38+MATCH(L$1,'Master List'!$AM$1:$XDT$1,0),1,1),TRUE),0),'Master List'!$AE$1:$AF$51,2,FALSE)+IFERROR(VLOOKUP($A4,'Master List'!$AG:$AL,6,FALSE),0),1),0)),"")</f>
        <v>60</v>
      </c>
      <c r="M4">
        <f ca="1">IFERROR(MIN(100,ROUND(AVERAGE(SUMIFS(Data!$E:$E,Data!$B:$B,$A4,Data!$A:$A,M$1)/(COUNTIFS(Data!$B:$B,$A4,Data!$A:$A,M$1)*3),SQRT(AVERAGEIFS(Data!$D:$D,Data!$B:$B,$A4,Data!$A:$A,M$1)))*100*IFERROR(VLOOKUP(MATCH($A4,INDIRECT(ADDRESS(2,38+MATCH(M$1,'Master List'!$AM$1:$XDT$1,0),1,1,"Master List")&amp;":"&amp;ADDRESS(51,38+MATCH(M$1,'Master List'!$AM$1:$XDT$1,0),1,1),TRUE),0),'Master List'!$AE$1:$AF$51,2,FALSE)+IFERROR(VLOOKUP($A4,'Master List'!$AG:$AL,6,FALSE),0),1),0)),"")</f>
        <v>49</v>
      </c>
      <c r="N4" t="str">
        <f ca="1">IFERROR(MIN(100,ROUND(AVERAGE(SUMIFS(Data!$E:$E,Data!$B:$B,$A4,Data!$A:$A,N$1)/(COUNTIFS(Data!$B:$B,$A4,Data!$A:$A,N$1)*3),SQRT(AVERAGEIFS(Data!$D:$D,Data!$B:$B,$A4,Data!$A:$A,N$1)))*100*IFERROR(VLOOKUP(MATCH($A4,INDIRECT(ADDRESS(2,38+MATCH(N$1,'Master List'!$AM$1:$XDT$1,0),1,1,"Master List")&amp;":"&amp;ADDRESS(51,38+MATCH(N$1,'Master List'!$AM$1:$XDT$1,0),1,1),TRUE),0),'Master List'!$AE$1:$AF$51,2,FALSE)+IFERROR(VLOOKUP($A4,'Master List'!$AG:$AL,6,FALSE),0),1),0)),"")</f>
        <v/>
      </c>
      <c r="O4">
        <f ca="1">IFERROR(MIN(100,ROUND(AVERAGE(SUMIFS(Data!$E:$E,Data!$B:$B,$A4,Data!$A:$A,O$1)/(COUNTIFS(Data!$B:$B,$A4,Data!$A:$A,O$1)*3),SQRT(AVERAGEIFS(Data!$D:$D,Data!$B:$B,$A4,Data!$A:$A,O$1)))*100*IFERROR(VLOOKUP(MATCH($A4,INDIRECT(ADDRESS(2,38+MATCH(O$1,'Master List'!$AM$1:$XDT$1,0),1,1,"Master List")&amp;":"&amp;ADDRESS(51,38+MATCH(O$1,'Master List'!$AM$1:$XDT$1,0),1,1),TRUE),0),'Master List'!$AE$1:$AF$51,2,FALSE)+IFERROR(VLOOKUP($A4,'Master List'!$AG:$AL,6,FALSE),0),1),0)),"")</f>
        <v>48</v>
      </c>
      <c r="P4" t="str">
        <f ca="1">IFERROR(MIN(100,ROUND(AVERAGE(SUMIFS(Data!$E:$E,Data!$B:$B,$A4,Data!$A:$A,P$1)/(COUNTIFS(Data!$B:$B,$A4,Data!$A:$A,P$1)*3),SQRT(AVERAGEIFS(Data!$D:$D,Data!$B:$B,$A4,Data!$A:$A,P$1)))*100*IFERROR(VLOOKUP(MATCH($A4,INDIRECT(ADDRESS(2,38+MATCH(P$1,'Master List'!$AM$1:$XDT$1,0),1,1,"Master List")&amp;":"&amp;ADDRESS(51,38+MATCH(P$1,'Master List'!$AM$1:$XDT$1,0),1,1),TRUE),0),'Master List'!$AE$1:$AF$51,2,FALSE)+IFERROR(VLOOKUP($A4,'Master List'!$AG:$AL,6,FALSE),0),1),0)),"")</f>
        <v/>
      </c>
      <c r="Q4" t="str">
        <f ca="1">IFERROR(MIN(100,ROUND(AVERAGE(SUMIFS(Data!$E:$E,Data!$B:$B,$A4,Data!$A:$A,Q$1)/(COUNTIFS(Data!$B:$B,$A4,Data!$A:$A,Q$1)*3),SQRT(AVERAGEIFS(Data!$D:$D,Data!$B:$B,$A4,Data!$A:$A,Q$1)))*100*IFERROR(VLOOKUP(MATCH($A4,INDIRECT(ADDRESS(2,38+MATCH(Q$1,'Master List'!$AM$1:$XDT$1,0),1,1,"Master List")&amp;":"&amp;ADDRESS(51,38+MATCH(Q$1,'Master List'!$AM$1:$XDT$1,0),1,1),TRUE),0),'Master List'!$AE$1:$AF$51,2,FALSE)+IFERROR(VLOOKUP($A4,'Master List'!$AG:$AL,6,FALSE),0),1),0)),"")</f>
        <v/>
      </c>
      <c r="R4">
        <f ca="1">IFERROR(MIN(100,ROUND(AVERAGE(SUMIFS(Data!$E:$E,Data!$B:$B,$A4,Data!$A:$A,R$1)/(COUNTIFS(Data!$B:$B,$A4,Data!$A:$A,R$1)*3),SQRT(AVERAGEIFS(Data!$D:$D,Data!$B:$B,$A4,Data!$A:$A,R$1)))*100*IFERROR(VLOOKUP(MATCH($A4,INDIRECT(ADDRESS(2,38+MATCH(R$1,'Master List'!$AM$1:$XDT$1,0),1,1,"Master List")&amp;":"&amp;ADDRESS(51,38+MATCH(R$1,'Master List'!$AM$1:$XDT$1,0),1,1),TRUE),0),'Master List'!$AE$1:$AF$51,2,FALSE)+IFERROR(VLOOKUP($A4,'Master List'!$AG:$AL,6,FALSE),0),1),0)),"")</f>
        <v>61</v>
      </c>
      <c r="S4" t="str">
        <f ca="1">IFERROR(MIN(100,ROUND(AVERAGE(SUMIFS(Data!$E:$E,Data!$B:$B,$A4,Data!$A:$A,S$1)/(COUNTIFS(Data!$B:$B,$A4,Data!$A:$A,S$1)*3),SQRT(AVERAGEIFS(Data!$D:$D,Data!$B:$B,$A4,Data!$A:$A,S$1)))*100*IFERROR(VLOOKUP(MATCH($A4,INDIRECT(ADDRESS(2,38+MATCH(S$1,'Master List'!$AM$1:$XDT$1,0),1,1,"Master List")&amp;":"&amp;ADDRESS(51,38+MATCH(S$1,'Master List'!$AM$1:$XDT$1,0),1,1),TRUE),0),'Master List'!$AE$1:$AF$51,2,FALSE)+IFERROR(VLOOKUP($A4,'Master List'!$AG:$AL,6,FALSE),0),1),0)),"")</f>
        <v/>
      </c>
      <c r="T4">
        <f ca="1">IFERROR(MIN(100,ROUND(AVERAGE(SUMIFS(Data!$E:$E,Data!$B:$B,$A4,Data!$A:$A,T$1)/(COUNTIFS(Data!$B:$B,$A4,Data!$A:$A,T$1)*3),SQRT(AVERAGEIFS(Data!$D:$D,Data!$B:$B,$A4,Data!$A:$A,T$1)))*100*IFERROR(VLOOKUP(MATCH($A4,INDIRECT(ADDRESS(2,38+MATCH(T$1,'Master List'!$AM$1:$XDT$1,0),1,1,"Master List")&amp;":"&amp;ADDRESS(51,38+MATCH(T$1,'Master List'!$AM$1:$XDT$1,0),1,1),TRUE),0),'Master List'!$AE$1:$AF$51,2,FALSE)+IFERROR(VLOOKUP($A4,'Master List'!$AG:$AL,6,FALSE),0),1),0)),"")</f>
        <v>50</v>
      </c>
      <c r="U4">
        <f t="shared" ca="1" si="6"/>
        <v>58.670666666666662</v>
      </c>
      <c r="V4">
        <f t="shared" ca="1" si="7"/>
        <v>34</v>
      </c>
      <c r="W4" t="str">
        <f t="shared" si="8"/>
        <v>ROBO</v>
      </c>
      <c r="Y4">
        <f>IFERROR(SUMIF(Data!B:B,$A4,Data!E:E)/(COUNTIF(Data!B:B,$A4)*3),"")</f>
        <v>0.50813008130081305</v>
      </c>
      <c r="Z4">
        <f>IFERROR(AVERAGEIF(Data!B:B,A4,Data!D:D),"")</f>
        <v>0.66737804878048756</v>
      </c>
      <c r="AA4">
        <f>IFERROR((COUNTIF(Data!B:B,A4)-COUNTIFS(Data!B:B,A4,Data!F:F,"N"))/COUNTIF(Data!B:B,A4),"")</f>
        <v>0.99390243902439024</v>
      </c>
      <c r="AB4">
        <f t="shared" si="1"/>
        <v>66.004000000000005</v>
      </c>
      <c r="AC4">
        <f t="shared" si="2"/>
        <v>33</v>
      </c>
      <c r="AD4" t="str">
        <f t="shared" si="3"/>
        <v>ROBO</v>
      </c>
      <c r="AE4">
        <v>3</v>
      </c>
      <c r="AF4">
        <v>1.1000000000000001</v>
      </c>
      <c r="AG4" s="332" t="s">
        <v>694</v>
      </c>
      <c r="AH4" s="510" t="s">
        <v>51</v>
      </c>
      <c r="AI4" s="510" t="s">
        <v>51</v>
      </c>
      <c r="AJ4" s="510" t="s">
        <v>51</v>
      </c>
      <c r="AK4" s="510" t="s">
        <v>51</v>
      </c>
      <c r="AL4">
        <f t="shared" ref="AL4:AL52" si="9">IF(AH4="Y",0.01,0)+IF(AI4="Y",0.03,0)+IF(AJ4="Y",0.03,0)+ IF(AK4="Y",0.01,0)</f>
        <v>0.08</v>
      </c>
      <c r="AN4" t="s">
        <v>269</v>
      </c>
      <c r="AO4" s="157" t="s">
        <v>269</v>
      </c>
      <c r="AP4" s="161" t="s">
        <v>287</v>
      </c>
      <c r="AQ4" s="164" t="s">
        <v>229</v>
      </c>
      <c r="AR4" s="174" t="s">
        <v>347</v>
      </c>
      <c r="AS4" t="s">
        <v>229</v>
      </c>
      <c r="AT4" t="s">
        <v>293</v>
      </c>
      <c r="AU4" t="s">
        <v>305</v>
      </c>
      <c r="AV4" t="s">
        <v>293</v>
      </c>
      <c r="AW4" s="64" t="s">
        <v>305</v>
      </c>
      <c r="AX4" t="s">
        <v>379</v>
      </c>
      <c r="AY4" t="s">
        <v>245</v>
      </c>
      <c r="AZ4" t="s">
        <v>245</v>
      </c>
      <c r="BA4" t="s">
        <v>245</v>
      </c>
      <c r="BB4" t="s">
        <v>245</v>
      </c>
      <c r="BC4" t="s">
        <v>379</v>
      </c>
      <c r="BD4" s="255" t="s">
        <v>229</v>
      </c>
      <c r="BE4" s="256" t="s">
        <v>388</v>
      </c>
      <c r="BF4" t="s">
        <v>388</v>
      </c>
      <c r="BG4" s="272" t="s">
        <v>388</v>
      </c>
      <c r="BH4" s="273" t="s">
        <v>423</v>
      </c>
      <c r="BI4" t="s">
        <v>379</v>
      </c>
      <c r="BJ4" t="s">
        <v>293</v>
      </c>
      <c r="BK4" t="s">
        <v>293</v>
      </c>
      <c r="BL4" t="s">
        <v>293</v>
      </c>
      <c r="BM4" t="s">
        <v>430</v>
      </c>
      <c r="BN4" t="s">
        <v>450</v>
      </c>
      <c r="BO4" t="s">
        <v>430</v>
      </c>
      <c r="BP4" t="s">
        <v>430</v>
      </c>
      <c r="BQ4" t="s">
        <v>354</v>
      </c>
      <c r="BR4" t="s">
        <v>379</v>
      </c>
      <c r="BS4" t="s">
        <v>354</v>
      </c>
      <c r="BT4" t="s">
        <v>430</v>
      </c>
      <c r="BU4" t="s">
        <v>354</v>
      </c>
      <c r="BV4" t="s">
        <v>430</v>
      </c>
      <c r="BW4" t="s">
        <v>354</v>
      </c>
      <c r="BX4" t="s">
        <v>354</v>
      </c>
      <c r="BY4" t="s">
        <v>354</v>
      </c>
      <c r="BZ4" t="s">
        <v>354</v>
      </c>
      <c r="CA4" t="s">
        <v>354</v>
      </c>
      <c r="CB4" t="s">
        <v>354</v>
      </c>
      <c r="CC4" t="s">
        <v>354</v>
      </c>
      <c r="CD4" t="s">
        <v>354</v>
      </c>
      <c r="CE4" t="s">
        <v>354</v>
      </c>
      <c r="CF4" t="s">
        <v>488</v>
      </c>
      <c r="CG4" t="s">
        <v>354</v>
      </c>
      <c r="CH4" t="s">
        <v>330</v>
      </c>
      <c r="CI4" t="s">
        <v>354</v>
      </c>
      <c r="CJ4" t="s">
        <v>354</v>
      </c>
      <c r="CK4" t="s">
        <v>354</v>
      </c>
      <c r="CL4" t="s">
        <v>354</v>
      </c>
      <c r="CM4" t="s">
        <v>354</v>
      </c>
      <c r="CN4" t="s">
        <v>354</v>
      </c>
      <c r="CO4" t="s">
        <v>330</v>
      </c>
      <c r="CP4" t="s">
        <v>330</v>
      </c>
      <c r="CQ4" t="s">
        <v>330</v>
      </c>
      <c r="CR4" t="s">
        <v>488</v>
      </c>
      <c r="CS4" t="s">
        <v>488</v>
      </c>
      <c r="CT4" t="s">
        <v>330</v>
      </c>
      <c r="CU4" t="s">
        <v>488</v>
      </c>
      <c r="CV4" t="s">
        <v>488</v>
      </c>
      <c r="CW4" t="s">
        <v>488</v>
      </c>
      <c r="CX4" t="s">
        <v>488</v>
      </c>
      <c r="CY4" t="s">
        <v>330</v>
      </c>
      <c r="CZ4" t="s">
        <v>330</v>
      </c>
      <c r="DA4" t="s">
        <v>656</v>
      </c>
      <c r="DB4" t="s">
        <v>559</v>
      </c>
      <c r="DC4" t="s">
        <v>559</v>
      </c>
      <c r="DD4" s="531" t="s">
        <v>559</v>
      </c>
      <c r="DE4" t="s">
        <v>332</v>
      </c>
      <c r="DF4" t="s">
        <v>332</v>
      </c>
      <c r="DG4" s="542" t="s">
        <v>332</v>
      </c>
      <c r="DH4" t="s">
        <v>332</v>
      </c>
      <c r="DI4" t="s">
        <v>332</v>
      </c>
      <c r="DJ4" s="560" t="s">
        <v>452</v>
      </c>
      <c r="DK4" s="560" t="s">
        <v>452</v>
      </c>
      <c r="DL4" s="571" t="s">
        <v>452</v>
      </c>
      <c r="DM4" t="s">
        <v>694</v>
      </c>
      <c r="DN4" t="s">
        <v>695</v>
      </c>
      <c r="DO4" t="s">
        <v>534</v>
      </c>
      <c r="DP4" t="s">
        <v>332</v>
      </c>
    </row>
    <row r="5" spans="1:120">
      <c r="A5" s="93" t="s">
        <v>696</v>
      </c>
      <c r="C5" t="str">
        <f ca="1">IFERROR(MIN(100,ROUND(AVERAGE(SUMIFS(Data!$E:$E,Data!$B:$B,$A5,Data!$A:$A,#REF!)/(COUNTIFS(Data!$B:$B,$A5,Data!$A:$A,#REF!)*3),SQRT(AVERAGEIFS(Data!$D:$D,Data!$B:$B,$A5,Data!$A:$A,#REF!)))*100*IFERROR(VLOOKUP(MATCH($A5,INDIRECT(ADDRESS(2,38+MATCH(C$1,'Master List'!$AM$1:$XDT$1,0),1,1,"Master List")&amp;":"&amp;ADDRESS(51,38+MATCH(C$1,'Master List'!$AM$1:$XDT$1,0),1,1),TRUE),0),'Master List'!$AE$1:$AF$51,2,FALSE)+IFERROR(VLOOKUP($A5,'Master List'!$AG:$AL,6,FALSE),0),1),0)),"")</f>
        <v/>
      </c>
      <c r="D5" t="str">
        <f ca="1">IFERROR(MIN(100,ROUND(AVERAGE(SUMIFS(Data!$E:$E,Data!$B:$B,$A5,Data!$A:$A,#REF!)/(COUNTIFS(Data!$B:$B,$A5,Data!$A:$A,#REF!)*3),SQRT(AVERAGEIFS(Data!$D:$D,Data!$B:$B,$A5,Data!$A:$A,#REF!)))*100*IFERROR(VLOOKUP(MATCH($A5,INDIRECT(ADDRESS(2,38+MATCH(D$1,'Master List'!$AM$1:$XDT$1,0),1,1,"Master List")&amp;":"&amp;ADDRESS(51,38+MATCH(D$1,'Master List'!$AM$1:$XDT$1,0),1,1),TRUE),0),'Master List'!$AE$1:$AF$51,2,FALSE)+IFERROR(VLOOKUP($A5,'Master List'!$AG:$AL,6,FALSE),0),1),0)),"")</f>
        <v/>
      </c>
      <c r="E5" t="str">
        <f ca="1">IFERROR(MIN(100,ROUND(AVERAGE(SUMIFS(Data!$E:$E,Data!$B:$B,$A5,Data!$A:$A,#REF!)/(COUNTIFS(Data!$B:$B,$A5,Data!$A:$A,#REF!)*3),SQRT(AVERAGEIFS(Data!$D:$D,Data!$B:$B,$A5,Data!$A:$A,#REF!)))*100*IFERROR(VLOOKUP(MATCH($A5,INDIRECT(ADDRESS(2,38+MATCH(E$1,'Master List'!$AM$1:$XDT$1,0),1,1,"Master List")&amp;":"&amp;ADDRESS(51,38+MATCH(E$1,'Master List'!$AM$1:$XDT$1,0),1,1),TRUE),0),'Master List'!$AE$1:$AF$51,2,FALSE)+IFERROR(VLOOKUP($A5,'Master List'!$AG:$AL,6,FALSE),0),1),0)),"")</f>
        <v/>
      </c>
      <c r="F5" t="str">
        <f ca="1">IFERROR(MIN(100,ROUND(AVERAGE(SUMIFS(Data!$E:$E,Data!$B:$B,$A5,Data!$A:$A,#REF!)/(COUNTIFS(Data!$B:$B,$A5,Data!$A:$A,#REF!)*3),SQRT(AVERAGEIFS(Data!$D:$D,Data!$B:$B,$A5,Data!$A:$A,#REF!)))*100*IFERROR(VLOOKUP(MATCH($A5,INDIRECT(ADDRESS(2,38+MATCH(F$1,'Master List'!$AM$1:$XDT$1,0),1,1,"Master List")&amp;":"&amp;ADDRESS(51,38+MATCH(F$1,'Master List'!$AM$1:$XDT$1,0),1,1),TRUE),0),'Master List'!$AE$1:$AF$51,2,FALSE)+IFERROR(VLOOKUP($A5,'Master List'!$AG:$AL,6,FALSE),0),1),0)),"")</f>
        <v/>
      </c>
      <c r="G5" t="str">
        <f ca="1">IFERROR(MIN(100,ROUND(AVERAGE(SUMIFS(Data!$E:$E,Data!$B:$B,$A5,Data!$A:$A,#REF!)/(COUNTIFS(Data!$B:$B,$A5,Data!$A:$A,#REF!)*3),SQRT(AVERAGEIFS(Data!$D:$D,Data!$B:$B,$A5,Data!$A:$A,#REF!)))*100*IFERROR(VLOOKUP(MATCH($A5,INDIRECT(ADDRESS(2,38+MATCH(G$1,'Master List'!$AM$1:$XDT$1,0),1,1,"Master List")&amp;":"&amp;ADDRESS(51,38+MATCH(G$1,'Master List'!$AM$1:$XDT$1,0),1,1),TRUE),0),'Master List'!$AE$1:$AF$51,2,FALSE)+IFERROR(VLOOKUP($A5,'Master List'!$AG:$AL,6,FALSE),0),1),0)),"")</f>
        <v/>
      </c>
      <c r="H5">
        <f t="shared" ca="1" si="4"/>
        <v>-98.995000000000005</v>
      </c>
      <c r="I5">
        <f t="shared" ca="1" si="5"/>
        <v>47</v>
      </c>
      <c r="J5" t="str">
        <f t="shared" si="0"/>
        <v>TEEGS1124</v>
      </c>
      <c r="K5" t="str">
        <f ca="1">IFERROR(MIN(100,ROUND(AVERAGE(SUMIFS(Data!$E:$E,Data!$B:$B,$A5,Data!$A:$A,K$1)/(COUNTIFS(Data!$B:$B,$A5,Data!$A:$A,K$1)*3),SQRT(AVERAGEIFS(Data!$D:$D,Data!$B:$B,$A5,Data!$A:$A,K$1)))*100*IFERROR(VLOOKUP(MATCH($A5,INDIRECT(ADDRESS(2,38+MATCH(K$1,'Master List'!$AM$1:$XDT$1,0),1,1,"Master List")&amp;":"&amp;ADDRESS(51,38+MATCH(K$1,'Master List'!$AM$1:$XDT$1,0),1,1),TRUE),0),'Master List'!$AE$1:$AF$51,2,FALSE)+IFERROR(VLOOKUP($A5,'Master List'!$AG:$AL,6,FALSE),0),1),0)),"")</f>
        <v/>
      </c>
      <c r="L5" t="str">
        <f ca="1">IFERROR(MIN(100,ROUND(AVERAGE(SUMIFS(Data!$E:$E,Data!$B:$B,$A5,Data!$A:$A,L$1)/(COUNTIFS(Data!$B:$B,$A5,Data!$A:$A,L$1)*3),SQRT(AVERAGEIFS(Data!$D:$D,Data!$B:$B,$A5,Data!$A:$A,L$1)))*100*IFERROR(VLOOKUP(MATCH($A5,INDIRECT(ADDRESS(2,38+MATCH(L$1,'Master List'!$AM$1:$XDT$1,0),1,1,"Master List")&amp;":"&amp;ADDRESS(51,38+MATCH(L$1,'Master List'!$AM$1:$XDT$1,0),1,1),TRUE),0),'Master List'!$AE$1:$AF$51,2,FALSE)+IFERROR(VLOOKUP($A5,'Master List'!$AG:$AL,6,FALSE),0),1),0)),"")</f>
        <v/>
      </c>
      <c r="M5" t="str">
        <f ca="1">IFERROR(MIN(100,ROUND(AVERAGE(SUMIFS(Data!$E:$E,Data!$B:$B,$A5,Data!$A:$A,M$1)/(COUNTIFS(Data!$B:$B,$A5,Data!$A:$A,M$1)*3),SQRT(AVERAGEIFS(Data!$D:$D,Data!$B:$B,$A5,Data!$A:$A,M$1)))*100*IFERROR(VLOOKUP(MATCH($A5,INDIRECT(ADDRESS(2,38+MATCH(M$1,'Master List'!$AM$1:$XDT$1,0),1,1,"Master List")&amp;":"&amp;ADDRESS(51,38+MATCH(M$1,'Master List'!$AM$1:$XDT$1,0),1,1),TRUE),0),'Master List'!$AE$1:$AF$51,2,FALSE)+IFERROR(VLOOKUP($A5,'Master List'!$AG:$AL,6,FALSE),0),1),0)),"")</f>
        <v/>
      </c>
      <c r="N5" t="str">
        <f ca="1">IFERROR(MIN(100,ROUND(AVERAGE(SUMIFS(Data!$E:$E,Data!$B:$B,$A5,Data!$A:$A,N$1)/(COUNTIFS(Data!$B:$B,$A5,Data!$A:$A,N$1)*3),SQRT(AVERAGEIFS(Data!$D:$D,Data!$B:$B,$A5,Data!$A:$A,N$1)))*100*IFERROR(VLOOKUP(MATCH($A5,INDIRECT(ADDRESS(2,38+MATCH(N$1,'Master List'!$AM$1:$XDT$1,0),1,1,"Master List")&amp;":"&amp;ADDRESS(51,38+MATCH(N$1,'Master List'!$AM$1:$XDT$1,0),1,1),TRUE),0),'Master List'!$AE$1:$AF$51,2,FALSE)+IFERROR(VLOOKUP($A5,'Master List'!$AG:$AL,6,FALSE),0),1),0)),"")</f>
        <v/>
      </c>
      <c r="O5" t="str">
        <f ca="1">IFERROR(MIN(100,ROUND(AVERAGE(SUMIFS(Data!$E:$E,Data!$B:$B,$A5,Data!$A:$A,O$1)/(COUNTIFS(Data!$B:$B,$A5,Data!$A:$A,O$1)*3),SQRT(AVERAGEIFS(Data!$D:$D,Data!$B:$B,$A5,Data!$A:$A,O$1)))*100*IFERROR(VLOOKUP(MATCH($A5,INDIRECT(ADDRESS(2,38+MATCH(O$1,'Master List'!$AM$1:$XDT$1,0),1,1,"Master List")&amp;":"&amp;ADDRESS(51,38+MATCH(O$1,'Master List'!$AM$1:$XDT$1,0),1,1),TRUE),0),'Master List'!$AE$1:$AF$51,2,FALSE)+IFERROR(VLOOKUP($A5,'Master List'!$AG:$AL,6,FALSE),0),1),0)),"")</f>
        <v/>
      </c>
      <c r="P5" t="str">
        <f ca="1">IFERROR(MIN(100,ROUND(AVERAGE(SUMIFS(Data!$E:$E,Data!$B:$B,$A5,Data!$A:$A,P$1)/(COUNTIFS(Data!$B:$B,$A5,Data!$A:$A,P$1)*3),SQRT(AVERAGEIFS(Data!$D:$D,Data!$B:$B,$A5,Data!$A:$A,P$1)))*100*IFERROR(VLOOKUP(MATCH($A5,INDIRECT(ADDRESS(2,38+MATCH(P$1,'Master List'!$AM$1:$XDT$1,0),1,1,"Master List")&amp;":"&amp;ADDRESS(51,38+MATCH(P$1,'Master List'!$AM$1:$XDT$1,0),1,1),TRUE),0),'Master List'!$AE$1:$AF$51,2,FALSE)+IFERROR(VLOOKUP($A5,'Master List'!$AG:$AL,6,FALSE),0),1),0)),"")</f>
        <v/>
      </c>
      <c r="Q5">
        <f ca="1">IFERROR(MIN(100,ROUND(AVERAGE(SUMIFS(Data!$E:$E,Data!$B:$B,$A5,Data!$A:$A,Q$1)/(COUNTIFS(Data!$B:$B,$A5,Data!$A:$A,Q$1)*3),SQRT(AVERAGEIFS(Data!$D:$D,Data!$B:$B,$A5,Data!$A:$A,Q$1)))*100*IFERROR(VLOOKUP(MATCH($A5,INDIRECT(ADDRESS(2,38+MATCH(Q$1,'Master List'!$AM$1:$XDT$1,0),1,1,"Master List")&amp;":"&amp;ADDRESS(51,38+MATCH(Q$1,'Master List'!$AM$1:$XDT$1,0),1,1),TRUE),0),'Master List'!$AE$1:$AF$51,2,FALSE)+IFERROR(VLOOKUP($A5,'Master List'!$AG:$AL,6,FALSE),0),1),0)),"")</f>
        <v>0</v>
      </c>
      <c r="R5">
        <f ca="1">IFERROR(MIN(100,ROUND(AVERAGE(SUMIFS(Data!$E:$E,Data!$B:$B,$A5,Data!$A:$A,R$1)/(COUNTIFS(Data!$B:$B,$A5,Data!$A:$A,R$1)*3),SQRT(AVERAGEIFS(Data!$D:$D,Data!$B:$B,$A5,Data!$A:$A,R$1)))*100*IFERROR(VLOOKUP(MATCH($A5,INDIRECT(ADDRESS(2,38+MATCH(R$1,'Master List'!$AM$1:$XDT$1,0),1,1,"Master List")&amp;":"&amp;ADDRESS(51,38+MATCH(R$1,'Master List'!$AM$1:$XDT$1,0),1,1),TRUE),0),'Master List'!$AE$1:$AF$51,2,FALSE)+IFERROR(VLOOKUP($A5,'Master List'!$AG:$AL,6,FALSE),0),1),0)),"")</f>
        <v>34</v>
      </c>
      <c r="S5" t="str">
        <f ca="1">IFERROR(MIN(100,ROUND(AVERAGE(SUMIFS(Data!$E:$E,Data!$B:$B,$A5,Data!$A:$A,S$1)/(COUNTIFS(Data!$B:$B,$A5,Data!$A:$A,S$1)*3),SQRT(AVERAGEIFS(Data!$D:$D,Data!$B:$B,$A5,Data!$A:$A,S$1)))*100*IFERROR(VLOOKUP(MATCH($A5,INDIRECT(ADDRESS(2,38+MATCH(S$1,'Master List'!$AM$1:$XDT$1,0),1,1,"Master List")&amp;":"&amp;ADDRESS(51,38+MATCH(S$1,'Master List'!$AM$1:$XDT$1,0),1,1),TRUE),0),'Master List'!$AE$1:$AF$51,2,FALSE)+IFERROR(VLOOKUP($A5,'Master List'!$AG:$AL,6,FALSE),0),1),0)),"")</f>
        <v/>
      </c>
      <c r="T5">
        <f ca="1">IFERROR(MIN(100,ROUND(AVERAGE(SUMIFS(Data!$E:$E,Data!$B:$B,$A5,Data!$A:$A,T$1)/(COUNTIFS(Data!$B:$B,$A5,Data!$A:$A,T$1)*3),SQRT(AVERAGEIFS(Data!$D:$D,Data!$B:$B,$A5,Data!$A:$A,T$1)))*100*IFERROR(VLOOKUP(MATCH($A5,INDIRECT(ADDRESS(2,38+MATCH(T$1,'Master List'!$AM$1:$XDT$1,0),1,1,"Master List")&amp;":"&amp;ADDRESS(51,38+MATCH(T$1,'Master List'!$AM$1:$XDT$1,0),1,1),TRUE),0),'Master List'!$AE$1:$AF$51,2,FALSE)+IFERROR(VLOOKUP($A5,'Master List'!$AG:$AL,6,FALSE),0),1),0)),"")</f>
        <v>62</v>
      </c>
      <c r="U5">
        <f t="shared" ca="1" si="6"/>
        <v>32.005000000000003</v>
      </c>
      <c r="V5">
        <f t="shared" ca="1" si="7"/>
        <v>35</v>
      </c>
      <c r="W5" t="str">
        <f t="shared" si="8"/>
        <v>TEEGS1124</v>
      </c>
      <c r="Y5">
        <f>IFERROR(SUMIF(Data!B:B,$A5,Data!E:E)/(COUNTIF(Data!B:B,$A5)*3),"")</f>
        <v>0.1111111111111111</v>
      </c>
      <c r="Z5">
        <f>IFERROR(AVERAGEIF(Data!B:B,A5,Data!D:D),"")</f>
        <v>0.28000000000000003</v>
      </c>
      <c r="AA5">
        <f>IFERROR((COUNTIF(Data!B:B,A5)-COUNTIFS(Data!B:B,A5,Data!F:F,"N"))/COUNTIF(Data!B:B,A5),"")</f>
        <v>0.66666666666666663</v>
      </c>
      <c r="AB5">
        <f t="shared" si="1"/>
        <v>32.005000000000003</v>
      </c>
      <c r="AC5">
        <f t="shared" si="2"/>
        <v>35</v>
      </c>
      <c r="AD5" t="str">
        <f t="shared" si="3"/>
        <v>TEEGS1124</v>
      </c>
      <c r="AE5">
        <v>4</v>
      </c>
      <c r="AF5">
        <v>1.1000000000000001</v>
      </c>
      <c r="AG5" s="332" t="s">
        <v>332</v>
      </c>
      <c r="AH5" s="510" t="s">
        <v>51</v>
      </c>
      <c r="AI5" s="510" t="s">
        <v>51</v>
      </c>
      <c r="AJ5" s="510" t="s">
        <v>51</v>
      </c>
      <c r="AK5" s="510" t="s">
        <v>51</v>
      </c>
      <c r="AL5">
        <f t="shared" si="9"/>
        <v>0.08</v>
      </c>
      <c r="AN5" t="s">
        <v>330</v>
      </c>
      <c r="AO5" s="157" t="s">
        <v>330</v>
      </c>
      <c r="AP5" s="161" t="s">
        <v>341</v>
      </c>
      <c r="AQ5" s="164" t="s">
        <v>293</v>
      </c>
      <c r="AR5" s="174" t="s">
        <v>229</v>
      </c>
      <c r="AS5" t="s">
        <v>348</v>
      </c>
      <c r="AT5" t="s">
        <v>229</v>
      </c>
      <c r="AU5" t="s">
        <v>229</v>
      </c>
      <c r="AV5" t="s">
        <v>374</v>
      </c>
      <c r="AW5" s="64" t="s">
        <v>348</v>
      </c>
      <c r="AX5" t="s">
        <v>229</v>
      </c>
      <c r="AY5" t="s">
        <v>379</v>
      </c>
      <c r="AZ5" t="s">
        <v>379</v>
      </c>
      <c r="BA5" t="s">
        <v>379</v>
      </c>
      <c r="BB5" t="s">
        <v>379</v>
      </c>
      <c r="BC5" t="s">
        <v>229</v>
      </c>
      <c r="BD5" s="255" t="s">
        <v>388</v>
      </c>
      <c r="BE5" s="256" t="s">
        <v>341</v>
      </c>
      <c r="BF5" t="s">
        <v>341</v>
      </c>
      <c r="BG5" s="272" t="s">
        <v>95</v>
      </c>
      <c r="BH5" s="273" t="s">
        <v>229</v>
      </c>
      <c r="BI5" t="s">
        <v>229</v>
      </c>
      <c r="BJ5" t="s">
        <v>430</v>
      </c>
      <c r="BK5" t="s">
        <v>430</v>
      </c>
      <c r="BL5" t="s">
        <v>430</v>
      </c>
      <c r="BM5" t="s">
        <v>343</v>
      </c>
      <c r="BN5" t="s">
        <v>430</v>
      </c>
      <c r="BO5" t="s">
        <v>245</v>
      </c>
      <c r="BP5" t="s">
        <v>343</v>
      </c>
      <c r="BQ5" t="s">
        <v>379</v>
      </c>
      <c r="BR5" t="s">
        <v>343</v>
      </c>
      <c r="BS5" t="s">
        <v>379</v>
      </c>
      <c r="BT5" t="s">
        <v>379</v>
      </c>
      <c r="BU5" t="s">
        <v>379</v>
      </c>
      <c r="BV5" t="s">
        <v>379</v>
      </c>
      <c r="BW5" t="s">
        <v>430</v>
      </c>
      <c r="BX5" t="s">
        <v>430</v>
      </c>
      <c r="BY5" t="s">
        <v>430</v>
      </c>
      <c r="BZ5" t="s">
        <v>430</v>
      </c>
      <c r="CA5" t="s">
        <v>430</v>
      </c>
      <c r="CB5" t="s">
        <v>430</v>
      </c>
      <c r="CC5" t="s">
        <v>430</v>
      </c>
      <c r="CD5" t="s">
        <v>430</v>
      </c>
      <c r="CE5" t="s">
        <v>330</v>
      </c>
      <c r="CF5" t="s">
        <v>354</v>
      </c>
      <c r="CG5" t="s">
        <v>330</v>
      </c>
      <c r="CH5" t="s">
        <v>430</v>
      </c>
      <c r="CI5" t="s">
        <v>430</v>
      </c>
      <c r="CJ5" t="s">
        <v>430</v>
      </c>
      <c r="CK5" t="s">
        <v>430</v>
      </c>
      <c r="CL5" t="s">
        <v>430</v>
      </c>
      <c r="CM5" t="s">
        <v>430</v>
      </c>
      <c r="CN5" t="s">
        <v>330</v>
      </c>
      <c r="CO5" t="s">
        <v>430</v>
      </c>
      <c r="CP5" t="s">
        <v>332</v>
      </c>
      <c r="CQ5" t="s">
        <v>488</v>
      </c>
      <c r="CR5" t="s">
        <v>430</v>
      </c>
      <c r="CS5" t="s">
        <v>332</v>
      </c>
      <c r="CT5" t="s">
        <v>488</v>
      </c>
      <c r="CU5" t="s">
        <v>390</v>
      </c>
      <c r="CV5" t="s">
        <v>390</v>
      </c>
      <c r="CW5" t="s">
        <v>390</v>
      </c>
      <c r="CX5" t="s">
        <v>332</v>
      </c>
      <c r="CY5" t="s">
        <v>488</v>
      </c>
      <c r="CZ5" t="s">
        <v>488</v>
      </c>
      <c r="DA5" t="s">
        <v>330</v>
      </c>
      <c r="DB5" t="s">
        <v>656</v>
      </c>
      <c r="DC5" t="s">
        <v>656</v>
      </c>
      <c r="DD5" s="531" t="s">
        <v>656</v>
      </c>
      <c r="DE5" t="s">
        <v>657</v>
      </c>
      <c r="DF5" t="s">
        <v>657</v>
      </c>
      <c r="DG5" s="542" t="s">
        <v>390</v>
      </c>
      <c r="DH5" t="s">
        <v>390</v>
      </c>
      <c r="DI5" t="s">
        <v>390</v>
      </c>
      <c r="DJ5" s="560" t="s">
        <v>343</v>
      </c>
      <c r="DK5" s="560" t="s">
        <v>343</v>
      </c>
      <c r="DL5" s="571" t="s">
        <v>343</v>
      </c>
      <c r="DM5" t="s">
        <v>695</v>
      </c>
      <c r="DN5" t="s">
        <v>696</v>
      </c>
      <c r="DO5" t="s">
        <v>335</v>
      </c>
      <c r="DP5" t="s">
        <v>696</v>
      </c>
    </row>
    <row r="6" spans="1:120">
      <c r="A6" s="95" t="s">
        <v>343</v>
      </c>
      <c r="C6" t="str">
        <f ca="1">IFERROR(MIN(100,ROUND(AVERAGE(SUMIFS(Data!$E:$E,Data!$B:$B,$A6,Data!$A:$A,#REF!)/(COUNTIFS(Data!$B:$B,$A6,Data!$A:$A,#REF!)*3),SQRT(AVERAGEIFS(Data!$D:$D,Data!$B:$B,$A6,Data!$A:$A,#REF!)))*100*IFERROR(VLOOKUP(MATCH($A6,INDIRECT(ADDRESS(2,38+MATCH(C$1,'Master List'!$AM$1:$XDT$1,0),1,1,"Master List")&amp;":"&amp;ADDRESS(51,38+MATCH(C$1,'Master List'!$AM$1:$XDT$1,0),1,1),TRUE),0),'Master List'!$AE$1:$AF$51,2,FALSE)+IFERROR(VLOOKUP($A6,'Master List'!$AG:$AL,6,FALSE),0),1),0)),"")</f>
        <v/>
      </c>
      <c r="D6" t="str">
        <f ca="1">IFERROR(MIN(100,ROUND(AVERAGE(SUMIFS(Data!$E:$E,Data!$B:$B,$A6,Data!$A:$A,#REF!)/(COUNTIFS(Data!$B:$B,$A6,Data!$A:$A,#REF!)*3),SQRT(AVERAGEIFS(Data!$D:$D,Data!$B:$B,$A6,Data!$A:$A,#REF!)))*100*IFERROR(VLOOKUP(MATCH($A6,INDIRECT(ADDRESS(2,38+MATCH(D$1,'Master List'!$AM$1:$XDT$1,0),1,1,"Master List")&amp;":"&amp;ADDRESS(51,38+MATCH(D$1,'Master List'!$AM$1:$XDT$1,0),1,1),TRUE),0),'Master List'!$AE$1:$AF$51,2,FALSE)+IFERROR(VLOOKUP($A6,'Master List'!$AG:$AL,6,FALSE),0),1),0)),"")</f>
        <v/>
      </c>
      <c r="E6" t="str">
        <f ca="1">IFERROR(MIN(100,ROUND(AVERAGE(SUMIFS(Data!$E:$E,Data!$B:$B,$A6,Data!$A:$A,#REF!)/(COUNTIFS(Data!$B:$B,$A6,Data!$A:$A,#REF!)*3),SQRT(AVERAGEIFS(Data!$D:$D,Data!$B:$B,$A6,Data!$A:$A,#REF!)))*100*IFERROR(VLOOKUP(MATCH($A6,INDIRECT(ADDRESS(2,38+MATCH(E$1,'Master List'!$AM$1:$XDT$1,0),1,1,"Master List")&amp;":"&amp;ADDRESS(51,38+MATCH(E$1,'Master List'!$AM$1:$XDT$1,0),1,1),TRUE),0),'Master List'!$AE$1:$AF$51,2,FALSE)+IFERROR(VLOOKUP($A6,'Master List'!$AG:$AL,6,FALSE),0),1),0)),"")</f>
        <v/>
      </c>
      <c r="F6" t="str">
        <f ca="1">IFERROR(MIN(100,ROUND(AVERAGE(SUMIFS(Data!$E:$E,Data!$B:$B,$A6,Data!$A:$A,#REF!)/(COUNTIFS(Data!$B:$B,$A6,Data!$A:$A,#REF!)*3),SQRT(AVERAGEIFS(Data!$D:$D,Data!$B:$B,$A6,Data!$A:$A,#REF!)))*100*IFERROR(VLOOKUP(MATCH($A6,INDIRECT(ADDRESS(2,38+MATCH(F$1,'Master List'!$AM$1:$XDT$1,0),1,1,"Master List")&amp;":"&amp;ADDRESS(51,38+MATCH(F$1,'Master List'!$AM$1:$XDT$1,0),1,1),TRUE),0),'Master List'!$AE$1:$AF$51,2,FALSE)+IFERROR(VLOOKUP($A6,'Master List'!$AG:$AL,6,FALSE),0),1),0)),"")</f>
        <v/>
      </c>
      <c r="G6" t="str">
        <f ca="1">IFERROR(MIN(100,ROUND(AVERAGE(SUMIFS(Data!$E:$E,Data!$B:$B,$A6,Data!$A:$A,#REF!)/(COUNTIFS(Data!$B:$B,$A6,Data!$A:$A,#REF!)*3),SQRT(AVERAGEIFS(Data!$D:$D,Data!$B:$B,$A6,Data!$A:$A,#REF!)))*100*IFERROR(VLOOKUP(MATCH($A6,INDIRECT(ADDRESS(2,38+MATCH(G$1,'Master List'!$AM$1:$XDT$1,0),1,1,"Master List")&amp;":"&amp;ADDRESS(51,38+MATCH(G$1,'Master List'!$AM$1:$XDT$1,0),1,1),TRUE),0),'Master List'!$AE$1:$AF$51,2,FALSE)+IFERROR(VLOOKUP($A6,'Master List'!$AG:$AL,6,FALSE),0),1),0)),"")</f>
        <v/>
      </c>
      <c r="H6">
        <f t="shared" ca="1" si="4"/>
        <v>-98.994</v>
      </c>
      <c r="I6">
        <f t="shared" ca="1" si="5"/>
        <v>46</v>
      </c>
      <c r="J6" t="str">
        <f t="shared" si="0"/>
        <v>CUP</v>
      </c>
      <c r="K6">
        <f ca="1">IFERROR(MIN(100,ROUND(AVERAGE(SUMIFS(Data!$E:$E,Data!$B:$B,$A6,Data!$A:$A,K$1)/(COUNTIFS(Data!$B:$B,$A6,Data!$A:$A,K$1)*3),SQRT(AVERAGEIFS(Data!$D:$D,Data!$B:$B,$A6,Data!$A:$A,K$1)))*100*IFERROR(VLOOKUP(MATCH($A6,INDIRECT(ADDRESS(2,38+MATCH(K$1,'Master List'!$AM$1:$XDT$1,0),1,1,"Master List")&amp;":"&amp;ADDRESS(51,38+MATCH(K$1,'Master List'!$AM$1:$XDT$1,0),1,1),TRUE),0),'Master List'!$AE$1:$AF$51,2,FALSE)+IFERROR(VLOOKUP($A6,'Master List'!$AG:$AL,6,FALSE),0),1),0)),"")</f>
        <v>46</v>
      </c>
      <c r="L6">
        <f ca="1">IFERROR(MIN(100,ROUND(AVERAGE(SUMIFS(Data!$E:$E,Data!$B:$B,$A6,Data!$A:$A,L$1)/(COUNTIFS(Data!$B:$B,$A6,Data!$A:$A,L$1)*3),SQRT(AVERAGEIFS(Data!$D:$D,Data!$B:$B,$A6,Data!$A:$A,L$1)))*100*IFERROR(VLOOKUP(MATCH($A6,INDIRECT(ADDRESS(2,38+MATCH(L$1,'Master List'!$AM$1:$XDT$1,0),1,1,"Master List")&amp;":"&amp;ADDRESS(51,38+MATCH(L$1,'Master List'!$AM$1:$XDT$1,0),1,1),TRUE),0),'Master List'!$AE$1:$AF$51,2,FALSE)+IFERROR(VLOOKUP($A6,'Master List'!$AG:$AL,6,FALSE),0),1),0)),"")</f>
        <v>87</v>
      </c>
      <c r="M6">
        <f ca="1">IFERROR(MIN(100,ROUND(AVERAGE(SUMIFS(Data!$E:$E,Data!$B:$B,$A6,Data!$A:$A,M$1)/(COUNTIFS(Data!$B:$B,$A6,Data!$A:$A,M$1)*3),SQRT(AVERAGEIFS(Data!$D:$D,Data!$B:$B,$A6,Data!$A:$A,M$1)))*100*IFERROR(VLOOKUP(MATCH($A6,INDIRECT(ADDRESS(2,38+MATCH(M$1,'Master List'!$AM$1:$XDT$1,0),1,1,"Master List")&amp;":"&amp;ADDRESS(51,38+MATCH(M$1,'Master List'!$AM$1:$XDT$1,0),1,1),TRUE),0),'Master List'!$AE$1:$AF$51,2,FALSE)+IFERROR(VLOOKUP($A6,'Master List'!$AG:$AL,6,FALSE),0),1),0)),"")</f>
        <v>34</v>
      </c>
      <c r="N6">
        <f ca="1">IFERROR(MIN(100,ROUND(AVERAGE(SUMIFS(Data!$E:$E,Data!$B:$B,$A6,Data!$A:$A,N$1)/(COUNTIFS(Data!$B:$B,$A6,Data!$A:$A,N$1)*3),SQRT(AVERAGEIFS(Data!$D:$D,Data!$B:$B,$A6,Data!$A:$A,N$1)))*100*IFERROR(VLOOKUP(MATCH($A6,INDIRECT(ADDRESS(2,38+MATCH(N$1,'Master List'!$AM$1:$XDT$1,0),1,1,"Master List")&amp;":"&amp;ADDRESS(51,38+MATCH(N$1,'Master List'!$AM$1:$XDT$1,0),1,1),TRUE),0),'Master List'!$AE$1:$AF$51,2,FALSE)+IFERROR(VLOOKUP($A6,'Master List'!$AG:$AL,6,FALSE),0),1),0)),"")</f>
        <v>65</v>
      </c>
      <c r="O6">
        <f ca="1">IFERROR(MIN(100,ROUND(AVERAGE(SUMIFS(Data!$E:$E,Data!$B:$B,$A6,Data!$A:$A,O$1)/(COUNTIFS(Data!$B:$B,$A6,Data!$A:$A,O$1)*3),SQRT(AVERAGEIFS(Data!$D:$D,Data!$B:$B,$A6,Data!$A:$A,O$1)))*100*IFERROR(VLOOKUP(MATCH($A6,INDIRECT(ADDRESS(2,38+MATCH(O$1,'Master List'!$AM$1:$XDT$1,0),1,1,"Master List")&amp;":"&amp;ADDRESS(51,38+MATCH(O$1,'Master List'!$AM$1:$XDT$1,0),1,1),TRUE),0),'Master List'!$AE$1:$AF$51,2,FALSE)+IFERROR(VLOOKUP($A6,'Master List'!$AG:$AL,6,FALSE),0),1),0)),"")</f>
        <v>78</v>
      </c>
      <c r="P6">
        <f ca="1">IFERROR(MIN(100,ROUND(AVERAGE(SUMIFS(Data!$E:$E,Data!$B:$B,$A6,Data!$A:$A,P$1)/(COUNTIFS(Data!$B:$B,$A6,Data!$A:$A,P$1)*3),SQRT(AVERAGEIFS(Data!$D:$D,Data!$B:$B,$A6,Data!$A:$A,P$1)))*100*IFERROR(VLOOKUP(MATCH($A6,INDIRECT(ADDRESS(2,38+MATCH(P$1,'Master List'!$AM$1:$XDT$1,0),1,1,"Master List")&amp;":"&amp;ADDRESS(51,38+MATCH(P$1,'Master List'!$AM$1:$XDT$1,0),1,1),TRUE),0),'Master List'!$AE$1:$AF$51,2,FALSE)+IFERROR(VLOOKUP($A6,'Master List'!$AG:$AL,6,FALSE),0),1),0)),"")</f>
        <v>62</v>
      </c>
      <c r="Q6">
        <f ca="1">IFERROR(MIN(100,ROUND(AVERAGE(SUMIFS(Data!$E:$E,Data!$B:$B,$A6,Data!$A:$A,Q$1)/(COUNTIFS(Data!$B:$B,$A6,Data!$A:$A,Q$1)*3),SQRT(AVERAGEIFS(Data!$D:$D,Data!$B:$B,$A6,Data!$A:$A,Q$1)))*100*IFERROR(VLOOKUP(MATCH($A6,INDIRECT(ADDRESS(2,38+MATCH(Q$1,'Master List'!$AM$1:$XDT$1,0),1,1,"Master List")&amp;":"&amp;ADDRESS(51,38+MATCH(Q$1,'Master List'!$AM$1:$XDT$1,0),1,1),TRUE),0),'Master List'!$AE$1:$AF$51,2,FALSE)+IFERROR(VLOOKUP($A6,'Master List'!$AG:$AL,6,FALSE),0),1),0)),"")</f>
        <v>63</v>
      </c>
      <c r="R6">
        <f ca="1">IFERROR(MIN(100,ROUND(AVERAGE(SUMIFS(Data!$E:$E,Data!$B:$B,$A6,Data!$A:$A,R$1)/(COUNTIFS(Data!$B:$B,$A6,Data!$A:$A,R$1)*3),SQRT(AVERAGEIFS(Data!$D:$D,Data!$B:$B,$A6,Data!$A:$A,R$1)))*100*IFERROR(VLOOKUP(MATCH($A6,INDIRECT(ADDRESS(2,38+MATCH(R$1,'Master List'!$AM$1:$XDT$1,0),1,1,"Master List")&amp;":"&amp;ADDRESS(51,38+MATCH(R$1,'Master List'!$AM$1:$XDT$1,0),1,1),TRUE),0),'Master List'!$AE$1:$AF$51,2,FALSE)+IFERROR(VLOOKUP($A6,'Master List'!$AG:$AL,6,FALSE),0),1),0)),"")</f>
        <v>46</v>
      </c>
      <c r="S6" t="str">
        <f ca="1">IFERROR(MIN(100,ROUND(AVERAGE(SUMIFS(Data!$E:$E,Data!$B:$B,$A6,Data!$A:$A,S$1)/(COUNTIFS(Data!$B:$B,$A6,Data!$A:$A,S$1)*3),SQRT(AVERAGEIFS(Data!$D:$D,Data!$B:$B,$A6,Data!$A:$A,S$1)))*100*IFERROR(VLOOKUP(MATCH($A6,INDIRECT(ADDRESS(2,38+MATCH(S$1,'Master List'!$AM$1:$XDT$1,0),1,1,"Master List")&amp;":"&amp;ADDRESS(51,38+MATCH(S$1,'Master List'!$AM$1:$XDT$1,0),1,1),TRUE),0),'Master List'!$AE$1:$AF$51,2,FALSE)+IFERROR(VLOOKUP($A6,'Master List'!$AG:$AL,6,FALSE),0),1),0)),"")</f>
        <v/>
      </c>
      <c r="T6">
        <f ca="1">IFERROR(MIN(100,ROUND(AVERAGE(SUMIFS(Data!$E:$E,Data!$B:$B,$A6,Data!$A:$A,T$1)/(COUNTIFS(Data!$B:$B,$A6,Data!$A:$A,T$1)*3),SQRT(AVERAGEIFS(Data!$D:$D,Data!$B:$B,$A6,Data!$A:$A,T$1)))*100*IFERROR(VLOOKUP(MATCH($A6,INDIRECT(ADDRESS(2,38+MATCH(T$1,'Master List'!$AM$1:$XDT$1,0),1,1,"Master List")&amp;":"&amp;ADDRESS(51,38+MATCH(T$1,'Master List'!$AM$1:$XDT$1,0),1,1),TRUE),0),'Master List'!$AE$1:$AF$51,2,FALSE)+IFERROR(VLOOKUP($A6,'Master List'!$AG:$AL,6,FALSE),0),1),0)),"")</f>
        <v>48</v>
      </c>
      <c r="U6">
        <f t="shared" ca="1" si="6"/>
        <v>58.783777777777779</v>
      </c>
      <c r="V6">
        <f t="shared" ca="1" si="7"/>
        <v>33</v>
      </c>
      <c r="W6" t="str">
        <f t="shared" si="8"/>
        <v>CUP</v>
      </c>
      <c r="Y6">
        <f>IFERROR(SUMIF(Data!B:B,$A6,Data!E:E)/(COUNTIF(Data!B:B,$A6)*3),"")</f>
        <v>0.56321839080459768</v>
      </c>
      <c r="Z6">
        <f>IFERROR(AVERAGEIF(Data!B:B,A6,Data!D:D),"")</f>
        <v>0.66275862068965485</v>
      </c>
      <c r="AA6">
        <f>IFERROR((COUNTIF(Data!B:B,A6)-COUNTIFS(Data!B:B,A6,Data!F:F,"N"))/COUNTIF(Data!B:B,A6),"")</f>
        <v>0.97126436781609193</v>
      </c>
      <c r="AB6">
        <f t="shared" si="1"/>
        <v>69.006</v>
      </c>
      <c r="AC6">
        <f t="shared" si="2"/>
        <v>30</v>
      </c>
      <c r="AD6" t="str">
        <f t="shared" si="3"/>
        <v>CUP</v>
      </c>
      <c r="AE6">
        <v>5</v>
      </c>
      <c r="AF6">
        <v>1.1000000000000001</v>
      </c>
      <c r="AG6" s="332" t="s">
        <v>696</v>
      </c>
      <c r="AH6" s="510" t="s">
        <v>51</v>
      </c>
      <c r="AI6" s="510" t="s">
        <v>51</v>
      </c>
      <c r="AJ6" s="510" t="s">
        <v>51</v>
      </c>
      <c r="AK6" s="510" t="s">
        <v>51</v>
      </c>
      <c r="AL6">
        <f t="shared" si="9"/>
        <v>0.08</v>
      </c>
      <c r="AN6" t="s">
        <v>293</v>
      </c>
      <c r="AO6" s="157" t="s">
        <v>293</v>
      </c>
      <c r="AP6" s="161" t="s">
        <v>293</v>
      </c>
      <c r="AQ6" s="164" t="s">
        <v>341</v>
      </c>
      <c r="AR6" s="174" t="s">
        <v>348</v>
      </c>
      <c r="AS6" t="s">
        <v>293</v>
      </c>
      <c r="AT6" t="s">
        <v>330</v>
      </c>
      <c r="AU6" t="s">
        <v>348</v>
      </c>
      <c r="AV6" t="s">
        <v>348</v>
      </c>
      <c r="AW6" t="s">
        <v>374</v>
      </c>
      <c r="AX6" t="s">
        <v>330</v>
      </c>
      <c r="AY6" t="s">
        <v>229</v>
      </c>
      <c r="AZ6" t="s">
        <v>229</v>
      </c>
      <c r="BA6" t="s">
        <v>229</v>
      </c>
      <c r="BB6" t="s">
        <v>229</v>
      </c>
      <c r="BC6" t="s">
        <v>388</v>
      </c>
      <c r="BD6" s="255" t="s">
        <v>341</v>
      </c>
      <c r="BE6" s="256" t="s">
        <v>95</v>
      </c>
      <c r="BF6" t="s">
        <v>95</v>
      </c>
      <c r="BG6" s="272" t="s">
        <v>331</v>
      </c>
      <c r="BH6" s="273" t="s">
        <v>388</v>
      </c>
      <c r="BI6" t="s">
        <v>388</v>
      </c>
      <c r="BJ6" t="s">
        <v>379</v>
      </c>
      <c r="BK6" t="s">
        <v>379</v>
      </c>
      <c r="BL6" t="s">
        <v>379</v>
      </c>
      <c r="BM6" t="s">
        <v>379</v>
      </c>
      <c r="BN6" t="s">
        <v>343</v>
      </c>
      <c r="BO6" t="s">
        <v>379</v>
      </c>
      <c r="BP6" t="s">
        <v>379</v>
      </c>
      <c r="BQ6" t="s">
        <v>343</v>
      </c>
      <c r="BR6" t="s">
        <v>478</v>
      </c>
      <c r="BS6" t="s">
        <v>343</v>
      </c>
      <c r="BT6" t="s">
        <v>343</v>
      </c>
      <c r="BU6" t="s">
        <v>343</v>
      </c>
      <c r="BV6" t="s">
        <v>343</v>
      </c>
      <c r="BW6" t="s">
        <v>379</v>
      </c>
      <c r="BX6" t="s">
        <v>343</v>
      </c>
      <c r="BY6" t="s">
        <v>330</v>
      </c>
      <c r="BZ6" t="s">
        <v>330</v>
      </c>
      <c r="CA6" t="s">
        <v>330</v>
      </c>
      <c r="CB6" t="s">
        <v>330</v>
      </c>
      <c r="CC6" t="s">
        <v>330</v>
      </c>
      <c r="CD6" t="s">
        <v>330</v>
      </c>
      <c r="CE6" t="s">
        <v>430</v>
      </c>
      <c r="CF6" t="s">
        <v>330</v>
      </c>
      <c r="CG6" t="s">
        <v>430</v>
      </c>
      <c r="CH6" t="s">
        <v>554</v>
      </c>
      <c r="CI6" t="s">
        <v>554</v>
      </c>
      <c r="CJ6" t="s">
        <v>554</v>
      </c>
      <c r="CK6" t="s">
        <v>343</v>
      </c>
      <c r="CL6" t="s">
        <v>343</v>
      </c>
      <c r="CM6" t="s">
        <v>343</v>
      </c>
      <c r="CN6" t="s">
        <v>430</v>
      </c>
      <c r="CO6" t="s">
        <v>332</v>
      </c>
      <c r="CP6" t="s">
        <v>390</v>
      </c>
      <c r="CQ6" t="s">
        <v>430</v>
      </c>
      <c r="CR6" t="s">
        <v>554</v>
      </c>
      <c r="CS6" t="s">
        <v>430</v>
      </c>
      <c r="CT6" t="s">
        <v>390</v>
      </c>
      <c r="CU6" t="s">
        <v>332</v>
      </c>
      <c r="CV6" t="s">
        <v>430</v>
      </c>
      <c r="CW6" t="s">
        <v>430</v>
      </c>
      <c r="CX6" t="s">
        <v>390</v>
      </c>
      <c r="CY6" t="s">
        <v>390</v>
      </c>
      <c r="CZ6" t="s">
        <v>332</v>
      </c>
      <c r="DA6" t="s">
        <v>488</v>
      </c>
      <c r="DB6" t="s">
        <v>330</v>
      </c>
      <c r="DC6" t="s">
        <v>330</v>
      </c>
      <c r="DD6" s="531" t="s">
        <v>330</v>
      </c>
      <c r="DE6" t="s">
        <v>452</v>
      </c>
      <c r="DF6" t="s">
        <v>452</v>
      </c>
      <c r="DG6" s="542" t="s">
        <v>657</v>
      </c>
      <c r="DH6" t="s">
        <v>657</v>
      </c>
      <c r="DI6" t="s">
        <v>684</v>
      </c>
      <c r="DJ6" s="560" t="s">
        <v>508</v>
      </c>
      <c r="DK6" s="560" t="s">
        <v>508</v>
      </c>
      <c r="DL6" s="571" t="s">
        <v>10</v>
      </c>
      <c r="DM6" t="s">
        <v>452</v>
      </c>
      <c r="DN6" t="s">
        <v>343</v>
      </c>
      <c r="DO6" t="s">
        <v>698</v>
      </c>
      <c r="DP6" t="s">
        <v>343</v>
      </c>
    </row>
    <row r="7" spans="1:120">
      <c r="A7" s="95" t="s">
        <v>10</v>
      </c>
      <c r="C7" t="str">
        <f ca="1">IFERROR(MIN(100,ROUND(AVERAGE(SUMIFS(Data!$E:$E,Data!$B:$B,$A7,Data!$A:$A,#REF!)/(COUNTIFS(Data!$B:$B,$A7,Data!$A:$A,#REF!)*3),SQRT(AVERAGEIFS(Data!$D:$D,Data!$B:$B,$A7,Data!$A:$A,#REF!)))*100*IFERROR(VLOOKUP(MATCH($A7,INDIRECT(ADDRESS(2,38+MATCH(C$1,'Master List'!$AM$1:$XDT$1,0),1,1,"Master List")&amp;":"&amp;ADDRESS(51,38+MATCH(C$1,'Master List'!$AM$1:$XDT$1,0),1,1),TRUE),0),'Master List'!$AE$1:$AF$51,2,FALSE)+IFERROR(VLOOKUP($A7,'Master List'!$AG:$AL,6,FALSE),0),1),0)),"")</f>
        <v/>
      </c>
      <c r="D7" t="str">
        <f ca="1">IFERROR(MIN(100,ROUND(AVERAGE(SUMIFS(Data!$E:$E,Data!$B:$B,$A7,Data!$A:$A,#REF!)/(COUNTIFS(Data!$B:$B,$A7,Data!$A:$A,#REF!)*3),SQRT(AVERAGEIFS(Data!$D:$D,Data!$B:$B,$A7,Data!$A:$A,#REF!)))*100*IFERROR(VLOOKUP(MATCH($A7,INDIRECT(ADDRESS(2,38+MATCH(D$1,'Master List'!$AM$1:$XDT$1,0),1,1,"Master List")&amp;":"&amp;ADDRESS(51,38+MATCH(D$1,'Master List'!$AM$1:$XDT$1,0),1,1),TRUE),0),'Master List'!$AE$1:$AF$51,2,FALSE)+IFERROR(VLOOKUP($A7,'Master List'!$AG:$AL,6,FALSE),0),1),0)),"")</f>
        <v/>
      </c>
      <c r="E7" t="str">
        <f ca="1">IFERROR(MIN(100,ROUND(AVERAGE(SUMIFS(Data!$E:$E,Data!$B:$B,$A7,Data!$A:$A,#REF!)/(COUNTIFS(Data!$B:$B,$A7,Data!$A:$A,#REF!)*3),SQRT(AVERAGEIFS(Data!$D:$D,Data!$B:$B,$A7,Data!$A:$A,#REF!)))*100*IFERROR(VLOOKUP(MATCH($A7,INDIRECT(ADDRESS(2,38+MATCH(E$1,'Master List'!$AM$1:$XDT$1,0),1,1,"Master List")&amp;":"&amp;ADDRESS(51,38+MATCH(E$1,'Master List'!$AM$1:$XDT$1,0),1,1),TRUE),0),'Master List'!$AE$1:$AF$51,2,FALSE)+IFERROR(VLOOKUP($A7,'Master List'!$AG:$AL,6,FALSE),0),1),0)),"")</f>
        <v/>
      </c>
      <c r="F7" t="str">
        <f ca="1">IFERROR(MIN(100,ROUND(AVERAGE(SUMIFS(Data!$E:$E,Data!$B:$B,$A7,Data!$A:$A,#REF!)/(COUNTIFS(Data!$B:$B,$A7,Data!$A:$A,#REF!)*3),SQRT(AVERAGEIFS(Data!$D:$D,Data!$B:$B,$A7,Data!$A:$A,#REF!)))*100*IFERROR(VLOOKUP(MATCH($A7,INDIRECT(ADDRESS(2,38+MATCH(F$1,'Master List'!$AM$1:$XDT$1,0),1,1,"Master List")&amp;":"&amp;ADDRESS(51,38+MATCH(F$1,'Master List'!$AM$1:$XDT$1,0),1,1),TRUE),0),'Master List'!$AE$1:$AF$51,2,FALSE)+IFERROR(VLOOKUP($A7,'Master List'!$AG:$AL,6,FALSE),0),1),0)),"")</f>
        <v/>
      </c>
      <c r="G7" t="str">
        <f ca="1">IFERROR(MIN(100,ROUND(AVERAGE(SUMIFS(Data!$E:$E,Data!$B:$B,$A7,Data!$A:$A,#REF!)/(COUNTIFS(Data!$B:$B,$A7,Data!$A:$A,#REF!)*3),SQRT(AVERAGEIFS(Data!$D:$D,Data!$B:$B,$A7,Data!$A:$A,#REF!)))*100*IFERROR(VLOOKUP(MATCH($A7,INDIRECT(ADDRESS(2,38+MATCH(G$1,'Master List'!$AM$1:$XDT$1,0),1,1,"Master List")&amp;":"&amp;ADDRESS(51,38+MATCH(G$1,'Master List'!$AM$1:$XDT$1,0),1,1),TRUE),0),'Master List'!$AE$1:$AF$51,2,FALSE)+IFERROR(VLOOKUP($A7,'Master List'!$AG:$AL,6,FALSE),0),1),0)),"")</f>
        <v/>
      </c>
      <c r="H7">
        <f t="shared" ca="1" si="4"/>
        <v>-98.992999999999995</v>
      </c>
      <c r="I7">
        <f t="shared" ca="1" si="5"/>
        <v>45</v>
      </c>
      <c r="J7" t="str">
        <f t="shared" si="0"/>
        <v>Alexander</v>
      </c>
      <c r="K7">
        <f ca="1">IFERROR(MIN(100,ROUND(AVERAGE(SUMIFS(Data!$E:$E,Data!$B:$B,$A7,Data!$A:$A,K$1)/(COUNTIFS(Data!$B:$B,$A7,Data!$A:$A,K$1)*3),SQRT(AVERAGEIFS(Data!$D:$D,Data!$B:$B,$A7,Data!$A:$A,K$1)))*100*IFERROR(VLOOKUP(MATCH($A7,INDIRECT(ADDRESS(2,38+MATCH(K$1,'Master List'!$AM$1:$XDT$1,0),1,1,"Master List")&amp;":"&amp;ADDRESS(51,38+MATCH(K$1,'Master List'!$AM$1:$XDT$1,0),1,1),TRUE),0),'Master List'!$AE$1:$AF$51,2,FALSE)+IFERROR(VLOOKUP($A7,'Master List'!$AG:$AL,6,FALSE),0),1),0)),"")</f>
        <v>85</v>
      </c>
      <c r="L7">
        <f ca="1">IFERROR(MIN(100,ROUND(AVERAGE(SUMIFS(Data!$E:$E,Data!$B:$B,$A7,Data!$A:$A,L$1)/(COUNTIFS(Data!$B:$B,$A7,Data!$A:$A,L$1)*3),SQRT(AVERAGEIFS(Data!$D:$D,Data!$B:$B,$A7,Data!$A:$A,L$1)))*100*IFERROR(VLOOKUP(MATCH($A7,INDIRECT(ADDRESS(2,38+MATCH(L$1,'Master List'!$AM$1:$XDT$1,0),1,1,"Master List")&amp;":"&amp;ADDRESS(51,38+MATCH(L$1,'Master List'!$AM$1:$XDT$1,0),1,1),TRUE),0),'Master List'!$AE$1:$AF$51,2,FALSE)+IFERROR(VLOOKUP($A7,'Master List'!$AG:$AL,6,FALSE),0),1),0)),"")</f>
        <v>79</v>
      </c>
      <c r="M7">
        <f ca="1">IFERROR(MIN(100,ROUND(AVERAGE(SUMIFS(Data!$E:$E,Data!$B:$B,$A7,Data!$A:$A,M$1)/(COUNTIFS(Data!$B:$B,$A7,Data!$A:$A,M$1)*3),SQRT(AVERAGEIFS(Data!$D:$D,Data!$B:$B,$A7,Data!$A:$A,M$1)))*100*IFERROR(VLOOKUP(MATCH($A7,INDIRECT(ADDRESS(2,38+MATCH(M$1,'Master List'!$AM$1:$XDT$1,0),1,1,"Master List")&amp;":"&amp;ADDRESS(51,38+MATCH(M$1,'Master List'!$AM$1:$XDT$1,0),1,1),TRUE),0),'Master List'!$AE$1:$AF$51,2,FALSE)+IFERROR(VLOOKUP($A7,'Master List'!$AG:$AL,6,FALSE),0),1),0)),"")</f>
        <v>100</v>
      </c>
      <c r="N7">
        <f ca="1">IFERROR(MIN(100,ROUND(AVERAGE(SUMIFS(Data!$E:$E,Data!$B:$B,$A7,Data!$A:$A,N$1)/(COUNTIFS(Data!$B:$B,$A7,Data!$A:$A,N$1)*3),SQRT(AVERAGEIFS(Data!$D:$D,Data!$B:$B,$A7,Data!$A:$A,N$1)))*100*IFERROR(VLOOKUP(MATCH($A7,INDIRECT(ADDRESS(2,38+MATCH(N$1,'Master List'!$AM$1:$XDT$1,0),1,1,"Master List")&amp;":"&amp;ADDRESS(51,38+MATCH(N$1,'Master List'!$AM$1:$XDT$1,0),1,1),TRUE),0),'Master List'!$AE$1:$AF$51,2,FALSE)+IFERROR(VLOOKUP($A7,'Master List'!$AG:$AL,6,FALSE),0),1),0)),"")</f>
        <v>88</v>
      </c>
      <c r="O7">
        <f ca="1">IFERROR(MIN(100,ROUND(AVERAGE(SUMIFS(Data!$E:$E,Data!$B:$B,$A7,Data!$A:$A,O$1)/(COUNTIFS(Data!$B:$B,$A7,Data!$A:$A,O$1)*3),SQRT(AVERAGEIFS(Data!$D:$D,Data!$B:$B,$A7,Data!$A:$A,O$1)))*100*IFERROR(VLOOKUP(MATCH($A7,INDIRECT(ADDRESS(2,38+MATCH(O$1,'Master List'!$AM$1:$XDT$1,0),1,1,"Master List")&amp;":"&amp;ADDRESS(51,38+MATCH(O$1,'Master List'!$AM$1:$XDT$1,0),1,1),TRUE),0),'Master List'!$AE$1:$AF$51,2,FALSE)+IFERROR(VLOOKUP($A7,'Master List'!$AG:$AL,6,FALSE),0),1),0)),"")</f>
        <v>100</v>
      </c>
      <c r="P7">
        <f ca="1">IFERROR(MIN(100,ROUND(AVERAGE(SUMIFS(Data!$E:$E,Data!$B:$B,$A7,Data!$A:$A,P$1)/(COUNTIFS(Data!$B:$B,$A7,Data!$A:$A,P$1)*3),SQRT(AVERAGEIFS(Data!$D:$D,Data!$B:$B,$A7,Data!$A:$A,P$1)))*100*IFERROR(VLOOKUP(MATCH($A7,INDIRECT(ADDRESS(2,38+MATCH(P$1,'Master List'!$AM$1:$XDT$1,0),1,1,"Master List")&amp;":"&amp;ADDRESS(51,38+MATCH(P$1,'Master List'!$AM$1:$XDT$1,0),1,1),TRUE),0),'Master List'!$AE$1:$AF$51,2,FALSE)+IFERROR(VLOOKUP($A7,'Master List'!$AG:$AL,6,FALSE),0),1),0)),"")</f>
        <v>65</v>
      </c>
      <c r="Q7">
        <f ca="1">IFERROR(MIN(100,ROUND(AVERAGE(SUMIFS(Data!$E:$E,Data!$B:$B,$A7,Data!$A:$A,Q$1)/(COUNTIFS(Data!$B:$B,$A7,Data!$A:$A,Q$1)*3),SQRT(AVERAGEIFS(Data!$D:$D,Data!$B:$B,$A7,Data!$A:$A,Q$1)))*100*IFERROR(VLOOKUP(MATCH($A7,INDIRECT(ADDRESS(2,38+MATCH(Q$1,'Master List'!$AM$1:$XDT$1,0),1,1,"Master List")&amp;":"&amp;ADDRESS(51,38+MATCH(Q$1,'Master List'!$AM$1:$XDT$1,0),1,1),TRUE),0),'Master List'!$AE$1:$AF$51,2,FALSE)+IFERROR(VLOOKUP($A7,'Master List'!$AG:$AL,6,FALSE),0),1),0)),"")</f>
        <v>79</v>
      </c>
      <c r="R7">
        <f ca="1">IFERROR(MIN(100,ROUND(AVERAGE(SUMIFS(Data!$E:$E,Data!$B:$B,$A7,Data!$A:$A,R$1)/(COUNTIFS(Data!$B:$B,$A7,Data!$A:$A,R$1)*3),SQRT(AVERAGEIFS(Data!$D:$D,Data!$B:$B,$A7,Data!$A:$A,R$1)))*100*IFERROR(VLOOKUP(MATCH($A7,INDIRECT(ADDRESS(2,38+MATCH(R$1,'Master List'!$AM$1:$XDT$1,0),1,1,"Master List")&amp;":"&amp;ADDRESS(51,38+MATCH(R$1,'Master List'!$AM$1:$XDT$1,0),1,1),TRUE),0),'Master List'!$AE$1:$AF$51,2,FALSE)+IFERROR(VLOOKUP($A7,'Master List'!$AG:$AL,6,FALSE),0),1),0)),"")</f>
        <v>87</v>
      </c>
      <c r="S7">
        <f ca="1">IFERROR(MIN(100,ROUND(AVERAGE(SUMIFS(Data!$E:$E,Data!$B:$B,$A7,Data!$A:$A,S$1)/(COUNTIFS(Data!$B:$B,$A7,Data!$A:$A,S$1)*3),SQRT(AVERAGEIFS(Data!$D:$D,Data!$B:$B,$A7,Data!$A:$A,S$1)))*100*IFERROR(VLOOKUP(MATCH($A7,INDIRECT(ADDRESS(2,38+MATCH(S$1,'Master List'!$AM$1:$XDT$1,0),1,1,"Master List")&amp;":"&amp;ADDRESS(51,38+MATCH(S$1,'Master List'!$AM$1:$XDT$1,0),1,1),TRUE),0),'Master List'!$AE$1:$AF$51,2,FALSE)+IFERROR(VLOOKUP($A7,'Master List'!$AG:$AL,6,FALSE),0),1),0)),"")</f>
        <v>72</v>
      </c>
      <c r="T7">
        <f ca="1">IFERROR(MIN(100,ROUND(AVERAGE(SUMIFS(Data!$E:$E,Data!$B:$B,$A7,Data!$A:$A,T$1)/(COUNTIFS(Data!$B:$B,$A7,Data!$A:$A,T$1)*3),SQRT(AVERAGEIFS(Data!$D:$D,Data!$B:$B,$A7,Data!$A:$A,T$1)))*100*IFERROR(VLOOKUP(MATCH($A7,INDIRECT(ADDRESS(2,38+MATCH(T$1,'Master List'!$AM$1:$XDT$1,0),1,1,"Master List")&amp;":"&amp;ADDRESS(51,38+MATCH(T$1,'Master List'!$AM$1:$XDT$1,0),1,1),TRUE),0),'Master List'!$AE$1:$AF$51,2,FALSE)+IFERROR(VLOOKUP($A7,'Master List'!$AG:$AL,6,FALSE),0),1),0)),"")</f>
        <v>87</v>
      </c>
      <c r="U7">
        <f t="shared" ca="1" si="6"/>
        <v>84.207000000000008</v>
      </c>
      <c r="V7">
        <f t="shared" ca="1" si="7"/>
        <v>10</v>
      </c>
      <c r="W7" t="str">
        <f t="shared" si="8"/>
        <v>Alexander</v>
      </c>
      <c r="Y7">
        <f>IFERROR(SUMIF(Data!B:B,$A7,Data!E:E)/(COUNTIF(Data!B:B,$A7)*3),"")</f>
        <v>0.68103448275862066</v>
      </c>
      <c r="Z7">
        <f>IFERROR(AVERAGEIF(Data!B:B,A7,Data!D:D),"")</f>
        <v>0.78431034482758577</v>
      </c>
      <c r="AA7">
        <f>IFERROR((COUNTIF(Data!B:B,A7)-COUNTIFS(Data!B:B,A7,Data!F:F,"N"))/COUNTIF(Data!B:B,A7),"")</f>
        <v>0.99568965517241381</v>
      </c>
      <c r="AB7">
        <f t="shared" si="1"/>
        <v>78.007000000000005</v>
      </c>
      <c r="AC7">
        <f t="shared" si="2"/>
        <v>15</v>
      </c>
      <c r="AD7" t="str">
        <f t="shared" si="3"/>
        <v>Alexander</v>
      </c>
      <c r="AE7">
        <v>6</v>
      </c>
      <c r="AF7">
        <v>1.1000000000000001</v>
      </c>
      <c r="AG7" s="332" t="s">
        <v>343</v>
      </c>
      <c r="AH7" s="510" t="s">
        <v>51</v>
      </c>
      <c r="AI7" s="510" t="s">
        <v>51</v>
      </c>
      <c r="AJ7" s="510" t="s">
        <v>51</v>
      </c>
      <c r="AK7" s="510" t="s">
        <v>51</v>
      </c>
      <c r="AL7">
        <f t="shared" si="9"/>
        <v>0.08</v>
      </c>
      <c r="AN7" t="s">
        <v>331</v>
      </c>
      <c r="AO7" s="157" t="s">
        <v>331</v>
      </c>
      <c r="AP7" s="161" t="s">
        <v>330</v>
      </c>
      <c r="AQ7" s="164" t="s">
        <v>330</v>
      </c>
      <c r="AR7" s="174" t="s">
        <v>293</v>
      </c>
      <c r="AS7" t="s">
        <v>341</v>
      </c>
      <c r="AT7" t="s">
        <v>341</v>
      </c>
      <c r="AU7" t="s">
        <v>367</v>
      </c>
      <c r="AV7" t="s">
        <v>375</v>
      </c>
      <c r="AW7" s="64" t="s">
        <v>330</v>
      </c>
      <c r="AX7" t="s">
        <v>341</v>
      </c>
      <c r="AY7" t="s">
        <v>388</v>
      </c>
      <c r="AZ7" t="s">
        <v>388</v>
      </c>
      <c r="BA7" t="s">
        <v>388</v>
      </c>
      <c r="BB7" t="s">
        <v>388</v>
      </c>
      <c r="BC7" t="s">
        <v>341</v>
      </c>
      <c r="BD7" s="255" t="s">
        <v>403</v>
      </c>
      <c r="BE7" s="256" t="s">
        <v>331</v>
      </c>
      <c r="BF7" t="s">
        <v>332</v>
      </c>
      <c r="BG7" s="272" t="s">
        <v>390</v>
      </c>
      <c r="BH7" s="273" t="s">
        <v>95</v>
      </c>
      <c r="BI7" t="s">
        <v>95</v>
      </c>
      <c r="BJ7" t="s">
        <v>388</v>
      </c>
      <c r="BK7" t="s">
        <v>330</v>
      </c>
      <c r="BL7" t="s">
        <v>330</v>
      </c>
      <c r="BM7" t="s">
        <v>354</v>
      </c>
      <c r="BN7" t="s">
        <v>379</v>
      </c>
      <c r="BO7" t="s">
        <v>354</v>
      </c>
      <c r="BP7" t="s">
        <v>354</v>
      </c>
      <c r="BQ7" t="s">
        <v>330</v>
      </c>
      <c r="BR7" t="s">
        <v>330</v>
      </c>
      <c r="BS7" t="s">
        <v>330</v>
      </c>
      <c r="BT7" t="s">
        <v>330</v>
      </c>
      <c r="BU7" t="s">
        <v>330</v>
      </c>
      <c r="BV7" t="s">
        <v>330</v>
      </c>
      <c r="BW7" t="s">
        <v>343</v>
      </c>
      <c r="BX7" t="s">
        <v>379</v>
      </c>
      <c r="BY7" t="s">
        <v>379</v>
      </c>
      <c r="BZ7" t="s">
        <v>343</v>
      </c>
      <c r="CA7" t="s">
        <v>343</v>
      </c>
      <c r="CB7" t="s">
        <v>343</v>
      </c>
      <c r="CC7" t="s">
        <v>343</v>
      </c>
      <c r="CD7" t="s">
        <v>343</v>
      </c>
      <c r="CE7" t="s">
        <v>343</v>
      </c>
      <c r="CF7" t="s">
        <v>430</v>
      </c>
      <c r="CG7" t="s">
        <v>554</v>
      </c>
      <c r="CH7" t="s">
        <v>343</v>
      </c>
      <c r="CI7" t="s">
        <v>343</v>
      </c>
      <c r="CJ7" t="s">
        <v>343</v>
      </c>
      <c r="CK7" t="s">
        <v>379</v>
      </c>
      <c r="CL7" t="s">
        <v>379</v>
      </c>
      <c r="CM7" t="s">
        <v>379</v>
      </c>
      <c r="CN7" t="s">
        <v>343</v>
      </c>
      <c r="CO7" t="s">
        <v>343</v>
      </c>
      <c r="CP7" t="s">
        <v>343</v>
      </c>
      <c r="CQ7" t="s">
        <v>554</v>
      </c>
      <c r="CR7" t="s">
        <v>332</v>
      </c>
      <c r="CS7" t="s">
        <v>554</v>
      </c>
      <c r="CT7" t="s">
        <v>332</v>
      </c>
      <c r="CU7" t="s">
        <v>554</v>
      </c>
      <c r="CV7" t="s">
        <v>554</v>
      </c>
      <c r="CW7" t="s">
        <v>554</v>
      </c>
      <c r="CX7" t="s">
        <v>430</v>
      </c>
      <c r="CY7" t="s">
        <v>332</v>
      </c>
      <c r="CZ7" t="s">
        <v>390</v>
      </c>
      <c r="DA7" t="s">
        <v>332</v>
      </c>
      <c r="DB7" t="s">
        <v>332</v>
      </c>
      <c r="DC7" t="s">
        <v>332</v>
      </c>
      <c r="DD7" s="531" t="s">
        <v>332</v>
      </c>
      <c r="DE7" t="s">
        <v>343</v>
      </c>
      <c r="DF7" t="s">
        <v>343</v>
      </c>
      <c r="DG7" s="542" t="s">
        <v>452</v>
      </c>
      <c r="DH7" t="s">
        <v>452</v>
      </c>
      <c r="DI7" t="s">
        <v>452</v>
      </c>
      <c r="DJ7" s="560" t="s">
        <v>10</v>
      </c>
      <c r="DK7" s="560" t="s">
        <v>10</v>
      </c>
      <c r="DL7" s="571" t="s">
        <v>334</v>
      </c>
      <c r="DM7" t="s">
        <v>696</v>
      </c>
      <c r="DN7" t="s">
        <v>10</v>
      </c>
      <c r="DO7" t="s">
        <v>333</v>
      </c>
      <c r="DP7" t="s">
        <v>10</v>
      </c>
    </row>
    <row r="8" spans="1:120">
      <c r="A8" s="93" t="s">
        <v>334</v>
      </c>
      <c r="C8" t="str">
        <f ca="1">IFERROR(MIN(100,ROUND(AVERAGE(SUMIFS(Data!$E:$E,Data!$B:$B,$A8,Data!$A:$A,#REF!)/(COUNTIFS(Data!$B:$B,$A8,Data!$A:$A,#REF!)*3),SQRT(AVERAGEIFS(Data!$D:$D,Data!$B:$B,$A8,Data!$A:$A,#REF!)))*100*IFERROR(VLOOKUP(MATCH($A8,INDIRECT(ADDRESS(2,38+MATCH(C$1,'Master List'!$AM$1:$XDT$1,0),1,1,"Master List")&amp;":"&amp;ADDRESS(51,38+MATCH(C$1,'Master List'!$AM$1:$XDT$1,0),1,1),TRUE),0),'Master List'!$AE$1:$AF$51,2,FALSE)+IFERROR(VLOOKUP($A8,'Master List'!$AG:$AL,6,FALSE),0),1),0)),"")</f>
        <v/>
      </c>
      <c r="D8" t="str">
        <f ca="1">IFERROR(MIN(100,ROUND(AVERAGE(SUMIFS(Data!$E:$E,Data!$B:$B,$A8,Data!$A:$A,#REF!)/(COUNTIFS(Data!$B:$B,$A8,Data!$A:$A,#REF!)*3),SQRT(AVERAGEIFS(Data!$D:$D,Data!$B:$B,$A8,Data!$A:$A,#REF!)))*100*IFERROR(VLOOKUP(MATCH($A8,INDIRECT(ADDRESS(2,38+MATCH(D$1,'Master List'!$AM$1:$XDT$1,0),1,1,"Master List")&amp;":"&amp;ADDRESS(51,38+MATCH(D$1,'Master List'!$AM$1:$XDT$1,0),1,1),TRUE),0),'Master List'!$AE$1:$AF$51,2,FALSE)+IFERROR(VLOOKUP($A8,'Master List'!$AG:$AL,6,FALSE),0),1),0)),"")</f>
        <v/>
      </c>
      <c r="E8" t="str">
        <f ca="1">IFERROR(MIN(100,ROUND(AVERAGE(SUMIFS(Data!$E:$E,Data!$B:$B,$A8,Data!$A:$A,#REF!)/(COUNTIFS(Data!$B:$B,$A8,Data!$A:$A,#REF!)*3),SQRT(AVERAGEIFS(Data!$D:$D,Data!$B:$B,$A8,Data!$A:$A,#REF!)))*100*IFERROR(VLOOKUP(MATCH($A8,INDIRECT(ADDRESS(2,38+MATCH(E$1,'Master List'!$AM$1:$XDT$1,0),1,1,"Master List")&amp;":"&amp;ADDRESS(51,38+MATCH(E$1,'Master List'!$AM$1:$XDT$1,0),1,1),TRUE),0),'Master List'!$AE$1:$AF$51,2,FALSE)+IFERROR(VLOOKUP($A8,'Master List'!$AG:$AL,6,FALSE),0),1),0)),"")</f>
        <v/>
      </c>
      <c r="F8" t="str">
        <f ca="1">IFERROR(MIN(100,ROUND(AVERAGE(SUMIFS(Data!$E:$E,Data!$B:$B,$A8,Data!$A:$A,#REF!)/(COUNTIFS(Data!$B:$B,$A8,Data!$A:$A,#REF!)*3),SQRT(AVERAGEIFS(Data!$D:$D,Data!$B:$B,$A8,Data!$A:$A,#REF!)))*100*IFERROR(VLOOKUP(MATCH($A8,INDIRECT(ADDRESS(2,38+MATCH(F$1,'Master List'!$AM$1:$XDT$1,0),1,1,"Master List")&amp;":"&amp;ADDRESS(51,38+MATCH(F$1,'Master List'!$AM$1:$XDT$1,0),1,1),TRUE),0),'Master List'!$AE$1:$AF$51,2,FALSE)+IFERROR(VLOOKUP($A8,'Master List'!$AG:$AL,6,FALSE),0),1),0)),"")</f>
        <v/>
      </c>
      <c r="G8" t="str">
        <f ca="1">IFERROR(MIN(100,ROUND(AVERAGE(SUMIFS(Data!$E:$E,Data!$B:$B,$A8,Data!$A:$A,#REF!)/(COUNTIFS(Data!$B:$B,$A8,Data!$A:$A,#REF!)*3),SQRT(AVERAGEIFS(Data!$D:$D,Data!$B:$B,$A8,Data!$A:$A,#REF!)))*100*IFERROR(VLOOKUP(MATCH($A8,INDIRECT(ADDRESS(2,38+MATCH(G$1,'Master List'!$AM$1:$XDT$1,0),1,1,"Master List")&amp;":"&amp;ADDRESS(51,38+MATCH(G$1,'Master List'!$AM$1:$XDT$1,0),1,1),TRUE),0),'Master List'!$AE$1:$AF$51,2,FALSE)+IFERROR(VLOOKUP($A8,'Master List'!$AG:$AL,6,FALSE),0),1),0)),"")</f>
        <v/>
      </c>
      <c r="H8">
        <f t="shared" ca="1" si="4"/>
        <v>-98.992000000000004</v>
      </c>
      <c r="I8">
        <f t="shared" ca="1" si="5"/>
        <v>44</v>
      </c>
      <c r="J8" t="str">
        <f t="shared" si="0"/>
        <v>KRAZIE</v>
      </c>
      <c r="K8">
        <f ca="1">IFERROR(MIN(100,ROUND(AVERAGE(SUMIFS(Data!$E:$E,Data!$B:$B,$A8,Data!$A:$A,K$1)/(COUNTIFS(Data!$B:$B,$A8,Data!$A:$A,K$1)*3),SQRT(AVERAGEIFS(Data!$D:$D,Data!$B:$B,$A8,Data!$A:$A,K$1)))*100*IFERROR(VLOOKUP(MATCH($A8,INDIRECT(ADDRESS(2,38+MATCH(K$1,'Master List'!$AM$1:$XDT$1,0),1,1,"Master List")&amp;":"&amp;ADDRESS(51,38+MATCH(K$1,'Master List'!$AM$1:$XDT$1,0),1,1),TRUE),0),'Master List'!$AE$1:$AF$51,2,FALSE)+IFERROR(VLOOKUP($A8,'Master List'!$AG:$AL,6,FALSE),0),1),0)),"")</f>
        <v>98</v>
      </c>
      <c r="L8">
        <f ca="1">IFERROR(MIN(100,ROUND(AVERAGE(SUMIFS(Data!$E:$E,Data!$B:$B,$A8,Data!$A:$A,L$1)/(COUNTIFS(Data!$B:$B,$A8,Data!$A:$A,L$1)*3),SQRT(AVERAGEIFS(Data!$D:$D,Data!$B:$B,$A8,Data!$A:$A,L$1)))*100*IFERROR(VLOOKUP(MATCH($A8,INDIRECT(ADDRESS(2,38+MATCH(L$1,'Master List'!$AM$1:$XDT$1,0),1,1,"Master List")&amp;":"&amp;ADDRESS(51,38+MATCH(L$1,'Master List'!$AM$1:$XDT$1,0),1,1),TRUE),0),'Master List'!$AE$1:$AF$51,2,FALSE)+IFERROR(VLOOKUP($A8,'Master List'!$AG:$AL,6,FALSE),0),1),0)),"")</f>
        <v>62</v>
      </c>
      <c r="M8">
        <f ca="1">IFERROR(MIN(100,ROUND(AVERAGE(SUMIFS(Data!$E:$E,Data!$B:$B,$A8,Data!$A:$A,M$1)/(COUNTIFS(Data!$B:$B,$A8,Data!$A:$A,M$1)*3),SQRT(AVERAGEIFS(Data!$D:$D,Data!$B:$B,$A8,Data!$A:$A,M$1)))*100*IFERROR(VLOOKUP(MATCH($A8,INDIRECT(ADDRESS(2,38+MATCH(M$1,'Master List'!$AM$1:$XDT$1,0),1,1,"Master List")&amp;":"&amp;ADDRESS(51,38+MATCH(M$1,'Master List'!$AM$1:$XDT$1,0),1,1),TRUE),0),'Master List'!$AE$1:$AF$51,2,FALSE)+IFERROR(VLOOKUP($A8,'Master List'!$AG:$AL,6,FALSE),0),1),0)),"")</f>
        <v>76</v>
      </c>
      <c r="N8">
        <f ca="1">IFERROR(MIN(100,ROUND(AVERAGE(SUMIFS(Data!$E:$E,Data!$B:$B,$A8,Data!$A:$A,N$1)/(COUNTIFS(Data!$B:$B,$A8,Data!$A:$A,N$1)*3),SQRT(AVERAGEIFS(Data!$D:$D,Data!$B:$B,$A8,Data!$A:$A,N$1)))*100*IFERROR(VLOOKUP(MATCH($A8,INDIRECT(ADDRESS(2,38+MATCH(N$1,'Master List'!$AM$1:$XDT$1,0),1,1,"Master List")&amp;":"&amp;ADDRESS(51,38+MATCH(N$1,'Master List'!$AM$1:$XDT$1,0),1,1),TRUE),0),'Master List'!$AE$1:$AF$51,2,FALSE)+IFERROR(VLOOKUP($A8,'Master List'!$AG:$AL,6,FALSE),0),1),0)),"")</f>
        <v>63</v>
      </c>
      <c r="O8">
        <f ca="1">IFERROR(MIN(100,ROUND(AVERAGE(SUMIFS(Data!$E:$E,Data!$B:$B,$A8,Data!$A:$A,O$1)/(COUNTIFS(Data!$B:$B,$A8,Data!$A:$A,O$1)*3),SQRT(AVERAGEIFS(Data!$D:$D,Data!$B:$B,$A8,Data!$A:$A,O$1)))*100*IFERROR(VLOOKUP(MATCH($A8,INDIRECT(ADDRESS(2,38+MATCH(O$1,'Master List'!$AM$1:$XDT$1,0),1,1,"Master List")&amp;":"&amp;ADDRESS(51,38+MATCH(O$1,'Master List'!$AM$1:$XDT$1,0),1,1),TRUE),0),'Master List'!$AE$1:$AF$51,2,FALSE)+IFERROR(VLOOKUP($A8,'Master List'!$AG:$AL,6,FALSE),0),1),0)),"")</f>
        <v>74</v>
      </c>
      <c r="P8">
        <f ca="1">IFERROR(MIN(100,ROUND(AVERAGE(SUMIFS(Data!$E:$E,Data!$B:$B,$A8,Data!$A:$A,P$1)/(COUNTIFS(Data!$B:$B,$A8,Data!$A:$A,P$1)*3),SQRT(AVERAGEIFS(Data!$D:$D,Data!$B:$B,$A8,Data!$A:$A,P$1)))*100*IFERROR(VLOOKUP(MATCH($A8,INDIRECT(ADDRESS(2,38+MATCH(P$1,'Master List'!$AM$1:$XDT$1,0),1,1,"Master List")&amp;":"&amp;ADDRESS(51,38+MATCH(P$1,'Master List'!$AM$1:$XDT$1,0),1,1),TRUE),0),'Master List'!$AE$1:$AF$51,2,FALSE)+IFERROR(VLOOKUP($A8,'Master List'!$AG:$AL,6,FALSE),0),1),0)),"")</f>
        <v>78</v>
      </c>
      <c r="Q8">
        <f ca="1">IFERROR(MIN(100,ROUND(AVERAGE(SUMIFS(Data!$E:$E,Data!$B:$B,$A8,Data!$A:$A,Q$1)/(COUNTIFS(Data!$B:$B,$A8,Data!$A:$A,Q$1)*3),SQRT(AVERAGEIFS(Data!$D:$D,Data!$B:$B,$A8,Data!$A:$A,Q$1)))*100*IFERROR(VLOOKUP(MATCH($A8,INDIRECT(ADDRESS(2,38+MATCH(Q$1,'Master List'!$AM$1:$XDT$1,0),1,1,"Master List")&amp;":"&amp;ADDRESS(51,38+MATCH(Q$1,'Master List'!$AM$1:$XDT$1,0),1,1),TRUE),0),'Master List'!$AE$1:$AF$51,2,FALSE)+IFERROR(VLOOKUP($A8,'Master List'!$AG:$AL,6,FALSE),0),1),0)),"")</f>
        <v>90</v>
      </c>
      <c r="R8">
        <f ca="1">IFERROR(MIN(100,ROUND(AVERAGE(SUMIFS(Data!$E:$E,Data!$B:$B,$A8,Data!$A:$A,R$1)/(COUNTIFS(Data!$B:$B,$A8,Data!$A:$A,R$1)*3),SQRT(AVERAGEIFS(Data!$D:$D,Data!$B:$B,$A8,Data!$A:$A,R$1)))*100*IFERROR(VLOOKUP(MATCH($A8,INDIRECT(ADDRESS(2,38+MATCH(R$1,'Master List'!$AM$1:$XDT$1,0),1,1,"Master List")&amp;":"&amp;ADDRESS(51,38+MATCH(R$1,'Master List'!$AM$1:$XDT$1,0),1,1),TRUE),0),'Master List'!$AE$1:$AF$51,2,FALSE)+IFERROR(VLOOKUP($A8,'Master List'!$AG:$AL,6,FALSE),0),1),0)),"")</f>
        <v>96</v>
      </c>
      <c r="S8">
        <f ca="1">IFERROR(MIN(100,ROUND(AVERAGE(SUMIFS(Data!$E:$E,Data!$B:$B,$A8,Data!$A:$A,S$1)/(COUNTIFS(Data!$B:$B,$A8,Data!$A:$A,S$1)*3),SQRT(AVERAGEIFS(Data!$D:$D,Data!$B:$B,$A8,Data!$A:$A,S$1)))*100*IFERROR(VLOOKUP(MATCH($A8,INDIRECT(ADDRESS(2,38+MATCH(S$1,'Master List'!$AM$1:$XDT$1,0),1,1,"Master List")&amp;":"&amp;ADDRESS(51,38+MATCH(S$1,'Master List'!$AM$1:$XDT$1,0),1,1),TRUE),0),'Master List'!$AE$1:$AF$51,2,FALSE)+IFERROR(VLOOKUP($A8,'Master List'!$AG:$AL,6,FALSE),0),1),0)),"")</f>
        <v>76</v>
      </c>
      <c r="T8">
        <f ca="1">IFERROR(MIN(100,ROUND(AVERAGE(SUMIFS(Data!$E:$E,Data!$B:$B,$A8,Data!$A:$A,T$1)/(COUNTIFS(Data!$B:$B,$A8,Data!$A:$A,T$1)*3),SQRT(AVERAGEIFS(Data!$D:$D,Data!$B:$B,$A8,Data!$A:$A,T$1)))*100*IFERROR(VLOOKUP(MATCH($A8,INDIRECT(ADDRESS(2,38+MATCH(T$1,'Master List'!$AM$1:$XDT$1,0),1,1,"Master List")&amp;":"&amp;ADDRESS(51,38+MATCH(T$1,'Master List'!$AM$1:$XDT$1,0),1,1),TRUE),0),'Master List'!$AE$1:$AF$51,2,FALSE)+IFERROR(VLOOKUP($A8,'Master List'!$AG:$AL,6,FALSE),0),1),0)),"")</f>
        <v>88</v>
      </c>
      <c r="U8">
        <f t="shared" ca="1" si="6"/>
        <v>80.10799999999999</v>
      </c>
      <c r="V8">
        <f t="shared" ca="1" si="7"/>
        <v>22</v>
      </c>
      <c r="W8" t="str">
        <f t="shared" si="8"/>
        <v>KRAZIE</v>
      </c>
      <c r="Y8">
        <f>IFERROR(SUMIF(Data!B:B,$A8,Data!E:E)/(COUNTIF(Data!B:B,$A8)*3),"")</f>
        <v>0.64345991561181437</v>
      </c>
      <c r="Z8">
        <f>IFERROR(AVERAGEIF(Data!B:B,A8,Data!D:D),"")</f>
        <v>0.76968354430379737</v>
      </c>
      <c r="AA8">
        <f>IFERROR((COUNTIF(Data!B:B,A8)-COUNTIFS(Data!B:B,A8,Data!F:F,"N"))/COUNTIF(Data!B:B,A8),"")</f>
        <v>0.99367088607594933</v>
      </c>
      <c r="AB8">
        <f t="shared" si="1"/>
        <v>76.007999999999996</v>
      </c>
      <c r="AC8">
        <f t="shared" si="2"/>
        <v>20</v>
      </c>
      <c r="AD8" t="str">
        <f t="shared" si="3"/>
        <v>KRAZIE</v>
      </c>
      <c r="AE8">
        <v>7</v>
      </c>
      <c r="AF8">
        <v>1.1000000000000001</v>
      </c>
      <c r="AG8" s="332" t="s">
        <v>10</v>
      </c>
      <c r="AH8" s="510" t="s">
        <v>51</v>
      </c>
      <c r="AI8" s="510" t="s">
        <v>51</v>
      </c>
      <c r="AJ8" s="510" t="s">
        <v>51</v>
      </c>
      <c r="AK8" s="510" t="s">
        <v>51</v>
      </c>
      <c r="AL8">
        <f t="shared" si="9"/>
        <v>0.08</v>
      </c>
      <c r="AN8" t="s">
        <v>205</v>
      </c>
      <c r="AO8" s="157" t="s">
        <v>205</v>
      </c>
      <c r="AP8" s="161" t="s">
        <v>331</v>
      </c>
      <c r="AQ8" s="164" t="s">
        <v>331</v>
      </c>
      <c r="AR8" s="174" t="s">
        <v>341</v>
      </c>
      <c r="AS8" t="s">
        <v>330</v>
      </c>
      <c r="AT8" t="s">
        <v>331</v>
      </c>
      <c r="AU8" t="s">
        <v>330</v>
      </c>
      <c r="AV8" t="s">
        <v>330</v>
      </c>
      <c r="AW8" s="64" t="s">
        <v>341</v>
      </c>
      <c r="AX8" t="s">
        <v>375</v>
      </c>
      <c r="AY8" t="s">
        <v>341</v>
      </c>
      <c r="AZ8" t="s">
        <v>341</v>
      </c>
      <c r="BA8" t="s">
        <v>389</v>
      </c>
      <c r="BB8" t="s">
        <v>403</v>
      </c>
      <c r="BC8" t="s">
        <v>403</v>
      </c>
      <c r="BD8" s="255" t="s">
        <v>95</v>
      </c>
      <c r="BE8" s="256" t="s">
        <v>390</v>
      </c>
      <c r="BF8" t="s">
        <v>270</v>
      </c>
      <c r="BG8" s="272" t="s">
        <v>10</v>
      </c>
      <c r="BH8" s="273" t="s">
        <v>10</v>
      </c>
      <c r="BI8" t="s">
        <v>331</v>
      </c>
      <c r="BJ8" t="s">
        <v>270</v>
      </c>
      <c r="BK8" t="s">
        <v>332</v>
      </c>
      <c r="BL8" t="s">
        <v>332</v>
      </c>
      <c r="BM8" t="s">
        <v>330</v>
      </c>
      <c r="BN8" t="s">
        <v>354</v>
      </c>
      <c r="BO8" t="s">
        <v>332</v>
      </c>
      <c r="BP8" t="s">
        <v>472</v>
      </c>
      <c r="BQ8" t="s">
        <v>475</v>
      </c>
      <c r="BR8" t="s">
        <v>475</v>
      </c>
      <c r="BS8" t="s">
        <v>95</v>
      </c>
      <c r="BT8" t="s">
        <v>95</v>
      </c>
      <c r="BU8" t="s">
        <v>494</v>
      </c>
      <c r="BV8" t="s">
        <v>494</v>
      </c>
      <c r="BW8" t="s">
        <v>330</v>
      </c>
      <c r="BX8" t="s">
        <v>330</v>
      </c>
      <c r="BY8" t="s">
        <v>343</v>
      </c>
      <c r="BZ8" t="s">
        <v>379</v>
      </c>
      <c r="CA8" t="s">
        <v>379</v>
      </c>
      <c r="CB8" t="s">
        <v>379</v>
      </c>
      <c r="CC8" t="s">
        <v>379</v>
      </c>
      <c r="CD8" t="s">
        <v>379</v>
      </c>
      <c r="CE8" t="s">
        <v>379</v>
      </c>
      <c r="CF8" t="s">
        <v>554</v>
      </c>
      <c r="CG8" t="s">
        <v>379</v>
      </c>
      <c r="CH8" t="s">
        <v>379</v>
      </c>
      <c r="CI8" t="s">
        <v>379</v>
      </c>
      <c r="CJ8" t="s">
        <v>379</v>
      </c>
      <c r="CK8" t="s">
        <v>332</v>
      </c>
      <c r="CL8" t="s">
        <v>332</v>
      </c>
      <c r="CM8" t="s">
        <v>332</v>
      </c>
      <c r="CN8" t="s">
        <v>379</v>
      </c>
      <c r="CO8" t="s">
        <v>379</v>
      </c>
      <c r="CP8" t="s">
        <v>379</v>
      </c>
      <c r="CQ8" t="s">
        <v>332</v>
      </c>
      <c r="CR8" t="s">
        <v>390</v>
      </c>
      <c r="CS8" t="s">
        <v>390</v>
      </c>
      <c r="CT8" t="s">
        <v>430</v>
      </c>
      <c r="CU8" t="s">
        <v>430</v>
      </c>
      <c r="CV8" t="s">
        <v>343</v>
      </c>
      <c r="CW8" t="s">
        <v>343</v>
      </c>
      <c r="CX8" t="s">
        <v>343</v>
      </c>
      <c r="CY8" t="s">
        <v>343</v>
      </c>
      <c r="CZ8" t="s">
        <v>343</v>
      </c>
      <c r="DA8" t="s">
        <v>390</v>
      </c>
      <c r="DB8" t="s">
        <v>390</v>
      </c>
      <c r="DC8" t="s">
        <v>390</v>
      </c>
      <c r="DD8" s="531" t="s">
        <v>390</v>
      </c>
      <c r="DE8" t="s">
        <v>508</v>
      </c>
      <c r="DF8" t="s">
        <v>508</v>
      </c>
      <c r="DG8" s="542" t="s">
        <v>343</v>
      </c>
      <c r="DH8" t="s">
        <v>343</v>
      </c>
      <c r="DI8" t="s">
        <v>343</v>
      </c>
      <c r="DJ8" s="560" t="s">
        <v>334</v>
      </c>
      <c r="DK8" s="560" t="s">
        <v>334</v>
      </c>
      <c r="DL8" s="571" t="s">
        <v>538</v>
      </c>
      <c r="DM8" t="s">
        <v>343</v>
      </c>
      <c r="DN8" t="s">
        <v>334</v>
      </c>
      <c r="DO8" t="s">
        <v>511</v>
      </c>
      <c r="DP8" t="s">
        <v>334</v>
      </c>
    </row>
    <row r="9" spans="1:120">
      <c r="A9" s="93" t="s">
        <v>697</v>
      </c>
      <c r="C9" t="str">
        <f ca="1">IFERROR(MIN(100,ROUND(AVERAGE(SUMIFS(Data!$E:$E,Data!$B:$B,$A9,Data!$A:$A,#REF!)/(COUNTIFS(Data!$B:$B,$A9,Data!$A:$A,#REF!)*3),SQRT(AVERAGEIFS(Data!$D:$D,Data!$B:$B,$A9,Data!$A:$A,#REF!)))*100*IFERROR(VLOOKUP(MATCH($A9,INDIRECT(ADDRESS(2,38+MATCH(C$1,'Master List'!$AM$1:$XDT$1,0),1,1,"Master List")&amp;":"&amp;ADDRESS(51,38+MATCH(C$1,'Master List'!$AM$1:$XDT$1,0),1,1),TRUE),0),'Master List'!$AE$1:$AF$51,2,FALSE)+IFERROR(VLOOKUP($A9,'Master List'!$AG:$AL,6,FALSE),0),1),0)),"")</f>
        <v/>
      </c>
      <c r="D9" t="str">
        <f ca="1">IFERROR(MIN(100,ROUND(AVERAGE(SUMIFS(Data!$E:$E,Data!$B:$B,$A9,Data!$A:$A,#REF!)/(COUNTIFS(Data!$B:$B,$A9,Data!$A:$A,#REF!)*3),SQRT(AVERAGEIFS(Data!$D:$D,Data!$B:$B,$A9,Data!$A:$A,#REF!)))*100*IFERROR(VLOOKUP(MATCH($A9,INDIRECT(ADDRESS(2,38+MATCH(D$1,'Master List'!$AM$1:$XDT$1,0),1,1,"Master List")&amp;":"&amp;ADDRESS(51,38+MATCH(D$1,'Master List'!$AM$1:$XDT$1,0),1,1),TRUE),0),'Master List'!$AE$1:$AF$51,2,FALSE)+IFERROR(VLOOKUP($A9,'Master List'!$AG:$AL,6,FALSE),0),1),0)),"")</f>
        <v/>
      </c>
      <c r="E9" t="str">
        <f ca="1">IFERROR(MIN(100,ROUND(AVERAGE(SUMIFS(Data!$E:$E,Data!$B:$B,$A9,Data!$A:$A,#REF!)/(COUNTIFS(Data!$B:$B,$A9,Data!$A:$A,#REF!)*3),SQRT(AVERAGEIFS(Data!$D:$D,Data!$B:$B,$A9,Data!$A:$A,#REF!)))*100*IFERROR(VLOOKUP(MATCH($A9,INDIRECT(ADDRESS(2,38+MATCH(E$1,'Master List'!$AM$1:$XDT$1,0),1,1,"Master List")&amp;":"&amp;ADDRESS(51,38+MATCH(E$1,'Master List'!$AM$1:$XDT$1,0),1,1),TRUE),0),'Master List'!$AE$1:$AF$51,2,FALSE)+IFERROR(VLOOKUP($A9,'Master List'!$AG:$AL,6,FALSE),0),1),0)),"")</f>
        <v/>
      </c>
      <c r="F9" t="str">
        <f ca="1">IFERROR(MIN(100,ROUND(AVERAGE(SUMIFS(Data!$E:$E,Data!$B:$B,$A9,Data!$A:$A,#REF!)/(COUNTIFS(Data!$B:$B,$A9,Data!$A:$A,#REF!)*3),SQRT(AVERAGEIFS(Data!$D:$D,Data!$B:$B,$A9,Data!$A:$A,#REF!)))*100*IFERROR(VLOOKUP(MATCH($A9,INDIRECT(ADDRESS(2,38+MATCH(F$1,'Master List'!$AM$1:$XDT$1,0),1,1,"Master List")&amp;":"&amp;ADDRESS(51,38+MATCH(F$1,'Master List'!$AM$1:$XDT$1,0),1,1),TRUE),0),'Master List'!$AE$1:$AF$51,2,FALSE)+IFERROR(VLOOKUP($A9,'Master List'!$AG:$AL,6,FALSE),0),1),0)),"")</f>
        <v/>
      </c>
      <c r="G9" t="str">
        <f ca="1">IFERROR(MIN(100,ROUND(AVERAGE(SUMIFS(Data!$E:$E,Data!$B:$B,$A9,Data!$A:$A,#REF!)/(COUNTIFS(Data!$B:$B,$A9,Data!$A:$A,#REF!)*3),SQRT(AVERAGEIFS(Data!$D:$D,Data!$B:$B,$A9,Data!$A:$A,#REF!)))*100*IFERROR(VLOOKUP(MATCH($A9,INDIRECT(ADDRESS(2,38+MATCH(G$1,'Master List'!$AM$1:$XDT$1,0),1,1,"Master List")&amp;":"&amp;ADDRESS(51,38+MATCH(G$1,'Master List'!$AM$1:$XDT$1,0),1,1),TRUE),0),'Master List'!$AE$1:$AF$51,2,FALSE)+IFERROR(VLOOKUP($A9,'Master List'!$AG:$AL,6,FALSE),0),1),0)),"")</f>
        <v/>
      </c>
      <c r="H9">
        <f t="shared" ca="1" si="4"/>
        <v>-98.991</v>
      </c>
      <c r="I9">
        <f t="shared" ca="1" si="5"/>
        <v>43</v>
      </c>
      <c r="J9" t="str">
        <f t="shared" si="0"/>
        <v>PHENOM</v>
      </c>
      <c r="K9" t="str">
        <f ca="1">IFERROR(MIN(100,ROUND(AVERAGE(SUMIFS(Data!$E:$E,Data!$B:$B,$A9,Data!$A:$A,K$1)/(COUNTIFS(Data!$B:$B,$A9,Data!$A:$A,K$1)*3),SQRT(AVERAGEIFS(Data!$D:$D,Data!$B:$B,$A9,Data!$A:$A,K$1)))*100*IFERROR(VLOOKUP(MATCH($A9,INDIRECT(ADDRESS(2,38+MATCH(K$1,'Master List'!$AM$1:$XDT$1,0),1,1,"Master List")&amp;":"&amp;ADDRESS(51,38+MATCH(K$1,'Master List'!$AM$1:$XDT$1,0),1,1),TRUE),0),'Master List'!$AE$1:$AF$51,2,FALSE)+IFERROR(VLOOKUP($A9,'Master List'!$AG:$AL,6,FALSE),0),1),0)),"")</f>
        <v/>
      </c>
      <c r="L9" t="str">
        <f ca="1">IFERROR(MIN(100,ROUND(AVERAGE(SUMIFS(Data!$E:$E,Data!$B:$B,$A9,Data!$A:$A,L$1)/(COUNTIFS(Data!$B:$B,$A9,Data!$A:$A,L$1)*3),SQRT(AVERAGEIFS(Data!$D:$D,Data!$B:$B,$A9,Data!$A:$A,L$1)))*100*IFERROR(VLOOKUP(MATCH($A9,INDIRECT(ADDRESS(2,38+MATCH(L$1,'Master List'!$AM$1:$XDT$1,0),1,1,"Master List")&amp;":"&amp;ADDRESS(51,38+MATCH(L$1,'Master List'!$AM$1:$XDT$1,0),1,1),TRUE),0),'Master List'!$AE$1:$AF$51,2,FALSE)+IFERROR(VLOOKUP($A9,'Master List'!$AG:$AL,6,FALSE),0),1),0)),"")</f>
        <v/>
      </c>
      <c r="M9" t="str">
        <f ca="1">IFERROR(MIN(100,ROUND(AVERAGE(SUMIFS(Data!$E:$E,Data!$B:$B,$A9,Data!$A:$A,M$1)/(COUNTIFS(Data!$B:$B,$A9,Data!$A:$A,M$1)*3),SQRT(AVERAGEIFS(Data!$D:$D,Data!$B:$B,$A9,Data!$A:$A,M$1)))*100*IFERROR(VLOOKUP(MATCH($A9,INDIRECT(ADDRESS(2,38+MATCH(M$1,'Master List'!$AM$1:$XDT$1,0),1,1,"Master List")&amp;":"&amp;ADDRESS(51,38+MATCH(M$1,'Master List'!$AM$1:$XDT$1,0),1,1),TRUE),0),'Master List'!$AE$1:$AF$51,2,FALSE)+IFERROR(VLOOKUP($A9,'Master List'!$AG:$AL,6,FALSE),0),1),0)),"")</f>
        <v/>
      </c>
      <c r="N9" t="str">
        <f ca="1">IFERROR(MIN(100,ROUND(AVERAGE(SUMIFS(Data!$E:$E,Data!$B:$B,$A9,Data!$A:$A,N$1)/(COUNTIFS(Data!$B:$B,$A9,Data!$A:$A,N$1)*3),SQRT(AVERAGEIFS(Data!$D:$D,Data!$B:$B,$A9,Data!$A:$A,N$1)))*100*IFERROR(VLOOKUP(MATCH($A9,INDIRECT(ADDRESS(2,38+MATCH(N$1,'Master List'!$AM$1:$XDT$1,0),1,1,"Master List")&amp;":"&amp;ADDRESS(51,38+MATCH(N$1,'Master List'!$AM$1:$XDT$1,0),1,1),TRUE),0),'Master List'!$AE$1:$AF$51,2,FALSE)+IFERROR(VLOOKUP($A9,'Master List'!$AG:$AL,6,FALSE),0),1),0)),"")</f>
        <v/>
      </c>
      <c r="O9" t="str">
        <f ca="1">IFERROR(MIN(100,ROUND(AVERAGE(SUMIFS(Data!$E:$E,Data!$B:$B,$A9,Data!$A:$A,O$1)/(COUNTIFS(Data!$B:$B,$A9,Data!$A:$A,O$1)*3),SQRT(AVERAGEIFS(Data!$D:$D,Data!$B:$B,$A9,Data!$A:$A,O$1)))*100*IFERROR(VLOOKUP(MATCH($A9,INDIRECT(ADDRESS(2,38+MATCH(O$1,'Master List'!$AM$1:$XDT$1,0),1,1,"Master List")&amp;":"&amp;ADDRESS(51,38+MATCH(O$1,'Master List'!$AM$1:$XDT$1,0),1,1),TRUE),0),'Master List'!$AE$1:$AF$51,2,FALSE)+IFERROR(VLOOKUP($A9,'Master List'!$AG:$AL,6,FALSE),0),1),0)),"")</f>
        <v/>
      </c>
      <c r="P9" t="str">
        <f ca="1">IFERROR(MIN(100,ROUND(AVERAGE(SUMIFS(Data!$E:$E,Data!$B:$B,$A9,Data!$A:$A,P$1)/(COUNTIFS(Data!$B:$B,$A9,Data!$A:$A,P$1)*3),SQRT(AVERAGEIFS(Data!$D:$D,Data!$B:$B,$A9,Data!$A:$A,P$1)))*100*IFERROR(VLOOKUP(MATCH($A9,INDIRECT(ADDRESS(2,38+MATCH(P$1,'Master List'!$AM$1:$XDT$1,0),1,1,"Master List")&amp;":"&amp;ADDRESS(51,38+MATCH(P$1,'Master List'!$AM$1:$XDT$1,0),1,1),TRUE),0),'Master List'!$AE$1:$AF$51,2,FALSE)+IFERROR(VLOOKUP($A9,'Master List'!$AG:$AL,6,FALSE),0),1),0)),"")</f>
        <v/>
      </c>
      <c r="Q9">
        <f ca="1">IFERROR(MIN(100,ROUND(AVERAGE(SUMIFS(Data!$E:$E,Data!$B:$B,$A9,Data!$A:$A,Q$1)/(COUNTIFS(Data!$B:$B,$A9,Data!$A:$A,Q$1)*3),SQRT(AVERAGEIFS(Data!$D:$D,Data!$B:$B,$A9,Data!$A:$A,Q$1)))*100*IFERROR(VLOOKUP(MATCH($A9,INDIRECT(ADDRESS(2,38+MATCH(Q$1,'Master List'!$AM$1:$XDT$1,0),1,1,"Master List")&amp;":"&amp;ADDRESS(51,38+MATCH(Q$1,'Master List'!$AM$1:$XDT$1,0),1,1),TRUE),0),'Master List'!$AE$1:$AF$51,2,FALSE)+IFERROR(VLOOKUP($A9,'Master List'!$AG:$AL,6,FALSE),0),1),0)),"")</f>
        <v>89</v>
      </c>
      <c r="R9">
        <f ca="1">IFERROR(MIN(100,ROUND(AVERAGE(SUMIFS(Data!$E:$E,Data!$B:$B,$A9,Data!$A:$A,R$1)/(COUNTIFS(Data!$B:$B,$A9,Data!$A:$A,R$1)*3),SQRT(AVERAGEIFS(Data!$D:$D,Data!$B:$B,$A9,Data!$A:$A,R$1)))*100*IFERROR(VLOOKUP(MATCH($A9,INDIRECT(ADDRESS(2,38+MATCH(R$1,'Master List'!$AM$1:$XDT$1,0),1,1,"Master List")&amp;":"&amp;ADDRESS(51,38+MATCH(R$1,'Master List'!$AM$1:$XDT$1,0),1,1),TRUE),0),'Master List'!$AE$1:$AF$51,2,FALSE)+IFERROR(VLOOKUP($A9,'Master List'!$AG:$AL,6,FALSE),0),1),0)),"")</f>
        <v>60</v>
      </c>
      <c r="S9" t="str">
        <f ca="1">IFERROR(MIN(100,ROUND(AVERAGE(SUMIFS(Data!$E:$E,Data!$B:$B,$A9,Data!$A:$A,S$1)/(COUNTIFS(Data!$B:$B,$A9,Data!$A:$A,S$1)*3),SQRT(AVERAGEIFS(Data!$D:$D,Data!$B:$B,$A9,Data!$A:$A,S$1)))*100*IFERROR(VLOOKUP(MATCH($A9,INDIRECT(ADDRESS(2,38+MATCH(S$1,'Master List'!$AM$1:$XDT$1,0),1,1,"Master List")&amp;":"&amp;ADDRESS(51,38+MATCH(S$1,'Master List'!$AM$1:$XDT$1,0),1,1),TRUE),0),'Master List'!$AE$1:$AF$51,2,FALSE)+IFERROR(VLOOKUP($A9,'Master List'!$AG:$AL,6,FALSE),0),1),0)),"")</f>
        <v/>
      </c>
      <c r="T9">
        <f ca="1">IFERROR(MIN(100,ROUND(AVERAGE(SUMIFS(Data!$E:$E,Data!$B:$B,$A9,Data!$A:$A,T$1)/(COUNTIFS(Data!$B:$B,$A9,Data!$A:$A,T$1)*3),SQRT(AVERAGEIFS(Data!$D:$D,Data!$B:$B,$A9,Data!$A:$A,T$1)))*100*IFERROR(VLOOKUP(MATCH($A9,INDIRECT(ADDRESS(2,38+MATCH(T$1,'Master List'!$AM$1:$XDT$1,0),1,1,"Master List")&amp;":"&amp;ADDRESS(51,38+MATCH(T$1,'Master List'!$AM$1:$XDT$1,0),1,1),TRUE),0),'Master List'!$AE$1:$AF$51,2,FALSE)+IFERROR(VLOOKUP($A9,'Master List'!$AG:$AL,6,FALSE),0),1),0)),"")</f>
        <v>61</v>
      </c>
      <c r="U9">
        <f t="shared" ca="1" si="6"/>
        <v>70.009</v>
      </c>
      <c r="V9">
        <f t="shared" ca="1" si="7"/>
        <v>31</v>
      </c>
      <c r="W9" t="str">
        <f t="shared" si="8"/>
        <v>PHENOM</v>
      </c>
      <c r="Y9">
        <f>IFERROR(SUMIF(Data!B:B,$A9,Data!E:E)/(COUNTIF(Data!B:B,$A9)*3),"")</f>
        <v>0.44444444444444442</v>
      </c>
      <c r="Z9">
        <f>IFERROR(AVERAGEIF(Data!B:B,A9,Data!D:D),"")</f>
        <v>0.61833333333333329</v>
      </c>
      <c r="AA9">
        <f>IFERROR((COUNTIF(Data!B:B,A9)-COUNTIFS(Data!B:B,A9,Data!F:F,"N"))/COUNTIF(Data!B:B,A9),"")</f>
        <v>1</v>
      </c>
      <c r="AB9">
        <f t="shared" si="1"/>
        <v>62.009</v>
      </c>
      <c r="AC9">
        <f t="shared" si="2"/>
        <v>34</v>
      </c>
      <c r="AD9" t="str">
        <f t="shared" si="3"/>
        <v>PHENOM</v>
      </c>
      <c r="AE9">
        <v>8</v>
      </c>
      <c r="AF9">
        <v>1.1000000000000001</v>
      </c>
      <c r="AG9" s="332" t="s">
        <v>334</v>
      </c>
      <c r="AH9" s="510"/>
      <c r="AI9" s="510" t="s">
        <v>51</v>
      </c>
      <c r="AJ9" s="510" t="s">
        <v>51</v>
      </c>
      <c r="AK9" s="510" t="s">
        <v>51</v>
      </c>
      <c r="AL9">
        <f>IF(AH9="Y",0.01,0)+IF(AI9="Y",0.03,0)+IF(AJ9="Y",0.03,0)+ IF(AK9="Y",0.01,0)</f>
        <v>6.9999999999999993E-2</v>
      </c>
      <c r="AN9" t="s">
        <v>95</v>
      </c>
      <c r="AO9" s="157" t="s">
        <v>95</v>
      </c>
      <c r="AP9" s="161" t="s">
        <v>205</v>
      </c>
      <c r="AQ9" s="164" t="s">
        <v>205</v>
      </c>
      <c r="AR9" s="174" t="s">
        <v>330</v>
      </c>
      <c r="AS9" t="s">
        <v>331</v>
      </c>
      <c r="AT9" t="s">
        <v>205</v>
      </c>
      <c r="AU9" t="s">
        <v>341</v>
      </c>
      <c r="AV9" t="s">
        <v>341</v>
      </c>
      <c r="AW9" s="64" t="s">
        <v>375</v>
      </c>
      <c r="AX9" t="s">
        <v>331</v>
      </c>
      <c r="AY9" t="s">
        <v>389</v>
      </c>
      <c r="AZ9" t="s">
        <v>389</v>
      </c>
      <c r="BA9" t="s">
        <v>331</v>
      </c>
      <c r="BB9" t="s">
        <v>331</v>
      </c>
      <c r="BC9" t="s">
        <v>331</v>
      </c>
      <c r="BD9" s="255" t="s">
        <v>331</v>
      </c>
      <c r="BE9" s="256" t="s">
        <v>404</v>
      </c>
      <c r="BF9" t="s">
        <v>331</v>
      </c>
      <c r="BG9" s="272" t="s">
        <v>254</v>
      </c>
      <c r="BH9" s="273" t="s">
        <v>390</v>
      </c>
      <c r="BI9" t="s">
        <v>10</v>
      </c>
      <c r="BJ9" t="s">
        <v>95</v>
      </c>
      <c r="BK9" t="s">
        <v>270</v>
      </c>
      <c r="BL9" t="s">
        <v>270</v>
      </c>
      <c r="BM9" t="s">
        <v>332</v>
      </c>
      <c r="BN9" t="s">
        <v>330</v>
      </c>
      <c r="BO9" t="s">
        <v>95</v>
      </c>
      <c r="BP9" t="s">
        <v>332</v>
      </c>
      <c r="BQ9" t="s">
        <v>472</v>
      </c>
      <c r="BR9" t="s">
        <v>95</v>
      </c>
      <c r="BS9" t="s">
        <v>390</v>
      </c>
      <c r="BT9" t="s">
        <v>332</v>
      </c>
      <c r="BU9" t="s">
        <v>95</v>
      </c>
      <c r="BV9" t="s">
        <v>332</v>
      </c>
      <c r="BW9" t="s">
        <v>229</v>
      </c>
      <c r="BX9" t="s">
        <v>229</v>
      </c>
      <c r="BY9" t="s">
        <v>517</v>
      </c>
      <c r="BZ9" t="s">
        <v>517</v>
      </c>
      <c r="CA9" t="s">
        <v>332</v>
      </c>
      <c r="CB9" t="s">
        <v>332</v>
      </c>
      <c r="CC9" t="s">
        <v>332</v>
      </c>
      <c r="CD9" t="s">
        <v>332</v>
      </c>
      <c r="CE9" t="s">
        <v>332</v>
      </c>
      <c r="CF9" t="s">
        <v>343</v>
      </c>
      <c r="CG9" t="s">
        <v>332</v>
      </c>
      <c r="CH9" t="s">
        <v>332</v>
      </c>
      <c r="CI9" t="s">
        <v>332</v>
      </c>
      <c r="CJ9" t="s">
        <v>332</v>
      </c>
      <c r="CK9" t="s">
        <v>95</v>
      </c>
      <c r="CL9" t="s">
        <v>95</v>
      </c>
      <c r="CM9" t="s">
        <v>95</v>
      </c>
      <c r="CN9" t="s">
        <v>332</v>
      </c>
      <c r="CO9" t="s">
        <v>95</v>
      </c>
      <c r="CP9" t="s">
        <v>95</v>
      </c>
      <c r="CQ9" t="s">
        <v>390</v>
      </c>
      <c r="CR9" t="s">
        <v>343</v>
      </c>
      <c r="CS9" t="s">
        <v>343</v>
      </c>
      <c r="CT9" t="s">
        <v>554</v>
      </c>
      <c r="CU9" t="s">
        <v>343</v>
      </c>
      <c r="CV9" t="s">
        <v>379</v>
      </c>
      <c r="CW9" t="s">
        <v>379</v>
      </c>
      <c r="CX9" t="s">
        <v>379</v>
      </c>
      <c r="CY9" t="s">
        <v>379</v>
      </c>
      <c r="CZ9" t="s">
        <v>379</v>
      </c>
      <c r="DA9" t="s">
        <v>343</v>
      </c>
      <c r="DB9" t="s">
        <v>343</v>
      </c>
      <c r="DC9" t="s">
        <v>657</v>
      </c>
      <c r="DD9" s="531" t="s">
        <v>657</v>
      </c>
      <c r="DE9" t="s">
        <v>10</v>
      </c>
      <c r="DF9" t="s">
        <v>10</v>
      </c>
      <c r="DG9" s="542" t="s">
        <v>682</v>
      </c>
      <c r="DH9" t="s">
        <v>508</v>
      </c>
      <c r="DI9" t="s">
        <v>508</v>
      </c>
      <c r="DJ9" s="560" t="s">
        <v>538</v>
      </c>
      <c r="DK9" s="560" t="s">
        <v>538</v>
      </c>
      <c r="DL9" s="571" t="s">
        <v>534</v>
      </c>
      <c r="DM9" t="s">
        <v>10</v>
      </c>
      <c r="DN9" t="s">
        <v>538</v>
      </c>
      <c r="DO9" t="s">
        <v>489</v>
      </c>
      <c r="DP9" t="s">
        <v>697</v>
      </c>
    </row>
    <row r="10" spans="1:120">
      <c r="A10" s="93" t="s">
        <v>534</v>
      </c>
      <c r="C10" t="str">
        <f ca="1">IFERROR(MIN(100,ROUND(AVERAGE(SUMIFS(Data!$E:$E,Data!$B:$B,$A10,Data!$A:$A,#REF!)/(COUNTIFS(Data!$B:$B,$A10,Data!$A:$A,#REF!)*3),SQRT(AVERAGEIFS(Data!$D:$D,Data!$B:$B,$A10,Data!$A:$A,#REF!)))*100*IFERROR(VLOOKUP(MATCH($A10,INDIRECT(ADDRESS(2,38+MATCH(C$1,'Master List'!$AM$1:$XDT$1,0),1,1,"Master List")&amp;":"&amp;ADDRESS(51,38+MATCH(C$1,'Master List'!$AM$1:$XDT$1,0),1,1),TRUE),0),'Master List'!$AE$1:$AF$51,2,FALSE)+IFERROR(VLOOKUP($A10,'Master List'!$AG:$AL,6,FALSE),0),1),0)),"")</f>
        <v/>
      </c>
      <c r="D10" t="str">
        <f ca="1">IFERROR(MIN(100,ROUND(AVERAGE(SUMIFS(Data!$E:$E,Data!$B:$B,$A10,Data!$A:$A,#REF!)/(COUNTIFS(Data!$B:$B,$A10,Data!$A:$A,#REF!)*3),SQRT(AVERAGEIFS(Data!$D:$D,Data!$B:$B,$A10,Data!$A:$A,#REF!)))*100*IFERROR(VLOOKUP(MATCH($A10,INDIRECT(ADDRESS(2,38+MATCH(D$1,'Master List'!$AM$1:$XDT$1,0),1,1,"Master List")&amp;":"&amp;ADDRESS(51,38+MATCH(D$1,'Master List'!$AM$1:$XDT$1,0),1,1),TRUE),0),'Master List'!$AE$1:$AF$51,2,FALSE)+IFERROR(VLOOKUP($A10,'Master List'!$AG:$AL,6,FALSE),0),1),0)),"")</f>
        <v/>
      </c>
      <c r="E10" t="str">
        <f ca="1">IFERROR(MIN(100,ROUND(AVERAGE(SUMIFS(Data!$E:$E,Data!$B:$B,$A10,Data!$A:$A,#REF!)/(COUNTIFS(Data!$B:$B,$A10,Data!$A:$A,#REF!)*3),SQRT(AVERAGEIFS(Data!$D:$D,Data!$B:$B,$A10,Data!$A:$A,#REF!)))*100*IFERROR(VLOOKUP(MATCH($A10,INDIRECT(ADDRESS(2,38+MATCH(E$1,'Master List'!$AM$1:$XDT$1,0),1,1,"Master List")&amp;":"&amp;ADDRESS(51,38+MATCH(E$1,'Master List'!$AM$1:$XDT$1,0),1,1),TRUE),0),'Master List'!$AE$1:$AF$51,2,FALSE)+IFERROR(VLOOKUP($A10,'Master List'!$AG:$AL,6,FALSE),0),1),0)),"")</f>
        <v/>
      </c>
      <c r="F10" t="str">
        <f ca="1">IFERROR(MIN(100,ROUND(AVERAGE(SUMIFS(Data!$E:$E,Data!$B:$B,$A10,Data!$A:$A,#REF!)/(COUNTIFS(Data!$B:$B,$A10,Data!$A:$A,#REF!)*3),SQRT(AVERAGEIFS(Data!$D:$D,Data!$B:$B,$A10,Data!$A:$A,#REF!)))*100*IFERROR(VLOOKUP(MATCH($A10,INDIRECT(ADDRESS(2,38+MATCH(F$1,'Master List'!$AM$1:$XDT$1,0),1,1,"Master List")&amp;":"&amp;ADDRESS(51,38+MATCH(F$1,'Master List'!$AM$1:$XDT$1,0),1,1),TRUE),0),'Master List'!$AE$1:$AF$51,2,FALSE)+IFERROR(VLOOKUP($A10,'Master List'!$AG:$AL,6,FALSE),0),1),0)),"")</f>
        <v/>
      </c>
      <c r="G10" t="str">
        <f ca="1">IFERROR(MIN(100,ROUND(AVERAGE(SUMIFS(Data!$E:$E,Data!$B:$B,$A10,Data!$A:$A,#REF!)/(COUNTIFS(Data!$B:$B,$A10,Data!$A:$A,#REF!)*3),SQRT(AVERAGEIFS(Data!$D:$D,Data!$B:$B,$A10,Data!$A:$A,#REF!)))*100*IFERROR(VLOOKUP(MATCH($A10,INDIRECT(ADDRESS(2,38+MATCH(G$1,'Master List'!$AM$1:$XDT$1,0),1,1,"Master List")&amp;":"&amp;ADDRESS(51,38+MATCH(G$1,'Master List'!$AM$1:$XDT$1,0),1,1),TRUE),0),'Master List'!$AE$1:$AF$51,2,FALSE)+IFERROR(VLOOKUP($A10,'Master List'!$AG:$AL,6,FALSE),0),1),0)),"")</f>
        <v/>
      </c>
      <c r="H10">
        <f t="shared" ca="1" si="4"/>
        <v>-98.99</v>
      </c>
      <c r="I10">
        <f t="shared" ca="1" si="5"/>
        <v>42</v>
      </c>
      <c r="J10" t="str">
        <f t="shared" si="0"/>
        <v>AGUILABLANCA</v>
      </c>
      <c r="K10">
        <f ca="1">IFERROR(MIN(100,ROUND(AVERAGE(SUMIFS(Data!$E:$E,Data!$B:$B,$A10,Data!$A:$A,K$1)/(COUNTIFS(Data!$B:$B,$A10,Data!$A:$A,K$1)*3),SQRT(AVERAGEIFS(Data!$D:$D,Data!$B:$B,$A10,Data!$A:$A,K$1)))*100*IFERROR(VLOOKUP(MATCH($A10,INDIRECT(ADDRESS(2,38+MATCH(K$1,'Master List'!$AM$1:$XDT$1,0),1,1,"Master List")&amp;":"&amp;ADDRESS(51,38+MATCH(K$1,'Master List'!$AM$1:$XDT$1,0),1,1),TRUE),0),'Master List'!$AE$1:$AF$51,2,FALSE)+IFERROR(VLOOKUP($A10,'Master List'!$AG:$AL,6,FALSE),0),1),0)),"")</f>
        <v>100</v>
      </c>
      <c r="L10">
        <f ca="1">IFERROR(MIN(100,ROUND(AVERAGE(SUMIFS(Data!$E:$E,Data!$B:$B,$A10,Data!$A:$A,L$1)/(COUNTIFS(Data!$B:$B,$A10,Data!$A:$A,L$1)*3),SQRT(AVERAGEIFS(Data!$D:$D,Data!$B:$B,$A10,Data!$A:$A,L$1)))*100*IFERROR(VLOOKUP(MATCH($A10,INDIRECT(ADDRESS(2,38+MATCH(L$1,'Master List'!$AM$1:$XDT$1,0),1,1,"Master List")&amp;":"&amp;ADDRESS(51,38+MATCH(L$1,'Master List'!$AM$1:$XDT$1,0),1,1),TRUE),0),'Master List'!$AE$1:$AF$51,2,FALSE)+IFERROR(VLOOKUP($A10,'Master List'!$AG:$AL,6,FALSE),0),1),0)),"")</f>
        <v>70</v>
      </c>
      <c r="M10">
        <f ca="1">IFERROR(MIN(100,ROUND(AVERAGE(SUMIFS(Data!$E:$E,Data!$B:$B,$A10,Data!$A:$A,M$1)/(COUNTIFS(Data!$B:$B,$A10,Data!$A:$A,M$1)*3),SQRT(AVERAGEIFS(Data!$D:$D,Data!$B:$B,$A10,Data!$A:$A,M$1)))*100*IFERROR(VLOOKUP(MATCH($A10,INDIRECT(ADDRESS(2,38+MATCH(M$1,'Master List'!$AM$1:$XDT$1,0),1,1,"Master List")&amp;":"&amp;ADDRESS(51,38+MATCH(M$1,'Master List'!$AM$1:$XDT$1,0),1,1),TRUE),0),'Master List'!$AE$1:$AF$51,2,FALSE)+IFERROR(VLOOKUP($A10,'Master List'!$AG:$AL,6,FALSE),0),1),0)),"")</f>
        <v>61</v>
      </c>
      <c r="N10">
        <f ca="1">IFERROR(MIN(100,ROUND(AVERAGE(SUMIFS(Data!$E:$E,Data!$B:$B,$A10,Data!$A:$A,N$1)/(COUNTIFS(Data!$B:$B,$A10,Data!$A:$A,N$1)*3),SQRT(AVERAGEIFS(Data!$D:$D,Data!$B:$B,$A10,Data!$A:$A,N$1)))*100*IFERROR(VLOOKUP(MATCH($A10,INDIRECT(ADDRESS(2,38+MATCH(N$1,'Master List'!$AM$1:$XDT$1,0),1,1,"Master List")&amp;":"&amp;ADDRESS(51,38+MATCH(N$1,'Master List'!$AM$1:$XDT$1,0),1,1),TRUE),0),'Master List'!$AE$1:$AF$51,2,FALSE)+IFERROR(VLOOKUP($A10,'Master List'!$AG:$AL,6,FALSE),0),1),0)),"")</f>
        <v>60</v>
      </c>
      <c r="O10">
        <f ca="1">IFERROR(MIN(100,ROUND(AVERAGE(SUMIFS(Data!$E:$E,Data!$B:$B,$A10,Data!$A:$A,O$1)/(COUNTIFS(Data!$B:$B,$A10,Data!$A:$A,O$1)*3),SQRT(AVERAGEIFS(Data!$D:$D,Data!$B:$B,$A10,Data!$A:$A,O$1)))*100*IFERROR(VLOOKUP(MATCH($A10,INDIRECT(ADDRESS(2,38+MATCH(O$1,'Master List'!$AM$1:$XDT$1,0),1,1,"Master List")&amp;":"&amp;ADDRESS(51,38+MATCH(O$1,'Master List'!$AM$1:$XDT$1,0),1,1),TRUE),0),'Master List'!$AE$1:$AF$51,2,FALSE)+IFERROR(VLOOKUP($A10,'Master List'!$AG:$AL,6,FALSE),0),1),0)),"")</f>
        <v>89</v>
      </c>
      <c r="P10">
        <f ca="1">IFERROR(MIN(100,ROUND(AVERAGE(SUMIFS(Data!$E:$E,Data!$B:$B,$A10,Data!$A:$A,P$1)/(COUNTIFS(Data!$B:$B,$A10,Data!$A:$A,P$1)*3),SQRT(AVERAGEIFS(Data!$D:$D,Data!$B:$B,$A10,Data!$A:$A,P$1)))*100*IFERROR(VLOOKUP(MATCH($A10,INDIRECT(ADDRESS(2,38+MATCH(P$1,'Master List'!$AM$1:$XDT$1,0),1,1,"Master List")&amp;":"&amp;ADDRESS(51,38+MATCH(P$1,'Master List'!$AM$1:$XDT$1,0),1,1),TRUE),0),'Master List'!$AE$1:$AF$51,2,FALSE)+IFERROR(VLOOKUP($A10,'Master List'!$AG:$AL,6,FALSE),0),1),0)),"")</f>
        <v>100</v>
      </c>
      <c r="Q10">
        <f ca="1">IFERROR(MIN(100,ROUND(AVERAGE(SUMIFS(Data!$E:$E,Data!$B:$B,$A10,Data!$A:$A,Q$1)/(COUNTIFS(Data!$B:$B,$A10,Data!$A:$A,Q$1)*3),SQRT(AVERAGEIFS(Data!$D:$D,Data!$B:$B,$A10,Data!$A:$A,Q$1)))*100*IFERROR(VLOOKUP(MATCH($A10,INDIRECT(ADDRESS(2,38+MATCH(Q$1,'Master List'!$AM$1:$XDT$1,0),1,1,"Master List")&amp;":"&amp;ADDRESS(51,38+MATCH(Q$1,'Master List'!$AM$1:$XDT$1,0),1,1),TRUE),0),'Master List'!$AE$1:$AF$51,2,FALSE)+IFERROR(VLOOKUP($A10,'Master List'!$AG:$AL,6,FALSE),0),1),0)),"")</f>
        <v>74</v>
      </c>
      <c r="R10">
        <f ca="1">IFERROR(MIN(100,ROUND(AVERAGE(SUMIFS(Data!$E:$E,Data!$B:$B,$A10,Data!$A:$A,R$1)/(COUNTIFS(Data!$B:$B,$A10,Data!$A:$A,R$1)*3),SQRT(AVERAGEIFS(Data!$D:$D,Data!$B:$B,$A10,Data!$A:$A,R$1)))*100*IFERROR(VLOOKUP(MATCH($A10,INDIRECT(ADDRESS(2,38+MATCH(R$1,'Master List'!$AM$1:$XDT$1,0),1,1,"Master List")&amp;":"&amp;ADDRESS(51,38+MATCH(R$1,'Master List'!$AM$1:$XDT$1,0),1,1),TRUE),0),'Master List'!$AE$1:$AF$51,2,FALSE)+IFERROR(VLOOKUP($A10,'Master List'!$AG:$AL,6,FALSE),0),1),0)),"")</f>
        <v>77</v>
      </c>
      <c r="S10">
        <f ca="1">IFERROR(MIN(100,ROUND(AVERAGE(SUMIFS(Data!$E:$E,Data!$B:$B,$A10,Data!$A:$A,S$1)/(COUNTIFS(Data!$B:$B,$A10,Data!$A:$A,S$1)*3),SQRT(AVERAGEIFS(Data!$D:$D,Data!$B:$B,$A10,Data!$A:$A,S$1)))*100*IFERROR(VLOOKUP(MATCH($A10,INDIRECT(ADDRESS(2,38+MATCH(S$1,'Master List'!$AM$1:$XDT$1,0),1,1,"Master List")&amp;":"&amp;ADDRESS(51,38+MATCH(S$1,'Master List'!$AM$1:$XDT$1,0),1,1),TRUE),0),'Master List'!$AE$1:$AF$51,2,FALSE)+IFERROR(VLOOKUP($A10,'Master List'!$AG:$AL,6,FALSE),0),1),0)),"")</f>
        <v>74</v>
      </c>
      <c r="T10">
        <f ca="1">IFERROR(MIN(100,ROUND(AVERAGE(SUMIFS(Data!$E:$E,Data!$B:$B,$A10,Data!$A:$A,T$1)/(COUNTIFS(Data!$B:$B,$A10,Data!$A:$A,T$1)*3),SQRT(AVERAGEIFS(Data!$D:$D,Data!$B:$B,$A10,Data!$A:$A,T$1)))*100*IFERROR(VLOOKUP(MATCH($A10,INDIRECT(ADDRESS(2,38+MATCH(T$1,'Master List'!$AM$1:$XDT$1,0),1,1,"Master List")&amp;":"&amp;ADDRESS(51,38+MATCH(T$1,'Master List'!$AM$1:$XDT$1,0),1,1),TRUE),0),'Master List'!$AE$1:$AF$51,2,FALSE)+IFERROR(VLOOKUP($A10,'Master List'!$AG:$AL,6,FALSE),0),1),0)),"")</f>
        <v>100</v>
      </c>
      <c r="U10">
        <f t="shared" ca="1" si="6"/>
        <v>80.510000000000005</v>
      </c>
      <c r="V10">
        <f t="shared" ca="1" si="7"/>
        <v>21</v>
      </c>
      <c r="W10" t="str">
        <f t="shared" si="8"/>
        <v>AGUILABLANCA</v>
      </c>
      <c r="Y10">
        <f>IFERROR(SUMIF(Data!B:B,$A10,Data!E:E)/(COUNTIF(Data!B:B,$A10)*3),"")</f>
        <v>0.65104166666666663</v>
      </c>
      <c r="Z10">
        <f>IFERROR(AVERAGEIF(Data!B:B,A10,Data!D:D),"")</f>
        <v>0.75937500000000024</v>
      </c>
      <c r="AA10">
        <f>IFERROR((COUNTIF(Data!B:B,A10)-COUNTIFS(Data!B:B,A10,Data!F:F,"N"))/COUNTIF(Data!B:B,A10),"")</f>
        <v>0.96875</v>
      </c>
      <c r="AB10">
        <f t="shared" si="1"/>
        <v>76.010000000000005</v>
      </c>
      <c r="AC10">
        <f t="shared" si="2"/>
        <v>19</v>
      </c>
      <c r="AD10" t="str">
        <f t="shared" si="3"/>
        <v>AGUILABLANCA</v>
      </c>
      <c r="AE10">
        <v>9</v>
      </c>
      <c r="AF10">
        <v>1.1000000000000001</v>
      </c>
      <c r="AG10" s="332" t="s">
        <v>697</v>
      </c>
      <c r="AH10" s="510"/>
      <c r="AI10" s="510" t="s">
        <v>51</v>
      </c>
      <c r="AJ10" s="510"/>
      <c r="AK10" s="510" t="s">
        <v>51</v>
      </c>
      <c r="AL10">
        <f>IF(AH10="Y",0.01,0)+IF(AI10="Y",0.03,0)+IF(AJ10="Y",0.03,0)+ IF(AK10="Y",0.01,0)</f>
        <v>0.04</v>
      </c>
      <c r="AN10" t="s">
        <v>332</v>
      </c>
      <c r="AO10" s="157" t="s">
        <v>332</v>
      </c>
      <c r="AP10" s="161" t="s">
        <v>95</v>
      </c>
      <c r="AQ10" s="164" t="s">
        <v>95</v>
      </c>
      <c r="AR10" s="174" t="s">
        <v>331</v>
      </c>
      <c r="AS10" t="s">
        <v>205</v>
      </c>
      <c r="AT10" t="s">
        <v>95</v>
      </c>
      <c r="AU10" t="s">
        <v>331</v>
      </c>
      <c r="AV10" t="s">
        <v>331</v>
      </c>
      <c r="AW10" s="64" t="s">
        <v>331</v>
      </c>
      <c r="AX10" t="s">
        <v>95</v>
      </c>
      <c r="AY10" t="s">
        <v>331</v>
      </c>
      <c r="AZ10" t="s">
        <v>331</v>
      </c>
      <c r="BA10" t="s">
        <v>390</v>
      </c>
      <c r="BB10" t="s">
        <v>95</v>
      </c>
      <c r="BC10" t="s">
        <v>95</v>
      </c>
      <c r="BD10" s="255" t="s">
        <v>390</v>
      </c>
      <c r="BE10" s="256" t="s">
        <v>407</v>
      </c>
      <c r="BF10" t="s">
        <v>390</v>
      </c>
      <c r="BG10" s="272" t="s">
        <v>120</v>
      </c>
      <c r="BH10" s="273" t="s">
        <v>331</v>
      </c>
      <c r="BI10" t="s">
        <v>390</v>
      </c>
      <c r="BJ10" t="s">
        <v>332</v>
      </c>
      <c r="BK10" t="s">
        <v>95</v>
      </c>
      <c r="BL10" t="s">
        <v>95</v>
      </c>
      <c r="BM10" t="s">
        <v>95</v>
      </c>
      <c r="BN10" t="s">
        <v>332</v>
      </c>
      <c r="BO10" t="s">
        <v>270</v>
      </c>
      <c r="BP10" t="s">
        <v>95</v>
      </c>
      <c r="BQ10" t="s">
        <v>332</v>
      </c>
      <c r="BR10" t="s">
        <v>472</v>
      </c>
      <c r="BS10" t="s">
        <v>332</v>
      </c>
      <c r="BT10" t="s">
        <v>390</v>
      </c>
      <c r="BU10" t="s">
        <v>332</v>
      </c>
      <c r="BV10" t="s">
        <v>95</v>
      </c>
      <c r="BW10" t="s">
        <v>332</v>
      </c>
      <c r="BX10" t="s">
        <v>332</v>
      </c>
      <c r="BY10" t="s">
        <v>229</v>
      </c>
      <c r="BZ10" t="s">
        <v>229</v>
      </c>
      <c r="CA10" t="s">
        <v>95</v>
      </c>
      <c r="CB10" t="s">
        <v>95</v>
      </c>
      <c r="CC10" t="s">
        <v>95</v>
      </c>
      <c r="CD10" t="s">
        <v>95</v>
      </c>
      <c r="CE10" t="s">
        <v>95</v>
      </c>
      <c r="CF10" t="s">
        <v>379</v>
      </c>
      <c r="CG10" t="s">
        <v>95</v>
      </c>
      <c r="CH10" t="s">
        <v>95</v>
      </c>
      <c r="CI10" t="s">
        <v>95</v>
      </c>
      <c r="CJ10" t="s">
        <v>95</v>
      </c>
      <c r="CK10" t="s">
        <v>390</v>
      </c>
      <c r="CL10" t="s">
        <v>10</v>
      </c>
      <c r="CM10" t="s">
        <v>10</v>
      </c>
      <c r="CN10" t="s">
        <v>95</v>
      </c>
      <c r="CO10" t="s">
        <v>10</v>
      </c>
      <c r="CP10" t="s">
        <v>10</v>
      </c>
      <c r="CQ10" t="s">
        <v>343</v>
      </c>
      <c r="CR10" t="s">
        <v>379</v>
      </c>
      <c r="CS10" t="s">
        <v>379</v>
      </c>
      <c r="CT10" t="s">
        <v>343</v>
      </c>
      <c r="CU10" t="s">
        <v>379</v>
      </c>
      <c r="CV10" t="s">
        <v>10</v>
      </c>
      <c r="CW10" t="s">
        <v>10</v>
      </c>
      <c r="CX10" t="s">
        <v>10</v>
      </c>
      <c r="CY10" t="s">
        <v>10</v>
      </c>
      <c r="CZ10" t="s">
        <v>452</v>
      </c>
      <c r="DA10" t="s">
        <v>379</v>
      </c>
      <c r="DB10" t="s">
        <v>452</v>
      </c>
      <c r="DC10" t="s">
        <v>452</v>
      </c>
      <c r="DD10" s="531" t="s">
        <v>452</v>
      </c>
      <c r="DE10" t="s">
        <v>538</v>
      </c>
      <c r="DF10" t="s">
        <v>538</v>
      </c>
      <c r="DG10" s="542" t="s">
        <v>508</v>
      </c>
      <c r="DH10" t="s">
        <v>10</v>
      </c>
      <c r="DI10" t="s">
        <v>10</v>
      </c>
      <c r="DJ10" s="560" t="s">
        <v>534</v>
      </c>
      <c r="DK10" s="560" t="s">
        <v>534</v>
      </c>
      <c r="DL10" s="571" t="s">
        <v>335</v>
      </c>
      <c r="DM10" t="s">
        <v>334</v>
      </c>
      <c r="DN10" t="s">
        <v>697</v>
      </c>
      <c r="DO10" t="s">
        <v>509</v>
      </c>
      <c r="DP10" t="s">
        <v>534</v>
      </c>
    </row>
    <row r="11" spans="1:120">
      <c r="A11" s="93" t="s">
        <v>120</v>
      </c>
      <c r="C11" t="str">
        <f ca="1">IFERROR(MIN(100,ROUND(AVERAGE(SUMIFS(Data!$E:$E,Data!$B:$B,$A11,Data!$A:$A,#REF!)/(COUNTIFS(Data!$B:$B,$A11,Data!$A:$A,#REF!)*3),SQRT(AVERAGEIFS(Data!$D:$D,Data!$B:$B,$A11,Data!$A:$A,#REF!)))*100*IFERROR(VLOOKUP(MATCH($A11,INDIRECT(ADDRESS(2,38+MATCH(C$1,'Master List'!$AM$1:$XDT$1,0),1,1,"Master List")&amp;":"&amp;ADDRESS(51,38+MATCH(C$1,'Master List'!$AM$1:$XDT$1,0),1,1),TRUE),0),'Master List'!$AE$1:$AF$51,2,FALSE)+IFERROR(VLOOKUP($A11,'Master List'!$AG:$AL,6,FALSE),0),1),0)),"")</f>
        <v/>
      </c>
      <c r="D11" t="str">
        <f ca="1">IFERROR(MIN(100,ROUND(AVERAGE(SUMIFS(Data!$E:$E,Data!$B:$B,$A11,Data!$A:$A,#REF!)/(COUNTIFS(Data!$B:$B,$A11,Data!$A:$A,#REF!)*3),SQRT(AVERAGEIFS(Data!$D:$D,Data!$B:$B,$A11,Data!$A:$A,#REF!)))*100*IFERROR(VLOOKUP(MATCH($A11,INDIRECT(ADDRESS(2,38+MATCH(D$1,'Master List'!$AM$1:$XDT$1,0),1,1,"Master List")&amp;":"&amp;ADDRESS(51,38+MATCH(D$1,'Master List'!$AM$1:$XDT$1,0),1,1),TRUE),0),'Master List'!$AE$1:$AF$51,2,FALSE)+IFERROR(VLOOKUP($A11,'Master List'!$AG:$AL,6,FALSE),0),1),0)),"")</f>
        <v/>
      </c>
      <c r="E11" t="str">
        <f ca="1">IFERROR(MIN(100,ROUND(AVERAGE(SUMIFS(Data!$E:$E,Data!$B:$B,$A11,Data!$A:$A,#REF!)/(COUNTIFS(Data!$B:$B,$A11,Data!$A:$A,#REF!)*3),SQRT(AVERAGEIFS(Data!$D:$D,Data!$B:$B,$A11,Data!$A:$A,#REF!)))*100*IFERROR(VLOOKUP(MATCH($A11,INDIRECT(ADDRESS(2,38+MATCH(E$1,'Master List'!$AM$1:$XDT$1,0),1,1,"Master List")&amp;":"&amp;ADDRESS(51,38+MATCH(E$1,'Master List'!$AM$1:$XDT$1,0),1,1),TRUE),0),'Master List'!$AE$1:$AF$51,2,FALSE)+IFERROR(VLOOKUP($A11,'Master List'!$AG:$AL,6,FALSE),0),1),0)),"")</f>
        <v/>
      </c>
      <c r="F11" t="str">
        <f ca="1">IFERROR(MIN(100,ROUND(AVERAGE(SUMIFS(Data!$E:$E,Data!$B:$B,$A11,Data!$A:$A,#REF!)/(COUNTIFS(Data!$B:$B,$A11,Data!$A:$A,#REF!)*3),SQRT(AVERAGEIFS(Data!$D:$D,Data!$B:$B,$A11,Data!$A:$A,#REF!)))*100*IFERROR(VLOOKUP(MATCH($A11,INDIRECT(ADDRESS(2,38+MATCH(F$1,'Master List'!$AM$1:$XDT$1,0),1,1,"Master List")&amp;":"&amp;ADDRESS(51,38+MATCH(F$1,'Master List'!$AM$1:$XDT$1,0),1,1),TRUE),0),'Master List'!$AE$1:$AF$51,2,FALSE)+IFERROR(VLOOKUP($A11,'Master List'!$AG:$AL,6,FALSE),0),1),0)),"")</f>
        <v/>
      </c>
      <c r="G11" t="str">
        <f ca="1">IFERROR(MIN(100,ROUND(AVERAGE(SUMIFS(Data!$E:$E,Data!$B:$B,$A11,Data!$A:$A,#REF!)/(COUNTIFS(Data!$B:$B,$A11,Data!$A:$A,#REF!)*3),SQRT(AVERAGEIFS(Data!$D:$D,Data!$B:$B,$A11,Data!$A:$A,#REF!)))*100*IFERROR(VLOOKUP(MATCH($A11,INDIRECT(ADDRESS(2,38+MATCH(G$1,'Master List'!$AM$1:$XDT$1,0),1,1,"Master List")&amp;":"&amp;ADDRESS(51,38+MATCH(G$1,'Master List'!$AM$1:$XDT$1,0),1,1),TRUE),0),'Master List'!$AE$1:$AF$51,2,FALSE)+IFERROR(VLOOKUP($A11,'Master List'!$AG:$AL,6,FALSE),0),1),0)),"")</f>
        <v/>
      </c>
      <c r="H11">
        <f t="shared" ca="1" si="4"/>
        <v>-98.989000000000004</v>
      </c>
      <c r="I11">
        <f t="shared" ca="1" si="5"/>
        <v>41</v>
      </c>
      <c r="J11" t="str">
        <f t="shared" si="0"/>
        <v>Goblin Cleaver</v>
      </c>
      <c r="K11">
        <f ca="1">IFERROR(MIN(100,ROUND(AVERAGE(SUMIFS(Data!$E:$E,Data!$B:$B,$A11,Data!$A:$A,K$1)/(COUNTIFS(Data!$B:$B,$A11,Data!$A:$A,K$1)*3),SQRT(AVERAGEIFS(Data!$D:$D,Data!$B:$B,$A11,Data!$A:$A,K$1)))*100*IFERROR(VLOOKUP(MATCH($A11,INDIRECT(ADDRESS(2,38+MATCH(K$1,'Master List'!$AM$1:$XDT$1,0),1,1,"Master List")&amp;":"&amp;ADDRESS(51,38+MATCH(K$1,'Master List'!$AM$1:$XDT$1,0),1,1),TRUE),0),'Master List'!$AE$1:$AF$51,2,FALSE)+IFERROR(VLOOKUP($A11,'Master List'!$AG:$AL,6,FALSE),0),1),0)),"")</f>
        <v>85</v>
      </c>
      <c r="L11">
        <f ca="1">IFERROR(MIN(100,ROUND(AVERAGE(SUMIFS(Data!$E:$E,Data!$B:$B,$A11,Data!$A:$A,L$1)/(COUNTIFS(Data!$B:$B,$A11,Data!$A:$A,L$1)*3),SQRT(AVERAGEIFS(Data!$D:$D,Data!$B:$B,$A11,Data!$A:$A,L$1)))*100*IFERROR(VLOOKUP(MATCH($A11,INDIRECT(ADDRESS(2,38+MATCH(L$1,'Master List'!$AM$1:$XDT$1,0),1,1,"Master List")&amp;":"&amp;ADDRESS(51,38+MATCH(L$1,'Master List'!$AM$1:$XDT$1,0),1,1),TRUE),0),'Master List'!$AE$1:$AF$51,2,FALSE)+IFERROR(VLOOKUP($A11,'Master List'!$AG:$AL,6,FALSE),0),1),0)),"")</f>
        <v>81</v>
      </c>
      <c r="M11" t="str">
        <f ca="1">IFERROR(MIN(100,ROUND(AVERAGE(SUMIFS(Data!$E:$E,Data!$B:$B,$A11,Data!$A:$A,M$1)/(COUNTIFS(Data!$B:$B,$A11,Data!$A:$A,M$1)*3),SQRT(AVERAGEIFS(Data!$D:$D,Data!$B:$B,$A11,Data!$A:$A,M$1)))*100*IFERROR(VLOOKUP(MATCH($A11,INDIRECT(ADDRESS(2,38+MATCH(M$1,'Master List'!$AM$1:$XDT$1,0),1,1,"Master List")&amp;":"&amp;ADDRESS(51,38+MATCH(M$1,'Master List'!$AM$1:$XDT$1,0),1,1),TRUE),0),'Master List'!$AE$1:$AF$51,2,FALSE)+IFERROR(VLOOKUP($A11,'Master List'!$AG:$AL,6,FALSE),0),1),0)),"")</f>
        <v/>
      </c>
      <c r="N11" t="str">
        <f ca="1">IFERROR(MIN(100,ROUND(AVERAGE(SUMIFS(Data!$E:$E,Data!$B:$B,$A11,Data!$A:$A,N$1)/(COUNTIFS(Data!$B:$B,$A11,Data!$A:$A,N$1)*3),SQRT(AVERAGEIFS(Data!$D:$D,Data!$B:$B,$A11,Data!$A:$A,N$1)))*100*IFERROR(VLOOKUP(MATCH($A11,INDIRECT(ADDRESS(2,38+MATCH(N$1,'Master List'!$AM$1:$XDT$1,0),1,1,"Master List")&amp;":"&amp;ADDRESS(51,38+MATCH(N$1,'Master List'!$AM$1:$XDT$1,0),1,1),TRUE),0),'Master List'!$AE$1:$AF$51,2,FALSE)+IFERROR(VLOOKUP($A11,'Master List'!$AG:$AL,6,FALSE),0),1),0)),"")</f>
        <v/>
      </c>
      <c r="O11">
        <f ca="1">IFERROR(MIN(100,ROUND(AVERAGE(SUMIFS(Data!$E:$E,Data!$B:$B,$A11,Data!$A:$A,O$1)/(COUNTIFS(Data!$B:$B,$A11,Data!$A:$A,O$1)*3),SQRT(AVERAGEIFS(Data!$D:$D,Data!$B:$B,$A11,Data!$A:$A,O$1)))*100*IFERROR(VLOOKUP(MATCH($A11,INDIRECT(ADDRESS(2,38+MATCH(O$1,'Master List'!$AM$1:$XDT$1,0),1,1,"Master List")&amp;":"&amp;ADDRESS(51,38+MATCH(O$1,'Master List'!$AM$1:$XDT$1,0),1,1),TRUE),0),'Master List'!$AE$1:$AF$51,2,FALSE)+IFERROR(VLOOKUP($A11,'Master List'!$AG:$AL,6,FALSE),0),1),0)),"")</f>
        <v>99</v>
      </c>
      <c r="P11">
        <f ca="1">IFERROR(MIN(100,ROUND(AVERAGE(SUMIFS(Data!$E:$E,Data!$B:$B,$A11,Data!$A:$A,P$1)/(COUNTIFS(Data!$B:$B,$A11,Data!$A:$A,P$1)*3),SQRT(AVERAGEIFS(Data!$D:$D,Data!$B:$B,$A11,Data!$A:$A,P$1)))*100*IFERROR(VLOOKUP(MATCH($A11,INDIRECT(ADDRESS(2,38+MATCH(P$1,'Master List'!$AM$1:$XDT$1,0),1,1,"Master List")&amp;":"&amp;ADDRESS(51,38+MATCH(P$1,'Master List'!$AM$1:$XDT$1,0),1,1),TRUE),0),'Master List'!$AE$1:$AF$51,2,FALSE)+IFERROR(VLOOKUP($A11,'Master List'!$AG:$AL,6,FALSE),0),1),0)),"")</f>
        <v>88</v>
      </c>
      <c r="Q11">
        <f ca="1">IFERROR(MIN(100,ROUND(AVERAGE(SUMIFS(Data!$E:$E,Data!$B:$B,$A11,Data!$A:$A,Q$1)/(COUNTIFS(Data!$B:$B,$A11,Data!$A:$A,Q$1)*3),SQRT(AVERAGEIFS(Data!$D:$D,Data!$B:$B,$A11,Data!$A:$A,Q$1)))*100*IFERROR(VLOOKUP(MATCH($A11,INDIRECT(ADDRESS(2,38+MATCH(Q$1,'Master List'!$AM$1:$XDT$1,0),1,1,"Master List")&amp;":"&amp;ADDRESS(51,38+MATCH(Q$1,'Master List'!$AM$1:$XDT$1,0),1,1),TRUE),0),'Master List'!$AE$1:$AF$51,2,FALSE)+IFERROR(VLOOKUP($A11,'Master List'!$AG:$AL,6,FALSE),0),1),0)),"")</f>
        <v>35</v>
      </c>
      <c r="R11">
        <f ca="1">IFERROR(MIN(100,ROUND(AVERAGE(SUMIFS(Data!$E:$E,Data!$B:$B,$A11,Data!$A:$A,R$1)/(COUNTIFS(Data!$B:$B,$A11,Data!$A:$A,R$1)*3),SQRT(AVERAGEIFS(Data!$D:$D,Data!$B:$B,$A11,Data!$A:$A,R$1)))*100*IFERROR(VLOOKUP(MATCH($A11,INDIRECT(ADDRESS(2,38+MATCH(R$1,'Master List'!$AM$1:$XDT$1,0),1,1,"Master List")&amp;":"&amp;ADDRESS(51,38+MATCH(R$1,'Master List'!$AM$1:$XDT$1,0),1,1),TRUE),0),'Master List'!$AE$1:$AF$51,2,FALSE)+IFERROR(VLOOKUP($A11,'Master List'!$AG:$AL,6,FALSE),0),1),0)),"")</f>
        <v>98</v>
      </c>
      <c r="S11" t="str">
        <f ca="1">IFERROR(MIN(100,ROUND(AVERAGE(SUMIFS(Data!$E:$E,Data!$B:$B,$A11,Data!$A:$A,S$1)/(COUNTIFS(Data!$B:$B,$A11,Data!$A:$A,S$1)*3),SQRT(AVERAGEIFS(Data!$D:$D,Data!$B:$B,$A11,Data!$A:$A,S$1)))*100*IFERROR(VLOOKUP(MATCH($A11,INDIRECT(ADDRESS(2,38+MATCH(S$1,'Master List'!$AM$1:$XDT$1,0),1,1,"Master List")&amp;":"&amp;ADDRESS(51,38+MATCH(S$1,'Master List'!$AM$1:$XDT$1,0),1,1),TRUE),0),'Master List'!$AE$1:$AF$51,2,FALSE)+IFERROR(VLOOKUP($A11,'Master List'!$AG:$AL,6,FALSE),0),1),0)),"")</f>
        <v/>
      </c>
      <c r="T11">
        <f ca="1">IFERROR(MIN(100,ROUND(AVERAGE(SUMIFS(Data!$E:$E,Data!$B:$B,$A11,Data!$A:$A,T$1)/(COUNTIFS(Data!$B:$B,$A11,Data!$A:$A,T$1)*3),SQRT(AVERAGEIFS(Data!$D:$D,Data!$B:$B,$A11,Data!$A:$A,T$1)))*100*IFERROR(VLOOKUP(MATCH($A11,INDIRECT(ADDRESS(2,38+MATCH(T$1,'Master List'!$AM$1:$XDT$1,0),1,1,"Master List")&amp;":"&amp;ADDRESS(51,38+MATCH(T$1,'Master List'!$AM$1:$XDT$1,0),1,1),TRUE),0),'Master List'!$AE$1:$AF$51,2,FALSE)+IFERROR(VLOOKUP($A11,'Master List'!$AG:$AL,6,FALSE),0),1),0)),"")</f>
        <v>90</v>
      </c>
      <c r="U11">
        <f t="shared" ca="1" si="6"/>
        <v>82.296714285714287</v>
      </c>
      <c r="V11">
        <f t="shared" ca="1" si="7"/>
        <v>17</v>
      </c>
      <c r="W11" t="str">
        <f t="shared" si="8"/>
        <v>Goblin Cleaver</v>
      </c>
      <c r="Y11">
        <f>IFERROR(SUMIF(Data!B:B,$A11,Data!E:E)/(COUNTIF(Data!B:B,$A11)*3),"")</f>
        <v>0.72517730496453903</v>
      </c>
      <c r="Z11">
        <f>IFERROR(AVERAGEIF(Data!B:B,A11,Data!D:D),"")</f>
        <v>0.79095744680851077</v>
      </c>
      <c r="AA11">
        <f>IFERROR((COUNTIF(Data!B:B,A11)-COUNTIFS(Data!B:B,A11,Data!F:F,"N"))/COUNTIF(Data!B:B,A11),"")</f>
        <v>0.97872340425531912</v>
      </c>
      <c r="AB11">
        <f t="shared" si="1"/>
        <v>81.010999999999996</v>
      </c>
      <c r="AC11">
        <f t="shared" si="2"/>
        <v>10</v>
      </c>
      <c r="AD11" t="str">
        <f t="shared" si="3"/>
        <v>Goblin Cleaver</v>
      </c>
      <c r="AE11">
        <v>10</v>
      </c>
      <c r="AF11">
        <v>1.1000000000000001</v>
      </c>
      <c r="AG11" s="332" t="s">
        <v>534</v>
      </c>
      <c r="AH11" s="510"/>
      <c r="AI11" s="510" t="s">
        <v>51</v>
      </c>
      <c r="AJ11" s="510"/>
      <c r="AK11" s="510" t="s">
        <v>51</v>
      </c>
      <c r="AL11">
        <f t="shared" si="9"/>
        <v>0.04</v>
      </c>
      <c r="AN11" t="s">
        <v>333</v>
      </c>
      <c r="AO11" s="157" t="s">
        <v>333</v>
      </c>
      <c r="AP11" s="161" t="s">
        <v>332</v>
      </c>
      <c r="AQ11" s="164" t="s">
        <v>332</v>
      </c>
      <c r="AR11" s="174" t="s">
        <v>205</v>
      </c>
      <c r="AS11" t="s">
        <v>270</v>
      </c>
      <c r="AT11" t="s">
        <v>270</v>
      </c>
      <c r="AU11" t="s">
        <v>95</v>
      </c>
      <c r="AV11" t="s">
        <v>95</v>
      </c>
      <c r="AW11" s="64" t="s">
        <v>95</v>
      </c>
      <c r="AX11" t="s">
        <v>332</v>
      </c>
      <c r="AY11" t="s">
        <v>390</v>
      </c>
      <c r="AZ11" t="s">
        <v>390</v>
      </c>
      <c r="BA11" t="s">
        <v>95</v>
      </c>
      <c r="BB11" t="s">
        <v>390</v>
      </c>
      <c r="BC11" t="s">
        <v>390</v>
      </c>
      <c r="BD11" s="255" t="s">
        <v>404</v>
      </c>
      <c r="BE11" s="256" t="s">
        <v>10</v>
      </c>
      <c r="BF11" t="s">
        <v>404</v>
      </c>
      <c r="BG11" s="272" t="s">
        <v>391</v>
      </c>
      <c r="BH11" s="273" t="s">
        <v>254</v>
      </c>
      <c r="BI11" t="s">
        <v>254</v>
      </c>
      <c r="BJ11" t="s">
        <v>10</v>
      </c>
      <c r="BK11" t="s">
        <v>10</v>
      </c>
      <c r="BL11" t="s">
        <v>10</v>
      </c>
      <c r="BM11" t="s">
        <v>270</v>
      </c>
      <c r="BN11" t="s">
        <v>95</v>
      </c>
      <c r="BO11" t="s">
        <v>10</v>
      </c>
      <c r="BP11" t="s">
        <v>270</v>
      </c>
      <c r="BQ11" t="s">
        <v>95</v>
      </c>
      <c r="BR11" t="s">
        <v>479</v>
      </c>
      <c r="BS11" t="s">
        <v>10</v>
      </c>
      <c r="BT11" t="s">
        <v>10</v>
      </c>
      <c r="BU11" t="s">
        <v>390</v>
      </c>
      <c r="BV11" t="s">
        <v>390</v>
      </c>
      <c r="BW11" t="s">
        <v>95</v>
      </c>
      <c r="BX11" t="s">
        <v>95</v>
      </c>
      <c r="BY11" t="s">
        <v>332</v>
      </c>
      <c r="BZ11" t="s">
        <v>332</v>
      </c>
      <c r="CA11" t="s">
        <v>10</v>
      </c>
      <c r="CB11" t="s">
        <v>10</v>
      </c>
      <c r="CC11" t="s">
        <v>10</v>
      </c>
      <c r="CD11" t="s">
        <v>10</v>
      </c>
      <c r="CE11" t="s">
        <v>10</v>
      </c>
      <c r="CF11" t="s">
        <v>332</v>
      </c>
      <c r="CG11" t="s">
        <v>10</v>
      </c>
      <c r="CH11" t="s">
        <v>10</v>
      </c>
      <c r="CI11" t="s">
        <v>10</v>
      </c>
      <c r="CJ11" t="s">
        <v>10</v>
      </c>
      <c r="CK11" t="s">
        <v>10</v>
      </c>
      <c r="CL11" t="s">
        <v>390</v>
      </c>
      <c r="CM11" t="s">
        <v>390</v>
      </c>
      <c r="CN11" t="s">
        <v>390</v>
      </c>
      <c r="CO11" t="s">
        <v>508</v>
      </c>
      <c r="CP11" t="s">
        <v>508</v>
      </c>
      <c r="CQ11" t="s">
        <v>379</v>
      </c>
      <c r="CR11" t="s">
        <v>10</v>
      </c>
      <c r="CS11" t="s">
        <v>10</v>
      </c>
      <c r="CT11" t="s">
        <v>379</v>
      </c>
      <c r="CU11" t="s">
        <v>80</v>
      </c>
      <c r="CV11" t="s">
        <v>508</v>
      </c>
      <c r="CW11" t="s">
        <v>452</v>
      </c>
      <c r="CX11" t="s">
        <v>452</v>
      </c>
      <c r="CY11" t="s">
        <v>452</v>
      </c>
      <c r="CZ11" t="s">
        <v>10</v>
      </c>
      <c r="DA11" t="s">
        <v>452</v>
      </c>
      <c r="DB11" t="s">
        <v>657</v>
      </c>
      <c r="DC11" t="s">
        <v>343</v>
      </c>
      <c r="DD11" s="531" t="s">
        <v>343</v>
      </c>
      <c r="DE11" t="s">
        <v>334</v>
      </c>
      <c r="DF11" t="s">
        <v>334</v>
      </c>
      <c r="DG11" s="542" t="s">
        <v>10</v>
      </c>
      <c r="DH11" t="s">
        <v>334</v>
      </c>
      <c r="DI11" t="s">
        <v>334</v>
      </c>
      <c r="DJ11" s="560" t="s">
        <v>681</v>
      </c>
      <c r="DK11" s="560" t="s">
        <v>335</v>
      </c>
      <c r="DL11" s="571" t="s">
        <v>681</v>
      </c>
      <c r="DM11" t="s">
        <v>697</v>
      </c>
      <c r="DN11" t="s">
        <v>534</v>
      </c>
      <c r="DO11" t="s">
        <v>405</v>
      </c>
      <c r="DP11" t="s">
        <v>120</v>
      </c>
    </row>
    <row r="12" spans="1:120">
      <c r="A12" s="93" t="s">
        <v>698</v>
      </c>
      <c r="C12" t="str">
        <f ca="1">IFERROR(MIN(100,ROUND(AVERAGE(SUMIFS(Data!$E:$E,Data!$B:$B,$A12,Data!$A:$A,#REF!)/(COUNTIFS(Data!$B:$B,$A12,Data!$A:$A,#REF!)*3),SQRT(AVERAGEIFS(Data!$D:$D,Data!$B:$B,$A12,Data!$A:$A,#REF!)))*100*IFERROR(VLOOKUP(MATCH($A12,INDIRECT(ADDRESS(2,38+MATCH(C$1,'Master List'!$AM$1:$XDT$1,0),1,1,"Master List")&amp;":"&amp;ADDRESS(51,38+MATCH(C$1,'Master List'!$AM$1:$XDT$1,0),1,1),TRUE),0),'Master List'!$AE$1:$AF$51,2,FALSE)+IFERROR(VLOOKUP($A12,'Master List'!$AG:$AL,6,FALSE),0),1),0)),"")</f>
        <v/>
      </c>
      <c r="D12" t="str">
        <f ca="1">IFERROR(MIN(100,ROUND(AVERAGE(SUMIFS(Data!$E:$E,Data!$B:$B,$A12,Data!$A:$A,#REF!)/(COUNTIFS(Data!$B:$B,$A12,Data!$A:$A,#REF!)*3),SQRT(AVERAGEIFS(Data!$D:$D,Data!$B:$B,$A12,Data!$A:$A,#REF!)))*100*IFERROR(VLOOKUP(MATCH($A12,INDIRECT(ADDRESS(2,38+MATCH(D$1,'Master List'!$AM$1:$XDT$1,0),1,1,"Master List")&amp;":"&amp;ADDRESS(51,38+MATCH(D$1,'Master List'!$AM$1:$XDT$1,0),1,1),TRUE),0),'Master List'!$AE$1:$AF$51,2,FALSE)+IFERROR(VLOOKUP($A12,'Master List'!$AG:$AL,6,FALSE),0),1),0)),"")</f>
        <v/>
      </c>
      <c r="E12" t="str">
        <f ca="1">IFERROR(MIN(100,ROUND(AVERAGE(SUMIFS(Data!$E:$E,Data!$B:$B,$A12,Data!$A:$A,#REF!)/(COUNTIFS(Data!$B:$B,$A12,Data!$A:$A,#REF!)*3),SQRT(AVERAGEIFS(Data!$D:$D,Data!$B:$B,$A12,Data!$A:$A,#REF!)))*100*IFERROR(VLOOKUP(MATCH($A12,INDIRECT(ADDRESS(2,38+MATCH(E$1,'Master List'!$AM$1:$XDT$1,0),1,1,"Master List")&amp;":"&amp;ADDRESS(51,38+MATCH(E$1,'Master List'!$AM$1:$XDT$1,0),1,1),TRUE),0),'Master List'!$AE$1:$AF$51,2,FALSE)+IFERROR(VLOOKUP($A12,'Master List'!$AG:$AL,6,FALSE),0),1),0)),"")</f>
        <v/>
      </c>
      <c r="F12" t="str">
        <f ca="1">IFERROR(MIN(100,ROUND(AVERAGE(SUMIFS(Data!$E:$E,Data!$B:$B,$A12,Data!$A:$A,#REF!)/(COUNTIFS(Data!$B:$B,$A12,Data!$A:$A,#REF!)*3),SQRT(AVERAGEIFS(Data!$D:$D,Data!$B:$B,$A12,Data!$A:$A,#REF!)))*100*IFERROR(VLOOKUP(MATCH($A12,INDIRECT(ADDRESS(2,38+MATCH(F$1,'Master List'!$AM$1:$XDT$1,0),1,1,"Master List")&amp;":"&amp;ADDRESS(51,38+MATCH(F$1,'Master List'!$AM$1:$XDT$1,0),1,1),TRUE),0),'Master List'!$AE$1:$AF$51,2,FALSE)+IFERROR(VLOOKUP($A12,'Master List'!$AG:$AL,6,FALSE),0),1),0)),"")</f>
        <v/>
      </c>
      <c r="G12" t="str">
        <f ca="1">IFERROR(MIN(100,ROUND(AVERAGE(SUMIFS(Data!$E:$E,Data!$B:$B,$A12,Data!$A:$A,#REF!)/(COUNTIFS(Data!$B:$B,$A12,Data!$A:$A,#REF!)*3),SQRT(AVERAGEIFS(Data!$D:$D,Data!$B:$B,$A12,Data!$A:$A,#REF!)))*100*IFERROR(VLOOKUP(MATCH($A12,INDIRECT(ADDRESS(2,38+MATCH(G$1,'Master List'!$AM$1:$XDT$1,0),1,1,"Master List")&amp;":"&amp;ADDRESS(51,38+MATCH(G$1,'Master List'!$AM$1:$XDT$1,0),1,1),TRUE),0),'Master List'!$AE$1:$AF$51,2,FALSE)+IFERROR(VLOOKUP($A12,'Master List'!$AG:$AL,6,FALSE),0),1),0)),"")</f>
        <v/>
      </c>
      <c r="H12">
        <f t="shared" ca="1" si="4"/>
        <v>-98.988</v>
      </c>
      <c r="I12">
        <f t="shared" ca="1" si="5"/>
        <v>40</v>
      </c>
      <c r="J12" t="str">
        <f t="shared" si="0"/>
        <v>THE MULLINS</v>
      </c>
      <c r="K12" t="str">
        <f ca="1">IFERROR(MIN(100,ROUND(AVERAGE(SUMIFS(Data!$E:$E,Data!$B:$B,$A12,Data!$A:$A,K$1)/(COUNTIFS(Data!$B:$B,$A12,Data!$A:$A,K$1)*3),SQRT(AVERAGEIFS(Data!$D:$D,Data!$B:$B,$A12,Data!$A:$A,K$1)))*100*IFERROR(VLOOKUP(MATCH($A12,INDIRECT(ADDRESS(2,38+MATCH(K$1,'Master List'!$AM$1:$XDT$1,0),1,1,"Master List")&amp;":"&amp;ADDRESS(51,38+MATCH(K$1,'Master List'!$AM$1:$XDT$1,0),1,1),TRUE),0),'Master List'!$AE$1:$AF$51,2,FALSE)+IFERROR(VLOOKUP($A12,'Master List'!$AG:$AL,6,FALSE),0),1),0)),"")</f>
        <v/>
      </c>
      <c r="L12" t="str">
        <f ca="1">IFERROR(MIN(100,ROUND(AVERAGE(SUMIFS(Data!$E:$E,Data!$B:$B,$A12,Data!$A:$A,L$1)/(COUNTIFS(Data!$B:$B,$A12,Data!$A:$A,L$1)*3),SQRT(AVERAGEIFS(Data!$D:$D,Data!$B:$B,$A12,Data!$A:$A,L$1)))*100*IFERROR(VLOOKUP(MATCH($A12,INDIRECT(ADDRESS(2,38+MATCH(L$1,'Master List'!$AM$1:$XDT$1,0),1,1,"Master List")&amp;":"&amp;ADDRESS(51,38+MATCH(L$1,'Master List'!$AM$1:$XDT$1,0),1,1),TRUE),0),'Master List'!$AE$1:$AF$51,2,FALSE)+IFERROR(VLOOKUP($A12,'Master List'!$AG:$AL,6,FALSE),0),1),0)),"")</f>
        <v/>
      </c>
      <c r="M12" t="str">
        <f ca="1">IFERROR(MIN(100,ROUND(AVERAGE(SUMIFS(Data!$E:$E,Data!$B:$B,$A12,Data!$A:$A,M$1)/(COUNTIFS(Data!$B:$B,$A12,Data!$A:$A,M$1)*3),SQRT(AVERAGEIFS(Data!$D:$D,Data!$B:$B,$A12,Data!$A:$A,M$1)))*100*IFERROR(VLOOKUP(MATCH($A12,INDIRECT(ADDRESS(2,38+MATCH(M$1,'Master List'!$AM$1:$XDT$1,0),1,1,"Master List")&amp;":"&amp;ADDRESS(51,38+MATCH(M$1,'Master List'!$AM$1:$XDT$1,0),1,1),TRUE),0),'Master List'!$AE$1:$AF$51,2,FALSE)+IFERROR(VLOOKUP($A12,'Master List'!$AG:$AL,6,FALSE),0),1),0)),"")</f>
        <v/>
      </c>
      <c r="N12" t="str">
        <f ca="1">IFERROR(MIN(100,ROUND(AVERAGE(SUMIFS(Data!$E:$E,Data!$B:$B,$A12,Data!$A:$A,N$1)/(COUNTIFS(Data!$B:$B,$A12,Data!$A:$A,N$1)*3),SQRT(AVERAGEIFS(Data!$D:$D,Data!$B:$B,$A12,Data!$A:$A,N$1)))*100*IFERROR(VLOOKUP(MATCH($A12,INDIRECT(ADDRESS(2,38+MATCH(N$1,'Master List'!$AM$1:$XDT$1,0),1,1,"Master List")&amp;":"&amp;ADDRESS(51,38+MATCH(N$1,'Master List'!$AM$1:$XDT$1,0),1,1),TRUE),0),'Master List'!$AE$1:$AF$51,2,FALSE)+IFERROR(VLOOKUP($A12,'Master List'!$AG:$AL,6,FALSE),0),1),0)),"")</f>
        <v/>
      </c>
      <c r="O12" t="str">
        <f ca="1">IFERROR(MIN(100,ROUND(AVERAGE(SUMIFS(Data!$E:$E,Data!$B:$B,$A12,Data!$A:$A,O$1)/(COUNTIFS(Data!$B:$B,$A12,Data!$A:$A,O$1)*3),SQRT(AVERAGEIFS(Data!$D:$D,Data!$B:$B,$A12,Data!$A:$A,O$1)))*100*IFERROR(VLOOKUP(MATCH($A12,INDIRECT(ADDRESS(2,38+MATCH(O$1,'Master List'!$AM$1:$XDT$1,0),1,1,"Master List")&amp;":"&amp;ADDRESS(51,38+MATCH(O$1,'Master List'!$AM$1:$XDT$1,0),1,1),TRUE),0),'Master List'!$AE$1:$AF$51,2,FALSE)+IFERROR(VLOOKUP($A12,'Master List'!$AG:$AL,6,FALSE),0),1),0)),"")</f>
        <v/>
      </c>
      <c r="P12" t="str">
        <f ca="1">IFERROR(MIN(100,ROUND(AVERAGE(SUMIFS(Data!$E:$E,Data!$B:$B,$A12,Data!$A:$A,P$1)/(COUNTIFS(Data!$B:$B,$A12,Data!$A:$A,P$1)*3),SQRT(AVERAGEIFS(Data!$D:$D,Data!$B:$B,$A12,Data!$A:$A,P$1)))*100*IFERROR(VLOOKUP(MATCH($A12,INDIRECT(ADDRESS(2,38+MATCH(P$1,'Master List'!$AM$1:$XDT$1,0),1,1,"Master List")&amp;":"&amp;ADDRESS(51,38+MATCH(P$1,'Master List'!$AM$1:$XDT$1,0),1,1),TRUE),0),'Master List'!$AE$1:$AF$51,2,FALSE)+IFERROR(VLOOKUP($A12,'Master List'!$AG:$AL,6,FALSE),0),1),0)),"")</f>
        <v/>
      </c>
      <c r="Q12">
        <f ca="1">IFERROR(MIN(100,ROUND(AVERAGE(SUMIFS(Data!$E:$E,Data!$B:$B,$A12,Data!$A:$A,Q$1)/(COUNTIFS(Data!$B:$B,$A12,Data!$A:$A,Q$1)*3),SQRT(AVERAGEIFS(Data!$D:$D,Data!$B:$B,$A12,Data!$A:$A,Q$1)))*100*IFERROR(VLOOKUP(MATCH($A12,INDIRECT(ADDRESS(2,38+MATCH(Q$1,'Master List'!$AM$1:$XDT$1,0),1,1,"Master List")&amp;":"&amp;ADDRESS(51,38+MATCH(Q$1,'Master List'!$AM$1:$XDT$1,0),1,1),TRUE),0),'Master List'!$AE$1:$AF$51,2,FALSE)+IFERROR(VLOOKUP($A12,'Master List'!$AG:$AL,6,FALSE),0),1),0)),"")</f>
        <v>71</v>
      </c>
      <c r="R12">
        <f ca="1">IFERROR(MIN(100,ROUND(AVERAGE(SUMIFS(Data!$E:$E,Data!$B:$B,$A12,Data!$A:$A,R$1)/(COUNTIFS(Data!$B:$B,$A12,Data!$A:$A,R$1)*3),SQRT(AVERAGEIFS(Data!$D:$D,Data!$B:$B,$A12,Data!$A:$A,R$1)))*100*IFERROR(VLOOKUP(MATCH($A12,INDIRECT(ADDRESS(2,38+MATCH(R$1,'Master List'!$AM$1:$XDT$1,0),1,1,"Master List")&amp;":"&amp;ADDRESS(51,38+MATCH(R$1,'Master List'!$AM$1:$XDT$1,0),1,1),TRUE),0),'Master List'!$AE$1:$AF$51,2,FALSE)+IFERROR(VLOOKUP($A12,'Master List'!$AG:$AL,6,FALSE),0),1),0)),"")</f>
        <v>80</v>
      </c>
      <c r="S12">
        <f ca="1">IFERROR(MIN(100,ROUND(AVERAGE(SUMIFS(Data!$E:$E,Data!$B:$B,$A12,Data!$A:$A,S$1)/(COUNTIFS(Data!$B:$B,$A12,Data!$A:$A,S$1)*3),SQRT(AVERAGEIFS(Data!$D:$D,Data!$B:$B,$A12,Data!$A:$A,S$1)))*100*IFERROR(VLOOKUP(MATCH($A12,INDIRECT(ADDRESS(2,38+MATCH(S$1,'Master List'!$AM$1:$XDT$1,0),1,1,"Master List")&amp;":"&amp;ADDRESS(51,38+MATCH(S$1,'Master List'!$AM$1:$XDT$1,0),1,1),TRUE),0),'Master List'!$AE$1:$AF$51,2,FALSE)+IFERROR(VLOOKUP($A12,'Master List'!$AG:$AL,6,FALSE),0),1),0)),"")</f>
        <v>92</v>
      </c>
      <c r="T12">
        <f ca="1">IFERROR(MIN(100,ROUND(AVERAGE(SUMIFS(Data!$E:$E,Data!$B:$B,$A12,Data!$A:$A,T$1)/(COUNTIFS(Data!$B:$B,$A12,Data!$A:$A,T$1)*3),SQRT(AVERAGEIFS(Data!$D:$D,Data!$B:$B,$A12,Data!$A:$A,T$1)))*100*IFERROR(VLOOKUP(MATCH($A12,INDIRECT(ADDRESS(2,38+MATCH(T$1,'Master List'!$AM$1:$XDT$1,0),1,1,"Master List")&amp;":"&amp;ADDRESS(51,38+MATCH(T$1,'Master List'!$AM$1:$XDT$1,0),1,1),TRUE),0),'Master List'!$AE$1:$AF$51,2,FALSE)+IFERROR(VLOOKUP($A12,'Master List'!$AG:$AL,6,FALSE),0),1),0)),"")</f>
        <v>66</v>
      </c>
      <c r="U12">
        <f t="shared" ca="1" si="6"/>
        <v>77.262</v>
      </c>
      <c r="V12">
        <f t="shared" ca="1" si="7"/>
        <v>26</v>
      </c>
      <c r="W12" t="str">
        <f t="shared" si="8"/>
        <v>THE MULLINS</v>
      </c>
      <c r="Y12">
        <f>IFERROR(SUMIF(Data!B:B,$A12,Data!E:E)/(COUNTIF(Data!B:B,$A12)*3),"")</f>
        <v>0.58333333333333337</v>
      </c>
      <c r="Z12">
        <f>IFERROR(AVERAGEIF(Data!B:B,A12,Data!D:D),"")</f>
        <v>0.66749999999999998</v>
      </c>
      <c r="AA12">
        <f>IFERROR((COUNTIF(Data!B:B,A12)-COUNTIFS(Data!B:B,A12,Data!F:F,"N"))/COUNTIF(Data!B:B,A12),"")</f>
        <v>1</v>
      </c>
      <c r="AB12">
        <f t="shared" si="1"/>
        <v>70.012</v>
      </c>
      <c r="AC12">
        <f t="shared" si="2"/>
        <v>28</v>
      </c>
      <c r="AD12" t="str">
        <f t="shared" si="3"/>
        <v>THE MULLINS</v>
      </c>
      <c r="AE12">
        <v>11</v>
      </c>
      <c r="AF12">
        <v>1.05</v>
      </c>
      <c r="AG12" s="332" t="s">
        <v>120</v>
      </c>
      <c r="AH12" s="510"/>
      <c r="AI12" s="510" t="s">
        <v>51</v>
      </c>
      <c r="AJ12" s="510" t="s">
        <v>51</v>
      </c>
      <c r="AK12" s="510" t="s">
        <v>51</v>
      </c>
      <c r="AL12">
        <f t="shared" si="9"/>
        <v>6.9999999999999993E-2</v>
      </c>
      <c r="AN12" t="s">
        <v>323</v>
      </c>
      <c r="AO12" s="157" t="s">
        <v>323</v>
      </c>
      <c r="AP12" s="161" t="s">
        <v>333</v>
      </c>
      <c r="AQ12" s="164" t="s">
        <v>10</v>
      </c>
      <c r="AR12" s="174" t="s">
        <v>95</v>
      </c>
      <c r="AS12" t="s">
        <v>95</v>
      </c>
      <c r="AT12" t="s">
        <v>332</v>
      </c>
      <c r="AU12" t="s">
        <v>270</v>
      </c>
      <c r="AV12" t="s">
        <v>270</v>
      </c>
      <c r="AW12" s="64" t="s">
        <v>332</v>
      </c>
      <c r="AX12" t="s">
        <v>270</v>
      </c>
      <c r="AY12" t="s">
        <v>95</v>
      </c>
      <c r="AZ12" t="s">
        <v>95</v>
      </c>
      <c r="BA12" t="s">
        <v>398</v>
      </c>
      <c r="BB12" t="s">
        <v>404</v>
      </c>
      <c r="BC12" t="s">
        <v>404</v>
      </c>
      <c r="BD12" s="255" t="s">
        <v>407</v>
      </c>
      <c r="BE12" s="256" t="s">
        <v>270</v>
      </c>
      <c r="BF12" t="s">
        <v>407</v>
      </c>
      <c r="BG12" s="272" t="s">
        <v>412</v>
      </c>
      <c r="BH12" s="273" t="s">
        <v>120</v>
      </c>
      <c r="BI12" t="s">
        <v>120</v>
      </c>
      <c r="BJ12" t="s">
        <v>390</v>
      </c>
      <c r="BK12" t="s">
        <v>390</v>
      </c>
      <c r="BL12" t="s">
        <v>354</v>
      </c>
      <c r="BM12" t="s">
        <v>10</v>
      </c>
      <c r="BN12" t="s">
        <v>270</v>
      </c>
      <c r="BO12" t="s">
        <v>452</v>
      </c>
      <c r="BP12" t="s">
        <v>10</v>
      </c>
      <c r="BQ12" t="s">
        <v>10</v>
      </c>
      <c r="BR12" t="s">
        <v>332</v>
      </c>
      <c r="BS12" t="s">
        <v>270</v>
      </c>
      <c r="BT12" t="s">
        <v>270</v>
      </c>
      <c r="BU12" t="s">
        <v>10</v>
      </c>
      <c r="BV12" t="s">
        <v>10</v>
      </c>
      <c r="BW12" t="s">
        <v>390</v>
      </c>
      <c r="BX12" t="s">
        <v>390</v>
      </c>
      <c r="BY12" t="s">
        <v>95</v>
      </c>
      <c r="BZ12" t="s">
        <v>95</v>
      </c>
      <c r="CA12" t="s">
        <v>390</v>
      </c>
      <c r="CB12" t="s">
        <v>390</v>
      </c>
      <c r="CC12" t="s">
        <v>390</v>
      </c>
      <c r="CD12" t="s">
        <v>390</v>
      </c>
      <c r="CE12" t="s">
        <v>390</v>
      </c>
      <c r="CF12" t="s">
        <v>95</v>
      </c>
      <c r="CG12" t="s">
        <v>390</v>
      </c>
      <c r="CH12" t="s">
        <v>390</v>
      </c>
      <c r="CI12" t="s">
        <v>390</v>
      </c>
      <c r="CJ12" t="s">
        <v>390</v>
      </c>
      <c r="CK12" t="s">
        <v>532</v>
      </c>
      <c r="CL12" t="s">
        <v>508</v>
      </c>
      <c r="CM12" t="s">
        <v>508</v>
      </c>
      <c r="CN12" t="s">
        <v>10</v>
      </c>
      <c r="CO12" t="s">
        <v>452</v>
      </c>
      <c r="CP12" t="s">
        <v>452</v>
      </c>
      <c r="CQ12" t="s">
        <v>10</v>
      </c>
      <c r="CR12" t="s">
        <v>538</v>
      </c>
      <c r="CS12" t="s">
        <v>538</v>
      </c>
      <c r="CT12" t="s">
        <v>80</v>
      </c>
      <c r="CU12" t="s">
        <v>10</v>
      </c>
      <c r="CV12" t="s">
        <v>452</v>
      </c>
      <c r="CW12" t="s">
        <v>508</v>
      </c>
      <c r="CX12" t="s">
        <v>538</v>
      </c>
      <c r="CY12" t="s">
        <v>538</v>
      </c>
      <c r="CZ12" t="s">
        <v>508</v>
      </c>
      <c r="DA12" t="s">
        <v>657</v>
      </c>
      <c r="DB12" t="s">
        <v>508</v>
      </c>
      <c r="DC12" t="s">
        <v>508</v>
      </c>
      <c r="DD12" s="531" t="s">
        <v>508</v>
      </c>
      <c r="DE12" t="s">
        <v>335</v>
      </c>
      <c r="DF12" t="s">
        <v>534</v>
      </c>
      <c r="DG12" s="542" t="s">
        <v>334</v>
      </c>
      <c r="DH12" t="s">
        <v>538</v>
      </c>
      <c r="DI12" t="s">
        <v>538</v>
      </c>
      <c r="DJ12" s="560" t="s">
        <v>333</v>
      </c>
      <c r="DK12" s="560" t="s">
        <v>681</v>
      </c>
      <c r="DL12" s="571" t="s">
        <v>120</v>
      </c>
      <c r="DM12" t="s">
        <v>534</v>
      </c>
      <c r="DN12" t="s">
        <v>335</v>
      </c>
      <c r="DO12" t="s">
        <v>201</v>
      </c>
      <c r="DP12" t="s">
        <v>698</v>
      </c>
    </row>
    <row r="13" spans="1:120">
      <c r="A13" s="93" t="s">
        <v>333</v>
      </c>
      <c r="C13" t="str">
        <f ca="1">IFERROR(MIN(100,ROUND(AVERAGE(SUMIFS(Data!$E:$E,Data!$B:$B,$A13,Data!$A:$A,#REF!)/(COUNTIFS(Data!$B:$B,$A13,Data!$A:$A,#REF!)*3),SQRT(AVERAGEIFS(Data!$D:$D,Data!$B:$B,$A13,Data!$A:$A,#REF!)))*100*IFERROR(VLOOKUP(MATCH($A13,INDIRECT(ADDRESS(2,38+MATCH(C$1,'Master List'!$AM$1:$XDT$1,0),1,1,"Master List")&amp;":"&amp;ADDRESS(51,38+MATCH(C$1,'Master List'!$AM$1:$XDT$1,0),1,1),TRUE),0),'Master List'!$AE$1:$AF$51,2,FALSE)+IFERROR(VLOOKUP($A13,'Master List'!$AG:$AL,6,FALSE),0),1),0)),"")</f>
        <v/>
      </c>
      <c r="D13" t="str">
        <f ca="1">IFERROR(MIN(100,ROUND(AVERAGE(SUMIFS(Data!$E:$E,Data!$B:$B,$A13,Data!$A:$A,#REF!)/(COUNTIFS(Data!$B:$B,$A13,Data!$A:$A,#REF!)*3),SQRT(AVERAGEIFS(Data!$D:$D,Data!$B:$B,$A13,Data!$A:$A,#REF!)))*100*IFERROR(VLOOKUP(MATCH($A13,INDIRECT(ADDRESS(2,38+MATCH(D$1,'Master List'!$AM$1:$XDT$1,0),1,1,"Master List")&amp;":"&amp;ADDRESS(51,38+MATCH(D$1,'Master List'!$AM$1:$XDT$1,0),1,1),TRUE),0),'Master List'!$AE$1:$AF$51,2,FALSE)+IFERROR(VLOOKUP($A13,'Master List'!$AG:$AL,6,FALSE),0),1),0)),"")</f>
        <v/>
      </c>
      <c r="E13" t="str">
        <f ca="1">IFERROR(MIN(100,ROUND(AVERAGE(SUMIFS(Data!$E:$E,Data!$B:$B,$A13,Data!$A:$A,#REF!)/(COUNTIFS(Data!$B:$B,$A13,Data!$A:$A,#REF!)*3),SQRT(AVERAGEIFS(Data!$D:$D,Data!$B:$B,$A13,Data!$A:$A,#REF!)))*100*IFERROR(VLOOKUP(MATCH($A13,INDIRECT(ADDRESS(2,38+MATCH(E$1,'Master List'!$AM$1:$XDT$1,0),1,1,"Master List")&amp;":"&amp;ADDRESS(51,38+MATCH(E$1,'Master List'!$AM$1:$XDT$1,0),1,1),TRUE),0),'Master List'!$AE$1:$AF$51,2,FALSE)+IFERROR(VLOOKUP($A13,'Master List'!$AG:$AL,6,FALSE),0),1),0)),"")</f>
        <v/>
      </c>
      <c r="F13" t="str">
        <f ca="1">IFERROR(MIN(100,ROUND(AVERAGE(SUMIFS(Data!$E:$E,Data!$B:$B,$A13,Data!$A:$A,#REF!)/(COUNTIFS(Data!$B:$B,$A13,Data!$A:$A,#REF!)*3),SQRT(AVERAGEIFS(Data!$D:$D,Data!$B:$B,$A13,Data!$A:$A,#REF!)))*100*IFERROR(VLOOKUP(MATCH($A13,INDIRECT(ADDRESS(2,38+MATCH(F$1,'Master List'!$AM$1:$XDT$1,0),1,1,"Master List")&amp;":"&amp;ADDRESS(51,38+MATCH(F$1,'Master List'!$AM$1:$XDT$1,0),1,1),TRUE),0),'Master List'!$AE$1:$AF$51,2,FALSE)+IFERROR(VLOOKUP($A13,'Master List'!$AG:$AL,6,FALSE),0),1),0)),"")</f>
        <v/>
      </c>
      <c r="G13" t="str">
        <f ca="1">IFERROR(MIN(100,ROUND(AVERAGE(SUMIFS(Data!$E:$E,Data!$B:$B,$A13,Data!$A:$A,#REF!)/(COUNTIFS(Data!$B:$B,$A13,Data!$A:$A,#REF!)*3),SQRT(AVERAGEIFS(Data!$D:$D,Data!$B:$B,$A13,Data!$A:$A,#REF!)))*100*IFERROR(VLOOKUP(MATCH($A13,INDIRECT(ADDRESS(2,38+MATCH(G$1,'Master List'!$AM$1:$XDT$1,0),1,1,"Master List")&amp;":"&amp;ADDRESS(51,38+MATCH(G$1,'Master List'!$AM$1:$XDT$1,0),1,1),TRUE),0),'Master List'!$AE$1:$AF$51,2,FALSE)+IFERROR(VLOOKUP($A13,'Master List'!$AG:$AL,6,FALSE),0),1),0)),"")</f>
        <v/>
      </c>
      <c r="H13">
        <f t="shared" ca="1" si="4"/>
        <v>-98.986999999999995</v>
      </c>
      <c r="I13">
        <f t="shared" ca="1" si="5"/>
        <v>39</v>
      </c>
      <c r="J13" t="str">
        <f t="shared" si="0"/>
        <v>ALPINE</v>
      </c>
      <c r="K13">
        <f ca="1">IFERROR(MIN(100,ROUND(AVERAGE(SUMIFS(Data!$E:$E,Data!$B:$B,$A13,Data!$A:$A,K$1)/(COUNTIFS(Data!$B:$B,$A13,Data!$A:$A,K$1)*3),SQRT(AVERAGEIFS(Data!$D:$D,Data!$B:$B,$A13,Data!$A:$A,K$1)))*100*IFERROR(VLOOKUP(MATCH($A13,INDIRECT(ADDRESS(2,38+MATCH(K$1,'Master List'!$AM$1:$XDT$1,0),1,1,"Master List")&amp;":"&amp;ADDRESS(51,38+MATCH(K$1,'Master List'!$AM$1:$XDT$1,0),1,1),TRUE),0),'Master List'!$AE$1:$AF$51,2,FALSE)+IFERROR(VLOOKUP($A13,'Master List'!$AG:$AL,6,FALSE),0),1),0)),"")</f>
        <v>74</v>
      </c>
      <c r="L13">
        <f ca="1">IFERROR(MIN(100,ROUND(AVERAGE(SUMIFS(Data!$E:$E,Data!$B:$B,$A13,Data!$A:$A,L$1)/(COUNTIFS(Data!$B:$B,$A13,Data!$A:$A,L$1)*3),SQRT(AVERAGEIFS(Data!$D:$D,Data!$B:$B,$A13,Data!$A:$A,L$1)))*100*IFERROR(VLOOKUP(MATCH($A13,INDIRECT(ADDRESS(2,38+MATCH(L$1,'Master List'!$AM$1:$XDT$1,0),1,1,"Master List")&amp;":"&amp;ADDRESS(51,38+MATCH(L$1,'Master List'!$AM$1:$XDT$1,0),1,1),TRUE),0),'Master List'!$AE$1:$AF$51,2,FALSE)+IFERROR(VLOOKUP($A13,'Master List'!$AG:$AL,6,FALSE),0),1),0)),"")</f>
        <v>86</v>
      </c>
      <c r="M13">
        <f ca="1">IFERROR(MIN(100,ROUND(AVERAGE(SUMIFS(Data!$E:$E,Data!$B:$B,$A13,Data!$A:$A,M$1)/(COUNTIFS(Data!$B:$B,$A13,Data!$A:$A,M$1)*3),SQRT(AVERAGEIFS(Data!$D:$D,Data!$B:$B,$A13,Data!$A:$A,M$1)))*100*IFERROR(VLOOKUP(MATCH($A13,INDIRECT(ADDRESS(2,38+MATCH(M$1,'Master List'!$AM$1:$XDT$1,0),1,1,"Master List")&amp;":"&amp;ADDRESS(51,38+MATCH(M$1,'Master List'!$AM$1:$XDT$1,0),1,1),TRUE),0),'Master List'!$AE$1:$AF$51,2,FALSE)+IFERROR(VLOOKUP($A13,'Master List'!$AG:$AL,6,FALSE),0),1),0)),"")</f>
        <v>96</v>
      </c>
      <c r="N13">
        <f ca="1">IFERROR(MIN(100,ROUND(AVERAGE(SUMIFS(Data!$E:$E,Data!$B:$B,$A13,Data!$A:$A,N$1)/(COUNTIFS(Data!$B:$B,$A13,Data!$A:$A,N$1)*3),SQRT(AVERAGEIFS(Data!$D:$D,Data!$B:$B,$A13,Data!$A:$A,N$1)))*100*IFERROR(VLOOKUP(MATCH($A13,INDIRECT(ADDRESS(2,38+MATCH(N$1,'Master List'!$AM$1:$XDT$1,0),1,1,"Master List")&amp;":"&amp;ADDRESS(51,38+MATCH(N$1,'Master List'!$AM$1:$XDT$1,0),1,1),TRUE),0),'Master List'!$AE$1:$AF$51,2,FALSE)+IFERROR(VLOOKUP($A13,'Master List'!$AG:$AL,6,FALSE),0),1),0)),"")</f>
        <v>85</v>
      </c>
      <c r="O13">
        <f ca="1">IFERROR(MIN(100,ROUND(AVERAGE(SUMIFS(Data!$E:$E,Data!$B:$B,$A13,Data!$A:$A,O$1)/(COUNTIFS(Data!$B:$B,$A13,Data!$A:$A,O$1)*3),SQRT(AVERAGEIFS(Data!$D:$D,Data!$B:$B,$A13,Data!$A:$A,O$1)))*100*IFERROR(VLOOKUP(MATCH($A13,INDIRECT(ADDRESS(2,38+MATCH(O$1,'Master List'!$AM$1:$XDT$1,0),1,1,"Master List")&amp;":"&amp;ADDRESS(51,38+MATCH(O$1,'Master List'!$AM$1:$XDT$1,0),1,1),TRUE),0),'Master List'!$AE$1:$AF$51,2,FALSE)+IFERROR(VLOOKUP($A13,'Master List'!$AG:$AL,6,FALSE),0),1),0)),"")</f>
        <v>92</v>
      </c>
      <c r="P13" t="str">
        <f ca="1">IFERROR(MIN(100,ROUND(AVERAGE(SUMIFS(Data!$E:$E,Data!$B:$B,$A13,Data!$A:$A,P$1)/(COUNTIFS(Data!$B:$B,$A13,Data!$A:$A,P$1)*3),SQRT(AVERAGEIFS(Data!$D:$D,Data!$B:$B,$A13,Data!$A:$A,P$1)))*100*IFERROR(VLOOKUP(MATCH($A13,INDIRECT(ADDRESS(2,38+MATCH(P$1,'Master List'!$AM$1:$XDT$1,0),1,1,"Master List")&amp;":"&amp;ADDRESS(51,38+MATCH(P$1,'Master List'!$AM$1:$XDT$1,0),1,1),TRUE),0),'Master List'!$AE$1:$AF$51,2,FALSE)+IFERROR(VLOOKUP($A13,'Master List'!$AG:$AL,6,FALSE),0),1),0)),"")</f>
        <v/>
      </c>
      <c r="Q13">
        <f ca="1">IFERROR(MIN(100,ROUND(AVERAGE(SUMIFS(Data!$E:$E,Data!$B:$B,$A13,Data!$A:$A,Q$1)/(COUNTIFS(Data!$B:$B,$A13,Data!$A:$A,Q$1)*3),SQRT(AVERAGEIFS(Data!$D:$D,Data!$B:$B,$A13,Data!$A:$A,Q$1)))*100*IFERROR(VLOOKUP(MATCH($A13,INDIRECT(ADDRESS(2,38+MATCH(Q$1,'Master List'!$AM$1:$XDT$1,0),1,1,"Master List")&amp;":"&amp;ADDRESS(51,38+MATCH(Q$1,'Master List'!$AM$1:$XDT$1,0),1,1),TRUE),0),'Master List'!$AE$1:$AF$51,2,FALSE)+IFERROR(VLOOKUP($A13,'Master List'!$AG:$AL,6,FALSE),0),1),0)),"")</f>
        <v>76</v>
      </c>
      <c r="R13">
        <f ca="1">IFERROR(MIN(100,ROUND(AVERAGE(SUMIFS(Data!$E:$E,Data!$B:$B,$A13,Data!$A:$A,R$1)/(COUNTIFS(Data!$B:$B,$A13,Data!$A:$A,R$1)*3),SQRT(AVERAGEIFS(Data!$D:$D,Data!$B:$B,$A13,Data!$A:$A,R$1)))*100*IFERROR(VLOOKUP(MATCH($A13,INDIRECT(ADDRESS(2,38+MATCH(R$1,'Master List'!$AM$1:$XDT$1,0),1,1,"Master List")&amp;":"&amp;ADDRESS(51,38+MATCH(R$1,'Master List'!$AM$1:$XDT$1,0),1,1),TRUE),0),'Master List'!$AE$1:$AF$51,2,FALSE)+IFERROR(VLOOKUP($A13,'Master List'!$AG:$AL,6,FALSE),0),1),0)),"")</f>
        <v>98</v>
      </c>
      <c r="S13">
        <f ca="1">IFERROR(MIN(100,ROUND(AVERAGE(SUMIFS(Data!$E:$E,Data!$B:$B,$A13,Data!$A:$A,S$1)/(COUNTIFS(Data!$B:$B,$A13,Data!$A:$A,S$1)*3),SQRT(AVERAGEIFS(Data!$D:$D,Data!$B:$B,$A13,Data!$A:$A,S$1)))*100*IFERROR(VLOOKUP(MATCH($A13,INDIRECT(ADDRESS(2,38+MATCH(S$1,'Master List'!$AM$1:$XDT$1,0),1,1,"Master List")&amp;":"&amp;ADDRESS(51,38+MATCH(S$1,'Master List'!$AM$1:$XDT$1,0),1,1),TRUE),0),'Master List'!$AE$1:$AF$51,2,FALSE)+IFERROR(VLOOKUP($A13,'Master List'!$AG:$AL,6,FALSE),0),1),0)),"")</f>
        <v>88</v>
      </c>
      <c r="T13">
        <f ca="1">IFERROR(MIN(100,ROUND(AVERAGE(SUMIFS(Data!$E:$E,Data!$B:$B,$A13,Data!$A:$A,T$1)/(COUNTIFS(Data!$B:$B,$A13,Data!$A:$A,T$1)*3),SQRT(AVERAGEIFS(Data!$D:$D,Data!$B:$B,$A13,Data!$A:$A,T$1)))*100*IFERROR(VLOOKUP(MATCH($A13,INDIRECT(ADDRESS(2,38+MATCH(T$1,'Master List'!$AM$1:$XDT$1,0),1,1,"Master List")&amp;":"&amp;ADDRESS(51,38+MATCH(T$1,'Master List'!$AM$1:$XDT$1,0),1,1),TRUE),0),'Master List'!$AE$1:$AF$51,2,FALSE)+IFERROR(VLOOKUP($A13,'Master List'!$AG:$AL,6,FALSE),0),1),0)),"")</f>
        <v>65</v>
      </c>
      <c r="U13">
        <f t="shared" ca="1" si="6"/>
        <v>84.457444444444448</v>
      </c>
      <c r="V13">
        <f t="shared" ca="1" si="7"/>
        <v>9</v>
      </c>
      <c r="W13" t="str">
        <f t="shared" si="8"/>
        <v>ALPINE</v>
      </c>
      <c r="Y13">
        <f>IFERROR(SUMIF(Data!B:B,$A13,Data!E:E)/(COUNTIF(Data!B:B,$A13)*3),"")</f>
        <v>0.53645833333333337</v>
      </c>
      <c r="Z13">
        <f>IFERROR(AVERAGEIF(Data!B:B,A13,Data!D:D),"")</f>
        <v>0.68203124999999976</v>
      </c>
      <c r="AA13">
        <f>IFERROR((COUNTIF(Data!B:B,A13)-COUNTIFS(Data!B:B,A13,Data!F:F,"N"))/COUNTIF(Data!B:B,A13),"")</f>
        <v>0.9609375</v>
      </c>
      <c r="AB13">
        <f t="shared" si="1"/>
        <v>68.013000000000005</v>
      </c>
      <c r="AC13">
        <f t="shared" si="2"/>
        <v>31</v>
      </c>
      <c r="AD13" t="str">
        <f t="shared" si="3"/>
        <v>ALPINE</v>
      </c>
      <c r="AE13">
        <v>12</v>
      </c>
      <c r="AF13">
        <v>1.05</v>
      </c>
      <c r="AG13" s="332" t="s">
        <v>698</v>
      </c>
      <c r="AH13" s="510"/>
      <c r="AI13" s="510" t="s">
        <v>51</v>
      </c>
      <c r="AJ13" s="510"/>
      <c r="AK13" s="510" t="s">
        <v>51</v>
      </c>
      <c r="AL13">
        <f t="shared" si="9"/>
        <v>0.04</v>
      </c>
      <c r="AN13" t="s">
        <v>257</v>
      </c>
      <c r="AO13" s="157" t="s">
        <v>257</v>
      </c>
      <c r="AP13" s="161" t="s">
        <v>323</v>
      </c>
      <c r="AQ13" s="164" t="s">
        <v>7</v>
      </c>
      <c r="AR13" s="174" t="s">
        <v>332</v>
      </c>
      <c r="AS13" t="s">
        <v>332</v>
      </c>
      <c r="AT13" t="s">
        <v>10</v>
      </c>
      <c r="AU13" t="s">
        <v>332</v>
      </c>
      <c r="AV13" t="s">
        <v>368</v>
      </c>
      <c r="AW13" s="64" t="s">
        <v>270</v>
      </c>
      <c r="AX13" t="s">
        <v>10</v>
      </c>
      <c r="AY13" t="s">
        <v>332</v>
      </c>
      <c r="AZ13" t="s">
        <v>398</v>
      </c>
      <c r="BA13" t="s">
        <v>332</v>
      </c>
      <c r="BB13" t="s">
        <v>10</v>
      </c>
      <c r="BC13" t="s">
        <v>407</v>
      </c>
      <c r="BD13" s="255" t="s">
        <v>270</v>
      </c>
      <c r="BE13" s="256" t="s">
        <v>332</v>
      </c>
      <c r="BF13" t="s">
        <v>10</v>
      </c>
      <c r="BG13" s="272" t="s">
        <v>354</v>
      </c>
      <c r="BH13" s="273" t="s">
        <v>354</v>
      </c>
      <c r="BI13" t="s">
        <v>391</v>
      </c>
      <c r="BJ13" t="s">
        <v>354</v>
      </c>
      <c r="BK13" t="s">
        <v>354</v>
      </c>
      <c r="BL13" t="s">
        <v>331</v>
      </c>
      <c r="BM13" t="s">
        <v>452</v>
      </c>
      <c r="BN13" t="s">
        <v>10</v>
      </c>
      <c r="BO13" t="s">
        <v>390</v>
      </c>
      <c r="BP13" t="s">
        <v>452</v>
      </c>
      <c r="BQ13" t="s">
        <v>270</v>
      </c>
      <c r="BR13" t="s">
        <v>390</v>
      </c>
      <c r="BS13" t="s">
        <v>452</v>
      </c>
      <c r="BT13" t="s">
        <v>452</v>
      </c>
      <c r="BU13" t="s">
        <v>270</v>
      </c>
      <c r="BV13" t="s">
        <v>270</v>
      </c>
      <c r="BW13" t="s">
        <v>10</v>
      </c>
      <c r="BX13" t="s">
        <v>10</v>
      </c>
      <c r="BY13" t="s">
        <v>390</v>
      </c>
      <c r="BZ13" t="s">
        <v>10</v>
      </c>
      <c r="CA13" t="s">
        <v>270</v>
      </c>
      <c r="CB13" t="s">
        <v>452</v>
      </c>
      <c r="CC13" t="s">
        <v>508</v>
      </c>
      <c r="CD13" t="s">
        <v>508</v>
      </c>
      <c r="CE13" t="s">
        <v>532</v>
      </c>
      <c r="CF13" t="s">
        <v>10</v>
      </c>
      <c r="CG13" t="s">
        <v>538</v>
      </c>
      <c r="CH13" t="s">
        <v>538</v>
      </c>
      <c r="CI13" t="s">
        <v>538</v>
      </c>
      <c r="CJ13" t="s">
        <v>538</v>
      </c>
      <c r="CK13" t="s">
        <v>508</v>
      </c>
      <c r="CL13" t="s">
        <v>452</v>
      </c>
      <c r="CM13" t="s">
        <v>452</v>
      </c>
      <c r="CN13" t="s">
        <v>508</v>
      </c>
      <c r="CO13" t="s">
        <v>334</v>
      </c>
      <c r="CP13" t="s">
        <v>334</v>
      </c>
      <c r="CQ13" t="s">
        <v>538</v>
      </c>
      <c r="CR13" t="s">
        <v>508</v>
      </c>
      <c r="CS13" t="s">
        <v>508</v>
      </c>
      <c r="CT13" t="s">
        <v>10</v>
      </c>
      <c r="CU13" t="s">
        <v>538</v>
      </c>
      <c r="CV13" t="s">
        <v>560</v>
      </c>
      <c r="CW13" t="s">
        <v>560</v>
      </c>
      <c r="CX13" t="s">
        <v>508</v>
      </c>
      <c r="CY13" t="s">
        <v>508</v>
      </c>
      <c r="CZ13" t="s">
        <v>538</v>
      </c>
      <c r="DA13" t="s">
        <v>508</v>
      </c>
      <c r="DB13" t="s">
        <v>10</v>
      </c>
      <c r="DC13" t="s">
        <v>10</v>
      </c>
      <c r="DD13" s="531" t="s">
        <v>10</v>
      </c>
      <c r="DE13" t="s">
        <v>511</v>
      </c>
      <c r="DF13" t="s">
        <v>335</v>
      </c>
      <c r="DG13" s="542" t="s">
        <v>538</v>
      </c>
      <c r="DH13" t="s">
        <v>534</v>
      </c>
      <c r="DI13" t="s">
        <v>534</v>
      </c>
      <c r="DJ13" s="560" t="s">
        <v>511</v>
      </c>
      <c r="DK13" s="560" t="s">
        <v>120</v>
      </c>
      <c r="DL13" s="571" t="s">
        <v>511</v>
      </c>
      <c r="DM13" t="s">
        <v>681</v>
      </c>
      <c r="DN13" t="s">
        <v>120</v>
      </c>
      <c r="DO13" t="s">
        <v>323</v>
      </c>
      <c r="DP13" t="s">
        <v>333</v>
      </c>
    </row>
    <row r="14" spans="1:120">
      <c r="A14" s="93" t="s">
        <v>489</v>
      </c>
      <c r="C14" t="str">
        <f ca="1">IFERROR(MIN(100,ROUND(AVERAGE(SUMIFS(Data!$E:$E,Data!$B:$B,$A14,Data!$A:$A,#REF!)/(COUNTIFS(Data!$B:$B,$A14,Data!$A:$A,#REF!)*3),SQRT(AVERAGEIFS(Data!$D:$D,Data!$B:$B,$A14,Data!$A:$A,#REF!)))*100*IFERROR(VLOOKUP(MATCH($A14,INDIRECT(ADDRESS(2,38+MATCH(C$1,'Master List'!$AM$1:$XDT$1,0),1,1,"Master List")&amp;":"&amp;ADDRESS(51,38+MATCH(C$1,'Master List'!$AM$1:$XDT$1,0),1,1),TRUE),0),'Master List'!$AE$1:$AF$51,2,FALSE)+IFERROR(VLOOKUP($A14,'Master List'!$AG:$AL,6,FALSE),0),1),0)),"")</f>
        <v/>
      </c>
      <c r="D14" t="str">
        <f ca="1">IFERROR(MIN(100,ROUND(AVERAGE(SUMIFS(Data!$E:$E,Data!$B:$B,$A14,Data!$A:$A,#REF!)/(COUNTIFS(Data!$B:$B,$A14,Data!$A:$A,#REF!)*3),SQRT(AVERAGEIFS(Data!$D:$D,Data!$B:$B,$A14,Data!$A:$A,#REF!)))*100*IFERROR(VLOOKUP(MATCH($A14,INDIRECT(ADDRESS(2,38+MATCH(D$1,'Master List'!$AM$1:$XDT$1,0),1,1,"Master List")&amp;":"&amp;ADDRESS(51,38+MATCH(D$1,'Master List'!$AM$1:$XDT$1,0),1,1),TRUE),0),'Master List'!$AE$1:$AF$51,2,FALSE)+IFERROR(VLOOKUP($A14,'Master List'!$AG:$AL,6,FALSE),0),1),0)),"")</f>
        <v/>
      </c>
      <c r="E14" t="str">
        <f ca="1">IFERROR(MIN(100,ROUND(AVERAGE(SUMIFS(Data!$E:$E,Data!$B:$B,$A14,Data!$A:$A,#REF!)/(COUNTIFS(Data!$B:$B,$A14,Data!$A:$A,#REF!)*3),SQRT(AVERAGEIFS(Data!$D:$D,Data!$B:$B,$A14,Data!$A:$A,#REF!)))*100*IFERROR(VLOOKUP(MATCH($A14,INDIRECT(ADDRESS(2,38+MATCH(E$1,'Master List'!$AM$1:$XDT$1,0),1,1,"Master List")&amp;":"&amp;ADDRESS(51,38+MATCH(E$1,'Master List'!$AM$1:$XDT$1,0),1,1),TRUE),0),'Master List'!$AE$1:$AF$51,2,FALSE)+IFERROR(VLOOKUP($A14,'Master List'!$AG:$AL,6,FALSE),0),1),0)),"")</f>
        <v/>
      </c>
      <c r="F14" t="str">
        <f ca="1">IFERROR(MIN(100,ROUND(AVERAGE(SUMIFS(Data!$E:$E,Data!$B:$B,$A14,Data!$A:$A,#REF!)/(COUNTIFS(Data!$B:$B,$A14,Data!$A:$A,#REF!)*3),SQRT(AVERAGEIFS(Data!$D:$D,Data!$B:$B,$A14,Data!$A:$A,#REF!)))*100*IFERROR(VLOOKUP(MATCH($A14,INDIRECT(ADDRESS(2,38+MATCH(F$1,'Master List'!$AM$1:$XDT$1,0),1,1,"Master List")&amp;":"&amp;ADDRESS(51,38+MATCH(F$1,'Master List'!$AM$1:$XDT$1,0),1,1),TRUE),0),'Master List'!$AE$1:$AF$51,2,FALSE)+IFERROR(VLOOKUP($A14,'Master List'!$AG:$AL,6,FALSE),0),1),0)),"")</f>
        <v/>
      </c>
      <c r="G14" t="str">
        <f ca="1">IFERROR(MIN(100,ROUND(AVERAGE(SUMIFS(Data!$E:$E,Data!$B:$B,$A14,Data!$A:$A,#REF!)/(COUNTIFS(Data!$B:$B,$A14,Data!$A:$A,#REF!)*3),SQRT(AVERAGEIFS(Data!$D:$D,Data!$B:$B,$A14,Data!$A:$A,#REF!)))*100*IFERROR(VLOOKUP(MATCH($A14,INDIRECT(ADDRESS(2,38+MATCH(G$1,'Master List'!$AM$1:$XDT$1,0),1,1,"Master List")&amp;":"&amp;ADDRESS(51,38+MATCH(G$1,'Master List'!$AM$1:$XDT$1,0),1,1),TRUE),0),'Master List'!$AE$1:$AF$51,2,FALSE)+IFERROR(VLOOKUP($A14,'Master List'!$AG:$AL,6,FALSE),0),1),0)),"")</f>
        <v/>
      </c>
      <c r="H14">
        <f t="shared" ca="1" si="4"/>
        <v>-98.986000000000004</v>
      </c>
      <c r="I14">
        <f t="shared" ca="1" si="5"/>
        <v>38</v>
      </c>
      <c r="J14" t="str">
        <f t="shared" si="0"/>
        <v>CARLOSMAN113</v>
      </c>
      <c r="K14" t="str">
        <f ca="1">IFERROR(MIN(100,ROUND(AVERAGE(SUMIFS(Data!$E:$E,Data!$B:$B,$A14,Data!$A:$A,K$1)/(COUNTIFS(Data!$B:$B,$A14,Data!$A:$A,K$1)*3),SQRT(AVERAGEIFS(Data!$D:$D,Data!$B:$B,$A14,Data!$A:$A,K$1)))*100*IFERROR(VLOOKUP(MATCH($A14,INDIRECT(ADDRESS(2,38+MATCH(K$1,'Master List'!$AM$1:$XDT$1,0),1,1,"Master List")&amp;":"&amp;ADDRESS(51,38+MATCH(K$1,'Master List'!$AM$1:$XDT$1,0),1,1),TRUE),0),'Master List'!$AE$1:$AF$51,2,FALSE)+IFERROR(VLOOKUP($A14,'Master List'!$AG:$AL,6,FALSE),0),1),0)),"")</f>
        <v/>
      </c>
      <c r="L14">
        <f ca="1">IFERROR(MIN(100,ROUND(AVERAGE(SUMIFS(Data!$E:$E,Data!$B:$B,$A14,Data!$A:$A,L$1)/(COUNTIFS(Data!$B:$B,$A14,Data!$A:$A,L$1)*3),SQRT(AVERAGEIFS(Data!$D:$D,Data!$B:$B,$A14,Data!$A:$A,L$1)))*100*IFERROR(VLOOKUP(MATCH($A14,INDIRECT(ADDRESS(2,38+MATCH(L$1,'Master List'!$AM$1:$XDT$1,0),1,1,"Master List")&amp;":"&amp;ADDRESS(51,38+MATCH(L$1,'Master List'!$AM$1:$XDT$1,0),1,1),TRUE),0),'Master List'!$AE$1:$AF$51,2,FALSE)+IFERROR(VLOOKUP($A14,'Master List'!$AG:$AL,6,FALSE),0),1),0)),"")</f>
        <v>97</v>
      </c>
      <c r="M14">
        <f ca="1">IFERROR(MIN(100,ROUND(AVERAGE(SUMIFS(Data!$E:$E,Data!$B:$B,$A14,Data!$A:$A,M$1)/(COUNTIFS(Data!$B:$B,$A14,Data!$A:$A,M$1)*3),SQRT(AVERAGEIFS(Data!$D:$D,Data!$B:$B,$A14,Data!$A:$A,M$1)))*100*IFERROR(VLOOKUP(MATCH($A14,INDIRECT(ADDRESS(2,38+MATCH(M$1,'Master List'!$AM$1:$XDT$1,0),1,1,"Master List")&amp;":"&amp;ADDRESS(51,38+MATCH(M$1,'Master List'!$AM$1:$XDT$1,0),1,1),TRUE),0),'Master List'!$AE$1:$AF$51,2,FALSE)+IFERROR(VLOOKUP($A14,'Master List'!$AG:$AL,6,FALSE),0),1),0)),"")</f>
        <v>100</v>
      </c>
      <c r="N14">
        <f ca="1">IFERROR(MIN(100,ROUND(AVERAGE(SUMIFS(Data!$E:$E,Data!$B:$B,$A14,Data!$A:$A,N$1)/(COUNTIFS(Data!$B:$B,$A14,Data!$A:$A,N$1)*3),SQRT(AVERAGEIFS(Data!$D:$D,Data!$B:$B,$A14,Data!$A:$A,N$1)))*100*IFERROR(VLOOKUP(MATCH($A14,INDIRECT(ADDRESS(2,38+MATCH(N$1,'Master List'!$AM$1:$XDT$1,0),1,1,"Master List")&amp;":"&amp;ADDRESS(51,38+MATCH(N$1,'Master List'!$AM$1:$XDT$1,0),1,1),TRUE),0),'Master List'!$AE$1:$AF$51,2,FALSE)+IFERROR(VLOOKUP($A14,'Master List'!$AG:$AL,6,FALSE),0),1),0)),"")</f>
        <v>80</v>
      </c>
      <c r="O14">
        <f ca="1">IFERROR(MIN(100,ROUND(AVERAGE(SUMIFS(Data!$E:$E,Data!$B:$B,$A14,Data!$A:$A,O$1)/(COUNTIFS(Data!$B:$B,$A14,Data!$A:$A,O$1)*3),SQRT(AVERAGEIFS(Data!$D:$D,Data!$B:$B,$A14,Data!$A:$A,O$1)))*100*IFERROR(VLOOKUP(MATCH($A14,INDIRECT(ADDRESS(2,38+MATCH(O$1,'Master List'!$AM$1:$XDT$1,0),1,1,"Master List")&amp;":"&amp;ADDRESS(51,38+MATCH(O$1,'Master List'!$AM$1:$XDT$1,0),1,1),TRUE),0),'Master List'!$AE$1:$AF$51,2,FALSE)+IFERROR(VLOOKUP($A14,'Master List'!$AG:$AL,6,FALSE),0),1),0)),"")</f>
        <v>87</v>
      </c>
      <c r="P14">
        <f ca="1">IFERROR(MIN(100,ROUND(AVERAGE(SUMIFS(Data!$E:$E,Data!$B:$B,$A14,Data!$A:$A,P$1)/(COUNTIFS(Data!$B:$B,$A14,Data!$A:$A,P$1)*3),SQRT(AVERAGEIFS(Data!$D:$D,Data!$B:$B,$A14,Data!$A:$A,P$1)))*100*IFERROR(VLOOKUP(MATCH($A14,INDIRECT(ADDRESS(2,38+MATCH(P$1,'Master List'!$AM$1:$XDT$1,0),1,1,"Master List")&amp;":"&amp;ADDRESS(51,38+MATCH(P$1,'Master List'!$AM$1:$XDT$1,0),1,1),TRUE),0),'Master List'!$AE$1:$AF$51,2,FALSE)+IFERROR(VLOOKUP($A14,'Master List'!$AG:$AL,6,FALSE),0),1),0)),"")</f>
        <v>78</v>
      </c>
      <c r="Q14">
        <f ca="1">IFERROR(MIN(100,ROUND(AVERAGE(SUMIFS(Data!$E:$E,Data!$B:$B,$A14,Data!$A:$A,Q$1)/(COUNTIFS(Data!$B:$B,$A14,Data!$A:$A,Q$1)*3),SQRT(AVERAGEIFS(Data!$D:$D,Data!$B:$B,$A14,Data!$A:$A,Q$1)))*100*IFERROR(VLOOKUP(MATCH($A14,INDIRECT(ADDRESS(2,38+MATCH(Q$1,'Master List'!$AM$1:$XDT$1,0),1,1,"Master List")&amp;":"&amp;ADDRESS(51,38+MATCH(Q$1,'Master List'!$AM$1:$XDT$1,0),1,1),TRUE),0),'Master List'!$AE$1:$AF$51,2,FALSE)+IFERROR(VLOOKUP($A14,'Master List'!$AG:$AL,6,FALSE),0),1),0)),"")</f>
        <v>84</v>
      </c>
      <c r="R14">
        <f ca="1">IFERROR(MIN(100,ROUND(AVERAGE(SUMIFS(Data!$E:$E,Data!$B:$B,$A14,Data!$A:$A,R$1)/(COUNTIFS(Data!$B:$B,$A14,Data!$A:$A,R$1)*3),SQRT(AVERAGEIFS(Data!$D:$D,Data!$B:$B,$A14,Data!$A:$A,R$1)))*100*IFERROR(VLOOKUP(MATCH($A14,INDIRECT(ADDRESS(2,38+MATCH(R$1,'Master List'!$AM$1:$XDT$1,0),1,1,"Master List")&amp;":"&amp;ADDRESS(51,38+MATCH(R$1,'Master List'!$AM$1:$XDT$1,0),1,1),TRUE),0),'Master List'!$AE$1:$AF$51,2,FALSE)+IFERROR(VLOOKUP($A14,'Master List'!$AG:$AL,6,FALSE),0),1),0)),"")</f>
        <v>85</v>
      </c>
      <c r="S14">
        <f ca="1">IFERROR(MIN(100,ROUND(AVERAGE(SUMIFS(Data!$E:$E,Data!$B:$B,$A14,Data!$A:$A,S$1)/(COUNTIFS(Data!$B:$B,$A14,Data!$A:$A,S$1)*3),SQRT(AVERAGEIFS(Data!$D:$D,Data!$B:$B,$A14,Data!$A:$A,S$1)))*100*IFERROR(VLOOKUP(MATCH($A14,INDIRECT(ADDRESS(2,38+MATCH(S$1,'Master List'!$AM$1:$XDT$1,0),1,1,"Master List")&amp;":"&amp;ADDRESS(51,38+MATCH(S$1,'Master List'!$AM$1:$XDT$1,0),1,1),TRUE),0),'Master List'!$AE$1:$AF$51,2,FALSE)+IFERROR(VLOOKUP($A14,'Master List'!$AG:$AL,6,FALSE),0),1),0)),"")</f>
        <v>100</v>
      </c>
      <c r="T14">
        <f ca="1">IFERROR(MIN(100,ROUND(AVERAGE(SUMIFS(Data!$E:$E,Data!$B:$B,$A14,Data!$A:$A,T$1)/(COUNTIFS(Data!$B:$B,$A14,Data!$A:$A,T$1)*3),SQRT(AVERAGEIFS(Data!$D:$D,Data!$B:$B,$A14,Data!$A:$A,T$1)))*100*IFERROR(VLOOKUP(MATCH($A14,INDIRECT(ADDRESS(2,38+MATCH(T$1,'Master List'!$AM$1:$XDT$1,0),1,1,"Master List")&amp;":"&amp;ADDRESS(51,38+MATCH(T$1,'Master List'!$AM$1:$XDT$1,0),1,1),TRUE),0),'Master List'!$AE$1:$AF$51,2,FALSE)+IFERROR(VLOOKUP($A14,'Master List'!$AG:$AL,6,FALSE),0),1),0)),"")</f>
        <v>86</v>
      </c>
      <c r="U14">
        <f t="shared" ca="1" si="6"/>
        <v>88.569555555555553</v>
      </c>
      <c r="V14">
        <f t="shared" ca="1" si="7"/>
        <v>5</v>
      </c>
      <c r="W14" t="str">
        <f t="shared" si="8"/>
        <v>CARLOSMAN113</v>
      </c>
      <c r="Y14">
        <f>IFERROR(SUMIF(Data!B:B,$A14,Data!E:E)/(COUNTIF(Data!B:B,$A14)*3),"")</f>
        <v>0.63084112149532712</v>
      </c>
      <c r="Z14">
        <f>IFERROR(AVERAGEIF(Data!B:B,A14,Data!D:D),"")</f>
        <v>0.76967289719626164</v>
      </c>
      <c r="AA14">
        <f>IFERROR((COUNTIF(Data!B:B,A14)-COUNTIFS(Data!B:B,A14,Data!F:F,"N"))/COUNTIF(Data!B:B,A14),"")</f>
        <v>0.9719626168224299</v>
      </c>
      <c r="AB14">
        <f t="shared" si="1"/>
        <v>75.013999999999996</v>
      </c>
      <c r="AC14">
        <f t="shared" si="2"/>
        <v>21</v>
      </c>
      <c r="AD14" t="str">
        <f t="shared" si="3"/>
        <v>CARLOSMAN113</v>
      </c>
      <c r="AE14">
        <v>13</v>
      </c>
      <c r="AF14">
        <v>1.05</v>
      </c>
      <c r="AG14" s="332" t="s">
        <v>333</v>
      </c>
      <c r="AH14" s="510"/>
      <c r="AI14" s="510" t="s">
        <v>51</v>
      </c>
      <c r="AJ14" s="510" t="s">
        <v>51</v>
      </c>
      <c r="AK14" s="510" t="s">
        <v>51</v>
      </c>
      <c r="AL14">
        <f t="shared" si="9"/>
        <v>6.9999999999999993E-2</v>
      </c>
      <c r="AN14" t="s">
        <v>2</v>
      </c>
      <c r="AO14" s="157" t="s">
        <v>2</v>
      </c>
      <c r="AP14" s="161" t="s">
        <v>257</v>
      </c>
      <c r="AQ14" s="164" t="s">
        <v>333</v>
      </c>
      <c r="AR14" s="174" t="s">
        <v>10</v>
      </c>
      <c r="AS14" t="s">
        <v>353</v>
      </c>
      <c r="AT14" t="s">
        <v>362</v>
      </c>
      <c r="AU14" t="s">
        <v>10</v>
      </c>
      <c r="AV14" t="s">
        <v>10</v>
      </c>
      <c r="AW14" s="64" t="s">
        <v>10</v>
      </c>
      <c r="AX14" t="s">
        <v>334</v>
      </c>
      <c r="AY14" t="s">
        <v>270</v>
      </c>
      <c r="AZ14" t="s">
        <v>10</v>
      </c>
      <c r="BA14" t="s">
        <v>10</v>
      </c>
      <c r="BB14" t="s">
        <v>270</v>
      </c>
      <c r="BC14" t="s">
        <v>10</v>
      </c>
      <c r="BD14" s="255" t="s">
        <v>332</v>
      </c>
      <c r="BE14" s="256" t="s">
        <v>254</v>
      </c>
      <c r="BF14" t="s">
        <v>254</v>
      </c>
      <c r="BG14" s="272" t="s">
        <v>334</v>
      </c>
      <c r="BH14" s="273" t="s">
        <v>356</v>
      </c>
      <c r="BI14" t="s">
        <v>412</v>
      </c>
      <c r="BJ14" t="s">
        <v>254</v>
      </c>
      <c r="BK14" t="s">
        <v>254</v>
      </c>
      <c r="BL14" t="s">
        <v>448</v>
      </c>
      <c r="BM14" t="s">
        <v>331</v>
      </c>
      <c r="BN14" t="s">
        <v>452</v>
      </c>
      <c r="BO14" t="s">
        <v>331</v>
      </c>
      <c r="BP14" t="s">
        <v>390</v>
      </c>
      <c r="BQ14" t="s">
        <v>452</v>
      </c>
      <c r="BR14" t="s">
        <v>270</v>
      </c>
      <c r="BS14" t="s">
        <v>404</v>
      </c>
      <c r="BT14" t="s">
        <v>404</v>
      </c>
      <c r="BU14" t="s">
        <v>452</v>
      </c>
      <c r="BV14" t="s">
        <v>452</v>
      </c>
      <c r="BW14" t="s">
        <v>270</v>
      </c>
      <c r="BX14" t="s">
        <v>270</v>
      </c>
      <c r="BY14" t="s">
        <v>10</v>
      </c>
      <c r="BZ14" t="s">
        <v>390</v>
      </c>
      <c r="CA14" t="s">
        <v>452</v>
      </c>
      <c r="CB14" t="s">
        <v>508</v>
      </c>
      <c r="CC14" t="s">
        <v>452</v>
      </c>
      <c r="CD14" t="s">
        <v>452</v>
      </c>
      <c r="CE14" t="s">
        <v>508</v>
      </c>
      <c r="CF14" t="s">
        <v>390</v>
      </c>
      <c r="CG14" t="s">
        <v>532</v>
      </c>
      <c r="CH14" t="s">
        <v>532</v>
      </c>
      <c r="CI14" t="s">
        <v>532</v>
      </c>
      <c r="CJ14" t="s">
        <v>532</v>
      </c>
      <c r="CK14" t="s">
        <v>452</v>
      </c>
      <c r="CL14" t="s">
        <v>120</v>
      </c>
      <c r="CM14" t="s">
        <v>120</v>
      </c>
      <c r="CN14" t="s">
        <v>452</v>
      </c>
      <c r="CO14" t="s">
        <v>120</v>
      </c>
      <c r="CP14" t="s">
        <v>120</v>
      </c>
      <c r="CQ14" t="s">
        <v>508</v>
      </c>
      <c r="CR14" t="s">
        <v>452</v>
      </c>
      <c r="CS14" t="s">
        <v>452</v>
      </c>
      <c r="CT14" t="s">
        <v>538</v>
      </c>
      <c r="CU14" t="s">
        <v>508</v>
      </c>
      <c r="CV14" t="s">
        <v>334</v>
      </c>
      <c r="CW14" t="s">
        <v>334</v>
      </c>
      <c r="CX14" t="s">
        <v>334</v>
      </c>
      <c r="CY14" t="s">
        <v>120</v>
      </c>
      <c r="CZ14" t="s">
        <v>334</v>
      </c>
      <c r="DA14" t="s">
        <v>10</v>
      </c>
      <c r="DB14" t="s">
        <v>538</v>
      </c>
      <c r="DC14" t="s">
        <v>538</v>
      </c>
      <c r="DD14" s="531" t="s">
        <v>538</v>
      </c>
      <c r="DE14" t="s">
        <v>120</v>
      </c>
      <c r="DF14" t="s">
        <v>511</v>
      </c>
      <c r="DG14" s="542" t="s">
        <v>534</v>
      </c>
      <c r="DH14" t="s">
        <v>335</v>
      </c>
      <c r="DI14" t="s">
        <v>681</v>
      </c>
      <c r="DJ14" s="560" t="s">
        <v>489</v>
      </c>
      <c r="DK14" s="560" t="s">
        <v>333</v>
      </c>
      <c r="DL14" s="571" t="s">
        <v>489</v>
      </c>
      <c r="DM14" t="s">
        <v>335</v>
      </c>
      <c r="DN14" t="s">
        <v>698</v>
      </c>
      <c r="DO14" t="s">
        <v>705</v>
      </c>
      <c r="DP14" t="s">
        <v>489</v>
      </c>
    </row>
    <row r="15" spans="1:120">
      <c r="A15" s="93" t="s">
        <v>14</v>
      </c>
      <c r="C15" t="str">
        <f ca="1">IFERROR(MIN(100,ROUND(AVERAGE(SUMIFS(Data!$E:$E,Data!$B:$B,$A15,Data!$A:$A,#REF!)/(COUNTIFS(Data!$B:$B,$A15,Data!$A:$A,#REF!)*3),SQRT(AVERAGEIFS(Data!$D:$D,Data!$B:$B,$A15,Data!$A:$A,#REF!)))*100*IFERROR(VLOOKUP(MATCH($A15,INDIRECT(ADDRESS(2,38+MATCH(C$1,'Master List'!$AM$1:$XDT$1,0),1,1,"Master List")&amp;":"&amp;ADDRESS(51,38+MATCH(C$1,'Master List'!$AM$1:$XDT$1,0),1,1),TRUE),0),'Master List'!$AE$1:$AF$51,2,FALSE)+IFERROR(VLOOKUP($A15,'Master List'!$AG:$AL,6,FALSE),0),1),0)),"")</f>
        <v/>
      </c>
      <c r="D15" t="str">
        <f ca="1">IFERROR(MIN(100,ROUND(AVERAGE(SUMIFS(Data!$E:$E,Data!$B:$B,$A15,Data!$A:$A,#REF!)/(COUNTIFS(Data!$B:$B,$A15,Data!$A:$A,#REF!)*3),SQRT(AVERAGEIFS(Data!$D:$D,Data!$B:$B,$A15,Data!$A:$A,#REF!)))*100*IFERROR(VLOOKUP(MATCH($A15,INDIRECT(ADDRESS(2,38+MATCH(D$1,'Master List'!$AM$1:$XDT$1,0),1,1,"Master List")&amp;":"&amp;ADDRESS(51,38+MATCH(D$1,'Master List'!$AM$1:$XDT$1,0),1,1),TRUE),0),'Master List'!$AE$1:$AF$51,2,FALSE)+IFERROR(VLOOKUP($A15,'Master List'!$AG:$AL,6,FALSE),0),1),0)),"")</f>
        <v/>
      </c>
      <c r="E15" t="str">
        <f ca="1">IFERROR(MIN(100,ROUND(AVERAGE(SUMIFS(Data!$E:$E,Data!$B:$B,$A15,Data!$A:$A,#REF!)/(COUNTIFS(Data!$B:$B,$A15,Data!$A:$A,#REF!)*3),SQRT(AVERAGEIFS(Data!$D:$D,Data!$B:$B,$A15,Data!$A:$A,#REF!)))*100*IFERROR(VLOOKUP(MATCH($A15,INDIRECT(ADDRESS(2,38+MATCH(E$1,'Master List'!$AM$1:$XDT$1,0),1,1,"Master List")&amp;":"&amp;ADDRESS(51,38+MATCH(E$1,'Master List'!$AM$1:$XDT$1,0),1,1),TRUE),0),'Master List'!$AE$1:$AF$51,2,FALSE)+IFERROR(VLOOKUP($A15,'Master List'!$AG:$AL,6,FALSE),0),1),0)),"")</f>
        <v/>
      </c>
      <c r="F15" t="str">
        <f ca="1">IFERROR(MIN(100,ROUND(AVERAGE(SUMIFS(Data!$E:$E,Data!$B:$B,$A15,Data!$A:$A,#REF!)/(COUNTIFS(Data!$B:$B,$A15,Data!$A:$A,#REF!)*3),SQRT(AVERAGEIFS(Data!$D:$D,Data!$B:$B,$A15,Data!$A:$A,#REF!)))*100*IFERROR(VLOOKUP(MATCH($A15,INDIRECT(ADDRESS(2,38+MATCH(F$1,'Master List'!$AM$1:$XDT$1,0),1,1,"Master List")&amp;":"&amp;ADDRESS(51,38+MATCH(F$1,'Master List'!$AM$1:$XDT$1,0),1,1),TRUE),0),'Master List'!$AE$1:$AF$51,2,FALSE)+IFERROR(VLOOKUP($A15,'Master List'!$AG:$AL,6,FALSE),0),1),0)),"")</f>
        <v/>
      </c>
      <c r="G15" t="str">
        <f ca="1">IFERROR(MIN(100,ROUND(AVERAGE(SUMIFS(Data!$E:$E,Data!$B:$B,$A15,Data!$A:$A,#REF!)/(COUNTIFS(Data!$B:$B,$A15,Data!$A:$A,#REF!)*3),SQRT(AVERAGEIFS(Data!$D:$D,Data!$B:$B,$A15,Data!$A:$A,#REF!)))*100*IFERROR(VLOOKUP(MATCH($A15,INDIRECT(ADDRESS(2,38+MATCH(G$1,'Master List'!$AM$1:$XDT$1,0),1,1,"Master List")&amp;":"&amp;ADDRESS(51,38+MATCH(G$1,'Master List'!$AM$1:$XDT$1,0),1,1),TRUE),0),'Master List'!$AE$1:$AF$51,2,FALSE)+IFERROR(VLOOKUP($A15,'Master List'!$AG:$AL,6,FALSE),0),1),0)),"")</f>
        <v/>
      </c>
      <c r="H15">
        <f t="shared" ca="1" si="4"/>
        <v>-98.984999999999999</v>
      </c>
      <c r="I15">
        <f t="shared" ca="1" si="5"/>
        <v>37</v>
      </c>
      <c r="J15" t="str">
        <f t="shared" si="0"/>
        <v>MountainMonkey</v>
      </c>
      <c r="K15">
        <f ca="1">IFERROR(MIN(100,ROUND(AVERAGE(SUMIFS(Data!$E:$E,Data!$B:$B,$A15,Data!$A:$A,K$1)/(COUNTIFS(Data!$B:$B,$A15,Data!$A:$A,K$1)*3),SQRT(AVERAGEIFS(Data!$D:$D,Data!$B:$B,$A15,Data!$A:$A,K$1)))*100*IFERROR(VLOOKUP(MATCH($A15,INDIRECT(ADDRESS(2,38+MATCH(K$1,'Master List'!$AM$1:$XDT$1,0),1,1,"Master List")&amp;":"&amp;ADDRESS(51,38+MATCH(K$1,'Master List'!$AM$1:$XDT$1,0),1,1),TRUE),0),'Master List'!$AE$1:$AF$51,2,FALSE)+IFERROR(VLOOKUP($A15,'Master List'!$AG:$AL,6,FALSE),0),1),0)),"")</f>
        <v>90</v>
      </c>
      <c r="L15">
        <f ca="1">IFERROR(MIN(100,ROUND(AVERAGE(SUMIFS(Data!$E:$E,Data!$B:$B,$A15,Data!$A:$A,L$1)/(COUNTIFS(Data!$B:$B,$A15,Data!$A:$A,L$1)*3),SQRT(AVERAGEIFS(Data!$D:$D,Data!$B:$B,$A15,Data!$A:$A,L$1)))*100*IFERROR(VLOOKUP(MATCH($A15,INDIRECT(ADDRESS(2,38+MATCH(L$1,'Master List'!$AM$1:$XDT$1,0),1,1,"Master List")&amp;":"&amp;ADDRESS(51,38+MATCH(L$1,'Master List'!$AM$1:$XDT$1,0),1,1),TRUE),0),'Master List'!$AE$1:$AF$51,2,FALSE)+IFERROR(VLOOKUP($A15,'Master List'!$AG:$AL,6,FALSE),0),1),0)),"")</f>
        <v>85</v>
      </c>
      <c r="M15">
        <f ca="1">IFERROR(MIN(100,ROUND(AVERAGE(SUMIFS(Data!$E:$E,Data!$B:$B,$A15,Data!$A:$A,M$1)/(COUNTIFS(Data!$B:$B,$A15,Data!$A:$A,M$1)*3),SQRT(AVERAGEIFS(Data!$D:$D,Data!$B:$B,$A15,Data!$A:$A,M$1)))*100*IFERROR(VLOOKUP(MATCH($A15,INDIRECT(ADDRESS(2,38+MATCH(M$1,'Master List'!$AM$1:$XDT$1,0),1,1,"Master List")&amp;":"&amp;ADDRESS(51,38+MATCH(M$1,'Master List'!$AM$1:$XDT$1,0),1,1),TRUE),0),'Master List'!$AE$1:$AF$51,2,FALSE)+IFERROR(VLOOKUP($A15,'Master List'!$AG:$AL,6,FALSE),0),1),0)),"")</f>
        <v>99</v>
      </c>
      <c r="N15">
        <f ca="1">IFERROR(MIN(100,ROUND(AVERAGE(SUMIFS(Data!$E:$E,Data!$B:$B,$A15,Data!$A:$A,N$1)/(COUNTIFS(Data!$B:$B,$A15,Data!$A:$A,N$1)*3),SQRT(AVERAGEIFS(Data!$D:$D,Data!$B:$B,$A15,Data!$A:$A,N$1)))*100*IFERROR(VLOOKUP(MATCH($A15,INDIRECT(ADDRESS(2,38+MATCH(N$1,'Master List'!$AM$1:$XDT$1,0),1,1,"Master List")&amp;":"&amp;ADDRESS(51,38+MATCH(N$1,'Master List'!$AM$1:$XDT$1,0),1,1),TRUE),0),'Master List'!$AE$1:$AF$51,2,FALSE)+IFERROR(VLOOKUP($A15,'Master List'!$AG:$AL,6,FALSE),0),1),0)),"")</f>
        <v>83</v>
      </c>
      <c r="O15">
        <f ca="1">IFERROR(MIN(100,ROUND(AVERAGE(SUMIFS(Data!$E:$E,Data!$B:$B,$A15,Data!$A:$A,O$1)/(COUNTIFS(Data!$B:$B,$A15,Data!$A:$A,O$1)*3),SQRT(AVERAGEIFS(Data!$D:$D,Data!$B:$B,$A15,Data!$A:$A,O$1)))*100*IFERROR(VLOOKUP(MATCH($A15,INDIRECT(ADDRESS(2,38+MATCH(O$1,'Master List'!$AM$1:$XDT$1,0),1,1,"Master List")&amp;":"&amp;ADDRESS(51,38+MATCH(O$1,'Master List'!$AM$1:$XDT$1,0),1,1),TRUE),0),'Master List'!$AE$1:$AF$51,2,FALSE)+IFERROR(VLOOKUP($A15,'Master List'!$AG:$AL,6,FALSE),0),1),0)),"")</f>
        <v>100</v>
      </c>
      <c r="P15">
        <f ca="1">IFERROR(MIN(100,ROUND(AVERAGE(SUMIFS(Data!$E:$E,Data!$B:$B,$A15,Data!$A:$A,P$1)/(COUNTIFS(Data!$B:$B,$A15,Data!$A:$A,P$1)*3),SQRT(AVERAGEIFS(Data!$D:$D,Data!$B:$B,$A15,Data!$A:$A,P$1)))*100*IFERROR(VLOOKUP(MATCH($A15,INDIRECT(ADDRESS(2,38+MATCH(P$1,'Master List'!$AM$1:$XDT$1,0),1,1,"Master List")&amp;":"&amp;ADDRESS(51,38+MATCH(P$1,'Master List'!$AM$1:$XDT$1,0),1,1),TRUE),0),'Master List'!$AE$1:$AF$51,2,FALSE)+IFERROR(VLOOKUP($A15,'Master List'!$AG:$AL,6,FALSE),0),1),0)),"")</f>
        <v>70</v>
      </c>
      <c r="Q15">
        <f ca="1">IFERROR(MIN(100,ROUND(AVERAGE(SUMIFS(Data!$E:$E,Data!$B:$B,$A15,Data!$A:$A,Q$1)/(COUNTIFS(Data!$B:$B,$A15,Data!$A:$A,Q$1)*3),SQRT(AVERAGEIFS(Data!$D:$D,Data!$B:$B,$A15,Data!$A:$A,Q$1)))*100*IFERROR(VLOOKUP(MATCH($A15,INDIRECT(ADDRESS(2,38+MATCH(Q$1,'Master List'!$AM$1:$XDT$1,0),1,1,"Master List")&amp;":"&amp;ADDRESS(51,38+MATCH(Q$1,'Master List'!$AM$1:$XDT$1,0),1,1),TRUE),0),'Master List'!$AE$1:$AF$51,2,FALSE)+IFERROR(VLOOKUP($A15,'Master List'!$AG:$AL,6,FALSE),0),1),0)),"")</f>
        <v>68</v>
      </c>
      <c r="R15">
        <f ca="1">IFERROR(MIN(100,ROUND(AVERAGE(SUMIFS(Data!$E:$E,Data!$B:$B,$A15,Data!$A:$A,R$1)/(COUNTIFS(Data!$B:$B,$A15,Data!$A:$A,R$1)*3),SQRT(AVERAGEIFS(Data!$D:$D,Data!$B:$B,$A15,Data!$A:$A,R$1)))*100*IFERROR(VLOOKUP(MATCH($A15,INDIRECT(ADDRESS(2,38+MATCH(R$1,'Master List'!$AM$1:$XDT$1,0),1,1,"Master List")&amp;":"&amp;ADDRESS(51,38+MATCH(R$1,'Master List'!$AM$1:$XDT$1,0),1,1),TRUE),0),'Master List'!$AE$1:$AF$51,2,FALSE)+IFERROR(VLOOKUP($A15,'Master List'!$AG:$AL,6,FALSE),0),1),0)),"")</f>
        <v>87</v>
      </c>
      <c r="S15" t="str">
        <f ca="1">IFERROR(MIN(100,ROUND(AVERAGE(SUMIFS(Data!$E:$E,Data!$B:$B,$A15,Data!$A:$A,S$1)/(COUNTIFS(Data!$B:$B,$A15,Data!$A:$A,S$1)*3),SQRT(AVERAGEIFS(Data!$D:$D,Data!$B:$B,$A15,Data!$A:$A,S$1)))*100*IFERROR(VLOOKUP(MATCH($A15,INDIRECT(ADDRESS(2,38+MATCH(S$1,'Master List'!$AM$1:$XDT$1,0),1,1,"Master List")&amp;":"&amp;ADDRESS(51,38+MATCH(S$1,'Master List'!$AM$1:$XDT$1,0),1,1),TRUE),0),'Master List'!$AE$1:$AF$51,2,FALSE)+IFERROR(VLOOKUP($A15,'Master List'!$AG:$AL,6,FALSE),0),1),0)),"")</f>
        <v/>
      </c>
      <c r="T15">
        <f ca="1">IFERROR(MIN(100,ROUND(AVERAGE(SUMIFS(Data!$E:$E,Data!$B:$B,$A15,Data!$A:$A,T$1)/(COUNTIFS(Data!$B:$B,$A15,Data!$A:$A,T$1)*3),SQRT(AVERAGEIFS(Data!$D:$D,Data!$B:$B,$A15,Data!$A:$A,T$1)))*100*IFERROR(VLOOKUP(MATCH($A15,INDIRECT(ADDRESS(2,38+MATCH(T$1,'Master List'!$AM$1:$XDT$1,0),1,1,"Master List")&amp;":"&amp;ADDRESS(51,38+MATCH(T$1,'Master List'!$AM$1:$XDT$1,0),1,1),TRUE),0),'Master List'!$AE$1:$AF$51,2,FALSE)+IFERROR(VLOOKUP($A15,'Master List'!$AG:$AL,6,FALSE),0),1),0)),"")</f>
        <v>100</v>
      </c>
      <c r="U15">
        <f t="shared" ca="1" si="6"/>
        <v>86.903888888888886</v>
      </c>
      <c r="V15">
        <f t="shared" ca="1" si="7"/>
        <v>6</v>
      </c>
      <c r="W15" t="str">
        <f t="shared" si="8"/>
        <v>MountainMonkey</v>
      </c>
      <c r="Y15">
        <f>IFERROR(SUMIF(Data!B:B,$A15,Data!E:E)/(COUNTIF(Data!B:B,$A15)*3),"")</f>
        <v>0.65303030303030307</v>
      </c>
      <c r="Z15">
        <f>IFERROR(AVERAGEIF(Data!B:B,A15,Data!D:D),"")</f>
        <v>0.76690909090909043</v>
      </c>
      <c r="AA15">
        <f>IFERROR((COUNTIF(Data!B:B,A15)-COUNTIFS(Data!B:B,A15,Data!F:F,"N"))/COUNTIF(Data!B:B,A15),"")</f>
        <v>0.99545454545454548</v>
      </c>
      <c r="AB15">
        <f t="shared" si="1"/>
        <v>76.015000000000001</v>
      </c>
      <c r="AC15">
        <f t="shared" si="2"/>
        <v>18</v>
      </c>
      <c r="AD15" t="str">
        <f t="shared" si="3"/>
        <v>MountainMonkey</v>
      </c>
      <c r="AE15">
        <v>14</v>
      </c>
      <c r="AF15">
        <v>1.05</v>
      </c>
      <c r="AG15" s="332" t="s">
        <v>489</v>
      </c>
      <c r="AH15" s="510"/>
      <c r="AI15" s="510" t="s">
        <v>51</v>
      </c>
      <c r="AJ15" s="510" t="s">
        <v>51</v>
      </c>
      <c r="AK15" s="510" t="s">
        <v>51</v>
      </c>
      <c r="AL15">
        <f t="shared" si="9"/>
        <v>6.9999999999999993E-2</v>
      </c>
      <c r="AN15" t="s">
        <v>7</v>
      </c>
      <c r="AO15" s="157" t="s">
        <v>7</v>
      </c>
      <c r="AP15" s="161" t="s">
        <v>2</v>
      </c>
      <c r="AQ15" s="164" t="s">
        <v>323</v>
      </c>
      <c r="AR15" s="174" t="s">
        <v>257</v>
      </c>
      <c r="AS15" t="s">
        <v>10</v>
      </c>
      <c r="AT15" t="s">
        <v>333</v>
      </c>
      <c r="AU15" t="s">
        <v>333</v>
      </c>
      <c r="AV15" t="s">
        <v>334</v>
      </c>
      <c r="AW15" s="64" t="s">
        <v>257</v>
      </c>
      <c r="AX15" t="s">
        <v>257</v>
      </c>
      <c r="AY15" t="s">
        <v>254</v>
      </c>
      <c r="AZ15" t="s">
        <v>332</v>
      </c>
      <c r="BA15" t="s">
        <v>270</v>
      </c>
      <c r="BB15" t="s">
        <v>332</v>
      </c>
      <c r="BC15" t="s">
        <v>332</v>
      </c>
      <c r="BD15" s="255" t="s">
        <v>10</v>
      </c>
      <c r="BE15" s="256" t="s">
        <v>391</v>
      </c>
      <c r="BF15" t="s">
        <v>391</v>
      </c>
      <c r="BG15" s="272" t="s">
        <v>257</v>
      </c>
      <c r="BH15" s="273" t="s">
        <v>334</v>
      </c>
      <c r="BI15" t="s">
        <v>356</v>
      </c>
      <c r="BJ15" t="s">
        <v>120</v>
      </c>
      <c r="BK15" t="s">
        <v>443</v>
      </c>
      <c r="BL15" t="s">
        <v>390</v>
      </c>
      <c r="BM15" t="s">
        <v>390</v>
      </c>
      <c r="BN15" t="s">
        <v>331</v>
      </c>
      <c r="BO15" t="s">
        <v>254</v>
      </c>
      <c r="BP15" t="s">
        <v>331</v>
      </c>
      <c r="BQ15" t="s">
        <v>390</v>
      </c>
      <c r="BR15" t="s">
        <v>10</v>
      </c>
      <c r="BS15" t="s">
        <v>120</v>
      </c>
      <c r="BT15" t="s">
        <v>391</v>
      </c>
      <c r="BU15" t="s">
        <v>495</v>
      </c>
      <c r="BV15" t="s">
        <v>495</v>
      </c>
      <c r="BW15" t="s">
        <v>452</v>
      </c>
      <c r="BX15" t="s">
        <v>452</v>
      </c>
      <c r="BY15" t="s">
        <v>270</v>
      </c>
      <c r="BZ15" t="s">
        <v>270</v>
      </c>
      <c r="CA15" t="s">
        <v>508</v>
      </c>
      <c r="CB15" t="s">
        <v>120</v>
      </c>
      <c r="CC15" t="s">
        <v>120</v>
      </c>
      <c r="CD15" t="s">
        <v>120</v>
      </c>
      <c r="CE15" t="s">
        <v>452</v>
      </c>
      <c r="CF15" t="s">
        <v>538</v>
      </c>
      <c r="CG15" t="s">
        <v>508</v>
      </c>
      <c r="CH15" t="s">
        <v>508</v>
      </c>
      <c r="CI15" t="s">
        <v>508</v>
      </c>
      <c r="CJ15" t="s">
        <v>508</v>
      </c>
      <c r="CK15" t="s">
        <v>120</v>
      </c>
      <c r="CL15" t="s">
        <v>489</v>
      </c>
      <c r="CM15" t="s">
        <v>489</v>
      </c>
      <c r="CN15" t="s">
        <v>120</v>
      </c>
      <c r="CO15" t="s">
        <v>530</v>
      </c>
      <c r="CP15" t="s">
        <v>489</v>
      </c>
      <c r="CQ15" t="s">
        <v>452</v>
      </c>
      <c r="CR15" t="s">
        <v>334</v>
      </c>
      <c r="CS15" t="s">
        <v>334</v>
      </c>
      <c r="CT15" t="s">
        <v>508</v>
      </c>
      <c r="CU15" t="s">
        <v>452</v>
      </c>
      <c r="CV15" t="s">
        <v>120</v>
      </c>
      <c r="CW15" t="s">
        <v>120</v>
      </c>
      <c r="CX15" t="s">
        <v>120</v>
      </c>
      <c r="CY15" t="s">
        <v>333</v>
      </c>
      <c r="CZ15" t="s">
        <v>120</v>
      </c>
      <c r="DA15" t="s">
        <v>538</v>
      </c>
      <c r="DB15" t="s">
        <v>334</v>
      </c>
      <c r="DC15" t="s">
        <v>334</v>
      </c>
      <c r="DD15" s="531" t="s">
        <v>334</v>
      </c>
      <c r="DE15" t="s">
        <v>333</v>
      </c>
      <c r="DF15" t="s">
        <v>120</v>
      </c>
      <c r="DG15" s="542" t="s">
        <v>335</v>
      </c>
      <c r="DH15" t="s">
        <v>120</v>
      </c>
      <c r="DI15" t="s">
        <v>511</v>
      </c>
      <c r="DJ15" s="560" t="s">
        <v>580</v>
      </c>
      <c r="DK15" s="560" t="s">
        <v>511</v>
      </c>
      <c r="DL15" s="571" t="s">
        <v>580</v>
      </c>
      <c r="DM15" t="s">
        <v>120</v>
      </c>
      <c r="DN15" t="s">
        <v>333</v>
      </c>
      <c r="DO15" t="s">
        <v>122</v>
      </c>
      <c r="DP15" t="s">
        <v>14</v>
      </c>
    </row>
    <row r="16" spans="1:120">
      <c r="A16" s="93" t="s">
        <v>509</v>
      </c>
      <c r="C16" t="str">
        <f ca="1">IFERROR(MIN(100,ROUND(AVERAGE(SUMIFS(Data!$E:$E,Data!$B:$B,$A16,Data!$A:$A,#REF!)/(COUNTIFS(Data!$B:$B,$A16,Data!$A:$A,#REF!)*3),SQRT(AVERAGEIFS(Data!$D:$D,Data!$B:$B,$A16,Data!$A:$A,#REF!)))*100*IFERROR(VLOOKUP(MATCH($A16,INDIRECT(ADDRESS(2,38+MATCH(C$1,'Master List'!$AM$1:$XDT$1,0),1,1,"Master List")&amp;":"&amp;ADDRESS(51,38+MATCH(C$1,'Master List'!$AM$1:$XDT$1,0),1,1),TRUE),0),'Master List'!$AE$1:$AF$51,2,FALSE)+IFERROR(VLOOKUP($A16,'Master List'!$AG:$AL,6,FALSE),0),1),0)),"")</f>
        <v/>
      </c>
      <c r="D16" t="str">
        <f ca="1">IFERROR(MIN(100,ROUND(AVERAGE(SUMIFS(Data!$E:$E,Data!$B:$B,$A16,Data!$A:$A,#REF!)/(COUNTIFS(Data!$B:$B,$A16,Data!$A:$A,#REF!)*3),SQRT(AVERAGEIFS(Data!$D:$D,Data!$B:$B,$A16,Data!$A:$A,#REF!)))*100*IFERROR(VLOOKUP(MATCH($A16,INDIRECT(ADDRESS(2,38+MATCH(D$1,'Master List'!$AM$1:$XDT$1,0),1,1,"Master List")&amp;":"&amp;ADDRESS(51,38+MATCH(D$1,'Master List'!$AM$1:$XDT$1,0),1,1),TRUE),0),'Master List'!$AE$1:$AF$51,2,FALSE)+IFERROR(VLOOKUP($A16,'Master List'!$AG:$AL,6,FALSE),0),1),0)),"")</f>
        <v/>
      </c>
      <c r="E16" t="str">
        <f ca="1">IFERROR(MIN(100,ROUND(AVERAGE(SUMIFS(Data!$E:$E,Data!$B:$B,$A16,Data!$A:$A,#REF!)/(COUNTIFS(Data!$B:$B,$A16,Data!$A:$A,#REF!)*3),SQRT(AVERAGEIFS(Data!$D:$D,Data!$B:$B,$A16,Data!$A:$A,#REF!)))*100*IFERROR(VLOOKUP(MATCH($A16,INDIRECT(ADDRESS(2,38+MATCH(E$1,'Master List'!$AM$1:$XDT$1,0),1,1,"Master List")&amp;":"&amp;ADDRESS(51,38+MATCH(E$1,'Master List'!$AM$1:$XDT$1,0),1,1),TRUE),0),'Master List'!$AE$1:$AF$51,2,FALSE)+IFERROR(VLOOKUP($A16,'Master List'!$AG:$AL,6,FALSE),0),1),0)),"")</f>
        <v/>
      </c>
      <c r="F16" t="str">
        <f ca="1">IFERROR(MIN(100,ROUND(AVERAGE(SUMIFS(Data!$E:$E,Data!$B:$B,$A16,Data!$A:$A,#REF!)/(COUNTIFS(Data!$B:$B,$A16,Data!$A:$A,#REF!)*3),SQRT(AVERAGEIFS(Data!$D:$D,Data!$B:$B,$A16,Data!$A:$A,#REF!)))*100*IFERROR(VLOOKUP(MATCH($A16,INDIRECT(ADDRESS(2,38+MATCH(F$1,'Master List'!$AM$1:$XDT$1,0),1,1,"Master List")&amp;":"&amp;ADDRESS(51,38+MATCH(F$1,'Master List'!$AM$1:$XDT$1,0),1,1),TRUE),0),'Master List'!$AE$1:$AF$51,2,FALSE)+IFERROR(VLOOKUP($A16,'Master List'!$AG:$AL,6,FALSE),0),1),0)),"")</f>
        <v/>
      </c>
      <c r="G16" t="str">
        <f ca="1">IFERROR(MIN(100,ROUND(AVERAGE(SUMIFS(Data!$E:$E,Data!$B:$B,$A16,Data!$A:$A,#REF!)/(COUNTIFS(Data!$B:$B,$A16,Data!$A:$A,#REF!)*3),SQRT(AVERAGEIFS(Data!$D:$D,Data!$B:$B,$A16,Data!$A:$A,#REF!)))*100*IFERROR(VLOOKUP(MATCH($A16,INDIRECT(ADDRESS(2,38+MATCH(G$1,'Master List'!$AM$1:$XDT$1,0),1,1,"Master List")&amp;":"&amp;ADDRESS(51,38+MATCH(G$1,'Master List'!$AM$1:$XDT$1,0),1,1),TRUE),0),'Master List'!$AE$1:$AF$51,2,FALSE)+IFERROR(VLOOKUP($A16,'Master List'!$AG:$AL,6,FALSE),0),1),0)),"")</f>
        <v/>
      </c>
      <c r="H16">
        <f t="shared" ca="1" si="4"/>
        <v>-98.983999999999995</v>
      </c>
      <c r="I16">
        <f t="shared" ca="1" si="5"/>
        <v>36</v>
      </c>
      <c r="J16" t="str">
        <f t="shared" si="0"/>
        <v>DNDANDY</v>
      </c>
      <c r="K16">
        <f ca="1">IFERROR(MIN(100,ROUND(AVERAGE(SUMIFS(Data!$E:$E,Data!$B:$B,$A16,Data!$A:$A,K$1)/(COUNTIFS(Data!$B:$B,$A16,Data!$A:$A,K$1)*3),SQRT(AVERAGEIFS(Data!$D:$D,Data!$B:$B,$A16,Data!$A:$A,K$1)))*100*IFERROR(VLOOKUP(MATCH($A16,INDIRECT(ADDRESS(2,38+MATCH(K$1,'Master List'!$AM$1:$XDT$1,0),1,1,"Master List")&amp;":"&amp;ADDRESS(51,38+MATCH(K$1,'Master List'!$AM$1:$XDT$1,0),1,1),TRUE),0),'Master List'!$AE$1:$AF$51,2,FALSE)+IFERROR(VLOOKUP($A16,'Master List'!$AG:$AL,6,FALSE),0),1),0)),"")</f>
        <v>80</v>
      </c>
      <c r="L16" t="str">
        <f ca="1">IFERROR(MIN(100,ROUND(AVERAGE(SUMIFS(Data!$E:$E,Data!$B:$B,$A16,Data!$A:$A,L$1)/(COUNTIFS(Data!$B:$B,$A16,Data!$A:$A,L$1)*3),SQRT(AVERAGEIFS(Data!$D:$D,Data!$B:$B,$A16,Data!$A:$A,L$1)))*100*IFERROR(VLOOKUP(MATCH($A16,INDIRECT(ADDRESS(2,38+MATCH(L$1,'Master List'!$AM$1:$XDT$1,0),1,1,"Master List")&amp;":"&amp;ADDRESS(51,38+MATCH(L$1,'Master List'!$AM$1:$XDT$1,0),1,1),TRUE),0),'Master List'!$AE$1:$AF$51,2,FALSE)+IFERROR(VLOOKUP($A16,'Master List'!$AG:$AL,6,FALSE),0),1),0)),"")</f>
        <v/>
      </c>
      <c r="M16">
        <f ca="1">IFERROR(MIN(100,ROUND(AVERAGE(SUMIFS(Data!$E:$E,Data!$B:$B,$A16,Data!$A:$A,M$1)/(COUNTIFS(Data!$B:$B,$A16,Data!$A:$A,M$1)*3),SQRT(AVERAGEIFS(Data!$D:$D,Data!$B:$B,$A16,Data!$A:$A,M$1)))*100*IFERROR(VLOOKUP(MATCH($A16,INDIRECT(ADDRESS(2,38+MATCH(M$1,'Master List'!$AM$1:$XDT$1,0),1,1,"Master List")&amp;":"&amp;ADDRESS(51,38+MATCH(M$1,'Master List'!$AM$1:$XDT$1,0),1,1),TRUE),0),'Master List'!$AE$1:$AF$51,2,FALSE)+IFERROR(VLOOKUP($A16,'Master List'!$AG:$AL,6,FALSE),0),1),0)),"")</f>
        <v>87</v>
      </c>
      <c r="N16">
        <f ca="1">IFERROR(MIN(100,ROUND(AVERAGE(SUMIFS(Data!$E:$E,Data!$B:$B,$A16,Data!$A:$A,N$1)/(COUNTIFS(Data!$B:$B,$A16,Data!$A:$A,N$1)*3),SQRT(AVERAGEIFS(Data!$D:$D,Data!$B:$B,$A16,Data!$A:$A,N$1)))*100*IFERROR(VLOOKUP(MATCH($A16,INDIRECT(ADDRESS(2,38+MATCH(N$1,'Master List'!$AM$1:$XDT$1,0),1,1,"Master List")&amp;":"&amp;ADDRESS(51,38+MATCH(N$1,'Master List'!$AM$1:$XDT$1,0),1,1),TRUE),0),'Master List'!$AE$1:$AF$51,2,FALSE)+IFERROR(VLOOKUP($A16,'Master List'!$AG:$AL,6,FALSE),0),1),0)),"")</f>
        <v>98</v>
      </c>
      <c r="O16">
        <f ca="1">IFERROR(MIN(100,ROUND(AVERAGE(SUMIFS(Data!$E:$E,Data!$B:$B,$A16,Data!$A:$A,O$1)/(COUNTIFS(Data!$B:$B,$A16,Data!$A:$A,O$1)*3),SQRT(AVERAGEIFS(Data!$D:$D,Data!$B:$B,$A16,Data!$A:$A,O$1)))*100*IFERROR(VLOOKUP(MATCH($A16,INDIRECT(ADDRESS(2,38+MATCH(O$1,'Master List'!$AM$1:$XDT$1,0),1,1,"Master List")&amp;":"&amp;ADDRESS(51,38+MATCH(O$1,'Master List'!$AM$1:$XDT$1,0),1,1),TRUE),0),'Master List'!$AE$1:$AF$51,2,FALSE)+IFERROR(VLOOKUP($A16,'Master List'!$AG:$AL,6,FALSE),0),1),0)),"")</f>
        <v>78</v>
      </c>
      <c r="P16" t="str">
        <f ca="1">IFERROR(MIN(100,ROUND(AVERAGE(SUMIFS(Data!$E:$E,Data!$B:$B,$A16,Data!$A:$A,P$1)/(COUNTIFS(Data!$B:$B,$A16,Data!$A:$A,P$1)*3),SQRT(AVERAGEIFS(Data!$D:$D,Data!$B:$B,$A16,Data!$A:$A,P$1)))*100*IFERROR(VLOOKUP(MATCH($A16,INDIRECT(ADDRESS(2,38+MATCH(P$1,'Master List'!$AM$1:$XDT$1,0),1,1,"Master List")&amp;":"&amp;ADDRESS(51,38+MATCH(P$1,'Master List'!$AM$1:$XDT$1,0),1,1),TRUE),0),'Master List'!$AE$1:$AF$51,2,FALSE)+IFERROR(VLOOKUP($A16,'Master List'!$AG:$AL,6,FALSE),0),1),0)),"")</f>
        <v/>
      </c>
      <c r="Q16">
        <f ca="1">IFERROR(MIN(100,ROUND(AVERAGE(SUMIFS(Data!$E:$E,Data!$B:$B,$A16,Data!$A:$A,Q$1)/(COUNTIFS(Data!$B:$B,$A16,Data!$A:$A,Q$1)*3),SQRT(AVERAGEIFS(Data!$D:$D,Data!$B:$B,$A16,Data!$A:$A,Q$1)))*100*IFERROR(VLOOKUP(MATCH($A16,INDIRECT(ADDRESS(2,38+MATCH(Q$1,'Master List'!$AM$1:$XDT$1,0),1,1,"Master List")&amp;":"&amp;ADDRESS(51,38+MATCH(Q$1,'Master List'!$AM$1:$XDT$1,0),1,1),TRUE),0),'Master List'!$AE$1:$AF$51,2,FALSE)+IFERROR(VLOOKUP($A16,'Master List'!$AG:$AL,6,FALSE),0),1),0)),"")</f>
        <v>85</v>
      </c>
      <c r="R16">
        <f ca="1">IFERROR(MIN(100,ROUND(AVERAGE(SUMIFS(Data!$E:$E,Data!$B:$B,$A16,Data!$A:$A,R$1)/(COUNTIFS(Data!$B:$B,$A16,Data!$A:$A,R$1)*3),SQRT(AVERAGEIFS(Data!$D:$D,Data!$B:$B,$A16,Data!$A:$A,R$1)))*100*IFERROR(VLOOKUP(MATCH($A16,INDIRECT(ADDRESS(2,38+MATCH(R$1,'Master List'!$AM$1:$XDT$1,0),1,1,"Master List")&amp;":"&amp;ADDRESS(51,38+MATCH(R$1,'Master List'!$AM$1:$XDT$1,0),1,1),TRUE),0),'Master List'!$AE$1:$AF$51,2,FALSE)+IFERROR(VLOOKUP($A16,'Master List'!$AG:$AL,6,FALSE),0),1),0)),"")</f>
        <v>58</v>
      </c>
      <c r="S16">
        <f ca="1">IFERROR(MIN(100,ROUND(AVERAGE(SUMIFS(Data!$E:$E,Data!$B:$B,$A16,Data!$A:$A,S$1)/(COUNTIFS(Data!$B:$B,$A16,Data!$A:$A,S$1)*3),SQRT(AVERAGEIFS(Data!$D:$D,Data!$B:$B,$A16,Data!$A:$A,S$1)))*100*IFERROR(VLOOKUP(MATCH($A16,INDIRECT(ADDRESS(2,38+MATCH(S$1,'Master List'!$AM$1:$XDT$1,0),1,1,"Master List")&amp;":"&amp;ADDRESS(51,38+MATCH(S$1,'Master List'!$AM$1:$XDT$1,0),1,1),TRUE),0),'Master List'!$AE$1:$AF$51,2,FALSE)+IFERROR(VLOOKUP($A16,'Master List'!$AG:$AL,6,FALSE),0),1),0)),"")</f>
        <v>100</v>
      </c>
      <c r="T16">
        <f ca="1">IFERROR(MIN(100,ROUND(AVERAGE(SUMIFS(Data!$E:$E,Data!$B:$B,$A16,Data!$A:$A,T$1)/(COUNTIFS(Data!$B:$B,$A16,Data!$A:$A,T$1)*3),SQRT(AVERAGEIFS(Data!$D:$D,Data!$B:$B,$A16,Data!$A:$A,T$1)))*100*IFERROR(VLOOKUP(MATCH($A16,INDIRECT(ADDRESS(2,38+MATCH(T$1,'Master List'!$AM$1:$XDT$1,0),1,1,"Master List")&amp;":"&amp;ADDRESS(51,38+MATCH(T$1,'Master List'!$AM$1:$XDT$1,0),1,1),TRUE),0),'Master List'!$AE$1:$AF$51,2,FALSE)+IFERROR(VLOOKUP($A16,'Master List'!$AG:$AL,6,FALSE),0),1),0)),"")</f>
        <v>83</v>
      </c>
      <c r="U16">
        <f t="shared" ca="1" si="6"/>
        <v>83.641000000000005</v>
      </c>
      <c r="V16">
        <f t="shared" ca="1" si="7"/>
        <v>14</v>
      </c>
      <c r="W16" t="str">
        <f t="shared" si="8"/>
        <v>DNDANDY</v>
      </c>
      <c r="Y16">
        <f>IFERROR(SUMIF(Data!B:B,$A16,Data!E:E)/(COUNTIF(Data!B:B,$A16)*3),"")</f>
        <v>0.65686274509803921</v>
      </c>
      <c r="Z16">
        <f>IFERROR(AVERAGEIF(Data!B:B,A16,Data!D:D),"")</f>
        <v>0.73735294117647088</v>
      </c>
      <c r="AA16">
        <f>IFERROR((COUNTIF(Data!B:B,A16)-COUNTIFS(Data!B:B,A16,Data!F:F,"N"))/COUNTIF(Data!B:B,A16),"")</f>
        <v>1</v>
      </c>
      <c r="AB16">
        <f t="shared" si="1"/>
        <v>76.016000000000005</v>
      </c>
      <c r="AC16">
        <f t="shared" si="2"/>
        <v>17</v>
      </c>
      <c r="AD16" t="str">
        <f t="shared" si="3"/>
        <v>DNDANDY</v>
      </c>
      <c r="AE16">
        <v>15</v>
      </c>
      <c r="AF16">
        <v>1.05</v>
      </c>
      <c r="AG16" s="332" t="s">
        <v>14</v>
      </c>
      <c r="AH16" s="333"/>
      <c r="AI16" s="510" t="s">
        <v>51</v>
      </c>
      <c r="AJ16" s="510" t="s">
        <v>51</v>
      </c>
      <c r="AK16" s="510" t="s">
        <v>51</v>
      </c>
      <c r="AL16">
        <f t="shared" si="9"/>
        <v>6.9999999999999993E-2</v>
      </c>
      <c r="AN16" t="s">
        <v>132</v>
      </c>
      <c r="AO16" s="157" t="s">
        <v>132</v>
      </c>
      <c r="AP16" s="161" t="s">
        <v>10</v>
      </c>
      <c r="AQ16" s="164" t="s">
        <v>257</v>
      </c>
      <c r="AR16" s="174" t="s">
        <v>333</v>
      </c>
      <c r="AS16" t="s">
        <v>333</v>
      </c>
      <c r="AT16" t="s">
        <v>257</v>
      </c>
      <c r="AU16" t="s">
        <v>257</v>
      </c>
      <c r="AV16" t="s">
        <v>333</v>
      </c>
      <c r="AW16" s="64" t="s">
        <v>334</v>
      </c>
      <c r="AX16" t="s">
        <v>7</v>
      </c>
      <c r="AY16" t="s">
        <v>10</v>
      </c>
      <c r="AZ16" t="s">
        <v>270</v>
      </c>
      <c r="BA16" t="s">
        <v>254</v>
      </c>
      <c r="BB16" t="s">
        <v>254</v>
      </c>
      <c r="BC16" t="s">
        <v>270</v>
      </c>
      <c r="BD16" s="255" t="s">
        <v>254</v>
      </c>
      <c r="BE16" s="256" t="s">
        <v>412</v>
      </c>
      <c r="BF16" t="s">
        <v>412</v>
      </c>
      <c r="BG16" s="272" t="s">
        <v>323</v>
      </c>
      <c r="BH16" s="273" t="s">
        <v>257</v>
      </c>
      <c r="BI16" t="s">
        <v>431</v>
      </c>
      <c r="BJ16" t="s">
        <v>412</v>
      </c>
      <c r="BK16" t="s">
        <v>120</v>
      </c>
      <c r="BL16" t="s">
        <v>254</v>
      </c>
      <c r="BM16" t="s">
        <v>254</v>
      </c>
      <c r="BN16" t="s">
        <v>390</v>
      </c>
      <c r="BO16" t="s">
        <v>391</v>
      </c>
      <c r="BP16" t="s">
        <v>254</v>
      </c>
      <c r="BQ16" t="s">
        <v>254</v>
      </c>
      <c r="BR16" t="s">
        <v>452</v>
      </c>
      <c r="BS16" t="s">
        <v>391</v>
      </c>
      <c r="BT16" t="s">
        <v>120</v>
      </c>
      <c r="BU16" t="s">
        <v>391</v>
      </c>
      <c r="BV16" t="s">
        <v>391</v>
      </c>
      <c r="BW16" t="s">
        <v>508</v>
      </c>
      <c r="BX16" t="s">
        <v>508</v>
      </c>
      <c r="BY16" t="s">
        <v>452</v>
      </c>
      <c r="BZ16" t="s">
        <v>452</v>
      </c>
      <c r="CA16" t="s">
        <v>489</v>
      </c>
      <c r="CB16" t="s">
        <v>489</v>
      </c>
      <c r="CC16" t="s">
        <v>489</v>
      </c>
      <c r="CD16" t="s">
        <v>489</v>
      </c>
      <c r="CE16" t="s">
        <v>120</v>
      </c>
      <c r="CF16" t="s">
        <v>532</v>
      </c>
      <c r="CG16" t="s">
        <v>452</v>
      </c>
      <c r="CH16" t="s">
        <v>452</v>
      </c>
      <c r="CI16" t="s">
        <v>452</v>
      </c>
      <c r="CJ16" t="s">
        <v>452</v>
      </c>
      <c r="CK16" t="s">
        <v>489</v>
      </c>
      <c r="CL16" t="s">
        <v>334</v>
      </c>
      <c r="CM16" t="s">
        <v>334</v>
      </c>
      <c r="CN16" t="s">
        <v>334</v>
      </c>
      <c r="CO16" t="s">
        <v>333</v>
      </c>
      <c r="CP16" t="s">
        <v>530</v>
      </c>
      <c r="CQ16" t="s">
        <v>334</v>
      </c>
      <c r="CR16" t="s">
        <v>489</v>
      </c>
      <c r="CS16" t="s">
        <v>489</v>
      </c>
      <c r="CT16" t="s">
        <v>452</v>
      </c>
      <c r="CU16" t="s">
        <v>560</v>
      </c>
      <c r="CV16" t="s">
        <v>333</v>
      </c>
      <c r="CW16" t="s">
        <v>489</v>
      </c>
      <c r="CX16" t="s">
        <v>489</v>
      </c>
      <c r="CY16" t="s">
        <v>489</v>
      </c>
      <c r="CZ16" t="s">
        <v>489</v>
      </c>
      <c r="DA16" t="s">
        <v>334</v>
      </c>
      <c r="DB16" t="s">
        <v>120</v>
      </c>
      <c r="DC16" t="s">
        <v>120</v>
      </c>
      <c r="DD16" s="531" t="s">
        <v>335</v>
      </c>
      <c r="DE16" t="s">
        <v>14</v>
      </c>
      <c r="DF16" t="s">
        <v>333</v>
      </c>
      <c r="DG16" s="542" t="s">
        <v>333</v>
      </c>
      <c r="DH16" t="s">
        <v>333</v>
      </c>
      <c r="DI16" t="s">
        <v>333</v>
      </c>
      <c r="DJ16" s="560" t="s">
        <v>14</v>
      </c>
      <c r="DK16" s="560" t="s">
        <v>489</v>
      </c>
      <c r="DL16" s="571" t="s">
        <v>14</v>
      </c>
      <c r="DM16" t="s">
        <v>698</v>
      </c>
      <c r="DN16" t="s">
        <v>511</v>
      </c>
      <c r="DO16" t="s">
        <v>394</v>
      </c>
      <c r="DP16" t="s">
        <v>509</v>
      </c>
    </row>
    <row r="17" spans="1:120">
      <c r="A17" s="93" t="s">
        <v>405</v>
      </c>
      <c r="C17" t="str">
        <f ca="1">IFERROR(MIN(100,ROUND(AVERAGE(SUMIFS(Data!$E:$E,Data!$B:$B,$A17,Data!$A:$A,#REF!)/(COUNTIFS(Data!$B:$B,$A17,Data!$A:$A,#REF!)*3),SQRT(AVERAGEIFS(Data!$D:$D,Data!$B:$B,$A17,Data!$A:$A,#REF!)))*100*IFERROR(VLOOKUP(MATCH($A17,INDIRECT(ADDRESS(2,38+MATCH(C$1,'Master List'!$AM$1:$XDT$1,0),1,1,"Master List")&amp;":"&amp;ADDRESS(51,38+MATCH(C$1,'Master List'!$AM$1:$XDT$1,0),1,1),TRUE),0),'Master List'!$AE$1:$AF$51,2,FALSE)+IFERROR(VLOOKUP($A17,'Master List'!$AG:$AL,6,FALSE),0),1),0)),"")</f>
        <v/>
      </c>
      <c r="D17" t="str">
        <f ca="1">IFERROR(MIN(100,ROUND(AVERAGE(SUMIFS(Data!$E:$E,Data!$B:$B,$A17,Data!$A:$A,#REF!)/(COUNTIFS(Data!$B:$B,$A17,Data!$A:$A,#REF!)*3),SQRT(AVERAGEIFS(Data!$D:$D,Data!$B:$B,$A17,Data!$A:$A,#REF!)))*100*IFERROR(VLOOKUP(MATCH($A17,INDIRECT(ADDRESS(2,38+MATCH(D$1,'Master List'!$AM$1:$XDT$1,0),1,1,"Master List")&amp;":"&amp;ADDRESS(51,38+MATCH(D$1,'Master List'!$AM$1:$XDT$1,0),1,1),TRUE),0),'Master List'!$AE$1:$AF$51,2,FALSE)+IFERROR(VLOOKUP($A17,'Master List'!$AG:$AL,6,FALSE),0),1),0)),"")</f>
        <v/>
      </c>
      <c r="E17" t="str">
        <f ca="1">IFERROR(MIN(100,ROUND(AVERAGE(SUMIFS(Data!$E:$E,Data!$B:$B,$A17,Data!$A:$A,#REF!)/(COUNTIFS(Data!$B:$B,$A17,Data!$A:$A,#REF!)*3),SQRT(AVERAGEIFS(Data!$D:$D,Data!$B:$B,$A17,Data!$A:$A,#REF!)))*100*IFERROR(VLOOKUP(MATCH($A17,INDIRECT(ADDRESS(2,38+MATCH(E$1,'Master List'!$AM$1:$XDT$1,0),1,1,"Master List")&amp;":"&amp;ADDRESS(51,38+MATCH(E$1,'Master List'!$AM$1:$XDT$1,0),1,1),TRUE),0),'Master List'!$AE$1:$AF$51,2,FALSE)+IFERROR(VLOOKUP($A17,'Master List'!$AG:$AL,6,FALSE),0),1),0)),"")</f>
        <v/>
      </c>
      <c r="F17" t="str">
        <f ca="1">IFERROR(MIN(100,ROUND(AVERAGE(SUMIFS(Data!$E:$E,Data!$B:$B,$A17,Data!$A:$A,#REF!)/(COUNTIFS(Data!$B:$B,$A17,Data!$A:$A,#REF!)*3),SQRT(AVERAGEIFS(Data!$D:$D,Data!$B:$B,$A17,Data!$A:$A,#REF!)))*100*IFERROR(VLOOKUP(MATCH($A17,INDIRECT(ADDRESS(2,38+MATCH(F$1,'Master List'!$AM$1:$XDT$1,0),1,1,"Master List")&amp;":"&amp;ADDRESS(51,38+MATCH(F$1,'Master List'!$AM$1:$XDT$1,0),1,1),TRUE),0),'Master List'!$AE$1:$AF$51,2,FALSE)+IFERROR(VLOOKUP($A17,'Master List'!$AG:$AL,6,FALSE),0),1),0)),"")</f>
        <v/>
      </c>
      <c r="G17" t="str">
        <f ca="1">IFERROR(MIN(100,ROUND(AVERAGE(SUMIFS(Data!$E:$E,Data!$B:$B,$A17,Data!$A:$A,#REF!)/(COUNTIFS(Data!$B:$B,$A17,Data!$A:$A,#REF!)*3),SQRT(AVERAGEIFS(Data!$D:$D,Data!$B:$B,$A17,Data!$A:$A,#REF!)))*100*IFERROR(VLOOKUP(MATCH($A17,INDIRECT(ADDRESS(2,38+MATCH(G$1,'Master List'!$AM$1:$XDT$1,0),1,1,"Master List")&amp;":"&amp;ADDRESS(51,38+MATCH(G$1,'Master List'!$AM$1:$XDT$1,0),1,1),TRUE),0),'Master List'!$AE$1:$AF$51,2,FALSE)+IFERROR(VLOOKUP($A17,'Master List'!$AG:$AL,6,FALSE),0),1),0)),"")</f>
        <v/>
      </c>
      <c r="H17">
        <f t="shared" ca="1" si="4"/>
        <v>-98.983000000000004</v>
      </c>
      <c r="I17">
        <f t="shared" ca="1" si="5"/>
        <v>35</v>
      </c>
      <c r="J17" t="str">
        <f t="shared" si="0"/>
        <v>EDO</v>
      </c>
      <c r="K17">
        <f ca="1">IFERROR(MIN(100,ROUND(AVERAGE(SUMIFS(Data!$E:$E,Data!$B:$B,$A17,Data!$A:$A,K$1)/(COUNTIFS(Data!$B:$B,$A17,Data!$A:$A,K$1)*3),SQRT(AVERAGEIFS(Data!$D:$D,Data!$B:$B,$A17,Data!$A:$A,K$1)))*100*IFERROR(VLOOKUP(MATCH($A17,INDIRECT(ADDRESS(2,38+MATCH(K$1,'Master List'!$AM$1:$XDT$1,0),1,1,"Master List")&amp;":"&amp;ADDRESS(51,38+MATCH(K$1,'Master List'!$AM$1:$XDT$1,0),1,1),TRUE),0),'Master List'!$AE$1:$AF$51,2,FALSE)+IFERROR(VLOOKUP($A17,'Master List'!$AG:$AL,6,FALSE),0),1),0)),"")</f>
        <v>100</v>
      </c>
      <c r="L17">
        <f ca="1">IFERROR(MIN(100,ROUND(AVERAGE(SUMIFS(Data!$E:$E,Data!$B:$B,$A17,Data!$A:$A,L$1)/(COUNTIFS(Data!$B:$B,$A17,Data!$A:$A,L$1)*3),SQRT(AVERAGEIFS(Data!$D:$D,Data!$B:$B,$A17,Data!$A:$A,L$1)))*100*IFERROR(VLOOKUP(MATCH($A17,INDIRECT(ADDRESS(2,38+MATCH(L$1,'Master List'!$AM$1:$XDT$1,0),1,1,"Master List")&amp;":"&amp;ADDRESS(51,38+MATCH(L$1,'Master List'!$AM$1:$XDT$1,0),1,1),TRUE),0),'Master List'!$AE$1:$AF$51,2,FALSE)+IFERROR(VLOOKUP($A17,'Master List'!$AG:$AL,6,FALSE),0),1),0)),"")</f>
        <v>100</v>
      </c>
      <c r="M17" t="str">
        <f ca="1">IFERROR(MIN(100,ROUND(AVERAGE(SUMIFS(Data!$E:$E,Data!$B:$B,$A17,Data!$A:$A,M$1)/(COUNTIFS(Data!$B:$B,$A17,Data!$A:$A,M$1)*3),SQRT(AVERAGEIFS(Data!$D:$D,Data!$B:$B,$A17,Data!$A:$A,M$1)))*100*IFERROR(VLOOKUP(MATCH($A17,INDIRECT(ADDRESS(2,38+MATCH(M$1,'Master List'!$AM$1:$XDT$1,0),1,1,"Master List")&amp;":"&amp;ADDRESS(51,38+MATCH(M$1,'Master List'!$AM$1:$XDT$1,0),1,1),TRUE),0),'Master List'!$AE$1:$AF$51,2,FALSE)+IFERROR(VLOOKUP($A17,'Master List'!$AG:$AL,6,FALSE),0),1),0)),"")</f>
        <v/>
      </c>
      <c r="N17">
        <f ca="1">IFERROR(MIN(100,ROUND(AVERAGE(SUMIFS(Data!$E:$E,Data!$B:$B,$A17,Data!$A:$A,N$1)/(COUNTIFS(Data!$B:$B,$A17,Data!$A:$A,N$1)*3),SQRT(AVERAGEIFS(Data!$D:$D,Data!$B:$B,$A17,Data!$A:$A,N$1)))*100*IFERROR(VLOOKUP(MATCH($A17,INDIRECT(ADDRESS(2,38+MATCH(N$1,'Master List'!$AM$1:$XDT$1,0),1,1,"Master List")&amp;":"&amp;ADDRESS(51,38+MATCH(N$1,'Master List'!$AM$1:$XDT$1,0),1,1),TRUE),0),'Master List'!$AE$1:$AF$51,2,FALSE)+IFERROR(VLOOKUP($A17,'Master List'!$AG:$AL,6,FALSE),0),1),0)),"")</f>
        <v>80</v>
      </c>
      <c r="O17">
        <f ca="1">IFERROR(MIN(100,ROUND(AVERAGE(SUMIFS(Data!$E:$E,Data!$B:$B,$A17,Data!$A:$A,O$1)/(COUNTIFS(Data!$B:$B,$A17,Data!$A:$A,O$1)*3),SQRT(AVERAGEIFS(Data!$D:$D,Data!$B:$B,$A17,Data!$A:$A,O$1)))*100*IFERROR(VLOOKUP(MATCH($A17,INDIRECT(ADDRESS(2,38+MATCH(O$1,'Master List'!$AM$1:$XDT$1,0),1,1,"Master List")&amp;":"&amp;ADDRESS(51,38+MATCH(O$1,'Master List'!$AM$1:$XDT$1,0),1,1),TRUE),0),'Master List'!$AE$1:$AF$51,2,FALSE)+IFERROR(VLOOKUP($A17,'Master List'!$AG:$AL,6,FALSE),0),1),0)),"")</f>
        <v>100</v>
      </c>
      <c r="P17">
        <f ca="1">IFERROR(MIN(100,ROUND(AVERAGE(SUMIFS(Data!$E:$E,Data!$B:$B,$A17,Data!$A:$A,P$1)/(COUNTIFS(Data!$B:$B,$A17,Data!$A:$A,P$1)*3),SQRT(AVERAGEIFS(Data!$D:$D,Data!$B:$B,$A17,Data!$A:$A,P$1)))*100*IFERROR(VLOOKUP(MATCH($A17,INDIRECT(ADDRESS(2,38+MATCH(P$1,'Master List'!$AM$1:$XDT$1,0),1,1,"Master List")&amp;":"&amp;ADDRESS(51,38+MATCH(P$1,'Master List'!$AM$1:$XDT$1,0),1,1),TRUE),0),'Master List'!$AE$1:$AF$51,2,FALSE)+IFERROR(VLOOKUP($A17,'Master List'!$AG:$AL,6,FALSE),0),1),0)),"")</f>
        <v>92</v>
      </c>
      <c r="Q17">
        <f ca="1">IFERROR(MIN(100,ROUND(AVERAGE(SUMIFS(Data!$E:$E,Data!$B:$B,$A17,Data!$A:$A,Q$1)/(COUNTIFS(Data!$B:$B,$A17,Data!$A:$A,Q$1)*3),SQRT(AVERAGEIFS(Data!$D:$D,Data!$B:$B,$A17,Data!$A:$A,Q$1)))*100*IFERROR(VLOOKUP(MATCH($A17,INDIRECT(ADDRESS(2,38+MATCH(Q$1,'Master List'!$AM$1:$XDT$1,0),1,1,"Master List")&amp;":"&amp;ADDRESS(51,38+MATCH(Q$1,'Master List'!$AM$1:$XDT$1,0),1,1),TRUE),0),'Master List'!$AE$1:$AF$51,2,FALSE)+IFERROR(VLOOKUP($A17,'Master List'!$AG:$AL,6,FALSE),0),1),0)),"")</f>
        <v>99</v>
      </c>
      <c r="R17">
        <f ca="1">IFERROR(MIN(100,ROUND(AVERAGE(SUMIFS(Data!$E:$E,Data!$B:$B,$A17,Data!$A:$A,R$1)/(COUNTIFS(Data!$B:$B,$A17,Data!$A:$A,R$1)*3),SQRT(AVERAGEIFS(Data!$D:$D,Data!$B:$B,$A17,Data!$A:$A,R$1)))*100*IFERROR(VLOOKUP(MATCH($A17,INDIRECT(ADDRESS(2,38+MATCH(R$1,'Master List'!$AM$1:$XDT$1,0),1,1,"Master List")&amp;":"&amp;ADDRESS(51,38+MATCH(R$1,'Master List'!$AM$1:$XDT$1,0),1,1),TRUE),0),'Master List'!$AE$1:$AF$51,2,FALSE)+IFERROR(VLOOKUP($A17,'Master List'!$AG:$AL,6,FALSE),0),1),0)),"")</f>
        <v>89</v>
      </c>
      <c r="S17">
        <f ca="1">IFERROR(MIN(100,ROUND(AVERAGE(SUMIFS(Data!$E:$E,Data!$B:$B,$A17,Data!$A:$A,S$1)/(COUNTIFS(Data!$B:$B,$A17,Data!$A:$A,S$1)*3),SQRT(AVERAGEIFS(Data!$D:$D,Data!$B:$B,$A17,Data!$A:$A,S$1)))*100*IFERROR(VLOOKUP(MATCH($A17,INDIRECT(ADDRESS(2,38+MATCH(S$1,'Master List'!$AM$1:$XDT$1,0),1,1,"Master List")&amp;":"&amp;ADDRESS(51,38+MATCH(S$1,'Master List'!$AM$1:$XDT$1,0),1,1),TRUE),0),'Master List'!$AE$1:$AF$51,2,FALSE)+IFERROR(VLOOKUP($A17,'Master List'!$AG:$AL,6,FALSE),0),1),0)),"")</f>
        <v>100</v>
      </c>
      <c r="T17">
        <f ca="1">IFERROR(MIN(100,ROUND(AVERAGE(SUMIFS(Data!$E:$E,Data!$B:$B,$A17,Data!$A:$A,T$1)/(COUNTIFS(Data!$B:$B,$A17,Data!$A:$A,T$1)*3),SQRT(AVERAGEIFS(Data!$D:$D,Data!$B:$B,$A17,Data!$A:$A,T$1)))*100*IFERROR(VLOOKUP(MATCH($A17,INDIRECT(ADDRESS(2,38+MATCH(T$1,'Master List'!$AM$1:$XDT$1,0),1,1,"Master List")&amp;":"&amp;ADDRESS(51,38+MATCH(T$1,'Master List'!$AM$1:$XDT$1,0),1,1),TRUE),0),'Master List'!$AE$1:$AF$51,2,FALSE)+IFERROR(VLOOKUP($A17,'Master List'!$AG:$AL,6,FALSE),0),1),0)),"")</f>
        <v>100</v>
      </c>
      <c r="U17">
        <f t="shared" ca="1" si="6"/>
        <v>95.572555555555553</v>
      </c>
      <c r="V17">
        <f t="shared" ca="1" si="7"/>
        <v>1</v>
      </c>
      <c r="W17" t="str">
        <f t="shared" si="8"/>
        <v>EDO</v>
      </c>
      <c r="Y17">
        <f>IFERROR(SUMIF(Data!B:B,$A17,Data!E:E)/(COUNTIF(Data!B:B,$A17)*3),"")</f>
        <v>0.69387755102040816</v>
      </c>
      <c r="Z17">
        <f>IFERROR(AVERAGEIF(Data!B:B,A17,Data!D:D),"")</f>
        <v>0.82571428571428584</v>
      </c>
      <c r="AA17">
        <f>IFERROR((COUNTIF(Data!B:B,A17)-COUNTIFS(Data!B:B,A17,Data!F:F,"N"))/COUNTIF(Data!B:B,A17),"")</f>
        <v>0.95918367346938771</v>
      </c>
      <c r="AB17">
        <f t="shared" si="1"/>
        <v>80.016999999999996</v>
      </c>
      <c r="AC17">
        <f t="shared" si="2"/>
        <v>12</v>
      </c>
      <c r="AD17" t="str">
        <f t="shared" si="3"/>
        <v>EDO</v>
      </c>
      <c r="AE17">
        <v>16</v>
      </c>
      <c r="AF17">
        <v>1.05</v>
      </c>
      <c r="AG17" s="332" t="s">
        <v>509</v>
      </c>
      <c r="AH17" s="333"/>
      <c r="AI17" s="510" t="s">
        <v>51</v>
      </c>
      <c r="AJ17" s="510"/>
      <c r="AK17" s="510" t="s">
        <v>51</v>
      </c>
      <c r="AL17">
        <f t="shared" si="9"/>
        <v>0.04</v>
      </c>
      <c r="AN17" t="s">
        <v>254</v>
      </c>
      <c r="AO17" s="157" t="s">
        <v>254</v>
      </c>
      <c r="AP17" s="161" t="s">
        <v>7</v>
      </c>
      <c r="AQ17" s="164" t="s">
        <v>344</v>
      </c>
      <c r="AR17" s="174" t="s">
        <v>7</v>
      </c>
      <c r="AS17" t="s">
        <v>257</v>
      </c>
      <c r="AT17" t="s">
        <v>7</v>
      </c>
      <c r="AU17" t="s">
        <v>7</v>
      </c>
      <c r="AV17" t="s">
        <v>7</v>
      </c>
      <c r="AW17" s="64" t="s">
        <v>333</v>
      </c>
      <c r="AX17" t="s">
        <v>333</v>
      </c>
      <c r="AY17" t="s">
        <v>391</v>
      </c>
      <c r="AZ17" t="s">
        <v>254</v>
      </c>
      <c r="BA17" t="s">
        <v>391</v>
      </c>
      <c r="BB17" t="s">
        <v>391</v>
      </c>
      <c r="BC17" t="s">
        <v>254</v>
      </c>
      <c r="BD17" s="255" t="s">
        <v>391</v>
      </c>
      <c r="BE17" s="256" t="s">
        <v>120</v>
      </c>
      <c r="BF17" t="s">
        <v>120</v>
      </c>
      <c r="BG17" s="272" t="s">
        <v>356</v>
      </c>
      <c r="BH17" s="273" t="s">
        <v>424</v>
      </c>
      <c r="BI17" t="s">
        <v>334</v>
      </c>
      <c r="BJ17" t="s">
        <v>391</v>
      </c>
      <c r="BK17" t="s">
        <v>412</v>
      </c>
      <c r="BL17" t="s">
        <v>443</v>
      </c>
      <c r="BM17" t="s">
        <v>120</v>
      </c>
      <c r="BN17" t="s">
        <v>254</v>
      </c>
      <c r="BO17" t="s">
        <v>120</v>
      </c>
      <c r="BP17" t="s">
        <v>391</v>
      </c>
      <c r="BQ17" t="s">
        <v>404</v>
      </c>
      <c r="BR17" t="s">
        <v>404</v>
      </c>
      <c r="BS17" t="s">
        <v>431</v>
      </c>
      <c r="BT17" t="s">
        <v>431</v>
      </c>
      <c r="BU17" t="s">
        <v>120</v>
      </c>
      <c r="BV17" t="s">
        <v>120</v>
      </c>
      <c r="BW17" t="s">
        <v>495</v>
      </c>
      <c r="BX17" t="s">
        <v>489</v>
      </c>
      <c r="BY17" t="s">
        <v>508</v>
      </c>
      <c r="BZ17" t="s">
        <v>508</v>
      </c>
      <c r="CA17" t="s">
        <v>120</v>
      </c>
      <c r="CB17" t="s">
        <v>431</v>
      </c>
      <c r="CC17" t="s">
        <v>431</v>
      </c>
      <c r="CD17" t="s">
        <v>529</v>
      </c>
      <c r="CE17" t="s">
        <v>431</v>
      </c>
      <c r="CF17" t="s">
        <v>508</v>
      </c>
      <c r="CG17" t="s">
        <v>120</v>
      </c>
      <c r="CH17" t="s">
        <v>120</v>
      </c>
      <c r="CI17" t="s">
        <v>120</v>
      </c>
      <c r="CJ17" t="s">
        <v>120</v>
      </c>
      <c r="CK17" t="s">
        <v>530</v>
      </c>
      <c r="CL17" t="s">
        <v>530</v>
      </c>
      <c r="CM17" t="s">
        <v>530</v>
      </c>
      <c r="CN17" t="s">
        <v>530</v>
      </c>
      <c r="CO17" t="s">
        <v>509</v>
      </c>
      <c r="CP17" t="s">
        <v>333</v>
      </c>
      <c r="CQ17" t="s">
        <v>120</v>
      </c>
      <c r="CR17" t="s">
        <v>333</v>
      </c>
      <c r="CS17" t="s">
        <v>333</v>
      </c>
      <c r="CT17" t="s">
        <v>560</v>
      </c>
      <c r="CU17" t="s">
        <v>334</v>
      </c>
      <c r="CV17" t="s">
        <v>489</v>
      </c>
      <c r="CW17" t="s">
        <v>333</v>
      </c>
      <c r="CX17" t="s">
        <v>333</v>
      </c>
      <c r="CY17" t="s">
        <v>511</v>
      </c>
      <c r="CZ17" t="s">
        <v>333</v>
      </c>
      <c r="DA17" t="s">
        <v>658</v>
      </c>
      <c r="DB17" t="s">
        <v>511</v>
      </c>
      <c r="DC17" t="s">
        <v>511</v>
      </c>
      <c r="DD17" s="531" t="s">
        <v>120</v>
      </c>
      <c r="DE17" t="s">
        <v>509</v>
      </c>
      <c r="DF17" t="s">
        <v>14</v>
      </c>
      <c r="DG17" s="542" t="s">
        <v>511</v>
      </c>
      <c r="DH17" t="s">
        <v>511</v>
      </c>
      <c r="DI17" t="s">
        <v>489</v>
      </c>
      <c r="DJ17" s="560" t="s">
        <v>509</v>
      </c>
      <c r="DK17" s="560" t="s">
        <v>580</v>
      </c>
      <c r="DL17" s="571" t="s">
        <v>405</v>
      </c>
      <c r="DM17" t="s">
        <v>333</v>
      </c>
      <c r="DN17" t="s">
        <v>489</v>
      </c>
      <c r="DO17" t="s">
        <v>290</v>
      </c>
      <c r="DP17" t="s">
        <v>405</v>
      </c>
    </row>
    <row r="18" spans="1:120">
      <c r="A18" s="93" t="s">
        <v>481</v>
      </c>
      <c r="C18" t="str">
        <f ca="1">IFERROR(MIN(100,ROUND(AVERAGE(SUMIFS(Data!$E:$E,Data!$B:$B,$A18,Data!$A:$A,#REF!)/(COUNTIFS(Data!$B:$B,$A18,Data!$A:$A,#REF!)*3),SQRT(AVERAGEIFS(Data!$D:$D,Data!$B:$B,$A18,Data!$A:$A,#REF!)))*100*IFERROR(VLOOKUP(MATCH($A18,INDIRECT(ADDRESS(2,38+MATCH(C$1,'Master List'!$AM$1:$XDT$1,0),1,1,"Master List")&amp;":"&amp;ADDRESS(51,38+MATCH(C$1,'Master List'!$AM$1:$XDT$1,0),1,1),TRUE),0),'Master List'!$AE$1:$AF$51,2,FALSE)+IFERROR(VLOOKUP($A18,'Master List'!$AG:$AL,6,FALSE),0),1),0)),"")</f>
        <v/>
      </c>
      <c r="D18" t="str">
        <f ca="1">IFERROR(MIN(100,ROUND(AVERAGE(SUMIFS(Data!$E:$E,Data!$B:$B,$A18,Data!$A:$A,#REF!)/(COUNTIFS(Data!$B:$B,$A18,Data!$A:$A,#REF!)*3),SQRT(AVERAGEIFS(Data!$D:$D,Data!$B:$B,$A18,Data!$A:$A,#REF!)))*100*IFERROR(VLOOKUP(MATCH($A18,INDIRECT(ADDRESS(2,38+MATCH(D$1,'Master List'!$AM$1:$XDT$1,0),1,1,"Master List")&amp;":"&amp;ADDRESS(51,38+MATCH(D$1,'Master List'!$AM$1:$XDT$1,0),1,1),TRUE),0),'Master List'!$AE$1:$AF$51,2,FALSE)+IFERROR(VLOOKUP($A18,'Master List'!$AG:$AL,6,FALSE),0),1),0)),"")</f>
        <v/>
      </c>
      <c r="E18" t="str">
        <f ca="1">IFERROR(MIN(100,ROUND(AVERAGE(SUMIFS(Data!$E:$E,Data!$B:$B,$A18,Data!$A:$A,#REF!)/(COUNTIFS(Data!$B:$B,$A18,Data!$A:$A,#REF!)*3),SQRT(AVERAGEIFS(Data!$D:$D,Data!$B:$B,$A18,Data!$A:$A,#REF!)))*100*IFERROR(VLOOKUP(MATCH($A18,INDIRECT(ADDRESS(2,38+MATCH(E$1,'Master List'!$AM$1:$XDT$1,0),1,1,"Master List")&amp;":"&amp;ADDRESS(51,38+MATCH(E$1,'Master List'!$AM$1:$XDT$1,0),1,1),TRUE),0),'Master List'!$AE$1:$AF$51,2,FALSE)+IFERROR(VLOOKUP($A18,'Master List'!$AG:$AL,6,FALSE),0),1),0)),"")</f>
        <v/>
      </c>
      <c r="F18" t="str">
        <f ca="1">IFERROR(MIN(100,ROUND(AVERAGE(SUMIFS(Data!$E:$E,Data!$B:$B,$A18,Data!$A:$A,#REF!)/(COUNTIFS(Data!$B:$B,$A18,Data!$A:$A,#REF!)*3),SQRT(AVERAGEIFS(Data!$D:$D,Data!$B:$B,$A18,Data!$A:$A,#REF!)))*100*IFERROR(VLOOKUP(MATCH($A18,INDIRECT(ADDRESS(2,38+MATCH(F$1,'Master List'!$AM$1:$XDT$1,0),1,1,"Master List")&amp;":"&amp;ADDRESS(51,38+MATCH(F$1,'Master List'!$AM$1:$XDT$1,0),1,1),TRUE),0),'Master List'!$AE$1:$AF$51,2,FALSE)+IFERROR(VLOOKUP($A18,'Master List'!$AG:$AL,6,FALSE),0),1),0)),"")</f>
        <v/>
      </c>
      <c r="G18" t="str">
        <f ca="1">IFERROR(MIN(100,ROUND(AVERAGE(SUMIFS(Data!$E:$E,Data!$B:$B,$A18,Data!$A:$A,#REF!)/(COUNTIFS(Data!$B:$B,$A18,Data!$A:$A,#REF!)*3),SQRT(AVERAGEIFS(Data!$D:$D,Data!$B:$B,$A18,Data!$A:$A,#REF!)))*100*IFERROR(VLOOKUP(MATCH($A18,INDIRECT(ADDRESS(2,38+MATCH(G$1,'Master List'!$AM$1:$XDT$1,0),1,1,"Master List")&amp;":"&amp;ADDRESS(51,38+MATCH(G$1,'Master List'!$AM$1:$XDT$1,0),1,1),TRUE),0),'Master List'!$AE$1:$AF$51,2,FALSE)+IFERROR(VLOOKUP($A18,'Master List'!$AG:$AL,6,FALSE),0),1),0)),"")</f>
        <v/>
      </c>
      <c r="H18">
        <f t="shared" ca="1" si="4"/>
        <v>-98.981999999999999</v>
      </c>
      <c r="I18">
        <f t="shared" ca="1" si="5"/>
        <v>34</v>
      </c>
      <c r="J18" t="str">
        <f t="shared" si="0"/>
        <v>JEFF</v>
      </c>
      <c r="K18">
        <f ca="1">IFERROR(MIN(100,ROUND(AVERAGE(SUMIFS(Data!$E:$E,Data!$B:$B,$A18,Data!$A:$A,K$1)/(COUNTIFS(Data!$B:$B,$A18,Data!$A:$A,K$1)*3),SQRT(AVERAGEIFS(Data!$D:$D,Data!$B:$B,$A18,Data!$A:$A,K$1)))*100*IFERROR(VLOOKUP(MATCH($A18,INDIRECT(ADDRESS(2,38+MATCH(K$1,'Master List'!$AM$1:$XDT$1,0),1,1,"Master List")&amp;":"&amp;ADDRESS(51,38+MATCH(K$1,'Master List'!$AM$1:$XDT$1,0),1,1),TRUE),0),'Master List'!$AE$1:$AF$51,2,FALSE)+IFERROR(VLOOKUP($A18,'Master List'!$AG:$AL,6,FALSE),0),1),0)),"")</f>
        <v>74</v>
      </c>
      <c r="L18">
        <f ca="1">IFERROR(MIN(100,ROUND(AVERAGE(SUMIFS(Data!$E:$E,Data!$B:$B,$A18,Data!$A:$A,L$1)/(COUNTIFS(Data!$B:$B,$A18,Data!$A:$A,L$1)*3),SQRT(AVERAGEIFS(Data!$D:$D,Data!$B:$B,$A18,Data!$A:$A,L$1)))*100*IFERROR(VLOOKUP(MATCH($A18,INDIRECT(ADDRESS(2,38+MATCH(L$1,'Master List'!$AM$1:$XDT$1,0),1,1,"Master List")&amp;":"&amp;ADDRESS(51,38+MATCH(L$1,'Master List'!$AM$1:$XDT$1,0),1,1),TRUE),0),'Master List'!$AE$1:$AF$51,2,FALSE)+IFERROR(VLOOKUP($A18,'Master List'!$AG:$AL,6,FALSE),0),1),0)),"")</f>
        <v>87</v>
      </c>
      <c r="M18">
        <f ca="1">IFERROR(MIN(100,ROUND(AVERAGE(SUMIFS(Data!$E:$E,Data!$B:$B,$A18,Data!$A:$A,M$1)/(COUNTIFS(Data!$B:$B,$A18,Data!$A:$A,M$1)*3),SQRT(AVERAGEIFS(Data!$D:$D,Data!$B:$B,$A18,Data!$A:$A,M$1)))*100*IFERROR(VLOOKUP(MATCH($A18,INDIRECT(ADDRESS(2,38+MATCH(M$1,'Master List'!$AM$1:$XDT$1,0),1,1,"Master List")&amp;":"&amp;ADDRESS(51,38+MATCH(M$1,'Master List'!$AM$1:$XDT$1,0),1,1),TRUE),0),'Master List'!$AE$1:$AF$51,2,FALSE)+IFERROR(VLOOKUP($A18,'Master List'!$AG:$AL,6,FALSE),0),1),0)),"")</f>
        <v>97</v>
      </c>
      <c r="N18">
        <f ca="1">IFERROR(MIN(100,ROUND(AVERAGE(SUMIFS(Data!$E:$E,Data!$B:$B,$A18,Data!$A:$A,N$1)/(COUNTIFS(Data!$B:$B,$A18,Data!$A:$A,N$1)*3),SQRT(AVERAGEIFS(Data!$D:$D,Data!$B:$B,$A18,Data!$A:$A,N$1)))*100*IFERROR(VLOOKUP(MATCH($A18,INDIRECT(ADDRESS(2,38+MATCH(N$1,'Master List'!$AM$1:$XDT$1,0),1,1,"Master List")&amp;":"&amp;ADDRESS(51,38+MATCH(N$1,'Master List'!$AM$1:$XDT$1,0),1,1),TRUE),0),'Master List'!$AE$1:$AF$51,2,FALSE)+IFERROR(VLOOKUP($A18,'Master List'!$AG:$AL,6,FALSE),0),1),0)),"")</f>
        <v>63</v>
      </c>
      <c r="O18">
        <f ca="1">IFERROR(MIN(100,ROUND(AVERAGE(SUMIFS(Data!$E:$E,Data!$B:$B,$A18,Data!$A:$A,O$1)/(COUNTIFS(Data!$B:$B,$A18,Data!$A:$A,O$1)*3),SQRT(AVERAGEIFS(Data!$D:$D,Data!$B:$B,$A18,Data!$A:$A,O$1)))*100*IFERROR(VLOOKUP(MATCH($A18,INDIRECT(ADDRESS(2,38+MATCH(O$1,'Master List'!$AM$1:$XDT$1,0),1,1,"Master List")&amp;":"&amp;ADDRESS(51,38+MATCH(O$1,'Master List'!$AM$1:$XDT$1,0),1,1),TRUE),0),'Master List'!$AE$1:$AF$51,2,FALSE)+IFERROR(VLOOKUP($A18,'Master List'!$AG:$AL,6,FALSE),0),1),0)),"")</f>
        <v>85</v>
      </c>
      <c r="P18">
        <f ca="1">IFERROR(MIN(100,ROUND(AVERAGE(SUMIFS(Data!$E:$E,Data!$B:$B,$A18,Data!$A:$A,P$1)/(COUNTIFS(Data!$B:$B,$A18,Data!$A:$A,P$1)*3),SQRT(AVERAGEIFS(Data!$D:$D,Data!$B:$B,$A18,Data!$A:$A,P$1)))*100*IFERROR(VLOOKUP(MATCH($A18,INDIRECT(ADDRESS(2,38+MATCH(P$1,'Master List'!$AM$1:$XDT$1,0),1,1,"Master List")&amp;":"&amp;ADDRESS(51,38+MATCH(P$1,'Master List'!$AM$1:$XDT$1,0),1,1),TRUE),0),'Master List'!$AE$1:$AF$51,2,FALSE)+IFERROR(VLOOKUP($A18,'Master List'!$AG:$AL,6,FALSE),0),1),0)),"")</f>
        <v>85</v>
      </c>
      <c r="Q18">
        <f ca="1">IFERROR(MIN(100,ROUND(AVERAGE(SUMIFS(Data!$E:$E,Data!$B:$B,$A18,Data!$A:$A,Q$1)/(COUNTIFS(Data!$B:$B,$A18,Data!$A:$A,Q$1)*3),SQRT(AVERAGEIFS(Data!$D:$D,Data!$B:$B,$A18,Data!$A:$A,Q$1)))*100*IFERROR(VLOOKUP(MATCH($A18,INDIRECT(ADDRESS(2,38+MATCH(Q$1,'Master List'!$AM$1:$XDT$1,0),1,1,"Master List")&amp;":"&amp;ADDRESS(51,38+MATCH(Q$1,'Master List'!$AM$1:$XDT$1,0),1,1),TRUE),0),'Master List'!$AE$1:$AF$51,2,FALSE)+IFERROR(VLOOKUP($A18,'Master List'!$AG:$AL,6,FALSE),0),1),0)),"")</f>
        <v>100</v>
      </c>
      <c r="R18">
        <f ca="1">IFERROR(MIN(100,ROUND(AVERAGE(SUMIFS(Data!$E:$E,Data!$B:$B,$A18,Data!$A:$A,R$1)/(COUNTIFS(Data!$B:$B,$A18,Data!$A:$A,R$1)*3),SQRT(AVERAGEIFS(Data!$D:$D,Data!$B:$B,$A18,Data!$A:$A,R$1)))*100*IFERROR(VLOOKUP(MATCH($A18,INDIRECT(ADDRESS(2,38+MATCH(R$1,'Master List'!$AM$1:$XDT$1,0),1,1,"Master List")&amp;":"&amp;ADDRESS(51,38+MATCH(R$1,'Master List'!$AM$1:$XDT$1,0),1,1),TRUE),0),'Master List'!$AE$1:$AF$51,2,FALSE)+IFERROR(VLOOKUP($A18,'Master List'!$AG:$AL,6,FALSE),0),1),0)),"")</f>
        <v>82</v>
      </c>
      <c r="S18" t="str">
        <f ca="1">IFERROR(MIN(100,ROUND(AVERAGE(SUMIFS(Data!$E:$E,Data!$B:$B,$A18,Data!$A:$A,S$1)/(COUNTIFS(Data!$B:$B,$A18,Data!$A:$A,S$1)*3),SQRT(AVERAGEIFS(Data!$D:$D,Data!$B:$B,$A18,Data!$A:$A,S$1)))*100*IFERROR(VLOOKUP(MATCH($A18,INDIRECT(ADDRESS(2,38+MATCH(S$1,'Master List'!$AM$1:$XDT$1,0),1,1,"Master List")&amp;":"&amp;ADDRESS(51,38+MATCH(S$1,'Master List'!$AM$1:$XDT$1,0),1,1),TRUE),0),'Master List'!$AE$1:$AF$51,2,FALSE)+IFERROR(VLOOKUP($A18,'Master List'!$AG:$AL,6,FALSE),0),1),0)),"")</f>
        <v/>
      </c>
      <c r="T18">
        <f ca="1">IFERROR(MIN(100,ROUND(AVERAGE(SUMIFS(Data!$E:$E,Data!$B:$B,$A18,Data!$A:$A,T$1)/(COUNTIFS(Data!$B:$B,$A18,Data!$A:$A,T$1)*3),SQRT(AVERAGEIFS(Data!$D:$D,Data!$B:$B,$A18,Data!$A:$A,T$1)))*100*IFERROR(VLOOKUP(MATCH($A18,INDIRECT(ADDRESS(2,38+MATCH(T$1,'Master List'!$AM$1:$XDT$1,0),1,1,"Master List")&amp;":"&amp;ADDRESS(51,38+MATCH(T$1,'Master List'!$AM$1:$XDT$1,0),1,1),TRUE),0),'Master List'!$AE$1:$AF$51,2,FALSE)+IFERROR(VLOOKUP($A18,'Master List'!$AG:$AL,6,FALSE),0),1),0)),"")</f>
        <v>100</v>
      </c>
      <c r="U18">
        <f t="shared" ca="1" si="6"/>
        <v>85.906888888888886</v>
      </c>
      <c r="V18">
        <f t="shared" ca="1" si="7"/>
        <v>7</v>
      </c>
      <c r="W18" t="str">
        <f t="shared" si="8"/>
        <v>JEFF</v>
      </c>
      <c r="Y18">
        <f>IFERROR(SUMIF(Data!B:B,$A18,Data!E:E)/(COUNTIF(Data!B:B,$A18)*3),"")</f>
        <v>0.67391304347826086</v>
      </c>
      <c r="Z18">
        <f>IFERROR(AVERAGEIF(Data!B:B,A18,Data!D:D),"")</f>
        <v>0.82565217391304369</v>
      </c>
      <c r="AA18">
        <f>IFERROR((COUNTIF(Data!B:B,A18)-COUNTIFS(Data!B:B,A18,Data!F:F,"N"))/COUNTIF(Data!B:B,A18),"")</f>
        <v>1</v>
      </c>
      <c r="AB18">
        <f t="shared" si="1"/>
        <v>79.018000000000001</v>
      </c>
      <c r="AC18">
        <f t="shared" si="2"/>
        <v>13</v>
      </c>
      <c r="AD18" t="str">
        <f t="shared" si="3"/>
        <v>JEFF</v>
      </c>
      <c r="AE18">
        <v>17</v>
      </c>
      <c r="AF18">
        <v>1.05</v>
      </c>
      <c r="AG18" s="332" t="s">
        <v>405</v>
      </c>
      <c r="AH18" s="333"/>
      <c r="AI18" s="510" t="s">
        <v>51</v>
      </c>
      <c r="AJ18" s="510" t="s">
        <v>51</v>
      </c>
      <c r="AK18" s="510" t="s">
        <v>51</v>
      </c>
      <c r="AL18">
        <f t="shared" si="9"/>
        <v>6.9999999999999993E-2</v>
      </c>
      <c r="AN18" t="s">
        <v>10</v>
      </c>
      <c r="AO18" s="157" t="s">
        <v>10</v>
      </c>
      <c r="AP18" s="161" t="s">
        <v>132</v>
      </c>
      <c r="AQ18" s="164" t="s">
        <v>132</v>
      </c>
      <c r="AR18" s="174" t="s">
        <v>323</v>
      </c>
      <c r="AS18" t="s">
        <v>7</v>
      </c>
      <c r="AT18" t="s">
        <v>354</v>
      </c>
      <c r="AU18" t="s">
        <v>354</v>
      </c>
      <c r="AV18" t="s">
        <v>257</v>
      </c>
      <c r="AW18" s="64" t="s">
        <v>7</v>
      </c>
      <c r="AX18" t="s">
        <v>354</v>
      </c>
      <c r="AY18" t="s">
        <v>334</v>
      </c>
      <c r="AZ18" t="s">
        <v>391</v>
      </c>
      <c r="BA18" t="s">
        <v>334</v>
      </c>
      <c r="BB18" t="s">
        <v>334</v>
      </c>
      <c r="BC18" t="s">
        <v>391</v>
      </c>
      <c r="BD18" s="255" t="s">
        <v>412</v>
      </c>
      <c r="BE18" s="256" t="s">
        <v>333</v>
      </c>
      <c r="BF18" t="s">
        <v>333</v>
      </c>
      <c r="BG18" s="272" t="s">
        <v>408</v>
      </c>
      <c r="BH18" s="273" t="s">
        <v>323</v>
      </c>
      <c r="BI18" t="s">
        <v>257</v>
      </c>
      <c r="BJ18" t="s">
        <v>356</v>
      </c>
      <c r="BK18" t="s">
        <v>391</v>
      </c>
      <c r="BL18" t="s">
        <v>120</v>
      </c>
      <c r="BM18" t="s">
        <v>391</v>
      </c>
      <c r="BN18" t="s">
        <v>391</v>
      </c>
      <c r="BO18" t="s">
        <v>453</v>
      </c>
      <c r="BP18" t="s">
        <v>120</v>
      </c>
      <c r="BQ18" t="s">
        <v>391</v>
      </c>
      <c r="BR18" t="s">
        <v>391</v>
      </c>
      <c r="BS18" t="s">
        <v>489</v>
      </c>
      <c r="BT18" t="s">
        <v>489</v>
      </c>
      <c r="BU18" t="s">
        <v>489</v>
      </c>
      <c r="BV18" t="s">
        <v>431</v>
      </c>
      <c r="BW18" t="s">
        <v>120</v>
      </c>
      <c r="BX18" t="s">
        <v>120</v>
      </c>
      <c r="BY18" t="s">
        <v>489</v>
      </c>
      <c r="BZ18" t="s">
        <v>489</v>
      </c>
      <c r="CA18" t="s">
        <v>431</v>
      </c>
      <c r="CB18" t="s">
        <v>496</v>
      </c>
      <c r="CC18" t="s">
        <v>334</v>
      </c>
      <c r="CD18" t="s">
        <v>334</v>
      </c>
      <c r="CE18" t="s">
        <v>489</v>
      </c>
      <c r="CF18" t="s">
        <v>452</v>
      </c>
      <c r="CG18" t="s">
        <v>489</v>
      </c>
      <c r="CH18" t="s">
        <v>489</v>
      </c>
      <c r="CI18" t="s">
        <v>489</v>
      </c>
      <c r="CJ18" t="s">
        <v>489</v>
      </c>
      <c r="CK18" t="s">
        <v>334</v>
      </c>
      <c r="CL18" t="s">
        <v>333</v>
      </c>
      <c r="CM18" t="s">
        <v>333</v>
      </c>
      <c r="CN18" t="s">
        <v>333</v>
      </c>
      <c r="CO18" t="s">
        <v>14</v>
      </c>
      <c r="CP18" t="s">
        <v>509</v>
      </c>
      <c r="CQ18" t="s">
        <v>489</v>
      </c>
      <c r="CR18" t="s">
        <v>335</v>
      </c>
      <c r="CS18" t="s">
        <v>335</v>
      </c>
      <c r="CT18" t="s">
        <v>334</v>
      </c>
      <c r="CU18" t="s">
        <v>120</v>
      </c>
      <c r="CV18" t="s">
        <v>511</v>
      </c>
      <c r="CW18" t="s">
        <v>511</v>
      </c>
      <c r="CX18" t="s">
        <v>511</v>
      </c>
      <c r="CY18" t="s">
        <v>335</v>
      </c>
      <c r="CZ18" t="s">
        <v>511</v>
      </c>
      <c r="DA18" t="s">
        <v>120</v>
      </c>
      <c r="DB18" t="s">
        <v>333</v>
      </c>
      <c r="DC18" t="s">
        <v>333</v>
      </c>
      <c r="DD18" s="531" t="s">
        <v>511</v>
      </c>
      <c r="DE18" t="s">
        <v>201</v>
      </c>
      <c r="DF18" t="s">
        <v>509</v>
      </c>
      <c r="DG18" s="542" t="s">
        <v>120</v>
      </c>
      <c r="DH18" t="s">
        <v>489</v>
      </c>
      <c r="DI18" t="s">
        <v>580</v>
      </c>
      <c r="DJ18" s="560" t="s">
        <v>405</v>
      </c>
      <c r="DK18" s="560" t="s">
        <v>14</v>
      </c>
      <c r="DL18" s="571" t="s">
        <v>481</v>
      </c>
      <c r="DM18" t="s">
        <v>511</v>
      </c>
      <c r="DN18" t="s">
        <v>14</v>
      </c>
      <c r="DO18" t="s">
        <v>274</v>
      </c>
      <c r="DP18" t="s">
        <v>481</v>
      </c>
    </row>
    <row r="19" spans="1:120">
      <c r="A19" s="93" t="s">
        <v>201</v>
      </c>
      <c r="C19" t="str">
        <f ca="1">IFERROR(MIN(100,ROUND(AVERAGE(SUMIFS(Data!$E:$E,Data!$B:$B,$A19,Data!$A:$A,#REF!)/(COUNTIFS(Data!$B:$B,$A19,Data!$A:$A,#REF!)*3),SQRT(AVERAGEIFS(Data!$D:$D,Data!$B:$B,$A19,Data!$A:$A,#REF!)))*100*IFERROR(VLOOKUP(MATCH($A19,INDIRECT(ADDRESS(2,38+MATCH(C$1,'Master List'!$AM$1:$XDT$1,0),1,1,"Master List")&amp;":"&amp;ADDRESS(51,38+MATCH(C$1,'Master List'!$AM$1:$XDT$1,0),1,1),TRUE),0),'Master List'!$AE$1:$AF$51,2,FALSE)+IFERROR(VLOOKUP($A19,'Master List'!$AG:$AL,6,FALSE),0),1),0)),"")</f>
        <v/>
      </c>
      <c r="D19" t="str">
        <f ca="1">IFERROR(MIN(100,ROUND(AVERAGE(SUMIFS(Data!$E:$E,Data!$B:$B,$A19,Data!$A:$A,#REF!)/(COUNTIFS(Data!$B:$B,$A19,Data!$A:$A,#REF!)*3),SQRT(AVERAGEIFS(Data!$D:$D,Data!$B:$B,$A19,Data!$A:$A,#REF!)))*100*IFERROR(VLOOKUP(MATCH($A19,INDIRECT(ADDRESS(2,38+MATCH(D$1,'Master List'!$AM$1:$XDT$1,0),1,1,"Master List")&amp;":"&amp;ADDRESS(51,38+MATCH(D$1,'Master List'!$AM$1:$XDT$1,0),1,1),TRUE),0),'Master List'!$AE$1:$AF$51,2,FALSE)+IFERROR(VLOOKUP($A19,'Master List'!$AG:$AL,6,FALSE),0),1),0)),"")</f>
        <v/>
      </c>
      <c r="E19" t="str">
        <f ca="1">IFERROR(MIN(100,ROUND(AVERAGE(SUMIFS(Data!$E:$E,Data!$B:$B,$A19,Data!$A:$A,#REF!)/(COUNTIFS(Data!$B:$B,$A19,Data!$A:$A,#REF!)*3),SQRT(AVERAGEIFS(Data!$D:$D,Data!$B:$B,$A19,Data!$A:$A,#REF!)))*100*IFERROR(VLOOKUP(MATCH($A19,INDIRECT(ADDRESS(2,38+MATCH(E$1,'Master List'!$AM$1:$XDT$1,0),1,1,"Master List")&amp;":"&amp;ADDRESS(51,38+MATCH(E$1,'Master List'!$AM$1:$XDT$1,0),1,1),TRUE),0),'Master List'!$AE$1:$AF$51,2,FALSE)+IFERROR(VLOOKUP($A19,'Master List'!$AG:$AL,6,FALSE),0),1),0)),"")</f>
        <v/>
      </c>
      <c r="F19" t="str">
        <f ca="1">IFERROR(MIN(100,ROUND(AVERAGE(SUMIFS(Data!$E:$E,Data!$B:$B,$A19,Data!$A:$A,#REF!)/(COUNTIFS(Data!$B:$B,$A19,Data!$A:$A,#REF!)*3),SQRT(AVERAGEIFS(Data!$D:$D,Data!$B:$B,$A19,Data!$A:$A,#REF!)))*100*IFERROR(VLOOKUP(MATCH($A19,INDIRECT(ADDRESS(2,38+MATCH(F$1,'Master List'!$AM$1:$XDT$1,0),1,1,"Master List")&amp;":"&amp;ADDRESS(51,38+MATCH(F$1,'Master List'!$AM$1:$XDT$1,0),1,1),TRUE),0),'Master List'!$AE$1:$AF$51,2,FALSE)+IFERROR(VLOOKUP($A19,'Master List'!$AG:$AL,6,FALSE),0),1),0)),"")</f>
        <v/>
      </c>
      <c r="G19" t="str">
        <f ca="1">IFERROR(MIN(100,ROUND(AVERAGE(SUMIFS(Data!$E:$E,Data!$B:$B,$A19,Data!$A:$A,#REF!)/(COUNTIFS(Data!$B:$B,$A19,Data!$A:$A,#REF!)*3),SQRT(AVERAGEIFS(Data!$D:$D,Data!$B:$B,$A19,Data!$A:$A,#REF!)))*100*IFERROR(VLOOKUP(MATCH($A19,INDIRECT(ADDRESS(2,38+MATCH(G$1,'Master List'!$AM$1:$XDT$1,0),1,1,"Master List")&amp;":"&amp;ADDRESS(51,38+MATCH(G$1,'Master List'!$AM$1:$XDT$1,0),1,1),TRUE),0),'Master List'!$AE$1:$AF$51,2,FALSE)+IFERROR(VLOOKUP($A19,'Master List'!$AG:$AL,6,FALSE),0),1),0)),"")</f>
        <v/>
      </c>
      <c r="H19">
        <f t="shared" ca="1" si="4"/>
        <v>-98.980999999999995</v>
      </c>
      <c r="I19">
        <f t="shared" ca="1" si="5"/>
        <v>33</v>
      </c>
      <c r="J19" t="str">
        <f t="shared" si="0"/>
        <v>Crot72</v>
      </c>
      <c r="K19">
        <f ca="1">IFERROR(MIN(100,ROUND(AVERAGE(SUMIFS(Data!$E:$E,Data!$B:$B,$A19,Data!$A:$A,K$1)/(COUNTIFS(Data!$B:$B,$A19,Data!$A:$A,K$1)*3),SQRT(AVERAGEIFS(Data!$D:$D,Data!$B:$B,$A19,Data!$A:$A,K$1)))*100*IFERROR(VLOOKUP(MATCH($A19,INDIRECT(ADDRESS(2,38+MATCH(K$1,'Master List'!$AM$1:$XDT$1,0),1,1,"Master List")&amp;":"&amp;ADDRESS(51,38+MATCH(K$1,'Master List'!$AM$1:$XDT$1,0),1,1),TRUE),0),'Master List'!$AE$1:$AF$51,2,FALSE)+IFERROR(VLOOKUP($A19,'Master List'!$AG:$AL,6,FALSE),0),1),0)),"")</f>
        <v>99</v>
      </c>
      <c r="L19">
        <f ca="1">IFERROR(MIN(100,ROUND(AVERAGE(SUMIFS(Data!$E:$E,Data!$B:$B,$A19,Data!$A:$A,L$1)/(COUNTIFS(Data!$B:$B,$A19,Data!$A:$A,L$1)*3),SQRT(AVERAGEIFS(Data!$D:$D,Data!$B:$B,$A19,Data!$A:$A,L$1)))*100*IFERROR(VLOOKUP(MATCH($A19,INDIRECT(ADDRESS(2,38+MATCH(L$1,'Master List'!$AM$1:$XDT$1,0),1,1,"Master List")&amp;":"&amp;ADDRESS(51,38+MATCH(L$1,'Master List'!$AM$1:$XDT$1,0),1,1),TRUE),0),'Master List'!$AE$1:$AF$51,2,FALSE)+IFERROR(VLOOKUP($A19,'Master List'!$AG:$AL,6,FALSE),0),1),0)),"")</f>
        <v>88</v>
      </c>
      <c r="M19">
        <f ca="1">IFERROR(MIN(100,ROUND(AVERAGE(SUMIFS(Data!$E:$E,Data!$B:$B,$A19,Data!$A:$A,M$1)/(COUNTIFS(Data!$B:$B,$A19,Data!$A:$A,M$1)*3),SQRT(AVERAGEIFS(Data!$D:$D,Data!$B:$B,$A19,Data!$A:$A,M$1)))*100*IFERROR(VLOOKUP(MATCH($A19,INDIRECT(ADDRESS(2,38+MATCH(M$1,'Master List'!$AM$1:$XDT$1,0),1,1,"Master List")&amp;":"&amp;ADDRESS(51,38+MATCH(M$1,'Master List'!$AM$1:$XDT$1,0),1,1),TRUE),0),'Master List'!$AE$1:$AF$51,2,FALSE)+IFERROR(VLOOKUP($A19,'Master List'!$AG:$AL,6,FALSE),0),1),0)),"")</f>
        <v>76</v>
      </c>
      <c r="N19" t="str">
        <f ca="1">IFERROR(MIN(100,ROUND(AVERAGE(SUMIFS(Data!$E:$E,Data!$B:$B,$A19,Data!$A:$A,N$1)/(COUNTIFS(Data!$B:$B,$A19,Data!$A:$A,N$1)*3),SQRT(AVERAGEIFS(Data!$D:$D,Data!$B:$B,$A19,Data!$A:$A,N$1)))*100*IFERROR(VLOOKUP(MATCH($A19,INDIRECT(ADDRESS(2,38+MATCH(N$1,'Master List'!$AM$1:$XDT$1,0),1,1,"Master List")&amp;":"&amp;ADDRESS(51,38+MATCH(N$1,'Master List'!$AM$1:$XDT$1,0),1,1),TRUE),0),'Master List'!$AE$1:$AF$51,2,FALSE)+IFERROR(VLOOKUP($A19,'Master List'!$AG:$AL,6,FALSE),0),1),0)),"")</f>
        <v/>
      </c>
      <c r="O19" t="str">
        <f ca="1">IFERROR(MIN(100,ROUND(AVERAGE(SUMIFS(Data!$E:$E,Data!$B:$B,$A19,Data!$A:$A,O$1)/(COUNTIFS(Data!$B:$B,$A19,Data!$A:$A,O$1)*3),SQRT(AVERAGEIFS(Data!$D:$D,Data!$B:$B,$A19,Data!$A:$A,O$1)))*100*IFERROR(VLOOKUP(MATCH($A19,INDIRECT(ADDRESS(2,38+MATCH(O$1,'Master List'!$AM$1:$XDT$1,0),1,1,"Master List")&amp;":"&amp;ADDRESS(51,38+MATCH(O$1,'Master List'!$AM$1:$XDT$1,0),1,1),TRUE),0),'Master List'!$AE$1:$AF$51,2,FALSE)+IFERROR(VLOOKUP($A19,'Master List'!$AG:$AL,6,FALSE),0),1),0)),"")</f>
        <v/>
      </c>
      <c r="P19" t="str">
        <f ca="1">IFERROR(MIN(100,ROUND(AVERAGE(SUMIFS(Data!$E:$E,Data!$B:$B,$A19,Data!$A:$A,P$1)/(COUNTIFS(Data!$B:$B,$A19,Data!$A:$A,P$1)*3),SQRT(AVERAGEIFS(Data!$D:$D,Data!$B:$B,$A19,Data!$A:$A,P$1)))*100*IFERROR(VLOOKUP(MATCH($A19,INDIRECT(ADDRESS(2,38+MATCH(P$1,'Master List'!$AM$1:$XDT$1,0),1,1,"Master List")&amp;":"&amp;ADDRESS(51,38+MATCH(P$1,'Master List'!$AM$1:$XDT$1,0),1,1),TRUE),0),'Master List'!$AE$1:$AF$51,2,FALSE)+IFERROR(VLOOKUP($A19,'Master List'!$AG:$AL,6,FALSE),0),1),0)),"")</f>
        <v/>
      </c>
      <c r="Q19">
        <f ca="1">IFERROR(MIN(100,ROUND(AVERAGE(SUMIFS(Data!$E:$E,Data!$B:$B,$A19,Data!$A:$A,Q$1)/(COUNTIFS(Data!$B:$B,$A19,Data!$A:$A,Q$1)*3),SQRT(AVERAGEIFS(Data!$D:$D,Data!$B:$B,$A19,Data!$A:$A,Q$1)))*100*IFERROR(VLOOKUP(MATCH($A19,INDIRECT(ADDRESS(2,38+MATCH(Q$1,'Master List'!$AM$1:$XDT$1,0),1,1,"Master List")&amp;":"&amp;ADDRESS(51,38+MATCH(Q$1,'Master List'!$AM$1:$XDT$1,0),1,1),TRUE),0),'Master List'!$AE$1:$AF$51,2,FALSE)+IFERROR(VLOOKUP($A19,'Master List'!$AG:$AL,6,FALSE),0),1),0)),"")</f>
        <v>83</v>
      </c>
      <c r="R19">
        <f ca="1">IFERROR(MIN(100,ROUND(AVERAGE(SUMIFS(Data!$E:$E,Data!$B:$B,$A19,Data!$A:$A,R$1)/(COUNTIFS(Data!$B:$B,$A19,Data!$A:$A,R$1)*3),SQRT(AVERAGEIFS(Data!$D:$D,Data!$B:$B,$A19,Data!$A:$A,R$1)))*100*IFERROR(VLOOKUP(MATCH($A19,INDIRECT(ADDRESS(2,38+MATCH(R$1,'Master List'!$AM$1:$XDT$1,0),1,1,"Master List")&amp;":"&amp;ADDRESS(51,38+MATCH(R$1,'Master List'!$AM$1:$XDT$1,0),1,1),TRUE),0),'Master List'!$AE$1:$AF$51,2,FALSE)+IFERROR(VLOOKUP($A19,'Master List'!$AG:$AL,6,FALSE),0),1),0)),"")</f>
        <v>74</v>
      </c>
      <c r="S19">
        <f ca="1">IFERROR(MIN(100,ROUND(AVERAGE(SUMIFS(Data!$E:$E,Data!$B:$B,$A19,Data!$A:$A,S$1)/(COUNTIFS(Data!$B:$B,$A19,Data!$A:$A,S$1)*3),SQRT(AVERAGEIFS(Data!$D:$D,Data!$B:$B,$A19,Data!$A:$A,S$1)))*100*IFERROR(VLOOKUP(MATCH($A19,INDIRECT(ADDRESS(2,38+MATCH(S$1,'Master List'!$AM$1:$XDT$1,0),1,1,"Master List")&amp;":"&amp;ADDRESS(51,38+MATCH(S$1,'Master List'!$AM$1:$XDT$1,0),1,1),TRUE),0),'Master List'!$AE$1:$AF$51,2,FALSE)+IFERROR(VLOOKUP($A19,'Master List'!$AG:$AL,6,FALSE),0),1),0)),"")</f>
        <v>84</v>
      </c>
      <c r="T19">
        <f ca="1">IFERROR(MIN(100,ROUND(AVERAGE(SUMIFS(Data!$E:$E,Data!$B:$B,$A19,Data!$A:$A,T$1)/(COUNTIFS(Data!$B:$B,$A19,Data!$A:$A,T$1)*3),SQRT(AVERAGEIFS(Data!$D:$D,Data!$B:$B,$A19,Data!$A:$A,T$1)))*100*IFERROR(VLOOKUP(MATCH($A19,INDIRECT(ADDRESS(2,38+MATCH(T$1,'Master List'!$AM$1:$XDT$1,0),1,1,"Master List")&amp;":"&amp;ADDRESS(51,38+MATCH(T$1,'Master List'!$AM$1:$XDT$1,0),1,1),TRUE),0),'Master List'!$AE$1:$AF$51,2,FALSE)+IFERROR(VLOOKUP($A19,'Master List'!$AG:$AL,6,FALSE),0),1),0)),"")</f>
        <v>85</v>
      </c>
      <c r="U19">
        <f t="shared" ca="1" si="6"/>
        <v>84.161857142857144</v>
      </c>
      <c r="V19">
        <f t="shared" ca="1" si="7"/>
        <v>11</v>
      </c>
      <c r="W19" t="str">
        <f t="shared" si="8"/>
        <v>Crot72</v>
      </c>
      <c r="Y19">
        <f>IFERROR(SUMIF(Data!B:B,$A19,Data!E:E)/(COUNTIF(Data!B:B,$A19)*3),"")</f>
        <v>0.60642570281124497</v>
      </c>
      <c r="Z19">
        <f>IFERROR(AVERAGEIF(Data!B:B,A19,Data!D:D),"")</f>
        <v>0.75524096385542183</v>
      </c>
      <c r="AA19">
        <f>IFERROR((COUNTIF(Data!B:B,A19)-COUNTIFS(Data!B:B,A19,Data!F:F,"N"))/COUNTIF(Data!B:B,A19),"")</f>
        <v>0.97590361445783136</v>
      </c>
      <c r="AB19">
        <f t="shared" si="1"/>
        <v>74.019000000000005</v>
      </c>
      <c r="AC19">
        <f t="shared" si="2"/>
        <v>22</v>
      </c>
      <c r="AD19" t="str">
        <f t="shared" si="3"/>
        <v>Crot72</v>
      </c>
      <c r="AE19">
        <v>18</v>
      </c>
      <c r="AF19">
        <v>1.05</v>
      </c>
      <c r="AG19" s="332" t="s">
        <v>481</v>
      </c>
      <c r="AH19" s="333"/>
      <c r="AI19" s="510" t="s">
        <v>51</v>
      </c>
      <c r="AJ19" s="510" t="s">
        <v>51</v>
      </c>
      <c r="AK19" s="510" t="s">
        <v>51</v>
      </c>
      <c r="AL19">
        <f t="shared" si="9"/>
        <v>6.9999999999999993E-2</v>
      </c>
      <c r="AN19" t="s">
        <v>236</v>
      </c>
      <c r="AO19" s="157" t="s">
        <v>236</v>
      </c>
      <c r="AP19" s="161" t="s">
        <v>254</v>
      </c>
      <c r="AQ19" s="164" t="s">
        <v>254</v>
      </c>
      <c r="AR19" s="174" t="s">
        <v>132</v>
      </c>
      <c r="AS19" t="s">
        <v>354</v>
      </c>
      <c r="AT19" t="s">
        <v>323</v>
      </c>
      <c r="AU19" t="s">
        <v>248</v>
      </c>
      <c r="AV19" t="s">
        <v>354</v>
      </c>
      <c r="AW19" s="64" t="s">
        <v>354</v>
      </c>
      <c r="AX19" t="s">
        <v>323</v>
      </c>
      <c r="AY19" t="s">
        <v>257</v>
      </c>
      <c r="AZ19" t="s">
        <v>334</v>
      </c>
      <c r="BA19" t="s">
        <v>333</v>
      </c>
      <c r="BB19" t="s">
        <v>333</v>
      </c>
      <c r="BC19" t="s">
        <v>120</v>
      </c>
      <c r="BD19" s="255" t="s">
        <v>120</v>
      </c>
      <c r="BE19" s="256" t="s">
        <v>334</v>
      </c>
      <c r="BF19" t="s">
        <v>334</v>
      </c>
      <c r="BG19" s="272" t="s">
        <v>405</v>
      </c>
      <c r="BH19" s="273" t="s">
        <v>310</v>
      </c>
      <c r="BI19" t="s">
        <v>323</v>
      </c>
      <c r="BJ19" t="s">
        <v>431</v>
      </c>
      <c r="BK19" t="s">
        <v>356</v>
      </c>
      <c r="BL19" t="s">
        <v>391</v>
      </c>
      <c r="BM19" t="s">
        <v>453</v>
      </c>
      <c r="BN19" t="s">
        <v>120</v>
      </c>
      <c r="BO19" t="s">
        <v>431</v>
      </c>
      <c r="BP19" t="s">
        <v>356</v>
      </c>
      <c r="BQ19" t="s">
        <v>356</v>
      </c>
      <c r="BR19" t="s">
        <v>356</v>
      </c>
      <c r="BS19" t="s">
        <v>334</v>
      </c>
      <c r="BT19" t="s">
        <v>334</v>
      </c>
      <c r="BU19" t="s">
        <v>496</v>
      </c>
      <c r="BV19" t="s">
        <v>489</v>
      </c>
      <c r="BW19" t="s">
        <v>489</v>
      </c>
      <c r="BX19" t="s">
        <v>431</v>
      </c>
      <c r="BY19" t="s">
        <v>120</v>
      </c>
      <c r="BZ19" t="s">
        <v>120</v>
      </c>
      <c r="CA19" t="s">
        <v>496</v>
      </c>
      <c r="CB19" t="s">
        <v>334</v>
      </c>
      <c r="CC19" t="s">
        <v>335</v>
      </c>
      <c r="CD19" t="s">
        <v>530</v>
      </c>
      <c r="CE19" t="s">
        <v>334</v>
      </c>
      <c r="CF19" t="s">
        <v>120</v>
      </c>
      <c r="CG19" t="s">
        <v>540</v>
      </c>
      <c r="CH19" t="s">
        <v>334</v>
      </c>
      <c r="CI19" t="s">
        <v>556</v>
      </c>
      <c r="CJ19" t="s">
        <v>530</v>
      </c>
      <c r="CK19" t="s">
        <v>335</v>
      </c>
      <c r="CL19" t="s">
        <v>335</v>
      </c>
      <c r="CM19" t="s">
        <v>14</v>
      </c>
      <c r="CN19" t="s">
        <v>14</v>
      </c>
      <c r="CO19" t="s">
        <v>335</v>
      </c>
      <c r="CP19" t="s">
        <v>14</v>
      </c>
      <c r="CQ19" t="s">
        <v>333</v>
      </c>
      <c r="CR19" t="s">
        <v>14</v>
      </c>
      <c r="CS19" t="s">
        <v>14</v>
      </c>
      <c r="CT19" t="s">
        <v>489</v>
      </c>
      <c r="CU19" t="s">
        <v>489</v>
      </c>
      <c r="CV19" t="s">
        <v>509</v>
      </c>
      <c r="CW19" t="s">
        <v>335</v>
      </c>
      <c r="CX19" t="s">
        <v>335</v>
      </c>
      <c r="CY19" t="s">
        <v>14</v>
      </c>
      <c r="CZ19" t="s">
        <v>335</v>
      </c>
      <c r="DA19" t="s">
        <v>489</v>
      </c>
      <c r="DB19" t="s">
        <v>14</v>
      </c>
      <c r="DC19" t="s">
        <v>335</v>
      </c>
      <c r="DD19" s="531" t="s">
        <v>333</v>
      </c>
      <c r="DE19" t="s">
        <v>405</v>
      </c>
      <c r="DF19" t="s">
        <v>580</v>
      </c>
      <c r="DG19" s="542" t="s">
        <v>681</v>
      </c>
      <c r="DH19" t="s">
        <v>681</v>
      </c>
      <c r="DI19" t="s">
        <v>14</v>
      </c>
      <c r="DJ19" s="560" t="s">
        <v>481</v>
      </c>
      <c r="DK19" s="560" t="s">
        <v>509</v>
      </c>
      <c r="DL19" s="571" t="s">
        <v>414</v>
      </c>
      <c r="DM19" t="s">
        <v>489</v>
      </c>
      <c r="DN19" t="s">
        <v>509</v>
      </c>
      <c r="DO19" t="s">
        <v>356</v>
      </c>
      <c r="DP19" t="s">
        <v>201</v>
      </c>
    </row>
    <row r="20" spans="1:120">
      <c r="A20" s="93" t="s">
        <v>705</v>
      </c>
      <c r="C20" t="str">
        <f ca="1">IFERROR(MIN(100,ROUND(AVERAGE(SUMIFS(Data!$E:$E,Data!$B:$B,$A20,Data!$A:$A,#REF!)/(COUNTIFS(Data!$B:$B,$A20,Data!$A:$A,#REF!)*3),SQRT(AVERAGEIFS(Data!$D:$D,Data!$B:$B,$A20,Data!$A:$A,#REF!)))*100*IFERROR(VLOOKUP(MATCH($A20,INDIRECT(ADDRESS(2,38+MATCH(C$1,'Master List'!$AM$1:$XDT$1,0),1,1,"Master List")&amp;":"&amp;ADDRESS(51,38+MATCH(C$1,'Master List'!$AM$1:$XDT$1,0),1,1),TRUE),0),'Master List'!$AE$1:$AF$51,2,FALSE)+IFERROR(VLOOKUP($A20,'Master List'!$AG:$AL,6,FALSE),0),1),0)),"")</f>
        <v/>
      </c>
      <c r="D20" t="str">
        <f ca="1">IFERROR(MIN(100,ROUND(AVERAGE(SUMIFS(Data!$E:$E,Data!$B:$B,$A20,Data!$A:$A,#REF!)/(COUNTIFS(Data!$B:$B,$A20,Data!$A:$A,#REF!)*3),SQRT(AVERAGEIFS(Data!$D:$D,Data!$B:$B,$A20,Data!$A:$A,#REF!)))*100*IFERROR(VLOOKUP(MATCH($A20,INDIRECT(ADDRESS(2,38+MATCH(D$1,'Master List'!$AM$1:$XDT$1,0),1,1,"Master List")&amp;":"&amp;ADDRESS(51,38+MATCH(D$1,'Master List'!$AM$1:$XDT$1,0),1,1),TRUE),0),'Master List'!$AE$1:$AF$51,2,FALSE)+IFERROR(VLOOKUP($A20,'Master List'!$AG:$AL,6,FALSE),0),1),0)),"")</f>
        <v/>
      </c>
      <c r="E20" t="str">
        <f ca="1">IFERROR(MIN(100,ROUND(AVERAGE(SUMIFS(Data!$E:$E,Data!$B:$B,$A20,Data!$A:$A,#REF!)/(COUNTIFS(Data!$B:$B,$A20,Data!$A:$A,#REF!)*3),SQRT(AVERAGEIFS(Data!$D:$D,Data!$B:$B,$A20,Data!$A:$A,#REF!)))*100*IFERROR(VLOOKUP(MATCH($A20,INDIRECT(ADDRESS(2,38+MATCH(E$1,'Master List'!$AM$1:$XDT$1,0),1,1,"Master List")&amp;":"&amp;ADDRESS(51,38+MATCH(E$1,'Master List'!$AM$1:$XDT$1,0),1,1),TRUE),0),'Master List'!$AE$1:$AF$51,2,FALSE)+IFERROR(VLOOKUP($A20,'Master List'!$AG:$AL,6,FALSE),0),1),0)),"")</f>
        <v/>
      </c>
      <c r="F20" t="str">
        <f ca="1">IFERROR(MIN(100,ROUND(AVERAGE(SUMIFS(Data!$E:$E,Data!$B:$B,$A20,Data!$A:$A,#REF!)/(COUNTIFS(Data!$B:$B,$A20,Data!$A:$A,#REF!)*3),SQRT(AVERAGEIFS(Data!$D:$D,Data!$B:$B,$A20,Data!$A:$A,#REF!)))*100*IFERROR(VLOOKUP(MATCH($A20,INDIRECT(ADDRESS(2,38+MATCH(F$1,'Master List'!$AM$1:$XDT$1,0),1,1,"Master List")&amp;":"&amp;ADDRESS(51,38+MATCH(F$1,'Master List'!$AM$1:$XDT$1,0),1,1),TRUE),0),'Master List'!$AE$1:$AF$51,2,FALSE)+IFERROR(VLOOKUP($A20,'Master List'!$AG:$AL,6,FALSE),0),1),0)),"")</f>
        <v/>
      </c>
      <c r="G20" t="str">
        <f ca="1">IFERROR(MIN(100,ROUND(AVERAGE(SUMIFS(Data!$E:$E,Data!$B:$B,$A20,Data!$A:$A,#REF!)/(COUNTIFS(Data!$B:$B,$A20,Data!$A:$A,#REF!)*3),SQRT(AVERAGEIFS(Data!$D:$D,Data!$B:$B,$A20,Data!$A:$A,#REF!)))*100*IFERROR(VLOOKUP(MATCH($A20,INDIRECT(ADDRESS(2,38+MATCH(G$1,'Master List'!$AM$1:$XDT$1,0),1,1,"Master List")&amp;":"&amp;ADDRESS(51,38+MATCH(G$1,'Master List'!$AM$1:$XDT$1,0),1,1),TRUE),0),'Master List'!$AE$1:$AF$51,2,FALSE)+IFERROR(VLOOKUP($A20,'Master List'!$AG:$AL,6,FALSE),0),1),0)),"")</f>
        <v/>
      </c>
      <c r="H20">
        <f t="shared" ca="1" si="4"/>
        <v>-98.98</v>
      </c>
      <c r="I20">
        <f t="shared" ca="1" si="5"/>
        <v>32</v>
      </c>
      <c r="J20" t="str">
        <f t="shared" si="0"/>
        <v>BTD24</v>
      </c>
      <c r="K20" t="str">
        <f ca="1">IFERROR(MIN(100,ROUND(AVERAGE(SUMIFS(Data!$E:$E,Data!$B:$B,$A20,Data!$A:$A,K$1)/(COUNTIFS(Data!$B:$B,$A20,Data!$A:$A,K$1)*3),SQRT(AVERAGEIFS(Data!$D:$D,Data!$B:$B,$A20,Data!$A:$A,K$1)))*100*IFERROR(VLOOKUP(MATCH($A20,INDIRECT(ADDRESS(2,38+MATCH(K$1,'Master List'!$AM$1:$XDT$1,0),1,1,"Master List")&amp;":"&amp;ADDRESS(51,38+MATCH(K$1,'Master List'!$AM$1:$XDT$1,0),1,1),TRUE),0),'Master List'!$AE$1:$AF$51,2,FALSE)+IFERROR(VLOOKUP($A20,'Master List'!$AG:$AL,6,FALSE),0),1),0)),"")</f>
        <v/>
      </c>
      <c r="L20" t="str">
        <f ca="1">IFERROR(MIN(100,ROUND(AVERAGE(SUMIFS(Data!$E:$E,Data!$B:$B,$A20,Data!$A:$A,L$1)/(COUNTIFS(Data!$B:$B,$A20,Data!$A:$A,L$1)*3),SQRT(AVERAGEIFS(Data!$D:$D,Data!$B:$B,$A20,Data!$A:$A,L$1)))*100*IFERROR(VLOOKUP(MATCH($A20,INDIRECT(ADDRESS(2,38+MATCH(L$1,'Master List'!$AM$1:$XDT$1,0),1,1,"Master List")&amp;":"&amp;ADDRESS(51,38+MATCH(L$1,'Master List'!$AM$1:$XDT$1,0),1,1),TRUE),0),'Master List'!$AE$1:$AF$51,2,FALSE)+IFERROR(VLOOKUP($A20,'Master List'!$AG:$AL,6,FALSE),0),1),0)),"")</f>
        <v/>
      </c>
      <c r="M20" t="str">
        <f ca="1">IFERROR(MIN(100,ROUND(AVERAGE(SUMIFS(Data!$E:$E,Data!$B:$B,$A20,Data!$A:$A,M$1)/(COUNTIFS(Data!$B:$B,$A20,Data!$A:$A,M$1)*3),SQRT(AVERAGEIFS(Data!$D:$D,Data!$B:$B,$A20,Data!$A:$A,M$1)))*100*IFERROR(VLOOKUP(MATCH($A20,INDIRECT(ADDRESS(2,38+MATCH(M$1,'Master List'!$AM$1:$XDT$1,0),1,1,"Master List")&amp;":"&amp;ADDRESS(51,38+MATCH(M$1,'Master List'!$AM$1:$XDT$1,0),1,1),TRUE),0),'Master List'!$AE$1:$AF$51,2,FALSE)+IFERROR(VLOOKUP($A20,'Master List'!$AG:$AL,6,FALSE),0),1),0)),"")</f>
        <v/>
      </c>
      <c r="N20" t="str">
        <f ca="1">IFERROR(MIN(100,ROUND(AVERAGE(SUMIFS(Data!$E:$E,Data!$B:$B,$A20,Data!$A:$A,N$1)/(COUNTIFS(Data!$B:$B,$A20,Data!$A:$A,N$1)*3),SQRT(AVERAGEIFS(Data!$D:$D,Data!$B:$B,$A20,Data!$A:$A,N$1)))*100*IFERROR(VLOOKUP(MATCH($A20,INDIRECT(ADDRESS(2,38+MATCH(N$1,'Master List'!$AM$1:$XDT$1,0),1,1,"Master List")&amp;":"&amp;ADDRESS(51,38+MATCH(N$1,'Master List'!$AM$1:$XDT$1,0),1,1),TRUE),0),'Master List'!$AE$1:$AF$51,2,FALSE)+IFERROR(VLOOKUP($A20,'Master List'!$AG:$AL,6,FALSE),0),1),0)),"")</f>
        <v/>
      </c>
      <c r="O20" t="str">
        <f ca="1">IFERROR(MIN(100,ROUND(AVERAGE(SUMIFS(Data!$E:$E,Data!$B:$B,$A20,Data!$A:$A,O$1)/(COUNTIFS(Data!$B:$B,$A20,Data!$A:$A,O$1)*3),SQRT(AVERAGEIFS(Data!$D:$D,Data!$B:$B,$A20,Data!$A:$A,O$1)))*100*IFERROR(VLOOKUP(MATCH($A20,INDIRECT(ADDRESS(2,38+MATCH(O$1,'Master List'!$AM$1:$XDT$1,0),1,1,"Master List")&amp;":"&amp;ADDRESS(51,38+MATCH(O$1,'Master List'!$AM$1:$XDT$1,0),1,1),TRUE),0),'Master List'!$AE$1:$AF$51,2,FALSE)+IFERROR(VLOOKUP($A20,'Master List'!$AG:$AL,6,FALSE),0),1),0)),"")</f>
        <v/>
      </c>
      <c r="P20" t="str">
        <f ca="1">IFERROR(MIN(100,ROUND(AVERAGE(SUMIFS(Data!$E:$E,Data!$B:$B,$A20,Data!$A:$A,P$1)/(COUNTIFS(Data!$B:$B,$A20,Data!$A:$A,P$1)*3),SQRT(AVERAGEIFS(Data!$D:$D,Data!$B:$B,$A20,Data!$A:$A,P$1)))*100*IFERROR(VLOOKUP(MATCH($A20,INDIRECT(ADDRESS(2,38+MATCH(P$1,'Master List'!$AM$1:$XDT$1,0),1,1,"Master List")&amp;":"&amp;ADDRESS(51,38+MATCH(P$1,'Master List'!$AM$1:$XDT$1,0),1,1),TRUE),0),'Master List'!$AE$1:$AF$51,2,FALSE)+IFERROR(VLOOKUP($A20,'Master List'!$AG:$AL,6,FALSE),0),1),0)),"")</f>
        <v/>
      </c>
      <c r="Q20" t="str">
        <f ca="1">IFERROR(MIN(100,ROUND(AVERAGE(SUMIFS(Data!$E:$E,Data!$B:$B,$A20,Data!$A:$A,Q$1)/(COUNTIFS(Data!$B:$B,$A20,Data!$A:$A,Q$1)*3),SQRT(AVERAGEIFS(Data!$D:$D,Data!$B:$B,$A20,Data!$A:$A,Q$1)))*100*IFERROR(VLOOKUP(MATCH($A20,INDIRECT(ADDRESS(2,38+MATCH(Q$1,'Master List'!$AM$1:$XDT$1,0),1,1,"Master List")&amp;":"&amp;ADDRESS(51,38+MATCH(Q$1,'Master List'!$AM$1:$XDT$1,0),1,1),TRUE),0),'Master List'!$AE$1:$AF$51,2,FALSE)+IFERROR(VLOOKUP($A20,'Master List'!$AG:$AL,6,FALSE),0),1),0)),"")</f>
        <v/>
      </c>
      <c r="R20">
        <f ca="1">IFERROR(MIN(100,ROUND(AVERAGE(SUMIFS(Data!$E:$E,Data!$B:$B,$A20,Data!$A:$A,R$1)/(COUNTIFS(Data!$B:$B,$A20,Data!$A:$A,R$1)*3),SQRT(AVERAGEIFS(Data!$D:$D,Data!$B:$B,$A20,Data!$A:$A,R$1)))*100*IFERROR(VLOOKUP(MATCH($A20,INDIRECT(ADDRESS(2,38+MATCH(R$1,'Master List'!$AM$1:$XDT$1,0),1,1,"Master List")&amp;":"&amp;ADDRESS(51,38+MATCH(R$1,'Master List'!$AM$1:$XDT$1,0),1,1),TRUE),0),'Master List'!$AE$1:$AF$51,2,FALSE)+IFERROR(VLOOKUP($A20,'Master List'!$AG:$AL,6,FALSE),0),1),0)),"")</f>
        <v>75</v>
      </c>
      <c r="S20">
        <f ca="1">IFERROR(MIN(100,ROUND(AVERAGE(SUMIFS(Data!$E:$E,Data!$B:$B,$A20,Data!$A:$A,S$1)/(COUNTIFS(Data!$B:$B,$A20,Data!$A:$A,S$1)*3),SQRT(AVERAGEIFS(Data!$D:$D,Data!$B:$B,$A20,Data!$A:$A,S$1)))*100*IFERROR(VLOOKUP(MATCH($A20,INDIRECT(ADDRESS(2,38+MATCH(S$1,'Master List'!$AM$1:$XDT$1,0),1,1,"Master List")&amp;":"&amp;ADDRESS(51,38+MATCH(S$1,'Master List'!$AM$1:$XDT$1,0),1,1),TRUE),0),'Master List'!$AE$1:$AF$51,2,FALSE)+IFERROR(VLOOKUP($A20,'Master List'!$AG:$AL,6,FALSE),0),1),0)),"")</f>
        <v>87</v>
      </c>
      <c r="T20">
        <f ca="1">IFERROR(MIN(100,ROUND(AVERAGE(SUMIFS(Data!$E:$E,Data!$B:$B,$A20,Data!$A:$A,T$1)/(COUNTIFS(Data!$B:$B,$A20,Data!$A:$A,T$1)*3),SQRT(AVERAGEIFS(Data!$D:$D,Data!$B:$B,$A20,Data!$A:$A,T$1)))*100*IFERROR(VLOOKUP(MATCH($A20,INDIRECT(ADDRESS(2,38+MATCH(T$1,'Master List'!$AM$1:$XDT$1,0),1,1,"Master List")&amp;":"&amp;ADDRESS(51,38+MATCH(T$1,'Master List'!$AM$1:$XDT$1,0),1,1),TRUE),0),'Master List'!$AE$1:$AF$51,2,FALSE)+IFERROR(VLOOKUP($A20,'Master List'!$AG:$AL,6,FALSE),0),1),0)),"")</f>
        <v>57</v>
      </c>
      <c r="U20">
        <f t="shared" ca="1" si="6"/>
        <v>73.02</v>
      </c>
      <c r="V20">
        <f t="shared" ca="1" si="7"/>
        <v>29</v>
      </c>
      <c r="W20" t="str">
        <f t="shared" si="8"/>
        <v>BTD24</v>
      </c>
      <c r="Y20">
        <f>IFERROR(SUMIF(Data!B:B,$A20,Data!E:E)/(COUNTIF(Data!B:B,$A20)*3),"")</f>
        <v>0.55555555555555558</v>
      </c>
      <c r="Z20">
        <f>IFERROR(AVERAGEIF(Data!B:B,A20,Data!D:D),"")</f>
        <v>0.6283333333333333</v>
      </c>
      <c r="AA20">
        <f>IFERROR((COUNTIF(Data!B:B,A20)-COUNTIFS(Data!B:B,A20,Data!F:F,"N"))/COUNTIF(Data!B:B,A20),"")</f>
        <v>1</v>
      </c>
      <c r="AB20">
        <f t="shared" si="1"/>
        <v>67.02</v>
      </c>
      <c r="AC20">
        <f t="shared" si="2"/>
        <v>32</v>
      </c>
      <c r="AD20" t="str">
        <f t="shared" si="3"/>
        <v>BTD24</v>
      </c>
      <c r="AE20">
        <v>19</v>
      </c>
      <c r="AF20">
        <v>1.05</v>
      </c>
      <c r="AG20" s="332" t="s">
        <v>201</v>
      </c>
      <c r="AH20" s="333"/>
      <c r="AI20" s="510" t="s">
        <v>51</v>
      </c>
      <c r="AJ20" s="510" t="s">
        <v>51</v>
      </c>
      <c r="AK20" s="510" t="s">
        <v>51</v>
      </c>
      <c r="AL20">
        <f t="shared" si="9"/>
        <v>6.9999999999999993E-2</v>
      </c>
      <c r="AN20" t="s">
        <v>120</v>
      </c>
      <c r="AO20" s="157" t="s">
        <v>120</v>
      </c>
      <c r="AP20" s="161" t="s">
        <v>236</v>
      </c>
      <c r="AQ20" s="164" t="s">
        <v>8</v>
      </c>
      <c r="AR20" s="174" t="s">
        <v>254</v>
      </c>
      <c r="AS20" t="s">
        <v>323</v>
      </c>
      <c r="AT20" t="s">
        <v>334</v>
      </c>
      <c r="AU20" t="s">
        <v>334</v>
      </c>
      <c r="AV20" t="s">
        <v>323</v>
      </c>
      <c r="AW20" s="64" t="s">
        <v>323</v>
      </c>
      <c r="AX20" t="s">
        <v>380</v>
      </c>
      <c r="AY20" t="s">
        <v>333</v>
      </c>
      <c r="AZ20" t="s">
        <v>257</v>
      </c>
      <c r="BA20" t="s">
        <v>257</v>
      </c>
      <c r="BB20" t="s">
        <v>257</v>
      </c>
      <c r="BC20" t="s">
        <v>334</v>
      </c>
      <c r="BD20" s="255" t="s">
        <v>333</v>
      </c>
      <c r="BE20" s="256" t="s">
        <v>354</v>
      </c>
      <c r="BF20" t="s">
        <v>354</v>
      </c>
      <c r="BG20" s="272" t="s">
        <v>418</v>
      </c>
      <c r="BH20" s="273" t="s">
        <v>425</v>
      </c>
      <c r="BI20" t="s">
        <v>310</v>
      </c>
      <c r="BJ20" t="s">
        <v>334</v>
      </c>
      <c r="BK20" t="s">
        <v>431</v>
      </c>
      <c r="BL20" t="s">
        <v>356</v>
      </c>
      <c r="BM20" t="s">
        <v>356</v>
      </c>
      <c r="BN20" t="s">
        <v>453</v>
      </c>
      <c r="BO20" t="s">
        <v>334</v>
      </c>
      <c r="BP20" t="s">
        <v>431</v>
      </c>
      <c r="BQ20" t="s">
        <v>431</v>
      </c>
      <c r="BR20" t="s">
        <v>431</v>
      </c>
      <c r="BS20" t="s">
        <v>323</v>
      </c>
      <c r="BT20" t="s">
        <v>257</v>
      </c>
      <c r="BU20" t="s">
        <v>334</v>
      </c>
      <c r="BV20" t="s">
        <v>496</v>
      </c>
      <c r="BW20" t="s">
        <v>496</v>
      </c>
      <c r="BX20" t="s">
        <v>496</v>
      </c>
      <c r="BY20" t="s">
        <v>431</v>
      </c>
      <c r="BZ20" t="s">
        <v>431</v>
      </c>
      <c r="CA20" t="s">
        <v>334</v>
      </c>
      <c r="CB20" t="s">
        <v>335</v>
      </c>
      <c r="CC20" t="s">
        <v>509</v>
      </c>
      <c r="CD20" t="s">
        <v>335</v>
      </c>
      <c r="CE20" t="s">
        <v>529</v>
      </c>
      <c r="CF20" t="s">
        <v>489</v>
      </c>
      <c r="CG20" t="s">
        <v>334</v>
      </c>
      <c r="CH20" t="s">
        <v>530</v>
      </c>
      <c r="CI20" t="s">
        <v>334</v>
      </c>
      <c r="CJ20" t="s">
        <v>334</v>
      </c>
      <c r="CK20" t="s">
        <v>509</v>
      </c>
      <c r="CL20" t="s">
        <v>509</v>
      </c>
      <c r="CM20" t="s">
        <v>335</v>
      </c>
      <c r="CN20" t="s">
        <v>335</v>
      </c>
      <c r="CO20" t="s">
        <v>511</v>
      </c>
      <c r="CP20" t="s">
        <v>335</v>
      </c>
      <c r="CQ20" t="s">
        <v>509</v>
      </c>
      <c r="CR20" t="s">
        <v>201</v>
      </c>
      <c r="CS20" t="s">
        <v>534</v>
      </c>
      <c r="CT20" t="s">
        <v>333</v>
      </c>
      <c r="CU20" t="s">
        <v>333</v>
      </c>
      <c r="CV20" t="s">
        <v>14</v>
      </c>
      <c r="CW20" t="s">
        <v>14</v>
      </c>
      <c r="CX20" t="s">
        <v>14</v>
      </c>
      <c r="CY20" t="s">
        <v>201</v>
      </c>
      <c r="CZ20" t="s">
        <v>14</v>
      </c>
      <c r="DA20" t="s">
        <v>511</v>
      </c>
      <c r="DB20" t="s">
        <v>335</v>
      </c>
      <c r="DC20" t="s">
        <v>14</v>
      </c>
      <c r="DD20" s="531" t="s">
        <v>14</v>
      </c>
      <c r="DE20" t="s">
        <v>580</v>
      </c>
      <c r="DF20" t="s">
        <v>201</v>
      </c>
      <c r="DG20" s="542" t="s">
        <v>14</v>
      </c>
      <c r="DH20" t="s">
        <v>14</v>
      </c>
      <c r="DI20" t="s">
        <v>509</v>
      </c>
      <c r="DJ20" s="560" t="s">
        <v>671</v>
      </c>
      <c r="DK20" s="560" t="s">
        <v>405</v>
      </c>
      <c r="DL20" s="571" t="s">
        <v>526</v>
      </c>
      <c r="DM20" t="s">
        <v>14</v>
      </c>
      <c r="DN20" t="s">
        <v>405</v>
      </c>
      <c r="DO20" t="s">
        <v>602</v>
      </c>
      <c r="DP20" t="s">
        <v>705</v>
      </c>
    </row>
    <row r="21" spans="1:120">
      <c r="A21" s="93" t="s">
        <v>122</v>
      </c>
      <c r="C21" t="str">
        <f ca="1">IFERROR(MIN(100,ROUND(AVERAGE(SUMIFS(Data!$E:$E,Data!$B:$B,$A21,Data!$A:$A,#REF!)/(COUNTIFS(Data!$B:$B,$A21,Data!$A:$A,#REF!)*3),SQRT(AVERAGEIFS(Data!$D:$D,Data!$B:$B,$A21,Data!$A:$A,#REF!)))*100*IFERROR(VLOOKUP(MATCH($A21,INDIRECT(ADDRESS(2,38+MATCH(C$1,'Master List'!$AM$1:$XDT$1,0),1,1,"Master List")&amp;":"&amp;ADDRESS(51,38+MATCH(C$1,'Master List'!$AM$1:$XDT$1,0),1,1),TRUE),0),'Master List'!$AE$1:$AF$51,2,FALSE)+IFERROR(VLOOKUP($A21,'Master List'!$AG:$AL,6,FALSE),0),1),0)),"")</f>
        <v/>
      </c>
      <c r="D21" t="str">
        <f ca="1">IFERROR(MIN(100,ROUND(AVERAGE(SUMIFS(Data!$E:$E,Data!$B:$B,$A21,Data!$A:$A,#REF!)/(COUNTIFS(Data!$B:$B,$A21,Data!$A:$A,#REF!)*3),SQRT(AVERAGEIFS(Data!$D:$D,Data!$B:$B,$A21,Data!$A:$A,#REF!)))*100*IFERROR(VLOOKUP(MATCH($A21,INDIRECT(ADDRESS(2,38+MATCH(D$1,'Master List'!$AM$1:$XDT$1,0),1,1,"Master List")&amp;":"&amp;ADDRESS(51,38+MATCH(D$1,'Master List'!$AM$1:$XDT$1,0),1,1),TRUE),0),'Master List'!$AE$1:$AF$51,2,FALSE)+IFERROR(VLOOKUP($A21,'Master List'!$AG:$AL,6,FALSE),0),1),0)),"")</f>
        <v/>
      </c>
      <c r="E21" t="str">
        <f ca="1">IFERROR(MIN(100,ROUND(AVERAGE(SUMIFS(Data!$E:$E,Data!$B:$B,$A21,Data!$A:$A,#REF!)/(COUNTIFS(Data!$B:$B,$A21,Data!$A:$A,#REF!)*3),SQRT(AVERAGEIFS(Data!$D:$D,Data!$B:$B,$A21,Data!$A:$A,#REF!)))*100*IFERROR(VLOOKUP(MATCH($A21,INDIRECT(ADDRESS(2,38+MATCH(E$1,'Master List'!$AM$1:$XDT$1,0),1,1,"Master List")&amp;":"&amp;ADDRESS(51,38+MATCH(E$1,'Master List'!$AM$1:$XDT$1,0),1,1),TRUE),0),'Master List'!$AE$1:$AF$51,2,FALSE)+IFERROR(VLOOKUP($A21,'Master List'!$AG:$AL,6,FALSE),0),1),0)),"")</f>
        <v/>
      </c>
      <c r="F21" t="str">
        <f ca="1">IFERROR(MIN(100,ROUND(AVERAGE(SUMIFS(Data!$E:$E,Data!$B:$B,$A21,Data!$A:$A,#REF!)/(COUNTIFS(Data!$B:$B,$A21,Data!$A:$A,#REF!)*3),SQRT(AVERAGEIFS(Data!$D:$D,Data!$B:$B,$A21,Data!$A:$A,#REF!)))*100*IFERROR(VLOOKUP(MATCH($A21,INDIRECT(ADDRESS(2,38+MATCH(F$1,'Master List'!$AM$1:$XDT$1,0),1,1,"Master List")&amp;":"&amp;ADDRESS(51,38+MATCH(F$1,'Master List'!$AM$1:$XDT$1,0),1,1),TRUE),0),'Master List'!$AE$1:$AF$51,2,FALSE)+IFERROR(VLOOKUP($A21,'Master List'!$AG:$AL,6,FALSE),0),1),0)),"")</f>
        <v/>
      </c>
      <c r="G21" t="str">
        <f ca="1">IFERROR(MIN(100,ROUND(AVERAGE(SUMIFS(Data!$E:$E,Data!$B:$B,$A21,Data!$A:$A,#REF!)/(COUNTIFS(Data!$B:$B,$A21,Data!$A:$A,#REF!)*3),SQRT(AVERAGEIFS(Data!$D:$D,Data!$B:$B,$A21,Data!$A:$A,#REF!)))*100*IFERROR(VLOOKUP(MATCH($A21,INDIRECT(ADDRESS(2,38+MATCH(G$1,'Master List'!$AM$1:$XDT$1,0),1,1,"Master List")&amp;":"&amp;ADDRESS(51,38+MATCH(G$1,'Master List'!$AM$1:$XDT$1,0),1,1),TRUE),0),'Master List'!$AE$1:$AF$51,2,FALSE)+IFERROR(VLOOKUP($A21,'Master List'!$AG:$AL,6,FALSE),0),1),0)),"")</f>
        <v/>
      </c>
      <c r="H21">
        <f t="shared" ca="1" si="4"/>
        <v>-98.978999999999999</v>
      </c>
      <c r="I21">
        <f t="shared" ca="1" si="5"/>
        <v>31</v>
      </c>
      <c r="J21" t="str">
        <f t="shared" si="0"/>
        <v>Watchmen</v>
      </c>
      <c r="K21">
        <f ca="1">IFERROR(MIN(100,ROUND(AVERAGE(SUMIFS(Data!$E:$E,Data!$B:$B,$A21,Data!$A:$A,K$1)/(COUNTIFS(Data!$B:$B,$A21,Data!$A:$A,K$1)*3),SQRT(AVERAGEIFS(Data!$D:$D,Data!$B:$B,$A21,Data!$A:$A,K$1)))*100*IFERROR(VLOOKUP(MATCH($A21,INDIRECT(ADDRESS(2,38+MATCH(K$1,'Master List'!$AM$1:$XDT$1,0),1,1,"Master List")&amp;":"&amp;ADDRESS(51,38+MATCH(K$1,'Master List'!$AM$1:$XDT$1,0),1,1),TRUE),0),'Master List'!$AE$1:$AF$51,2,FALSE)+IFERROR(VLOOKUP($A21,'Master List'!$AG:$AL,6,FALSE),0),1),0)),"")</f>
        <v>100</v>
      </c>
      <c r="L21" t="str">
        <f ca="1">IFERROR(MIN(100,ROUND(AVERAGE(SUMIFS(Data!$E:$E,Data!$B:$B,$A21,Data!$A:$A,L$1)/(COUNTIFS(Data!$B:$B,$A21,Data!$A:$A,L$1)*3),SQRT(AVERAGEIFS(Data!$D:$D,Data!$B:$B,$A21,Data!$A:$A,L$1)))*100*IFERROR(VLOOKUP(MATCH($A21,INDIRECT(ADDRESS(2,38+MATCH(L$1,'Master List'!$AM$1:$XDT$1,0),1,1,"Master List")&amp;":"&amp;ADDRESS(51,38+MATCH(L$1,'Master List'!$AM$1:$XDT$1,0),1,1),TRUE),0),'Master List'!$AE$1:$AF$51,2,FALSE)+IFERROR(VLOOKUP($A21,'Master List'!$AG:$AL,6,FALSE),0),1),0)),"")</f>
        <v/>
      </c>
      <c r="M21">
        <f ca="1">IFERROR(MIN(100,ROUND(AVERAGE(SUMIFS(Data!$E:$E,Data!$B:$B,$A21,Data!$A:$A,M$1)/(COUNTIFS(Data!$B:$B,$A21,Data!$A:$A,M$1)*3),SQRT(AVERAGEIFS(Data!$D:$D,Data!$B:$B,$A21,Data!$A:$A,M$1)))*100*IFERROR(VLOOKUP(MATCH($A21,INDIRECT(ADDRESS(2,38+MATCH(M$1,'Master List'!$AM$1:$XDT$1,0),1,1,"Master List")&amp;":"&amp;ADDRESS(51,38+MATCH(M$1,'Master List'!$AM$1:$XDT$1,0),1,1),TRUE),0),'Master List'!$AE$1:$AF$51,2,FALSE)+IFERROR(VLOOKUP($A21,'Master List'!$AG:$AL,6,FALSE),0),1),0)),"")</f>
        <v>96</v>
      </c>
      <c r="N21">
        <f ca="1">IFERROR(MIN(100,ROUND(AVERAGE(SUMIFS(Data!$E:$E,Data!$B:$B,$A21,Data!$A:$A,N$1)/(COUNTIFS(Data!$B:$B,$A21,Data!$A:$A,N$1)*3),SQRT(AVERAGEIFS(Data!$D:$D,Data!$B:$B,$A21,Data!$A:$A,N$1)))*100*IFERROR(VLOOKUP(MATCH($A21,INDIRECT(ADDRESS(2,38+MATCH(N$1,'Master List'!$AM$1:$XDT$1,0),1,1,"Master List")&amp;":"&amp;ADDRESS(51,38+MATCH(N$1,'Master List'!$AM$1:$XDT$1,0),1,1),TRUE),0),'Master List'!$AE$1:$AF$51,2,FALSE)+IFERROR(VLOOKUP($A21,'Master List'!$AG:$AL,6,FALSE),0),1),0)),"")</f>
        <v>81</v>
      </c>
      <c r="O21">
        <f ca="1">IFERROR(MIN(100,ROUND(AVERAGE(SUMIFS(Data!$E:$E,Data!$B:$B,$A21,Data!$A:$A,O$1)/(COUNTIFS(Data!$B:$B,$A21,Data!$A:$A,O$1)*3),SQRT(AVERAGEIFS(Data!$D:$D,Data!$B:$B,$A21,Data!$A:$A,O$1)))*100*IFERROR(VLOOKUP(MATCH($A21,INDIRECT(ADDRESS(2,38+MATCH(O$1,'Master List'!$AM$1:$XDT$1,0),1,1,"Master List")&amp;":"&amp;ADDRESS(51,38+MATCH(O$1,'Master List'!$AM$1:$XDT$1,0),1,1),TRUE),0),'Master List'!$AE$1:$AF$51,2,FALSE)+IFERROR(VLOOKUP($A21,'Master List'!$AG:$AL,6,FALSE),0),1),0)),"")</f>
        <v>100</v>
      </c>
      <c r="P21">
        <f ca="1">IFERROR(MIN(100,ROUND(AVERAGE(SUMIFS(Data!$E:$E,Data!$B:$B,$A21,Data!$A:$A,P$1)/(COUNTIFS(Data!$B:$B,$A21,Data!$A:$A,P$1)*3),SQRT(AVERAGEIFS(Data!$D:$D,Data!$B:$B,$A21,Data!$A:$A,P$1)))*100*IFERROR(VLOOKUP(MATCH($A21,INDIRECT(ADDRESS(2,38+MATCH(P$1,'Master List'!$AM$1:$XDT$1,0),1,1,"Master List")&amp;":"&amp;ADDRESS(51,38+MATCH(P$1,'Master List'!$AM$1:$XDT$1,0),1,1),TRUE),0),'Master List'!$AE$1:$AF$51,2,FALSE)+IFERROR(VLOOKUP($A21,'Master List'!$AG:$AL,6,FALSE),0),1),0)),"")</f>
        <v>100</v>
      </c>
      <c r="Q21">
        <f ca="1">IFERROR(MIN(100,ROUND(AVERAGE(SUMIFS(Data!$E:$E,Data!$B:$B,$A21,Data!$A:$A,Q$1)/(COUNTIFS(Data!$B:$B,$A21,Data!$A:$A,Q$1)*3),SQRT(AVERAGEIFS(Data!$D:$D,Data!$B:$B,$A21,Data!$A:$A,Q$1)))*100*IFERROR(VLOOKUP(MATCH($A21,INDIRECT(ADDRESS(2,38+MATCH(Q$1,'Master List'!$AM$1:$XDT$1,0),1,1,"Master List")&amp;":"&amp;ADDRESS(51,38+MATCH(Q$1,'Master List'!$AM$1:$XDT$1,0),1,1),TRUE),0),'Master List'!$AE$1:$AF$51,2,FALSE)+IFERROR(VLOOKUP($A21,'Master List'!$AG:$AL,6,FALSE),0),1),0)),"")</f>
        <v>97</v>
      </c>
      <c r="R21">
        <f ca="1">IFERROR(MIN(100,ROUND(AVERAGE(SUMIFS(Data!$E:$E,Data!$B:$B,$A21,Data!$A:$A,R$1)/(COUNTIFS(Data!$B:$B,$A21,Data!$A:$A,R$1)*3),SQRT(AVERAGEIFS(Data!$D:$D,Data!$B:$B,$A21,Data!$A:$A,R$1)))*100*IFERROR(VLOOKUP(MATCH($A21,INDIRECT(ADDRESS(2,38+MATCH(R$1,'Master List'!$AM$1:$XDT$1,0),1,1,"Master List")&amp;":"&amp;ADDRESS(51,38+MATCH(R$1,'Master List'!$AM$1:$XDT$1,0),1,1),TRUE),0),'Master List'!$AE$1:$AF$51,2,FALSE)+IFERROR(VLOOKUP($A21,'Master List'!$AG:$AL,6,FALSE),0),1),0)),"")</f>
        <v>77</v>
      </c>
      <c r="S21">
        <f ca="1">IFERROR(MIN(100,ROUND(AVERAGE(SUMIFS(Data!$E:$E,Data!$B:$B,$A21,Data!$A:$A,S$1)/(COUNTIFS(Data!$B:$B,$A21,Data!$A:$A,S$1)*3),SQRT(AVERAGEIFS(Data!$D:$D,Data!$B:$B,$A21,Data!$A:$A,S$1)))*100*IFERROR(VLOOKUP(MATCH($A21,INDIRECT(ADDRESS(2,38+MATCH(S$1,'Master List'!$AM$1:$XDT$1,0),1,1,"Master List")&amp;":"&amp;ADDRESS(51,38+MATCH(S$1,'Master List'!$AM$1:$XDT$1,0),1,1),TRUE),0),'Master List'!$AE$1:$AF$51,2,FALSE)+IFERROR(VLOOKUP($A21,'Master List'!$AG:$AL,6,FALSE),0),1),0)),"")</f>
        <v>96</v>
      </c>
      <c r="T21">
        <f ca="1">IFERROR(MIN(100,ROUND(AVERAGE(SUMIFS(Data!$E:$E,Data!$B:$B,$A21,Data!$A:$A,T$1)/(COUNTIFS(Data!$B:$B,$A21,Data!$A:$A,T$1)*3),SQRT(AVERAGEIFS(Data!$D:$D,Data!$B:$B,$A21,Data!$A:$A,T$1)))*100*IFERROR(VLOOKUP(MATCH($A21,INDIRECT(ADDRESS(2,38+MATCH(T$1,'Master List'!$AM$1:$XDT$1,0),1,1,"Master List")&amp;":"&amp;ADDRESS(51,38+MATCH(T$1,'Master List'!$AM$1:$XDT$1,0),1,1),TRUE),0),'Master List'!$AE$1:$AF$51,2,FALSE)+IFERROR(VLOOKUP($A21,'Master List'!$AG:$AL,6,FALSE),0),1),0)),"")</f>
        <v>80</v>
      </c>
      <c r="U21">
        <f t="shared" ca="1" si="6"/>
        <v>91.909888888888887</v>
      </c>
      <c r="V21">
        <f t="shared" ca="1" si="7"/>
        <v>2</v>
      </c>
      <c r="W21" t="str">
        <f t="shared" si="8"/>
        <v>Watchmen</v>
      </c>
      <c r="Y21">
        <f>IFERROR(SUMIF(Data!B:B,$A21,Data!E:E)/(COUNTIF(Data!B:B,$A21)*3),"")</f>
        <v>0.73655913978494625</v>
      </c>
      <c r="Z21">
        <f>IFERROR(AVERAGEIF(Data!B:B,A21,Data!D:D),"")</f>
        <v>0.81387096774193546</v>
      </c>
      <c r="AA21">
        <f>IFERROR((COUNTIF(Data!B:B,A21)-COUNTIFS(Data!B:B,A21,Data!F:F,"N"))/COUNTIF(Data!B:B,A21),"")</f>
        <v>0.989247311827957</v>
      </c>
      <c r="AB21">
        <f t="shared" si="1"/>
        <v>82.021000000000001</v>
      </c>
      <c r="AC21">
        <f t="shared" si="2"/>
        <v>7</v>
      </c>
      <c r="AD21" t="str">
        <f t="shared" si="3"/>
        <v>Watchmen</v>
      </c>
      <c r="AE21">
        <v>20</v>
      </c>
      <c r="AF21">
        <v>1.05</v>
      </c>
      <c r="AG21" s="332" t="s">
        <v>705</v>
      </c>
      <c r="AH21" s="333"/>
      <c r="AI21" s="510" t="s">
        <v>51</v>
      </c>
      <c r="AJ21" s="510"/>
      <c r="AK21" s="510" t="s">
        <v>51</v>
      </c>
      <c r="AL21">
        <f t="shared" si="9"/>
        <v>0.04</v>
      </c>
      <c r="AN21" t="s">
        <v>334</v>
      </c>
      <c r="AO21" s="157" t="s">
        <v>334</v>
      </c>
      <c r="AP21" s="161" t="s">
        <v>120</v>
      </c>
      <c r="AQ21" s="164" t="s">
        <v>236</v>
      </c>
      <c r="AR21" s="174" t="s">
        <v>236</v>
      </c>
      <c r="AS21" t="s">
        <v>334</v>
      </c>
      <c r="AT21" t="s">
        <v>132</v>
      </c>
      <c r="AU21" t="s">
        <v>132</v>
      </c>
      <c r="AV21" t="s">
        <v>132</v>
      </c>
      <c r="AW21" s="64" t="s">
        <v>132</v>
      </c>
      <c r="AX21" t="s">
        <v>132</v>
      </c>
      <c r="AY21" t="s">
        <v>354</v>
      </c>
      <c r="AZ21" t="s">
        <v>333</v>
      </c>
      <c r="BA21" t="s">
        <v>354</v>
      </c>
      <c r="BB21" t="s">
        <v>354</v>
      </c>
      <c r="BC21" t="s">
        <v>333</v>
      </c>
      <c r="BD21" s="255" t="s">
        <v>334</v>
      </c>
      <c r="BE21" s="256" t="s">
        <v>257</v>
      </c>
      <c r="BF21" t="s">
        <v>257</v>
      </c>
      <c r="BG21" s="272" t="s">
        <v>234</v>
      </c>
      <c r="BH21" s="273" t="s">
        <v>408</v>
      </c>
      <c r="BI21" t="s">
        <v>405</v>
      </c>
      <c r="BJ21" t="s">
        <v>438</v>
      </c>
      <c r="BK21" t="s">
        <v>334</v>
      </c>
      <c r="BL21" t="s">
        <v>431</v>
      </c>
      <c r="BM21" t="s">
        <v>431</v>
      </c>
      <c r="BN21" t="s">
        <v>356</v>
      </c>
      <c r="BO21" t="s">
        <v>461</v>
      </c>
      <c r="BP21" t="s">
        <v>334</v>
      </c>
      <c r="BQ21" t="s">
        <v>334</v>
      </c>
      <c r="BR21" t="s">
        <v>334</v>
      </c>
      <c r="BS21" t="s">
        <v>257</v>
      </c>
      <c r="BT21" t="s">
        <v>480</v>
      </c>
      <c r="BU21" t="s">
        <v>257</v>
      </c>
      <c r="BV21" t="s">
        <v>334</v>
      </c>
      <c r="BW21" t="s">
        <v>431</v>
      </c>
      <c r="BX21" t="s">
        <v>334</v>
      </c>
      <c r="BY21" t="s">
        <v>496</v>
      </c>
      <c r="BZ21" t="s">
        <v>496</v>
      </c>
      <c r="CA21" t="s">
        <v>335</v>
      </c>
      <c r="CB21" t="s">
        <v>509</v>
      </c>
      <c r="CC21" t="s">
        <v>257</v>
      </c>
      <c r="CD21" t="s">
        <v>509</v>
      </c>
      <c r="CE21" t="s">
        <v>530</v>
      </c>
      <c r="CF21" t="s">
        <v>334</v>
      </c>
      <c r="CG21" t="s">
        <v>530</v>
      </c>
      <c r="CH21" t="s">
        <v>335</v>
      </c>
      <c r="CI21" t="s">
        <v>530</v>
      </c>
      <c r="CJ21" t="s">
        <v>560</v>
      </c>
      <c r="CK21" t="s">
        <v>257</v>
      </c>
      <c r="CL21" t="s">
        <v>257</v>
      </c>
      <c r="CM21" t="s">
        <v>509</v>
      </c>
      <c r="CN21" t="s">
        <v>509</v>
      </c>
      <c r="CO21" t="s">
        <v>257</v>
      </c>
      <c r="CP21" t="s">
        <v>511</v>
      </c>
      <c r="CQ21" t="s">
        <v>14</v>
      </c>
      <c r="CR21" t="s">
        <v>534</v>
      </c>
      <c r="CS21" t="s">
        <v>414</v>
      </c>
      <c r="CT21" t="s">
        <v>335</v>
      </c>
      <c r="CU21" t="s">
        <v>511</v>
      </c>
      <c r="CV21" t="s">
        <v>201</v>
      </c>
      <c r="CW21" t="s">
        <v>201</v>
      </c>
      <c r="CX21" t="s">
        <v>201</v>
      </c>
      <c r="CY21" t="s">
        <v>405</v>
      </c>
      <c r="CZ21" t="s">
        <v>201</v>
      </c>
      <c r="DA21" t="s">
        <v>333</v>
      </c>
      <c r="DB21" t="s">
        <v>201</v>
      </c>
      <c r="DC21" t="s">
        <v>201</v>
      </c>
      <c r="DD21" s="531" t="s">
        <v>201</v>
      </c>
      <c r="DE21" t="s">
        <v>481</v>
      </c>
      <c r="DF21" t="s">
        <v>405</v>
      </c>
      <c r="DG21" s="542" t="s">
        <v>580</v>
      </c>
      <c r="DH21" t="s">
        <v>580</v>
      </c>
      <c r="DI21" t="s">
        <v>201</v>
      </c>
      <c r="DJ21" s="560" t="s">
        <v>323</v>
      </c>
      <c r="DK21" s="560" t="s">
        <v>414</v>
      </c>
      <c r="DL21" s="571" t="s">
        <v>122</v>
      </c>
      <c r="DM21" t="s">
        <v>509</v>
      </c>
      <c r="DN21" t="s">
        <v>201</v>
      </c>
      <c r="DO21" t="s">
        <v>561</v>
      </c>
      <c r="DP21" t="s">
        <v>122</v>
      </c>
    </row>
    <row r="22" spans="1:120">
      <c r="A22" s="93" t="s">
        <v>20</v>
      </c>
      <c r="C22" t="str">
        <f ca="1">IFERROR(MIN(100,ROUND(AVERAGE(SUMIFS(Data!$E:$E,Data!$B:$B,$A22,Data!$A:$A,#REF!)/(COUNTIFS(Data!$B:$B,$A22,Data!$A:$A,#REF!)*3),SQRT(AVERAGEIFS(Data!$D:$D,Data!$B:$B,$A22,Data!$A:$A,#REF!)))*100*IFERROR(VLOOKUP(MATCH($A22,INDIRECT(ADDRESS(2,38+MATCH(C$1,'Master List'!$AM$1:$XDT$1,0),1,1,"Master List")&amp;":"&amp;ADDRESS(51,38+MATCH(C$1,'Master List'!$AM$1:$XDT$1,0),1,1),TRUE),0),'Master List'!$AE$1:$AF$51,2,FALSE)+IFERROR(VLOOKUP($A22,'Master List'!$AG:$AL,6,FALSE),0),1),0)),"")</f>
        <v/>
      </c>
      <c r="D22" t="str">
        <f ca="1">IFERROR(MIN(100,ROUND(AVERAGE(SUMIFS(Data!$E:$E,Data!$B:$B,$A22,Data!$A:$A,#REF!)/(COUNTIFS(Data!$B:$B,$A22,Data!$A:$A,#REF!)*3),SQRT(AVERAGEIFS(Data!$D:$D,Data!$B:$B,$A22,Data!$A:$A,#REF!)))*100*IFERROR(VLOOKUP(MATCH($A22,INDIRECT(ADDRESS(2,38+MATCH(D$1,'Master List'!$AM$1:$XDT$1,0),1,1,"Master List")&amp;":"&amp;ADDRESS(51,38+MATCH(D$1,'Master List'!$AM$1:$XDT$1,0),1,1),TRUE),0),'Master List'!$AE$1:$AF$51,2,FALSE)+IFERROR(VLOOKUP($A22,'Master List'!$AG:$AL,6,FALSE),0),1),0)),"")</f>
        <v/>
      </c>
      <c r="E22" t="str">
        <f ca="1">IFERROR(MIN(100,ROUND(AVERAGE(SUMIFS(Data!$E:$E,Data!$B:$B,$A22,Data!$A:$A,#REF!)/(COUNTIFS(Data!$B:$B,$A22,Data!$A:$A,#REF!)*3),SQRT(AVERAGEIFS(Data!$D:$D,Data!$B:$B,$A22,Data!$A:$A,#REF!)))*100*IFERROR(VLOOKUP(MATCH($A22,INDIRECT(ADDRESS(2,38+MATCH(E$1,'Master List'!$AM$1:$XDT$1,0),1,1,"Master List")&amp;":"&amp;ADDRESS(51,38+MATCH(E$1,'Master List'!$AM$1:$XDT$1,0),1,1),TRUE),0),'Master List'!$AE$1:$AF$51,2,FALSE)+IFERROR(VLOOKUP($A22,'Master List'!$AG:$AL,6,FALSE),0),1),0)),"")</f>
        <v/>
      </c>
      <c r="F22" t="str">
        <f ca="1">IFERROR(MIN(100,ROUND(AVERAGE(SUMIFS(Data!$E:$E,Data!$B:$B,$A22,Data!$A:$A,#REF!)/(COUNTIFS(Data!$B:$B,$A22,Data!$A:$A,#REF!)*3),SQRT(AVERAGEIFS(Data!$D:$D,Data!$B:$B,$A22,Data!$A:$A,#REF!)))*100*IFERROR(VLOOKUP(MATCH($A22,INDIRECT(ADDRESS(2,38+MATCH(F$1,'Master List'!$AM$1:$XDT$1,0),1,1,"Master List")&amp;":"&amp;ADDRESS(51,38+MATCH(F$1,'Master List'!$AM$1:$XDT$1,0),1,1),TRUE),0),'Master List'!$AE$1:$AF$51,2,FALSE)+IFERROR(VLOOKUP($A22,'Master List'!$AG:$AL,6,FALSE),0),1),0)),"")</f>
        <v/>
      </c>
      <c r="G22" t="str">
        <f ca="1">IFERROR(MIN(100,ROUND(AVERAGE(SUMIFS(Data!$E:$E,Data!$B:$B,$A22,Data!$A:$A,#REF!)/(COUNTIFS(Data!$B:$B,$A22,Data!$A:$A,#REF!)*3),SQRT(AVERAGEIFS(Data!$D:$D,Data!$B:$B,$A22,Data!$A:$A,#REF!)))*100*IFERROR(VLOOKUP(MATCH($A22,INDIRECT(ADDRESS(2,38+MATCH(G$1,'Master List'!$AM$1:$XDT$1,0),1,1,"Master List")&amp;":"&amp;ADDRESS(51,38+MATCH(G$1,'Master List'!$AM$1:$XDT$1,0),1,1),TRUE),0),'Master List'!$AE$1:$AF$51,2,FALSE)+IFERROR(VLOOKUP($A22,'Master List'!$AG:$AL,6,FALSE),0),1),0)),"")</f>
        <v/>
      </c>
      <c r="H22">
        <f t="shared" ca="1" si="4"/>
        <v>-98.977999999999994</v>
      </c>
      <c r="I22">
        <f t="shared" ca="1" si="5"/>
        <v>30</v>
      </c>
      <c r="J22" t="str">
        <f t="shared" si="0"/>
        <v>Gunblade</v>
      </c>
      <c r="K22">
        <f ca="1">IFERROR(MIN(100,ROUND(AVERAGE(SUMIFS(Data!$E:$E,Data!$B:$B,$A22,Data!$A:$A,K$1)/(COUNTIFS(Data!$B:$B,$A22,Data!$A:$A,K$1)*3),SQRT(AVERAGEIFS(Data!$D:$D,Data!$B:$B,$A22,Data!$A:$A,K$1)))*100*IFERROR(VLOOKUP(MATCH($A22,INDIRECT(ADDRESS(2,38+MATCH(K$1,'Master List'!$AM$1:$XDT$1,0),1,1,"Master List")&amp;":"&amp;ADDRESS(51,38+MATCH(K$1,'Master List'!$AM$1:$XDT$1,0),1,1),TRUE),0),'Master List'!$AE$1:$AF$51,2,FALSE)+IFERROR(VLOOKUP($A22,'Master List'!$AG:$AL,6,FALSE),0),1),0)),"")</f>
        <v>97</v>
      </c>
      <c r="L22">
        <f ca="1">IFERROR(MIN(100,ROUND(AVERAGE(SUMIFS(Data!$E:$E,Data!$B:$B,$A22,Data!$A:$A,L$1)/(COUNTIFS(Data!$B:$B,$A22,Data!$A:$A,L$1)*3),SQRT(AVERAGEIFS(Data!$D:$D,Data!$B:$B,$A22,Data!$A:$A,L$1)))*100*IFERROR(VLOOKUP(MATCH($A22,INDIRECT(ADDRESS(2,38+MATCH(L$1,'Master List'!$AM$1:$XDT$1,0),1,1,"Master List")&amp;":"&amp;ADDRESS(51,38+MATCH(L$1,'Master List'!$AM$1:$XDT$1,0),1,1),TRUE),0),'Master List'!$AE$1:$AF$51,2,FALSE)+IFERROR(VLOOKUP($A22,'Master List'!$AG:$AL,6,FALSE),0),1),0)),"")</f>
        <v>61</v>
      </c>
      <c r="M22">
        <f ca="1">IFERROR(MIN(100,ROUND(AVERAGE(SUMIFS(Data!$E:$E,Data!$B:$B,$A22,Data!$A:$A,M$1)/(COUNTIFS(Data!$B:$B,$A22,Data!$A:$A,M$1)*3),SQRT(AVERAGEIFS(Data!$D:$D,Data!$B:$B,$A22,Data!$A:$A,M$1)))*100*IFERROR(VLOOKUP(MATCH($A22,INDIRECT(ADDRESS(2,38+MATCH(M$1,'Master List'!$AM$1:$XDT$1,0),1,1,"Master List")&amp;":"&amp;ADDRESS(51,38+MATCH(M$1,'Master List'!$AM$1:$XDT$1,0),1,1),TRUE),0),'Master List'!$AE$1:$AF$51,2,FALSE)+IFERROR(VLOOKUP($A22,'Master List'!$AG:$AL,6,FALSE),0),1),0)),"")</f>
        <v>74</v>
      </c>
      <c r="N22">
        <f ca="1">IFERROR(MIN(100,ROUND(AVERAGE(SUMIFS(Data!$E:$E,Data!$B:$B,$A22,Data!$A:$A,N$1)/(COUNTIFS(Data!$B:$B,$A22,Data!$A:$A,N$1)*3),SQRT(AVERAGEIFS(Data!$D:$D,Data!$B:$B,$A22,Data!$A:$A,N$1)))*100*IFERROR(VLOOKUP(MATCH($A22,INDIRECT(ADDRESS(2,38+MATCH(N$1,'Master List'!$AM$1:$XDT$1,0),1,1,"Master List")&amp;":"&amp;ADDRESS(51,38+MATCH(N$1,'Master List'!$AM$1:$XDT$1,0),1,1),TRUE),0),'Master List'!$AE$1:$AF$51,2,FALSE)+IFERROR(VLOOKUP($A22,'Master List'!$AG:$AL,6,FALSE),0),1),0)),"")</f>
        <v>74</v>
      </c>
      <c r="O22">
        <f ca="1">IFERROR(MIN(100,ROUND(AVERAGE(SUMIFS(Data!$E:$E,Data!$B:$B,$A22,Data!$A:$A,O$1)/(COUNTIFS(Data!$B:$B,$A22,Data!$A:$A,O$1)*3),SQRT(AVERAGEIFS(Data!$D:$D,Data!$B:$B,$A22,Data!$A:$A,O$1)))*100*IFERROR(VLOOKUP(MATCH($A22,INDIRECT(ADDRESS(2,38+MATCH(O$1,'Master List'!$AM$1:$XDT$1,0),1,1,"Master List")&amp;":"&amp;ADDRESS(51,38+MATCH(O$1,'Master List'!$AM$1:$XDT$1,0),1,1),TRUE),0),'Master List'!$AE$1:$AF$51,2,FALSE)+IFERROR(VLOOKUP($A22,'Master List'!$AG:$AL,6,FALSE),0),1),0)),"")</f>
        <v>87</v>
      </c>
      <c r="P22">
        <f ca="1">IFERROR(MIN(100,ROUND(AVERAGE(SUMIFS(Data!$E:$E,Data!$B:$B,$A22,Data!$A:$A,P$1)/(COUNTIFS(Data!$B:$B,$A22,Data!$A:$A,P$1)*3),SQRT(AVERAGEIFS(Data!$D:$D,Data!$B:$B,$A22,Data!$A:$A,P$1)))*100*IFERROR(VLOOKUP(MATCH($A22,INDIRECT(ADDRESS(2,38+MATCH(P$1,'Master List'!$AM$1:$XDT$1,0),1,1,"Master List")&amp;":"&amp;ADDRESS(51,38+MATCH(P$1,'Master List'!$AM$1:$XDT$1,0),1,1),TRUE),0),'Master List'!$AE$1:$AF$51,2,FALSE)+IFERROR(VLOOKUP($A22,'Master List'!$AG:$AL,6,FALSE),0),1),0)),"")</f>
        <v>66</v>
      </c>
      <c r="Q22">
        <f ca="1">IFERROR(MIN(100,ROUND(AVERAGE(SUMIFS(Data!$E:$E,Data!$B:$B,$A22,Data!$A:$A,Q$1)/(COUNTIFS(Data!$B:$B,$A22,Data!$A:$A,Q$1)*3),SQRT(AVERAGEIFS(Data!$D:$D,Data!$B:$B,$A22,Data!$A:$A,Q$1)))*100*IFERROR(VLOOKUP(MATCH($A22,INDIRECT(ADDRESS(2,38+MATCH(Q$1,'Master List'!$AM$1:$XDT$1,0),1,1,"Master List")&amp;":"&amp;ADDRESS(51,38+MATCH(Q$1,'Master List'!$AM$1:$XDT$1,0),1,1),TRUE),0),'Master List'!$AE$1:$AF$51,2,FALSE)+IFERROR(VLOOKUP($A22,'Master List'!$AG:$AL,6,FALSE),0),1),0)),"")</f>
        <v>73</v>
      </c>
      <c r="R22">
        <f ca="1">IFERROR(MIN(100,ROUND(AVERAGE(SUMIFS(Data!$E:$E,Data!$B:$B,$A22,Data!$A:$A,R$1)/(COUNTIFS(Data!$B:$B,$A22,Data!$A:$A,R$1)*3),SQRT(AVERAGEIFS(Data!$D:$D,Data!$B:$B,$A22,Data!$A:$A,R$1)))*100*IFERROR(VLOOKUP(MATCH($A22,INDIRECT(ADDRESS(2,38+MATCH(R$1,'Master List'!$AM$1:$XDT$1,0),1,1,"Master List")&amp;":"&amp;ADDRESS(51,38+MATCH(R$1,'Master List'!$AM$1:$XDT$1,0),1,1),TRUE),0),'Master List'!$AE$1:$AF$51,2,FALSE)+IFERROR(VLOOKUP($A22,'Master List'!$AG:$AL,6,FALSE),0),1),0)),"")</f>
        <v>66</v>
      </c>
      <c r="S22" t="str">
        <f ca="1">IFERROR(MIN(100,ROUND(AVERAGE(SUMIFS(Data!$E:$E,Data!$B:$B,$A22,Data!$A:$A,S$1)/(COUNTIFS(Data!$B:$B,$A22,Data!$A:$A,S$1)*3),SQRT(AVERAGEIFS(Data!$D:$D,Data!$B:$B,$A22,Data!$A:$A,S$1)))*100*IFERROR(VLOOKUP(MATCH($A22,INDIRECT(ADDRESS(2,38+MATCH(S$1,'Master List'!$AM$1:$XDT$1,0),1,1,"Master List")&amp;":"&amp;ADDRESS(51,38+MATCH(S$1,'Master List'!$AM$1:$XDT$1,0),1,1),TRUE),0),'Master List'!$AE$1:$AF$51,2,FALSE)+IFERROR(VLOOKUP($A22,'Master List'!$AG:$AL,6,FALSE),0),1),0)),"")</f>
        <v/>
      </c>
      <c r="T22">
        <f ca="1">IFERROR(MIN(100,ROUND(AVERAGE(SUMIFS(Data!$E:$E,Data!$B:$B,$A22,Data!$A:$A,T$1)/(COUNTIFS(Data!$B:$B,$A22,Data!$A:$A,T$1)*3),SQRT(AVERAGEIFS(Data!$D:$D,Data!$B:$B,$A22,Data!$A:$A,T$1)))*100*IFERROR(VLOOKUP(MATCH($A22,INDIRECT(ADDRESS(2,38+MATCH(T$1,'Master List'!$AM$1:$XDT$1,0),1,1,"Master List")&amp;":"&amp;ADDRESS(51,38+MATCH(T$1,'Master List'!$AM$1:$XDT$1,0),1,1),TRUE),0),'Master List'!$AE$1:$AF$51,2,FALSE)+IFERROR(VLOOKUP($A22,'Master List'!$AG:$AL,6,FALSE),0),1),0)),"")</f>
        <v>100</v>
      </c>
      <c r="U22">
        <f t="shared" ca="1" si="6"/>
        <v>77.577555555555563</v>
      </c>
      <c r="V22">
        <f t="shared" ca="1" si="7"/>
        <v>25</v>
      </c>
      <c r="W22" t="str">
        <f t="shared" si="8"/>
        <v>Gunblade</v>
      </c>
      <c r="Y22">
        <f>IFERROR(SUMIF(Data!B:B,$A22,Data!E:E)/(COUNTIF(Data!B:B,$A22)*3),"")</f>
        <v>0.59544159544159547</v>
      </c>
      <c r="Z22">
        <f>IFERROR(AVERAGEIF(Data!B:B,A22,Data!D:D),"")</f>
        <v>0.73098290598290605</v>
      </c>
      <c r="AA22">
        <f>IFERROR((COUNTIF(Data!B:B,A22)-COUNTIFS(Data!B:B,A22,Data!F:F,"N"))/COUNTIF(Data!B:B,A22),"")</f>
        <v>0.97008547008547008</v>
      </c>
      <c r="AB22">
        <f t="shared" si="1"/>
        <v>73.022000000000006</v>
      </c>
      <c r="AC22">
        <f t="shared" si="2"/>
        <v>23</v>
      </c>
      <c r="AD22" t="str">
        <f t="shared" si="3"/>
        <v>Gunblade</v>
      </c>
      <c r="AE22">
        <v>21</v>
      </c>
      <c r="AF22">
        <v>1.03</v>
      </c>
      <c r="AG22" s="332" t="s">
        <v>122</v>
      </c>
      <c r="AH22" s="333"/>
      <c r="AI22" s="510" t="s">
        <v>51</v>
      </c>
      <c r="AJ22" s="510" t="s">
        <v>51</v>
      </c>
      <c r="AK22" s="510" t="s">
        <v>51</v>
      </c>
      <c r="AL22">
        <f t="shared" si="9"/>
        <v>6.9999999999999993E-2</v>
      </c>
      <c r="AN22" t="s">
        <v>234</v>
      </c>
      <c r="AO22" s="157" t="s">
        <v>234</v>
      </c>
      <c r="AP22" s="161" t="s">
        <v>234</v>
      </c>
      <c r="AQ22" s="164" t="s">
        <v>120</v>
      </c>
      <c r="AR22" s="174" t="s">
        <v>334</v>
      </c>
      <c r="AS22" t="s">
        <v>132</v>
      </c>
      <c r="AT22" t="s">
        <v>254</v>
      </c>
      <c r="AU22" t="s">
        <v>254</v>
      </c>
      <c r="AV22" t="s">
        <v>254</v>
      </c>
      <c r="AW22" s="64" t="s">
        <v>363</v>
      </c>
      <c r="AX22" t="s">
        <v>234</v>
      </c>
      <c r="AY22" t="s">
        <v>323</v>
      </c>
      <c r="AZ22" t="s">
        <v>354</v>
      </c>
      <c r="BA22" t="s">
        <v>323</v>
      </c>
      <c r="BB22" t="s">
        <v>323</v>
      </c>
      <c r="BC22" t="s">
        <v>257</v>
      </c>
      <c r="BD22" s="255" t="s">
        <v>354</v>
      </c>
      <c r="BE22" s="256" t="s">
        <v>323</v>
      </c>
      <c r="BF22" t="s">
        <v>323</v>
      </c>
      <c r="BG22" s="272" t="s">
        <v>118</v>
      </c>
      <c r="BH22" s="273" t="s">
        <v>405</v>
      </c>
      <c r="BI22" t="s">
        <v>234</v>
      </c>
      <c r="BJ22" t="s">
        <v>257</v>
      </c>
      <c r="BK22" t="s">
        <v>438</v>
      </c>
      <c r="BL22" t="s">
        <v>334</v>
      </c>
      <c r="BM22" t="s">
        <v>334</v>
      </c>
      <c r="BN22" t="s">
        <v>431</v>
      </c>
      <c r="BO22" t="s">
        <v>257</v>
      </c>
      <c r="BP22" t="s">
        <v>461</v>
      </c>
      <c r="BQ22" t="s">
        <v>257</v>
      </c>
      <c r="BR22" t="s">
        <v>257</v>
      </c>
      <c r="BS22" t="s">
        <v>480</v>
      </c>
      <c r="BT22" t="s">
        <v>323</v>
      </c>
      <c r="BU22" t="s">
        <v>323</v>
      </c>
      <c r="BV22" t="s">
        <v>335</v>
      </c>
      <c r="BW22" t="s">
        <v>334</v>
      </c>
      <c r="BX22" t="s">
        <v>335</v>
      </c>
      <c r="BY22" t="s">
        <v>334</v>
      </c>
      <c r="BZ22" t="s">
        <v>334</v>
      </c>
      <c r="CA22" t="s">
        <v>509</v>
      </c>
      <c r="CB22" t="s">
        <v>257</v>
      </c>
      <c r="CC22" t="s">
        <v>323</v>
      </c>
      <c r="CD22" t="s">
        <v>257</v>
      </c>
      <c r="CE22" t="s">
        <v>335</v>
      </c>
      <c r="CF22" t="s">
        <v>530</v>
      </c>
      <c r="CG22" t="s">
        <v>335</v>
      </c>
      <c r="CH22" t="s">
        <v>509</v>
      </c>
      <c r="CI22" t="s">
        <v>335</v>
      </c>
      <c r="CJ22" t="s">
        <v>335</v>
      </c>
      <c r="CK22" t="s">
        <v>14</v>
      </c>
      <c r="CL22" t="s">
        <v>14</v>
      </c>
      <c r="CM22" t="s">
        <v>257</v>
      </c>
      <c r="CN22" t="s">
        <v>511</v>
      </c>
      <c r="CO22" t="s">
        <v>414</v>
      </c>
      <c r="CP22" t="s">
        <v>201</v>
      </c>
      <c r="CQ22" t="s">
        <v>335</v>
      </c>
      <c r="CR22" t="s">
        <v>414</v>
      </c>
      <c r="CS22" t="s">
        <v>323</v>
      </c>
      <c r="CT22" t="s">
        <v>509</v>
      </c>
      <c r="CU22" t="s">
        <v>335</v>
      </c>
      <c r="CV22" t="s">
        <v>534</v>
      </c>
      <c r="CW22" t="s">
        <v>405</v>
      </c>
      <c r="CX22" t="s">
        <v>405</v>
      </c>
      <c r="CY22" t="s">
        <v>534</v>
      </c>
      <c r="CZ22" t="s">
        <v>405</v>
      </c>
      <c r="DA22" t="s">
        <v>335</v>
      </c>
      <c r="DB22" t="s">
        <v>405</v>
      </c>
      <c r="DC22" t="s">
        <v>405</v>
      </c>
      <c r="DD22" s="531" t="s">
        <v>405</v>
      </c>
      <c r="DE22" t="s">
        <v>414</v>
      </c>
      <c r="DF22" t="s">
        <v>481</v>
      </c>
      <c r="DG22" s="542" t="s">
        <v>509</v>
      </c>
      <c r="DH22" t="s">
        <v>201</v>
      </c>
      <c r="DI22" t="s">
        <v>481</v>
      </c>
      <c r="DJ22" s="560" t="s">
        <v>526</v>
      </c>
      <c r="DK22" s="560" t="s">
        <v>481</v>
      </c>
      <c r="DL22" s="571" t="s">
        <v>394</v>
      </c>
      <c r="DM22" t="s">
        <v>405</v>
      </c>
      <c r="DN22" t="s">
        <v>481</v>
      </c>
      <c r="DO22" t="s">
        <v>664</v>
      </c>
      <c r="DP22" t="s">
        <v>20</v>
      </c>
    </row>
    <row r="23" spans="1:120">
      <c r="A23" s="93" t="s">
        <v>394</v>
      </c>
      <c r="C23" t="str">
        <f ca="1">IFERROR(MIN(100,ROUND(AVERAGE(SUMIFS(Data!$E:$E,Data!$B:$B,$A23,Data!$A:$A,#REF!)/(COUNTIFS(Data!$B:$B,$A23,Data!$A:$A,#REF!)*3),SQRT(AVERAGEIFS(Data!$D:$D,Data!$B:$B,$A23,Data!$A:$A,#REF!)))*100*IFERROR(VLOOKUP(MATCH($A23,INDIRECT(ADDRESS(2,38+MATCH(C$1,'Master List'!$AM$1:$XDT$1,0),1,1,"Master List")&amp;":"&amp;ADDRESS(51,38+MATCH(C$1,'Master List'!$AM$1:$XDT$1,0),1,1),TRUE),0),'Master List'!$AE$1:$AF$51,2,FALSE)+IFERROR(VLOOKUP($A23,'Master List'!$AG:$AL,6,FALSE),0),1),0)),"")</f>
        <v/>
      </c>
      <c r="D23" t="str">
        <f ca="1">IFERROR(MIN(100,ROUND(AVERAGE(SUMIFS(Data!$E:$E,Data!$B:$B,$A23,Data!$A:$A,#REF!)/(COUNTIFS(Data!$B:$B,$A23,Data!$A:$A,#REF!)*3),SQRT(AVERAGEIFS(Data!$D:$D,Data!$B:$B,$A23,Data!$A:$A,#REF!)))*100*IFERROR(VLOOKUP(MATCH($A23,INDIRECT(ADDRESS(2,38+MATCH(D$1,'Master List'!$AM$1:$XDT$1,0),1,1,"Master List")&amp;":"&amp;ADDRESS(51,38+MATCH(D$1,'Master List'!$AM$1:$XDT$1,0),1,1),TRUE),0),'Master List'!$AE$1:$AF$51,2,FALSE)+IFERROR(VLOOKUP($A23,'Master List'!$AG:$AL,6,FALSE),0),1),0)),"")</f>
        <v/>
      </c>
      <c r="E23" t="str">
        <f ca="1">IFERROR(MIN(100,ROUND(AVERAGE(SUMIFS(Data!$E:$E,Data!$B:$B,$A23,Data!$A:$A,#REF!)/(COUNTIFS(Data!$B:$B,$A23,Data!$A:$A,#REF!)*3),SQRT(AVERAGEIFS(Data!$D:$D,Data!$B:$B,$A23,Data!$A:$A,#REF!)))*100*IFERROR(VLOOKUP(MATCH($A23,INDIRECT(ADDRESS(2,38+MATCH(E$1,'Master List'!$AM$1:$XDT$1,0),1,1,"Master List")&amp;":"&amp;ADDRESS(51,38+MATCH(E$1,'Master List'!$AM$1:$XDT$1,0),1,1),TRUE),0),'Master List'!$AE$1:$AF$51,2,FALSE)+IFERROR(VLOOKUP($A23,'Master List'!$AG:$AL,6,FALSE),0),1),0)),"")</f>
        <v/>
      </c>
      <c r="F23" t="str">
        <f ca="1">IFERROR(MIN(100,ROUND(AVERAGE(SUMIFS(Data!$E:$E,Data!$B:$B,$A23,Data!$A:$A,#REF!)/(COUNTIFS(Data!$B:$B,$A23,Data!$A:$A,#REF!)*3),SQRT(AVERAGEIFS(Data!$D:$D,Data!$B:$B,$A23,Data!$A:$A,#REF!)))*100*IFERROR(VLOOKUP(MATCH($A23,INDIRECT(ADDRESS(2,38+MATCH(F$1,'Master List'!$AM$1:$XDT$1,0),1,1,"Master List")&amp;":"&amp;ADDRESS(51,38+MATCH(F$1,'Master List'!$AM$1:$XDT$1,0),1,1),TRUE),0),'Master List'!$AE$1:$AF$51,2,FALSE)+IFERROR(VLOOKUP($A23,'Master List'!$AG:$AL,6,FALSE),0),1),0)),"")</f>
        <v/>
      </c>
      <c r="G23" t="str">
        <f ca="1">IFERROR(MIN(100,ROUND(AVERAGE(SUMIFS(Data!$E:$E,Data!$B:$B,$A23,Data!$A:$A,#REF!)/(COUNTIFS(Data!$B:$B,$A23,Data!$A:$A,#REF!)*3),SQRT(AVERAGEIFS(Data!$D:$D,Data!$B:$B,$A23,Data!$A:$A,#REF!)))*100*IFERROR(VLOOKUP(MATCH($A23,INDIRECT(ADDRESS(2,38+MATCH(G$1,'Master List'!$AM$1:$XDT$1,0),1,1,"Master List")&amp;":"&amp;ADDRESS(51,38+MATCH(G$1,'Master List'!$AM$1:$XDT$1,0),1,1),TRUE),0),'Master List'!$AE$1:$AF$51,2,FALSE)+IFERROR(VLOOKUP($A23,'Master List'!$AG:$AL,6,FALSE),0),1),0)),"")</f>
        <v/>
      </c>
      <c r="H23">
        <f t="shared" ca="1" si="4"/>
        <v>-98.977000000000004</v>
      </c>
      <c r="I23">
        <f t="shared" ca="1" si="5"/>
        <v>29</v>
      </c>
      <c r="J23" t="str">
        <f t="shared" si="0"/>
        <v>SPHINKTER</v>
      </c>
      <c r="K23">
        <f ca="1">IFERROR(MIN(100,ROUND(AVERAGE(SUMIFS(Data!$E:$E,Data!$B:$B,$A23,Data!$A:$A,K$1)/(COUNTIFS(Data!$B:$B,$A23,Data!$A:$A,K$1)*3),SQRT(AVERAGEIFS(Data!$D:$D,Data!$B:$B,$A23,Data!$A:$A,K$1)))*100*IFERROR(VLOOKUP(MATCH($A23,INDIRECT(ADDRESS(2,38+MATCH(K$1,'Master List'!$AM$1:$XDT$1,0),1,1,"Master List")&amp;":"&amp;ADDRESS(51,38+MATCH(K$1,'Master List'!$AM$1:$XDT$1,0),1,1),TRUE),0),'Master List'!$AE$1:$AF$51,2,FALSE)+IFERROR(VLOOKUP($A23,'Master List'!$AG:$AL,6,FALSE),0),1),0)),"")</f>
        <v>100</v>
      </c>
      <c r="L23">
        <f ca="1">IFERROR(MIN(100,ROUND(AVERAGE(SUMIFS(Data!$E:$E,Data!$B:$B,$A23,Data!$A:$A,L$1)/(COUNTIFS(Data!$B:$B,$A23,Data!$A:$A,L$1)*3),SQRT(AVERAGEIFS(Data!$D:$D,Data!$B:$B,$A23,Data!$A:$A,L$1)))*100*IFERROR(VLOOKUP(MATCH($A23,INDIRECT(ADDRESS(2,38+MATCH(L$1,'Master List'!$AM$1:$XDT$1,0),1,1,"Master List")&amp;":"&amp;ADDRESS(51,38+MATCH(L$1,'Master List'!$AM$1:$XDT$1,0),1,1),TRUE),0),'Master List'!$AE$1:$AF$51,2,FALSE)+IFERROR(VLOOKUP($A23,'Master List'!$AG:$AL,6,FALSE),0),1),0)),"")</f>
        <v>82</v>
      </c>
      <c r="M23">
        <f ca="1">IFERROR(MIN(100,ROUND(AVERAGE(SUMIFS(Data!$E:$E,Data!$B:$B,$A23,Data!$A:$A,M$1)/(COUNTIFS(Data!$B:$B,$A23,Data!$A:$A,M$1)*3),SQRT(AVERAGEIFS(Data!$D:$D,Data!$B:$B,$A23,Data!$A:$A,M$1)))*100*IFERROR(VLOOKUP(MATCH($A23,INDIRECT(ADDRESS(2,38+MATCH(M$1,'Master List'!$AM$1:$XDT$1,0),1,1,"Master List")&amp;":"&amp;ADDRESS(51,38+MATCH(M$1,'Master List'!$AM$1:$XDT$1,0),1,1),TRUE),0),'Master List'!$AE$1:$AF$51,2,FALSE)+IFERROR(VLOOKUP($A23,'Master List'!$AG:$AL,6,FALSE),0),1),0)),"")</f>
        <v>82</v>
      </c>
      <c r="N23">
        <f ca="1">IFERROR(MIN(100,ROUND(AVERAGE(SUMIFS(Data!$E:$E,Data!$B:$B,$A23,Data!$A:$A,N$1)/(COUNTIFS(Data!$B:$B,$A23,Data!$A:$A,N$1)*3),SQRT(AVERAGEIFS(Data!$D:$D,Data!$B:$B,$A23,Data!$A:$A,N$1)))*100*IFERROR(VLOOKUP(MATCH($A23,INDIRECT(ADDRESS(2,38+MATCH(N$1,'Master List'!$AM$1:$XDT$1,0),1,1,"Master List")&amp;":"&amp;ADDRESS(51,38+MATCH(N$1,'Master List'!$AM$1:$XDT$1,0),1,1),TRUE),0),'Master List'!$AE$1:$AF$51,2,FALSE)+IFERROR(VLOOKUP($A23,'Master List'!$AG:$AL,6,FALSE),0),1),0)),"")</f>
        <v>95</v>
      </c>
      <c r="O23">
        <f ca="1">IFERROR(MIN(100,ROUND(AVERAGE(SUMIFS(Data!$E:$E,Data!$B:$B,$A23,Data!$A:$A,O$1)/(COUNTIFS(Data!$B:$B,$A23,Data!$A:$A,O$1)*3),SQRT(AVERAGEIFS(Data!$D:$D,Data!$B:$B,$A23,Data!$A:$A,O$1)))*100*IFERROR(VLOOKUP(MATCH($A23,INDIRECT(ADDRESS(2,38+MATCH(O$1,'Master List'!$AM$1:$XDT$1,0),1,1,"Master List")&amp;":"&amp;ADDRESS(51,38+MATCH(O$1,'Master List'!$AM$1:$XDT$1,0),1,1),TRUE),0),'Master List'!$AE$1:$AF$51,2,FALSE)+IFERROR(VLOOKUP($A23,'Master List'!$AG:$AL,6,FALSE),0),1),0)),"")</f>
        <v>98</v>
      </c>
      <c r="P23">
        <f ca="1">IFERROR(MIN(100,ROUND(AVERAGE(SUMIFS(Data!$E:$E,Data!$B:$B,$A23,Data!$A:$A,P$1)/(COUNTIFS(Data!$B:$B,$A23,Data!$A:$A,P$1)*3),SQRT(AVERAGEIFS(Data!$D:$D,Data!$B:$B,$A23,Data!$A:$A,P$1)))*100*IFERROR(VLOOKUP(MATCH($A23,INDIRECT(ADDRESS(2,38+MATCH(P$1,'Master List'!$AM$1:$XDT$1,0),1,1,"Master List")&amp;":"&amp;ADDRESS(51,38+MATCH(P$1,'Master List'!$AM$1:$XDT$1,0),1,1),TRUE),0),'Master List'!$AE$1:$AF$51,2,FALSE)+IFERROR(VLOOKUP($A23,'Master List'!$AG:$AL,6,FALSE),0),1),0)),"")</f>
        <v>76</v>
      </c>
      <c r="Q23">
        <f ca="1">IFERROR(MIN(100,ROUND(AVERAGE(SUMIFS(Data!$E:$E,Data!$B:$B,$A23,Data!$A:$A,Q$1)/(COUNTIFS(Data!$B:$B,$A23,Data!$A:$A,Q$1)*3),SQRT(AVERAGEIFS(Data!$D:$D,Data!$B:$B,$A23,Data!$A:$A,Q$1)))*100*IFERROR(VLOOKUP(MATCH($A23,INDIRECT(ADDRESS(2,38+MATCH(Q$1,'Master List'!$AM$1:$XDT$1,0),1,1,"Master List")&amp;":"&amp;ADDRESS(51,38+MATCH(Q$1,'Master List'!$AM$1:$XDT$1,0),1,1),TRUE),0),'Master List'!$AE$1:$AF$51,2,FALSE)+IFERROR(VLOOKUP($A23,'Master List'!$AG:$AL,6,FALSE),0),1),0)),"")</f>
        <v>100</v>
      </c>
      <c r="R23">
        <f ca="1">IFERROR(MIN(100,ROUND(AVERAGE(SUMIFS(Data!$E:$E,Data!$B:$B,$A23,Data!$A:$A,R$1)/(COUNTIFS(Data!$B:$B,$A23,Data!$A:$A,R$1)*3),SQRT(AVERAGEIFS(Data!$D:$D,Data!$B:$B,$A23,Data!$A:$A,R$1)))*100*IFERROR(VLOOKUP(MATCH($A23,INDIRECT(ADDRESS(2,38+MATCH(R$1,'Master List'!$AM$1:$XDT$1,0),1,1,"Master List")&amp;":"&amp;ADDRESS(51,38+MATCH(R$1,'Master List'!$AM$1:$XDT$1,0),1,1),TRUE),0),'Master List'!$AE$1:$AF$51,2,FALSE)+IFERROR(VLOOKUP($A23,'Master List'!$AG:$AL,6,FALSE),0),1),0)),"")</f>
        <v>85</v>
      </c>
      <c r="S23">
        <f ca="1">IFERROR(MIN(100,ROUND(AVERAGE(SUMIFS(Data!$E:$E,Data!$B:$B,$A23,Data!$A:$A,S$1)/(COUNTIFS(Data!$B:$B,$A23,Data!$A:$A,S$1)*3),SQRT(AVERAGEIFS(Data!$D:$D,Data!$B:$B,$A23,Data!$A:$A,S$1)))*100*IFERROR(VLOOKUP(MATCH($A23,INDIRECT(ADDRESS(2,38+MATCH(S$1,'Master List'!$AM$1:$XDT$1,0),1,1,"Master List")&amp;":"&amp;ADDRESS(51,38+MATCH(S$1,'Master List'!$AM$1:$XDT$1,0),1,1),TRUE),0),'Master List'!$AE$1:$AF$51,2,FALSE)+IFERROR(VLOOKUP($A23,'Master List'!$AG:$AL,6,FALSE),0),1),0)),"")</f>
        <v>87</v>
      </c>
      <c r="T23">
        <f ca="1">IFERROR(MIN(100,ROUND(AVERAGE(SUMIFS(Data!$E:$E,Data!$B:$B,$A23,Data!$A:$A,T$1)/(COUNTIFS(Data!$B:$B,$A23,Data!$A:$A,T$1)*3),SQRT(AVERAGEIFS(Data!$D:$D,Data!$B:$B,$A23,Data!$A:$A,T$1)))*100*IFERROR(VLOOKUP(MATCH($A23,INDIRECT(ADDRESS(2,38+MATCH(T$1,'Master List'!$AM$1:$XDT$1,0),1,1,"Master List")&amp;":"&amp;ADDRESS(51,38+MATCH(T$1,'Master List'!$AM$1:$XDT$1,0),1,1),TRUE),0),'Master List'!$AE$1:$AF$51,2,FALSE)+IFERROR(VLOOKUP($A23,'Master List'!$AG:$AL,6,FALSE),0),1),0)),"")</f>
        <v>100</v>
      </c>
      <c r="U23">
        <f t="shared" ca="1" si="6"/>
        <v>90.522999999999996</v>
      </c>
      <c r="V23">
        <f t="shared" ca="1" si="7"/>
        <v>4</v>
      </c>
      <c r="W23" t="str">
        <f t="shared" si="8"/>
        <v>SPHINKTER</v>
      </c>
      <c r="Y23">
        <f>IFERROR(SUMIF(Data!B:B,$A23,Data!E:E)/(COUNTIF(Data!B:B,$A23)*3),"")</f>
        <v>0.73095238095238091</v>
      </c>
      <c r="Z23">
        <f>IFERROR(AVERAGEIF(Data!B:B,A23,Data!D:D),"")</f>
        <v>0.83985714285714286</v>
      </c>
      <c r="AA23">
        <f>IFERROR((COUNTIF(Data!B:B,A23)-COUNTIFS(Data!B:B,A23,Data!F:F,"N"))/COUNTIF(Data!B:B,A23),"")</f>
        <v>1</v>
      </c>
      <c r="AB23">
        <f t="shared" si="1"/>
        <v>82.022999999999996</v>
      </c>
      <c r="AC23">
        <f t="shared" si="2"/>
        <v>6</v>
      </c>
      <c r="AD23" t="str">
        <f t="shared" si="3"/>
        <v>SPHINKTER</v>
      </c>
      <c r="AE23">
        <v>22</v>
      </c>
      <c r="AF23">
        <v>1.03</v>
      </c>
      <c r="AG23" s="332" t="s">
        <v>20</v>
      </c>
      <c r="AH23" s="333"/>
      <c r="AI23" s="510" t="s">
        <v>51</v>
      </c>
      <c r="AJ23" s="510" t="s">
        <v>51</v>
      </c>
      <c r="AK23" s="510" t="s">
        <v>51</v>
      </c>
      <c r="AL23">
        <f t="shared" si="9"/>
        <v>6.9999999999999993E-2</v>
      </c>
      <c r="AN23" t="s">
        <v>14</v>
      </c>
      <c r="AO23" s="157" t="s">
        <v>14</v>
      </c>
      <c r="AP23" s="161" t="s">
        <v>334</v>
      </c>
      <c r="AQ23" s="164" t="s">
        <v>234</v>
      </c>
      <c r="AR23" s="174" t="s">
        <v>120</v>
      </c>
      <c r="AS23" t="s">
        <v>254</v>
      </c>
      <c r="AT23" t="s">
        <v>363</v>
      </c>
      <c r="AU23" t="s">
        <v>363</v>
      </c>
      <c r="AV23" t="s">
        <v>363</v>
      </c>
      <c r="AW23" s="64" t="s">
        <v>234</v>
      </c>
      <c r="AX23" t="s">
        <v>14</v>
      </c>
      <c r="AY23" t="s">
        <v>380</v>
      </c>
      <c r="AZ23" t="s">
        <v>323</v>
      </c>
      <c r="BA23" t="s">
        <v>120</v>
      </c>
      <c r="BB23" t="s">
        <v>120</v>
      </c>
      <c r="BC23" t="s">
        <v>354</v>
      </c>
      <c r="BD23" s="255" t="s">
        <v>257</v>
      </c>
      <c r="BE23" s="256" t="s">
        <v>380</v>
      </c>
      <c r="BF23" t="s">
        <v>356</v>
      </c>
      <c r="BG23" s="272" t="s">
        <v>335</v>
      </c>
      <c r="BH23" s="273" t="s">
        <v>234</v>
      </c>
      <c r="BI23" t="s">
        <v>14</v>
      </c>
      <c r="BJ23" t="s">
        <v>439</v>
      </c>
      <c r="BK23" t="s">
        <v>257</v>
      </c>
      <c r="BL23" t="s">
        <v>257</v>
      </c>
      <c r="BM23" t="s">
        <v>257</v>
      </c>
      <c r="BN23" t="s">
        <v>334</v>
      </c>
      <c r="BO23" t="s">
        <v>454</v>
      </c>
      <c r="BP23" t="s">
        <v>257</v>
      </c>
      <c r="BQ23" t="s">
        <v>323</v>
      </c>
      <c r="BR23" t="s">
        <v>323</v>
      </c>
      <c r="BS23" t="s">
        <v>481</v>
      </c>
      <c r="BT23" t="s">
        <v>481</v>
      </c>
      <c r="BU23" t="s">
        <v>480</v>
      </c>
      <c r="BV23" t="s">
        <v>257</v>
      </c>
      <c r="BW23" t="s">
        <v>335</v>
      </c>
      <c r="BX23" t="s">
        <v>509</v>
      </c>
      <c r="BY23" t="s">
        <v>335</v>
      </c>
      <c r="BZ23" t="s">
        <v>335</v>
      </c>
      <c r="CA23" t="s">
        <v>257</v>
      </c>
      <c r="CB23" t="s">
        <v>323</v>
      </c>
      <c r="CC23" t="s">
        <v>481</v>
      </c>
      <c r="CD23" t="s">
        <v>323</v>
      </c>
      <c r="CE23" t="s">
        <v>509</v>
      </c>
      <c r="CF23" t="s">
        <v>335</v>
      </c>
      <c r="CG23" t="s">
        <v>509</v>
      </c>
      <c r="CH23" t="s">
        <v>257</v>
      </c>
      <c r="CI23" t="s">
        <v>509</v>
      </c>
      <c r="CJ23" t="s">
        <v>509</v>
      </c>
      <c r="CK23" t="s">
        <v>481</v>
      </c>
      <c r="CL23" t="s">
        <v>122</v>
      </c>
      <c r="CM23" t="s">
        <v>122</v>
      </c>
      <c r="CN23" t="s">
        <v>257</v>
      </c>
      <c r="CO23" t="s">
        <v>122</v>
      </c>
      <c r="CP23" t="s">
        <v>257</v>
      </c>
      <c r="CQ23" t="s">
        <v>511</v>
      </c>
      <c r="CR23" t="s">
        <v>257</v>
      </c>
      <c r="CS23" t="s">
        <v>405</v>
      </c>
      <c r="CT23" t="s">
        <v>14</v>
      </c>
      <c r="CU23" t="s">
        <v>509</v>
      </c>
      <c r="CV23" t="s">
        <v>414</v>
      </c>
      <c r="CW23" t="s">
        <v>534</v>
      </c>
      <c r="CX23" t="s">
        <v>534</v>
      </c>
      <c r="CY23" t="s">
        <v>414</v>
      </c>
      <c r="CZ23" t="s">
        <v>414</v>
      </c>
      <c r="DA23" t="s">
        <v>14</v>
      </c>
      <c r="DB23" t="s">
        <v>414</v>
      </c>
      <c r="DC23" t="s">
        <v>580</v>
      </c>
      <c r="DD23" s="531" t="s">
        <v>580</v>
      </c>
      <c r="DE23" t="s">
        <v>323</v>
      </c>
      <c r="DF23" t="s">
        <v>414</v>
      </c>
      <c r="DG23" s="542" t="s">
        <v>405</v>
      </c>
      <c r="DH23" t="s">
        <v>405</v>
      </c>
      <c r="DI23" t="s">
        <v>414</v>
      </c>
      <c r="DJ23" s="560" t="s">
        <v>257</v>
      </c>
      <c r="DK23" s="560" t="s">
        <v>323</v>
      </c>
      <c r="DL23" s="571" t="s">
        <v>20</v>
      </c>
      <c r="DM23" t="s">
        <v>201</v>
      </c>
      <c r="DN23" t="s">
        <v>323</v>
      </c>
      <c r="DO23" t="s">
        <v>275</v>
      </c>
      <c r="DP23" t="s">
        <v>394</v>
      </c>
    </row>
    <row r="24" spans="1:120">
      <c r="A24" s="93" t="s">
        <v>240</v>
      </c>
      <c r="C24" t="str">
        <f ca="1">IFERROR(MIN(100,ROUND(AVERAGE(SUMIFS(Data!$E:$E,Data!$B:$B,$A24,Data!$A:$A,#REF!)/(COUNTIFS(Data!$B:$B,$A24,Data!$A:$A,#REF!)*3),SQRT(AVERAGEIFS(Data!$D:$D,Data!$B:$B,$A24,Data!$A:$A,#REF!)))*100*IFERROR(VLOOKUP(MATCH($A24,INDIRECT(ADDRESS(2,38+MATCH(C$1,'Master List'!$AM$1:$XDT$1,0),1,1,"Master List")&amp;":"&amp;ADDRESS(51,38+MATCH(C$1,'Master List'!$AM$1:$XDT$1,0),1,1),TRUE),0),'Master List'!$AE$1:$AF$51,2,FALSE)+IFERROR(VLOOKUP($A24,'Master List'!$AG:$AL,6,FALSE),0),1),0)),"")</f>
        <v/>
      </c>
      <c r="D24" t="str">
        <f ca="1">IFERROR(MIN(100,ROUND(AVERAGE(SUMIFS(Data!$E:$E,Data!$B:$B,$A24,Data!$A:$A,#REF!)/(COUNTIFS(Data!$B:$B,$A24,Data!$A:$A,#REF!)*3),SQRT(AVERAGEIFS(Data!$D:$D,Data!$B:$B,$A24,Data!$A:$A,#REF!)))*100*IFERROR(VLOOKUP(MATCH($A24,INDIRECT(ADDRESS(2,38+MATCH(D$1,'Master List'!$AM$1:$XDT$1,0),1,1,"Master List")&amp;":"&amp;ADDRESS(51,38+MATCH(D$1,'Master List'!$AM$1:$XDT$1,0),1,1),TRUE),0),'Master List'!$AE$1:$AF$51,2,FALSE)+IFERROR(VLOOKUP($A24,'Master List'!$AG:$AL,6,FALSE),0),1),0)),"")</f>
        <v/>
      </c>
      <c r="E24" t="str">
        <f ca="1">IFERROR(MIN(100,ROUND(AVERAGE(SUMIFS(Data!$E:$E,Data!$B:$B,$A24,Data!$A:$A,#REF!)/(COUNTIFS(Data!$B:$B,$A24,Data!$A:$A,#REF!)*3),SQRT(AVERAGEIFS(Data!$D:$D,Data!$B:$B,$A24,Data!$A:$A,#REF!)))*100*IFERROR(VLOOKUP(MATCH($A24,INDIRECT(ADDRESS(2,38+MATCH(E$1,'Master List'!$AM$1:$XDT$1,0),1,1,"Master List")&amp;":"&amp;ADDRESS(51,38+MATCH(E$1,'Master List'!$AM$1:$XDT$1,0),1,1),TRUE),0),'Master List'!$AE$1:$AF$51,2,FALSE)+IFERROR(VLOOKUP($A24,'Master List'!$AG:$AL,6,FALSE),0),1),0)),"")</f>
        <v/>
      </c>
      <c r="F24" t="str">
        <f ca="1">IFERROR(MIN(100,ROUND(AVERAGE(SUMIFS(Data!$E:$E,Data!$B:$B,$A24,Data!$A:$A,#REF!)/(COUNTIFS(Data!$B:$B,$A24,Data!$A:$A,#REF!)*3),SQRT(AVERAGEIFS(Data!$D:$D,Data!$B:$B,$A24,Data!$A:$A,#REF!)))*100*IFERROR(VLOOKUP(MATCH($A24,INDIRECT(ADDRESS(2,38+MATCH(F$1,'Master List'!$AM$1:$XDT$1,0),1,1,"Master List")&amp;":"&amp;ADDRESS(51,38+MATCH(F$1,'Master List'!$AM$1:$XDT$1,0),1,1),TRUE),0),'Master List'!$AE$1:$AF$51,2,FALSE)+IFERROR(VLOOKUP($A24,'Master List'!$AG:$AL,6,FALSE),0),1),0)),"")</f>
        <v/>
      </c>
      <c r="G24" t="str">
        <f ca="1">IFERROR(MIN(100,ROUND(AVERAGE(SUMIFS(Data!$E:$E,Data!$B:$B,$A24,Data!$A:$A,#REF!)/(COUNTIFS(Data!$B:$B,$A24,Data!$A:$A,#REF!)*3),SQRT(AVERAGEIFS(Data!$D:$D,Data!$B:$B,$A24,Data!$A:$A,#REF!)))*100*IFERROR(VLOOKUP(MATCH($A24,INDIRECT(ADDRESS(2,38+MATCH(G$1,'Master List'!$AM$1:$XDT$1,0),1,1,"Master List")&amp;":"&amp;ADDRESS(51,38+MATCH(G$1,'Master List'!$AM$1:$XDT$1,0),1,1),TRUE),0),'Master List'!$AE$1:$AF$51,2,FALSE)+IFERROR(VLOOKUP($A24,'Master List'!$AG:$AL,6,FALSE),0),1),0)),"")</f>
        <v/>
      </c>
      <c r="H24">
        <f t="shared" ca="1" si="4"/>
        <v>-98.975999999999999</v>
      </c>
      <c r="I24">
        <f t="shared" ca="1" si="5"/>
        <v>28</v>
      </c>
      <c r="J24" t="str">
        <f t="shared" si="0"/>
        <v>GRAYBUSH</v>
      </c>
      <c r="K24">
        <f ca="1">IFERROR(MIN(100,ROUND(AVERAGE(SUMIFS(Data!$E:$E,Data!$B:$B,$A24,Data!$A:$A,K$1)/(COUNTIFS(Data!$B:$B,$A24,Data!$A:$A,K$1)*3),SQRT(AVERAGEIFS(Data!$D:$D,Data!$B:$B,$A24,Data!$A:$A,K$1)))*100*IFERROR(VLOOKUP(MATCH($A24,INDIRECT(ADDRESS(2,38+MATCH(K$1,'Master List'!$AM$1:$XDT$1,0),1,1,"Master List")&amp;":"&amp;ADDRESS(51,38+MATCH(K$1,'Master List'!$AM$1:$XDT$1,0),1,1),TRUE),0),'Master List'!$AE$1:$AF$51,2,FALSE)+IFERROR(VLOOKUP($A24,'Master List'!$AG:$AL,6,FALSE),0),1),0)),"")</f>
        <v>84</v>
      </c>
      <c r="L24">
        <f ca="1">IFERROR(MIN(100,ROUND(AVERAGE(SUMIFS(Data!$E:$E,Data!$B:$B,$A24,Data!$A:$A,L$1)/(COUNTIFS(Data!$B:$B,$A24,Data!$A:$A,L$1)*3),SQRT(AVERAGEIFS(Data!$D:$D,Data!$B:$B,$A24,Data!$A:$A,L$1)))*100*IFERROR(VLOOKUP(MATCH($A24,INDIRECT(ADDRESS(2,38+MATCH(L$1,'Master List'!$AM$1:$XDT$1,0),1,1,"Master List")&amp;":"&amp;ADDRESS(51,38+MATCH(L$1,'Master List'!$AM$1:$XDT$1,0),1,1),TRUE),0),'Master List'!$AE$1:$AF$51,2,FALSE)+IFERROR(VLOOKUP($A24,'Master List'!$AG:$AL,6,FALSE),0),1),0)),"")</f>
        <v>66</v>
      </c>
      <c r="M24">
        <f ca="1">IFERROR(MIN(100,ROUND(AVERAGE(SUMIFS(Data!$E:$E,Data!$B:$B,$A24,Data!$A:$A,M$1)/(COUNTIFS(Data!$B:$B,$A24,Data!$A:$A,M$1)*3),SQRT(AVERAGEIFS(Data!$D:$D,Data!$B:$B,$A24,Data!$A:$A,M$1)))*100*IFERROR(VLOOKUP(MATCH($A24,INDIRECT(ADDRESS(2,38+MATCH(M$1,'Master List'!$AM$1:$XDT$1,0),1,1,"Master List")&amp;":"&amp;ADDRESS(51,38+MATCH(M$1,'Master List'!$AM$1:$XDT$1,0),1,1),TRUE),0),'Master List'!$AE$1:$AF$51,2,FALSE)+IFERROR(VLOOKUP($A24,'Master List'!$AG:$AL,6,FALSE),0),1),0)),"")</f>
        <v>76</v>
      </c>
      <c r="N24">
        <f ca="1">IFERROR(MIN(100,ROUND(AVERAGE(SUMIFS(Data!$E:$E,Data!$B:$B,$A24,Data!$A:$A,N$1)/(COUNTIFS(Data!$B:$B,$A24,Data!$A:$A,N$1)*3),SQRT(AVERAGEIFS(Data!$D:$D,Data!$B:$B,$A24,Data!$A:$A,N$1)))*100*IFERROR(VLOOKUP(MATCH($A24,INDIRECT(ADDRESS(2,38+MATCH(N$1,'Master List'!$AM$1:$XDT$1,0),1,1,"Master List")&amp;":"&amp;ADDRESS(51,38+MATCH(N$1,'Master List'!$AM$1:$XDT$1,0),1,1),TRUE),0),'Master List'!$AE$1:$AF$51,2,FALSE)+IFERROR(VLOOKUP($A24,'Master List'!$AG:$AL,6,FALSE),0),1),0)),"")</f>
        <v>98</v>
      </c>
      <c r="O24">
        <f ca="1">IFERROR(MIN(100,ROUND(AVERAGE(SUMIFS(Data!$E:$E,Data!$B:$B,$A24,Data!$A:$A,O$1)/(COUNTIFS(Data!$B:$B,$A24,Data!$A:$A,O$1)*3),SQRT(AVERAGEIFS(Data!$D:$D,Data!$B:$B,$A24,Data!$A:$A,O$1)))*100*IFERROR(VLOOKUP(MATCH($A24,INDIRECT(ADDRESS(2,38+MATCH(O$1,'Master List'!$AM$1:$XDT$1,0),1,1,"Master List")&amp;":"&amp;ADDRESS(51,38+MATCH(O$1,'Master List'!$AM$1:$XDT$1,0),1,1),TRUE),0),'Master List'!$AE$1:$AF$51,2,FALSE)+IFERROR(VLOOKUP($A24,'Master List'!$AG:$AL,6,FALSE),0),1),0)),"")</f>
        <v>57</v>
      </c>
      <c r="P24">
        <f ca="1">IFERROR(MIN(100,ROUND(AVERAGE(SUMIFS(Data!$E:$E,Data!$B:$B,$A24,Data!$A:$A,P$1)/(COUNTIFS(Data!$B:$B,$A24,Data!$A:$A,P$1)*3),SQRT(AVERAGEIFS(Data!$D:$D,Data!$B:$B,$A24,Data!$A:$A,P$1)))*100*IFERROR(VLOOKUP(MATCH($A24,INDIRECT(ADDRESS(2,38+MATCH(P$1,'Master List'!$AM$1:$XDT$1,0),1,1,"Master List")&amp;":"&amp;ADDRESS(51,38+MATCH(P$1,'Master List'!$AM$1:$XDT$1,0),1,1),TRUE),0),'Master List'!$AE$1:$AF$51,2,FALSE)+IFERROR(VLOOKUP($A24,'Master List'!$AG:$AL,6,FALSE),0),1),0)),"")</f>
        <v>68</v>
      </c>
      <c r="Q24">
        <f ca="1">IFERROR(MIN(100,ROUND(AVERAGE(SUMIFS(Data!$E:$E,Data!$B:$B,$A24,Data!$A:$A,Q$1)/(COUNTIFS(Data!$B:$B,$A24,Data!$A:$A,Q$1)*3),SQRT(AVERAGEIFS(Data!$D:$D,Data!$B:$B,$A24,Data!$A:$A,Q$1)))*100*IFERROR(VLOOKUP(MATCH($A24,INDIRECT(ADDRESS(2,38+MATCH(Q$1,'Master List'!$AM$1:$XDT$1,0),1,1,"Master List")&amp;":"&amp;ADDRESS(51,38+MATCH(Q$1,'Master List'!$AM$1:$XDT$1,0),1,1),TRUE),0),'Master List'!$AE$1:$AF$51,2,FALSE)+IFERROR(VLOOKUP($A24,'Master List'!$AG:$AL,6,FALSE),0),1),0)),"")</f>
        <v>68</v>
      </c>
      <c r="R24">
        <f ca="1">IFERROR(MIN(100,ROUND(AVERAGE(SUMIFS(Data!$E:$E,Data!$B:$B,$A24,Data!$A:$A,R$1)/(COUNTIFS(Data!$B:$B,$A24,Data!$A:$A,R$1)*3),SQRT(AVERAGEIFS(Data!$D:$D,Data!$B:$B,$A24,Data!$A:$A,R$1)))*100*IFERROR(VLOOKUP(MATCH($A24,INDIRECT(ADDRESS(2,38+MATCH(R$1,'Master List'!$AM$1:$XDT$1,0),1,1,"Master List")&amp;":"&amp;ADDRESS(51,38+MATCH(R$1,'Master List'!$AM$1:$XDT$1,0),1,1),TRUE),0),'Master List'!$AE$1:$AF$51,2,FALSE)+IFERROR(VLOOKUP($A24,'Master List'!$AG:$AL,6,FALSE),0),1),0)),"")</f>
        <v>85</v>
      </c>
      <c r="S24" t="str">
        <f ca="1">IFERROR(MIN(100,ROUND(AVERAGE(SUMIFS(Data!$E:$E,Data!$B:$B,$A24,Data!$A:$A,S$1)/(COUNTIFS(Data!$B:$B,$A24,Data!$A:$A,S$1)*3),SQRT(AVERAGEIFS(Data!$D:$D,Data!$B:$B,$A24,Data!$A:$A,S$1)))*100*IFERROR(VLOOKUP(MATCH($A24,INDIRECT(ADDRESS(2,38+MATCH(S$1,'Master List'!$AM$1:$XDT$1,0),1,1,"Master List")&amp;":"&amp;ADDRESS(51,38+MATCH(S$1,'Master List'!$AM$1:$XDT$1,0),1,1),TRUE),0),'Master List'!$AE$1:$AF$51,2,FALSE)+IFERROR(VLOOKUP($A24,'Master List'!$AG:$AL,6,FALSE),0),1),0)),"")</f>
        <v/>
      </c>
      <c r="T24">
        <f ca="1">IFERROR(MIN(100,ROUND(AVERAGE(SUMIFS(Data!$E:$E,Data!$B:$B,$A24,Data!$A:$A,T$1)/(COUNTIFS(Data!$B:$B,$A24,Data!$A:$A,T$1)*3),SQRT(AVERAGEIFS(Data!$D:$D,Data!$B:$B,$A24,Data!$A:$A,T$1)))*100*IFERROR(VLOOKUP(MATCH($A24,INDIRECT(ADDRESS(2,38+MATCH(T$1,'Master List'!$AM$1:$XDT$1,0),1,1,"Master List")&amp;":"&amp;ADDRESS(51,38+MATCH(T$1,'Master List'!$AM$1:$XDT$1,0),1,1),TRUE),0),'Master List'!$AE$1:$AF$51,2,FALSE)+IFERROR(VLOOKUP($A24,'Master List'!$AG:$AL,6,FALSE),0),1),0)),"")</f>
        <v>100</v>
      </c>
      <c r="U24">
        <f t="shared" ca="1" si="6"/>
        <v>78.024000000000001</v>
      </c>
      <c r="V24">
        <f t="shared" ca="1" si="7"/>
        <v>23</v>
      </c>
      <c r="W24" t="str">
        <f t="shared" si="8"/>
        <v>GRAYBUSH</v>
      </c>
      <c r="Y24">
        <f>IFERROR(SUMIF(Data!B:B,$A24,Data!E:E)/(COUNTIF(Data!B:B,$A24)*3),"")</f>
        <v>0.66522988505747127</v>
      </c>
      <c r="Z24">
        <f>IFERROR(AVERAGEIF(Data!B:B,A24,Data!D:D),"")</f>
        <v>0.76870689655172386</v>
      </c>
      <c r="AA24">
        <f>IFERROR((COUNTIF(Data!B:B,A24)-COUNTIFS(Data!B:B,A24,Data!F:F,"N"))/COUNTIF(Data!B:B,A24),"")</f>
        <v>0.99137931034482762</v>
      </c>
      <c r="AB24">
        <f t="shared" si="1"/>
        <v>77.024000000000001</v>
      </c>
      <c r="AC24">
        <f t="shared" si="2"/>
        <v>16</v>
      </c>
      <c r="AD24" t="str">
        <f t="shared" si="3"/>
        <v>GRAYBUSH</v>
      </c>
      <c r="AE24">
        <v>23</v>
      </c>
      <c r="AF24">
        <v>1.03</v>
      </c>
      <c r="AG24" s="332" t="s">
        <v>394</v>
      </c>
      <c r="AH24" s="333"/>
      <c r="AI24" s="510" t="s">
        <v>51</v>
      </c>
      <c r="AJ24" s="510" t="s">
        <v>51</v>
      </c>
      <c r="AK24" s="510" t="s">
        <v>51</v>
      </c>
      <c r="AL24">
        <f t="shared" si="9"/>
        <v>6.9999999999999993E-2</v>
      </c>
      <c r="AN24" t="s">
        <v>284</v>
      </c>
      <c r="AO24" s="157" t="s">
        <v>284</v>
      </c>
      <c r="AP24" s="161" t="s">
        <v>14</v>
      </c>
      <c r="AQ24" s="164" t="s">
        <v>334</v>
      </c>
      <c r="AR24" s="174" t="s">
        <v>234</v>
      </c>
      <c r="AS24" t="s">
        <v>355</v>
      </c>
      <c r="AT24" t="s">
        <v>355</v>
      </c>
      <c r="AU24" t="s">
        <v>355</v>
      </c>
      <c r="AV24" t="s">
        <v>355</v>
      </c>
      <c r="AW24" s="64" t="s">
        <v>364</v>
      </c>
      <c r="AX24" t="s">
        <v>364</v>
      </c>
      <c r="AY24" t="s">
        <v>132</v>
      </c>
      <c r="AZ24" t="s">
        <v>120</v>
      </c>
      <c r="BA24" t="s">
        <v>380</v>
      </c>
      <c r="BB24" t="s">
        <v>380</v>
      </c>
      <c r="BC24" t="s">
        <v>323</v>
      </c>
      <c r="BD24" s="255" t="s">
        <v>323</v>
      </c>
      <c r="BE24" s="256" t="s">
        <v>417</v>
      </c>
      <c r="BF24" t="s">
        <v>408</v>
      </c>
      <c r="BG24" s="272" t="s">
        <v>240</v>
      </c>
      <c r="BH24" s="273" t="s">
        <v>118</v>
      </c>
      <c r="BI24" t="s">
        <v>118</v>
      </c>
      <c r="BJ24" t="s">
        <v>323</v>
      </c>
      <c r="BK24" t="s">
        <v>323</v>
      </c>
      <c r="BL24" t="s">
        <v>449</v>
      </c>
      <c r="BM24" t="s">
        <v>449</v>
      </c>
      <c r="BN24" t="s">
        <v>461</v>
      </c>
      <c r="BO24" t="s">
        <v>323</v>
      </c>
      <c r="BP24" t="s">
        <v>454</v>
      </c>
      <c r="BQ24" t="s">
        <v>310</v>
      </c>
      <c r="BR24" t="s">
        <v>480</v>
      </c>
      <c r="BS24" t="s">
        <v>335</v>
      </c>
      <c r="BT24" t="s">
        <v>335</v>
      </c>
      <c r="BU24" t="s">
        <v>335</v>
      </c>
      <c r="BV24" t="s">
        <v>323</v>
      </c>
      <c r="BW24" t="s">
        <v>509</v>
      </c>
      <c r="BX24" t="s">
        <v>257</v>
      </c>
      <c r="BY24" t="s">
        <v>509</v>
      </c>
      <c r="BZ24" t="s">
        <v>509</v>
      </c>
      <c r="CA24" t="s">
        <v>323</v>
      </c>
      <c r="CB24" t="s">
        <v>481</v>
      </c>
      <c r="CC24" t="s">
        <v>310</v>
      </c>
      <c r="CD24" t="s">
        <v>481</v>
      </c>
      <c r="CE24" t="s">
        <v>257</v>
      </c>
      <c r="CF24" t="s">
        <v>509</v>
      </c>
      <c r="CG24" t="s">
        <v>257</v>
      </c>
      <c r="CH24" t="s">
        <v>323</v>
      </c>
      <c r="CI24" t="s">
        <v>323</v>
      </c>
      <c r="CJ24" t="s">
        <v>323</v>
      </c>
      <c r="CK24" t="s">
        <v>122</v>
      </c>
      <c r="CL24" t="s">
        <v>414</v>
      </c>
      <c r="CM24" t="s">
        <v>414</v>
      </c>
      <c r="CN24" t="s">
        <v>414</v>
      </c>
      <c r="CO24" t="s">
        <v>310</v>
      </c>
      <c r="CP24" t="s">
        <v>414</v>
      </c>
      <c r="CQ24" t="s">
        <v>201</v>
      </c>
      <c r="CR24" t="s">
        <v>323</v>
      </c>
      <c r="CS24" t="s">
        <v>481</v>
      </c>
      <c r="CT24" t="s">
        <v>201</v>
      </c>
      <c r="CU24" t="s">
        <v>14</v>
      </c>
      <c r="CV24" t="s">
        <v>257</v>
      </c>
      <c r="CW24" t="s">
        <v>414</v>
      </c>
      <c r="CX24" t="s">
        <v>414</v>
      </c>
      <c r="CY24" t="s">
        <v>481</v>
      </c>
      <c r="CZ24" t="s">
        <v>481</v>
      </c>
      <c r="DA24" t="s">
        <v>201</v>
      </c>
      <c r="DB24" t="s">
        <v>481</v>
      </c>
      <c r="DC24" t="s">
        <v>414</v>
      </c>
      <c r="DD24" s="531" t="s">
        <v>414</v>
      </c>
      <c r="DE24" t="s">
        <v>257</v>
      </c>
      <c r="DF24" t="s">
        <v>671</v>
      </c>
      <c r="DG24" s="542" t="s">
        <v>201</v>
      </c>
      <c r="DH24" t="s">
        <v>481</v>
      </c>
      <c r="DI24" t="s">
        <v>671</v>
      </c>
      <c r="DJ24" s="560" t="s">
        <v>122</v>
      </c>
      <c r="DK24" s="560" t="s">
        <v>526</v>
      </c>
      <c r="DL24" s="571" t="s">
        <v>234</v>
      </c>
      <c r="DM24" t="s">
        <v>481</v>
      </c>
      <c r="DN24" t="s">
        <v>705</v>
      </c>
      <c r="DO24" t="s">
        <v>535</v>
      </c>
      <c r="DP24" t="s">
        <v>240</v>
      </c>
    </row>
    <row r="25" spans="1:120">
      <c r="A25" s="93" t="s">
        <v>290</v>
      </c>
      <c r="C25" t="str">
        <f ca="1">IFERROR(MIN(100,ROUND(AVERAGE(SUMIFS(Data!$E:$E,Data!$B:$B,$A25,Data!$A:$A,#REF!)/(COUNTIFS(Data!$B:$B,$A25,Data!$A:$A,#REF!)*3),SQRT(AVERAGEIFS(Data!$D:$D,Data!$B:$B,$A25,Data!$A:$A,#REF!)))*100*IFERROR(VLOOKUP(MATCH($A25,INDIRECT(ADDRESS(2,38+MATCH(C$1,'Master List'!$AM$1:$XDT$1,0),1,1,"Master List")&amp;":"&amp;ADDRESS(51,38+MATCH(C$1,'Master List'!$AM$1:$XDT$1,0),1,1),TRUE),0),'Master List'!$AE$1:$AF$51,2,FALSE)+IFERROR(VLOOKUP($A25,'Master List'!$AG:$AL,6,FALSE),0),1),0)),"")</f>
        <v/>
      </c>
      <c r="D25" t="str">
        <f ca="1">IFERROR(MIN(100,ROUND(AVERAGE(SUMIFS(Data!$E:$E,Data!$B:$B,$A25,Data!$A:$A,#REF!)/(COUNTIFS(Data!$B:$B,$A25,Data!$A:$A,#REF!)*3),SQRT(AVERAGEIFS(Data!$D:$D,Data!$B:$B,$A25,Data!$A:$A,#REF!)))*100*IFERROR(VLOOKUP(MATCH($A25,INDIRECT(ADDRESS(2,38+MATCH(D$1,'Master List'!$AM$1:$XDT$1,0),1,1,"Master List")&amp;":"&amp;ADDRESS(51,38+MATCH(D$1,'Master List'!$AM$1:$XDT$1,0),1,1),TRUE),0),'Master List'!$AE$1:$AF$51,2,FALSE)+IFERROR(VLOOKUP($A25,'Master List'!$AG:$AL,6,FALSE),0),1),0)),"")</f>
        <v/>
      </c>
      <c r="E25" t="str">
        <f ca="1">IFERROR(MIN(100,ROUND(AVERAGE(SUMIFS(Data!$E:$E,Data!$B:$B,$A25,Data!$A:$A,#REF!)/(COUNTIFS(Data!$B:$B,$A25,Data!$A:$A,#REF!)*3),SQRT(AVERAGEIFS(Data!$D:$D,Data!$B:$B,$A25,Data!$A:$A,#REF!)))*100*IFERROR(VLOOKUP(MATCH($A25,INDIRECT(ADDRESS(2,38+MATCH(E$1,'Master List'!$AM$1:$XDT$1,0),1,1,"Master List")&amp;":"&amp;ADDRESS(51,38+MATCH(E$1,'Master List'!$AM$1:$XDT$1,0),1,1),TRUE),0),'Master List'!$AE$1:$AF$51,2,FALSE)+IFERROR(VLOOKUP($A25,'Master List'!$AG:$AL,6,FALSE),0),1),0)),"")</f>
        <v/>
      </c>
      <c r="F25" t="str">
        <f ca="1">IFERROR(MIN(100,ROUND(AVERAGE(SUMIFS(Data!$E:$E,Data!$B:$B,$A25,Data!$A:$A,#REF!)/(COUNTIFS(Data!$B:$B,$A25,Data!$A:$A,#REF!)*3),SQRT(AVERAGEIFS(Data!$D:$D,Data!$B:$B,$A25,Data!$A:$A,#REF!)))*100*IFERROR(VLOOKUP(MATCH($A25,INDIRECT(ADDRESS(2,38+MATCH(F$1,'Master List'!$AM$1:$XDT$1,0),1,1,"Master List")&amp;":"&amp;ADDRESS(51,38+MATCH(F$1,'Master List'!$AM$1:$XDT$1,0),1,1),TRUE),0),'Master List'!$AE$1:$AF$51,2,FALSE)+IFERROR(VLOOKUP($A25,'Master List'!$AG:$AL,6,FALSE),0),1),0)),"")</f>
        <v/>
      </c>
      <c r="G25" t="str">
        <f ca="1">IFERROR(MIN(100,ROUND(AVERAGE(SUMIFS(Data!$E:$E,Data!$B:$B,$A25,Data!$A:$A,#REF!)/(COUNTIFS(Data!$B:$B,$A25,Data!$A:$A,#REF!)*3),SQRT(AVERAGEIFS(Data!$D:$D,Data!$B:$B,$A25,Data!$A:$A,#REF!)))*100*IFERROR(VLOOKUP(MATCH($A25,INDIRECT(ADDRESS(2,38+MATCH(G$1,'Master List'!$AM$1:$XDT$1,0),1,1,"Master List")&amp;":"&amp;ADDRESS(51,38+MATCH(G$1,'Master List'!$AM$1:$XDT$1,0),1,1),TRUE),0),'Master List'!$AE$1:$AF$51,2,FALSE)+IFERROR(VLOOKUP($A25,'Master List'!$AG:$AL,6,FALSE),0),1),0)),"")</f>
        <v/>
      </c>
      <c r="H25">
        <f t="shared" ca="1" si="4"/>
        <v>-98.974999999999994</v>
      </c>
      <c r="I25">
        <f t="shared" ca="1" si="5"/>
        <v>27</v>
      </c>
      <c r="J25" t="str">
        <f t="shared" si="0"/>
        <v>GFGHH</v>
      </c>
      <c r="K25">
        <f ca="1">IFERROR(MIN(100,ROUND(AVERAGE(SUMIFS(Data!$E:$E,Data!$B:$B,$A25,Data!$A:$A,K$1)/(COUNTIFS(Data!$B:$B,$A25,Data!$A:$A,K$1)*3),SQRT(AVERAGEIFS(Data!$D:$D,Data!$B:$B,$A25,Data!$A:$A,K$1)))*100*IFERROR(VLOOKUP(MATCH($A25,INDIRECT(ADDRESS(2,38+MATCH(K$1,'Master List'!$AM$1:$XDT$1,0),1,1,"Master List")&amp;":"&amp;ADDRESS(51,38+MATCH(K$1,'Master List'!$AM$1:$XDT$1,0),1,1),TRUE),0),'Master List'!$AE$1:$AF$51,2,FALSE)+IFERROR(VLOOKUP($A25,'Master List'!$AG:$AL,6,FALSE),0),1),0)),"")</f>
        <v>68</v>
      </c>
      <c r="L25">
        <f ca="1">IFERROR(MIN(100,ROUND(AVERAGE(SUMIFS(Data!$E:$E,Data!$B:$B,$A25,Data!$A:$A,L$1)/(COUNTIFS(Data!$B:$B,$A25,Data!$A:$A,L$1)*3),SQRT(AVERAGEIFS(Data!$D:$D,Data!$B:$B,$A25,Data!$A:$A,L$1)))*100*IFERROR(VLOOKUP(MATCH($A25,INDIRECT(ADDRESS(2,38+MATCH(L$1,'Master List'!$AM$1:$XDT$1,0),1,1,"Master List")&amp;":"&amp;ADDRESS(51,38+MATCH(L$1,'Master List'!$AM$1:$XDT$1,0),1,1),TRUE),0),'Master List'!$AE$1:$AF$51,2,FALSE)+IFERROR(VLOOKUP($A25,'Master List'!$AG:$AL,6,FALSE),0),1),0)),"")</f>
        <v>78</v>
      </c>
      <c r="M25">
        <f ca="1">IFERROR(MIN(100,ROUND(AVERAGE(SUMIFS(Data!$E:$E,Data!$B:$B,$A25,Data!$A:$A,M$1)/(COUNTIFS(Data!$B:$B,$A25,Data!$A:$A,M$1)*3),SQRT(AVERAGEIFS(Data!$D:$D,Data!$B:$B,$A25,Data!$A:$A,M$1)))*100*IFERROR(VLOOKUP(MATCH($A25,INDIRECT(ADDRESS(2,38+MATCH(M$1,'Master List'!$AM$1:$XDT$1,0),1,1,"Master List")&amp;":"&amp;ADDRESS(51,38+MATCH(M$1,'Master List'!$AM$1:$XDT$1,0),1,1),TRUE),0),'Master List'!$AE$1:$AF$51,2,FALSE)+IFERROR(VLOOKUP($A25,'Master List'!$AG:$AL,6,FALSE),0),1),0)),"")</f>
        <v>74</v>
      </c>
      <c r="N25">
        <f ca="1">IFERROR(MIN(100,ROUND(AVERAGE(SUMIFS(Data!$E:$E,Data!$B:$B,$A25,Data!$A:$A,N$1)/(COUNTIFS(Data!$B:$B,$A25,Data!$A:$A,N$1)*3),SQRT(AVERAGEIFS(Data!$D:$D,Data!$B:$B,$A25,Data!$A:$A,N$1)))*100*IFERROR(VLOOKUP(MATCH($A25,INDIRECT(ADDRESS(2,38+MATCH(N$1,'Master List'!$AM$1:$XDT$1,0),1,1,"Master List")&amp;":"&amp;ADDRESS(51,38+MATCH(N$1,'Master List'!$AM$1:$XDT$1,0),1,1),TRUE),0),'Master List'!$AE$1:$AF$51,2,FALSE)+IFERROR(VLOOKUP($A25,'Master List'!$AG:$AL,6,FALSE),0),1),0)),"")</f>
        <v>79</v>
      </c>
      <c r="O25">
        <f ca="1">IFERROR(MIN(100,ROUND(AVERAGE(SUMIFS(Data!$E:$E,Data!$B:$B,$A25,Data!$A:$A,O$1)/(COUNTIFS(Data!$B:$B,$A25,Data!$A:$A,O$1)*3),SQRT(AVERAGEIFS(Data!$D:$D,Data!$B:$B,$A25,Data!$A:$A,O$1)))*100*IFERROR(VLOOKUP(MATCH($A25,INDIRECT(ADDRESS(2,38+MATCH(O$1,'Master List'!$AM$1:$XDT$1,0),1,1,"Master List")&amp;":"&amp;ADDRESS(51,38+MATCH(O$1,'Master List'!$AM$1:$XDT$1,0),1,1),TRUE),0),'Master List'!$AE$1:$AF$51,2,FALSE)+IFERROR(VLOOKUP($A25,'Master List'!$AG:$AL,6,FALSE),0),1),0)),"")</f>
        <v>65</v>
      </c>
      <c r="P25">
        <f ca="1">IFERROR(MIN(100,ROUND(AVERAGE(SUMIFS(Data!$E:$E,Data!$B:$B,$A25,Data!$A:$A,P$1)/(COUNTIFS(Data!$B:$B,$A25,Data!$A:$A,P$1)*3),SQRT(AVERAGEIFS(Data!$D:$D,Data!$B:$B,$A25,Data!$A:$A,P$1)))*100*IFERROR(VLOOKUP(MATCH($A25,INDIRECT(ADDRESS(2,38+MATCH(P$1,'Master List'!$AM$1:$XDT$1,0),1,1,"Master List")&amp;":"&amp;ADDRESS(51,38+MATCH(P$1,'Master List'!$AM$1:$XDT$1,0),1,1),TRUE),0),'Master List'!$AE$1:$AF$51,2,FALSE)+IFERROR(VLOOKUP($A25,'Master List'!$AG:$AL,6,FALSE),0),1),0)),"")</f>
        <v>66</v>
      </c>
      <c r="Q25">
        <f ca="1">IFERROR(MIN(100,ROUND(AVERAGE(SUMIFS(Data!$E:$E,Data!$B:$B,$A25,Data!$A:$A,Q$1)/(COUNTIFS(Data!$B:$B,$A25,Data!$A:$A,Q$1)*3),SQRT(AVERAGEIFS(Data!$D:$D,Data!$B:$B,$A25,Data!$A:$A,Q$1)))*100*IFERROR(VLOOKUP(MATCH($A25,INDIRECT(ADDRESS(2,38+MATCH(Q$1,'Master List'!$AM$1:$XDT$1,0),1,1,"Master List")&amp;":"&amp;ADDRESS(51,38+MATCH(Q$1,'Master List'!$AM$1:$XDT$1,0),1,1),TRUE),0),'Master List'!$AE$1:$AF$51,2,FALSE)+IFERROR(VLOOKUP($A25,'Master List'!$AG:$AL,6,FALSE),0),1),0)),"")</f>
        <v>85</v>
      </c>
      <c r="R25">
        <f ca="1">IFERROR(MIN(100,ROUND(AVERAGE(SUMIFS(Data!$E:$E,Data!$B:$B,$A25,Data!$A:$A,R$1)/(COUNTIFS(Data!$B:$B,$A25,Data!$A:$A,R$1)*3),SQRT(AVERAGEIFS(Data!$D:$D,Data!$B:$B,$A25,Data!$A:$A,R$1)))*100*IFERROR(VLOOKUP(MATCH($A25,INDIRECT(ADDRESS(2,38+MATCH(R$1,'Master List'!$AM$1:$XDT$1,0),1,1,"Master List")&amp;":"&amp;ADDRESS(51,38+MATCH(R$1,'Master List'!$AM$1:$XDT$1,0),1,1),TRUE),0),'Master List'!$AE$1:$AF$51,2,FALSE)+IFERROR(VLOOKUP($A25,'Master List'!$AG:$AL,6,FALSE),0),1),0)),"")</f>
        <v>86</v>
      </c>
      <c r="S25">
        <f ca="1">IFERROR(MIN(100,ROUND(AVERAGE(SUMIFS(Data!$E:$E,Data!$B:$B,$A25,Data!$A:$A,S$1)/(COUNTIFS(Data!$B:$B,$A25,Data!$A:$A,S$1)*3),SQRT(AVERAGEIFS(Data!$D:$D,Data!$B:$B,$A25,Data!$A:$A,S$1)))*100*IFERROR(VLOOKUP(MATCH($A25,INDIRECT(ADDRESS(2,38+MATCH(S$1,'Master List'!$AM$1:$XDT$1,0),1,1,"Master List")&amp;":"&amp;ADDRESS(51,38+MATCH(S$1,'Master List'!$AM$1:$XDT$1,0),1,1),TRUE),0),'Master List'!$AE$1:$AF$51,2,FALSE)+IFERROR(VLOOKUP($A25,'Master List'!$AG:$AL,6,FALSE),0),1),0)),"")</f>
        <v>61</v>
      </c>
      <c r="T25">
        <f ca="1">IFERROR(MIN(100,ROUND(AVERAGE(SUMIFS(Data!$E:$E,Data!$B:$B,$A25,Data!$A:$A,T$1)/(COUNTIFS(Data!$B:$B,$A25,Data!$A:$A,T$1)*3),SQRT(AVERAGEIFS(Data!$D:$D,Data!$B:$B,$A25,Data!$A:$A,T$1)))*100*IFERROR(VLOOKUP(MATCH($A25,INDIRECT(ADDRESS(2,38+MATCH(T$1,'Master List'!$AM$1:$XDT$1,0),1,1,"Master List")&amp;":"&amp;ADDRESS(51,38+MATCH(T$1,'Master List'!$AM$1:$XDT$1,0),1,1),TRUE),0),'Master List'!$AE$1:$AF$51,2,FALSE)+IFERROR(VLOOKUP($A25,'Master List'!$AG:$AL,6,FALSE),0),1),0)),"")</f>
        <v>52</v>
      </c>
      <c r="U25">
        <f t="shared" ca="1" si="6"/>
        <v>71.425000000000011</v>
      </c>
      <c r="V25">
        <f t="shared" ca="1" si="7"/>
        <v>30</v>
      </c>
      <c r="W25" t="str">
        <f t="shared" si="8"/>
        <v>GFGHH</v>
      </c>
      <c r="Y25">
        <f>IFERROR(SUMIF(Data!B:B,$A25,Data!E:E)/(COUNTIF(Data!B:B,$A25)*3),"")</f>
        <v>0.5492424242424242</v>
      </c>
      <c r="Z25">
        <f>IFERROR(AVERAGEIF(Data!B:B,A25,Data!D:D),"")</f>
        <v>0.73954545454545451</v>
      </c>
      <c r="AA25">
        <f>IFERROR((COUNTIF(Data!B:B,A25)-COUNTIFS(Data!B:B,A25,Data!F:F,"N"))/COUNTIF(Data!B:B,A25),"")</f>
        <v>1</v>
      </c>
      <c r="AB25">
        <f t="shared" si="1"/>
        <v>70.025000000000006</v>
      </c>
      <c r="AC25">
        <f t="shared" si="2"/>
        <v>27</v>
      </c>
      <c r="AD25" t="str">
        <f t="shared" si="3"/>
        <v>GFGHH</v>
      </c>
      <c r="AE25">
        <v>24</v>
      </c>
      <c r="AF25">
        <v>1.03</v>
      </c>
      <c r="AG25" s="332" t="s">
        <v>240</v>
      </c>
      <c r="AH25" s="333"/>
      <c r="AI25" s="510" t="s">
        <v>51</v>
      </c>
      <c r="AJ25" s="510" t="s">
        <v>51</v>
      </c>
      <c r="AK25" s="510" t="s">
        <v>51</v>
      </c>
      <c r="AL25">
        <f t="shared" si="9"/>
        <v>6.9999999999999993E-2</v>
      </c>
      <c r="AN25" t="s">
        <v>8</v>
      </c>
      <c r="AO25" s="157" t="s">
        <v>8</v>
      </c>
      <c r="AP25" s="161" t="s">
        <v>284</v>
      </c>
      <c r="AQ25" s="164" t="s">
        <v>289</v>
      </c>
      <c r="AR25" s="174" t="s">
        <v>289</v>
      </c>
      <c r="AS25" t="s">
        <v>120</v>
      </c>
      <c r="AT25" t="s">
        <v>120</v>
      </c>
      <c r="AU25" t="s">
        <v>120</v>
      </c>
      <c r="AV25" t="s">
        <v>120</v>
      </c>
      <c r="AW25" s="64" t="s">
        <v>356</v>
      </c>
      <c r="AX25" t="s">
        <v>356</v>
      </c>
      <c r="AY25" t="s">
        <v>363</v>
      </c>
      <c r="AZ25" t="s">
        <v>380</v>
      </c>
      <c r="BA25" t="s">
        <v>132</v>
      </c>
      <c r="BB25" t="s">
        <v>363</v>
      </c>
      <c r="BC25" t="s">
        <v>380</v>
      </c>
      <c r="BD25" s="255" t="s">
        <v>380</v>
      </c>
      <c r="BE25" s="256" t="s">
        <v>413</v>
      </c>
      <c r="BF25" t="s">
        <v>405</v>
      </c>
      <c r="BG25" s="272" t="s">
        <v>326</v>
      </c>
      <c r="BH25" s="273" t="s">
        <v>335</v>
      </c>
      <c r="BI25" t="s">
        <v>335</v>
      </c>
      <c r="BJ25" t="s">
        <v>310</v>
      </c>
      <c r="BK25" t="s">
        <v>439</v>
      </c>
      <c r="BL25" t="s">
        <v>323</v>
      </c>
      <c r="BM25" t="s">
        <v>323</v>
      </c>
      <c r="BN25" t="s">
        <v>257</v>
      </c>
      <c r="BO25" t="s">
        <v>310</v>
      </c>
      <c r="BP25" t="s">
        <v>323</v>
      </c>
      <c r="BQ25" t="s">
        <v>405</v>
      </c>
      <c r="BR25" t="s">
        <v>481</v>
      </c>
      <c r="BS25" t="s">
        <v>310</v>
      </c>
      <c r="BT25" t="s">
        <v>310</v>
      </c>
      <c r="BU25" t="s">
        <v>481</v>
      </c>
      <c r="BV25" t="s">
        <v>481</v>
      </c>
      <c r="BW25" t="s">
        <v>257</v>
      </c>
      <c r="BX25" t="s">
        <v>323</v>
      </c>
      <c r="BY25" t="s">
        <v>257</v>
      </c>
      <c r="BZ25" t="s">
        <v>257</v>
      </c>
      <c r="CA25" t="s">
        <v>481</v>
      </c>
      <c r="CB25" t="s">
        <v>310</v>
      </c>
      <c r="CC25" t="s">
        <v>14</v>
      </c>
      <c r="CD25" t="s">
        <v>14</v>
      </c>
      <c r="CE25" t="s">
        <v>323</v>
      </c>
      <c r="CF25" t="s">
        <v>257</v>
      </c>
      <c r="CG25" t="s">
        <v>323</v>
      </c>
      <c r="CH25" t="s">
        <v>380</v>
      </c>
      <c r="CI25" t="s">
        <v>257</v>
      </c>
      <c r="CJ25" t="s">
        <v>257</v>
      </c>
      <c r="CK25" t="s">
        <v>414</v>
      </c>
      <c r="CL25" t="s">
        <v>310</v>
      </c>
      <c r="CM25" t="s">
        <v>310</v>
      </c>
      <c r="CN25" t="s">
        <v>122</v>
      </c>
      <c r="CO25" t="s">
        <v>519</v>
      </c>
      <c r="CP25" t="s">
        <v>481</v>
      </c>
      <c r="CQ25" t="s">
        <v>257</v>
      </c>
      <c r="CR25" t="s">
        <v>481</v>
      </c>
      <c r="CS25" t="s">
        <v>122</v>
      </c>
      <c r="CT25" t="s">
        <v>534</v>
      </c>
      <c r="CU25" t="s">
        <v>201</v>
      </c>
      <c r="CV25" t="s">
        <v>405</v>
      </c>
      <c r="CW25" t="s">
        <v>257</v>
      </c>
      <c r="CX25" t="s">
        <v>323</v>
      </c>
      <c r="CY25" t="s">
        <v>323</v>
      </c>
      <c r="CZ25" t="s">
        <v>323</v>
      </c>
      <c r="DA25" t="s">
        <v>405</v>
      </c>
      <c r="DB25" t="s">
        <v>580</v>
      </c>
      <c r="DC25" t="s">
        <v>481</v>
      </c>
      <c r="DD25" s="531" t="s">
        <v>481</v>
      </c>
      <c r="DE25" t="s">
        <v>122</v>
      </c>
      <c r="DF25" t="s">
        <v>257</v>
      </c>
      <c r="DG25" s="542" t="s">
        <v>481</v>
      </c>
      <c r="DH25" t="s">
        <v>414</v>
      </c>
      <c r="DI25" t="s">
        <v>323</v>
      </c>
      <c r="DJ25" s="560" t="s">
        <v>20</v>
      </c>
      <c r="DK25" s="560" t="s">
        <v>122</v>
      </c>
      <c r="DL25" s="571" t="s">
        <v>240</v>
      </c>
      <c r="DM25" t="s">
        <v>323</v>
      </c>
      <c r="DN25" t="s">
        <v>122</v>
      </c>
      <c r="DO25" t="s">
        <v>669</v>
      </c>
      <c r="DP25" t="s">
        <v>290</v>
      </c>
    </row>
    <row r="26" spans="1:120">
      <c r="A26" s="93" t="s">
        <v>274</v>
      </c>
      <c r="C26" t="str">
        <f ca="1">IFERROR(MIN(100,ROUND(AVERAGE(SUMIFS(Data!$E:$E,Data!$B:$B,$A26,Data!$A:$A,#REF!)/(COUNTIFS(Data!$B:$B,$A26,Data!$A:$A,#REF!)*3),SQRT(AVERAGEIFS(Data!$D:$D,Data!$B:$B,$A26,Data!$A:$A,#REF!)))*100*IFERROR(VLOOKUP(MATCH($A26,INDIRECT(ADDRESS(2,38+MATCH(C$1,'Master List'!$AM$1:$XDT$1,0),1,1,"Master List")&amp;":"&amp;ADDRESS(51,38+MATCH(C$1,'Master List'!$AM$1:$XDT$1,0),1,1),TRUE),0),'Master List'!$AE$1:$AF$51,2,FALSE)+IFERROR(VLOOKUP($A26,'Master List'!$AG:$AL,6,FALSE),0),1),0)),"")</f>
        <v/>
      </c>
      <c r="D26" t="str">
        <f ca="1">IFERROR(MIN(100,ROUND(AVERAGE(SUMIFS(Data!$E:$E,Data!$B:$B,$A26,Data!$A:$A,#REF!)/(COUNTIFS(Data!$B:$B,$A26,Data!$A:$A,#REF!)*3),SQRT(AVERAGEIFS(Data!$D:$D,Data!$B:$B,$A26,Data!$A:$A,#REF!)))*100*IFERROR(VLOOKUP(MATCH($A26,INDIRECT(ADDRESS(2,38+MATCH(D$1,'Master List'!$AM$1:$XDT$1,0),1,1,"Master List")&amp;":"&amp;ADDRESS(51,38+MATCH(D$1,'Master List'!$AM$1:$XDT$1,0),1,1),TRUE),0),'Master List'!$AE$1:$AF$51,2,FALSE)+IFERROR(VLOOKUP($A26,'Master List'!$AG:$AL,6,FALSE),0),1),0)),"")</f>
        <v/>
      </c>
      <c r="E26" t="str">
        <f ca="1">IFERROR(MIN(100,ROUND(AVERAGE(SUMIFS(Data!$E:$E,Data!$B:$B,$A26,Data!$A:$A,#REF!)/(COUNTIFS(Data!$B:$B,$A26,Data!$A:$A,#REF!)*3),SQRT(AVERAGEIFS(Data!$D:$D,Data!$B:$B,$A26,Data!$A:$A,#REF!)))*100*IFERROR(VLOOKUP(MATCH($A26,INDIRECT(ADDRESS(2,38+MATCH(E$1,'Master List'!$AM$1:$XDT$1,0),1,1,"Master List")&amp;":"&amp;ADDRESS(51,38+MATCH(E$1,'Master List'!$AM$1:$XDT$1,0),1,1),TRUE),0),'Master List'!$AE$1:$AF$51,2,FALSE)+IFERROR(VLOOKUP($A26,'Master List'!$AG:$AL,6,FALSE),0),1),0)),"")</f>
        <v/>
      </c>
      <c r="F26" t="str">
        <f ca="1">IFERROR(MIN(100,ROUND(AVERAGE(SUMIFS(Data!$E:$E,Data!$B:$B,$A26,Data!$A:$A,#REF!)/(COUNTIFS(Data!$B:$B,$A26,Data!$A:$A,#REF!)*3),SQRT(AVERAGEIFS(Data!$D:$D,Data!$B:$B,$A26,Data!$A:$A,#REF!)))*100*IFERROR(VLOOKUP(MATCH($A26,INDIRECT(ADDRESS(2,38+MATCH(F$1,'Master List'!$AM$1:$XDT$1,0),1,1,"Master List")&amp;":"&amp;ADDRESS(51,38+MATCH(F$1,'Master List'!$AM$1:$XDT$1,0),1,1),TRUE),0),'Master List'!$AE$1:$AF$51,2,FALSE)+IFERROR(VLOOKUP($A26,'Master List'!$AG:$AL,6,FALSE),0),1),0)),"")</f>
        <v/>
      </c>
      <c r="G26" t="str">
        <f ca="1">IFERROR(MIN(100,ROUND(AVERAGE(SUMIFS(Data!$E:$E,Data!$B:$B,$A26,Data!$A:$A,#REF!)/(COUNTIFS(Data!$B:$B,$A26,Data!$A:$A,#REF!)*3),SQRT(AVERAGEIFS(Data!$D:$D,Data!$B:$B,$A26,Data!$A:$A,#REF!)))*100*IFERROR(VLOOKUP(MATCH($A26,INDIRECT(ADDRESS(2,38+MATCH(G$1,'Master List'!$AM$1:$XDT$1,0),1,1,"Master List")&amp;":"&amp;ADDRESS(51,38+MATCH(G$1,'Master List'!$AM$1:$XDT$1,0),1,1),TRUE),0),'Master List'!$AE$1:$AF$51,2,FALSE)+IFERROR(VLOOKUP($A26,'Master List'!$AG:$AL,6,FALSE),0),1),0)),"")</f>
        <v/>
      </c>
      <c r="H26">
        <f t="shared" ca="1" si="4"/>
        <v>-98.974000000000004</v>
      </c>
      <c r="I26">
        <f t="shared" ca="1" si="5"/>
        <v>26</v>
      </c>
      <c r="J26" t="str">
        <f t="shared" si="0"/>
        <v>FatalSilence</v>
      </c>
      <c r="K26">
        <f ca="1">IFERROR(MIN(100,ROUND(AVERAGE(SUMIFS(Data!$E:$E,Data!$B:$B,$A26,Data!$A:$A,K$1)/(COUNTIFS(Data!$B:$B,$A26,Data!$A:$A,K$1)*3),SQRT(AVERAGEIFS(Data!$D:$D,Data!$B:$B,$A26,Data!$A:$A,K$1)))*100*IFERROR(VLOOKUP(MATCH($A26,INDIRECT(ADDRESS(2,38+MATCH(K$1,'Master List'!$AM$1:$XDT$1,0),1,1,"Master List")&amp;":"&amp;ADDRESS(51,38+MATCH(K$1,'Master List'!$AM$1:$XDT$1,0),1,1),TRUE),0),'Master List'!$AE$1:$AF$51,2,FALSE)+IFERROR(VLOOKUP($A26,'Master List'!$AG:$AL,6,FALSE),0),1),0)),"")</f>
        <v>88</v>
      </c>
      <c r="L26">
        <f ca="1">IFERROR(MIN(100,ROUND(AVERAGE(SUMIFS(Data!$E:$E,Data!$B:$B,$A26,Data!$A:$A,L$1)/(COUNTIFS(Data!$B:$B,$A26,Data!$A:$A,L$1)*3),SQRT(AVERAGEIFS(Data!$D:$D,Data!$B:$B,$A26,Data!$A:$A,L$1)))*100*IFERROR(VLOOKUP(MATCH($A26,INDIRECT(ADDRESS(2,38+MATCH(L$1,'Master List'!$AM$1:$XDT$1,0),1,1,"Master List")&amp;":"&amp;ADDRESS(51,38+MATCH(L$1,'Master List'!$AM$1:$XDT$1,0),1,1),TRUE),0),'Master List'!$AE$1:$AF$51,2,FALSE)+IFERROR(VLOOKUP($A26,'Master List'!$AG:$AL,6,FALSE),0),1),0)),"")</f>
        <v>84</v>
      </c>
      <c r="M26">
        <f ca="1">IFERROR(MIN(100,ROUND(AVERAGE(SUMIFS(Data!$E:$E,Data!$B:$B,$A26,Data!$A:$A,M$1)/(COUNTIFS(Data!$B:$B,$A26,Data!$A:$A,M$1)*3),SQRT(AVERAGEIFS(Data!$D:$D,Data!$B:$B,$A26,Data!$A:$A,M$1)))*100*IFERROR(VLOOKUP(MATCH($A26,INDIRECT(ADDRESS(2,38+MATCH(M$1,'Master List'!$AM$1:$XDT$1,0),1,1,"Master List")&amp;":"&amp;ADDRESS(51,38+MATCH(M$1,'Master List'!$AM$1:$XDT$1,0),1,1),TRUE),0),'Master List'!$AE$1:$AF$51,2,FALSE)+IFERROR(VLOOKUP($A26,'Master List'!$AG:$AL,6,FALSE),0),1),0)),"")</f>
        <v>87</v>
      </c>
      <c r="N26">
        <f ca="1">IFERROR(MIN(100,ROUND(AVERAGE(SUMIFS(Data!$E:$E,Data!$B:$B,$A26,Data!$A:$A,N$1)/(COUNTIFS(Data!$B:$B,$A26,Data!$A:$A,N$1)*3),SQRT(AVERAGEIFS(Data!$D:$D,Data!$B:$B,$A26,Data!$A:$A,N$1)))*100*IFERROR(VLOOKUP(MATCH($A26,INDIRECT(ADDRESS(2,38+MATCH(N$1,'Master List'!$AM$1:$XDT$1,0),1,1,"Master List")&amp;":"&amp;ADDRESS(51,38+MATCH(N$1,'Master List'!$AM$1:$XDT$1,0),1,1),TRUE),0),'Master List'!$AE$1:$AF$51,2,FALSE)+IFERROR(VLOOKUP($A26,'Master List'!$AG:$AL,6,FALSE),0),1),0)),"")</f>
        <v>77</v>
      </c>
      <c r="O26" t="str">
        <f ca="1">IFERROR(MIN(100,ROUND(AVERAGE(SUMIFS(Data!$E:$E,Data!$B:$B,$A26,Data!$A:$A,O$1)/(COUNTIFS(Data!$B:$B,$A26,Data!$A:$A,O$1)*3),SQRT(AVERAGEIFS(Data!$D:$D,Data!$B:$B,$A26,Data!$A:$A,O$1)))*100*IFERROR(VLOOKUP(MATCH($A26,INDIRECT(ADDRESS(2,38+MATCH(O$1,'Master List'!$AM$1:$XDT$1,0),1,1,"Master List")&amp;":"&amp;ADDRESS(51,38+MATCH(O$1,'Master List'!$AM$1:$XDT$1,0),1,1),TRUE),0),'Master List'!$AE$1:$AF$51,2,FALSE)+IFERROR(VLOOKUP($A26,'Master List'!$AG:$AL,6,FALSE),0),1),0)),"")</f>
        <v/>
      </c>
      <c r="P26">
        <f ca="1">IFERROR(MIN(100,ROUND(AVERAGE(SUMIFS(Data!$E:$E,Data!$B:$B,$A26,Data!$A:$A,P$1)/(COUNTIFS(Data!$B:$B,$A26,Data!$A:$A,P$1)*3),SQRT(AVERAGEIFS(Data!$D:$D,Data!$B:$B,$A26,Data!$A:$A,P$1)))*100*IFERROR(VLOOKUP(MATCH($A26,INDIRECT(ADDRESS(2,38+MATCH(P$1,'Master List'!$AM$1:$XDT$1,0),1,1,"Master List")&amp;":"&amp;ADDRESS(51,38+MATCH(P$1,'Master List'!$AM$1:$XDT$1,0),1,1),TRUE),0),'Master List'!$AE$1:$AF$51,2,FALSE)+IFERROR(VLOOKUP($A26,'Master List'!$AG:$AL,6,FALSE),0),1),0)),"")</f>
        <v>76</v>
      </c>
      <c r="Q26">
        <f ca="1">IFERROR(MIN(100,ROUND(AVERAGE(SUMIFS(Data!$E:$E,Data!$B:$B,$A26,Data!$A:$A,Q$1)/(COUNTIFS(Data!$B:$B,$A26,Data!$A:$A,Q$1)*3),SQRT(AVERAGEIFS(Data!$D:$D,Data!$B:$B,$A26,Data!$A:$A,Q$1)))*100*IFERROR(VLOOKUP(MATCH($A26,INDIRECT(ADDRESS(2,38+MATCH(Q$1,'Master List'!$AM$1:$XDT$1,0),1,1,"Master List")&amp;":"&amp;ADDRESS(51,38+MATCH(Q$1,'Master List'!$AM$1:$XDT$1,0),1,1),TRUE),0),'Master List'!$AE$1:$AF$51,2,FALSE)+IFERROR(VLOOKUP($A26,'Master List'!$AG:$AL,6,FALSE),0),1),0)),"")</f>
        <v>86</v>
      </c>
      <c r="R26">
        <f ca="1">IFERROR(MIN(100,ROUND(AVERAGE(SUMIFS(Data!$E:$E,Data!$B:$B,$A26,Data!$A:$A,R$1)/(COUNTIFS(Data!$B:$B,$A26,Data!$A:$A,R$1)*3),SQRT(AVERAGEIFS(Data!$D:$D,Data!$B:$B,$A26,Data!$A:$A,R$1)))*100*IFERROR(VLOOKUP(MATCH($A26,INDIRECT(ADDRESS(2,38+MATCH(R$1,'Master List'!$AM$1:$XDT$1,0),1,1,"Master List")&amp;":"&amp;ADDRESS(51,38+MATCH(R$1,'Master List'!$AM$1:$XDT$1,0),1,1),TRUE),0),'Master List'!$AE$1:$AF$51,2,FALSE)+IFERROR(VLOOKUP($A26,'Master List'!$AG:$AL,6,FALSE),0),1),0)),"")</f>
        <v>61</v>
      </c>
      <c r="S26">
        <f ca="1">IFERROR(MIN(100,ROUND(AVERAGE(SUMIFS(Data!$E:$E,Data!$B:$B,$A26,Data!$A:$A,S$1)/(COUNTIFS(Data!$B:$B,$A26,Data!$A:$A,S$1)*3),SQRT(AVERAGEIFS(Data!$D:$D,Data!$B:$B,$A26,Data!$A:$A,S$1)))*100*IFERROR(VLOOKUP(MATCH($A26,INDIRECT(ADDRESS(2,38+MATCH(S$1,'Master List'!$AM$1:$XDT$1,0),1,1,"Master List")&amp;":"&amp;ADDRESS(51,38+MATCH(S$1,'Master List'!$AM$1:$XDT$1,0),1,1),TRUE),0),'Master List'!$AE$1:$AF$51,2,FALSE)+IFERROR(VLOOKUP($A26,'Master List'!$AG:$AL,6,FALSE),0),1),0)),"")</f>
        <v>89</v>
      </c>
      <c r="T26">
        <f ca="1">IFERROR(MIN(100,ROUND(AVERAGE(SUMIFS(Data!$E:$E,Data!$B:$B,$A26,Data!$A:$A,T$1)/(COUNTIFS(Data!$B:$B,$A26,Data!$A:$A,T$1)*3),SQRT(AVERAGEIFS(Data!$D:$D,Data!$B:$B,$A26,Data!$A:$A,T$1)))*100*IFERROR(VLOOKUP(MATCH($A26,INDIRECT(ADDRESS(2,38+MATCH(T$1,'Master List'!$AM$1:$XDT$1,0),1,1,"Master List")&amp;":"&amp;ADDRESS(51,38+MATCH(T$1,'Master List'!$AM$1:$XDT$1,0),1,1),TRUE),0),'Master List'!$AE$1:$AF$51,2,FALSE)+IFERROR(VLOOKUP($A26,'Master List'!$AG:$AL,6,FALSE),0),1),0)),"")</f>
        <v>87</v>
      </c>
      <c r="U26">
        <f t="shared" ca="1" si="6"/>
        <v>81.692666666666668</v>
      </c>
      <c r="V26">
        <f t="shared" ca="1" si="7"/>
        <v>19</v>
      </c>
      <c r="W26" t="str">
        <f t="shared" si="8"/>
        <v>FatalSilence</v>
      </c>
      <c r="Y26">
        <f>IFERROR(SUMIF(Data!B:B,$A26,Data!E:E)/(COUNTIF(Data!B:B,$A26)*3),"")</f>
        <v>0.73970037453183524</v>
      </c>
      <c r="Z26">
        <f>IFERROR(AVERAGEIF(Data!B:B,A26,Data!D:D),"")</f>
        <v>0.86039325842696568</v>
      </c>
      <c r="AA26">
        <f>IFERROR((COUNTIF(Data!B:B,A26)-COUNTIFS(Data!B:B,A26,Data!F:F,"N"))/COUNTIF(Data!B:B,A26),"")</f>
        <v>1</v>
      </c>
      <c r="AB26">
        <f t="shared" si="1"/>
        <v>83.025999999999996</v>
      </c>
      <c r="AC26">
        <f t="shared" si="2"/>
        <v>4</v>
      </c>
      <c r="AD26" t="str">
        <f t="shared" si="3"/>
        <v>FatalSilence</v>
      </c>
      <c r="AE26">
        <v>25</v>
      </c>
      <c r="AF26">
        <v>1.03</v>
      </c>
      <c r="AG26" s="332" t="s">
        <v>290</v>
      </c>
      <c r="AH26" s="333"/>
      <c r="AI26" s="510" t="s">
        <v>51</v>
      </c>
      <c r="AJ26" s="510" t="s">
        <v>51</v>
      </c>
      <c r="AK26" s="510" t="s">
        <v>51</v>
      </c>
      <c r="AL26">
        <f t="shared" si="9"/>
        <v>6.9999999999999993E-2</v>
      </c>
      <c r="AN26" t="s">
        <v>289</v>
      </c>
      <c r="AO26" s="157" t="s">
        <v>289</v>
      </c>
      <c r="AP26" s="161" t="s">
        <v>289</v>
      </c>
      <c r="AQ26" s="164" t="s">
        <v>14</v>
      </c>
      <c r="AR26" s="174" t="s">
        <v>284</v>
      </c>
      <c r="AS26" t="s">
        <v>234</v>
      </c>
      <c r="AT26" t="s">
        <v>234</v>
      </c>
      <c r="AU26" t="s">
        <v>234</v>
      </c>
      <c r="AV26" t="s">
        <v>234</v>
      </c>
      <c r="AW26" s="64" t="s">
        <v>14</v>
      </c>
      <c r="AX26" t="s">
        <v>335</v>
      </c>
      <c r="AY26" t="s">
        <v>234</v>
      </c>
      <c r="AZ26" t="s">
        <v>132</v>
      </c>
      <c r="BA26" t="s">
        <v>363</v>
      </c>
      <c r="BB26" t="s">
        <v>405</v>
      </c>
      <c r="BC26" t="s">
        <v>356</v>
      </c>
      <c r="BD26" s="255" t="s">
        <v>413</v>
      </c>
      <c r="BE26" s="256" t="s">
        <v>356</v>
      </c>
      <c r="BF26" t="s">
        <v>234</v>
      </c>
      <c r="BG26" s="272" t="s">
        <v>342</v>
      </c>
      <c r="BH26" s="273" t="s">
        <v>426</v>
      </c>
      <c r="BI26" t="s">
        <v>240</v>
      </c>
      <c r="BJ26" t="s">
        <v>405</v>
      </c>
      <c r="BK26" t="s">
        <v>310</v>
      </c>
      <c r="BL26" t="s">
        <v>439</v>
      </c>
      <c r="BM26" t="s">
        <v>454</v>
      </c>
      <c r="BN26" t="s">
        <v>449</v>
      </c>
      <c r="BO26" t="s">
        <v>234</v>
      </c>
      <c r="BP26" t="s">
        <v>310</v>
      </c>
      <c r="BQ26" t="s">
        <v>234</v>
      </c>
      <c r="BR26" t="s">
        <v>310</v>
      </c>
      <c r="BS26" t="s">
        <v>405</v>
      </c>
      <c r="BT26" t="s">
        <v>405</v>
      </c>
      <c r="BU26" t="s">
        <v>310</v>
      </c>
      <c r="BV26" t="s">
        <v>310</v>
      </c>
      <c r="BW26" t="s">
        <v>510</v>
      </c>
      <c r="BX26" t="s">
        <v>481</v>
      </c>
      <c r="BY26" t="s">
        <v>323</v>
      </c>
      <c r="BZ26" t="s">
        <v>323</v>
      </c>
      <c r="CA26" t="s">
        <v>310</v>
      </c>
      <c r="CB26" t="s">
        <v>511</v>
      </c>
      <c r="CC26" t="s">
        <v>511</v>
      </c>
      <c r="CD26" t="s">
        <v>310</v>
      </c>
      <c r="CE26" t="s">
        <v>481</v>
      </c>
      <c r="CF26" t="s">
        <v>323</v>
      </c>
      <c r="CG26" t="s">
        <v>481</v>
      </c>
      <c r="CH26" t="s">
        <v>481</v>
      </c>
      <c r="CI26" t="s">
        <v>481</v>
      </c>
      <c r="CJ26" t="s">
        <v>481</v>
      </c>
      <c r="CK26" t="s">
        <v>310</v>
      </c>
      <c r="CL26" t="s">
        <v>511</v>
      </c>
      <c r="CM26" t="s">
        <v>511</v>
      </c>
      <c r="CN26" t="s">
        <v>310</v>
      </c>
      <c r="CO26" t="s">
        <v>240</v>
      </c>
      <c r="CP26" t="s">
        <v>122</v>
      </c>
      <c r="CQ26" t="s">
        <v>323</v>
      </c>
      <c r="CR26" t="s">
        <v>122</v>
      </c>
      <c r="CS26" t="s">
        <v>310</v>
      </c>
      <c r="CT26" t="s">
        <v>257</v>
      </c>
      <c r="CU26" t="s">
        <v>534</v>
      </c>
      <c r="CV26" t="s">
        <v>323</v>
      </c>
      <c r="CW26" t="s">
        <v>323</v>
      </c>
      <c r="CX26" t="s">
        <v>481</v>
      </c>
      <c r="CY26" t="s">
        <v>310</v>
      </c>
      <c r="CZ26" t="s">
        <v>310</v>
      </c>
      <c r="DA26" t="s">
        <v>414</v>
      </c>
      <c r="DB26" t="s">
        <v>323</v>
      </c>
      <c r="DC26" t="s">
        <v>323</v>
      </c>
      <c r="DD26" s="531" t="s">
        <v>323</v>
      </c>
      <c r="DE26" t="s">
        <v>310</v>
      </c>
      <c r="DF26" t="s">
        <v>323</v>
      </c>
      <c r="DG26" s="542" t="s">
        <v>414</v>
      </c>
      <c r="DH26" t="s">
        <v>671</v>
      </c>
      <c r="DI26" t="s">
        <v>526</v>
      </c>
      <c r="DJ26" s="560" t="s">
        <v>240</v>
      </c>
      <c r="DK26" s="560" t="s">
        <v>20</v>
      </c>
      <c r="DL26" s="571" t="s">
        <v>290</v>
      </c>
      <c r="DM26" t="s">
        <v>122</v>
      </c>
      <c r="DN26" t="s">
        <v>394</v>
      </c>
      <c r="DO26" t="s">
        <v>703</v>
      </c>
      <c r="DP26" t="s">
        <v>274</v>
      </c>
    </row>
    <row r="27" spans="1:120">
      <c r="A27" s="93" t="s">
        <v>311</v>
      </c>
      <c r="C27" t="str">
        <f ca="1">IFERROR(MIN(100,ROUND(AVERAGE(SUMIFS(Data!$E:$E,Data!$B:$B,$A27,Data!$A:$A,#REF!)/(COUNTIFS(Data!$B:$B,$A27,Data!$A:$A,#REF!)*3),SQRT(AVERAGEIFS(Data!$D:$D,Data!$B:$B,$A27,Data!$A:$A,#REF!)))*100*IFERROR(VLOOKUP(MATCH($A27,INDIRECT(ADDRESS(2,38+MATCH(C$1,'Master List'!$AM$1:$XDT$1,0),1,1,"Master List")&amp;":"&amp;ADDRESS(51,38+MATCH(C$1,'Master List'!$AM$1:$XDT$1,0),1,1),TRUE),0),'Master List'!$AE$1:$AF$51,2,FALSE)+IFERROR(VLOOKUP($A27,'Master List'!$AG:$AL,6,FALSE),0),1),0)),"")</f>
        <v/>
      </c>
      <c r="D27" t="str">
        <f ca="1">IFERROR(MIN(100,ROUND(AVERAGE(SUMIFS(Data!$E:$E,Data!$B:$B,$A27,Data!$A:$A,#REF!)/(COUNTIFS(Data!$B:$B,$A27,Data!$A:$A,#REF!)*3),SQRT(AVERAGEIFS(Data!$D:$D,Data!$B:$B,$A27,Data!$A:$A,#REF!)))*100*IFERROR(VLOOKUP(MATCH($A27,INDIRECT(ADDRESS(2,38+MATCH(D$1,'Master List'!$AM$1:$XDT$1,0),1,1,"Master List")&amp;":"&amp;ADDRESS(51,38+MATCH(D$1,'Master List'!$AM$1:$XDT$1,0),1,1),TRUE),0),'Master List'!$AE$1:$AF$51,2,FALSE)+IFERROR(VLOOKUP($A27,'Master List'!$AG:$AL,6,FALSE),0),1),0)),"")</f>
        <v/>
      </c>
      <c r="E27" t="str">
        <f ca="1">IFERROR(MIN(100,ROUND(AVERAGE(SUMIFS(Data!$E:$E,Data!$B:$B,$A27,Data!$A:$A,#REF!)/(COUNTIFS(Data!$B:$B,$A27,Data!$A:$A,#REF!)*3),SQRT(AVERAGEIFS(Data!$D:$D,Data!$B:$B,$A27,Data!$A:$A,#REF!)))*100*IFERROR(VLOOKUP(MATCH($A27,INDIRECT(ADDRESS(2,38+MATCH(E$1,'Master List'!$AM$1:$XDT$1,0),1,1,"Master List")&amp;":"&amp;ADDRESS(51,38+MATCH(E$1,'Master List'!$AM$1:$XDT$1,0),1,1),TRUE),0),'Master List'!$AE$1:$AF$51,2,FALSE)+IFERROR(VLOOKUP($A27,'Master List'!$AG:$AL,6,FALSE),0),1),0)),"")</f>
        <v/>
      </c>
      <c r="F27" t="str">
        <f ca="1">IFERROR(MIN(100,ROUND(AVERAGE(SUMIFS(Data!$E:$E,Data!$B:$B,$A27,Data!$A:$A,#REF!)/(COUNTIFS(Data!$B:$B,$A27,Data!$A:$A,#REF!)*3),SQRT(AVERAGEIFS(Data!$D:$D,Data!$B:$B,$A27,Data!$A:$A,#REF!)))*100*IFERROR(VLOOKUP(MATCH($A27,INDIRECT(ADDRESS(2,38+MATCH(F$1,'Master List'!$AM$1:$XDT$1,0),1,1,"Master List")&amp;":"&amp;ADDRESS(51,38+MATCH(F$1,'Master List'!$AM$1:$XDT$1,0),1,1),TRUE),0),'Master List'!$AE$1:$AF$51,2,FALSE)+IFERROR(VLOOKUP($A27,'Master List'!$AG:$AL,6,FALSE),0),1),0)),"")</f>
        <v/>
      </c>
      <c r="G27" t="str">
        <f ca="1">IFERROR(MIN(100,ROUND(AVERAGE(SUMIFS(Data!$E:$E,Data!$B:$B,$A27,Data!$A:$A,#REF!)/(COUNTIFS(Data!$B:$B,$A27,Data!$A:$A,#REF!)*3),SQRT(AVERAGEIFS(Data!$D:$D,Data!$B:$B,$A27,Data!$A:$A,#REF!)))*100*IFERROR(VLOOKUP(MATCH($A27,INDIRECT(ADDRESS(2,38+MATCH(G$1,'Master List'!$AM$1:$XDT$1,0),1,1,"Master List")&amp;":"&amp;ADDRESS(51,38+MATCH(G$1,'Master List'!$AM$1:$XDT$1,0),1,1),TRUE),0),'Master List'!$AE$1:$AF$51,2,FALSE)+IFERROR(VLOOKUP($A27,'Master List'!$AG:$AL,6,FALSE),0),1),0)),"")</f>
        <v/>
      </c>
      <c r="H27">
        <f t="shared" ca="1" si="4"/>
        <v>-98.972999999999999</v>
      </c>
      <c r="I27">
        <f t="shared" ca="1" si="5"/>
        <v>25</v>
      </c>
      <c r="J27" t="str">
        <f t="shared" si="0"/>
        <v>LordGoebba</v>
      </c>
      <c r="K27">
        <f ca="1">IFERROR(MIN(100,ROUND(AVERAGE(SUMIFS(Data!$E:$E,Data!$B:$B,$A27,Data!$A:$A,K$1)/(COUNTIFS(Data!$B:$B,$A27,Data!$A:$A,K$1)*3),SQRT(AVERAGEIFS(Data!$D:$D,Data!$B:$B,$A27,Data!$A:$A,K$1)))*100*IFERROR(VLOOKUP(MATCH($A27,INDIRECT(ADDRESS(2,38+MATCH(K$1,'Master List'!$AM$1:$XDT$1,0),1,1,"Master List")&amp;":"&amp;ADDRESS(51,38+MATCH(K$1,'Master List'!$AM$1:$XDT$1,0),1,1),TRUE),0),'Master List'!$AE$1:$AF$51,2,FALSE)+IFERROR(VLOOKUP($A27,'Master List'!$AG:$AL,6,FALSE),0),1),0)),"")</f>
        <v>73</v>
      </c>
      <c r="L27">
        <f ca="1">IFERROR(MIN(100,ROUND(AVERAGE(SUMIFS(Data!$E:$E,Data!$B:$B,$A27,Data!$A:$A,L$1)/(COUNTIFS(Data!$B:$B,$A27,Data!$A:$A,L$1)*3),SQRT(AVERAGEIFS(Data!$D:$D,Data!$B:$B,$A27,Data!$A:$A,L$1)))*100*IFERROR(VLOOKUP(MATCH($A27,INDIRECT(ADDRESS(2,38+MATCH(L$1,'Master List'!$AM$1:$XDT$1,0),1,1,"Master List")&amp;":"&amp;ADDRESS(51,38+MATCH(L$1,'Master List'!$AM$1:$XDT$1,0),1,1),TRUE),0),'Master List'!$AE$1:$AF$51,2,FALSE)+IFERROR(VLOOKUP($A27,'Master List'!$AG:$AL,6,FALSE),0),1),0)),"")</f>
        <v>48</v>
      </c>
      <c r="M27">
        <f ca="1">IFERROR(MIN(100,ROUND(AVERAGE(SUMIFS(Data!$E:$E,Data!$B:$B,$A27,Data!$A:$A,M$1)/(COUNTIFS(Data!$B:$B,$A27,Data!$A:$A,M$1)*3),SQRT(AVERAGEIFS(Data!$D:$D,Data!$B:$B,$A27,Data!$A:$A,M$1)))*100*IFERROR(VLOOKUP(MATCH($A27,INDIRECT(ADDRESS(2,38+MATCH(M$1,'Master List'!$AM$1:$XDT$1,0),1,1,"Master List")&amp;":"&amp;ADDRESS(51,38+MATCH(M$1,'Master List'!$AM$1:$XDT$1,0),1,1),TRUE),0),'Master List'!$AE$1:$AF$51,2,FALSE)+IFERROR(VLOOKUP($A27,'Master List'!$AG:$AL,6,FALSE),0),1),0)),"")</f>
        <v>48</v>
      </c>
      <c r="N27">
        <f ca="1">IFERROR(MIN(100,ROUND(AVERAGE(SUMIFS(Data!$E:$E,Data!$B:$B,$A27,Data!$A:$A,N$1)/(COUNTIFS(Data!$B:$B,$A27,Data!$A:$A,N$1)*3),SQRT(AVERAGEIFS(Data!$D:$D,Data!$B:$B,$A27,Data!$A:$A,N$1)))*100*IFERROR(VLOOKUP(MATCH($A27,INDIRECT(ADDRESS(2,38+MATCH(N$1,'Master List'!$AM$1:$XDT$1,0),1,1,"Master List")&amp;":"&amp;ADDRESS(51,38+MATCH(N$1,'Master List'!$AM$1:$XDT$1,0),1,1),TRUE),0),'Master List'!$AE$1:$AF$51,2,FALSE)+IFERROR(VLOOKUP($A27,'Master List'!$AG:$AL,6,FALSE),0),1),0)),"")</f>
        <v>54</v>
      </c>
      <c r="O27">
        <f ca="1">IFERROR(MIN(100,ROUND(AVERAGE(SUMIFS(Data!$E:$E,Data!$B:$B,$A27,Data!$A:$A,O$1)/(COUNTIFS(Data!$B:$B,$A27,Data!$A:$A,O$1)*3),SQRT(AVERAGEIFS(Data!$D:$D,Data!$B:$B,$A27,Data!$A:$A,O$1)))*100*IFERROR(VLOOKUP(MATCH($A27,INDIRECT(ADDRESS(2,38+MATCH(O$1,'Master List'!$AM$1:$XDT$1,0),1,1,"Master List")&amp;":"&amp;ADDRESS(51,38+MATCH(O$1,'Master List'!$AM$1:$XDT$1,0),1,1),TRUE),0),'Master List'!$AE$1:$AF$51,2,FALSE)+IFERROR(VLOOKUP($A27,'Master List'!$AG:$AL,6,FALSE),0),1),0)),"")</f>
        <v>69</v>
      </c>
      <c r="P27">
        <f ca="1">IFERROR(MIN(100,ROUND(AVERAGE(SUMIFS(Data!$E:$E,Data!$B:$B,$A27,Data!$A:$A,P$1)/(COUNTIFS(Data!$B:$B,$A27,Data!$A:$A,P$1)*3),SQRT(AVERAGEIFS(Data!$D:$D,Data!$B:$B,$A27,Data!$A:$A,P$1)))*100*IFERROR(VLOOKUP(MATCH($A27,INDIRECT(ADDRESS(2,38+MATCH(P$1,'Master List'!$AM$1:$XDT$1,0),1,1,"Master List")&amp;":"&amp;ADDRESS(51,38+MATCH(P$1,'Master List'!$AM$1:$XDT$1,0),1,1),TRUE),0),'Master List'!$AE$1:$AF$51,2,FALSE)+IFERROR(VLOOKUP($A27,'Master List'!$AG:$AL,6,FALSE),0),1),0)),"")</f>
        <v>88</v>
      </c>
      <c r="Q27">
        <f ca="1">IFERROR(MIN(100,ROUND(AVERAGE(SUMIFS(Data!$E:$E,Data!$B:$B,$A27,Data!$A:$A,Q$1)/(COUNTIFS(Data!$B:$B,$A27,Data!$A:$A,Q$1)*3),SQRT(AVERAGEIFS(Data!$D:$D,Data!$B:$B,$A27,Data!$A:$A,Q$1)))*100*IFERROR(VLOOKUP(MATCH($A27,INDIRECT(ADDRESS(2,38+MATCH(Q$1,'Master List'!$AM$1:$XDT$1,0),1,1,"Master List")&amp;":"&amp;ADDRESS(51,38+MATCH(Q$1,'Master List'!$AM$1:$XDT$1,0),1,1),TRUE),0),'Master List'!$AE$1:$AF$51,2,FALSE)+IFERROR(VLOOKUP($A27,'Master List'!$AG:$AL,6,FALSE),0),1),0)),"")</f>
        <v>91</v>
      </c>
      <c r="R27">
        <f ca="1">IFERROR(MIN(100,ROUND(AVERAGE(SUMIFS(Data!$E:$E,Data!$B:$B,$A27,Data!$A:$A,R$1)/(COUNTIFS(Data!$B:$B,$A27,Data!$A:$A,R$1)*3),SQRT(AVERAGEIFS(Data!$D:$D,Data!$B:$B,$A27,Data!$A:$A,R$1)))*100*IFERROR(VLOOKUP(MATCH($A27,INDIRECT(ADDRESS(2,38+MATCH(R$1,'Master List'!$AM$1:$XDT$1,0),1,1,"Master List")&amp;":"&amp;ADDRESS(51,38+MATCH(R$1,'Master List'!$AM$1:$XDT$1,0),1,1),TRUE),0),'Master List'!$AE$1:$AF$51,2,FALSE)+IFERROR(VLOOKUP($A27,'Master List'!$AG:$AL,6,FALSE),0),1),0)),"")</f>
        <v>50</v>
      </c>
      <c r="S27" t="str">
        <f ca="1">IFERROR(MIN(100,ROUND(AVERAGE(SUMIFS(Data!$E:$E,Data!$B:$B,$A27,Data!$A:$A,S$1)/(COUNTIFS(Data!$B:$B,$A27,Data!$A:$A,S$1)*3),SQRT(AVERAGEIFS(Data!$D:$D,Data!$B:$B,$A27,Data!$A:$A,S$1)))*100*IFERROR(VLOOKUP(MATCH($A27,INDIRECT(ADDRESS(2,38+MATCH(S$1,'Master List'!$AM$1:$XDT$1,0),1,1,"Master List")&amp;":"&amp;ADDRESS(51,38+MATCH(S$1,'Master List'!$AM$1:$XDT$1,0),1,1),TRUE),0),'Master List'!$AE$1:$AF$51,2,FALSE)+IFERROR(VLOOKUP($A27,'Master List'!$AG:$AL,6,FALSE),0),1),0)),"")</f>
        <v/>
      </c>
      <c r="T27">
        <f ca="1">IFERROR(MIN(100,ROUND(AVERAGE(SUMIFS(Data!$E:$E,Data!$B:$B,$A27,Data!$A:$A,T$1)/(COUNTIFS(Data!$B:$B,$A27,Data!$A:$A,T$1)*3),SQRT(AVERAGEIFS(Data!$D:$D,Data!$B:$B,$A27,Data!$A:$A,T$1)))*100*IFERROR(VLOOKUP(MATCH($A27,INDIRECT(ADDRESS(2,38+MATCH(T$1,'Master List'!$AM$1:$XDT$1,0),1,1,"Master List")&amp;":"&amp;ADDRESS(51,38+MATCH(T$1,'Master List'!$AM$1:$XDT$1,0),1,1),TRUE),0),'Master List'!$AE$1:$AF$51,2,FALSE)+IFERROR(VLOOKUP($A27,'Master List'!$AG:$AL,6,FALSE),0),1),0)),"")</f>
        <v>85</v>
      </c>
      <c r="U27">
        <f t="shared" ca="1" si="6"/>
        <v>67.36033333333333</v>
      </c>
      <c r="V27">
        <f t="shared" ca="1" si="7"/>
        <v>32</v>
      </c>
      <c r="W27" t="str">
        <f t="shared" si="8"/>
        <v>LordGoebba</v>
      </c>
      <c r="Y27">
        <f>IFERROR(SUMIF(Data!B:B,$A27,Data!E:E)/(COUNTIF(Data!B:B,$A27)*3),"")</f>
        <v>0.71458333333333335</v>
      </c>
      <c r="Z27">
        <f>IFERROR(AVERAGEIF(Data!B:B,A27,Data!D:D),"")</f>
        <v>0.81918750000000018</v>
      </c>
      <c r="AA27">
        <f>IFERROR((COUNTIF(Data!B:B,A27)-COUNTIFS(Data!B:B,A27,Data!F:F,"N"))/COUNTIF(Data!B:B,A27),"")</f>
        <v>0.96875</v>
      </c>
      <c r="AB27">
        <f t="shared" si="1"/>
        <v>81.027000000000001</v>
      </c>
      <c r="AC27">
        <f t="shared" si="2"/>
        <v>9</v>
      </c>
      <c r="AD27" t="str">
        <f t="shared" si="3"/>
        <v>LordGoebba</v>
      </c>
      <c r="AE27">
        <v>26</v>
      </c>
      <c r="AF27">
        <v>1.03</v>
      </c>
      <c r="AG27" s="332" t="s">
        <v>274</v>
      </c>
      <c r="AH27" s="510"/>
      <c r="AI27" s="510" t="s">
        <v>51</v>
      </c>
      <c r="AJ27" s="510" t="s">
        <v>51</v>
      </c>
      <c r="AK27" s="510" t="s">
        <v>51</v>
      </c>
      <c r="AL27">
        <f t="shared" si="9"/>
        <v>6.9999999999999993E-2</v>
      </c>
      <c r="AN27" t="s">
        <v>326</v>
      </c>
      <c r="AO27" s="157" t="s">
        <v>326</v>
      </c>
      <c r="AP27" s="161" t="s">
        <v>8</v>
      </c>
      <c r="AQ27" s="164" t="s">
        <v>284</v>
      </c>
      <c r="AR27" s="174" t="s">
        <v>14</v>
      </c>
      <c r="AS27" t="s">
        <v>356</v>
      </c>
      <c r="AT27" t="s">
        <v>356</v>
      </c>
      <c r="AU27" t="s">
        <v>356</v>
      </c>
      <c r="AV27" t="s">
        <v>356</v>
      </c>
      <c r="AW27" s="64" t="s">
        <v>335</v>
      </c>
      <c r="AX27" t="s">
        <v>326</v>
      </c>
      <c r="AY27" t="s">
        <v>14</v>
      </c>
      <c r="AZ27" t="s">
        <v>363</v>
      </c>
      <c r="BA27" t="s">
        <v>234</v>
      </c>
      <c r="BB27" t="s">
        <v>234</v>
      </c>
      <c r="BC27" t="s">
        <v>408</v>
      </c>
      <c r="BD27" s="255" t="s">
        <v>356</v>
      </c>
      <c r="BE27" s="256" t="s">
        <v>408</v>
      </c>
      <c r="BF27" t="s">
        <v>118</v>
      </c>
      <c r="BG27" s="272" t="s">
        <v>400</v>
      </c>
      <c r="BH27" s="273" t="s">
        <v>427</v>
      </c>
      <c r="BI27" t="s">
        <v>326</v>
      </c>
      <c r="BJ27" t="s">
        <v>234</v>
      </c>
      <c r="BK27" t="s">
        <v>405</v>
      </c>
      <c r="BL27" t="s">
        <v>310</v>
      </c>
      <c r="BM27" t="s">
        <v>310</v>
      </c>
      <c r="BN27" t="s">
        <v>454</v>
      </c>
      <c r="BO27" t="s">
        <v>14</v>
      </c>
      <c r="BP27" t="s">
        <v>405</v>
      </c>
      <c r="BQ27" t="s">
        <v>14</v>
      </c>
      <c r="BR27" t="s">
        <v>405</v>
      </c>
      <c r="BS27" t="s">
        <v>14</v>
      </c>
      <c r="BT27" t="s">
        <v>234</v>
      </c>
      <c r="BU27" t="s">
        <v>14</v>
      </c>
      <c r="BV27" t="s">
        <v>14</v>
      </c>
      <c r="BW27" t="s">
        <v>323</v>
      </c>
      <c r="BX27" t="s">
        <v>118</v>
      </c>
      <c r="BY27" t="s">
        <v>481</v>
      </c>
      <c r="BZ27" t="s">
        <v>481</v>
      </c>
      <c r="CA27" t="s">
        <v>511</v>
      </c>
      <c r="CB27" t="s">
        <v>234</v>
      </c>
      <c r="CC27" t="s">
        <v>234</v>
      </c>
      <c r="CD27" t="s">
        <v>511</v>
      </c>
      <c r="CE27" t="s">
        <v>14</v>
      </c>
      <c r="CF27" t="s">
        <v>481</v>
      </c>
      <c r="CG27" t="s">
        <v>14</v>
      </c>
      <c r="CH27" t="s">
        <v>14</v>
      </c>
      <c r="CI27" t="s">
        <v>14</v>
      </c>
      <c r="CJ27" t="s">
        <v>14</v>
      </c>
      <c r="CK27" t="s">
        <v>511</v>
      </c>
      <c r="CL27" t="s">
        <v>519</v>
      </c>
      <c r="CM27" t="s">
        <v>519</v>
      </c>
      <c r="CN27" t="s">
        <v>240</v>
      </c>
      <c r="CO27" t="s">
        <v>405</v>
      </c>
      <c r="CP27" t="s">
        <v>310</v>
      </c>
      <c r="CQ27" t="s">
        <v>414</v>
      </c>
      <c r="CR27" t="s">
        <v>405</v>
      </c>
      <c r="CS27" t="s">
        <v>240</v>
      </c>
      <c r="CT27" t="s">
        <v>414</v>
      </c>
      <c r="CU27" t="s">
        <v>414</v>
      </c>
      <c r="CV27" t="s">
        <v>481</v>
      </c>
      <c r="CW27" t="s">
        <v>481</v>
      </c>
      <c r="CX27" t="s">
        <v>310</v>
      </c>
      <c r="CY27" t="s">
        <v>20</v>
      </c>
      <c r="CZ27" t="s">
        <v>20</v>
      </c>
      <c r="DA27" t="s">
        <v>481</v>
      </c>
      <c r="DB27" t="s">
        <v>122</v>
      </c>
      <c r="DC27" t="s">
        <v>122</v>
      </c>
      <c r="DD27" s="531" t="s">
        <v>122</v>
      </c>
      <c r="DE27" t="s">
        <v>20</v>
      </c>
      <c r="DF27" t="s">
        <v>122</v>
      </c>
      <c r="DG27" s="542" t="s">
        <v>671</v>
      </c>
      <c r="DH27" t="s">
        <v>323</v>
      </c>
      <c r="DI27" t="s">
        <v>257</v>
      </c>
      <c r="DJ27" s="560" t="s">
        <v>290</v>
      </c>
      <c r="DK27" s="560" t="s">
        <v>394</v>
      </c>
      <c r="DL27" s="571" t="s">
        <v>274</v>
      </c>
      <c r="DM27" t="s">
        <v>394</v>
      </c>
      <c r="DN27" t="s">
        <v>20</v>
      </c>
      <c r="DP27" t="s">
        <v>311</v>
      </c>
    </row>
    <row r="28" spans="1:120">
      <c r="A28" s="95" t="s">
        <v>602</v>
      </c>
      <c r="C28" t="str">
        <f ca="1">IFERROR(MIN(100,ROUND(AVERAGE(SUMIFS(Data!$E:$E,Data!$B:$B,$A28,Data!$A:$A,#REF!)/(COUNTIFS(Data!$B:$B,$A28,Data!$A:$A,#REF!)*3),SQRT(AVERAGEIFS(Data!$D:$D,Data!$B:$B,$A28,Data!$A:$A,#REF!)))*100*IFERROR(VLOOKUP(MATCH($A28,INDIRECT(ADDRESS(2,38+MATCH(C$1,'Master List'!$AM$1:$XDT$1,0),1,1,"Master List")&amp;":"&amp;ADDRESS(51,38+MATCH(C$1,'Master List'!$AM$1:$XDT$1,0),1,1),TRUE),0),'Master List'!$AE$1:$AF$51,2,FALSE)+IFERROR(VLOOKUP($A28,'Master List'!$AG:$AL,6,FALSE),0),1),0)),"")</f>
        <v/>
      </c>
      <c r="D28" t="str">
        <f ca="1">IFERROR(MIN(100,ROUND(AVERAGE(SUMIFS(Data!$E:$E,Data!$B:$B,$A28,Data!$A:$A,#REF!)/(COUNTIFS(Data!$B:$B,$A28,Data!$A:$A,#REF!)*3),SQRT(AVERAGEIFS(Data!$D:$D,Data!$B:$B,$A28,Data!$A:$A,#REF!)))*100*IFERROR(VLOOKUP(MATCH($A28,INDIRECT(ADDRESS(2,38+MATCH(D$1,'Master List'!$AM$1:$XDT$1,0),1,1,"Master List")&amp;":"&amp;ADDRESS(51,38+MATCH(D$1,'Master List'!$AM$1:$XDT$1,0),1,1),TRUE),0),'Master List'!$AE$1:$AF$51,2,FALSE)+IFERROR(VLOOKUP($A28,'Master List'!$AG:$AL,6,FALSE),0),1),0)),"")</f>
        <v/>
      </c>
      <c r="E28" t="str">
        <f ca="1">IFERROR(MIN(100,ROUND(AVERAGE(SUMIFS(Data!$E:$E,Data!$B:$B,$A28,Data!$A:$A,#REF!)/(COUNTIFS(Data!$B:$B,$A28,Data!$A:$A,#REF!)*3),SQRT(AVERAGEIFS(Data!$D:$D,Data!$B:$B,$A28,Data!$A:$A,#REF!)))*100*IFERROR(VLOOKUP(MATCH($A28,INDIRECT(ADDRESS(2,38+MATCH(E$1,'Master List'!$AM$1:$XDT$1,0),1,1,"Master List")&amp;":"&amp;ADDRESS(51,38+MATCH(E$1,'Master List'!$AM$1:$XDT$1,0),1,1),TRUE),0),'Master List'!$AE$1:$AF$51,2,FALSE)+IFERROR(VLOOKUP($A28,'Master List'!$AG:$AL,6,FALSE),0),1),0)),"")</f>
        <v/>
      </c>
      <c r="F28" t="str">
        <f ca="1">IFERROR(MIN(100,ROUND(AVERAGE(SUMIFS(Data!$E:$E,Data!$B:$B,$A28,Data!$A:$A,#REF!)/(COUNTIFS(Data!$B:$B,$A28,Data!$A:$A,#REF!)*3),SQRT(AVERAGEIFS(Data!$D:$D,Data!$B:$B,$A28,Data!$A:$A,#REF!)))*100*IFERROR(VLOOKUP(MATCH($A28,INDIRECT(ADDRESS(2,38+MATCH(F$1,'Master List'!$AM$1:$XDT$1,0),1,1,"Master List")&amp;":"&amp;ADDRESS(51,38+MATCH(F$1,'Master List'!$AM$1:$XDT$1,0),1,1),TRUE),0),'Master List'!$AE$1:$AF$51,2,FALSE)+IFERROR(VLOOKUP($A28,'Master List'!$AG:$AL,6,FALSE),0),1),0)),"")</f>
        <v/>
      </c>
      <c r="G28" t="str">
        <f ca="1">IFERROR(MIN(100,ROUND(AVERAGE(SUMIFS(Data!$E:$E,Data!$B:$B,$A28,Data!$A:$A,#REF!)/(COUNTIFS(Data!$B:$B,$A28,Data!$A:$A,#REF!)*3),SQRT(AVERAGEIFS(Data!$D:$D,Data!$B:$B,$A28,Data!$A:$A,#REF!)))*100*IFERROR(VLOOKUP(MATCH($A28,INDIRECT(ADDRESS(2,38+MATCH(G$1,'Master List'!$AM$1:$XDT$1,0),1,1,"Master List")&amp;":"&amp;ADDRESS(51,38+MATCH(G$1,'Master List'!$AM$1:$XDT$1,0),1,1),TRUE),0),'Master List'!$AE$1:$AF$51,2,FALSE)+IFERROR(VLOOKUP($A28,'Master List'!$AG:$AL,6,FALSE),0),1),0)),"")</f>
        <v/>
      </c>
      <c r="H28">
        <f t="shared" ca="1" si="4"/>
        <v>-98.971999999999994</v>
      </c>
      <c r="I28">
        <f t="shared" ca="1" si="5"/>
        <v>24</v>
      </c>
      <c r="J28" t="str">
        <f t="shared" si="0"/>
        <v>APRIL</v>
      </c>
      <c r="K28">
        <f ca="1">IFERROR(MIN(100,ROUND(AVERAGE(SUMIFS(Data!$E:$E,Data!$B:$B,$A28,Data!$A:$A,K$1)/(COUNTIFS(Data!$B:$B,$A28,Data!$A:$A,K$1)*3),SQRT(AVERAGEIFS(Data!$D:$D,Data!$B:$B,$A28,Data!$A:$A,K$1)))*100*IFERROR(VLOOKUP(MATCH($A28,INDIRECT(ADDRESS(2,38+MATCH(K$1,'Master List'!$AM$1:$XDT$1,0),1,1,"Master List")&amp;":"&amp;ADDRESS(51,38+MATCH(K$1,'Master List'!$AM$1:$XDT$1,0),1,1),TRUE),0),'Master List'!$AE$1:$AF$51,2,FALSE)+IFERROR(VLOOKUP($A28,'Master List'!$AG:$AL,6,FALSE),0),1),0)),"")</f>
        <v>81</v>
      </c>
      <c r="L28">
        <f ca="1">IFERROR(MIN(100,ROUND(AVERAGE(SUMIFS(Data!$E:$E,Data!$B:$B,$A28,Data!$A:$A,L$1)/(COUNTIFS(Data!$B:$B,$A28,Data!$A:$A,L$1)*3),SQRT(AVERAGEIFS(Data!$D:$D,Data!$B:$B,$A28,Data!$A:$A,L$1)))*100*IFERROR(VLOOKUP(MATCH($A28,INDIRECT(ADDRESS(2,38+MATCH(L$1,'Master List'!$AM$1:$XDT$1,0),1,1,"Master List")&amp;":"&amp;ADDRESS(51,38+MATCH(L$1,'Master List'!$AM$1:$XDT$1,0),1,1),TRUE),0),'Master List'!$AE$1:$AF$51,2,FALSE)+IFERROR(VLOOKUP($A28,'Master List'!$AG:$AL,6,FALSE),0),1),0)),"")</f>
        <v>72</v>
      </c>
      <c r="M28">
        <f ca="1">IFERROR(MIN(100,ROUND(AVERAGE(SUMIFS(Data!$E:$E,Data!$B:$B,$A28,Data!$A:$A,M$1)/(COUNTIFS(Data!$B:$B,$A28,Data!$A:$A,M$1)*3),SQRT(AVERAGEIFS(Data!$D:$D,Data!$B:$B,$A28,Data!$A:$A,M$1)))*100*IFERROR(VLOOKUP(MATCH($A28,INDIRECT(ADDRESS(2,38+MATCH(M$1,'Master List'!$AM$1:$XDT$1,0),1,1,"Master List")&amp;":"&amp;ADDRESS(51,38+MATCH(M$1,'Master List'!$AM$1:$XDT$1,0),1,1),TRUE),0),'Master List'!$AE$1:$AF$51,2,FALSE)+IFERROR(VLOOKUP($A28,'Master List'!$AG:$AL,6,FALSE),0),1),0)),"")</f>
        <v>71</v>
      </c>
      <c r="N28">
        <f ca="1">IFERROR(MIN(100,ROUND(AVERAGE(SUMIFS(Data!$E:$E,Data!$B:$B,$A28,Data!$A:$A,N$1)/(COUNTIFS(Data!$B:$B,$A28,Data!$A:$A,N$1)*3),SQRT(AVERAGEIFS(Data!$D:$D,Data!$B:$B,$A28,Data!$A:$A,N$1)))*100*IFERROR(VLOOKUP(MATCH($A28,INDIRECT(ADDRESS(2,38+MATCH(N$1,'Master List'!$AM$1:$XDT$1,0),1,1,"Master List")&amp;":"&amp;ADDRESS(51,38+MATCH(N$1,'Master List'!$AM$1:$XDT$1,0),1,1),TRUE),0),'Master List'!$AE$1:$AF$51,2,FALSE)+IFERROR(VLOOKUP($A28,'Master List'!$AG:$AL,6,FALSE),0),1),0)),"")</f>
        <v>100</v>
      </c>
      <c r="O28">
        <f ca="1">IFERROR(MIN(100,ROUND(AVERAGE(SUMIFS(Data!$E:$E,Data!$B:$B,$A28,Data!$A:$A,O$1)/(COUNTIFS(Data!$B:$B,$A28,Data!$A:$A,O$1)*3),SQRT(AVERAGEIFS(Data!$D:$D,Data!$B:$B,$A28,Data!$A:$A,O$1)))*100*IFERROR(VLOOKUP(MATCH($A28,INDIRECT(ADDRESS(2,38+MATCH(O$1,'Master List'!$AM$1:$XDT$1,0),1,1,"Master List")&amp;":"&amp;ADDRESS(51,38+MATCH(O$1,'Master List'!$AM$1:$XDT$1,0),1,1),TRUE),0),'Master List'!$AE$1:$AF$51,2,FALSE)+IFERROR(VLOOKUP($A28,'Master List'!$AG:$AL,6,FALSE),0),1),0)),"")</f>
        <v>71</v>
      </c>
      <c r="P28">
        <f ca="1">IFERROR(MIN(100,ROUND(AVERAGE(SUMIFS(Data!$E:$E,Data!$B:$B,$A28,Data!$A:$A,P$1)/(COUNTIFS(Data!$B:$B,$A28,Data!$A:$A,P$1)*3),SQRT(AVERAGEIFS(Data!$D:$D,Data!$B:$B,$A28,Data!$A:$A,P$1)))*100*IFERROR(VLOOKUP(MATCH($A28,INDIRECT(ADDRESS(2,38+MATCH(P$1,'Master List'!$AM$1:$XDT$1,0),1,1,"Master List")&amp;":"&amp;ADDRESS(51,38+MATCH(P$1,'Master List'!$AM$1:$XDT$1,0),1,1),TRUE),0),'Master List'!$AE$1:$AF$51,2,FALSE)+IFERROR(VLOOKUP($A28,'Master List'!$AG:$AL,6,FALSE),0),1),0)),"")</f>
        <v>74</v>
      </c>
      <c r="Q28" t="str">
        <f ca="1">IFERROR(MIN(100,ROUND(AVERAGE(SUMIFS(Data!$E:$E,Data!$B:$B,$A28,Data!$A:$A,Q$1)/(COUNTIFS(Data!$B:$B,$A28,Data!$A:$A,Q$1)*3),SQRT(AVERAGEIFS(Data!$D:$D,Data!$B:$B,$A28,Data!$A:$A,Q$1)))*100*IFERROR(VLOOKUP(MATCH($A28,INDIRECT(ADDRESS(2,38+MATCH(Q$1,'Master List'!$AM$1:$XDT$1,0),1,1,"Master List")&amp;":"&amp;ADDRESS(51,38+MATCH(Q$1,'Master List'!$AM$1:$XDT$1,0),1,1),TRUE),0),'Master List'!$AE$1:$AF$51,2,FALSE)+IFERROR(VLOOKUP($A28,'Master List'!$AG:$AL,6,FALSE),0),1),0)),"")</f>
        <v/>
      </c>
      <c r="R28">
        <f ca="1">IFERROR(MIN(100,ROUND(AVERAGE(SUMIFS(Data!$E:$E,Data!$B:$B,$A28,Data!$A:$A,R$1)/(COUNTIFS(Data!$B:$B,$A28,Data!$A:$A,R$1)*3),SQRT(AVERAGEIFS(Data!$D:$D,Data!$B:$B,$A28,Data!$A:$A,R$1)))*100*IFERROR(VLOOKUP(MATCH($A28,INDIRECT(ADDRESS(2,38+MATCH(R$1,'Master List'!$AM$1:$XDT$1,0),1,1,"Master List")&amp;":"&amp;ADDRESS(51,38+MATCH(R$1,'Master List'!$AM$1:$XDT$1,0),1,1),TRUE),0),'Master List'!$AE$1:$AF$51,2,FALSE)+IFERROR(VLOOKUP($A28,'Master List'!$AG:$AL,6,FALSE),0),1),0)),"")</f>
        <v>84</v>
      </c>
      <c r="S28">
        <f ca="1">IFERROR(MIN(100,ROUND(AVERAGE(SUMIFS(Data!$E:$E,Data!$B:$B,$A28,Data!$A:$A,S$1)/(COUNTIFS(Data!$B:$B,$A28,Data!$A:$A,S$1)*3),SQRT(AVERAGEIFS(Data!$D:$D,Data!$B:$B,$A28,Data!$A:$A,S$1)))*100*IFERROR(VLOOKUP(MATCH($A28,INDIRECT(ADDRESS(2,38+MATCH(S$1,'Master List'!$AM$1:$XDT$1,0),1,1,"Master List")&amp;":"&amp;ADDRESS(51,38+MATCH(S$1,'Master List'!$AM$1:$XDT$1,0),1,1),TRUE),0),'Master List'!$AE$1:$AF$51,2,FALSE)+IFERROR(VLOOKUP($A28,'Master List'!$AG:$AL,6,FALSE),0),1),0)),"")</f>
        <v>89</v>
      </c>
      <c r="T28">
        <f ca="1">IFERROR(MIN(100,ROUND(AVERAGE(SUMIFS(Data!$E:$E,Data!$B:$B,$A28,Data!$A:$A,T$1)/(COUNTIFS(Data!$B:$B,$A28,Data!$A:$A,T$1)*3),SQRT(AVERAGEIFS(Data!$D:$D,Data!$B:$B,$A28,Data!$A:$A,T$1)))*100*IFERROR(VLOOKUP(MATCH($A28,INDIRECT(ADDRESS(2,38+MATCH(T$1,'Master List'!$AM$1:$XDT$1,0),1,1,"Master List")&amp;":"&amp;ADDRESS(51,38+MATCH(T$1,'Master List'!$AM$1:$XDT$1,0),1,1),TRUE),0),'Master List'!$AE$1:$AF$51,2,FALSE)+IFERROR(VLOOKUP($A28,'Master List'!$AG:$AL,6,FALSE),0),1),0)),"")</f>
        <v>86</v>
      </c>
      <c r="U28">
        <f t="shared" ca="1" si="6"/>
        <v>80.916888888888892</v>
      </c>
      <c r="V28">
        <f t="shared" ca="1" si="7"/>
        <v>20</v>
      </c>
      <c r="W28" t="str">
        <f t="shared" si="8"/>
        <v>APRIL</v>
      </c>
      <c r="Y28">
        <f>IFERROR(SUMIF(Data!B:B,$A28,Data!E:E)/(COUNTIF(Data!B:B,$A28)*3),"")</f>
        <v>0.73333333333333328</v>
      </c>
      <c r="Z28">
        <f>IFERROR(AVERAGEIF(Data!B:B,A28,Data!D:D),"")</f>
        <v>0.82950000000000013</v>
      </c>
      <c r="AA28">
        <f>IFERROR((COUNTIF(Data!B:B,A28)-COUNTIFS(Data!B:B,A28,Data!F:F,"N"))/COUNTIF(Data!B:B,A28),"")</f>
        <v>1</v>
      </c>
      <c r="AB28">
        <f t="shared" si="1"/>
        <v>82.028000000000006</v>
      </c>
      <c r="AC28">
        <f t="shared" si="2"/>
        <v>5</v>
      </c>
      <c r="AD28" t="str">
        <f t="shared" si="3"/>
        <v>APRIL</v>
      </c>
      <c r="AE28">
        <v>27</v>
      </c>
      <c r="AF28">
        <v>1.03</v>
      </c>
      <c r="AG28" s="332" t="s">
        <v>311</v>
      </c>
      <c r="AH28" s="333"/>
      <c r="AI28" s="510" t="s">
        <v>51</v>
      </c>
      <c r="AJ28" s="510"/>
      <c r="AK28" s="510" t="s">
        <v>51</v>
      </c>
      <c r="AL28">
        <f t="shared" si="9"/>
        <v>0.04</v>
      </c>
      <c r="AN28" t="s">
        <v>122</v>
      </c>
      <c r="AO28" s="157" t="s">
        <v>122</v>
      </c>
      <c r="AP28" s="161" t="s">
        <v>326</v>
      </c>
      <c r="AQ28" s="164" t="s">
        <v>326</v>
      </c>
      <c r="AR28" s="174" t="s">
        <v>326</v>
      </c>
      <c r="AS28" t="s">
        <v>14</v>
      </c>
      <c r="AT28" t="s">
        <v>14</v>
      </c>
      <c r="AU28" t="s">
        <v>14</v>
      </c>
      <c r="AV28" t="s">
        <v>364</v>
      </c>
      <c r="AW28" s="64" t="s">
        <v>326</v>
      </c>
      <c r="AX28" t="s">
        <v>118</v>
      </c>
      <c r="AY28" t="s">
        <v>364</v>
      </c>
      <c r="AZ28" t="s">
        <v>234</v>
      </c>
      <c r="BA28" t="s">
        <v>14</v>
      </c>
      <c r="BB28" t="s">
        <v>356</v>
      </c>
      <c r="BC28" t="s">
        <v>405</v>
      </c>
      <c r="BD28" s="255" t="s">
        <v>408</v>
      </c>
      <c r="BE28" s="256" t="s">
        <v>405</v>
      </c>
      <c r="BF28" t="s">
        <v>335</v>
      </c>
      <c r="BG28" s="272" t="s">
        <v>122</v>
      </c>
      <c r="BH28" s="273" t="s">
        <v>240</v>
      </c>
      <c r="BI28" t="s">
        <v>342</v>
      </c>
      <c r="BJ28" t="s">
        <v>14</v>
      </c>
      <c r="BK28" t="s">
        <v>234</v>
      </c>
      <c r="BL28" t="s">
        <v>234</v>
      </c>
      <c r="BM28" t="s">
        <v>234</v>
      </c>
      <c r="BN28" t="s">
        <v>323</v>
      </c>
      <c r="BO28" t="s">
        <v>335</v>
      </c>
      <c r="BP28" t="s">
        <v>234</v>
      </c>
      <c r="BQ28" t="s">
        <v>335</v>
      </c>
      <c r="BR28" t="s">
        <v>234</v>
      </c>
      <c r="BS28" t="s">
        <v>326</v>
      </c>
      <c r="BT28" t="s">
        <v>14</v>
      </c>
      <c r="BU28" t="s">
        <v>405</v>
      </c>
      <c r="BV28" t="s">
        <v>234</v>
      </c>
      <c r="BW28" t="s">
        <v>481</v>
      </c>
      <c r="BX28" t="s">
        <v>310</v>
      </c>
      <c r="BY28" t="s">
        <v>118</v>
      </c>
      <c r="BZ28" t="s">
        <v>118</v>
      </c>
      <c r="CA28" t="s">
        <v>14</v>
      </c>
      <c r="CB28" t="s">
        <v>14</v>
      </c>
      <c r="CC28" t="s">
        <v>122</v>
      </c>
      <c r="CD28" t="s">
        <v>519</v>
      </c>
      <c r="CE28" t="s">
        <v>310</v>
      </c>
      <c r="CF28" t="s">
        <v>14</v>
      </c>
      <c r="CG28" t="s">
        <v>511</v>
      </c>
      <c r="CH28" t="s">
        <v>511</v>
      </c>
      <c r="CI28" t="s">
        <v>310</v>
      </c>
      <c r="CJ28" t="s">
        <v>414</v>
      </c>
      <c r="CK28" t="s">
        <v>519</v>
      </c>
      <c r="CL28" t="s">
        <v>240</v>
      </c>
      <c r="CM28" t="s">
        <v>240</v>
      </c>
      <c r="CN28" t="s">
        <v>405</v>
      </c>
      <c r="CO28" t="s">
        <v>290</v>
      </c>
      <c r="CP28" t="s">
        <v>519</v>
      </c>
      <c r="CQ28" t="s">
        <v>481</v>
      </c>
      <c r="CR28" t="s">
        <v>310</v>
      </c>
      <c r="CS28" t="s">
        <v>290</v>
      </c>
      <c r="CT28" t="s">
        <v>323</v>
      </c>
      <c r="CU28" t="s">
        <v>257</v>
      </c>
      <c r="CV28" t="s">
        <v>122</v>
      </c>
      <c r="CW28" t="s">
        <v>122</v>
      </c>
      <c r="CX28" t="s">
        <v>20</v>
      </c>
      <c r="CY28" t="s">
        <v>240</v>
      </c>
      <c r="CZ28" t="s">
        <v>240</v>
      </c>
      <c r="DA28" t="s">
        <v>580</v>
      </c>
      <c r="DB28" t="s">
        <v>310</v>
      </c>
      <c r="DC28" t="s">
        <v>310</v>
      </c>
      <c r="DD28" s="531" t="s">
        <v>310</v>
      </c>
      <c r="DE28" t="s">
        <v>240</v>
      </c>
      <c r="DF28" t="s">
        <v>526</v>
      </c>
      <c r="DG28" s="542" t="s">
        <v>257</v>
      </c>
      <c r="DH28" t="s">
        <v>526</v>
      </c>
      <c r="DI28" t="s">
        <v>122</v>
      </c>
      <c r="DJ28" s="560" t="s">
        <v>274</v>
      </c>
      <c r="DK28" s="560" t="s">
        <v>234</v>
      </c>
      <c r="DL28" s="571" t="s">
        <v>311</v>
      </c>
      <c r="DM28" t="s">
        <v>20</v>
      </c>
      <c r="DN28" t="s">
        <v>234</v>
      </c>
      <c r="DP28" t="s">
        <v>602</v>
      </c>
    </row>
    <row r="29" spans="1:120">
      <c r="A29" s="95" t="s">
        <v>356</v>
      </c>
      <c r="C29" t="str">
        <f ca="1">IFERROR(MIN(100,ROUND(AVERAGE(SUMIFS(Data!$E:$E,Data!$B:$B,$A29,Data!$A:$A,#REF!)/(COUNTIFS(Data!$B:$B,$A29,Data!$A:$A,#REF!)*3),SQRT(AVERAGEIFS(Data!$D:$D,Data!$B:$B,$A29,Data!$A:$A,#REF!)))*100*IFERROR(VLOOKUP(MATCH($A29,INDIRECT(ADDRESS(2,38+MATCH(C$1,'Master List'!$AM$1:$XDT$1,0),1,1,"Master List")&amp;":"&amp;ADDRESS(51,38+MATCH(C$1,'Master List'!$AM$1:$XDT$1,0),1,1),TRUE),0),'Master List'!$AE$1:$AF$51,2,FALSE)+IFERROR(VLOOKUP($A29,'Master List'!$AG:$AL,6,FALSE),0),1),0)),"")</f>
        <v/>
      </c>
      <c r="D29" t="str">
        <f ca="1">IFERROR(MIN(100,ROUND(AVERAGE(SUMIFS(Data!$E:$E,Data!$B:$B,$A29,Data!$A:$A,#REF!)/(COUNTIFS(Data!$B:$B,$A29,Data!$A:$A,#REF!)*3),SQRT(AVERAGEIFS(Data!$D:$D,Data!$B:$B,$A29,Data!$A:$A,#REF!)))*100*IFERROR(VLOOKUP(MATCH($A29,INDIRECT(ADDRESS(2,38+MATCH(D$1,'Master List'!$AM$1:$XDT$1,0),1,1,"Master List")&amp;":"&amp;ADDRESS(51,38+MATCH(D$1,'Master List'!$AM$1:$XDT$1,0),1,1),TRUE),0),'Master List'!$AE$1:$AF$51,2,FALSE)+IFERROR(VLOOKUP($A29,'Master List'!$AG:$AL,6,FALSE),0),1),0)),"")</f>
        <v/>
      </c>
      <c r="E29" t="str">
        <f ca="1">IFERROR(MIN(100,ROUND(AVERAGE(SUMIFS(Data!$E:$E,Data!$B:$B,$A29,Data!$A:$A,#REF!)/(COUNTIFS(Data!$B:$B,$A29,Data!$A:$A,#REF!)*3),SQRT(AVERAGEIFS(Data!$D:$D,Data!$B:$B,$A29,Data!$A:$A,#REF!)))*100*IFERROR(VLOOKUP(MATCH($A29,INDIRECT(ADDRESS(2,38+MATCH(E$1,'Master List'!$AM$1:$XDT$1,0),1,1,"Master List")&amp;":"&amp;ADDRESS(51,38+MATCH(E$1,'Master List'!$AM$1:$XDT$1,0),1,1),TRUE),0),'Master List'!$AE$1:$AF$51,2,FALSE)+IFERROR(VLOOKUP($A29,'Master List'!$AG:$AL,6,FALSE),0),1),0)),"")</f>
        <v/>
      </c>
      <c r="F29" t="str">
        <f ca="1">IFERROR(MIN(100,ROUND(AVERAGE(SUMIFS(Data!$E:$E,Data!$B:$B,$A29,Data!$A:$A,#REF!)/(COUNTIFS(Data!$B:$B,$A29,Data!$A:$A,#REF!)*3),SQRT(AVERAGEIFS(Data!$D:$D,Data!$B:$B,$A29,Data!$A:$A,#REF!)))*100*IFERROR(VLOOKUP(MATCH($A29,INDIRECT(ADDRESS(2,38+MATCH(F$1,'Master List'!$AM$1:$XDT$1,0),1,1,"Master List")&amp;":"&amp;ADDRESS(51,38+MATCH(F$1,'Master List'!$AM$1:$XDT$1,0),1,1),TRUE),0),'Master List'!$AE$1:$AF$51,2,FALSE)+IFERROR(VLOOKUP($A29,'Master List'!$AG:$AL,6,FALSE),0),1),0)),"")</f>
        <v/>
      </c>
      <c r="G29" t="str">
        <f ca="1">IFERROR(MIN(100,ROUND(AVERAGE(SUMIFS(Data!$E:$E,Data!$B:$B,$A29,Data!$A:$A,#REF!)/(COUNTIFS(Data!$B:$B,$A29,Data!$A:$A,#REF!)*3),SQRT(AVERAGEIFS(Data!$D:$D,Data!$B:$B,$A29,Data!$A:$A,#REF!)))*100*IFERROR(VLOOKUP(MATCH($A29,INDIRECT(ADDRESS(2,38+MATCH(G$1,'Master List'!$AM$1:$XDT$1,0),1,1,"Master List")&amp;":"&amp;ADDRESS(51,38+MATCH(G$1,'Master List'!$AM$1:$XDT$1,0),1,1),TRUE),0),'Master List'!$AE$1:$AF$51,2,FALSE)+IFERROR(VLOOKUP($A29,'Master List'!$AG:$AL,6,FALSE),0),1),0)),"")</f>
        <v/>
      </c>
      <c r="H29">
        <f t="shared" ca="1" si="4"/>
        <v>-98.971000000000004</v>
      </c>
      <c r="I29">
        <f t="shared" ca="1" si="5"/>
        <v>23</v>
      </c>
      <c r="J29" t="str">
        <f t="shared" si="0"/>
        <v>CARLOS</v>
      </c>
      <c r="K29">
        <f ca="1">IFERROR(MIN(100,ROUND(AVERAGE(SUMIFS(Data!$E:$E,Data!$B:$B,$A29,Data!$A:$A,K$1)/(COUNTIFS(Data!$B:$B,$A29,Data!$A:$A,K$1)*3),SQRT(AVERAGEIFS(Data!$D:$D,Data!$B:$B,$A29,Data!$A:$A,K$1)))*100*IFERROR(VLOOKUP(MATCH($A29,INDIRECT(ADDRESS(2,38+MATCH(K$1,'Master List'!$AM$1:$XDT$1,0),1,1,"Master List")&amp;":"&amp;ADDRESS(51,38+MATCH(K$1,'Master List'!$AM$1:$XDT$1,0),1,1),TRUE),0),'Master List'!$AE$1:$AF$51,2,FALSE)+IFERROR(VLOOKUP($A29,'Master List'!$AG:$AL,6,FALSE),0),1),0)),"")</f>
        <v>64</v>
      </c>
      <c r="L29">
        <f ca="1">IFERROR(MIN(100,ROUND(AVERAGE(SUMIFS(Data!$E:$E,Data!$B:$B,$A29,Data!$A:$A,L$1)/(COUNTIFS(Data!$B:$B,$A29,Data!$A:$A,L$1)*3),SQRT(AVERAGEIFS(Data!$D:$D,Data!$B:$B,$A29,Data!$A:$A,L$1)))*100*IFERROR(VLOOKUP(MATCH($A29,INDIRECT(ADDRESS(2,38+MATCH(L$1,'Master List'!$AM$1:$XDT$1,0),1,1,"Master List")&amp;":"&amp;ADDRESS(51,38+MATCH(L$1,'Master List'!$AM$1:$XDT$1,0),1,1),TRUE),0),'Master List'!$AE$1:$AF$51,2,FALSE)+IFERROR(VLOOKUP($A29,'Master List'!$AG:$AL,6,FALSE),0),1),0)),"")</f>
        <v>81</v>
      </c>
      <c r="M29">
        <f ca="1">IFERROR(MIN(100,ROUND(AVERAGE(SUMIFS(Data!$E:$E,Data!$B:$B,$A29,Data!$A:$A,M$1)/(COUNTIFS(Data!$B:$B,$A29,Data!$A:$A,M$1)*3),SQRT(AVERAGEIFS(Data!$D:$D,Data!$B:$B,$A29,Data!$A:$A,M$1)))*100*IFERROR(VLOOKUP(MATCH($A29,INDIRECT(ADDRESS(2,38+MATCH(M$1,'Master List'!$AM$1:$XDT$1,0),1,1,"Master List")&amp;":"&amp;ADDRESS(51,38+MATCH(M$1,'Master List'!$AM$1:$XDT$1,0),1,1),TRUE),0),'Master List'!$AE$1:$AF$51,2,FALSE)+IFERROR(VLOOKUP($A29,'Master List'!$AG:$AL,6,FALSE),0),1),0)),"")</f>
        <v>81</v>
      </c>
      <c r="N29">
        <f ca="1">IFERROR(MIN(100,ROUND(AVERAGE(SUMIFS(Data!$E:$E,Data!$B:$B,$A29,Data!$A:$A,N$1)/(COUNTIFS(Data!$B:$B,$A29,Data!$A:$A,N$1)*3),SQRT(AVERAGEIFS(Data!$D:$D,Data!$B:$B,$A29,Data!$A:$A,N$1)))*100*IFERROR(VLOOKUP(MATCH($A29,INDIRECT(ADDRESS(2,38+MATCH(N$1,'Master List'!$AM$1:$XDT$1,0),1,1,"Master List")&amp;":"&amp;ADDRESS(51,38+MATCH(N$1,'Master List'!$AM$1:$XDT$1,0),1,1),TRUE),0),'Master List'!$AE$1:$AF$51,2,FALSE)+IFERROR(VLOOKUP($A29,'Master List'!$AG:$AL,6,FALSE),0),1),0)),"")</f>
        <v>86</v>
      </c>
      <c r="O29" t="str">
        <f ca="1">IFERROR(MIN(100,ROUND(AVERAGE(SUMIFS(Data!$E:$E,Data!$B:$B,$A29,Data!$A:$A,O$1)/(COUNTIFS(Data!$B:$B,$A29,Data!$A:$A,O$1)*3),SQRT(AVERAGEIFS(Data!$D:$D,Data!$B:$B,$A29,Data!$A:$A,O$1)))*100*IFERROR(VLOOKUP(MATCH($A29,INDIRECT(ADDRESS(2,38+MATCH(O$1,'Master List'!$AM$1:$XDT$1,0),1,1,"Master List")&amp;":"&amp;ADDRESS(51,38+MATCH(O$1,'Master List'!$AM$1:$XDT$1,0),1,1),TRUE),0),'Master List'!$AE$1:$AF$51,2,FALSE)+IFERROR(VLOOKUP($A29,'Master List'!$AG:$AL,6,FALSE),0),1),0)),"")</f>
        <v/>
      </c>
      <c r="P29">
        <f ca="1">IFERROR(MIN(100,ROUND(AVERAGE(SUMIFS(Data!$E:$E,Data!$B:$B,$A29,Data!$A:$A,P$1)/(COUNTIFS(Data!$B:$B,$A29,Data!$A:$A,P$1)*3),SQRT(AVERAGEIFS(Data!$D:$D,Data!$B:$B,$A29,Data!$A:$A,P$1)))*100*IFERROR(VLOOKUP(MATCH($A29,INDIRECT(ADDRESS(2,38+MATCH(P$1,'Master List'!$AM$1:$XDT$1,0),1,1,"Master List")&amp;":"&amp;ADDRESS(51,38+MATCH(P$1,'Master List'!$AM$1:$XDT$1,0),1,1),TRUE),0),'Master List'!$AE$1:$AF$51,2,FALSE)+IFERROR(VLOOKUP($A29,'Master List'!$AG:$AL,6,FALSE),0),1),0)),"")</f>
        <v>86</v>
      </c>
      <c r="Q29">
        <f ca="1">IFERROR(MIN(100,ROUND(AVERAGE(SUMIFS(Data!$E:$E,Data!$B:$B,$A29,Data!$A:$A,Q$1)/(COUNTIFS(Data!$B:$B,$A29,Data!$A:$A,Q$1)*3),SQRT(AVERAGEIFS(Data!$D:$D,Data!$B:$B,$A29,Data!$A:$A,Q$1)))*100*IFERROR(VLOOKUP(MATCH($A29,INDIRECT(ADDRESS(2,38+MATCH(Q$1,'Master List'!$AM$1:$XDT$1,0),1,1,"Master List")&amp;":"&amp;ADDRESS(51,38+MATCH(Q$1,'Master List'!$AM$1:$XDT$1,0),1,1),TRUE),0),'Master List'!$AE$1:$AF$51,2,FALSE)+IFERROR(VLOOKUP($A29,'Master List'!$AG:$AL,6,FALSE),0),1),0)),"")</f>
        <v>83</v>
      </c>
      <c r="R29">
        <f ca="1">IFERROR(MIN(100,ROUND(AVERAGE(SUMIFS(Data!$E:$E,Data!$B:$B,$A29,Data!$A:$A,R$1)/(COUNTIFS(Data!$B:$B,$A29,Data!$A:$A,R$1)*3),SQRT(AVERAGEIFS(Data!$D:$D,Data!$B:$B,$A29,Data!$A:$A,R$1)))*100*IFERROR(VLOOKUP(MATCH($A29,INDIRECT(ADDRESS(2,38+MATCH(R$1,'Master List'!$AM$1:$XDT$1,0),1,1,"Master List")&amp;":"&amp;ADDRESS(51,38+MATCH(R$1,'Master List'!$AM$1:$XDT$1,0),1,1),TRUE),0),'Master List'!$AE$1:$AF$51,2,FALSE)+IFERROR(VLOOKUP($A29,'Master List'!$AG:$AL,6,FALSE),0),1),0)),"")</f>
        <v>58</v>
      </c>
      <c r="S29">
        <f ca="1">IFERROR(MIN(100,ROUND(AVERAGE(SUMIFS(Data!$E:$E,Data!$B:$B,$A29,Data!$A:$A,S$1)/(COUNTIFS(Data!$B:$B,$A29,Data!$A:$A,S$1)*3),SQRT(AVERAGEIFS(Data!$D:$D,Data!$B:$B,$A29,Data!$A:$A,S$1)))*100*IFERROR(VLOOKUP(MATCH($A29,INDIRECT(ADDRESS(2,38+MATCH(S$1,'Master List'!$AM$1:$XDT$1,0),1,1,"Master List")&amp;":"&amp;ADDRESS(51,38+MATCH(S$1,'Master List'!$AM$1:$XDT$1,0),1,1),TRUE),0),'Master List'!$AE$1:$AF$51,2,FALSE)+IFERROR(VLOOKUP($A29,'Master List'!$AG:$AL,6,FALSE),0),1),0)),"")</f>
        <v>90</v>
      </c>
      <c r="T29">
        <f ca="1">IFERROR(MIN(100,ROUND(AVERAGE(SUMIFS(Data!$E:$E,Data!$B:$B,$A29,Data!$A:$A,T$1)/(COUNTIFS(Data!$B:$B,$A29,Data!$A:$A,T$1)*3),SQRT(AVERAGEIFS(Data!$D:$D,Data!$B:$B,$A29,Data!$A:$A,T$1)))*100*IFERROR(VLOOKUP(MATCH($A29,INDIRECT(ADDRESS(2,38+MATCH(T$1,'Master List'!$AM$1:$XDT$1,0),1,1,"Master List")&amp;":"&amp;ADDRESS(51,38+MATCH(T$1,'Master List'!$AM$1:$XDT$1,0),1,1),TRUE),0),'Master List'!$AE$1:$AF$51,2,FALSE)+IFERROR(VLOOKUP($A29,'Master List'!$AG:$AL,6,FALSE),0),1),0)),"")</f>
        <v>72</v>
      </c>
      <c r="U29">
        <f t="shared" ca="1" si="6"/>
        <v>77.917888888888882</v>
      </c>
      <c r="V29">
        <f t="shared" ca="1" si="7"/>
        <v>24</v>
      </c>
      <c r="W29" t="str">
        <f t="shared" si="8"/>
        <v>CARLOS</v>
      </c>
      <c r="Y29">
        <f>IFERROR(SUMIF(Data!B:B,$A29,Data!E:E)/(COUNTIF(Data!B:B,$A29)*3),"")</f>
        <v>0.57264957264957261</v>
      </c>
      <c r="Z29">
        <f>IFERROR(AVERAGEIF(Data!B:B,A29,Data!D:D),"")</f>
        <v>0.72320512820512806</v>
      </c>
      <c r="AA29">
        <f>IFERROR((COUNTIF(Data!B:B,A29)-COUNTIFS(Data!B:B,A29,Data!F:F,"N"))/COUNTIF(Data!B:B,A29),"")</f>
        <v>0.94871794871794868</v>
      </c>
      <c r="AB29">
        <f t="shared" si="1"/>
        <v>71.028999999999996</v>
      </c>
      <c r="AC29">
        <f t="shared" si="2"/>
        <v>25</v>
      </c>
      <c r="AD29" t="str">
        <f t="shared" si="3"/>
        <v>CARLOS</v>
      </c>
      <c r="AE29">
        <v>28</v>
      </c>
      <c r="AF29">
        <v>1.03</v>
      </c>
      <c r="AG29" s="332" t="s">
        <v>602</v>
      </c>
      <c r="AH29" s="333"/>
      <c r="AI29" s="510" t="s">
        <v>51</v>
      </c>
      <c r="AJ29" s="510" t="s">
        <v>51</v>
      </c>
      <c r="AK29" s="510" t="s">
        <v>51</v>
      </c>
      <c r="AL29">
        <f t="shared" si="9"/>
        <v>6.9999999999999993E-2</v>
      </c>
      <c r="AN29" t="s">
        <v>335</v>
      </c>
      <c r="AO29" s="157" t="s">
        <v>335</v>
      </c>
      <c r="AP29" s="161" t="s">
        <v>327</v>
      </c>
      <c r="AQ29" s="164" t="s">
        <v>335</v>
      </c>
      <c r="AR29" s="174" t="s">
        <v>349</v>
      </c>
      <c r="AS29" t="s">
        <v>357</v>
      </c>
      <c r="AT29" t="s">
        <v>364</v>
      </c>
      <c r="AU29" t="s">
        <v>369</v>
      </c>
      <c r="AV29" t="s">
        <v>14</v>
      </c>
      <c r="AW29" s="64" t="s">
        <v>342</v>
      </c>
      <c r="AX29" t="s">
        <v>342</v>
      </c>
      <c r="AY29" t="s">
        <v>356</v>
      </c>
      <c r="AZ29" t="s">
        <v>14</v>
      </c>
      <c r="BA29" t="s">
        <v>356</v>
      </c>
      <c r="BB29" t="s">
        <v>14</v>
      </c>
      <c r="BC29" t="s">
        <v>234</v>
      </c>
      <c r="BD29" s="255" t="s">
        <v>405</v>
      </c>
      <c r="BE29" s="256" t="s">
        <v>418</v>
      </c>
      <c r="BF29" t="s">
        <v>240</v>
      </c>
      <c r="BG29" s="272" t="s">
        <v>310</v>
      </c>
      <c r="BH29" s="273" t="s">
        <v>326</v>
      </c>
      <c r="BI29" t="s">
        <v>122</v>
      </c>
      <c r="BJ29" t="s">
        <v>118</v>
      </c>
      <c r="BK29" t="s">
        <v>14</v>
      </c>
      <c r="BL29" t="s">
        <v>14</v>
      </c>
      <c r="BM29" t="s">
        <v>14</v>
      </c>
      <c r="BN29" t="s">
        <v>310</v>
      </c>
      <c r="BO29" t="s">
        <v>118</v>
      </c>
      <c r="BP29" t="s">
        <v>14</v>
      </c>
      <c r="BQ29" t="s">
        <v>118</v>
      </c>
      <c r="BR29" t="s">
        <v>14</v>
      </c>
      <c r="BS29" t="s">
        <v>234</v>
      </c>
      <c r="BT29" t="s">
        <v>326</v>
      </c>
      <c r="BU29" t="s">
        <v>234</v>
      </c>
      <c r="BV29" t="s">
        <v>405</v>
      </c>
      <c r="BW29" t="s">
        <v>118</v>
      </c>
      <c r="BX29" t="s">
        <v>14</v>
      </c>
      <c r="BY29" t="s">
        <v>310</v>
      </c>
      <c r="BZ29" t="s">
        <v>310</v>
      </c>
      <c r="CA29" t="s">
        <v>122</v>
      </c>
      <c r="CB29" t="s">
        <v>405</v>
      </c>
      <c r="CC29" t="s">
        <v>519</v>
      </c>
      <c r="CD29" t="s">
        <v>122</v>
      </c>
      <c r="CE29" t="s">
        <v>511</v>
      </c>
      <c r="CF29" t="s">
        <v>310</v>
      </c>
      <c r="CG29" t="s">
        <v>519</v>
      </c>
      <c r="CH29" t="s">
        <v>519</v>
      </c>
      <c r="CI29" t="s">
        <v>511</v>
      </c>
      <c r="CJ29" t="s">
        <v>310</v>
      </c>
      <c r="CK29" t="s">
        <v>240</v>
      </c>
      <c r="CL29" t="s">
        <v>201</v>
      </c>
      <c r="CM29" t="s">
        <v>201</v>
      </c>
      <c r="CN29" t="s">
        <v>201</v>
      </c>
      <c r="CO29" t="s">
        <v>534</v>
      </c>
      <c r="CP29" t="s">
        <v>240</v>
      </c>
      <c r="CQ29" t="s">
        <v>122</v>
      </c>
      <c r="CR29" t="s">
        <v>290</v>
      </c>
      <c r="CS29" t="s">
        <v>326</v>
      </c>
      <c r="CT29" t="s">
        <v>405</v>
      </c>
      <c r="CU29" t="s">
        <v>405</v>
      </c>
      <c r="CV29" t="s">
        <v>310</v>
      </c>
      <c r="CW29" t="s">
        <v>310</v>
      </c>
      <c r="CX29" t="s">
        <v>240</v>
      </c>
      <c r="CY29" t="s">
        <v>290</v>
      </c>
      <c r="CZ29" t="s">
        <v>290</v>
      </c>
      <c r="DA29" t="s">
        <v>323</v>
      </c>
      <c r="DB29" t="s">
        <v>20</v>
      </c>
      <c r="DC29" t="s">
        <v>20</v>
      </c>
      <c r="DD29" s="531" t="s">
        <v>20</v>
      </c>
      <c r="DE29" t="s">
        <v>234</v>
      </c>
      <c r="DF29" t="s">
        <v>20</v>
      </c>
      <c r="DG29" s="542" t="s">
        <v>323</v>
      </c>
      <c r="DH29" t="s">
        <v>20</v>
      </c>
      <c r="DI29" t="s">
        <v>20</v>
      </c>
      <c r="DJ29" s="560" t="s">
        <v>394</v>
      </c>
      <c r="DK29" s="560" t="s">
        <v>240</v>
      </c>
      <c r="DL29" s="571" t="s">
        <v>356</v>
      </c>
      <c r="DM29" t="s">
        <v>234</v>
      </c>
      <c r="DN29" t="s">
        <v>240</v>
      </c>
      <c r="DP29" t="s">
        <v>356</v>
      </c>
    </row>
    <row r="30" spans="1:120">
      <c r="A30" s="93" t="s">
        <v>561</v>
      </c>
      <c r="C30" t="str">
        <f ca="1">IFERROR(MIN(100,ROUND(AVERAGE(SUMIFS(Data!$E:$E,Data!$B:$B,$A30,Data!$A:$A,#REF!)/(COUNTIFS(Data!$B:$B,$A30,Data!$A:$A,#REF!)*3),SQRT(AVERAGEIFS(Data!$D:$D,Data!$B:$B,$A30,Data!$A:$A,#REF!)))*100*IFERROR(VLOOKUP(MATCH($A30,INDIRECT(ADDRESS(2,38+MATCH(C$1,'Master List'!$AM$1:$XDT$1,0),1,1,"Master List")&amp;":"&amp;ADDRESS(51,38+MATCH(C$1,'Master List'!$AM$1:$XDT$1,0),1,1),TRUE),0),'Master List'!$AE$1:$AF$51,2,FALSE)+IFERROR(VLOOKUP($A30,'Master List'!$AG:$AL,6,FALSE),0),1),0)),"")</f>
        <v/>
      </c>
      <c r="D30" t="str">
        <f ca="1">IFERROR(MIN(100,ROUND(AVERAGE(SUMIFS(Data!$E:$E,Data!$B:$B,$A30,Data!$A:$A,#REF!)/(COUNTIFS(Data!$B:$B,$A30,Data!$A:$A,#REF!)*3),SQRT(AVERAGEIFS(Data!$D:$D,Data!$B:$B,$A30,Data!$A:$A,#REF!)))*100*IFERROR(VLOOKUP(MATCH($A30,INDIRECT(ADDRESS(2,38+MATCH(D$1,'Master List'!$AM$1:$XDT$1,0),1,1,"Master List")&amp;":"&amp;ADDRESS(51,38+MATCH(D$1,'Master List'!$AM$1:$XDT$1,0),1,1),TRUE),0),'Master List'!$AE$1:$AF$51,2,FALSE)+IFERROR(VLOOKUP($A30,'Master List'!$AG:$AL,6,FALSE),0),1),0)),"")</f>
        <v/>
      </c>
      <c r="E30" t="str">
        <f ca="1">IFERROR(MIN(100,ROUND(AVERAGE(SUMIFS(Data!$E:$E,Data!$B:$B,$A30,Data!$A:$A,#REF!)/(COUNTIFS(Data!$B:$B,$A30,Data!$A:$A,#REF!)*3),SQRT(AVERAGEIFS(Data!$D:$D,Data!$B:$B,$A30,Data!$A:$A,#REF!)))*100*IFERROR(VLOOKUP(MATCH($A30,INDIRECT(ADDRESS(2,38+MATCH(E$1,'Master List'!$AM$1:$XDT$1,0),1,1,"Master List")&amp;":"&amp;ADDRESS(51,38+MATCH(E$1,'Master List'!$AM$1:$XDT$1,0),1,1),TRUE),0),'Master List'!$AE$1:$AF$51,2,FALSE)+IFERROR(VLOOKUP($A30,'Master List'!$AG:$AL,6,FALSE),0),1),0)),"")</f>
        <v/>
      </c>
      <c r="F30" t="str">
        <f ca="1">IFERROR(MIN(100,ROUND(AVERAGE(SUMIFS(Data!$E:$E,Data!$B:$B,$A30,Data!$A:$A,#REF!)/(COUNTIFS(Data!$B:$B,$A30,Data!$A:$A,#REF!)*3),SQRT(AVERAGEIFS(Data!$D:$D,Data!$B:$B,$A30,Data!$A:$A,#REF!)))*100*IFERROR(VLOOKUP(MATCH($A30,INDIRECT(ADDRESS(2,38+MATCH(F$1,'Master List'!$AM$1:$XDT$1,0),1,1,"Master List")&amp;":"&amp;ADDRESS(51,38+MATCH(F$1,'Master List'!$AM$1:$XDT$1,0),1,1),TRUE),0),'Master List'!$AE$1:$AF$51,2,FALSE)+IFERROR(VLOOKUP($A30,'Master List'!$AG:$AL,6,FALSE),0),1),0)),"")</f>
        <v/>
      </c>
      <c r="G30" t="str">
        <f ca="1">IFERROR(MIN(100,ROUND(AVERAGE(SUMIFS(Data!$E:$E,Data!$B:$B,$A30,Data!$A:$A,#REF!)/(COUNTIFS(Data!$B:$B,$A30,Data!$A:$A,#REF!)*3),SQRT(AVERAGEIFS(Data!$D:$D,Data!$B:$B,$A30,Data!$A:$A,#REF!)))*100*IFERROR(VLOOKUP(MATCH($A30,INDIRECT(ADDRESS(2,38+MATCH(G$1,'Master List'!$AM$1:$XDT$1,0),1,1,"Master List")&amp;":"&amp;ADDRESS(51,38+MATCH(G$1,'Master List'!$AM$1:$XDT$1,0),1,1),TRUE),0),'Master List'!$AE$1:$AF$51,2,FALSE)+IFERROR(VLOOKUP($A30,'Master List'!$AG:$AL,6,FALSE),0),1),0)),"")</f>
        <v/>
      </c>
      <c r="H30">
        <f t="shared" ca="1" si="4"/>
        <v>-98.97</v>
      </c>
      <c r="I30">
        <f t="shared" ca="1" si="5"/>
        <v>22</v>
      </c>
      <c r="J30" t="str">
        <f t="shared" si="0"/>
        <v>BLUEMEANIE</v>
      </c>
      <c r="K30">
        <f ca="1">IFERROR(MIN(100,ROUND(AVERAGE(SUMIFS(Data!$E:$E,Data!$B:$B,$A30,Data!$A:$A,K$1)/(COUNTIFS(Data!$B:$B,$A30,Data!$A:$A,K$1)*3),SQRT(AVERAGEIFS(Data!$D:$D,Data!$B:$B,$A30,Data!$A:$A,K$1)))*100*IFERROR(VLOOKUP(MATCH($A30,INDIRECT(ADDRESS(2,38+MATCH(K$1,'Master List'!$AM$1:$XDT$1,0),1,1,"Master List")&amp;":"&amp;ADDRESS(51,38+MATCH(K$1,'Master List'!$AM$1:$XDT$1,0),1,1),TRUE),0),'Master List'!$AE$1:$AF$51,2,FALSE)+IFERROR(VLOOKUP($A30,'Master List'!$AG:$AL,6,FALSE),0),1),0)),"")</f>
        <v>70</v>
      </c>
      <c r="L30">
        <f ca="1">IFERROR(MIN(100,ROUND(AVERAGE(SUMIFS(Data!$E:$E,Data!$B:$B,$A30,Data!$A:$A,L$1)/(COUNTIFS(Data!$B:$B,$A30,Data!$A:$A,L$1)*3),SQRT(AVERAGEIFS(Data!$D:$D,Data!$B:$B,$A30,Data!$A:$A,L$1)))*100*IFERROR(VLOOKUP(MATCH($A30,INDIRECT(ADDRESS(2,38+MATCH(L$1,'Master List'!$AM$1:$XDT$1,0),1,1,"Master List")&amp;":"&amp;ADDRESS(51,38+MATCH(L$1,'Master List'!$AM$1:$XDT$1,0),1,1),TRUE),0),'Master List'!$AE$1:$AF$51,2,FALSE)+IFERROR(VLOOKUP($A30,'Master List'!$AG:$AL,6,FALSE),0),1),0)),"")</f>
        <v>97</v>
      </c>
      <c r="M30">
        <f ca="1">IFERROR(MIN(100,ROUND(AVERAGE(SUMIFS(Data!$E:$E,Data!$B:$B,$A30,Data!$A:$A,M$1)/(COUNTIFS(Data!$B:$B,$A30,Data!$A:$A,M$1)*3),SQRT(AVERAGEIFS(Data!$D:$D,Data!$B:$B,$A30,Data!$A:$A,M$1)))*100*IFERROR(VLOOKUP(MATCH($A30,INDIRECT(ADDRESS(2,38+MATCH(M$1,'Master List'!$AM$1:$XDT$1,0),1,1,"Master List")&amp;":"&amp;ADDRESS(51,38+MATCH(M$1,'Master List'!$AM$1:$XDT$1,0),1,1),TRUE),0),'Master List'!$AE$1:$AF$51,2,FALSE)+IFERROR(VLOOKUP($A30,'Master List'!$AG:$AL,6,FALSE),0),1),0)),"")</f>
        <v>80</v>
      </c>
      <c r="N30">
        <f ca="1">IFERROR(MIN(100,ROUND(AVERAGE(SUMIFS(Data!$E:$E,Data!$B:$B,$A30,Data!$A:$A,N$1)/(COUNTIFS(Data!$B:$B,$A30,Data!$A:$A,N$1)*3),SQRT(AVERAGEIFS(Data!$D:$D,Data!$B:$B,$A30,Data!$A:$A,N$1)))*100*IFERROR(VLOOKUP(MATCH($A30,INDIRECT(ADDRESS(2,38+MATCH(N$1,'Master List'!$AM$1:$XDT$1,0),1,1,"Master List")&amp;":"&amp;ADDRESS(51,38+MATCH(N$1,'Master List'!$AM$1:$XDT$1,0),1,1),TRUE),0),'Master List'!$AE$1:$AF$51,2,FALSE)+IFERROR(VLOOKUP($A30,'Master List'!$AG:$AL,6,FALSE),0),1),0)),"")</f>
        <v>96</v>
      </c>
      <c r="O30">
        <f ca="1">IFERROR(MIN(100,ROUND(AVERAGE(SUMIFS(Data!$E:$E,Data!$B:$B,$A30,Data!$A:$A,O$1)/(COUNTIFS(Data!$B:$B,$A30,Data!$A:$A,O$1)*3),SQRT(AVERAGEIFS(Data!$D:$D,Data!$B:$B,$A30,Data!$A:$A,O$1)))*100*IFERROR(VLOOKUP(MATCH($A30,INDIRECT(ADDRESS(2,38+MATCH(O$1,'Master List'!$AM$1:$XDT$1,0),1,1,"Master List")&amp;":"&amp;ADDRESS(51,38+MATCH(O$1,'Master List'!$AM$1:$XDT$1,0),1,1),TRUE),0),'Master List'!$AE$1:$AF$51,2,FALSE)+IFERROR(VLOOKUP($A30,'Master List'!$AG:$AL,6,FALSE),0),1),0)),"")</f>
        <v>86</v>
      </c>
      <c r="P30">
        <f ca="1">IFERROR(MIN(100,ROUND(AVERAGE(SUMIFS(Data!$E:$E,Data!$B:$B,$A30,Data!$A:$A,P$1)/(COUNTIFS(Data!$B:$B,$A30,Data!$A:$A,P$1)*3),SQRT(AVERAGEIFS(Data!$D:$D,Data!$B:$B,$A30,Data!$A:$A,P$1)))*100*IFERROR(VLOOKUP(MATCH($A30,INDIRECT(ADDRESS(2,38+MATCH(P$1,'Master List'!$AM$1:$XDT$1,0),1,1,"Master List")&amp;":"&amp;ADDRESS(51,38+MATCH(P$1,'Master List'!$AM$1:$XDT$1,0),1,1),TRUE),0),'Master List'!$AE$1:$AF$51,2,FALSE)+IFERROR(VLOOKUP($A30,'Master List'!$AG:$AL,6,FALSE),0),1),0)),"")</f>
        <v>82</v>
      </c>
      <c r="Q30">
        <f ca="1">IFERROR(MIN(100,ROUND(AVERAGE(SUMIFS(Data!$E:$E,Data!$B:$B,$A30,Data!$A:$A,Q$1)/(COUNTIFS(Data!$B:$B,$A30,Data!$A:$A,Q$1)*3),SQRT(AVERAGEIFS(Data!$D:$D,Data!$B:$B,$A30,Data!$A:$A,Q$1)))*100*IFERROR(VLOOKUP(MATCH($A30,INDIRECT(ADDRESS(2,38+MATCH(Q$1,'Master List'!$AM$1:$XDT$1,0),1,1,"Master List")&amp;":"&amp;ADDRESS(51,38+MATCH(Q$1,'Master List'!$AM$1:$XDT$1,0),1,1),TRUE),0),'Master List'!$AE$1:$AF$51,2,FALSE)+IFERROR(VLOOKUP($A30,'Master List'!$AG:$AL,6,FALSE),0),1),0)),"")</f>
        <v>96</v>
      </c>
      <c r="R30">
        <f ca="1">IFERROR(MIN(100,ROUND(AVERAGE(SUMIFS(Data!$E:$E,Data!$B:$B,$A30,Data!$A:$A,R$1)/(COUNTIFS(Data!$B:$B,$A30,Data!$A:$A,R$1)*3),SQRT(AVERAGEIFS(Data!$D:$D,Data!$B:$B,$A30,Data!$A:$A,R$1)))*100*IFERROR(VLOOKUP(MATCH($A30,INDIRECT(ADDRESS(2,38+MATCH(R$1,'Master List'!$AM$1:$XDT$1,0),1,1,"Master List")&amp;":"&amp;ADDRESS(51,38+MATCH(R$1,'Master List'!$AM$1:$XDT$1,0),1,1),TRUE),0),'Master List'!$AE$1:$AF$51,2,FALSE)+IFERROR(VLOOKUP($A30,'Master List'!$AG:$AL,6,FALSE),0),1),0)),"")</f>
        <v>100</v>
      </c>
      <c r="S30">
        <f ca="1">IFERROR(MIN(100,ROUND(AVERAGE(SUMIFS(Data!$E:$E,Data!$B:$B,$A30,Data!$A:$A,S$1)/(COUNTIFS(Data!$B:$B,$A30,Data!$A:$A,S$1)*3),SQRT(AVERAGEIFS(Data!$D:$D,Data!$B:$B,$A30,Data!$A:$A,S$1)))*100*IFERROR(VLOOKUP(MATCH($A30,INDIRECT(ADDRESS(2,38+MATCH(S$1,'Master List'!$AM$1:$XDT$1,0),1,1,"Master List")&amp;":"&amp;ADDRESS(51,38+MATCH(S$1,'Master List'!$AM$1:$XDT$1,0),1,1),TRUE),0),'Master List'!$AE$1:$AF$51,2,FALSE)+IFERROR(VLOOKUP($A30,'Master List'!$AG:$AL,6,FALSE),0),1),0)),"")</f>
        <v>100</v>
      </c>
      <c r="T30">
        <f ca="1">IFERROR(MIN(100,ROUND(AVERAGE(SUMIFS(Data!$E:$E,Data!$B:$B,$A30,Data!$A:$A,T$1)/(COUNTIFS(Data!$B:$B,$A30,Data!$A:$A,T$1)*3),SQRT(AVERAGEIFS(Data!$D:$D,Data!$B:$B,$A30,Data!$A:$A,T$1)))*100*IFERROR(VLOOKUP(MATCH($A30,INDIRECT(ADDRESS(2,38+MATCH(T$1,'Master List'!$AM$1:$XDT$1,0),1,1,"Master List")&amp;":"&amp;ADDRESS(51,38+MATCH(T$1,'Master List'!$AM$1:$XDT$1,0),1,1),TRUE),0),'Master List'!$AE$1:$AF$51,2,FALSE)+IFERROR(VLOOKUP($A30,'Master List'!$AG:$AL,6,FALSE),0),1),0)),"")</f>
        <v>100</v>
      </c>
      <c r="U30">
        <f t="shared" ca="1" si="6"/>
        <v>90.73</v>
      </c>
      <c r="V30">
        <f t="shared" ca="1" si="7"/>
        <v>3</v>
      </c>
      <c r="W30" t="str">
        <f t="shared" si="8"/>
        <v>BLUEMEANIE</v>
      </c>
      <c r="Y30">
        <f>IFERROR(SUMIF(Data!B:B,$A30,Data!E:E)/(COUNTIF(Data!B:B,$A30)*3),"")</f>
        <v>0.76881720430107525</v>
      </c>
      <c r="Z30">
        <f>IFERROR(AVERAGEIF(Data!B:B,A30,Data!D:D),"")</f>
        <v>0.83677419354838722</v>
      </c>
      <c r="AA30">
        <f>IFERROR((COUNTIF(Data!B:B,A30)-COUNTIFS(Data!B:B,A30,Data!F:F,"N"))/COUNTIF(Data!B:B,A30),"")</f>
        <v>1</v>
      </c>
      <c r="AB30">
        <f t="shared" si="1"/>
        <v>84.03</v>
      </c>
      <c r="AC30">
        <f t="shared" si="2"/>
        <v>3</v>
      </c>
      <c r="AD30" t="str">
        <f t="shared" si="3"/>
        <v>BLUEMEANIE</v>
      </c>
      <c r="AE30">
        <v>29</v>
      </c>
      <c r="AF30">
        <v>1.03</v>
      </c>
      <c r="AG30" s="332" t="s">
        <v>356</v>
      </c>
      <c r="AH30" s="333"/>
      <c r="AI30" s="510" t="s">
        <v>51</v>
      </c>
      <c r="AJ30" s="510" t="s">
        <v>51</v>
      </c>
      <c r="AK30" s="510" t="s">
        <v>51</v>
      </c>
      <c r="AL30">
        <f t="shared" si="9"/>
        <v>6.9999999999999993E-2</v>
      </c>
      <c r="AN30" t="s">
        <v>288</v>
      </c>
      <c r="AO30" s="157" t="s">
        <v>288</v>
      </c>
      <c r="AP30" s="161" t="s">
        <v>122</v>
      </c>
      <c r="AQ30" s="164" t="s">
        <v>327</v>
      </c>
      <c r="AR30" s="174" t="s">
        <v>335</v>
      </c>
      <c r="AS30" t="s">
        <v>326</v>
      </c>
      <c r="AT30" t="s">
        <v>335</v>
      </c>
      <c r="AU30" t="s">
        <v>335</v>
      </c>
      <c r="AV30" t="s">
        <v>335</v>
      </c>
      <c r="AW30" s="64" t="s">
        <v>118</v>
      </c>
      <c r="AX30" t="s">
        <v>240</v>
      </c>
      <c r="AY30" t="s">
        <v>392</v>
      </c>
      <c r="AZ30" t="s">
        <v>356</v>
      </c>
      <c r="BA30" t="s">
        <v>392</v>
      </c>
      <c r="BB30" t="s">
        <v>118</v>
      </c>
      <c r="BC30" t="s">
        <v>14</v>
      </c>
      <c r="BD30" s="255" t="s">
        <v>234</v>
      </c>
      <c r="BE30" s="256" t="s">
        <v>234</v>
      </c>
      <c r="BF30" t="s">
        <v>326</v>
      </c>
      <c r="BG30" s="272" t="s">
        <v>414</v>
      </c>
      <c r="BH30" s="273" t="s">
        <v>400</v>
      </c>
      <c r="BI30" t="s">
        <v>414</v>
      </c>
      <c r="BJ30" t="s">
        <v>335</v>
      </c>
      <c r="BK30" t="s">
        <v>335</v>
      </c>
      <c r="BL30" t="s">
        <v>335</v>
      </c>
      <c r="BM30" t="s">
        <v>118</v>
      </c>
      <c r="BN30" t="s">
        <v>234</v>
      </c>
      <c r="BO30" t="s">
        <v>240</v>
      </c>
      <c r="BP30" t="s">
        <v>335</v>
      </c>
      <c r="BQ30" t="s">
        <v>326</v>
      </c>
      <c r="BR30" t="s">
        <v>118</v>
      </c>
      <c r="BS30" t="s">
        <v>240</v>
      </c>
      <c r="BT30" t="s">
        <v>122</v>
      </c>
      <c r="BU30" t="s">
        <v>326</v>
      </c>
      <c r="BV30" t="s">
        <v>326</v>
      </c>
      <c r="BW30" t="s">
        <v>310</v>
      </c>
      <c r="BX30" t="s">
        <v>405</v>
      </c>
      <c r="BY30" t="s">
        <v>14</v>
      </c>
      <c r="BZ30" t="s">
        <v>511</v>
      </c>
      <c r="CA30" t="s">
        <v>234</v>
      </c>
      <c r="CB30" t="s">
        <v>519</v>
      </c>
      <c r="CC30" t="s">
        <v>240</v>
      </c>
      <c r="CD30" t="s">
        <v>240</v>
      </c>
      <c r="CE30" t="s">
        <v>519</v>
      </c>
      <c r="CF30" t="s">
        <v>511</v>
      </c>
      <c r="CG30" t="s">
        <v>122</v>
      </c>
      <c r="CH30" t="s">
        <v>122</v>
      </c>
      <c r="CI30" t="s">
        <v>519</v>
      </c>
      <c r="CJ30" t="s">
        <v>122</v>
      </c>
      <c r="CK30" t="s">
        <v>201</v>
      </c>
      <c r="CL30" t="s">
        <v>326</v>
      </c>
      <c r="CM30" t="s">
        <v>326</v>
      </c>
      <c r="CN30" t="s">
        <v>290</v>
      </c>
      <c r="CO30" t="s">
        <v>326</v>
      </c>
      <c r="CP30" t="s">
        <v>534</v>
      </c>
      <c r="CQ30" t="s">
        <v>310</v>
      </c>
      <c r="CR30" t="s">
        <v>326</v>
      </c>
      <c r="CS30" t="s">
        <v>274</v>
      </c>
      <c r="CT30" t="s">
        <v>481</v>
      </c>
      <c r="CU30" t="s">
        <v>323</v>
      </c>
      <c r="CV30" t="s">
        <v>240</v>
      </c>
      <c r="CW30" t="s">
        <v>240</v>
      </c>
      <c r="CX30" t="s">
        <v>290</v>
      </c>
      <c r="CY30" t="s">
        <v>274</v>
      </c>
      <c r="CZ30" t="s">
        <v>274</v>
      </c>
      <c r="DA30" t="s">
        <v>122</v>
      </c>
      <c r="DB30" t="s">
        <v>240</v>
      </c>
      <c r="DC30" t="s">
        <v>240</v>
      </c>
      <c r="DD30" s="531" t="s">
        <v>240</v>
      </c>
      <c r="DE30" t="s">
        <v>290</v>
      </c>
      <c r="DF30" t="s">
        <v>240</v>
      </c>
      <c r="DG30" s="542" t="s">
        <v>526</v>
      </c>
      <c r="DH30" t="s">
        <v>240</v>
      </c>
      <c r="DI30" t="s">
        <v>234</v>
      </c>
      <c r="DJ30" s="560" t="s">
        <v>342</v>
      </c>
      <c r="DK30" s="560" t="s">
        <v>290</v>
      </c>
      <c r="DL30" s="571" t="s">
        <v>561</v>
      </c>
      <c r="DM30" t="s">
        <v>240</v>
      </c>
      <c r="DN30" t="s">
        <v>290</v>
      </c>
      <c r="DP30" t="s">
        <v>561</v>
      </c>
    </row>
    <row r="31" spans="1:120">
      <c r="A31" s="93" t="s">
        <v>664</v>
      </c>
      <c r="C31" t="str">
        <f ca="1">IFERROR(MIN(100,ROUND(AVERAGE(SUMIFS(Data!$E:$E,Data!$B:$B,$A31,Data!$A:$A,#REF!)/(COUNTIFS(Data!$B:$B,$A31,Data!$A:$A,#REF!)*3),SQRT(AVERAGEIFS(Data!$D:$D,Data!$B:$B,$A31,Data!$A:$A,#REF!)))*100*IFERROR(VLOOKUP(MATCH($A31,INDIRECT(ADDRESS(2,38+MATCH(C$1,'Master List'!$AM$1:$XDT$1,0),1,1,"Master List")&amp;":"&amp;ADDRESS(51,38+MATCH(C$1,'Master List'!$AM$1:$XDT$1,0),1,1),TRUE),0),'Master List'!$AE$1:$AF$51,2,FALSE)+IFERROR(VLOOKUP($A31,'Master List'!$AG:$AL,6,FALSE),0),1),0)),"")</f>
        <v/>
      </c>
      <c r="D31" t="str">
        <f ca="1">IFERROR(MIN(100,ROUND(AVERAGE(SUMIFS(Data!$E:$E,Data!$B:$B,$A31,Data!$A:$A,#REF!)/(COUNTIFS(Data!$B:$B,$A31,Data!$A:$A,#REF!)*3),SQRT(AVERAGEIFS(Data!$D:$D,Data!$B:$B,$A31,Data!$A:$A,#REF!)))*100*IFERROR(VLOOKUP(MATCH($A31,INDIRECT(ADDRESS(2,38+MATCH(D$1,'Master List'!$AM$1:$XDT$1,0),1,1,"Master List")&amp;":"&amp;ADDRESS(51,38+MATCH(D$1,'Master List'!$AM$1:$XDT$1,0),1,1),TRUE),0),'Master List'!$AE$1:$AF$51,2,FALSE)+IFERROR(VLOOKUP($A31,'Master List'!$AG:$AL,6,FALSE),0),1),0)),"")</f>
        <v/>
      </c>
      <c r="E31" t="str">
        <f ca="1">IFERROR(MIN(100,ROUND(AVERAGE(SUMIFS(Data!$E:$E,Data!$B:$B,$A31,Data!$A:$A,#REF!)/(COUNTIFS(Data!$B:$B,$A31,Data!$A:$A,#REF!)*3),SQRT(AVERAGEIFS(Data!$D:$D,Data!$B:$B,$A31,Data!$A:$A,#REF!)))*100*IFERROR(VLOOKUP(MATCH($A31,INDIRECT(ADDRESS(2,38+MATCH(E$1,'Master List'!$AM$1:$XDT$1,0),1,1,"Master List")&amp;":"&amp;ADDRESS(51,38+MATCH(E$1,'Master List'!$AM$1:$XDT$1,0),1,1),TRUE),0),'Master List'!$AE$1:$AF$51,2,FALSE)+IFERROR(VLOOKUP($A31,'Master List'!$AG:$AL,6,FALSE),0),1),0)),"")</f>
        <v/>
      </c>
      <c r="F31" t="str">
        <f ca="1">IFERROR(MIN(100,ROUND(AVERAGE(SUMIFS(Data!$E:$E,Data!$B:$B,$A31,Data!$A:$A,#REF!)/(COUNTIFS(Data!$B:$B,$A31,Data!$A:$A,#REF!)*3),SQRT(AVERAGEIFS(Data!$D:$D,Data!$B:$B,$A31,Data!$A:$A,#REF!)))*100*IFERROR(VLOOKUP(MATCH($A31,INDIRECT(ADDRESS(2,38+MATCH(F$1,'Master List'!$AM$1:$XDT$1,0),1,1,"Master List")&amp;":"&amp;ADDRESS(51,38+MATCH(F$1,'Master List'!$AM$1:$XDT$1,0),1,1),TRUE),0),'Master List'!$AE$1:$AF$51,2,FALSE)+IFERROR(VLOOKUP($A31,'Master List'!$AG:$AL,6,FALSE),0),1),0)),"")</f>
        <v/>
      </c>
      <c r="G31" t="str">
        <f ca="1">IFERROR(MIN(100,ROUND(AVERAGE(SUMIFS(Data!$E:$E,Data!$B:$B,$A31,Data!$A:$A,#REF!)/(COUNTIFS(Data!$B:$B,$A31,Data!$A:$A,#REF!)*3),SQRT(AVERAGEIFS(Data!$D:$D,Data!$B:$B,$A31,Data!$A:$A,#REF!)))*100*IFERROR(VLOOKUP(MATCH($A31,INDIRECT(ADDRESS(2,38+MATCH(G$1,'Master List'!$AM$1:$XDT$1,0),1,1,"Master List")&amp;":"&amp;ADDRESS(51,38+MATCH(G$1,'Master List'!$AM$1:$XDT$1,0),1,1),TRUE),0),'Master List'!$AE$1:$AF$51,2,FALSE)+IFERROR(VLOOKUP($A31,'Master List'!$AG:$AL,6,FALSE),0),1),0)),"")</f>
        <v/>
      </c>
      <c r="H31">
        <f t="shared" ca="1" si="4"/>
        <v>-98.968999999999994</v>
      </c>
      <c r="I31">
        <f t="shared" ca="1" si="5"/>
        <v>21</v>
      </c>
      <c r="J31" t="str">
        <f t="shared" si="0"/>
        <v>AARON</v>
      </c>
      <c r="K31">
        <f ca="1">IFERROR(MIN(100,ROUND(AVERAGE(SUMIFS(Data!$E:$E,Data!$B:$B,$A31,Data!$A:$A,K$1)/(COUNTIFS(Data!$B:$B,$A31,Data!$A:$A,K$1)*3),SQRT(AVERAGEIFS(Data!$D:$D,Data!$B:$B,$A31,Data!$A:$A,K$1)))*100*IFERROR(VLOOKUP(MATCH($A31,INDIRECT(ADDRESS(2,38+MATCH(K$1,'Master List'!$AM$1:$XDT$1,0),1,1,"Master List")&amp;":"&amp;ADDRESS(51,38+MATCH(K$1,'Master List'!$AM$1:$XDT$1,0),1,1),TRUE),0),'Master List'!$AE$1:$AF$51,2,FALSE)+IFERROR(VLOOKUP($A31,'Master List'!$AG:$AL,6,FALSE),0),1),0)),"")</f>
        <v>96</v>
      </c>
      <c r="L31">
        <f ca="1">IFERROR(MIN(100,ROUND(AVERAGE(SUMIFS(Data!$E:$E,Data!$B:$B,$A31,Data!$A:$A,L$1)/(COUNTIFS(Data!$B:$B,$A31,Data!$A:$A,L$1)*3),SQRT(AVERAGEIFS(Data!$D:$D,Data!$B:$B,$A31,Data!$A:$A,L$1)))*100*IFERROR(VLOOKUP(MATCH($A31,INDIRECT(ADDRESS(2,38+MATCH(L$1,'Master List'!$AM$1:$XDT$1,0),1,1,"Master List")&amp;":"&amp;ADDRESS(51,38+MATCH(L$1,'Master List'!$AM$1:$XDT$1,0),1,1),TRUE),0),'Master List'!$AE$1:$AF$51,2,FALSE)+IFERROR(VLOOKUP($A31,'Master List'!$AG:$AL,6,FALSE),0),1),0)),"")</f>
        <v>84</v>
      </c>
      <c r="M31">
        <f ca="1">IFERROR(MIN(100,ROUND(AVERAGE(SUMIFS(Data!$E:$E,Data!$B:$B,$A31,Data!$A:$A,M$1)/(COUNTIFS(Data!$B:$B,$A31,Data!$A:$A,M$1)*3),SQRT(AVERAGEIFS(Data!$D:$D,Data!$B:$B,$A31,Data!$A:$A,M$1)))*100*IFERROR(VLOOKUP(MATCH($A31,INDIRECT(ADDRESS(2,38+MATCH(M$1,'Master List'!$AM$1:$XDT$1,0),1,1,"Master List")&amp;":"&amp;ADDRESS(51,38+MATCH(M$1,'Master List'!$AM$1:$XDT$1,0),1,1),TRUE),0),'Master List'!$AE$1:$AF$51,2,FALSE)+IFERROR(VLOOKUP($A31,'Master List'!$AG:$AL,6,FALSE),0),1),0)),"")</f>
        <v>100</v>
      </c>
      <c r="N31">
        <f ca="1">IFERROR(MIN(100,ROUND(AVERAGE(SUMIFS(Data!$E:$E,Data!$B:$B,$A31,Data!$A:$A,N$1)/(COUNTIFS(Data!$B:$B,$A31,Data!$A:$A,N$1)*3),SQRT(AVERAGEIFS(Data!$D:$D,Data!$B:$B,$A31,Data!$A:$A,N$1)))*100*IFERROR(VLOOKUP(MATCH($A31,INDIRECT(ADDRESS(2,38+MATCH(N$1,'Master List'!$AM$1:$XDT$1,0),1,1,"Master List")&amp;":"&amp;ADDRESS(51,38+MATCH(N$1,'Master List'!$AM$1:$XDT$1,0),1,1),TRUE),0),'Master List'!$AE$1:$AF$51,2,FALSE)+IFERROR(VLOOKUP($A31,'Master List'!$AG:$AL,6,FALSE),0),1),0)),"")</f>
        <v>86</v>
      </c>
      <c r="O31">
        <f ca="1">IFERROR(MIN(100,ROUND(AVERAGE(SUMIFS(Data!$E:$E,Data!$B:$B,$A31,Data!$A:$A,O$1)/(COUNTIFS(Data!$B:$B,$A31,Data!$A:$A,O$1)*3),SQRT(AVERAGEIFS(Data!$D:$D,Data!$B:$B,$A31,Data!$A:$A,O$1)))*100*IFERROR(VLOOKUP(MATCH($A31,INDIRECT(ADDRESS(2,38+MATCH(O$1,'Master List'!$AM$1:$XDT$1,0),1,1,"Master List")&amp;":"&amp;ADDRESS(51,38+MATCH(O$1,'Master List'!$AM$1:$XDT$1,0),1,1),TRUE),0),'Master List'!$AE$1:$AF$51,2,FALSE)+IFERROR(VLOOKUP($A31,'Master List'!$AG:$AL,6,FALSE),0),1),0)),"")</f>
        <v>56</v>
      </c>
      <c r="P31">
        <f ca="1">IFERROR(MIN(100,ROUND(AVERAGE(SUMIFS(Data!$E:$E,Data!$B:$B,$A31,Data!$A:$A,P$1)/(COUNTIFS(Data!$B:$B,$A31,Data!$A:$A,P$1)*3),SQRT(AVERAGEIFS(Data!$D:$D,Data!$B:$B,$A31,Data!$A:$A,P$1)))*100*IFERROR(VLOOKUP(MATCH($A31,INDIRECT(ADDRESS(2,38+MATCH(P$1,'Master List'!$AM$1:$XDT$1,0),1,1,"Master List")&amp;":"&amp;ADDRESS(51,38+MATCH(P$1,'Master List'!$AM$1:$XDT$1,0),1,1),TRUE),0),'Master List'!$AE$1:$AF$51,2,FALSE)+IFERROR(VLOOKUP($A31,'Master List'!$AG:$AL,6,FALSE),0),1),0)),"")</f>
        <v>62</v>
      </c>
      <c r="Q31">
        <f ca="1">IFERROR(MIN(100,ROUND(AVERAGE(SUMIFS(Data!$E:$E,Data!$B:$B,$A31,Data!$A:$A,Q$1)/(COUNTIFS(Data!$B:$B,$A31,Data!$A:$A,Q$1)*3),SQRT(AVERAGEIFS(Data!$D:$D,Data!$B:$B,$A31,Data!$A:$A,Q$1)))*100*IFERROR(VLOOKUP(MATCH($A31,INDIRECT(ADDRESS(2,38+MATCH(Q$1,'Master List'!$AM$1:$XDT$1,0),1,1,"Master List")&amp;":"&amp;ADDRESS(51,38+MATCH(Q$1,'Master List'!$AM$1:$XDT$1,0),1,1),TRUE),0),'Master List'!$AE$1:$AF$51,2,FALSE)+IFERROR(VLOOKUP($A31,'Master List'!$AG:$AL,6,FALSE),0),1),0)),"")</f>
        <v>45</v>
      </c>
      <c r="R31">
        <f ca="1">IFERROR(MIN(100,ROUND(AVERAGE(SUMIFS(Data!$E:$E,Data!$B:$B,$A31,Data!$A:$A,R$1)/(COUNTIFS(Data!$B:$B,$A31,Data!$A:$A,R$1)*3),SQRT(AVERAGEIFS(Data!$D:$D,Data!$B:$B,$A31,Data!$A:$A,R$1)))*100*IFERROR(VLOOKUP(MATCH($A31,INDIRECT(ADDRESS(2,38+MATCH(R$1,'Master List'!$AM$1:$XDT$1,0),1,1,"Master List")&amp;":"&amp;ADDRESS(51,38+MATCH(R$1,'Master List'!$AM$1:$XDT$1,0),1,1),TRUE),0),'Master List'!$AE$1:$AF$51,2,FALSE)+IFERROR(VLOOKUP($A31,'Master List'!$AG:$AL,6,FALSE),0),1),0)),"")</f>
        <v>96</v>
      </c>
      <c r="S31">
        <f ca="1">IFERROR(MIN(100,ROUND(AVERAGE(SUMIFS(Data!$E:$E,Data!$B:$B,$A31,Data!$A:$A,S$1)/(COUNTIFS(Data!$B:$B,$A31,Data!$A:$A,S$1)*3),SQRT(AVERAGEIFS(Data!$D:$D,Data!$B:$B,$A31,Data!$A:$A,S$1)))*100*IFERROR(VLOOKUP(MATCH($A31,INDIRECT(ADDRESS(2,38+MATCH(S$1,'Master List'!$AM$1:$XDT$1,0),1,1,"Master List")&amp;":"&amp;ADDRESS(51,38+MATCH(S$1,'Master List'!$AM$1:$XDT$1,0),1,1),TRUE),0),'Master List'!$AE$1:$AF$51,2,FALSE)+IFERROR(VLOOKUP($A31,'Master List'!$AG:$AL,6,FALSE),0),1),0)),"")</f>
        <v>99</v>
      </c>
      <c r="T31">
        <f ca="1">IFERROR(MIN(100,ROUND(AVERAGE(SUMIFS(Data!$E:$E,Data!$B:$B,$A31,Data!$A:$A,T$1)/(COUNTIFS(Data!$B:$B,$A31,Data!$A:$A,T$1)*3),SQRT(AVERAGEIFS(Data!$D:$D,Data!$B:$B,$A31,Data!$A:$A,T$1)))*100*IFERROR(VLOOKUP(MATCH($A31,INDIRECT(ADDRESS(2,38+MATCH(T$1,'Master List'!$AM$1:$XDT$1,0),1,1,"Master List")&amp;":"&amp;ADDRESS(51,38+MATCH(T$1,'Master List'!$AM$1:$XDT$1,0),1,1),TRUE),0),'Master List'!$AE$1:$AF$51,2,FALSE)+IFERROR(VLOOKUP($A31,'Master List'!$AG:$AL,6,FALSE),0),1),0)),"")</f>
        <v>98</v>
      </c>
      <c r="U31">
        <f t="shared" ca="1" si="6"/>
        <v>82.231000000000009</v>
      </c>
      <c r="V31">
        <f t="shared" ca="1" si="7"/>
        <v>18</v>
      </c>
      <c r="W31" t="str">
        <f t="shared" si="8"/>
        <v>AARON</v>
      </c>
      <c r="Y31">
        <f>IFERROR(SUMIF(Data!B:B,$A31,Data!E:E)/(COUNTIF(Data!B:B,$A31)*3),"")</f>
        <v>0.66666666666666663</v>
      </c>
      <c r="Z31">
        <f>IFERROR(AVERAGEIF(Data!B:B,A31,Data!D:D),"")</f>
        <v>0.78857142857142848</v>
      </c>
      <c r="AA31">
        <f>IFERROR((COUNTIF(Data!B:B,A31)-COUNTIFS(Data!B:B,A31,Data!F:F,"N"))/COUNTIF(Data!B:B,A31),"")</f>
        <v>1</v>
      </c>
      <c r="AB31">
        <f t="shared" si="1"/>
        <v>78.031000000000006</v>
      </c>
      <c r="AC31">
        <f t="shared" si="2"/>
        <v>14</v>
      </c>
      <c r="AD31" t="str">
        <f t="shared" si="3"/>
        <v>AARON</v>
      </c>
      <c r="AE31">
        <v>30</v>
      </c>
      <c r="AF31">
        <v>1.03</v>
      </c>
      <c r="AG31" s="332" t="s">
        <v>561</v>
      </c>
      <c r="AH31" s="333"/>
      <c r="AI31" s="510" t="s">
        <v>51</v>
      </c>
      <c r="AJ31" s="510" t="s">
        <v>51</v>
      </c>
      <c r="AK31" s="510" t="s">
        <v>51</v>
      </c>
      <c r="AL31">
        <f t="shared" si="9"/>
        <v>6.9999999999999993E-2</v>
      </c>
      <c r="AN31" t="s">
        <v>118</v>
      </c>
      <c r="AO31" s="157" t="s">
        <v>118</v>
      </c>
      <c r="AP31" s="161" t="s">
        <v>335</v>
      </c>
      <c r="AQ31" s="164" t="s">
        <v>122</v>
      </c>
      <c r="AR31" s="174" t="s">
        <v>122</v>
      </c>
      <c r="AS31" t="s">
        <v>335</v>
      </c>
      <c r="AT31" t="s">
        <v>326</v>
      </c>
      <c r="AU31" t="s">
        <v>326</v>
      </c>
      <c r="AV31" t="s">
        <v>326</v>
      </c>
      <c r="AW31" s="64" t="s">
        <v>240</v>
      </c>
      <c r="AX31" t="s">
        <v>201</v>
      </c>
      <c r="AY31" t="s">
        <v>335</v>
      </c>
      <c r="AZ31" t="s">
        <v>392</v>
      </c>
      <c r="BA31" t="s">
        <v>335</v>
      </c>
      <c r="BB31" t="s">
        <v>335</v>
      </c>
      <c r="BC31" t="s">
        <v>409</v>
      </c>
      <c r="BD31" s="255" t="s">
        <v>118</v>
      </c>
      <c r="BE31" s="256" t="s">
        <v>118</v>
      </c>
      <c r="BF31" t="s">
        <v>342</v>
      </c>
      <c r="BG31" s="272" t="s">
        <v>201</v>
      </c>
      <c r="BH31" s="273" t="s">
        <v>342</v>
      </c>
      <c r="BI31" t="s">
        <v>432</v>
      </c>
      <c r="BJ31" t="s">
        <v>240</v>
      </c>
      <c r="BK31" t="s">
        <v>118</v>
      </c>
      <c r="BL31" t="s">
        <v>118</v>
      </c>
      <c r="BM31" t="s">
        <v>335</v>
      </c>
      <c r="BN31" t="s">
        <v>14</v>
      </c>
      <c r="BO31" t="s">
        <v>122</v>
      </c>
      <c r="BP31" t="s">
        <v>118</v>
      </c>
      <c r="BQ31" t="s">
        <v>240</v>
      </c>
      <c r="BR31" t="s">
        <v>326</v>
      </c>
      <c r="BS31" t="s">
        <v>342</v>
      </c>
      <c r="BT31" t="s">
        <v>240</v>
      </c>
      <c r="BU31" t="s">
        <v>122</v>
      </c>
      <c r="BV31" t="s">
        <v>122</v>
      </c>
      <c r="BW31" t="s">
        <v>14</v>
      </c>
      <c r="BX31" t="s">
        <v>511</v>
      </c>
      <c r="BY31" t="s">
        <v>511</v>
      </c>
      <c r="BZ31" t="s">
        <v>14</v>
      </c>
      <c r="CA31" t="s">
        <v>405</v>
      </c>
      <c r="CB31" t="s">
        <v>326</v>
      </c>
      <c r="CC31" t="s">
        <v>326</v>
      </c>
      <c r="CD31" t="s">
        <v>326</v>
      </c>
      <c r="CE31" t="s">
        <v>122</v>
      </c>
      <c r="CF31" t="s">
        <v>122</v>
      </c>
      <c r="CG31" t="s">
        <v>326</v>
      </c>
      <c r="CH31" t="s">
        <v>553</v>
      </c>
      <c r="CI31" t="s">
        <v>122</v>
      </c>
      <c r="CJ31" t="s">
        <v>511</v>
      </c>
      <c r="CK31" t="s">
        <v>326</v>
      </c>
      <c r="CL31" t="s">
        <v>290</v>
      </c>
      <c r="CM31" t="s">
        <v>290</v>
      </c>
      <c r="CN31" t="s">
        <v>534</v>
      </c>
      <c r="CO31" t="s">
        <v>342</v>
      </c>
      <c r="CP31" t="s">
        <v>290</v>
      </c>
      <c r="CQ31" t="s">
        <v>240</v>
      </c>
      <c r="CR31" t="s">
        <v>274</v>
      </c>
      <c r="CS31" t="s">
        <v>342</v>
      </c>
      <c r="CT31" t="s">
        <v>122</v>
      </c>
      <c r="CU31" t="s">
        <v>481</v>
      </c>
      <c r="CV31" t="s">
        <v>290</v>
      </c>
      <c r="CW31" t="s">
        <v>290</v>
      </c>
      <c r="CX31" t="s">
        <v>274</v>
      </c>
      <c r="CY31" t="s">
        <v>580</v>
      </c>
      <c r="CZ31" t="s">
        <v>580</v>
      </c>
      <c r="DA31" t="s">
        <v>310</v>
      </c>
      <c r="DB31" t="s">
        <v>290</v>
      </c>
      <c r="DC31" t="s">
        <v>290</v>
      </c>
      <c r="DD31" s="531" t="s">
        <v>290</v>
      </c>
      <c r="DE31" t="s">
        <v>326</v>
      </c>
      <c r="DF31" t="s">
        <v>234</v>
      </c>
      <c r="DG31" s="542" t="s">
        <v>122</v>
      </c>
      <c r="DH31" t="s">
        <v>234</v>
      </c>
      <c r="DI31" t="s">
        <v>240</v>
      </c>
      <c r="DJ31" s="560" t="s">
        <v>311</v>
      </c>
      <c r="DK31" s="560" t="s">
        <v>342</v>
      </c>
      <c r="DL31" s="571" t="s">
        <v>602</v>
      </c>
      <c r="DM31" t="s">
        <v>290</v>
      </c>
      <c r="DN31" t="s">
        <v>274</v>
      </c>
      <c r="DP31" t="s">
        <v>664</v>
      </c>
    </row>
    <row r="32" spans="1:120">
      <c r="A32" s="93" t="s">
        <v>370</v>
      </c>
      <c r="C32" t="str">
        <f ca="1">IFERROR(MIN(100,ROUND(AVERAGE(SUMIFS(Data!$E:$E,Data!$B:$B,$A32,Data!$A:$A,#REF!)/(COUNTIFS(Data!$B:$B,$A32,Data!$A:$A,#REF!)*3),SQRT(AVERAGEIFS(Data!$D:$D,Data!$B:$B,$A32,Data!$A:$A,#REF!)))*100*IFERROR(VLOOKUP(MATCH($A32,INDIRECT(ADDRESS(2,38+MATCH(C$1,'Master List'!$AM$1:$XDT$1,0),1,1,"Master List")&amp;":"&amp;ADDRESS(51,38+MATCH(C$1,'Master List'!$AM$1:$XDT$1,0),1,1),TRUE),0),'Master List'!$AE$1:$AF$51,2,FALSE)+IFERROR(VLOOKUP($A32,'Master List'!$AG:$AL,6,FALSE),0),1),0)),"")</f>
        <v/>
      </c>
      <c r="D32" t="str">
        <f ca="1">IFERROR(MIN(100,ROUND(AVERAGE(SUMIFS(Data!$E:$E,Data!$B:$B,$A32,Data!$A:$A,#REF!)/(COUNTIFS(Data!$B:$B,$A32,Data!$A:$A,#REF!)*3),SQRT(AVERAGEIFS(Data!$D:$D,Data!$B:$B,$A32,Data!$A:$A,#REF!)))*100*IFERROR(VLOOKUP(MATCH($A32,INDIRECT(ADDRESS(2,38+MATCH(D$1,'Master List'!$AM$1:$XDT$1,0),1,1,"Master List")&amp;":"&amp;ADDRESS(51,38+MATCH(D$1,'Master List'!$AM$1:$XDT$1,0),1,1),TRUE),0),'Master List'!$AE$1:$AF$51,2,FALSE)+IFERROR(VLOOKUP($A32,'Master List'!$AG:$AL,6,FALSE),0),1),0)),"")</f>
        <v/>
      </c>
      <c r="E32" t="str">
        <f ca="1">IFERROR(MIN(100,ROUND(AVERAGE(SUMIFS(Data!$E:$E,Data!$B:$B,$A32,Data!$A:$A,#REF!)/(COUNTIFS(Data!$B:$B,$A32,Data!$A:$A,#REF!)*3),SQRT(AVERAGEIFS(Data!$D:$D,Data!$B:$B,$A32,Data!$A:$A,#REF!)))*100*IFERROR(VLOOKUP(MATCH($A32,INDIRECT(ADDRESS(2,38+MATCH(E$1,'Master List'!$AM$1:$XDT$1,0),1,1,"Master List")&amp;":"&amp;ADDRESS(51,38+MATCH(E$1,'Master List'!$AM$1:$XDT$1,0),1,1),TRUE),0),'Master List'!$AE$1:$AF$51,2,FALSE)+IFERROR(VLOOKUP($A32,'Master List'!$AG:$AL,6,FALSE),0),1),0)),"")</f>
        <v/>
      </c>
      <c r="F32" t="str">
        <f ca="1">IFERROR(MIN(100,ROUND(AVERAGE(SUMIFS(Data!$E:$E,Data!$B:$B,$A32,Data!$A:$A,#REF!)/(COUNTIFS(Data!$B:$B,$A32,Data!$A:$A,#REF!)*3),SQRT(AVERAGEIFS(Data!$D:$D,Data!$B:$B,$A32,Data!$A:$A,#REF!)))*100*IFERROR(VLOOKUP(MATCH($A32,INDIRECT(ADDRESS(2,38+MATCH(F$1,'Master List'!$AM$1:$XDT$1,0),1,1,"Master List")&amp;":"&amp;ADDRESS(51,38+MATCH(F$1,'Master List'!$AM$1:$XDT$1,0),1,1),TRUE),0),'Master List'!$AE$1:$AF$51,2,FALSE)+IFERROR(VLOOKUP($A32,'Master List'!$AG:$AL,6,FALSE),0),1),0)),"")</f>
        <v/>
      </c>
      <c r="G32" t="str">
        <f ca="1">IFERROR(MIN(100,ROUND(AVERAGE(SUMIFS(Data!$E:$E,Data!$B:$B,$A32,Data!$A:$A,#REF!)/(COUNTIFS(Data!$B:$B,$A32,Data!$A:$A,#REF!)*3),SQRT(AVERAGEIFS(Data!$D:$D,Data!$B:$B,$A32,Data!$A:$A,#REF!)))*100*IFERROR(VLOOKUP(MATCH($A32,INDIRECT(ADDRESS(2,38+MATCH(G$1,'Master List'!$AM$1:$XDT$1,0),1,1,"Master List")&amp;":"&amp;ADDRESS(51,38+MATCH(G$1,'Master List'!$AM$1:$XDT$1,0),1,1),TRUE),0),'Master List'!$AE$1:$AF$51,2,FALSE)+IFERROR(VLOOKUP($A32,'Master List'!$AG:$AL,6,FALSE),0),1),0)),"")</f>
        <v/>
      </c>
      <c r="H32">
        <f t="shared" ca="1" si="4"/>
        <v>-98.968000000000004</v>
      </c>
      <c r="I32">
        <f t="shared" ca="1" si="5"/>
        <v>20</v>
      </c>
      <c r="J32" t="str">
        <f t="shared" si="0"/>
        <v>AUSTIN</v>
      </c>
      <c r="K32">
        <f ca="1">IFERROR(MIN(100,ROUND(AVERAGE(SUMIFS(Data!$E:$E,Data!$B:$B,$A32,Data!$A:$A,K$1)/(COUNTIFS(Data!$B:$B,$A32,Data!$A:$A,K$1)*3),SQRT(AVERAGEIFS(Data!$D:$D,Data!$B:$B,$A32,Data!$A:$A,K$1)))*100*IFERROR(VLOOKUP(MATCH($A32,INDIRECT(ADDRESS(2,38+MATCH(K$1,'Master List'!$AM$1:$XDT$1,0),1,1,"Master List")&amp;":"&amp;ADDRESS(51,38+MATCH(K$1,'Master List'!$AM$1:$XDT$1,0),1,1),TRUE),0),'Master List'!$AE$1:$AF$51,2,FALSE)+IFERROR(VLOOKUP($A32,'Master List'!$AG:$AL,6,FALSE),0),1),0)),"")</f>
        <v>73</v>
      </c>
      <c r="L32">
        <f ca="1">IFERROR(MIN(100,ROUND(AVERAGE(SUMIFS(Data!$E:$E,Data!$B:$B,$A32,Data!$A:$A,L$1)/(COUNTIFS(Data!$B:$B,$A32,Data!$A:$A,L$1)*3),SQRT(AVERAGEIFS(Data!$D:$D,Data!$B:$B,$A32,Data!$A:$A,L$1)))*100*IFERROR(VLOOKUP(MATCH($A32,INDIRECT(ADDRESS(2,38+MATCH(L$1,'Master List'!$AM$1:$XDT$1,0),1,1,"Master List")&amp;":"&amp;ADDRESS(51,38+MATCH(L$1,'Master List'!$AM$1:$XDT$1,0),1,1),TRUE),0),'Master List'!$AE$1:$AF$51,2,FALSE)+IFERROR(VLOOKUP($A32,'Master List'!$AG:$AL,6,FALSE),0),1),0)),"")</f>
        <v>72</v>
      </c>
      <c r="M32">
        <f ca="1">IFERROR(MIN(100,ROUND(AVERAGE(SUMIFS(Data!$E:$E,Data!$B:$B,$A32,Data!$A:$A,M$1)/(COUNTIFS(Data!$B:$B,$A32,Data!$A:$A,M$1)*3),SQRT(AVERAGEIFS(Data!$D:$D,Data!$B:$B,$A32,Data!$A:$A,M$1)))*100*IFERROR(VLOOKUP(MATCH($A32,INDIRECT(ADDRESS(2,38+MATCH(M$1,'Master List'!$AM$1:$XDT$1,0),1,1,"Master List")&amp;":"&amp;ADDRESS(51,38+MATCH(M$1,'Master List'!$AM$1:$XDT$1,0),1,1),TRUE),0),'Master List'!$AE$1:$AF$51,2,FALSE)+IFERROR(VLOOKUP($A32,'Master List'!$AG:$AL,6,FALSE),0),1),0)),"")</f>
        <v>91</v>
      </c>
      <c r="N32">
        <f ca="1">IFERROR(MIN(100,ROUND(AVERAGE(SUMIFS(Data!$E:$E,Data!$B:$B,$A32,Data!$A:$A,N$1)/(COUNTIFS(Data!$B:$B,$A32,Data!$A:$A,N$1)*3),SQRT(AVERAGEIFS(Data!$D:$D,Data!$B:$B,$A32,Data!$A:$A,N$1)))*100*IFERROR(VLOOKUP(MATCH($A32,INDIRECT(ADDRESS(2,38+MATCH(N$1,'Master List'!$AM$1:$XDT$1,0),1,1,"Master List")&amp;":"&amp;ADDRESS(51,38+MATCH(N$1,'Master List'!$AM$1:$XDT$1,0),1,1),TRUE),0),'Master List'!$AE$1:$AF$51,2,FALSE)+IFERROR(VLOOKUP($A32,'Master List'!$AG:$AL,6,FALSE),0),1),0)),"")</f>
        <v>86</v>
      </c>
      <c r="O32">
        <f ca="1">IFERROR(MIN(100,ROUND(AVERAGE(SUMIFS(Data!$E:$E,Data!$B:$B,$A32,Data!$A:$A,O$1)/(COUNTIFS(Data!$B:$B,$A32,Data!$A:$A,O$1)*3),SQRT(AVERAGEIFS(Data!$D:$D,Data!$B:$B,$A32,Data!$A:$A,O$1)))*100*IFERROR(VLOOKUP(MATCH($A32,INDIRECT(ADDRESS(2,38+MATCH(O$1,'Master List'!$AM$1:$XDT$1,0),1,1,"Master List")&amp;":"&amp;ADDRESS(51,38+MATCH(O$1,'Master List'!$AM$1:$XDT$1,0),1,1),TRUE),0),'Master List'!$AE$1:$AF$51,2,FALSE)+IFERROR(VLOOKUP($A32,'Master List'!$AG:$AL,6,FALSE),0),1),0)),"")</f>
        <v>87</v>
      </c>
      <c r="P32">
        <f ca="1">IFERROR(MIN(100,ROUND(AVERAGE(SUMIFS(Data!$E:$E,Data!$B:$B,$A32,Data!$A:$A,P$1)/(COUNTIFS(Data!$B:$B,$A32,Data!$A:$A,P$1)*3),SQRT(AVERAGEIFS(Data!$D:$D,Data!$B:$B,$A32,Data!$A:$A,P$1)))*100*IFERROR(VLOOKUP(MATCH($A32,INDIRECT(ADDRESS(2,38+MATCH(P$1,'Master List'!$AM$1:$XDT$1,0),1,1,"Master List")&amp;":"&amp;ADDRESS(51,38+MATCH(P$1,'Master List'!$AM$1:$XDT$1,0),1,1),TRUE),0),'Master List'!$AE$1:$AF$51,2,FALSE)+IFERROR(VLOOKUP($A32,'Master List'!$AG:$AL,6,FALSE),0),1),0)),"")</f>
        <v>70</v>
      </c>
      <c r="Q32">
        <f ca="1">IFERROR(MIN(100,ROUND(AVERAGE(SUMIFS(Data!$E:$E,Data!$B:$B,$A32,Data!$A:$A,Q$1)/(COUNTIFS(Data!$B:$B,$A32,Data!$A:$A,Q$1)*3),SQRT(AVERAGEIFS(Data!$D:$D,Data!$B:$B,$A32,Data!$A:$A,Q$1)))*100*IFERROR(VLOOKUP(MATCH($A32,INDIRECT(ADDRESS(2,38+MATCH(Q$1,'Master List'!$AM$1:$XDT$1,0),1,1,"Master List")&amp;":"&amp;ADDRESS(51,38+MATCH(Q$1,'Master List'!$AM$1:$XDT$1,0),1,1),TRUE),0),'Master List'!$AE$1:$AF$51,2,FALSE)+IFERROR(VLOOKUP($A32,'Master List'!$AG:$AL,6,FALSE),0),1),0)),"")</f>
        <v>80</v>
      </c>
      <c r="R32">
        <f ca="1">IFERROR(MIN(100,ROUND(AVERAGE(SUMIFS(Data!$E:$E,Data!$B:$B,$A32,Data!$A:$A,R$1)/(COUNTIFS(Data!$B:$B,$A32,Data!$A:$A,R$1)*3),SQRT(AVERAGEIFS(Data!$D:$D,Data!$B:$B,$A32,Data!$A:$A,R$1)))*100*IFERROR(VLOOKUP(MATCH($A32,INDIRECT(ADDRESS(2,38+MATCH(R$1,'Master List'!$AM$1:$XDT$1,0),1,1,"Master List")&amp;":"&amp;ADDRESS(51,38+MATCH(R$1,'Master List'!$AM$1:$XDT$1,0),1,1),TRUE),0),'Master List'!$AE$1:$AF$51,2,FALSE)+IFERROR(VLOOKUP($A32,'Master List'!$AG:$AL,6,FALSE),0),1),0)),"")</f>
        <v>94</v>
      </c>
      <c r="S32" t="str">
        <f ca="1">IFERROR(MIN(100,ROUND(AVERAGE(SUMIFS(Data!$E:$E,Data!$B:$B,$A32,Data!$A:$A,S$1)/(COUNTIFS(Data!$B:$B,$A32,Data!$A:$A,S$1)*3),SQRT(AVERAGEIFS(Data!$D:$D,Data!$B:$B,$A32,Data!$A:$A,S$1)))*100*IFERROR(VLOOKUP(MATCH($A32,INDIRECT(ADDRESS(2,38+MATCH(S$1,'Master List'!$AM$1:$XDT$1,0),1,1,"Master List")&amp;":"&amp;ADDRESS(51,38+MATCH(S$1,'Master List'!$AM$1:$XDT$1,0),1,1),TRUE),0),'Master List'!$AE$1:$AF$51,2,FALSE)+IFERROR(VLOOKUP($A32,'Master List'!$AG:$AL,6,FALSE),0),1),0)),"")</f>
        <v/>
      </c>
      <c r="T32">
        <f ca="1">IFERROR(MIN(100,ROUND(AVERAGE(SUMIFS(Data!$E:$E,Data!$B:$B,$A32,Data!$A:$A,T$1)/(COUNTIFS(Data!$B:$B,$A32,Data!$A:$A,T$1)*3),SQRT(AVERAGEIFS(Data!$D:$D,Data!$B:$B,$A32,Data!$A:$A,T$1)))*100*IFERROR(VLOOKUP(MATCH($A32,INDIRECT(ADDRESS(2,38+MATCH(T$1,'Master List'!$AM$1:$XDT$1,0),1,1,"Master List")&amp;":"&amp;ADDRESS(51,38+MATCH(T$1,'Master List'!$AM$1:$XDT$1,0),1,1),TRUE),0),'Master List'!$AE$1:$AF$51,2,FALSE)+IFERROR(VLOOKUP($A32,'Master List'!$AG:$AL,6,FALSE),0),1),0)),"")</f>
        <v>99</v>
      </c>
      <c r="U32">
        <f t="shared" ca="1" si="6"/>
        <v>83.587555555555554</v>
      </c>
      <c r="V32">
        <f t="shared" ca="1" si="7"/>
        <v>15</v>
      </c>
      <c r="W32" t="str">
        <f t="shared" si="8"/>
        <v>AUSTIN</v>
      </c>
      <c r="Y32">
        <f>IFERROR(SUMIF(Data!B:B,$A32,Data!E:E)/(COUNTIF(Data!B:B,$A32)*3),"")</f>
        <v>0.70833333333333337</v>
      </c>
      <c r="Z32">
        <f>IFERROR(AVERAGEIF(Data!B:B,A32,Data!D:D),"")</f>
        <v>0.81174999999999997</v>
      </c>
      <c r="AA32">
        <f>IFERROR((COUNTIF(Data!B:B,A32)-COUNTIFS(Data!B:B,A32,Data!F:F,"N"))/COUNTIF(Data!B:B,A32),"")</f>
        <v>1</v>
      </c>
      <c r="AB32">
        <f t="shared" si="1"/>
        <v>80.031999999999996</v>
      </c>
      <c r="AC32">
        <f t="shared" si="2"/>
        <v>11</v>
      </c>
      <c r="AD32" t="str">
        <f t="shared" si="3"/>
        <v>AUSTIN</v>
      </c>
      <c r="AE32">
        <v>31</v>
      </c>
      <c r="AF32">
        <v>1.03</v>
      </c>
      <c r="AG32" s="332" t="s">
        <v>664</v>
      </c>
      <c r="AH32" s="510"/>
      <c r="AI32" s="510" t="s">
        <v>51</v>
      </c>
      <c r="AJ32" s="510" t="s">
        <v>51</v>
      </c>
      <c r="AK32" s="510" t="s">
        <v>51</v>
      </c>
      <c r="AL32">
        <f t="shared" si="9"/>
        <v>6.9999999999999993E-2</v>
      </c>
      <c r="AN32" t="s">
        <v>100</v>
      </c>
      <c r="AO32" s="157" t="s">
        <v>100</v>
      </c>
      <c r="AP32" s="161" t="s">
        <v>342</v>
      </c>
      <c r="AQ32" s="164" t="s">
        <v>342</v>
      </c>
      <c r="AR32" s="174" t="s">
        <v>342</v>
      </c>
      <c r="AS32" t="s">
        <v>122</v>
      </c>
      <c r="AT32" t="s">
        <v>122</v>
      </c>
      <c r="AU32" t="s">
        <v>118</v>
      </c>
      <c r="AV32" t="s">
        <v>118</v>
      </c>
      <c r="AW32" s="64" t="s">
        <v>201</v>
      </c>
      <c r="AX32" t="s">
        <v>290</v>
      </c>
      <c r="AY32" t="s">
        <v>326</v>
      </c>
      <c r="AZ32" t="s">
        <v>335</v>
      </c>
      <c r="BA32" t="s">
        <v>326</v>
      </c>
      <c r="BB32" t="s">
        <v>326</v>
      </c>
      <c r="BC32" t="s">
        <v>118</v>
      </c>
      <c r="BD32" s="255" t="s">
        <v>335</v>
      </c>
      <c r="BE32" s="256" t="s">
        <v>335</v>
      </c>
      <c r="BF32" t="s">
        <v>122</v>
      </c>
      <c r="BG32" s="272" t="s">
        <v>290</v>
      </c>
      <c r="BH32" s="273" t="s">
        <v>122</v>
      </c>
      <c r="BI32" t="s">
        <v>433</v>
      </c>
      <c r="BJ32" t="s">
        <v>326</v>
      </c>
      <c r="BK32" t="s">
        <v>240</v>
      </c>
      <c r="BL32" t="s">
        <v>326</v>
      </c>
      <c r="BM32" t="s">
        <v>240</v>
      </c>
      <c r="BN32" t="s">
        <v>335</v>
      </c>
      <c r="BO32" t="s">
        <v>326</v>
      </c>
      <c r="BP32" t="s">
        <v>122</v>
      </c>
      <c r="BQ32" t="s">
        <v>342</v>
      </c>
      <c r="BR32" t="s">
        <v>240</v>
      </c>
      <c r="BS32" t="s">
        <v>290</v>
      </c>
      <c r="BT32" t="s">
        <v>342</v>
      </c>
      <c r="BU32" t="s">
        <v>118</v>
      </c>
      <c r="BV32" t="s">
        <v>240</v>
      </c>
      <c r="BW32" t="s">
        <v>405</v>
      </c>
      <c r="BX32" t="s">
        <v>234</v>
      </c>
      <c r="BY32" t="s">
        <v>405</v>
      </c>
      <c r="BZ32" t="s">
        <v>234</v>
      </c>
      <c r="CA32" t="s">
        <v>519</v>
      </c>
      <c r="CB32" t="s">
        <v>240</v>
      </c>
      <c r="CC32" t="s">
        <v>290</v>
      </c>
      <c r="CD32" t="s">
        <v>201</v>
      </c>
      <c r="CE32" t="s">
        <v>240</v>
      </c>
      <c r="CF32" t="s">
        <v>519</v>
      </c>
      <c r="CG32" t="s">
        <v>290</v>
      </c>
      <c r="CH32" t="s">
        <v>240</v>
      </c>
      <c r="CI32" t="s">
        <v>240</v>
      </c>
      <c r="CJ32" t="s">
        <v>519</v>
      </c>
      <c r="CK32" t="s">
        <v>290</v>
      </c>
      <c r="CL32" t="s">
        <v>534</v>
      </c>
      <c r="CM32" t="s">
        <v>534</v>
      </c>
      <c r="CN32" t="s">
        <v>326</v>
      </c>
      <c r="CO32" t="s">
        <v>557</v>
      </c>
      <c r="CP32" t="s">
        <v>326</v>
      </c>
      <c r="CQ32" t="s">
        <v>290</v>
      </c>
      <c r="CR32" t="s">
        <v>342</v>
      </c>
      <c r="CS32" t="s">
        <v>526</v>
      </c>
      <c r="CT32" t="s">
        <v>310</v>
      </c>
      <c r="CU32" t="s">
        <v>122</v>
      </c>
      <c r="CV32" t="s">
        <v>274</v>
      </c>
      <c r="CW32" t="s">
        <v>274</v>
      </c>
      <c r="CX32" t="s">
        <v>580</v>
      </c>
      <c r="CY32" t="s">
        <v>342</v>
      </c>
      <c r="CZ32" t="s">
        <v>526</v>
      </c>
      <c r="DA32" t="s">
        <v>20</v>
      </c>
      <c r="DB32" t="s">
        <v>326</v>
      </c>
      <c r="DC32" t="s">
        <v>326</v>
      </c>
      <c r="DD32" s="531" t="s">
        <v>326</v>
      </c>
      <c r="DE32" t="s">
        <v>274</v>
      </c>
      <c r="DF32" t="s">
        <v>290</v>
      </c>
      <c r="DG32" s="542" t="s">
        <v>20</v>
      </c>
      <c r="DH32" t="s">
        <v>290</v>
      </c>
      <c r="DI32" t="s">
        <v>290</v>
      </c>
      <c r="DJ32" s="560" t="s">
        <v>356</v>
      </c>
      <c r="DK32" s="560" t="s">
        <v>311</v>
      </c>
      <c r="DL32" s="571" t="s">
        <v>664</v>
      </c>
      <c r="DM32" t="s">
        <v>274</v>
      </c>
      <c r="DN32" t="s">
        <v>311</v>
      </c>
      <c r="DP32" t="s">
        <v>370</v>
      </c>
    </row>
    <row r="33" spans="1:120">
      <c r="A33" s="93" t="s">
        <v>275</v>
      </c>
      <c r="C33" t="str">
        <f ca="1">IFERROR(MIN(100,ROUND(AVERAGE(SUMIFS(Data!$E:$E,Data!$B:$B,$A33,Data!$A:$A,#REF!)/(COUNTIFS(Data!$B:$B,$A33,Data!$A:$A,#REF!)*3),SQRT(AVERAGEIFS(Data!$D:$D,Data!$B:$B,$A33,Data!$A:$A,#REF!)))*100*IFERROR(VLOOKUP(MATCH($A33,INDIRECT(ADDRESS(2,38+MATCH(C$1,'Master List'!$AM$1:$XDT$1,0),1,1,"Master List")&amp;":"&amp;ADDRESS(51,38+MATCH(C$1,'Master List'!$AM$1:$XDT$1,0),1,1),TRUE),0),'Master List'!$AE$1:$AF$51,2,FALSE)+IFERROR(VLOOKUP($A33,'Master List'!$AG:$AL,6,FALSE),0),1),0)),"")</f>
        <v/>
      </c>
      <c r="D33" t="str">
        <f ca="1">IFERROR(MIN(100,ROUND(AVERAGE(SUMIFS(Data!$E:$E,Data!$B:$B,$A33,Data!$A:$A,#REF!)/(COUNTIFS(Data!$B:$B,$A33,Data!$A:$A,#REF!)*3),SQRT(AVERAGEIFS(Data!$D:$D,Data!$B:$B,$A33,Data!$A:$A,#REF!)))*100*IFERROR(VLOOKUP(MATCH($A33,INDIRECT(ADDRESS(2,38+MATCH(D$1,'Master List'!$AM$1:$XDT$1,0),1,1,"Master List")&amp;":"&amp;ADDRESS(51,38+MATCH(D$1,'Master List'!$AM$1:$XDT$1,0),1,1),TRUE),0),'Master List'!$AE$1:$AF$51,2,FALSE)+IFERROR(VLOOKUP($A33,'Master List'!$AG:$AL,6,FALSE),0),1),0)),"")</f>
        <v/>
      </c>
      <c r="E33" t="str">
        <f ca="1">IFERROR(MIN(100,ROUND(AVERAGE(SUMIFS(Data!$E:$E,Data!$B:$B,$A33,Data!$A:$A,#REF!)/(COUNTIFS(Data!$B:$B,$A33,Data!$A:$A,#REF!)*3),SQRT(AVERAGEIFS(Data!$D:$D,Data!$B:$B,$A33,Data!$A:$A,#REF!)))*100*IFERROR(VLOOKUP(MATCH($A33,INDIRECT(ADDRESS(2,38+MATCH(E$1,'Master List'!$AM$1:$XDT$1,0),1,1,"Master List")&amp;":"&amp;ADDRESS(51,38+MATCH(E$1,'Master List'!$AM$1:$XDT$1,0),1,1),TRUE),0),'Master List'!$AE$1:$AF$51,2,FALSE)+IFERROR(VLOOKUP($A33,'Master List'!$AG:$AL,6,FALSE),0),1),0)),"")</f>
        <v/>
      </c>
      <c r="F33" t="str">
        <f ca="1">IFERROR(MIN(100,ROUND(AVERAGE(SUMIFS(Data!$E:$E,Data!$B:$B,$A33,Data!$A:$A,#REF!)/(COUNTIFS(Data!$B:$B,$A33,Data!$A:$A,#REF!)*3),SQRT(AVERAGEIFS(Data!$D:$D,Data!$B:$B,$A33,Data!$A:$A,#REF!)))*100*IFERROR(VLOOKUP(MATCH($A33,INDIRECT(ADDRESS(2,38+MATCH(F$1,'Master List'!$AM$1:$XDT$1,0),1,1,"Master List")&amp;":"&amp;ADDRESS(51,38+MATCH(F$1,'Master List'!$AM$1:$XDT$1,0),1,1),TRUE),0),'Master List'!$AE$1:$AF$51,2,FALSE)+IFERROR(VLOOKUP($A33,'Master List'!$AG:$AL,6,FALSE),0),1),0)),"")</f>
        <v/>
      </c>
      <c r="G33" t="str">
        <f ca="1">IFERROR(MIN(100,ROUND(AVERAGE(SUMIFS(Data!$E:$E,Data!$B:$B,$A33,Data!$A:$A,#REF!)/(COUNTIFS(Data!$B:$B,$A33,Data!$A:$A,#REF!)*3),SQRT(AVERAGEIFS(Data!$D:$D,Data!$B:$B,$A33,Data!$A:$A,#REF!)))*100*IFERROR(VLOOKUP(MATCH($A33,INDIRECT(ADDRESS(2,38+MATCH(G$1,'Master List'!$AM$1:$XDT$1,0),1,1,"Master List")&amp;":"&amp;ADDRESS(51,38+MATCH(G$1,'Master List'!$AM$1:$XDT$1,0),1,1),TRUE),0),'Master List'!$AE$1:$AF$51,2,FALSE)+IFERROR(VLOOKUP($A33,'Master List'!$AG:$AL,6,FALSE),0),1),0)),"")</f>
        <v/>
      </c>
      <c r="H33">
        <f t="shared" ca="1" si="4"/>
        <v>-98.966999999999999</v>
      </c>
      <c r="I33">
        <f t="shared" ca="1" si="5"/>
        <v>19</v>
      </c>
      <c r="J33" t="str">
        <f t="shared" si="0"/>
        <v>Bugs25</v>
      </c>
      <c r="K33">
        <f ca="1">IFERROR(MIN(100,ROUND(AVERAGE(SUMIFS(Data!$E:$E,Data!$B:$B,$A33,Data!$A:$A,K$1)/(COUNTIFS(Data!$B:$B,$A33,Data!$A:$A,K$1)*3),SQRT(AVERAGEIFS(Data!$D:$D,Data!$B:$B,$A33,Data!$A:$A,K$1)))*100*IFERROR(VLOOKUP(MATCH($A33,INDIRECT(ADDRESS(2,38+MATCH(K$1,'Master List'!$AM$1:$XDT$1,0),1,1,"Master List")&amp;":"&amp;ADDRESS(51,38+MATCH(K$1,'Master List'!$AM$1:$XDT$1,0),1,1),TRUE),0),'Master List'!$AE$1:$AF$51,2,FALSE)+IFERROR(VLOOKUP($A33,'Master List'!$AG:$AL,6,FALSE),0),1),0)),"")</f>
        <v>95</v>
      </c>
      <c r="L33">
        <f ca="1">IFERROR(MIN(100,ROUND(AVERAGE(SUMIFS(Data!$E:$E,Data!$B:$B,$A33,Data!$A:$A,L$1)/(COUNTIFS(Data!$B:$B,$A33,Data!$A:$A,L$1)*3),SQRT(AVERAGEIFS(Data!$D:$D,Data!$B:$B,$A33,Data!$A:$A,L$1)))*100*IFERROR(VLOOKUP(MATCH($A33,INDIRECT(ADDRESS(2,38+MATCH(L$1,'Master List'!$AM$1:$XDT$1,0),1,1,"Master List")&amp;":"&amp;ADDRESS(51,38+MATCH(L$1,'Master List'!$AM$1:$XDT$1,0),1,1),TRUE),0),'Master List'!$AE$1:$AF$51,2,FALSE)+IFERROR(VLOOKUP($A33,'Master List'!$AG:$AL,6,FALSE),0),1),0)),"")</f>
        <v>93</v>
      </c>
      <c r="M33">
        <f ca="1">IFERROR(MIN(100,ROUND(AVERAGE(SUMIFS(Data!$E:$E,Data!$B:$B,$A33,Data!$A:$A,M$1)/(COUNTIFS(Data!$B:$B,$A33,Data!$A:$A,M$1)*3),SQRT(AVERAGEIFS(Data!$D:$D,Data!$B:$B,$A33,Data!$A:$A,M$1)))*100*IFERROR(VLOOKUP(MATCH($A33,INDIRECT(ADDRESS(2,38+MATCH(M$1,'Master List'!$AM$1:$XDT$1,0),1,1,"Master List")&amp;":"&amp;ADDRESS(51,38+MATCH(M$1,'Master List'!$AM$1:$XDT$1,0),1,1),TRUE),0),'Master List'!$AE$1:$AF$51,2,FALSE)+IFERROR(VLOOKUP($A33,'Master List'!$AG:$AL,6,FALSE),0),1),0)),"")</f>
        <v>95</v>
      </c>
      <c r="N33">
        <f ca="1">IFERROR(MIN(100,ROUND(AVERAGE(SUMIFS(Data!$E:$E,Data!$B:$B,$A33,Data!$A:$A,N$1)/(COUNTIFS(Data!$B:$B,$A33,Data!$A:$A,N$1)*3),SQRT(AVERAGEIFS(Data!$D:$D,Data!$B:$B,$A33,Data!$A:$A,N$1)))*100*IFERROR(VLOOKUP(MATCH($A33,INDIRECT(ADDRESS(2,38+MATCH(N$1,'Master List'!$AM$1:$XDT$1,0),1,1,"Master List")&amp;":"&amp;ADDRESS(51,38+MATCH(N$1,'Master List'!$AM$1:$XDT$1,0),1,1),TRUE),0),'Master List'!$AE$1:$AF$51,2,FALSE)+IFERROR(VLOOKUP($A33,'Master List'!$AG:$AL,6,FALSE),0),1),0)),"")</f>
        <v>75</v>
      </c>
      <c r="O33">
        <f ca="1">IFERROR(MIN(100,ROUND(AVERAGE(SUMIFS(Data!$E:$E,Data!$B:$B,$A33,Data!$A:$A,O$1)/(COUNTIFS(Data!$B:$B,$A33,Data!$A:$A,O$1)*3),SQRT(AVERAGEIFS(Data!$D:$D,Data!$B:$B,$A33,Data!$A:$A,O$1)))*100*IFERROR(VLOOKUP(MATCH($A33,INDIRECT(ADDRESS(2,38+MATCH(O$1,'Master List'!$AM$1:$XDT$1,0),1,1,"Master List")&amp;":"&amp;ADDRESS(51,38+MATCH(O$1,'Master List'!$AM$1:$XDT$1,0),1,1),TRUE),0),'Master List'!$AE$1:$AF$51,2,FALSE)+IFERROR(VLOOKUP($A33,'Master List'!$AG:$AL,6,FALSE),0),1),0)),"")</f>
        <v>78</v>
      </c>
      <c r="P33">
        <f ca="1">IFERROR(MIN(100,ROUND(AVERAGE(SUMIFS(Data!$E:$E,Data!$B:$B,$A33,Data!$A:$A,P$1)/(COUNTIFS(Data!$B:$B,$A33,Data!$A:$A,P$1)*3),SQRT(AVERAGEIFS(Data!$D:$D,Data!$B:$B,$A33,Data!$A:$A,P$1)))*100*IFERROR(VLOOKUP(MATCH($A33,INDIRECT(ADDRESS(2,38+MATCH(P$1,'Master List'!$AM$1:$XDT$1,0),1,1,"Master List")&amp;":"&amp;ADDRESS(51,38+MATCH(P$1,'Master List'!$AM$1:$XDT$1,0),1,1),TRUE),0),'Master List'!$AE$1:$AF$51,2,FALSE)+IFERROR(VLOOKUP($A33,'Master List'!$AG:$AL,6,FALSE),0),1),0)),"")</f>
        <v>83</v>
      </c>
      <c r="Q33" t="str">
        <f ca="1">IFERROR(MIN(100,ROUND(AVERAGE(SUMIFS(Data!$E:$E,Data!$B:$B,$A33,Data!$A:$A,Q$1)/(COUNTIFS(Data!$B:$B,$A33,Data!$A:$A,Q$1)*3),SQRT(AVERAGEIFS(Data!$D:$D,Data!$B:$B,$A33,Data!$A:$A,Q$1)))*100*IFERROR(VLOOKUP(MATCH($A33,INDIRECT(ADDRESS(2,38+MATCH(Q$1,'Master List'!$AM$1:$XDT$1,0),1,1,"Master List")&amp;":"&amp;ADDRESS(51,38+MATCH(Q$1,'Master List'!$AM$1:$XDT$1,0),1,1),TRUE),0),'Master List'!$AE$1:$AF$51,2,FALSE)+IFERROR(VLOOKUP($A33,'Master List'!$AG:$AL,6,FALSE),0),1),0)),"")</f>
        <v/>
      </c>
      <c r="R33" t="str">
        <f ca="1">IFERROR(MIN(100,ROUND(AVERAGE(SUMIFS(Data!$E:$E,Data!$B:$B,$A33,Data!$A:$A,R$1)/(COUNTIFS(Data!$B:$B,$A33,Data!$A:$A,R$1)*3),SQRT(AVERAGEIFS(Data!$D:$D,Data!$B:$B,$A33,Data!$A:$A,R$1)))*100*IFERROR(VLOOKUP(MATCH($A33,INDIRECT(ADDRESS(2,38+MATCH(R$1,'Master List'!$AM$1:$XDT$1,0),1,1,"Master List")&amp;":"&amp;ADDRESS(51,38+MATCH(R$1,'Master List'!$AM$1:$XDT$1,0),1,1),TRUE),0),'Master List'!$AE$1:$AF$51,2,FALSE)+IFERROR(VLOOKUP($A33,'Master List'!$AG:$AL,6,FALSE),0),1),0)),"")</f>
        <v/>
      </c>
      <c r="S33">
        <f ca="1">IFERROR(MIN(100,ROUND(AVERAGE(SUMIFS(Data!$E:$E,Data!$B:$B,$A33,Data!$A:$A,S$1)/(COUNTIFS(Data!$B:$B,$A33,Data!$A:$A,S$1)*3),SQRT(AVERAGEIFS(Data!$D:$D,Data!$B:$B,$A33,Data!$A:$A,S$1)))*100*IFERROR(VLOOKUP(MATCH($A33,INDIRECT(ADDRESS(2,38+MATCH(S$1,'Master List'!$AM$1:$XDT$1,0),1,1,"Master List")&amp;":"&amp;ADDRESS(51,38+MATCH(S$1,'Master List'!$AM$1:$XDT$1,0),1,1),TRUE),0),'Master List'!$AE$1:$AF$51,2,FALSE)+IFERROR(VLOOKUP($A33,'Master List'!$AG:$AL,6,FALSE),0),1),0)),"")</f>
        <v>75</v>
      </c>
      <c r="T33">
        <f ca="1">IFERROR(MIN(100,ROUND(AVERAGE(SUMIFS(Data!$E:$E,Data!$B:$B,$A33,Data!$A:$A,T$1)/(COUNTIFS(Data!$B:$B,$A33,Data!$A:$A,T$1)*3),SQRT(AVERAGEIFS(Data!$D:$D,Data!$B:$B,$A33,Data!$A:$A,T$1)))*100*IFERROR(VLOOKUP(MATCH($A33,INDIRECT(ADDRESS(2,38+MATCH(T$1,'Master List'!$AM$1:$XDT$1,0),1,1,"Master List")&amp;":"&amp;ADDRESS(51,38+MATCH(T$1,'Master List'!$AM$1:$XDT$1,0),1,1),TRUE),0),'Master List'!$AE$1:$AF$51,2,FALSE)+IFERROR(VLOOKUP($A33,'Master List'!$AG:$AL,6,FALSE),0),1),0)),"")</f>
        <v>87</v>
      </c>
      <c r="U33">
        <f t="shared" ca="1" si="6"/>
        <v>85.158000000000001</v>
      </c>
      <c r="V33">
        <f t="shared" ca="1" si="7"/>
        <v>8</v>
      </c>
      <c r="W33" t="str">
        <f t="shared" si="8"/>
        <v>Bugs25</v>
      </c>
      <c r="Y33">
        <f>IFERROR(SUMIF(Data!B:B,$A33,Data!E:E)/(COUNTIF(Data!B:B,$A33)*3),"")</f>
        <v>0.75946969696969702</v>
      </c>
      <c r="Z33">
        <f>IFERROR(AVERAGEIF(Data!B:B,A33,Data!D:D),"")</f>
        <v>0.83806818181818166</v>
      </c>
      <c r="AA33">
        <f>IFERROR((COUNTIF(Data!B:B,A33)-COUNTIFS(Data!B:B,A33,Data!F:F,"N"))/COUNTIF(Data!B:B,A33),"")</f>
        <v>1</v>
      </c>
      <c r="AB33">
        <f t="shared" si="1"/>
        <v>84.033000000000001</v>
      </c>
      <c r="AC33">
        <f t="shared" si="2"/>
        <v>2</v>
      </c>
      <c r="AD33" t="str">
        <f t="shared" si="3"/>
        <v>Bugs25</v>
      </c>
      <c r="AE33">
        <v>32</v>
      </c>
      <c r="AF33">
        <v>1.03</v>
      </c>
      <c r="AG33" s="332" t="s">
        <v>370</v>
      </c>
      <c r="AH33" s="333"/>
      <c r="AI33" s="510" t="s">
        <v>51</v>
      </c>
      <c r="AJ33" s="510" t="s">
        <v>51</v>
      </c>
      <c r="AK33" s="510" t="s">
        <v>51</v>
      </c>
      <c r="AL33">
        <f t="shared" si="9"/>
        <v>6.9999999999999993E-2</v>
      </c>
      <c r="AN33" t="s">
        <v>240</v>
      </c>
      <c r="AO33" s="157" t="s">
        <v>240</v>
      </c>
      <c r="AP33" s="161" t="s">
        <v>288</v>
      </c>
      <c r="AQ33" s="164" t="s">
        <v>288</v>
      </c>
      <c r="AR33" s="174" t="s">
        <v>288</v>
      </c>
      <c r="AS33" t="s">
        <v>342</v>
      </c>
      <c r="AT33" t="s">
        <v>342</v>
      </c>
      <c r="AU33" t="s">
        <v>122</v>
      </c>
      <c r="AV33" t="s">
        <v>122</v>
      </c>
      <c r="AW33" s="64" t="s">
        <v>290</v>
      </c>
      <c r="AX33" t="s">
        <v>20</v>
      </c>
      <c r="AY33" t="s">
        <v>118</v>
      </c>
      <c r="AZ33" t="s">
        <v>118</v>
      </c>
      <c r="BA33" t="s">
        <v>118</v>
      </c>
      <c r="BB33" t="s">
        <v>240</v>
      </c>
      <c r="BC33" t="s">
        <v>335</v>
      </c>
      <c r="BD33" s="255" t="s">
        <v>240</v>
      </c>
      <c r="BE33" s="256" t="s">
        <v>240</v>
      </c>
      <c r="BF33" t="s">
        <v>400</v>
      </c>
      <c r="BG33" s="272" t="s">
        <v>20</v>
      </c>
      <c r="BH33" s="273" t="s">
        <v>414</v>
      </c>
      <c r="BI33" t="s">
        <v>201</v>
      </c>
      <c r="BJ33" t="s">
        <v>342</v>
      </c>
      <c r="BK33" t="s">
        <v>326</v>
      </c>
      <c r="BL33" t="s">
        <v>240</v>
      </c>
      <c r="BM33" t="s">
        <v>122</v>
      </c>
      <c r="BN33" t="s">
        <v>118</v>
      </c>
      <c r="BO33" t="s">
        <v>342</v>
      </c>
      <c r="BP33" t="s">
        <v>326</v>
      </c>
      <c r="BQ33" t="s">
        <v>476</v>
      </c>
      <c r="BR33" t="s">
        <v>342</v>
      </c>
      <c r="BS33" t="s">
        <v>414</v>
      </c>
      <c r="BT33" t="s">
        <v>414</v>
      </c>
      <c r="BU33" t="s">
        <v>240</v>
      </c>
      <c r="BV33" t="s">
        <v>118</v>
      </c>
      <c r="BW33" t="s">
        <v>234</v>
      </c>
      <c r="BX33" t="s">
        <v>122</v>
      </c>
      <c r="BY33" t="s">
        <v>234</v>
      </c>
      <c r="BZ33" t="s">
        <v>405</v>
      </c>
      <c r="CA33" t="s">
        <v>326</v>
      </c>
      <c r="CB33" t="s">
        <v>290</v>
      </c>
      <c r="CC33" t="s">
        <v>342</v>
      </c>
      <c r="CD33" t="s">
        <v>290</v>
      </c>
      <c r="CE33" t="s">
        <v>326</v>
      </c>
      <c r="CF33" t="s">
        <v>240</v>
      </c>
      <c r="CG33" t="s">
        <v>201</v>
      </c>
      <c r="CH33" t="s">
        <v>326</v>
      </c>
      <c r="CI33" t="s">
        <v>326</v>
      </c>
      <c r="CJ33" t="s">
        <v>240</v>
      </c>
      <c r="CK33" t="s">
        <v>534</v>
      </c>
      <c r="CL33" t="s">
        <v>342</v>
      </c>
      <c r="CM33" t="s">
        <v>274</v>
      </c>
      <c r="CN33" t="s">
        <v>342</v>
      </c>
      <c r="CO33" t="s">
        <v>274</v>
      </c>
      <c r="CP33" t="s">
        <v>342</v>
      </c>
      <c r="CQ33" t="s">
        <v>534</v>
      </c>
      <c r="CR33" t="s">
        <v>526</v>
      </c>
      <c r="CS33" t="s">
        <v>20</v>
      </c>
      <c r="CT33" t="s">
        <v>240</v>
      </c>
      <c r="CU33" t="s">
        <v>310</v>
      </c>
      <c r="CV33" t="s">
        <v>342</v>
      </c>
      <c r="CW33" t="s">
        <v>342</v>
      </c>
      <c r="CX33" t="s">
        <v>342</v>
      </c>
      <c r="CY33" t="s">
        <v>526</v>
      </c>
      <c r="CZ33" t="s">
        <v>342</v>
      </c>
      <c r="DA33" t="s">
        <v>240</v>
      </c>
      <c r="DB33" t="s">
        <v>274</v>
      </c>
      <c r="DC33" t="s">
        <v>274</v>
      </c>
      <c r="DD33" s="531" t="s">
        <v>274</v>
      </c>
      <c r="DE33" t="s">
        <v>526</v>
      </c>
      <c r="DF33" t="s">
        <v>326</v>
      </c>
      <c r="DG33" s="542" t="s">
        <v>234</v>
      </c>
      <c r="DH33" t="s">
        <v>274</v>
      </c>
      <c r="DI33" t="s">
        <v>274</v>
      </c>
      <c r="DJ33" s="560" t="s">
        <v>561</v>
      </c>
      <c r="DK33" s="560" t="s">
        <v>561</v>
      </c>
      <c r="DL33" s="571" t="s">
        <v>370</v>
      </c>
      <c r="DM33" t="s">
        <v>699</v>
      </c>
      <c r="DN33" t="s">
        <v>356</v>
      </c>
      <c r="DP33" t="s">
        <v>275</v>
      </c>
    </row>
    <row r="34" spans="1:120">
      <c r="A34" s="93" t="s">
        <v>21</v>
      </c>
      <c r="C34" t="str">
        <f ca="1">IFERROR(MIN(100,ROUND(AVERAGE(SUMIFS(Data!$E:$E,Data!$B:$B,$A34,Data!$A:$A,#REF!)/(COUNTIFS(Data!$B:$B,$A34,Data!$A:$A,#REF!)*3),SQRT(AVERAGEIFS(Data!$D:$D,Data!$B:$B,$A34,Data!$A:$A,#REF!)))*100*IFERROR(VLOOKUP(MATCH($A34,INDIRECT(ADDRESS(2,38+MATCH(C$1,'Master List'!$AM$1:$XDT$1,0),1,1,"Master List")&amp;":"&amp;ADDRESS(51,38+MATCH(C$1,'Master List'!$AM$1:$XDT$1,0),1,1),TRUE),0),'Master List'!$AE$1:$AF$51,2,FALSE)+IFERROR(VLOOKUP($A34,'Master List'!$AG:$AL,6,FALSE),0),1),0)),"")</f>
        <v/>
      </c>
      <c r="D34" t="str">
        <f ca="1">IFERROR(MIN(100,ROUND(AVERAGE(SUMIFS(Data!$E:$E,Data!$B:$B,$A34,Data!$A:$A,#REF!)/(COUNTIFS(Data!$B:$B,$A34,Data!$A:$A,#REF!)*3),SQRT(AVERAGEIFS(Data!$D:$D,Data!$B:$B,$A34,Data!$A:$A,#REF!)))*100*IFERROR(VLOOKUP(MATCH($A34,INDIRECT(ADDRESS(2,38+MATCH(D$1,'Master List'!$AM$1:$XDT$1,0),1,1,"Master List")&amp;":"&amp;ADDRESS(51,38+MATCH(D$1,'Master List'!$AM$1:$XDT$1,0),1,1),TRUE),0),'Master List'!$AE$1:$AF$51,2,FALSE)+IFERROR(VLOOKUP($A34,'Master List'!$AG:$AL,6,FALSE),0),1),0)),"")</f>
        <v/>
      </c>
      <c r="E34" t="str">
        <f ca="1">IFERROR(MIN(100,ROUND(AVERAGE(SUMIFS(Data!$E:$E,Data!$B:$B,$A34,Data!$A:$A,#REF!)/(COUNTIFS(Data!$B:$B,$A34,Data!$A:$A,#REF!)*3),SQRT(AVERAGEIFS(Data!$D:$D,Data!$B:$B,$A34,Data!$A:$A,#REF!)))*100*IFERROR(VLOOKUP(MATCH($A34,INDIRECT(ADDRESS(2,38+MATCH(E$1,'Master List'!$AM$1:$XDT$1,0),1,1,"Master List")&amp;":"&amp;ADDRESS(51,38+MATCH(E$1,'Master List'!$AM$1:$XDT$1,0),1,1),TRUE),0),'Master List'!$AE$1:$AF$51,2,FALSE)+IFERROR(VLOOKUP($A34,'Master List'!$AG:$AL,6,FALSE),0),1),0)),"")</f>
        <v/>
      </c>
      <c r="F34" t="str">
        <f ca="1">IFERROR(MIN(100,ROUND(AVERAGE(SUMIFS(Data!$E:$E,Data!$B:$B,$A34,Data!$A:$A,#REF!)/(COUNTIFS(Data!$B:$B,$A34,Data!$A:$A,#REF!)*3),SQRT(AVERAGEIFS(Data!$D:$D,Data!$B:$B,$A34,Data!$A:$A,#REF!)))*100*IFERROR(VLOOKUP(MATCH($A34,INDIRECT(ADDRESS(2,38+MATCH(F$1,'Master List'!$AM$1:$XDT$1,0),1,1,"Master List")&amp;":"&amp;ADDRESS(51,38+MATCH(F$1,'Master List'!$AM$1:$XDT$1,0),1,1),TRUE),0),'Master List'!$AE$1:$AF$51,2,FALSE)+IFERROR(VLOOKUP($A34,'Master List'!$AG:$AL,6,FALSE),0),1),0)),"")</f>
        <v/>
      </c>
      <c r="G34" t="str">
        <f ca="1">IFERROR(MIN(100,ROUND(AVERAGE(SUMIFS(Data!$E:$E,Data!$B:$B,$A34,Data!$A:$A,#REF!)/(COUNTIFS(Data!$B:$B,$A34,Data!$A:$A,#REF!)*3),SQRT(AVERAGEIFS(Data!$D:$D,Data!$B:$B,$A34,Data!$A:$A,#REF!)))*100*IFERROR(VLOOKUP(MATCH($A34,INDIRECT(ADDRESS(2,38+MATCH(G$1,'Master List'!$AM$1:$XDT$1,0),1,1,"Master List")&amp;":"&amp;ADDRESS(51,38+MATCH(G$1,'Master List'!$AM$1:$XDT$1,0),1,1),TRUE),0),'Master List'!$AE$1:$AF$51,2,FALSE)+IFERROR(VLOOKUP($A34,'Master List'!$AG:$AL,6,FALSE),0),1),0)),"")</f>
        <v/>
      </c>
      <c r="H34">
        <f t="shared" ca="1" si="4"/>
        <v>-98.965999999999994</v>
      </c>
      <c r="I34">
        <f t="shared" ca="1" si="5"/>
        <v>18</v>
      </c>
      <c r="J34" t="str">
        <f t="shared" ref="J34:J51" si="10">A34</f>
        <v>Ghostreconxx</v>
      </c>
      <c r="K34" t="str">
        <f ca="1">IFERROR(MIN(100,ROUND(AVERAGE(SUMIFS(Data!$E:$E,Data!$B:$B,$A34,Data!$A:$A,K$1)/(COUNTIFS(Data!$B:$B,$A34,Data!$A:$A,K$1)*3),SQRT(AVERAGEIFS(Data!$D:$D,Data!$B:$B,$A34,Data!$A:$A,K$1)))*100*IFERROR(VLOOKUP(MATCH($A34,INDIRECT(ADDRESS(2,38+MATCH(K$1,'Master List'!$AM$1:$XDT$1,0),1,1,"Master List")&amp;":"&amp;ADDRESS(51,38+MATCH(K$1,'Master List'!$AM$1:$XDT$1,0),1,1),TRUE),0),'Master List'!$AE$1:$AF$51,2,FALSE)+IFERROR(VLOOKUP($A34,'Master List'!$AG:$AL,6,FALSE),0),1),0)),"")</f>
        <v/>
      </c>
      <c r="L34" t="str">
        <f ca="1">IFERROR(MIN(100,ROUND(AVERAGE(SUMIFS(Data!$E:$E,Data!$B:$B,$A34,Data!$A:$A,L$1)/(COUNTIFS(Data!$B:$B,$A34,Data!$A:$A,L$1)*3),SQRT(AVERAGEIFS(Data!$D:$D,Data!$B:$B,$A34,Data!$A:$A,L$1)))*100*IFERROR(VLOOKUP(MATCH($A34,INDIRECT(ADDRESS(2,38+MATCH(L$1,'Master List'!$AM$1:$XDT$1,0),1,1,"Master List")&amp;":"&amp;ADDRESS(51,38+MATCH(L$1,'Master List'!$AM$1:$XDT$1,0),1,1),TRUE),0),'Master List'!$AE$1:$AF$51,2,FALSE)+IFERROR(VLOOKUP($A34,'Master List'!$AG:$AL,6,FALSE),0),1),0)),"")</f>
        <v/>
      </c>
      <c r="M34" t="str">
        <f ca="1">IFERROR(MIN(100,ROUND(AVERAGE(SUMIFS(Data!$E:$E,Data!$B:$B,$A34,Data!$A:$A,M$1)/(COUNTIFS(Data!$B:$B,$A34,Data!$A:$A,M$1)*3),SQRT(AVERAGEIFS(Data!$D:$D,Data!$B:$B,$A34,Data!$A:$A,M$1)))*100*IFERROR(VLOOKUP(MATCH($A34,INDIRECT(ADDRESS(2,38+MATCH(M$1,'Master List'!$AM$1:$XDT$1,0),1,1,"Master List")&amp;":"&amp;ADDRESS(51,38+MATCH(M$1,'Master List'!$AM$1:$XDT$1,0),1,1),TRUE),0),'Master List'!$AE$1:$AF$51,2,FALSE)+IFERROR(VLOOKUP($A34,'Master List'!$AG:$AL,6,FALSE),0),1),0)),"")</f>
        <v/>
      </c>
      <c r="N34" t="str">
        <f ca="1">IFERROR(MIN(100,ROUND(AVERAGE(SUMIFS(Data!$E:$E,Data!$B:$B,$A34,Data!$A:$A,N$1)/(COUNTIFS(Data!$B:$B,$A34,Data!$A:$A,N$1)*3),SQRT(AVERAGEIFS(Data!$D:$D,Data!$B:$B,$A34,Data!$A:$A,N$1)))*100*IFERROR(VLOOKUP(MATCH($A34,INDIRECT(ADDRESS(2,38+MATCH(N$1,'Master List'!$AM$1:$XDT$1,0),1,1,"Master List")&amp;":"&amp;ADDRESS(51,38+MATCH(N$1,'Master List'!$AM$1:$XDT$1,0),1,1),TRUE),0),'Master List'!$AE$1:$AF$51,2,FALSE)+IFERROR(VLOOKUP($A34,'Master List'!$AG:$AL,6,FALSE),0),1),0)),"")</f>
        <v/>
      </c>
      <c r="O34" t="str">
        <f ca="1">IFERROR(MIN(100,ROUND(AVERAGE(SUMIFS(Data!$E:$E,Data!$B:$B,$A34,Data!$A:$A,O$1)/(COUNTIFS(Data!$B:$B,$A34,Data!$A:$A,O$1)*3),SQRT(AVERAGEIFS(Data!$D:$D,Data!$B:$B,$A34,Data!$A:$A,O$1)))*100*IFERROR(VLOOKUP(MATCH($A34,INDIRECT(ADDRESS(2,38+MATCH(O$1,'Master List'!$AM$1:$XDT$1,0),1,1,"Master List")&amp;":"&amp;ADDRESS(51,38+MATCH(O$1,'Master List'!$AM$1:$XDT$1,0),1,1),TRUE),0),'Master List'!$AE$1:$AF$51,2,FALSE)+IFERROR(VLOOKUP($A34,'Master List'!$AG:$AL,6,FALSE),0),1),0)),"")</f>
        <v/>
      </c>
      <c r="P34">
        <f ca="1">IFERROR(MIN(100,ROUND(AVERAGE(SUMIFS(Data!$E:$E,Data!$B:$B,$A34,Data!$A:$A,P$1)/(COUNTIFS(Data!$B:$B,$A34,Data!$A:$A,P$1)*3),SQRT(AVERAGEIFS(Data!$D:$D,Data!$B:$B,$A34,Data!$A:$A,P$1)))*100*IFERROR(VLOOKUP(MATCH($A34,INDIRECT(ADDRESS(2,38+MATCH(P$1,'Master List'!$AM$1:$XDT$1,0),1,1,"Master List")&amp;":"&amp;ADDRESS(51,38+MATCH(P$1,'Master List'!$AM$1:$XDT$1,0),1,1),TRUE),0),'Master List'!$AE$1:$AF$51,2,FALSE)+IFERROR(VLOOKUP($A34,'Master List'!$AG:$AL,6,FALSE),0),1),0)),"")</f>
        <v>95</v>
      </c>
      <c r="Q34">
        <f ca="1">IFERROR(MIN(100,ROUND(AVERAGE(SUMIFS(Data!$E:$E,Data!$B:$B,$A34,Data!$A:$A,Q$1)/(COUNTIFS(Data!$B:$B,$A34,Data!$A:$A,Q$1)*3),SQRT(AVERAGEIFS(Data!$D:$D,Data!$B:$B,$A34,Data!$A:$A,Q$1)))*100*IFERROR(VLOOKUP(MATCH($A34,INDIRECT(ADDRESS(2,38+MATCH(Q$1,'Master List'!$AM$1:$XDT$1,0),1,1,"Master List")&amp;":"&amp;ADDRESS(51,38+MATCH(Q$1,'Master List'!$AM$1:$XDT$1,0),1,1),TRUE),0),'Master List'!$AE$1:$AF$51,2,FALSE)+IFERROR(VLOOKUP($A34,'Master List'!$AG:$AL,6,FALSE),0),1),0)),"")</f>
        <v>80</v>
      </c>
      <c r="R34">
        <f ca="1">IFERROR(MIN(100,ROUND(AVERAGE(SUMIFS(Data!$E:$E,Data!$B:$B,$A34,Data!$A:$A,R$1)/(COUNTIFS(Data!$B:$B,$A34,Data!$A:$A,R$1)*3),SQRT(AVERAGEIFS(Data!$D:$D,Data!$B:$B,$A34,Data!$A:$A,R$1)))*100*IFERROR(VLOOKUP(MATCH($A34,INDIRECT(ADDRESS(2,38+MATCH(R$1,'Master List'!$AM$1:$XDT$1,0),1,1,"Master List")&amp;":"&amp;ADDRESS(51,38+MATCH(R$1,'Master List'!$AM$1:$XDT$1,0),1,1),TRUE),0),'Master List'!$AE$1:$AF$51,2,FALSE)+IFERROR(VLOOKUP($A34,'Master List'!$AG:$AL,6,FALSE),0),1),0)),"")</f>
        <v>60</v>
      </c>
      <c r="S34" t="str">
        <f ca="1">IFERROR(MIN(100,ROUND(AVERAGE(SUMIFS(Data!$E:$E,Data!$B:$B,$A34,Data!$A:$A,S$1)/(COUNTIFS(Data!$B:$B,$A34,Data!$A:$A,S$1)*3),SQRT(AVERAGEIFS(Data!$D:$D,Data!$B:$B,$A34,Data!$A:$A,S$1)))*100*IFERROR(VLOOKUP(MATCH($A34,INDIRECT(ADDRESS(2,38+MATCH(S$1,'Master List'!$AM$1:$XDT$1,0),1,1,"Master List")&amp;":"&amp;ADDRESS(51,38+MATCH(S$1,'Master List'!$AM$1:$XDT$1,0),1,1),TRUE),0),'Master List'!$AE$1:$AF$51,2,FALSE)+IFERROR(VLOOKUP($A34,'Master List'!$AG:$AL,6,FALSE),0),1),0)),"")</f>
        <v/>
      </c>
      <c r="T34">
        <f ca="1">IFERROR(MIN(100,ROUND(AVERAGE(SUMIFS(Data!$E:$E,Data!$B:$B,$A34,Data!$A:$A,T$1)/(COUNTIFS(Data!$B:$B,$A34,Data!$A:$A,T$1)*3),SQRT(AVERAGEIFS(Data!$D:$D,Data!$B:$B,$A34,Data!$A:$A,T$1)))*100*IFERROR(VLOOKUP(MATCH($A34,INDIRECT(ADDRESS(2,38+MATCH(T$1,'Master List'!$AM$1:$XDT$1,0),1,1,"Master List")&amp;":"&amp;ADDRESS(51,38+MATCH(T$1,'Master List'!$AM$1:$XDT$1,0),1,1),TRUE),0),'Master List'!$AE$1:$AF$51,2,FALSE)+IFERROR(VLOOKUP($A34,'Master List'!$AG:$AL,6,FALSE),0),1),0)),"")</f>
        <v>64</v>
      </c>
      <c r="U34">
        <f t="shared" ca="1" si="6"/>
        <v>74.784000000000006</v>
      </c>
      <c r="V34">
        <f t="shared" ca="1" si="7"/>
        <v>28</v>
      </c>
      <c r="W34" t="str">
        <f t="shared" si="8"/>
        <v>Ghostreconxx</v>
      </c>
      <c r="Y34">
        <f>IFERROR(SUMIF(Data!B:B,$A34,Data!E:E)/(COUNTIF(Data!B:B,$A34)*3),"")</f>
        <v>0.60502283105022836</v>
      </c>
      <c r="Z34">
        <f>IFERROR(AVERAGEIF(Data!B:B,A34,Data!D:D),"")</f>
        <v>0.71034246575342475</v>
      </c>
      <c r="AA34">
        <f>IFERROR((COUNTIF(Data!B:B,A34)-COUNTIFS(Data!B:B,A34,Data!F:F,"N"))/COUNTIF(Data!B:B,A34),"")</f>
        <v>0.93150684931506844</v>
      </c>
      <c r="AB34">
        <f t="shared" si="1"/>
        <v>72.034000000000006</v>
      </c>
      <c r="AC34">
        <f t="shared" si="2"/>
        <v>24</v>
      </c>
      <c r="AD34" t="str">
        <f t="shared" ref="AD34:AD51" si="11">A34</f>
        <v>Ghostreconxx</v>
      </c>
      <c r="AE34">
        <v>33</v>
      </c>
      <c r="AF34">
        <v>1.03</v>
      </c>
      <c r="AG34" s="332" t="s">
        <v>275</v>
      </c>
      <c r="AH34" s="333"/>
      <c r="AI34" s="510" t="s">
        <v>51</v>
      </c>
      <c r="AJ34" s="510" t="s">
        <v>51</v>
      </c>
      <c r="AK34" s="510" t="s">
        <v>51</v>
      </c>
      <c r="AL34">
        <f t="shared" si="9"/>
        <v>6.9999999999999993E-2</v>
      </c>
      <c r="AN34" t="s">
        <v>309</v>
      </c>
      <c r="AO34" s="157" t="s">
        <v>309</v>
      </c>
      <c r="AP34" s="161" t="s">
        <v>118</v>
      </c>
      <c r="AQ34" s="164" t="s">
        <v>118</v>
      </c>
      <c r="AR34" s="174" t="s">
        <v>118</v>
      </c>
      <c r="AS34" t="s">
        <v>118</v>
      </c>
      <c r="AT34" t="s">
        <v>118</v>
      </c>
      <c r="AU34" t="s">
        <v>342</v>
      </c>
      <c r="AV34" t="s">
        <v>342</v>
      </c>
      <c r="AW34" s="64" t="s">
        <v>20</v>
      </c>
      <c r="AX34" t="s">
        <v>310</v>
      </c>
      <c r="AY34" t="s">
        <v>342</v>
      </c>
      <c r="AZ34" t="s">
        <v>326</v>
      </c>
      <c r="BA34" t="s">
        <v>342</v>
      </c>
      <c r="BB34" t="s">
        <v>342</v>
      </c>
      <c r="BC34" t="s">
        <v>326</v>
      </c>
      <c r="BD34" s="255" t="s">
        <v>326</v>
      </c>
      <c r="BE34" s="256" t="s">
        <v>326</v>
      </c>
      <c r="BF34" t="s">
        <v>414</v>
      </c>
      <c r="BG34" s="272" t="s">
        <v>274</v>
      </c>
      <c r="BH34" s="273" t="s">
        <v>201</v>
      </c>
      <c r="BI34" t="s">
        <v>290</v>
      </c>
      <c r="BJ34" t="s">
        <v>122</v>
      </c>
      <c r="BK34" t="s">
        <v>342</v>
      </c>
      <c r="BL34" t="s">
        <v>122</v>
      </c>
      <c r="BM34" t="s">
        <v>326</v>
      </c>
      <c r="BN34" t="s">
        <v>240</v>
      </c>
      <c r="BO34" t="s">
        <v>414</v>
      </c>
      <c r="BP34" t="s">
        <v>240</v>
      </c>
      <c r="BQ34" t="s">
        <v>477</v>
      </c>
      <c r="BR34" t="s">
        <v>414</v>
      </c>
      <c r="BS34" t="s">
        <v>20</v>
      </c>
      <c r="BT34" t="s">
        <v>290</v>
      </c>
      <c r="BU34" t="s">
        <v>342</v>
      </c>
      <c r="BV34" t="s">
        <v>342</v>
      </c>
      <c r="BW34" t="s">
        <v>326</v>
      </c>
      <c r="BX34" t="s">
        <v>326</v>
      </c>
      <c r="BY34" t="s">
        <v>122</v>
      </c>
      <c r="BZ34" t="s">
        <v>122</v>
      </c>
      <c r="CA34" t="s">
        <v>240</v>
      </c>
      <c r="CB34" t="s">
        <v>342</v>
      </c>
      <c r="CC34" t="s">
        <v>201</v>
      </c>
      <c r="CD34" t="s">
        <v>342</v>
      </c>
      <c r="CE34" t="s">
        <v>201</v>
      </c>
      <c r="CF34" t="s">
        <v>326</v>
      </c>
      <c r="CG34" t="s">
        <v>342</v>
      </c>
      <c r="CH34" t="s">
        <v>290</v>
      </c>
      <c r="CI34" t="s">
        <v>201</v>
      </c>
      <c r="CJ34" t="s">
        <v>326</v>
      </c>
      <c r="CK34" t="s">
        <v>342</v>
      </c>
      <c r="CL34" t="s">
        <v>274</v>
      </c>
      <c r="CM34" t="s">
        <v>342</v>
      </c>
      <c r="CN34" t="s">
        <v>274</v>
      </c>
      <c r="CO34" t="s">
        <v>20</v>
      </c>
      <c r="CP34" t="s">
        <v>557</v>
      </c>
      <c r="CQ34" t="s">
        <v>326</v>
      </c>
      <c r="CR34" t="s">
        <v>20</v>
      </c>
      <c r="CS34" t="s">
        <v>580</v>
      </c>
      <c r="CT34" t="s">
        <v>290</v>
      </c>
      <c r="CU34" t="s">
        <v>240</v>
      </c>
      <c r="CV34" t="s">
        <v>580</v>
      </c>
      <c r="CW34" t="s">
        <v>580</v>
      </c>
      <c r="CX34" t="s">
        <v>526</v>
      </c>
      <c r="CY34" t="s">
        <v>311</v>
      </c>
      <c r="CZ34" t="s">
        <v>311</v>
      </c>
      <c r="DA34" t="s">
        <v>290</v>
      </c>
      <c r="DB34" t="s">
        <v>526</v>
      </c>
      <c r="DC34" t="s">
        <v>526</v>
      </c>
      <c r="DD34" s="531" t="s">
        <v>526</v>
      </c>
      <c r="DE34" t="s">
        <v>342</v>
      </c>
      <c r="DF34" t="s">
        <v>274</v>
      </c>
      <c r="DG34" s="542" t="s">
        <v>290</v>
      </c>
      <c r="DH34" t="s">
        <v>342</v>
      </c>
      <c r="DI34" t="s">
        <v>342</v>
      </c>
      <c r="DJ34" s="560" t="s">
        <v>602</v>
      </c>
      <c r="DK34" s="560" t="s">
        <v>602</v>
      </c>
      <c r="DL34" s="571" t="s">
        <v>667</v>
      </c>
      <c r="DM34" t="s">
        <v>311</v>
      </c>
      <c r="DN34" t="s">
        <v>602</v>
      </c>
      <c r="DP34" t="s">
        <v>21</v>
      </c>
    </row>
    <row r="35" spans="1:120">
      <c r="A35" s="93" t="s">
        <v>535</v>
      </c>
      <c r="C35" t="str">
        <f ca="1">IFERROR(MIN(100,ROUND(AVERAGE(SUMIFS(Data!$E:$E,Data!$B:$B,$A35,Data!$A:$A,#REF!)/(COUNTIFS(Data!$B:$B,$A35,Data!$A:$A,#REF!)*3),SQRT(AVERAGEIFS(Data!$D:$D,Data!$B:$B,$A35,Data!$A:$A,#REF!)))*100*IFERROR(VLOOKUP(MATCH($A35,INDIRECT(ADDRESS(2,38+MATCH(C$1,'Master List'!$AM$1:$XDT$1,0),1,1,"Master List")&amp;":"&amp;ADDRESS(51,38+MATCH(C$1,'Master List'!$AM$1:$XDT$1,0),1,1),TRUE),0),'Master List'!$AE$1:$AF$51,2,FALSE)+IFERROR(VLOOKUP($A35,'Master List'!$AG:$AL,6,FALSE),0),1),0)),"")</f>
        <v/>
      </c>
      <c r="D35" t="str">
        <f ca="1">IFERROR(MIN(100,ROUND(AVERAGE(SUMIFS(Data!$E:$E,Data!$B:$B,$A35,Data!$A:$A,#REF!)/(COUNTIFS(Data!$B:$B,$A35,Data!$A:$A,#REF!)*3),SQRT(AVERAGEIFS(Data!$D:$D,Data!$B:$B,$A35,Data!$A:$A,#REF!)))*100*IFERROR(VLOOKUP(MATCH($A35,INDIRECT(ADDRESS(2,38+MATCH(D$1,'Master List'!$AM$1:$XDT$1,0),1,1,"Master List")&amp;":"&amp;ADDRESS(51,38+MATCH(D$1,'Master List'!$AM$1:$XDT$1,0),1,1),TRUE),0),'Master List'!$AE$1:$AF$51,2,FALSE)+IFERROR(VLOOKUP($A35,'Master List'!$AG:$AL,6,FALSE),0),1),0)),"")</f>
        <v/>
      </c>
      <c r="E35" t="str">
        <f ca="1">IFERROR(MIN(100,ROUND(AVERAGE(SUMIFS(Data!$E:$E,Data!$B:$B,$A35,Data!$A:$A,#REF!)/(COUNTIFS(Data!$B:$B,$A35,Data!$A:$A,#REF!)*3),SQRT(AVERAGEIFS(Data!$D:$D,Data!$B:$B,$A35,Data!$A:$A,#REF!)))*100*IFERROR(VLOOKUP(MATCH($A35,INDIRECT(ADDRESS(2,38+MATCH(E$1,'Master List'!$AM$1:$XDT$1,0),1,1,"Master List")&amp;":"&amp;ADDRESS(51,38+MATCH(E$1,'Master List'!$AM$1:$XDT$1,0),1,1),TRUE),0),'Master List'!$AE$1:$AF$51,2,FALSE)+IFERROR(VLOOKUP($A35,'Master List'!$AG:$AL,6,FALSE),0),1),0)),"")</f>
        <v/>
      </c>
      <c r="F35" t="str">
        <f ca="1">IFERROR(MIN(100,ROUND(AVERAGE(SUMIFS(Data!$E:$E,Data!$B:$B,$A35,Data!$A:$A,#REF!)/(COUNTIFS(Data!$B:$B,$A35,Data!$A:$A,#REF!)*3),SQRT(AVERAGEIFS(Data!$D:$D,Data!$B:$B,$A35,Data!$A:$A,#REF!)))*100*IFERROR(VLOOKUP(MATCH($A35,INDIRECT(ADDRESS(2,38+MATCH(F$1,'Master List'!$AM$1:$XDT$1,0),1,1,"Master List")&amp;":"&amp;ADDRESS(51,38+MATCH(F$1,'Master List'!$AM$1:$XDT$1,0),1,1),TRUE),0),'Master List'!$AE$1:$AF$51,2,FALSE)+IFERROR(VLOOKUP($A35,'Master List'!$AG:$AL,6,FALSE),0),1),0)),"")</f>
        <v/>
      </c>
      <c r="G35" t="str">
        <f ca="1">IFERROR(MIN(100,ROUND(AVERAGE(SUMIFS(Data!$E:$E,Data!$B:$B,$A35,Data!$A:$A,#REF!)/(COUNTIFS(Data!$B:$B,$A35,Data!$A:$A,#REF!)*3),SQRT(AVERAGEIFS(Data!$D:$D,Data!$B:$B,$A35,Data!$A:$A,#REF!)))*100*IFERROR(VLOOKUP(MATCH($A35,INDIRECT(ADDRESS(2,38+MATCH(G$1,'Master List'!$AM$1:$XDT$1,0),1,1,"Master List")&amp;":"&amp;ADDRESS(51,38+MATCH(G$1,'Master List'!$AM$1:$XDT$1,0),1,1),TRUE),0),'Master List'!$AE$1:$AF$51,2,FALSE)+IFERROR(VLOOKUP($A35,'Master List'!$AG:$AL,6,FALSE),0),1),0)),"")</f>
        <v/>
      </c>
      <c r="H35">
        <f t="shared" ca="1" si="4"/>
        <v>-98.965000000000003</v>
      </c>
      <c r="I35">
        <f t="shared" ca="1" si="5"/>
        <v>17</v>
      </c>
      <c r="J35" t="str">
        <f t="shared" si="10"/>
        <v>SANDDANCER40Y</v>
      </c>
      <c r="K35">
        <f ca="1">IFERROR(MIN(100,ROUND(AVERAGE(SUMIFS(Data!$E:$E,Data!$B:$B,$A35,Data!$A:$A,K$1)/(COUNTIFS(Data!$B:$B,$A35,Data!$A:$A,K$1)*3),SQRT(AVERAGEIFS(Data!$D:$D,Data!$B:$B,$A35,Data!$A:$A,K$1)))*100*IFERROR(VLOOKUP(MATCH($A35,INDIRECT(ADDRESS(2,38+MATCH(K$1,'Master List'!$AM$1:$XDT$1,0),1,1,"Master List")&amp;":"&amp;ADDRESS(51,38+MATCH(K$1,'Master List'!$AM$1:$XDT$1,0),1,1),TRUE),0),'Master List'!$AE$1:$AF$51,2,FALSE)+IFERROR(VLOOKUP($A35,'Master List'!$AG:$AL,6,FALSE),0),1),0)),"")</f>
        <v>75</v>
      </c>
      <c r="L35">
        <f ca="1">IFERROR(MIN(100,ROUND(AVERAGE(SUMIFS(Data!$E:$E,Data!$B:$B,$A35,Data!$A:$A,L$1)/(COUNTIFS(Data!$B:$B,$A35,Data!$A:$A,L$1)*3),SQRT(AVERAGEIFS(Data!$D:$D,Data!$B:$B,$A35,Data!$A:$A,L$1)))*100*IFERROR(VLOOKUP(MATCH($A35,INDIRECT(ADDRESS(2,38+MATCH(L$1,'Master List'!$AM$1:$XDT$1,0),1,1,"Master List")&amp;":"&amp;ADDRESS(51,38+MATCH(L$1,'Master List'!$AM$1:$XDT$1,0),1,1),TRUE),0),'Master List'!$AE$1:$AF$51,2,FALSE)+IFERROR(VLOOKUP($A35,'Master List'!$AG:$AL,6,FALSE),0),1),0)),"")</f>
        <v>100</v>
      </c>
      <c r="M35">
        <f ca="1">IFERROR(MIN(100,ROUND(AVERAGE(SUMIFS(Data!$E:$E,Data!$B:$B,$A35,Data!$A:$A,M$1)/(COUNTIFS(Data!$B:$B,$A35,Data!$A:$A,M$1)*3),SQRT(AVERAGEIFS(Data!$D:$D,Data!$B:$B,$A35,Data!$A:$A,M$1)))*100*IFERROR(VLOOKUP(MATCH($A35,INDIRECT(ADDRESS(2,38+MATCH(M$1,'Master List'!$AM$1:$XDT$1,0),1,1,"Master List")&amp;":"&amp;ADDRESS(51,38+MATCH(M$1,'Master List'!$AM$1:$XDT$1,0),1,1),TRUE),0),'Master List'!$AE$1:$AF$51,2,FALSE)+IFERROR(VLOOKUP($A35,'Master List'!$AG:$AL,6,FALSE),0),1),0)),"")</f>
        <v>86</v>
      </c>
      <c r="N35">
        <f ca="1">IFERROR(MIN(100,ROUND(AVERAGE(SUMIFS(Data!$E:$E,Data!$B:$B,$A35,Data!$A:$A,N$1)/(COUNTIFS(Data!$B:$B,$A35,Data!$A:$A,N$1)*3),SQRT(AVERAGEIFS(Data!$D:$D,Data!$B:$B,$A35,Data!$A:$A,N$1)))*100*IFERROR(VLOOKUP(MATCH($A35,INDIRECT(ADDRESS(2,38+MATCH(N$1,'Master List'!$AM$1:$XDT$1,0),1,1,"Master List")&amp;":"&amp;ADDRESS(51,38+MATCH(N$1,'Master List'!$AM$1:$XDT$1,0),1,1),TRUE),0),'Master List'!$AE$1:$AF$51,2,FALSE)+IFERROR(VLOOKUP($A35,'Master List'!$AG:$AL,6,FALSE),0),1),0)),"")</f>
        <v>81</v>
      </c>
      <c r="O35">
        <f ca="1">IFERROR(MIN(100,ROUND(AVERAGE(SUMIFS(Data!$E:$E,Data!$B:$B,$A35,Data!$A:$A,O$1)/(COUNTIFS(Data!$B:$B,$A35,Data!$A:$A,O$1)*3),SQRT(AVERAGEIFS(Data!$D:$D,Data!$B:$B,$A35,Data!$A:$A,O$1)))*100*IFERROR(VLOOKUP(MATCH($A35,INDIRECT(ADDRESS(2,38+MATCH(O$1,'Master List'!$AM$1:$XDT$1,0),1,1,"Master List")&amp;":"&amp;ADDRESS(51,38+MATCH(O$1,'Master List'!$AM$1:$XDT$1,0),1,1),TRUE),0),'Master List'!$AE$1:$AF$51,2,FALSE)+IFERROR(VLOOKUP($A35,'Master List'!$AG:$AL,6,FALSE),0),1),0)),"")</f>
        <v>56</v>
      </c>
      <c r="P35">
        <f ca="1">IFERROR(MIN(100,ROUND(AVERAGE(SUMIFS(Data!$E:$E,Data!$B:$B,$A35,Data!$A:$A,P$1)/(COUNTIFS(Data!$B:$B,$A35,Data!$A:$A,P$1)*3),SQRT(AVERAGEIFS(Data!$D:$D,Data!$B:$B,$A35,Data!$A:$A,P$1)))*100*IFERROR(VLOOKUP(MATCH($A35,INDIRECT(ADDRESS(2,38+MATCH(P$1,'Master List'!$AM$1:$XDT$1,0),1,1,"Master List")&amp;":"&amp;ADDRESS(51,38+MATCH(P$1,'Master List'!$AM$1:$XDT$1,0),1,1),TRUE),0),'Master List'!$AE$1:$AF$51,2,FALSE)+IFERROR(VLOOKUP($A35,'Master List'!$AG:$AL,6,FALSE),0),1),0)),"")</f>
        <v>74</v>
      </c>
      <c r="Q35">
        <f ca="1">IFERROR(MIN(100,ROUND(AVERAGE(SUMIFS(Data!$E:$E,Data!$B:$B,$A35,Data!$A:$A,Q$1)/(COUNTIFS(Data!$B:$B,$A35,Data!$A:$A,Q$1)*3),SQRT(AVERAGEIFS(Data!$D:$D,Data!$B:$B,$A35,Data!$A:$A,Q$1)))*100*IFERROR(VLOOKUP(MATCH($A35,INDIRECT(ADDRESS(2,38+MATCH(Q$1,'Master List'!$AM$1:$XDT$1,0),1,1,"Master List")&amp;":"&amp;ADDRESS(51,38+MATCH(Q$1,'Master List'!$AM$1:$XDT$1,0),1,1),TRUE),0),'Master List'!$AE$1:$AF$51,2,FALSE)+IFERROR(VLOOKUP($A35,'Master List'!$AG:$AL,6,FALSE),0),1),0)),"")</f>
        <v>95</v>
      </c>
      <c r="R35">
        <f ca="1">IFERROR(MIN(100,ROUND(AVERAGE(SUMIFS(Data!$E:$E,Data!$B:$B,$A35,Data!$A:$A,R$1)/(COUNTIFS(Data!$B:$B,$A35,Data!$A:$A,R$1)*3),SQRT(AVERAGEIFS(Data!$D:$D,Data!$B:$B,$A35,Data!$A:$A,R$1)))*100*IFERROR(VLOOKUP(MATCH($A35,INDIRECT(ADDRESS(2,38+MATCH(R$1,'Master List'!$AM$1:$XDT$1,0),1,1,"Master List")&amp;":"&amp;ADDRESS(51,38+MATCH(R$1,'Master List'!$AM$1:$XDT$1,0),1,1),TRUE),0),'Master List'!$AE$1:$AF$51,2,FALSE)+IFERROR(VLOOKUP($A35,'Master List'!$AG:$AL,6,FALSE),0),1),0)),"")</f>
        <v>94</v>
      </c>
      <c r="S35">
        <f ca="1">IFERROR(MIN(100,ROUND(AVERAGE(SUMIFS(Data!$E:$E,Data!$B:$B,$A35,Data!$A:$A,S$1)/(COUNTIFS(Data!$B:$B,$A35,Data!$A:$A,S$1)*3),SQRT(AVERAGEIFS(Data!$D:$D,Data!$B:$B,$A35,Data!$A:$A,S$1)))*100*IFERROR(VLOOKUP(MATCH($A35,INDIRECT(ADDRESS(2,38+MATCH(S$1,'Master List'!$AM$1:$XDT$1,0),1,1,"Master List")&amp;":"&amp;ADDRESS(51,38+MATCH(S$1,'Master List'!$AM$1:$XDT$1,0),1,1),TRUE),0),'Master List'!$AE$1:$AF$51,2,FALSE)+IFERROR(VLOOKUP($A35,'Master List'!$AG:$AL,6,FALSE),0),1),0)),"")</f>
        <v>98</v>
      </c>
      <c r="T35">
        <f ca="1">IFERROR(MIN(100,ROUND(AVERAGE(SUMIFS(Data!$E:$E,Data!$B:$B,$A35,Data!$A:$A,T$1)/(COUNTIFS(Data!$B:$B,$A35,Data!$A:$A,T$1)*3),SQRT(AVERAGEIFS(Data!$D:$D,Data!$B:$B,$A35,Data!$A:$A,T$1)))*100*IFERROR(VLOOKUP(MATCH($A35,INDIRECT(ADDRESS(2,38+MATCH(T$1,'Master List'!$AM$1:$XDT$1,0),1,1,"Master List")&amp;":"&amp;ADDRESS(51,38+MATCH(T$1,'Master List'!$AM$1:$XDT$1,0),1,1),TRUE),0),'Master List'!$AE$1:$AF$51,2,FALSE)+IFERROR(VLOOKUP($A35,'Master List'!$AG:$AL,6,FALSE),0),1),0)),"")</f>
        <v>80</v>
      </c>
      <c r="U35">
        <f t="shared" ca="1" si="6"/>
        <v>83.935000000000002</v>
      </c>
      <c r="V35">
        <f t="shared" ca="1" si="7"/>
        <v>13</v>
      </c>
      <c r="W35" t="str">
        <f t="shared" si="8"/>
        <v>SANDDANCER40Y</v>
      </c>
      <c r="Y35">
        <f>IFERROR(SUMIF(Data!B:B,$A35,Data!E:E)/(COUNTIF(Data!B:B,$A35)*3),"")</f>
        <v>0.78703703703703709</v>
      </c>
      <c r="Z35">
        <f>IFERROR(AVERAGEIF(Data!B:B,A35,Data!D:D),"")</f>
        <v>0.86513888888888901</v>
      </c>
      <c r="AA35">
        <f>IFERROR((COUNTIF(Data!B:B,A35)-COUNTIFS(Data!B:B,A35,Data!F:F,"N"))/COUNTIF(Data!B:B,A35),"")</f>
        <v>1</v>
      </c>
      <c r="AB35">
        <f t="shared" si="1"/>
        <v>86.034999999999997</v>
      </c>
      <c r="AC35">
        <f t="shared" si="2"/>
        <v>1</v>
      </c>
      <c r="AD35" t="str">
        <f t="shared" si="11"/>
        <v>SANDDANCER40Y</v>
      </c>
      <c r="AE35">
        <v>34</v>
      </c>
      <c r="AF35">
        <v>1.03</v>
      </c>
      <c r="AG35" s="332" t="s">
        <v>21</v>
      </c>
      <c r="AH35" s="333"/>
      <c r="AI35" s="510" t="s">
        <v>51</v>
      </c>
      <c r="AJ35" s="510" t="s">
        <v>51</v>
      </c>
      <c r="AK35" s="510" t="s">
        <v>51</v>
      </c>
      <c r="AL35">
        <f t="shared" si="9"/>
        <v>6.9999999999999993E-2</v>
      </c>
      <c r="AN35" t="s">
        <v>273</v>
      </c>
      <c r="AO35" s="157" t="s">
        <v>273</v>
      </c>
      <c r="AP35" s="161" t="s">
        <v>100</v>
      </c>
      <c r="AQ35" s="164" t="s">
        <v>100</v>
      </c>
      <c r="AR35" s="174" t="s">
        <v>240</v>
      </c>
      <c r="AS35" t="s">
        <v>240</v>
      </c>
      <c r="AT35" t="s">
        <v>240</v>
      </c>
      <c r="AU35" t="s">
        <v>240</v>
      </c>
      <c r="AV35" t="s">
        <v>240</v>
      </c>
      <c r="AW35" s="64" t="s">
        <v>310</v>
      </c>
      <c r="AX35" t="s">
        <v>274</v>
      </c>
      <c r="AY35" t="s">
        <v>240</v>
      </c>
      <c r="AZ35" t="s">
        <v>342</v>
      </c>
      <c r="BA35" t="s">
        <v>240</v>
      </c>
      <c r="BB35" t="s">
        <v>122</v>
      </c>
      <c r="BC35" t="s">
        <v>240</v>
      </c>
      <c r="BD35" s="255" t="s">
        <v>342</v>
      </c>
      <c r="BE35" s="256" t="s">
        <v>342</v>
      </c>
      <c r="BF35" t="s">
        <v>410</v>
      </c>
      <c r="BG35" s="272" t="s">
        <v>394</v>
      </c>
      <c r="BH35" s="273" t="s">
        <v>290</v>
      </c>
      <c r="BI35" t="s">
        <v>20</v>
      </c>
      <c r="BJ35" t="s">
        <v>414</v>
      </c>
      <c r="BK35" t="s">
        <v>122</v>
      </c>
      <c r="BL35" t="s">
        <v>342</v>
      </c>
      <c r="BM35" t="s">
        <v>342</v>
      </c>
      <c r="BN35" t="s">
        <v>122</v>
      </c>
      <c r="BO35" t="s">
        <v>440</v>
      </c>
      <c r="BP35" t="s">
        <v>342</v>
      </c>
      <c r="BQ35" t="s">
        <v>414</v>
      </c>
      <c r="BR35" t="s">
        <v>201</v>
      </c>
      <c r="BS35" t="s">
        <v>201</v>
      </c>
      <c r="BT35" t="s">
        <v>201</v>
      </c>
      <c r="BU35" t="s">
        <v>201</v>
      </c>
      <c r="BV35" t="s">
        <v>201</v>
      </c>
      <c r="BW35" t="s">
        <v>122</v>
      </c>
      <c r="BX35" t="s">
        <v>240</v>
      </c>
      <c r="BY35" t="s">
        <v>326</v>
      </c>
      <c r="BZ35" t="s">
        <v>519</v>
      </c>
      <c r="CA35" t="s">
        <v>290</v>
      </c>
      <c r="CB35" t="s">
        <v>201</v>
      </c>
      <c r="CC35" t="s">
        <v>414</v>
      </c>
      <c r="CD35" t="s">
        <v>414</v>
      </c>
      <c r="CE35" t="s">
        <v>290</v>
      </c>
      <c r="CF35" t="s">
        <v>290</v>
      </c>
      <c r="CG35" t="s">
        <v>274</v>
      </c>
      <c r="CH35" t="s">
        <v>201</v>
      </c>
      <c r="CI35" t="s">
        <v>557</v>
      </c>
      <c r="CJ35" t="s">
        <v>201</v>
      </c>
      <c r="CK35" t="s">
        <v>274</v>
      </c>
      <c r="CL35" t="s">
        <v>20</v>
      </c>
      <c r="CM35" t="s">
        <v>20</v>
      </c>
      <c r="CN35" t="s">
        <v>526</v>
      </c>
      <c r="CO35" t="s">
        <v>526</v>
      </c>
      <c r="CP35" t="s">
        <v>274</v>
      </c>
      <c r="CQ35" t="s">
        <v>274</v>
      </c>
      <c r="CR35" t="s">
        <v>356</v>
      </c>
      <c r="CS35" t="s">
        <v>356</v>
      </c>
      <c r="CT35" t="s">
        <v>326</v>
      </c>
      <c r="CU35" t="s">
        <v>290</v>
      </c>
      <c r="CV35" t="s">
        <v>20</v>
      </c>
      <c r="CW35" t="s">
        <v>311</v>
      </c>
      <c r="CX35" t="s">
        <v>356</v>
      </c>
      <c r="CY35" t="s">
        <v>356</v>
      </c>
      <c r="CZ35" t="s">
        <v>394</v>
      </c>
      <c r="DA35" t="s">
        <v>326</v>
      </c>
      <c r="DB35" t="s">
        <v>342</v>
      </c>
      <c r="DC35" t="s">
        <v>342</v>
      </c>
      <c r="DD35" s="531" t="s">
        <v>342</v>
      </c>
      <c r="DE35" t="s">
        <v>394</v>
      </c>
      <c r="DF35" t="s">
        <v>342</v>
      </c>
      <c r="DG35" s="542" t="s">
        <v>240</v>
      </c>
      <c r="DH35" t="s">
        <v>394</v>
      </c>
      <c r="DI35" t="s">
        <v>394</v>
      </c>
      <c r="DJ35" s="560" t="s">
        <v>664</v>
      </c>
      <c r="DK35" s="560" t="s">
        <v>664</v>
      </c>
      <c r="DL35" s="571" t="s">
        <v>275</v>
      </c>
      <c r="DM35" t="s">
        <v>356</v>
      </c>
      <c r="DN35" t="s">
        <v>561</v>
      </c>
      <c r="DP35" t="s">
        <v>535</v>
      </c>
    </row>
    <row r="36" spans="1:120">
      <c r="A36" s="93" t="s">
        <v>669</v>
      </c>
      <c r="C36" t="str">
        <f ca="1">IFERROR(MIN(100,ROUND(AVERAGE(SUMIFS(Data!$E:$E,Data!$B:$B,$A36,Data!$A:$A,#REF!)/(COUNTIFS(Data!$B:$B,$A36,Data!$A:$A,#REF!)*3),SQRT(AVERAGEIFS(Data!$D:$D,Data!$B:$B,$A36,Data!$A:$A,#REF!)))*100*IFERROR(VLOOKUP(MATCH($A36,INDIRECT(ADDRESS(2,38+MATCH(C$1,'Master List'!$AM$1:$XDT$1,0),1,1,"Master List")&amp;":"&amp;ADDRESS(51,38+MATCH(C$1,'Master List'!$AM$1:$XDT$1,0),1,1),TRUE),0),'Master List'!$AE$1:$AF$51,2,FALSE)+IFERROR(VLOOKUP($A36,'Master List'!$AG:$AL,6,FALSE),0),1),0)),"")</f>
        <v/>
      </c>
      <c r="D36" t="str">
        <f ca="1">IFERROR(MIN(100,ROUND(AVERAGE(SUMIFS(Data!$E:$E,Data!$B:$B,$A36,Data!$A:$A,#REF!)/(COUNTIFS(Data!$B:$B,$A36,Data!$A:$A,#REF!)*3),SQRT(AVERAGEIFS(Data!$D:$D,Data!$B:$B,$A36,Data!$A:$A,#REF!)))*100*IFERROR(VLOOKUP(MATCH($A36,INDIRECT(ADDRESS(2,38+MATCH(D$1,'Master List'!$AM$1:$XDT$1,0),1,1,"Master List")&amp;":"&amp;ADDRESS(51,38+MATCH(D$1,'Master List'!$AM$1:$XDT$1,0),1,1),TRUE),0),'Master List'!$AE$1:$AF$51,2,FALSE)+IFERROR(VLOOKUP($A36,'Master List'!$AG:$AL,6,FALSE),0),1),0)),"")</f>
        <v/>
      </c>
      <c r="E36" t="str">
        <f ca="1">IFERROR(MIN(100,ROUND(AVERAGE(SUMIFS(Data!$E:$E,Data!$B:$B,$A36,Data!$A:$A,#REF!)/(COUNTIFS(Data!$B:$B,$A36,Data!$A:$A,#REF!)*3),SQRT(AVERAGEIFS(Data!$D:$D,Data!$B:$B,$A36,Data!$A:$A,#REF!)))*100*IFERROR(VLOOKUP(MATCH($A36,INDIRECT(ADDRESS(2,38+MATCH(E$1,'Master List'!$AM$1:$XDT$1,0),1,1,"Master List")&amp;":"&amp;ADDRESS(51,38+MATCH(E$1,'Master List'!$AM$1:$XDT$1,0),1,1),TRUE),0),'Master List'!$AE$1:$AF$51,2,FALSE)+IFERROR(VLOOKUP($A36,'Master List'!$AG:$AL,6,FALSE),0),1),0)),"")</f>
        <v/>
      </c>
      <c r="F36" t="str">
        <f ca="1">IFERROR(MIN(100,ROUND(AVERAGE(SUMIFS(Data!$E:$E,Data!$B:$B,$A36,Data!$A:$A,#REF!)/(COUNTIFS(Data!$B:$B,$A36,Data!$A:$A,#REF!)*3),SQRT(AVERAGEIFS(Data!$D:$D,Data!$B:$B,$A36,Data!$A:$A,#REF!)))*100*IFERROR(VLOOKUP(MATCH($A36,INDIRECT(ADDRESS(2,38+MATCH(F$1,'Master List'!$AM$1:$XDT$1,0),1,1,"Master List")&amp;":"&amp;ADDRESS(51,38+MATCH(F$1,'Master List'!$AM$1:$XDT$1,0),1,1),TRUE),0),'Master List'!$AE$1:$AF$51,2,FALSE)+IFERROR(VLOOKUP($A36,'Master List'!$AG:$AL,6,FALSE),0),1),0)),"")</f>
        <v/>
      </c>
      <c r="G36" t="str">
        <f ca="1">IFERROR(MIN(100,ROUND(AVERAGE(SUMIFS(Data!$E:$E,Data!$B:$B,$A36,Data!$A:$A,#REF!)/(COUNTIFS(Data!$B:$B,$A36,Data!$A:$A,#REF!)*3),SQRT(AVERAGEIFS(Data!$D:$D,Data!$B:$B,$A36,Data!$A:$A,#REF!)))*100*IFERROR(VLOOKUP(MATCH($A36,INDIRECT(ADDRESS(2,38+MATCH(G$1,'Master List'!$AM$1:$XDT$1,0),1,1,"Master List")&amp;":"&amp;ADDRESS(51,38+MATCH(G$1,'Master List'!$AM$1:$XDT$1,0),1,1),TRUE),0),'Master List'!$AE$1:$AF$51,2,FALSE)+IFERROR(VLOOKUP($A36,'Master List'!$AG:$AL,6,FALSE),0),1),0)),"")</f>
        <v/>
      </c>
      <c r="H36">
        <f t="shared" ca="1" si="4"/>
        <v>-98.963999999999999</v>
      </c>
      <c r="I36">
        <f t="shared" ca="1" si="5"/>
        <v>16</v>
      </c>
      <c r="J36" t="str">
        <f t="shared" si="10"/>
        <v>SHORTY</v>
      </c>
      <c r="K36">
        <f ca="1">IFERROR(MIN(100,ROUND(AVERAGE(SUMIFS(Data!$E:$E,Data!$B:$B,$A36,Data!$A:$A,K$1)/(COUNTIFS(Data!$B:$B,$A36,Data!$A:$A,K$1)*3),SQRT(AVERAGEIFS(Data!$D:$D,Data!$B:$B,$A36,Data!$A:$A,K$1)))*100*IFERROR(VLOOKUP(MATCH($A36,INDIRECT(ADDRESS(2,38+MATCH(K$1,'Master List'!$AM$1:$XDT$1,0),1,1,"Master List")&amp;":"&amp;ADDRESS(51,38+MATCH(K$1,'Master List'!$AM$1:$XDT$1,0),1,1),TRUE),0),'Master List'!$AE$1:$AF$51,2,FALSE)+IFERROR(VLOOKUP($A36,'Master List'!$AG:$AL,6,FALSE),0),1),0)),"")</f>
        <v>74</v>
      </c>
      <c r="L36">
        <f ca="1">IFERROR(MIN(100,ROUND(AVERAGE(SUMIFS(Data!$E:$E,Data!$B:$B,$A36,Data!$A:$A,L$1)/(COUNTIFS(Data!$B:$B,$A36,Data!$A:$A,L$1)*3),SQRT(AVERAGEIFS(Data!$D:$D,Data!$B:$B,$A36,Data!$A:$A,L$1)))*100*IFERROR(VLOOKUP(MATCH($A36,INDIRECT(ADDRESS(2,38+MATCH(L$1,'Master List'!$AM$1:$XDT$1,0),1,1,"Master List")&amp;":"&amp;ADDRESS(51,38+MATCH(L$1,'Master List'!$AM$1:$XDT$1,0),1,1),TRUE),0),'Master List'!$AE$1:$AF$51,2,FALSE)+IFERROR(VLOOKUP($A36,'Master List'!$AG:$AL,6,FALSE),0),1),0)),"")</f>
        <v>95</v>
      </c>
      <c r="M36">
        <f ca="1">IFERROR(MIN(100,ROUND(AVERAGE(SUMIFS(Data!$E:$E,Data!$B:$B,$A36,Data!$A:$A,M$1)/(COUNTIFS(Data!$B:$B,$A36,Data!$A:$A,M$1)*3),SQRT(AVERAGEIFS(Data!$D:$D,Data!$B:$B,$A36,Data!$A:$A,M$1)))*100*IFERROR(VLOOKUP(MATCH($A36,INDIRECT(ADDRESS(2,38+MATCH(M$1,'Master List'!$AM$1:$XDT$1,0),1,1,"Master List")&amp;":"&amp;ADDRESS(51,38+MATCH(M$1,'Master List'!$AM$1:$XDT$1,0),1,1),TRUE),0),'Master List'!$AE$1:$AF$51,2,FALSE)+IFERROR(VLOOKUP($A36,'Master List'!$AG:$AL,6,FALSE),0),1),0)),"")</f>
        <v>96</v>
      </c>
      <c r="N36">
        <f ca="1">IFERROR(MIN(100,ROUND(AVERAGE(SUMIFS(Data!$E:$E,Data!$B:$B,$A36,Data!$A:$A,N$1)/(COUNTIFS(Data!$B:$B,$A36,Data!$A:$A,N$1)*3),SQRT(AVERAGEIFS(Data!$D:$D,Data!$B:$B,$A36,Data!$A:$A,N$1)))*100*IFERROR(VLOOKUP(MATCH($A36,INDIRECT(ADDRESS(2,38+MATCH(N$1,'Master List'!$AM$1:$XDT$1,0),1,1,"Master List")&amp;":"&amp;ADDRESS(51,38+MATCH(N$1,'Master List'!$AM$1:$XDT$1,0),1,1),TRUE),0),'Master List'!$AE$1:$AF$51,2,FALSE)+IFERROR(VLOOKUP($A36,'Master List'!$AG:$AL,6,FALSE),0),1),0)),"")</f>
        <v>73</v>
      </c>
      <c r="O36">
        <f ca="1">IFERROR(MIN(100,ROUND(AVERAGE(SUMIFS(Data!$E:$E,Data!$B:$B,$A36,Data!$A:$A,O$1)/(COUNTIFS(Data!$B:$B,$A36,Data!$A:$A,O$1)*3),SQRT(AVERAGEIFS(Data!$D:$D,Data!$B:$B,$A36,Data!$A:$A,O$1)))*100*IFERROR(VLOOKUP(MATCH($A36,INDIRECT(ADDRESS(2,38+MATCH(O$1,'Master List'!$AM$1:$XDT$1,0),1,1,"Master List")&amp;":"&amp;ADDRESS(51,38+MATCH(O$1,'Master List'!$AM$1:$XDT$1,0),1,1),TRUE),0),'Master List'!$AE$1:$AF$51,2,FALSE)+IFERROR(VLOOKUP($A36,'Master List'!$AG:$AL,6,FALSE),0),1),0)),"")</f>
        <v>96</v>
      </c>
      <c r="P36">
        <f ca="1">IFERROR(MIN(100,ROUND(AVERAGE(SUMIFS(Data!$E:$E,Data!$B:$B,$A36,Data!$A:$A,P$1)/(COUNTIFS(Data!$B:$B,$A36,Data!$A:$A,P$1)*3),SQRT(AVERAGEIFS(Data!$D:$D,Data!$B:$B,$A36,Data!$A:$A,P$1)))*100*IFERROR(VLOOKUP(MATCH($A36,INDIRECT(ADDRESS(2,38+MATCH(P$1,'Master List'!$AM$1:$XDT$1,0),1,1,"Master List")&amp;":"&amp;ADDRESS(51,38+MATCH(P$1,'Master List'!$AM$1:$XDT$1,0),1,1),TRUE),0),'Master List'!$AE$1:$AF$51,2,FALSE)+IFERROR(VLOOKUP($A36,'Master List'!$AG:$AL,6,FALSE),0),1),0)),"")</f>
        <v>67</v>
      </c>
      <c r="Q36">
        <f ca="1">IFERROR(MIN(100,ROUND(AVERAGE(SUMIFS(Data!$E:$E,Data!$B:$B,$A36,Data!$A:$A,Q$1)/(COUNTIFS(Data!$B:$B,$A36,Data!$A:$A,Q$1)*3),SQRT(AVERAGEIFS(Data!$D:$D,Data!$B:$B,$A36,Data!$A:$A,Q$1)))*100*IFERROR(VLOOKUP(MATCH($A36,INDIRECT(ADDRESS(2,38+MATCH(Q$1,'Master List'!$AM$1:$XDT$1,0),1,1,"Master List")&amp;":"&amp;ADDRESS(51,38+MATCH(Q$1,'Master List'!$AM$1:$XDT$1,0),1,1),TRUE),0),'Master List'!$AE$1:$AF$51,2,FALSE)+IFERROR(VLOOKUP($A36,'Master List'!$AG:$AL,6,FALSE),0),1),0)),"")</f>
        <v>77</v>
      </c>
      <c r="R36" t="str">
        <f ca="1">IFERROR(MIN(100,ROUND(AVERAGE(SUMIFS(Data!$E:$E,Data!$B:$B,$A36,Data!$A:$A,R$1)/(COUNTIFS(Data!$B:$B,$A36,Data!$A:$A,R$1)*3),SQRT(AVERAGEIFS(Data!$D:$D,Data!$B:$B,$A36,Data!$A:$A,R$1)))*100*IFERROR(VLOOKUP(MATCH($A36,INDIRECT(ADDRESS(2,38+MATCH(R$1,'Master List'!$AM$1:$XDT$1,0),1,1,"Master List")&amp;":"&amp;ADDRESS(51,38+MATCH(R$1,'Master List'!$AM$1:$XDT$1,0),1,1),TRUE),0),'Master List'!$AE$1:$AF$51,2,FALSE)+IFERROR(VLOOKUP($A36,'Master List'!$AG:$AL,6,FALSE),0),1),0)),"")</f>
        <v/>
      </c>
      <c r="S36">
        <f ca="1">IFERROR(MIN(100,ROUND(AVERAGE(SUMIFS(Data!$E:$E,Data!$B:$B,$A36,Data!$A:$A,S$1)/(COUNTIFS(Data!$B:$B,$A36,Data!$A:$A,S$1)*3),SQRT(AVERAGEIFS(Data!$D:$D,Data!$B:$B,$A36,Data!$A:$A,S$1)))*100*IFERROR(VLOOKUP(MATCH($A36,INDIRECT(ADDRESS(2,38+MATCH(S$1,'Master List'!$AM$1:$XDT$1,0),1,1,"Master List")&amp;":"&amp;ADDRESS(51,38+MATCH(S$1,'Master List'!$AM$1:$XDT$1,0),1,1),TRUE),0),'Master List'!$AE$1:$AF$51,2,FALSE)+IFERROR(VLOOKUP($A36,'Master List'!$AG:$AL,6,FALSE),0),1),0)),"")</f>
        <v>100</v>
      </c>
      <c r="T36">
        <f ca="1">IFERROR(MIN(100,ROUND(AVERAGE(SUMIFS(Data!$E:$E,Data!$B:$B,$A36,Data!$A:$A,T$1)/(COUNTIFS(Data!$B:$B,$A36,Data!$A:$A,T$1)*3),SQRT(AVERAGEIFS(Data!$D:$D,Data!$B:$B,$A36,Data!$A:$A,T$1)))*100*IFERROR(VLOOKUP(MATCH($A36,INDIRECT(ADDRESS(2,38+MATCH(T$1,'Master List'!$AM$1:$XDT$1,0),1,1,"Master List")&amp;":"&amp;ADDRESS(51,38+MATCH(T$1,'Master List'!$AM$1:$XDT$1,0),1,1),TRUE),0),'Master List'!$AE$1:$AF$51,2,FALSE)+IFERROR(VLOOKUP($A36,'Master List'!$AG:$AL,6,FALSE),0),1),0)),"")</f>
        <v>68</v>
      </c>
      <c r="U36">
        <f t="shared" ca="1" si="6"/>
        <v>82.924888888888887</v>
      </c>
      <c r="V36">
        <f t="shared" ca="1" si="7"/>
        <v>16</v>
      </c>
      <c r="W36" t="str">
        <f t="shared" si="8"/>
        <v>SHORTY</v>
      </c>
      <c r="Y36">
        <f>IFERROR(SUMIF(Data!B:B,$A36,Data!E:E)/(COUNTIF(Data!B:B,$A36)*3),"")</f>
        <v>0.71212121212121215</v>
      </c>
      <c r="Z36">
        <f>IFERROR(AVERAGEIF(Data!B:B,A36,Data!D:D),"")</f>
        <v>0.83000000000000007</v>
      </c>
      <c r="AA36">
        <f>IFERROR((COUNTIF(Data!B:B,A36)-COUNTIFS(Data!B:B,A36,Data!F:F,"N"))/COUNTIF(Data!B:B,A36),"")</f>
        <v>1</v>
      </c>
      <c r="AB36">
        <f t="shared" si="1"/>
        <v>81.036000000000001</v>
      </c>
      <c r="AC36">
        <f t="shared" si="2"/>
        <v>8</v>
      </c>
      <c r="AD36" t="str">
        <f t="shared" si="11"/>
        <v>SHORTY</v>
      </c>
      <c r="AE36">
        <v>35</v>
      </c>
      <c r="AF36">
        <v>1.03</v>
      </c>
      <c r="AG36" s="332" t="s">
        <v>535</v>
      </c>
      <c r="AH36" s="333"/>
      <c r="AI36" s="510" t="s">
        <v>51</v>
      </c>
      <c r="AJ36" s="510" t="s">
        <v>51</v>
      </c>
      <c r="AK36" s="510" t="s">
        <v>51</v>
      </c>
      <c r="AL36">
        <f t="shared" si="9"/>
        <v>6.9999999999999993E-2</v>
      </c>
      <c r="AN36" t="s">
        <v>290</v>
      </c>
      <c r="AO36" s="157" t="s">
        <v>290</v>
      </c>
      <c r="AP36" s="161" t="s">
        <v>240</v>
      </c>
      <c r="AQ36" s="164" t="s">
        <v>240</v>
      </c>
      <c r="AR36" s="174" t="s">
        <v>273</v>
      </c>
      <c r="AS36" t="s">
        <v>290</v>
      </c>
      <c r="AT36" t="s">
        <v>201</v>
      </c>
      <c r="AU36" t="s">
        <v>201</v>
      </c>
      <c r="AV36" t="s">
        <v>201</v>
      </c>
      <c r="AW36" s="64" t="s">
        <v>243</v>
      </c>
      <c r="AX36" t="s">
        <v>243</v>
      </c>
      <c r="AY36" t="s">
        <v>201</v>
      </c>
      <c r="AZ36" t="s">
        <v>240</v>
      </c>
      <c r="BA36" t="s">
        <v>122</v>
      </c>
      <c r="BB36" t="s">
        <v>400</v>
      </c>
      <c r="BC36" t="s">
        <v>342</v>
      </c>
      <c r="BD36" s="255" t="s">
        <v>414</v>
      </c>
      <c r="BE36" s="256" t="s">
        <v>122</v>
      </c>
      <c r="BF36" t="s">
        <v>201</v>
      </c>
      <c r="BG36" s="272" t="s">
        <v>256</v>
      </c>
      <c r="BH36" s="273" t="s">
        <v>20</v>
      </c>
      <c r="BI36" t="s">
        <v>274</v>
      </c>
      <c r="BJ36" t="s">
        <v>432</v>
      </c>
      <c r="BK36" t="s">
        <v>414</v>
      </c>
      <c r="BL36" t="s">
        <v>440</v>
      </c>
      <c r="BM36" t="s">
        <v>440</v>
      </c>
      <c r="BN36" t="s">
        <v>326</v>
      </c>
      <c r="BO36" t="s">
        <v>201</v>
      </c>
      <c r="BP36" t="s">
        <v>414</v>
      </c>
      <c r="BQ36" t="s">
        <v>201</v>
      </c>
      <c r="BR36" t="s">
        <v>290</v>
      </c>
      <c r="BS36" t="s">
        <v>274</v>
      </c>
      <c r="BT36" t="s">
        <v>482</v>
      </c>
      <c r="BU36" t="s">
        <v>414</v>
      </c>
      <c r="BV36" t="s">
        <v>290</v>
      </c>
      <c r="BW36" t="s">
        <v>240</v>
      </c>
      <c r="BX36" t="s">
        <v>290</v>
      </c>
      <c r="BY36" t="s">
        <v>240</v>
      </c>
      <c r="BZ36" t="s">
        <v>326</v>
      </c>
      <c r="CA36" t="s">
        <v>342</v>
      </c>
      <c r="CB36" t="s">
        <v>414</v>
      </c>
      <c r="CC36" t="s">
        <v>274</v>
      </c>
      <c r="CD36" t="s">
        <v>274</v>
      </c>
      <c r="CE36" t="s">
        <v>342</v>
      </c>
      <c r="CF36" t="s">
        <v>201</v>
      </c>
      <c r="CG36" t="s">
        <v>414</v>
      </c>
      <c r="CH36" t="s">
        <v>414</v>
      </c>
      <c r="CI36" t="s">
        <v>290</v>
      </c>
      <c r="CJ36" t="s">
        <v>290</v>
      </c>
      <c r="CK36" t="s">
        <v>20</v>
      </c>
      <c r="CL36" t="s">
        <v>526</v>
      </c>
      <c r="CM36" t="s">
        <v>526</v>
      </c>
      <c r="CN36" t="s">
        <v>20</v>
      </c>
      <c r="CO36" t="s">
        <v>311</v>
      </c>
      <c r="CP36" t="s">
        <v>526</v>
      </c>
      <c r="CQ36" t="s">
        <v>342</v>
      </c>
      <c r="CR36" t="s">
        <v>311</v>
      </c>
      <c r="CS36" t="s">
        <v>311</v>
      </c>
      <c r="CT36" t="s">
        <v>274</v>
      </c>
      <c r="CU36" t="s">
        <v>274</v>
      </c>
      <c r="CV36" t="s">
        <v>311</v>
      </c>
      <c r="CW36" t="s">
        <v>356</v>
      </c>
      <c r="CX36" t="s">
        <v>311</v>
      </c>
      <c r="CY36" t="s">
        <v>394</v>
      </c>
      <c r="CZ36" t="s">
        <v>356</v>
      </c>
      <c r="DA36" t="s">
        <v>274</v>
      </c>
      <c r="DB36" t="s">
        <v>311</v>
      </c>
      <c r="DC36" t="s">
        <v>356</v>
      </c>
      <c r="DD36" s="531" t="s">
        <v>394</v>
      </c>
      <c r="DE36" t="s">
        <v>561</v>
      </c>
      <c r="DF36" t="s">
        <v>394</v>
      </c>
      <c r="DG36" s="542" t="s">
        <v>274</v>
      </c>
      <c r="DH36" t="s">
        <v>311</v>
      </c>
      <c r="DI36" t="s">
        <v>311</v>
      </c>
      <c r="DJ36" s="560" t="s">
        <v>370</v>
      </c>
      <c r="DK36" s="560" t="s">
        <v>370</v>
      </c>
      <c r="DL36" s="571" t="s">
        <v>285</v>
      </c>
      <c r="DM36" t="s">
        <v>561</v>
      </c>
      <c r="DN36" t="s">
        <v>664</v>
      </c>
      <c r="DP36" t="s">
        <v>669</v>
      </c>
    </row>
    <row r="37" spans="1:120">
      <c r="A37" s="93"/>
      <c r="C37" t="str">
        <f ca="1">IFERROR(MIN(100,ROUND(AVERAGE(SUMIFS(Data!$E:$E,Data!$B:$B,$A37,Data!$A:$A,#REF!)/(COUNTIFS(Data!$B:$B,$A37,Data!$A:$A,#REF!)*3),SQRT(AVERAGEIFS(Data!$D:$D,Data!$B:$B,$A37,Data!$A:$A,#REF!)))*100*IFERROR(VLOOKUP(MATCH($A37,INDIRECT(ADDRESS(2,38+MATCH(C$1,'Master List'!$AM$1:$XDT$1,0),1,1,"Master List")&amp;":"&amp;ADDRESS(51,38+MATCH(C$1,'Master List'!$AM$1:$XDT$1,0),1,1),TRUE),0),'Master List'!$AE$1:$AF$51,2,FALSE)+IFERROR(VLOOKUP($A37,'Master List'!$AG:$AL,6,FALSE),0),1),0)),"")</f>
        <v/>
      </c>
      <c r="D37" t="str">
        <f ca="1">IFERROR(MIN(100,ROUND(AVERAGE(SUMIFS(Data!$E:$E,Data!$B:$B,$A37,Data!$A:$A,#REF!)/(COUNTIFS(Data!$B:$B,$A37,Data!$A:$A,#REF!)*3),SQRT(AVERAGEIFS(Data!$D:$D,Data!$B:$B,$A37,Data!$A:$A,#REF!)))*100*IFERROR(VLOOKUP(MATCH($A37,INDIRECT(ADDRESS(2,38+MATCH(D$1,'Master List'!$AM$1:$XDT$1,0),1,1,"Master List")&amp;":"&amp;ADDRESS(51,38+MATCH(D$1,'Master List'!$AM$1:$XDT$1,0),1,1),TRUE),0),'Master List'!$AE$1:$AF$51,2,FALSE)+IFERROR(VLOOKUP($A37,'Master List'!$AG:$AL,6,FALSE),0),1),0)),"")</f>
        <v/>
      </c>
      <c r="E37" t="str">
        <f ca="1">IFERROR(MIN(100,ROUND(AVERAGE(SUMIFS(Data!$E:$E,Data!$B:$B,$A37,Data!$A:$A,#REF!)/(COUNTIFS(Data!$B:$B,$A37,Data!$A:$A,#REF!)*3),SQRT(AVERAGEIFS(Data!$D:$D,Data!$B:$B,$A37,Data!$A:$A,#REF!)))*100*IFERROR(VLOOKUP(MATCH($A37,INDIRECT(ADDRESS(2,38+MATCH(E$1,'Master List'!$AM$1:$XDT$1,0),1,1,"Master List")&amp;":"&amp;ADDRESS(51,38+MATCH(E$1,'Master List'!$AM$1:$XDT$1,0),1,1),TRUE),0),'Master List'!$AE$1:$AF$51,2,FALSE)+IFERROR(VLOOKUP($A37,'Master List'!$AG:$AL,6,FALSE),0),1),0)),"")</f>
        <v/>
      </c>
      <c r="F37" t="str">
        <f ca="1">IFERROR(MIN(100,ROUND(AVERAGE(SUMIFS(Data!$E:$E,Data!$B:$B,$A37,Data!$A:$A,#REF!)/(COUNTIFS(Data!$B:$B,$A37,Data!$A:$A,#REF!)*3),SQRT(AVERAGEIFS(Data!$D:$D,Data!$B:$B,$A37,Data!$A:$A,#REF!)))*100*IFERROR(VLOOKUP(MATCH($A37,INDIRECT(ADDRESS(2,38+MATCH(F$1,'Master List'!$AM$1:$XDT$1,0),1,1,"Master List")&amp;":"&amp;ADDRESS(51,38+MATCH(F$1,'Master List'!$AM$1:$XDT$1,0),1,1),TRUE),0),'Master List'!$AE$1:$AF$51,2,FALSE)+IFERROR(VLOOKUP($A37,'Master List'!$AG:$AL,6,FALSE),0),1),0)),"")</f>
        <v/>
      </c>
      <c r="G37" t="str">
        <f ca="1">IFERROR(MIN(100,ROUND(AVERAGE(SUMIFS(Data!$E:$E,Data!$B:$B,$A37,Data!$A:$A,#REF!)/(COUNTIFS(Data!$B:$B,$A37,Data!$A:$A,#REF!)*3),SQRT(AVERAGEIFS(Data!$D:$D,Data!$B:$B,$A37,Data!$A:$A,#REF!)))*100*IFERROR(VLOOKUP(MATCH($A37,INDIRECT(ADDRESS(2,38+MATCH(G$1,'Master List'!$AM$1:$XDT$1,0),1,1,"Master List")&amp;":"&amp;ADDRESS(51,38+MATCH(G$1,'Master List'!$AM$1:$XDT$1,0),1,1),TRUE),0),'Master List'!$AE$1:$AF$51,2,FALSE)+IFERROR(VLOOKUP($A37,'Master List'!$AG:$AL,6,FALSE),0),1),0)),"")</f>
        <v/>
      </c>
      <c r="H37">
        <f t="shared" ca="1" si="4"/>
        <v>-98.962999999999994</v>
      </c>
      <c r="I37">
        <f t="shared" ca="1" si="5"/>
        <v>15</v>
      </c>
      <c r="J37">
        <f t="shared" si="10"/>
        <v>0</v>
      </c>
      <c r="K37" t="str">
        <f ca="1">IFERROR(MIN(100,ROUND(AVERAGE(SUMIFS(Data!$E:$E,Data!$B:$B,$A37,Data!$A:$A,K$1)/(COUNTIFS(Data!$B:$B,$A37,Data!$A:$A,K$1)*3),SQRT(AVERAGEIFS(Data!$D:$D,Data!$B:$B,$A37,Data!$A:$A,K$1)))*100*IFERROR(VLOOKUP(MATCH($A37,INDIRECT(ADDRESS(2,38+MATCH(K$1,'Master List'!$AM$1:$XDT$1,0),1,1,"Master List")&amp;":"&amp;ADDRESS(51,38+MATCH(K$1,'Master List'!$AM$1:$XDT$1,0),1,1),TRUE),0),'Master List'!$AE$1:$AF$51,2,FALSE)+IFERROR(VLOOKUP($A37,'Master List'!$AG:$AL,6,FALSE),0),1),0)),"")</f>
        <v/>
      </c>
      <c r="L37" t="str">
        <f ca="1">IFERROR(MIN(100,ROUND(AVERAGE(SUMIFS(Data!$E:$E,Data!$B:$B,$A37,Data!$A:$A,L$1)/(COUNTIFS(Data!$B:$B,$A37,Data!$A:$A,L$1)*3),SQRT(AVERAGEIFS(Data!$D:$D,Data!$B:$B,$A37,Data!$A:$A,L$1)))*100*IFERROR(VLOOKUP(MATCH($A37,INDIRECT(ADDRESS(2,38+MATCH(L$1,'Master List'!$AM$1:$XDT$1,0),1,1,"Master List")&amp;":"&amp;ADDRESS(51,38+MATCH(L$1,'Master List'!$AM$1:$XDT$1,0),1,1),TRUE),0),'Master List'!$AE$1:$AF$51,2,FALSE)+IFERROR(VLOOKUP($A37,'Master List'!$AG:$AL,6,FALSE),0),1),0)),"")</f>
        <v/>
      </c>
      <c r="M37" t="str">
        <f ca="1">IFERROR(MIN(100,ROUND(AVERAGE(SUMIFS(Data!$E:$E,Data!$B:$B,$A37,Data!$A:$A,M$1)/(COUNTIFS(Data!$B:$B,$A37,Data!$A:$A,M$1)*3),SQRT(AVERAGEIFS(Data!$D:$D,Data!$B:$B,$A37,Data!$A:$A,M$1)))*100*IFERROR(VLOOKUP(MATCH($A37,INDIRECT(ADDRESS(2,38+MATCH(M$1,'Master List'!$AM$1:$XDT$1,0),1,1,"Master List")&amp;":"&amp;ADDRESS(51,38+MATCH(M$1,'Master List'!$AM$1:$XDT$1,0),1,1),TRUE),0),'Master List'!$AE$1:$AF$51,2,FALSE)+IFERROR(VLOOKUP($A37,'Master List'!$AG:$AL,6,FALSE),0),1),0)),"")</f>
        <v/>
      </c>
      <c r="N37" t="str">
        <f ca="1">IFERROR(MIN(100,ROUND(AVERAGE(SUMIFS(Data!$E:$E,Data!$B:$B,$A37,Data!$A:$A,N$1)/(COUNTIFS(Data!$B:$B,$A37,Data!$A:$A,N$1)*3),SQRT(AVERAGEIFS(Data!$D:$D,Data!$B:$B,$A37,Data!$A:$A,N$1)))*100*IFERROR(VLOOKUP(MATCH($A37,INDIRECT(ADDRESS(2,38+MATCH(N$1,'Master List'!$AM$1:$XDT$1,0),1,1,"Master List")&amp;":"&amp;ADDRESS(51,38+MATCH(N$1,'Master List'!$AM$1:$XDT$1,0),1,1),TRUE),0),'Master List'!$AE$1:$AF$51,2,FALSE)+IFERROR(VLOOKUP($A37,'Master List'!$AG:$AL,6,FALSE),0),1),0)),"")</f>
        <v/>
      </c>
      <c r="O37" t="str">
        <f ca="1">IFERROR(MIN(100,ROUND(AVERAGE(SUMIFS(Data!$E:$E,Data!$B:$B,$A37,Data!$A:$A,O$1)/(COUNTIFS(Data!$B:$B,$A37,Data!$A:$A,O$1)*3),SQRT(AVERAGEIFS(Data!$D:$D,Data!$B:$B,$A37,Data!$A:$A,O$1)))*100*IFERROR(VLOOKUP(MATCH($A37,INDIRECT(ADDRESS(2,38+MATCH(O$1,'Master List'!$AM$1:$XDT$1,0),1,1,"Master List")&amp;":"&amp;ADDRESS(51,38+MATCH(O$1,'Master List'!$AM$1:$XDT$1,0),1,1),TRUE),0),'Master List'!$AE$1:$AF$51,2,FALSE)+IFERROR(VLOOKUP($A37,'Master List'!$AG:$AL,6,FALSE),0),1),0)),"")</f>
        <v/>
      </c>
      <c r="P37" t="str">
        <f ca="1">IFERROR(MIN(100,ROUND(AVERAGE(SUMIFS(Data!$E:$E,Data!$B:$B,$A37,Data!$A:$A,P$1)/(COUNTIFS(Data!$B:$B,$A37,Data!$A:$A,P$1)*3),SQRT(AVERAGEIFS(Data!$D:$D,Data!$B:$B,$A37,Data!$A:$A,P$1)))*100*IFERROR(VLOOKUP(MATCH($A37,INDIRECT(ADDRESS(2,38+MATCH(P$1,'Master List'!$AM$1:$XDT$1,0),1,1,"Master List")&amp;":"&amp;ADDRESS(51,38+MATCH(P$1,'Master List'!$AM$1:$XDT$1,0),1,1),TRUE),0),'Master List'!$AE$1:$AF$51,2,FALSE)+IFERROR(VLOOKUP($A37,'Master List'!$AG:$AL,6,FALSE),0),1),0)),"")</f>
        <v/>
      </c>
      <c r="Q37" t="str">
        <f ca="1">IFERROR(MIN(100,ROUND(AVERAGE(SUMIFS(Data!$E:$E,Data!$B:$B,$A37,Data!$A:$A,Q$1)/(COUNTIFS(Data!$B:$B,$A37,Data!$A:$A,Q$1)*3),SQRT(AVERAGEIFS(Data!$D:$D,Data!$B:$B,$A37,Data!$A:$A,Q$1)))*100*IFERROR(VLOOKUP(MATCH($A37,INDIRECT(ADDRESS(2,38+MATCH(Q$1,'Master List'!$AM$1:$XDT$1,0),1,1,"Master List")&amp;":"&amp;ADDRESS(51,38+MATCH(Q$1,'Master List'!$AM$1:$XDT$1,0),1,1),TRUE),0),'Master List'!$AE$1:$AF$51,2,FALSE)+IFERROR(VLOOKUP($A37,'Master List'!$AG:$AL,6,FALSE),0),1),0)),"")</f>
        <v/>
      </c>
      <c r="R37" t="str">
        <f ca="1">IFERROR(MIN(100,ROUND(AVERAGE(SUMIFS(Data!$E:$E,Data!$B:$B,$A37,Data!$A:$A,R$1)/(COUNTIFS(Data!$B:$B,$A37,Data!$A:$A,R$1)*3),SQRT(AVERAGEIFS(Data!$D:$D,Data!$B:$B,$A37,Data!$A:$A,R$1)))*100*IFERROR(VLOOKUP(MATCH($A37,INDIRECT(ADDRESS(2,38+MATCH(R$1,'Master List'!$AM$1:$XDT$1,0),1,1,"Master List")&amp;":"&amp;ADDRESS(51,38+MATCH(R$1,'Master List'!$AM$1:$XDT$1,0),1,1),TRUE),0),'Master List'!$AE$1:$AF$51,2,FALSE)+IFERROR(VLOOKUP($A37,'Master List'!$AG:$AL,6,FALSE),0),1),0)),"")</f>
        <v/>
      </c>
      <c r="S37" t="str">
        <f ca="1">IFERROR(MIN(100,ROUND(AVERAGE(SUMIFS(Data!$E:$E,Data!$B:$B,$A37,Data!$A:$A,S$1)/(COUNTIFS(Data!$B:$B,$A37,Data!$A:$A,S$1)*3),SQRT(AVERAGEIFS(Data!$D:$D,Data!$B:$B,$A37,Data!$A:$A,S$1)))*100*IFERROR(VLOOKUP(MATCH($A37,INDIRECT(ADDRESS(2,38+MATCH(S$1,'Master List'!$AM$1:$XDT$1,0),1,1,"Master List")&amp;":"&amp;ADDRESS(51,38+MATCH(S$1,'Master List'!$AM$1:$XDT$1,0),1,1),TRUE),0),'Master List'!$AE$1:$AF$51,2,FALSE)+IFERROR(VLOOKUP($A37,'Master List'!$AG:$AL,6,FALSE),0),1),0)),"")</f>
        <v/>
      </c>
      <c r="T37" t="str">
        <f ca="1">IFERROR(MIN(100,ROUND(AVERAGE(SUMIFS(Data!$E:$E,Data!$B:$B,$A37,Data!$A:$A,T$1)/(COUNTIFS(Data!$B:$B,$A37,Data!$A:$A,T$1)*3),SQRT(AVERAGEIFS(Data!$D:$D,Data!$B:$B,$A37,Data!$A:$A,T$1)))*100*IFERROR(VLOOKUP(MATCH($A37,INDIRECT(ADDRESS(2,38+MATCH(T$1,'Master List'!$AM$1:$XDT$1,0),1,1,"Master List")&amp;":"&amp;ADDRESS(51,38+MATCH(T$1,'Master List'!$AM$1:$XDT$1,0),1,1),TRUE),0),'Master List'!$AE$1:$AF$51,2,FALSE)+IFERROR(VLOOKUP($A37,'Master List'!$AG:$AL,6,FALSE),0),1),0)),"")</f>
        <v/>
      </c>
      <c r="U37">
        <f t="shared" ca="1" si="6"/>
        <v>-98.962999999999994</v>
      </c>
      <c r="V37">
        <f t="shared" ca="1" si="7"/>
        <v>50</v>
      </c>
      <c r="W37">
        <f t="shared" si="8"/>
        <v>0</v>
      </c>
      <c r="Y37" t="str">
        <f>IFERROR(SUMIF(Data!B:B,$A37,Data!E:E)/(COUNTIF(Data!B:B,$A37)*3),"")</f>
        <v/>
      </c>
      <c r="Z37" t="str">
        <f>IFERROR(AVERAGEIF(Data!B:B,A37,Data!D:D),"")</f>
        <v/>
      </c>
      <c r="AA37" t="str">
        <f>IFERROR((COUNTIF(Data!B:B,A37)-COUNTIFS(Data!B:B,A37,Data!F:F,"N"))/COUNTIF(Data!B:B,A37),"")</f>
        <v/>
      </c>
      <c r="AB37" t="str">
        <f t="shared" si="1"/>
        <v/>
      </c>
      <c r="AC37" t="str">
        <f t="shared" si="2"/>
        <v/>
      </c>
      <c r="AD37">
        <f t="shared" si="11"/>
        <v>0</v>
      </c>
      <c r="AE37">
        <v>36</v>
      </c>
      <c r="AF37">
        <v>1</v>
      </c>
      <c r="AG37" s="332" t="s">
        <v>669</v>
      </c>
      <c r="AH37" s="333"/>
      <c r="AI37" s="510" t="s">
        <v>51</v>
      </c>
      <c r="AJ37" s="510" t="s">
        <v>51</v>
      </c>
      <c r="AK37" s="510" t="s">
        <v>51</v>
      </c>
      <c r="AL37">
        <f t="shared" si="9"/>
        <v>6.9999999999999993E-2</v>
      </c>
      <c r="AN37" t="s">
        <v>20</v>
      </c>
      <c r="AO37" s="157" t="s">
        <v>20</v>
      </c>
      <c r="AP37" s="161" t="s">
        <v>309</v>
      </c>
      <c r="AQ37" s="164" t="s">
        <v>273</v>
      </c>
      <c r="AR37" s="174" t="s">
        <v>290</v>
      </c>
      <c r="AS37" t="s">
        <v>273</v>
      </c>
      <c r="AT37" t="s">
        <v>290</v>
      </c>
      <c r="AU37" t="s">
        <v>290</v>
      </c>
      <c r="AV37" t="s">
        <v>290</v>
      </c>
      <c r="AW37" s="64" t="s">
        <v>274</v>
      </c>
      <c r="AX37" t="s">
        <v>376</v>
      </c>
      <c r="AY37" t="s">
        <v>393</v>
      </c>
      <c r="AZ37" t="s">
        <v>201</v>
      </c>
      <c r="BA37" t="s">
        <v>400</v>
      </c>
      <c r="BB37" t="s">
        <v>201</v>
      </c>
      <c r="BC37" t="s">
        <v>122</v>
      </c>
      <c r="BD37" s="255" t="s">
        <v>415</v>
      </c>
      <c r="BE37" s="256" t="s">
        <v>414</v>
      </c>
      <c r="BF37" t="s">
        <v>310</v>
      </c>
      <c r="BG37" s="272" t="s">
        <v>243</v>
      </c>
      <c r="BH37" s="273" t="s">
        <v>274</v>
      </c>
      <c r="BI37" t="s">
        <v>256</v>
      </c>
      <c r="BJ37" t="s">
        <v>433</v>
      </c>
      <c r="BK37" t="s">
        <v>432</v>
      </c>
      <c r="BL37" t="s">
        <v>201</v>
      </c>
      <c r="BM37" t="s">
        <v>201</v>
      </c>
      <c r="BN37" t="s">
        <v>342</v>
      </c>
      <c r="BO37" t="s">
        <v>290</v>
      </c>
      <c r="BP37" t="s">
        <v>201</v>
      </c>
      <c r="BQ37" t="s">
        <v>290</v>
      </c>
      <c r="BR37" t="s">
        <v>482</v>
      </c>
      <c r="BS37" t="s">
        <v>482</v>
      </c>
      <c r="BT37" t="s">
        <v>20</v>
      </c>
      <c r="BU37" t="s">
        <v>290</v>
      </c>
      <c r="BV37" t="s">
        <v>414</v>
      </c>
      <c r="BW37" t="s">
        <v>342</v>
      </c>
      <c r="BX37" t="s">
        <v>342</v>
      </c>
      <c r="BY37" t="s">
        <v>290</v>
      </c>
      <c r="BZ37" t="s">
        <v>240</v>
      </c>
      <c r="CA37" t="s">
        <v>201</v>
      </c>
      <c r="CB37" t="s">
        <v>274</v>
      </c>
      <c r="CC37" t="s">
        <v>20</v>
      </c>
      <c r="CD37" t="s">
        <v>20</v>
      </c>
      <c r="CE37" t="s">
        <v>274</v>
      </c>
      <c r="CF37" t="s">
        <v>342</v>
      </c>
      <c r="CG37" t="s">
        <v>534</v>
      </c>
      <c r="CH37" t="s">
        <v>342</v>
      </c>
      <c r="CI37" t="s">
        <v>274</v>
      </c>
      <c r="CJ37" t="s">
        <v>557</v>
      </c>
      <c r="CK37" t="s">
        <v>526</v>
      </c>
      <c r="CL37" t="s">
        <v>394</v>
      </c>
      <c r="CM37" t="s">
        <v>311</v>
      </c>
      <c r="CN37" t="s">
        <v>311</v>
      </c>
      <c r="CO37" t="s">
        <v>394</v>
      </c>
      <c r="CP37" t="s">
        <v>20</v>
      </c>
      <c r="CQ37" t="s">
        <v>557</v>
      </c>
      <c r="CR37" t="s">
        <v>394</v>
      </c>
      <c r="CS37" t="s">
        <v>394</v>
      </c>
      <c r="CT37" t="s">
        <v>342</v>
      </c>
      <c r="CU37" t="s">
        <v>342</v>
      </c>
      <c r="CV37" t="s">
        <v>356</v>
      </c>
      <c r="CW37" t="s">
        <v>394</v>
      </c>
      <c r="CX37" t="s">
        <v>394</v>
      </c>
      <c r="CY37" t="s">
        <v>561</v>
      </c>
      <c r="CZ37" t="s">
        <v>561</v>
      </c>
      <c r="DA37" t="s">
        <v>526</v>
      </c>
      <c r="DB37" t="s">
        <v>356</v>
      </c>
      <c r="DC37" t="s">
        <v>311</v>
      </c>
      <c r="DD37" s="531" t="s">
        <v>356</v>
      </c>
      <c r="DE37" t="s">
        <v>356</v>
      </c>
      <c r="DF37" t="s">
        <v>311</v>
      </c>
      <c r="DG37" s="542" t="s">
        <v>342</v>
      </c>
      <c r="DH37" t="s">
        <v>356</v>
      </c>
      <c r="DI37" t="s">
        <v>356</v>
      </c>
      <c r="DJ37" s="560" t="s">
        <v>275</v>
      </c>
      <c r="DK37" s="560" t="s">
        <v>275</v>
      </c>
      <c r="DL37" s="571" t="s">
        <v>21</v>
      </c>
      <c r="DM37" t="s">
        <v>664</v>
      </c>
      <c r="DN37" t="s">
        <v>370</v>
      </c>
    </row>
    <row r="38" spans="1:120">
      <c r="A38" s="93"/>
      <c r="C38" t="str">
        <f ca="1">IFERROR(MIN(100,ROUND(AVERAGE(SUMIFS(Data!$E:$E,Data!$B:$B,$A38,Data!$A:$A,#REF!)/(COUNTIFS(Data!$B:$B,$A38,Data!$A:$A,#REF!)*3),SQRT(AVERAGEIFS(Data!$D:$D,Data!$B:$B,$A38,Data!$A:$A,#REF!)))*100*IFERROR(VLOOKUP(MATCH($A38,INDIRECT(ADDRESS(2,38+MATCH(C$1,'Master List'!$AM$1:$XDT$1,0),1,1,"Master List")&amp;":"&amp;ADDRESS(51,38+MATCH(C$1,'Master List'!$AM$1:$XDT$1,0),1,1),TRUE),0),'Master List'!$AE$1:$AF$51,2,FALSE)+IFERROR(VLOOKUP($A38,'Master List'!$AG:$AL,6,FALSE),0),1),0)),"")</f>
        <v/>
      </c>
      <c r="D38" t="str">
        <f ca="1">IFERROR(MIN(100,ROUND(AVERAGE(SUMIFS(Data!$E:$E,Data!$B:$B,$A38,Data!$A:$A,#REF!)/(COUNTIFS(Data!$B:$B,$A38,Data!$A:$A,#REF!)*3),SQRT(AVERAGEIFS(Data!$D:$D,Data!$B:$B,$A38,Data!$A:$A,#REF!)))*100*IFERROR(VLOOKUP(MATCH($A38,INDIRECT(ADDRESS(2,38+MATCH(D$1,'Master List'!$AM$1:$XDT$1,0),1,1,"Master List")&amp;":"&amp;ADDRESS(51,38+MATCH(D$1,'Master List'!$AM$1:$XDT$1,0),1,1),TRUE),0),'Master List'!$AE$1:$AF$51,2,FALSE)+IFERROR(VLOOKUP($A38,'Master List'!$AG:$AL,6,FALSE),0),1),0)),"")</f>
        <v/>
      </c>
      <c r="E38" t="str">
        <f ca="1">IFERROR(MIN(100,ROUND(AVERAGE(SUMIFS(Data!$E:$E,Data!$B:$B,$A38,Data!$A:$A,#REF!)/(COUNTIFS(Data!$B:$B,$A38,Data!$A:$A,#REF!)*3),SQRT(AVERAGEIFS(Data!$D:$D,Data!$B:$B,$A38,Data!$A:$A,#REF!)))*100*IFERROR(VLOOKUP(MATCH($A38,INDIRECT(ADDRESS(2,38+MATCH(E$1,'Master List'!$AM$1:$XDT$1,0),1,1,"Master List")&amp;":"&amp;ADDRESS(51,38+MATCH(E$1,'Master List'!$AM$1:$XDT$1,0),1,1),TRUE),0),'Master List'!$AE$1:$AF$51,2,FALSE)+IFERROR(VLOOKUP($A38,'Master List'!$AG:$AL,6,FALSE),0),1),0)),"")</f>
        <v/>
      </c>
      <c r="F38" t="str">
        <f ca="1">IFERROR(MIN(100,ROUND(AVERAGE(SUMIFS(Data!$E:$E,Data!$B:$B,$A38,Data!$A:$A,#REF!)/(COUNTIFS(Data!$B:$B,$A38,Data!$A:$A,#REF!)*3),SQRT(AVERAGEIFS(Data!$D:$D,Data!$B:$B,$A38,Data!$A:$A,#REF!)))*100*IFERROR(VLOOKUP(MATCH($A38,INDIRECT(ADDRESS(2,38+MATCH(F$1,'Master List'!$AM$1:$XDT$1,0),1,1,"Master List")&amp;":"&amp;ADDRESS(51,38+MATCH(F$1,'Master List'!$AM$1:$XDT$1,0),1,1),TRUE),0),'Master List'!$AE$1:$AF$51,2,FALSE)+IFERROR(VLOOKUP($A38,'Master List'!$AG:$AL,6,FALSE),0),1),0)),"")</f>
        <v/>
      </c>
      <c r="G38" t="str">
        <f ca="1">IFERROR(MIN(100,ROUND(AVERAGE(SUMIFS(Data!$E:$E,Data!$B:$B,$A38,Data!$A:$A,#REF!)/(COUNTIFS(Data!$B:$B,$A38,Data!$A:$A,#REF!)*3),SQRT(AVERAGEIFS(Data!$D:$D,Data!$B:$B,$A38,Data!$A:$A,#REF!)))*100*IFERROR(VLOOKUP(MATCH($A38,INDIRECT(ADDRESS(2,38+MATCH(G$1,'Master List'!$AM$1:$XDT$1,0),1,1,"Master List")&amp;":"&amp;ADDRESS(51,38+MATCH(G$1,'Master List'!$AM$1:$XDT$1,0),1,1),TRUE),0),'Master List'!$AE$1:$AF$51,2,FALSE)+IFERROR(VLOOKUP($A38,'Master List'!$AG:$AL,6,FALSE),0),1),0)),"")</f>
        <v/>
      </c>
      <c r="H38">
        <f t="shared" ca="1" si="4"/>
        <v>-98.962000000000003</v>
      </c>
      <c r="I38">
        <f t="shared" ca="1" si="5"/>
        <v>14</v>
      </c>
      <c r="J38">
        <f t="shared" si="10"/>
        <v>0</v>
      </c>
      <c r="K38" t="str">
        <f ca="1">IFERROR(MIN(100,ROUND(AVERAGE(SUMIFS(Data!$E:$E,Data!$B:$B,$A38,Data!$A:$A,K$1)/(COUNTIFS(Data!$B:$B,$A38,Data!$A:$A,K$1)*3),SQRT(AVERAGEIFS(Data!$D:$D,Data!$B:$B,$A38,Data!$A:$A,K$1)))*100*IFERROR(VLOOKUP(MATCH($A38,INDIRECT(ADDRESS(2,38+MATCH(K$1,'Master List'!$AM$1:$XDT$1,0),1,1,"Master List")&amp;":"&amp;ADDRESS(51,38+MATCH(K$1,'Master List'!$AM$1:$XDT$1,0),1,1),TRUE),0),'Master List'!$AE$1:$AF$51,2,FALSE)+IFERROR(VLOOKUP($A38,'Master List'!$AG:$AL,6,FALSE),0),1),0)),"")</f>
        <v/>
      </c>
      <c r="L38" t="str">
        <f ca="1">IFERROR(MIN(100,ROUND(AVERAGE(SUMIFS(Data!$E:$E,Data!$B:$B,$A38,Data!$A:$A,L$1)/(COUNTIFS(Data!$B:$B,$A38,Data!$A:$A,L$1)*3),SQRT(AVERAGEIFS(Data!$D:$D,Data!$B:$B,$A38,Data!$A:$A,L$1)))*100*IFERROR(VLOOKUP(MATCH($A38,INDIRECT(ADDRESS(2,38+MATCH(L$1,'Master List'!$AM$1:$XDT$1,0),1,1,"Master List")&amp;":"&amp;ADDRESS(51,38+MATCH(L$1,'Master List'!$AM$1:$XDT$1,0),1,1),TRUE),0),'Master List'!$AE$1:$AF$51,2,FALSE)+IFERROR(VLOOKUP($A38,'Master List'!$AG:$AL,6,FALSE),0),1),0)),"")</f>
        <v/>
      </c>
      <c r="M38" t="str">
        <f ca="1">IFERROR(MIN(100,ROUND(AVERAGE(SUMIFS(Data!$E:$E,Data!$B:$B,$A38,Data!$A:$A,M$1)/(COUNTIFS(Data!$B:$B,$A38,Data!$A:$A,M$1)*3),SQRT(AVERAGEIFS(Data!$D:$D,Data!$B:$B,$A38,Data!$A:$A,M$1)))*100*IFERROR(VLOOKUP(MATCH($A38,INDIRECT(ADDRESS(2,38+MATCH(M$1,'Master List'!$AM$1:$XDT$1,0),1,1,"Master List")&amp;":"&amp;ADDRESS(51,38+MATCH(M$1,'Master List'!$AM$1:$XDT$1,0),1,1),TRUE),0),'Master List'!$AE$1:$AF$51,2,FALSE)+IFERROR(VLOOKUP($A38,'Master List'!$AG:$AL,6,FALSE),0),1),0)),"")</f>
        <v/>
      </c>
      <c r="N38" t="str">
        <f ca="1">IFERROR(MIN(100,ROUND(AVERAGE(SUMIFS(Data!$E:$E,Data!$B:$B,$A38,Data!$A:$A,N$1)/(COUNTIFS(Data!$B:$B,$A38,Data!$A:$A,N$1)*3),SQRT(AVERAGEIFS(Data!$D:$D,Data!$B:$B,$A38,Data!$A:$A,N$1)))*100*IFERROR(VLOOKUP(MATCH($A38,INDIRECT(ADDRESS(2,38+MATCH(N$1,'Master List'!$AM$1:$XDT$1,0),1,1,"Master List")&amp;":"&amp;ADDRESS(51,38+MATCH(N$1,'Master List'!$AM$1:$XDT$1,0),1,1),TRUE),0),'Master List'!$AE$1:$AF$51,2,FALSE)+IFERROR(VLOOKUP($A38,'Master List'!$AG:$AL,6,FALSE),0),1),0)),"")</f>
        <v/>
      </c>
      <c r="O38" t="str">
        <f ca="1">IFERROR(MIN(100,ROUND(AVERAGE(SUMIFS(Data!$E:$E,Data!$B:$B,$A38,Data!$A:$A,O$1)/(COUNTIFS(Data!$B:$B,$A38,Data!$A:$A,O$1)*3),SQRT(AVERAGEIFS(Data!$D:$D,Data!$B:$B,$A38,Data!$A:$A,O$1)))*100*IFERROR(VLOOKUP(MATCH($A38,INDIRECT(ADDRESS(2,38+MATCH(O$1,'Master List'!$AM$1:$XDT$1,0),1,1,"Master List")&amp;":"&amp;ADDRESS(51,38+MATCH(O$1,'Master List'!$AM$1:$XDT$1,0),1,1),TRUE),0),'Master List'!$AE$1:$AF$51,2,FALSE)+IFERROR(VLOOKUP($A38,'Master List'!$AG:$AL,6,FALSE),0),1),0)),"")</f>
        <v/>
      </c>
      <c r="P38" t="str">
        <f ca="1">IFERROR(MIN(100,ROUND(AVERAGE(SUMIFS(Data!$E:$E,Data!$B:$B,$A38,Data!$A:$A,P$1)/(COUNTIFS(Data!$B:$B,$A38,Data!$A:$A,P$1)*3),SQRT(AVERAGEIFS(Data!$D:$D,Data!$B:$B,$A38,Data!$A:$A,P$1)))*100*IFERROR(VLOOKUP(MATCH($A38,INDIRECT(ADDRESS(2,38+MATCH(P$1,'Master List'!$AM$1:$XDT$1,0),1,1,"Master List")&amp;":"&amp;ADDRESS(51,38+MATCH(P$1,'Master List'!$AM$1:$XDT$1,0),1,1),TRUE),0),'Master List'!$AE$1:$AF$51,2,FALSE)+IFERROR(VLOOKUP($A38,'Master List'!$AG:$AL,6,FALSE),0),1),0)),"")</f>
        <v/>
      </c>
      <c r="Q38" t="str">
        <f ca="1">IFERROR(MIN(100,ROUND(AVERAGE(SUMIFS(Data!$E:$E,Data!$B:$B,$A38,Data!$A:$A,Q$1)/(COUNTIFS(Data!$B:$B,$A38,Data!$A:$A,Q$1)*3),SQRT(AVERAGEIFS(Data!$D:$D,Data!$B:$B,$A38,Data!$A:$A,Q$1)))*100*IFERROR(VLOOKUP(MATCH($A38,INDIRECT(ADDRESS(2,38+MATCH(Q$1,'Master List'!$AM$1:$XDT$1,0),1,1,"Master List")&amp;":"&amp;ADDRESS(51,38+MATCH(Q$1,'Master List'!$AM$1:$XDT$1,0),1,1),TRUE),0),'Master List'!$AE$1:$AF$51,2,FALSE)+IFERROR(VLOOKUP($A38,'Master List'!$AG:$AL,6,FALSE),0),1),0)),"")</f>
        <v/>
      </c>
      <c r="R38" t="str">
        <f ca="1">IFERROR(MIN(100,ROUND(AVERAGE(SUMIFS(Data!$E:$E,Data!$B:$B,$A38,Data!$A:$A,R$1)/(COUNTIFS(Data!$B:$B,$A38,Data!$A:$A,R$1)*3),SQRT(AVERAGEIFS(Data!$D:$D,Data!$B:$B,$A38,Data!$A:$A,R$1)))*100*IFERROR(VLOOKUP(MATCH($A38,INDIRECT(ADDRESS(2,38+MATCH(R$1,'Master List'!$AM$1:$XDT$1,0),1,1,"Master List")&amp;":"&amp;ADDRESS(51,38+MATCH(R$1,'Master List'!$AM$1:$XDT$1,0),1,1),TRUE),0),'Master List'!$AE$1:$AF$51,2,FALSE)+IFERROR(VLOOKUP($A38,'Master List'!$AG:$AL,6,FALSE),0),1),0)),"")</f>
        <v/>
      </c>
      <c r="S38" t="str">
        <f ca="1">IFERROR(MIN(100,ROUND(AVERAGE(SUMIFS(Data!$E:$E,Data!$B:$B,$A38,Data!$A:$A,S$1)/(COUNTIFS(Data!$B:$B,$A38,Data!$A:$A,S$1)*3),SQRT(AVERAGEIFS(Data!$D:$D,Data!$B:$B,$A38,Data!$A:$A,S$1)))*100*IFERROR(VLOOKUP(MATCH($A38,INDIRECT(ADDRESS(2,38+MATCH(S$1,'Master List'!$AM$1:$XDT$1,0),1,1,"Master List")&amp;":"&amp;ADDRESS(51,38+MATCH(S$1,'Master List'!$AM$1:$XDT$1,0),1,1),TRUE),0),'Master List'!$AE$1:$AF$51,2,FALSE)+IFERROR(VLOOKUP($A38,'Master List'!$AG:$AL,6,FALSE),0),1),0)),"")</f>
        <v/>
      </c>
      <c r="T38" t="str">
        <f ca="1">IFERROR(MIN(100,ROUND(AVERAGE(SUMIFS(Data!$E:$E,Data!$B:$B,$A38,Data!$A:$A,T$1)/(COUNTIFS(Data!$B:$B,$A38,Data!$A:$A,T$1)*3),SQRT(AVERAGEIFS(Data!$D:$D,Data!$B:$B,$A38,Data!$A:$A,T$1)))*100*IFERROR(VLOOKUP(MATCH($A38,INDIRECT(ADDRESS(2,38+MATCH(T$1,'Master List'!$AM$1:$XDT$1,0),1,1,"Master List")&amp;":"&amp;ADDRESS(51,38+MATCH(T$1,'Master List'!$AM$1:$XDT$1,0),1,1),TRUE),0),'Master List'!$AE$1:$AF$51,2,FALSE)+IFERROR(VLOOKUP($A38,'Master List'!$AG:$AL,6,FALSE),0),1),0)),"")</f>
        <v/>
      </c>
      <c r="U38">
        <f t="shared" ca="1" si="6"/>
        <v>-98.962000000000003</v>
      </c>
      <c r="V38">
        <f t="shared" ca="1" si="7"/>
        <v>49</v>
      </c>
      <c r="W38">
        <f t="shared" si="8"/>
        <v>0</v>
      </c>
      <c r="Y38" t="str">
        <f>IFERROR(SUMIF(Data!B:B,$A38,Data!E:E)/(COUNTIF(Data!B:B,$A38)*3),"")</f>
        <v/>
      </c>
      <c r="Z38" t="str">
        <f>IFERROR(AVERAGEIF(Data!B:B,A38,Data!D:D),"")</f>
        <v/>
      </c>
      <c r="AA38" t="str">
        <f>IFERROR((COUNTIF(Data!B:B,A38)-COUNTIFS(Data!B:B,A38,Data!F:F,"N"))/COUNTIF(Data!B:B,A38),"")</f>
        <v/>
      </c>
      <c r="AB38" t="str">
        <f t="shared" si="1"/>
        <v/>
      </c>
      <c r="AC38" t="str">
        <f t="shared" si="2"/>
        <v/>
      </c>
      <c r="AD38">
        <f t="shared" si="11"/>
        <v>0</v>
      </c>
      <c r="AE38">
        <v>37</v>
      </c>
      <c r="AF38">
        <v>1</v>
      </c>
      <c r="AG38" s="332"/>
      <c r="AH38" s="333"/>
      <c r="AI38" s="510"/>
      <c r="AJ38" s="510"/>
      <c r="AK38" s="510"/>
      <c r="AL38">
        <f t="shared" si="9"/>
        <v>0</v>
      </c>
      <c r="AN38" t="s">
        <v>336</v>
      </c>
      <c r="AO38" s="157" t="s">
        <v>336</v>
      </c>
      <c r="AP38" s="161" t="s">
        <v>273</v>
      </c>
      <c r="AQ38" s="164" t="s">
        <v>290</v>
      </c>
      <c r="AR38" s="174" t="s">
        <v>20</v>
      </c>
      <c r="AS38" t="s">
        <v>20</v>
      </c>
      <c r="AT38" t="s">
        <v>273</v>
      </c>
      <c r="AU38" t="s">
        <v>273</v>
      </c>
      <c r="AV38" t="s">
        <v>273</v>
      </c>
      <c r="AW38" s="64" t="s">
        <v>370</v>
      </c>
      <c r="AX38" t="s">
        <v>256</v>
      </c>
      <c r="AY38" t="s">
        <v>290</v>
      </c>
      <c r="AZ38" t="s">
        <v>290</v>
      </c>
      <c r="BA38" t="s">
        <v>201</v>
      </c>
      <c r="BB38" t="s">
        <v>290</v>
      </c>
      <c r="BC38" t="s">
        <v>400</v>
      </c>
      <c r="BD38" s="255" t="s">
        <v>122</v>
      </c>
      <c r="BE38" s="256" t="s">
        <v>400</v>
      </c>
      <c r="BF38" t="s">
        <v>290</v>
      </c>
      <c r="BG38" s="272" t="s">
        <v>311</v>
      </c>
      <c r="BH38" s="273" t="s">
        <v>256</v>
      </c>
      <c r="BI38" t="s">
        <v>394</v>
      </c>
      <c r="BJ38" t="s">
        <v>201</v>
      </c>
      <c r="BK38" t="s">
        <v>440</v>
      </c>
      <c r="BL38" t="s">
        <v>290</v>
      </c>
      <c r="BM38" t="s">
        <v>290</v>
      </c>
      <c r="BN38" t="s">
        <v>440</v>
      </c>
      <c r="BO38" t="s">
        <v>20</v>
      </c>
      <c r="BP38" t="s">
        <v>290</v>
      </c>
      <c r="BQ38" t="s">
        <v>20</v>
      </c>
      <c r="BR38" t="s">
        <v>20</v>
      </c>
      <c r="BS38" t="s">
        <v>394</v>
      </c>
      <c r="BT38" t="s">
        <v>274</v>
      </c>
      <c r="BU38" t="s">
        <v>20</v>
      </c>
      <c r="BV38" t="s">
        <v>482</v>
      </c>
      <c r="BW38" t="s">
        <v>201</v>
      </c>
      <c r="BX38" t="s">
        <v>201</v>
      </c>
      <c r="BY38" t="s">
        <v>342</v>
      </c>
      <c r="BZ38" t="s">
        <v>342</v>
      </c>
      <c r="CA38" t="s">
        <v>414</v>
      </c>
      <c r="CB38" t="s">
        <v>20</v>
      </c>
      <c r="CC38" t="s">
        <v>526</v>
      </c>
      <c r="CD38" t="s">
        <v>526</v>
      </c>
      <c r="CE38" t="s">
        <v>414</v>
      </c>
      <c r="CF38" t="s">
        <v>274</v>
      </c>
      <c r="CG38" t="s">
        <v>20</v>
      </c>
      <c r="CH38" t="s">
        <v>274</v>
      </c>
      <c r="CI38" t="s">
        <v>414</v>
      </c>
      <c r="CJ38" t="s">
        <v>534</v>
      </c>
      <c r="CK38" t="s">
        <v>394</v>
      </c>
      <c r="CL38" t="s">
        <v>311</v>
      </c>
      <c r="CM38" t="s">
        <v>394</v>
      </c>
      <c r="CN38" t="s">
        <v>394</v>
      </c>
      <c r="CO38" t="s">
        <v>356</v>
      </c>
      <c r="CP38" t="s">
        <v>311</v>
      </c>
      <c r="CQ38" t="s">
        <v>526</v>
      </c>
      <c r="CR38" t="s">
        <v>580</v>
      </c>
      <c r="CS38" t="s">
        <v>595</v>
      </c>
      <c r="CT38" t="s">
        <v>526</v>
      </c>
      <c r="CU38" t="s">
        <v>360</v>
      </c>
      <c r="CV38" t="s">
        <v>394</v>
      </c>
      <c r="CW38" t="s">
        <v>561</v>
      </c>
      <c r="CX38" t="s">
        <v>561</v>
      </c>
      <c r="CY38" t="s">
        <v>256</v>
      </c>
      <c r="CZ38" t="s">
        <v>256</v>
      </c>
      <c r="DA38" t="s">
        <v>342</v>
      </c>
      <c r="DB38" t="s">
        <v>394</v>
      </c>
      <c r="DC38" t="s">
        <v>394</v>
      </c>
      <c r="DD38" s="531" t="s">
        <v>311</v>
      </c>
      <c r="DE38" t="s">
        <v>311</v>
      </c>
      <c r="DF38" t="s">
        <v>561</v>
      </c>
      <c r="DG38" s="542" t="s">
        <v>394</v>
      </c>
      <c r="DH38" t="s">
        <v>561</v>
      </c>
      <c r="DI38" t="s">
        <v>561</v>
      </c>
      <c r="DJ38" s="560" t="s">
        <v>285</v>
      </c>
      <c r="DK38" s="560" t="s">
        <v>285</v>
      </c>
      <c r="DL38" s="571" t="s">
        <v>685</v>
      </c>
      <c r="DM38" t="s">
        <v>700</v>
      </c>
      <c r="DN38" t="s">
        <v>285</v>
      </c>
    </row>
    <row r="39" spans="1:120">
      <c r="A39" s="93"/>
      <c r="C39" t="str">
        <f ca="1">IFERROR(MIN(100,ROUND(AVERAGE(SUMIFS(Data!$E:$E,Data!$B:$B,$A39,Data!$A:$A,#REF!)/(COUNTIFS(Data!$B:$B,$A39,Data!$A:$A,#REF!)*3),SQRT(AVERAGEIFS(Data!$D:$D,Data!$B:$B,$A39,Data!$A:$A,#REF!)))*100*IFERROR(VLOOKUP(MATCH($A39,INDIRECT(ADDRESS(2,38+MATCH(C$1,'Master List'!$AM$1:$XDT$1,0),1,1,"Master List")&amp;":"&amp;ADDRESS(51,38+MATCH(C$1,'Master List'!$AM$1:$XDT$1,0),1,1),TRUE),0),'Master List'!$AE$1:$AF$51,2,FALSE)+IFERROR(VLOOKUP($A39,'Master List'!$AG:$AL,6,FALSE),0),1),0)),"")</f>
        <v/>
      </c>
      <c r="D39" t="str">
        <f ca="1">IFERROR(MIN(100,ROUND(AVERAGE(SUMIFS(Data!$E:$E,Data!$B:$B,$A39,Data!$A:$A,#REF!)/(COUNTIFS(Data!$B:$B,$A39,Data!$A:$A,#REF!)*3),SQRT(AVERAGEIFS(Data!$D:$D,Data!$B:$B,$A39,Data!$A:$A,#REF!)))*100*IFERROR(VLOOKUP(MATCH($A39,INDIRECT(ADDRESS(2,38+MATCH(D$1,'Master List'!$AM$1:$XDT$1,0),1,1,"Master List")&amp;":"&amp;ADDRESS(51,38+MATCH(D$1,'Master List'!$AM$1:$XDT$1,0),1,1),TRUE),0),'Master List'!$AE$1:$AF$51,2,FALSE)+IFERROR(VLOOKUP($A39,'Master List'!$AG:$AL,6,FALSE),0),1),0)),"")</f>
        <v/>
      </c>
      <c r="E39" t="str">
        <f ca="1">IFERROR(MIN(100,ROUND(AVERAGE(SUMIFS(Data!$E:$E,Data!$B:$B,$A39,Data!$A:$A,#REF!)/(COUNTIFS(Data!$B:$B,$A39,Data!$A:$A,#REF!)*3),SQRT(AVERAGEIFS(Data!$D:$D,Data!$B:$B,$A39,Data!$A:$A,#REF!)))*100*IFERROR(VLOOKUP(MATCH($A39,INDIRECT(ADDRESS(2,38+MATCH(E$1,'Master List'!$AM$1:$XDT$1,0),1,1,"Master List")&amp;":"&amp;ADDRESS(51,38+MATCH(E$1,'Master List'!$AM$1:$XDT$1,0),1,1),TRUE),0),'Master List'!$AE$1:$AF$51,2,FALSE)+IFERROR(VLOOKUP($A39,'Master List'!$AG:$AL,6,FALSE),0),1),0)),"")</f>
        <v/>
      </c>
      <c r="F39" t="str">
        <f ca="1">IFERROR(MIN(100,ROUND(AVERAGE(SUMIFS(Data!$E:$E,Data!$B:$B,$A39,Data!$A:$A,#REF!)/(COUNTIFS(Data!$B:$B,$A39,Data!$A:$A,#REF!)*3),SQRT(AVERAGEIFS(Data!$D:$D,Data!$B:$B,$A39,Data!$A:$A,#REF!)))*100*IFERROR(VLOOKUP(MATCH($A39,INDIRECT(ADDRESS(2,38+MATCH(F$1,'Master List'!$AM$1:$XDT$1,0),1,1,"Master List")&amp;":"&amp;ADDRESS(51,38+MATCH(F$1,'Master List'!$AM$1:$XDT$1,0),1,1),TRUE),0),'Master List'!$AE$1:$AF$51,2,FALSE)+IFERROR(VLOOKUP($A39,'Master List'!$AG:$AL,6,FALSE),0),1),0)),"")</f>
        <v/>
      </c>
      <c r="G39" t="str">
        <f ca="1">IFERROR(MIN(100,ROUND(AVERAGE(SUMIFS(Data!$E:$E,Data!$B:$B,$A39,Data!$A:$A,#REF!)/(COUNTIFS(Data!$B:$B,$A39,Data!$A:$A,#REF!)*3),SQRT(AVERAGEIFS(Data!$D:$D,Data!$B:$B,$A39,Data!$A:$A,#REF!)))*100*IFERROR(VLOOKUP(MATCH($A39,INDIRECT(ADDRESS(2,38+MATCH(G$1,'Master List'!$AM$1:$XDT$1,0),1,1,"Master List")&amp;":"&amp;ADDRESS(51,38+MATCH(G$1,'Master List'!$AM$1:$XDT$1,0),1,1),TRUE),0),'Master List'!$AE$1:$AF$51,2,FALSE)+IFERROR(VLOOKUP($A39,'Master List'!$AG:$AL,6,FALSE),0),1),0)),"")</f>
        <v/>
      </c>
      <c r="H39">
        <f t="shared" ca="1" si="4"/>
        <v>-98.960999999999999</v>
      </c>
      <c r="I39">
        <f t="shared" ca="1" si="5"/>
        <v>13</v>
      </c>
      <c r="J39">
        <f t="shared" si="10"/>
        <v>0</v>
      </c>
      <c r="K39" t="str">
        <f ca="1">IFERROR(MIN(100,ROUND(AVERAGE(SUMIFS(Data!$E:$E,Data!$B:$B,$A39,Data!$A:$A,K$1)/(COUNTIFS(Data!$B:$B,$A39,Data!$A:$A,K$1)*3),SQRT(AVERAGEIFS(Data!$D:$D,Data!$B:$B,$A39,Data!$A:$A,K$1)))*100*IFERROR(VLOOKUP(MATCH($A39,INDIRECT(ADDRESS(2,38+MATCH(K$1,'Master List'!$AM$1:$XDT$1,0),1,1,"Master List")&amp;":"&amp;ADDRESS(51,38+MATCH(K$1,'Master List'!$AM$1:$XDT$1,0),1,1),TRUE),0),'Master List'!$AE$1:$AF$51,2,FALSE)+IFERROR(VLOOKUP($A39,'Master List'!$AG:$AL,6,FALSE),0),1),0)),"")</f>
        <v/>
      </c>
      <c r="L39" t="str">
        <f ca="1">IFERROR(MIN(100,ROUND(AVERAGE(SUMIFS(Data!$E:$E,Data!$B:$B,$A39,Data!$A:$A,L$1)/(COUNTIFS(Data!$B:$B,$A39,Data!$A:$A,L$1)*3),SQRT(AVERAGEIFS(Data!$D:$D,Data!$B:$B,$A39,Data!$A:$A,L$1)))*100*IFERROR(VLOOKUP(MATCH($A39,INDIRECT(ADDRESS(2,38+MATCH(L$1,'Master List'!$AM$1:$XDT$1,0),1,1,"Master List")&amp;":"&amp;ADDRESS(51,38+MATCH(L$1,'Master List'!$AM$1:$XDT$1,0),1,1),TRUE),0),'Master List'!$AE$1:$AF$51,2,FALSE)+IFERROR(VLOOKUP($A39,'Master List'!$AG:$AL,6,FALSE),0),1),0)),"")</f>
        <v/>
      </c>
      <c r="M39" t="str">
        <f ca="1">IFERROR(MIN(100,ROUND(AVERAGE(SUMIFS(Data!$E:$E,Data!$B:$B,$A39,Data!$A:$A,M$1)/(COUNTIFS(Data!$B:$B,$A39,Data!$A:$A,M$1)*3),SQRT(AVERAGEIFS(Data!$D:$D,Data!$B:$B,$A39,Data!$A:$A,M$1)))*100*IFERROR(VLOOKUP(MATCH($A39,INDIRECT(ADDRESS(2,38+MATCH(M$1,'Master List'!$AM$1:$XDT$1,0),1,1,"Master List")&amp;":"&amp;ADDRESS(51,38+MATCH(M$1,'Master List'!$AM$1:$XDT$1,0),1,1),TRUE),0),'Master List'!$AE$1:$AF$51,2,FALSE)+IFERROR(VLOOKUP($A39,'Master List'!$AG:$AL,6,FALSE),0),1),0)),"")</f>
        <v/>
      </c>
      <c r="N39" t="str">
        <f ca="1">IFERROR(MIN(100,ROUND(AVERAGE(SUMIFS(Data!$E:$E,Data!$B:$B,$A39,Data!$A:$A,N$1)/(COUNTIFS(Data!$B:$B,$A39,Data!$A:$A,N$1)*3),SQRT(AVERAGEIFS(Data!$D:$D,Data!$B:$B,$A39,Data!$A:$A,N$1)))*100*IFERROR(VLOOKUP(MATCH($A39,INDIRECT(ADDRESS(2,38+MATCH(N$1,'Master List'!$AM$1:$XDT$1,0),1,1,"Master List")&amp;":"&amp;ADDRESS(51,38+MATCH(N$1,'Master List'!$AM$1:$XDT$1,0),1,1),TRUE),0),'Master List'!$AE$1:$AF$51,2,FALSE)+IFERROR(VLOOKUP($A39,'Master List'!$AG:$AL,6,FALSE),0),1),0)),"")</f>
        <v/>
      </c>
      <c r="O39" t="str">
        <f ca="1">IFERROR(MIN(100,ROUND(AVERAGE(SUMIFS(Data!$E:$E,Data!$B:$B,$A39,Data!$A:$A,O$1)/(COUNTIFS(Data!$B:$B,$A39,Data!$A:$A,O$1)*3),SQRT(AVERAGEIFS(Data!$D:$D,Data!$B:$B,$A39,Data!$A:$A,O$1)))*100*IFERROR(VLOOKUP(MATCH($A39,INDIRECT(ADDRESS(2,38+MATCH(O$1,'Master List'!$AM$1:$XDT$1,0),1,1,"Master List")&amp;":"&amp;ADDRESS(51,38+MATCH(O$1,'Master List'!$AM$1:$XDT$1,0),1,1),TRUE),0),'Master List'!$AE$1:$AF$51,2,FALSE)+IFERROR(VLOOKUP($A39,'Master List'!$AG:$AL,6,FALSE),0),1),0)),"")</f>
        <v/>
      </c>
      <c r="P39" t="str">
        <f ca="1">IFERROR(MIN(100,ROUND(AVERAGE(SUMIFS(Data!$E:$E,Data!$B:$B,$A39,Data!$A:$A,P$1)/(COUNTIFS(Data!$B:$B,$A39,Data!$A:$A,P$1)*3),SQRT(AVERAGEIFS(Data!$D:$D,Data!$B:$B,$A39,Data!$A:$A,P$1)))*100*IFERROR(VLOOKUP(MATCH($A39,INDIRECT(ADDRESS(2,38+MATCH(P$1,'Master List'!$AM$1:$XDT$1,0),1,1,"Master List")&amp;":"&amp;ADDRESS(51,38+MATCH(P$1,'Master List'!$AM$1:$XDT$1,0),1,1),TRUE),0),'Master List'!$AE$1:$AF$51,2,FALSE)+IFERROR(VLOOKUP($A39,'Master List'!$AG:$AL,6,FALSE),0),1),0)),"")</f>
        <v/>
      </c>
      <c r="Q39" t="str">
        <f ca="1">IFERROR(MIN(100,ROUND(AVERAGE(SUMIFS(Data!$E:$E,Data!$B:$B,$A39,Data!$A:$A,Q$1)/(COUNTIFS(Data!$B:$B,$A39,Data!$A:$A,Q$1)*3),SQRT(AVERAGEIFS(Data!$D:$D,Data!$B:$B,$A39,Data!$A:$A,Q$1)))*100*IFERROR(VLOOKUP(MATCH($A39,INDIRECT(ADDRESS(2,38+MATCH(Q$1,'Master List'!$AM$1:$XDT$1,0),1,1,"Master List")&amp;":"&amp;ADDRESS(51,38+MATCH(Q$1,'Master List'!$AM$1:$XDT$1,0),1,1),TRUE),0),'Master List'!$AE$1:$AF$51,2,FALSE)+IFERROR(VLOOKUP($A39,'Master List'!$AG:$AL,6,FALSE),0),1),0)),"")</f>
        <v/>
      </c>
      <c r="R39" t="str">
        <f ca="1">IFERROR(MIN(100,ROUND(AVERAGE(SUMIFS(Data!$E:$E,Data!$B:$B,$A39,Data!$A:$A,R$1)/(COUNTIFS(Data!$B:$B,$A39,Data!$A:$A,R$1)*3),SQRT(AVERAGEIFS(Data!$D:$D,Data!$B:$B,$A39,Data!$A:$A,R$1)))*100*IFERROR(VLOOKUP(MATCH($A39,INDIRECT(ADDRESS(2,38+MATCH(R$1,'Master List'!$AM$1:$XDT$1,0),1,1,"Master List")&amp;":"&amp;ADDRESS(51,38+MATCH(R$1,'Master List'!$AM$1:$XDT$1,0),1,1),TRUE),0),'Master List'!$AE$1:$AF$51,2,FALSE)+IFERROR(VLOOKUP($A39,'Master List'!$AG:$AL,6,FALSE),0),1),0)),"")</f>
        <v/>
      </c>
      <c r="S39" t="str">
        <f ca="1">IFERROR(MIN(100,ROUND(AVERAGE(SUMIFS(Data!$E:$E,Data!$B:$B,$A39,Data!$A:$A,S$1)/(COUNTIFS(Data!$B:$B,$A39,Data!$A:$A,S$1)*3),SQRT(AVERAGEIFS(Data!$D:$D,Data!$B:$B,$A39,Data!$A:$A,S$1)))*100*IFERROR(VLOOKUP(MATCH($A39,INDIRECT(ADDRESS(2,38+MATCH(S$1,'Master List'!$AM$1:$XDT$1,0),1,1,"Master List")&amp;":"&amp;ADDRESS(51,38+MATCH(S$1,'Master List'!$AM$1:$XDT$1,0),1,1),TRUE),0),'Master List'!$AE$1:$AF$51,2,FALSE)+IFERROR(VLOOKUP($A39,'Master List'!$AG:$AL,6,FALSE),0),1),0)),"")</f>
        <v/>
      </c>
      <c r="T39" t="str">
        <f ca="1">IFERROR(MIN(100,ROUND(AVERAGE(SUMIFS(Data!$E:$E,Data!$B:$B,$A39,Data!$A:$A,T$1)/(COUNTIFS(Data!$B:$B,$A39,Data!$A:$A,T$1)*3),SQRT(AVERAGEIFS(Data!$D:$D,Data!$B:$B,$A39,Data!$A:$A,T$1)))*100*IFERROR(VLOOKUP(MATCH($A39,INDIRECT(ADDRESS(2,38+MATCH(T$1,'Master List'!$AM$1:$XDT$1,0),1,1,"Master List")&amp;":"&amp;ADDRESS(51,38+MATCH(T$1,'Master List'!$AM$1:$XDT$1,0),1,1),TRUE),0),'Master List'!$AE$1:$AF$51,2,FALSE)+IFERROR(VLOOKUP($A39,'Master List'!$AG:$AL,6,FALSE),0),1),0)),"")</f>
        <v/>
      </c>
      <c r="U39">
        <f t="shared" ca="1" si="6"/>
        <v>-98.960999999999999</v>
      </c>
      <c r="V39">
        <f t="shared" ca="1" si="7"/>
        <v>48</v>
      </c>
      <c r="W39">
        <f t="shared" si="8"/>
        <v>0</v>
      </c>
      <c r="Y39" t="str">
        <f>IFERROR(SUMIF(Data!B:B,$A39,Data!E:E)/(COUNTIF(Data!B:B,$A39)*3),"")</f>
        <v/>
      </c>
      <c r="Z39" t="str">
        <f>IFERROR(AVERAGEIF(Data!B:B,A39,Data!D:D),"")</f>
        <v/>
      </c>
      <c r="AA39" t="str">
        <f>IFERROR((COUNTIF(Data!B:B,A39)-COUNTIFS(Data!B:B,A39,Data!F:F,"N"))/COUNTIF(Data!B:B,A39),"")</f>
        <v/>
      </c>
      <c r="AB39" t="str">
        <f t="shared" si="1"/>
        <v/>
      </c>
      <c r="AC39" t="str">
        <f t="shared" si="2"/>
        <v/>
      </c>
      <c r="AD39">
        <f t="shared" si="11"/>
        <v>0</v>
      </c>
      <c r="AE39">
        <v>38</v>
      </c>
      <c r="AF39">
        <v>1</v>
      </c>
      <c r="AG39" s="332"/>
      <c r="AH39" s="333"/>
      <c r="AI39" s="510"/>
      <c r="AJ39" s="510"/>
      <c r="AK39" s="510"/>
      <c r="AL39">
        <f t="shared" si="9"/>
        <v>0</v>
      </c>
      <c r="AN39" t="s">
        <v>337</v>
      </c>
      <c r="AO39" s="157" t="s">
        <v>337</v>
      </c>
      <c r="AP39" s="161" t="s">
        <v>290</v>
      </c>
      <c r="AQ39" s="164" t="s">
        <v>20</v>
      </c>
      <c r="AR39" s="174" t="s">
        <v>243</v>
      </c>
      <c r="AS39" t="s">
        <v>243</v>
      </c>
      <c r="AT39" t="s">
        <v>20</v>
      </c>
      <c r="AU39" t="s">
        <v>20</v>
      </c>
      <c r="AV39" t="s">
        <v>20</v>
      </c>
      <c r="AW39" s="64" t="s">
        <v>376</v>
      </c>
      <c r="AX39" t="s">
        <v>311</v>
      </c>
      <c r="AY39" t="s">
        <v>20</v>
      </c>
      <c r="AZ39" t="s">
        <v>310</v>
      </c>
      <c r="BA39" t="s">
        <v>290</v>
      </c>
      <c r="BB39" t="s">
        <v>310</v>
      </c>
      <c r="BC39" t="s">
        <v>410</v>
      </c>
      <c r="BD39" s="255" t="s">
        <v>400</v>
      </c>
      <c r="BE39" s="256" t="s">
        <v>415</v>
      </c>
      <c r="BF39" t="s">
        <v>20</v>
      </c>
      <c r="BG39" s="272" t="s">
        <v>285</v>
      </c>
      <c r="BH39" s="273" t="s">
        <v>394</v>
      </c>
      <c r="BI39" t="s">
        <v>434</v>
      </c>
      <c r="BJ39" t="s">
        <v>440</v>
      </c>
      <c r="BK39" t="s">
        <v>201</v>
      </c>
      <c r="BL39" t="s">
        <v>20</v>
      </c>
      <c r="BM39" t="s">
        <v>20</v>
      </c>
      <c r="BN39" t="s">
        <v>201</v>
      </c>
      <c r="BO39" t="s">
        <v>274</v>
      </c>
      <c r="BP39" t="s">
        <v>473</v>
      </c>
      <c r="BQ39" t="s">
        <v>274</v>
      </c>
      <c r="BR39" t="s">
        <v>274</v>
      </c>
      <c r="BS39" t="s">
        <v>356</v>
      </c>
      <c r="BT39" t="s">
        <v>483</v>
      </c>
      <c r="BU39" t="s">
        <v>482</v>
      </c>
      <c r="BV39" t="s">
        <v>20</v>
      </c>
      <c r="BW39" t="s">
        <v>290</v>
      </c>
      <c r="BX39" t="s">
        <v>414</v>
      </c>
      <c r="BY39" t="s">
        <v>201</v>
      </c>
      <c r="BZ39" t="s">
        <v>290</v>
      </c>
      <c r="CA39" t="s">
        <v>274</v>
      </c>
      <c r="CB39" t="s">
        <v>526</v>
      </c>
      <c r="CC39" t="s">
        <v>311</v>
      </c>
      <c r="CD39" t="s">
        <v>394</v>
      </c>
      <c r="CE39" t="s">
        <v>533</v>
      </c>
      <c r="CF39" t="s">
        <v>414</v>
      </c>
      <c r="CG39" t="s">
        <v>311</v>
      </c>
      <c r="CH39" t="s">
        <v>534</v>
      </c>
      <c r="CI39" t="s">
        <v>342</v>
      </c>
      <c r="CJ39" t="s">
        <v>342</v>
      </c>
      <c r="CK39" t="s">
        <v>311</v>
      </c>
      <c r="CL39" t="s">
        <v>243</v>
      </c>
      <c r="CM39" t="s">
        <v>243</v>
      </c>
      <c r="CN39" t="s">
        <v>243</v>
      </c>
      <c r="CO39" t="s">
        <v>243</v>
      </c>
      <c r="CP39" t="s">
        <v>356</v>
      </c>
      <c r="CQ39" t="s">
        <v>20</v>
      </c>
      <c r="CR39" t="s">
        <v>243</v>
      </c>
      <c r="CS39" t="s">
        <v>561</v>
      </c>
      <c r="CT39" t="s">
        <v>580</v>
      </c>
      <c r="CU39" t="s">
        <v>580</v>
      </c>
      <c r="CV39" t="s">
        <v>561</v>
      </c>
      <c r="CW39" t="s">
        <v>243</v>
      </c>
      <c r="CX39" t="s">
        <v>243</v>
      </c>
      <c r="CY39" t="s">
        <v>243</v>
      </c>
      <c r="CZ39" t="s">
        <v>243</v>
      </c>
      <c r="DA39" t="s">
        <v>311</v>
      </c>
      <c r="DB39" t="s">
        <v>561</v>
      </c>
      <c r="DC39" t="s">
        <v>561</v>
      </c>
      <c r="DD39" s="531" t="s">
        <v>561</v>
      </c>
      <c r="DE39" t="s">
        <v>256</v>
      </c>
      <c r="DF39" t="s">
        <v>356</v>
      </c>
      <c r="DG39" s="542" t="s">
        <v>311</v>
      </c>
      <c r="DH39" t="s">
        <v>602</v>
      </c>
      <c r="DI39" t="s">
        <v>602</v>
      </c>
      <c r="DJ39" s="560" t="s">
        <v>685</v>
      </c>
      <c r="DK39" s="560" t="s">
        <v>685</v>
      </c>
      <c r="DL39" s="571" t="s">
        <v>535</v>
      </c>
      <c r="DM39" t="s">
        <v>701</v>
      </c>
      <c r="DN39" t="s">
        <v>21</v>
      </c>
    </row>
    <row r="40" spans="1:120">
      <c r="A40" s="93"/>
      <c r="C40" t="str">
        <f ca="1">IFERROR(MIN(100,ROUND(AVERAGE(SUMIFS(Data!$E:$E,Data!$B:$B,$A40,Data!$A:$A,#REF!)/(COUNTIFS(Data!$B:$B,$A40,Data!$A:$A,#REF!)*3),SQRT(AVERAGEIFS(Data!$D:$D,Data!$B:$B,$A40,Data!$A:$A,#REF!)))*100*IFERROR(VLOOKUP(MATCH($A40,INDIRECT(ADDRESS(2,38+MATCH(C$1,'Master List'!$AM$1:$XDT$1,0),1,1,"Master List")&amp;":"&amp;ADDRESS(51,38+MATCH(C$1,'Master List'!$AM$1:$XDT$1,0),1,1),TRUE),0),'Master List'!$AE$1:$AF$51,2,FALSE)+IFERROR(VLOOKUP($A40,'Master List'!$AG:$AL,6,FALSE),0),1),0)),"")</f>
        <v/>
      </c>
      <c r="D40" t="str">
        <f ca="1">IFERROR(MIN(100,ROUND(AVERAGE(SUMIFS(Data!$E:$E,Data!$B:$B,$A40,Data!$A:$A,#REF!)/(COUNTIFS(Data!$B:$B,$A40,Data!$A:$A,#REF!)*3),SQRT(AVERAGEIFS(Data!$D:$D,Data!$B:$B,$A40,Data!$A:$A,#REF!)))*100*IFERROR(VLOOKUP(MATCH($A40,INDIRECT(ADDRESS(2,38+MATCH(D$1,'Master List'!$AM$1:$XDT$1,0),1,1,"Master List")&amp;":"&amp;ADDRESS(51,38+MATCH(D$1,'Master List'!$AM$1:$XDT$1,0),1,1),TRUE),0),'Master List'!$AE$1:$AF$51,2,FALSE)+IFERROR(VLOOKUP($A40,'Master List'!$AG:$AL,6,FALSE),0),1),0)),"")</f>
        <v/>
      </c>
      <c r="E40" t="str">
        <f ca="1">IFERROR(MIN(100,ROUND(AVERAGE(SUMIFS(Data!$E:$E,Data!$B:$B,$A40,Data!$A:$A,#REF!)/(COUNTIFS(Data!$B:$B,$A40,Data!$A:$A,#REF!)*3),SQRT(AVERAGEIFS(Data!$D:$D,Data!$B:$B,$A40,Data!$A:$A,#REF!)))*100*IFERROR(VLOOKUP(MATCH($A40,INDIRECT(ADDRESS(2,38+MATCH(E$1,'Master List'!$AM$1:$XDT$1,0),1,1,"Master List")&amp;":"&amp;ADDRESS(51,38+MATCH(E$1,'Master List'!$AM$1:$XDT$1,0),1,1),TRUE),0),'Master List'!$AE$1:$AF$51,2,FALSE)+IFERROR(VLOOKUP($A40,'Master List'!$AG:$AL,6,FALSE),0),1),0)),"")</f>
        <v/>
      </c>
      <c r="F40" t="str">
        <f ca="1">IFERROR(MIN(100,ROUND(AVERAGE(SUMIFS(Data!$E:$E,Data!$B:$B,$A40,Data!$A:$A,#REF!)/(COUNTIFS(Data!$B:$B,$A40,Data!$A:$A,#REF!)*3),SQRT(AVERAGEIFS(Data!$D:$D,Data!$B:$B,$A40,Data!$A:$A,#REF!)))*100*IFERROR(VLOOKUP(MATCH($A40,INDIRECT(ADDRESS(2,38+MATCH(F$1,'Master List'!$AM$1:$XDT$1,0),1,1,"Master List")&amp;":"&amp;ADDRESS(51,38+MATCH(F$1,'Master List'!$AM$1:$XDT$1,0),1,1),TRUE),0),'Master List'!$AE$1:$AF$51,2,FALSE)+IFERROR(VLOOKUP($A40,'Master List'!$AG:$AL,6,FALSE),0),1),0)),"")</f>
        <v/>
      </c>
      <c r="G40" t="str">
        <f ca="1">IFERROR(MIN(100,ROUND(AVERAGE(SUMIFS(Data!$E:$E,Data!$B:$B,$A40,Data!$A:$A,#REF!)/(COUNTIFS(Data!$B:$B,$A40,Data!$A:$A,#REF!)*3),SQRT(AVERAGEIFS(Data!$D:$D,Data!$B:$B,$A40,Data!$A:$A,#REF!)))*100*IFERROR(VLOOKUP(MATCH($A40,INDIRECT(ADDRESS(2,38+MATCH(G$1,'Master List'!$AM$1:$XDT$1,0),1,1,"Master List")&amp;":"&amp;ADDRESS(51,38+MATCH(G$1,'Master List'!$AM$1:$XDT$1,0),1,1),TRUE),0),'Master List'!$AE$1:$AF$51,2,FALSE)+IFERROR(VLOOKUP($A40,'Master List'!$AG:$AL,6,FALSE),0),1),0)),"")</f>
        <v/>
      </c>
      <c r="H40">
        <f t="shared" ca="1" si="4"/>
        <v>-98.96</v>
      </c>
      <c r="I40">
        <f t="shared" ca="1" si="5"/>
        <v>12</v>
      </c>
      <c r="J40">
        <f t="shared" si="10"/>
        <v>0</v>
      </c>
      <c r="K40" t="str">
        <f ca="1">IFERROR(MIN(100,ROUND(AVERAGE(SUMIFS(Data!$E:$E,Data!$B:$B,$A40,Data!$A:$A,K$1)/(COUNTIFS(Data!$B:$B,$A40,Data!$A:$A,K$1)*3),SQRT(AVERAGEIFS(Data!$D:$D,Data!$B:$B,$A40,Data!$A:$A,K$1)))*100*IFERROR(VLOOKUP(MATCH($A40,INDIRECT(ADDRESS(2,38+MATCH(K$1,'Master List'!$AM$1:$XDT$1,0),1,1,"Master List")&amp;":"&amp;ADDRESS(51,38+MATCH(K$1,'Master List'!$AM$1:$XDT$1,0),1,1),TRUE),0),'Master List'!$AE$1:$AF$51,2,FALSE)+IFERROR(VLOOKUP($A40,'Master List'!$AG:$AL,6,FALSE),0),1),0)),"")</f>
        <v/>
      </c>
      <c r="L40" t="str">
        <f ca="1">IFERROR(MIN(100,ROUND(AVERAGE(SUMIFS(Data!$E:$E,Data!$B:$B,$A40,Data!$A:$A,L$1)/(COUNTIFS(Data!$B:$B,$A40,Data!$A:$A,L$1)*3),SQRT(AVERAGEIFS(Data!$D:$D,Data!$B:$B,$A40,Data!$A:$A,L$1)))*100*IFERROR(VLOOKUP(MATCH($A40,INDIRECT(ADDRESS(2,38+MATCH(L$1,'Master List'!$AM$1:$XDT$1,0),1,1,"Master List")&amp;":"&amp;ADDRESS(51,38+MATCH(L$1,'Master List'!$AM$1:$XDT$1,0),1,1),TRUE),0),'Master List'!$AE$1:$AF$51,2,FALSE)+IFERROR(VLOOKUP($A40,'Master List'!$AG:$AL,6,FALSE),0),1),0)),"")</f>
        <v/>
      </c>
      <c r="M40" t="str">
        <f ca="1">IFERROR(MIN(100,ROUND(AVERAGE(SUMIFS(Data!$E:$E,Data!$B:$B,$A40,Data!$A:$A,M$1)/(COUNTIFS(Data!$B:$B,$A40,Data!$A:$A,M$1)*3),SQRT(AVERAGEIFS(Data!$D:$D,Data!$B:$B,$A40,Data!$A:$A,M$1)))*100*IFERROR(VLOOKUP(MATCH($A40,INDIRECT(ADDRESS(2,38+MATCH(M$1,'Master List'!$AM$1:$XDT$1,0),1,1,"Master List")&amp;":"&amp;ADDRESS(51,38+MATCH(M$1,'Master List'!$AM$1:$XDT$1,0),1,1),TRUE),0),'Master List'!$AE$1:$AF$51,2,FALSE)+IFERROR(VLOOKUP($A40,'Master List'!$AG:$AL,6,FALSE),0),1),0)),"")</f>
        <v/>
      </c>
      <c r="N40" t="str">
        <f ca="1">IFERROR(MIN(100,ROUND(AVERAGE(SUMIFS(Data!$E:$E,Data!$B:$B,$A40,Data!$A:$A,N$1)/(COUNTIFS(Data!$B:$B,$A40,Data!$A:$A,N$1)*3),SQRT(AVERAGEIFS(Data!$D:$D,Data!$B:$B,$A40,Data!$A:$A,N$1)))*100*IFERROR(VLOOKUP(MATCH($A40,INDIRECT(ADDRESS(2,38+MATCH(N$1,'Master List'!$AM$1:$XDT$1,0),1,1,"Master List")&amp;":"&amp;ADDRESS(51,38+MATCH(N$1,'Master List'!$AM$1:$XDT$1,0),1,1),TRUE),0),'Master List'!$AE$1:$AF$51,2,FALSE)+IFERROR(VLOOKUP($A40,'Master List'!$AG:$AL,6,FALSE),0),1),0)),"")</f>
        <v/>
      </c>
      <c r="O40" t="str">
        <f ca="1">IFERROR(MIN(100,ROUND(AVERAGE(SUMIFS(Data!$E:$E,Data!$B:$B,$A40,Data!$A:$A,O$1)/(COUNTIFS(Data!$B:$B,$A40,Data!$A:$A,O$1)*3),SQRT(AVERAGEIFS(Data!$D:$D,Data!$B:$B,$A40,Data!$A:$A,O$1)))*100*IFERROR(VLOOKUP(MATCH($A40,INDIRECT(ADDRESS(2,38+MATCH(O$1,'Master List'!$AM$1:$XDT$1,0),1,1,"Master List")&amp;":"&amp;ADDRESS(51,38+MATCH(O$1,'Master List'!$AM$1:$XDT$1,0),1,1),TRUE),0),'Master List'!$AE$1:$AF$51,2,FALSE)+IFERROR(VLOOKUP($A40,'Master List'!$AG:$AL,6,FALSE),0),1),0)),"")</f>
        <v/>
      </c>
      <c r="P40" t="str">
        <f ca="1">IFERROR(MIN(100,ROUND(AVERAGE(SUMIFS(Data!$E:$E,Data!$B:$B,$A40,Data!$A:$A,P$1)/(COUNTIFS(Data!$B:$B,$A40,Data!$A:$A,P$1)*3),SQRT(AVERAGEIFS(Data!$D:$D,Data!$B:$B,$A40,Data!$A:$A,P$1)))*100*IFERROR(VLOOKUP(MATCH($A40,INDIRECT(ADDRESS(2,38+MATCH(P$1,'Master List'!$AM$1:$XDT$1,0),1,1,"Master List")&amp;":"&amp;ADDRESS(51,38+MATCH(P$1,'Master List'!$AM$1:$XDT$1,0),1,1),TRUE),0),'Master List'!$AE$1:$AF$51,2,FALSE)+IFERROR(VLOOKUP($A40,'Master List'!$AG:$AL,6,FALSE),0),1),0)),"")</f>
        <v/>
      </c>
      <c r="Q40" t="str">
        <f ca="1">IFERROR(MIN(100,ROUND(AVERAGE(SUMIFS(Data!$E:$E,Data!$B:$B,$A40,Data!$A:$A,Q$1)/(COUNTIFS(Data!$B:$B,$A40,Data!$A:$A,Q$1)*3),SQRT(AVERAGEIFS(Data!$D:$D,Data!$B:$B,$A40,Data!$A:$A,Q$1)))*100*IFERROR(VLOOKUP(MATCH($A40,INDIRECT(ADDRESS(2,38+MATCH(Q$1,'Master List'!$AM$1:$XDT$1,0),1,1,"Master List")&amp;":"&amp;ADDRESS(51,38+MATCH(Q$1,'Master List'!$AM$1:$XDT$1,0),1,1),TRUE),0),'Master List'!$AE$1:$AF$51,2,FALSE)+IFERROR(VLOOKUP($A40,'Master List'!$AG:$AL,6,FALSE),0),1),0)),"")</f>
        <v/>
      </c>
      <c r="R40" t="str">
        <f ca="1">IFERROR(MIN(100,ROUND(AVERAGE(SUMIFS(Data!$E:$E,Data!$B:$B,$A40,Data!$A:$A,R$1)/(COUNTIFS(Data!$B:$B,$A40,Data!$A:$A,R$1)*3),SQRT(AVERAGEIFS(Data!$D:$D,Data!$B:$B,$A40,Data!$A:$A,R$1)))*100*IFERROR(VLOOKUP(MATCH($A40,INDIRECT(ADDRESS(2,38+MATCH(R$1,'Master List'!$AM$1:$XDT$1,0),1,1,"Master List")&amp;":"&amp;ADDRESS(51,38+MATCH(R$1,'Master List'!$AM$1:$XDT$1,0),1,1),TRUE),0),'Master List'!$AE$1:$AF$51,2,FALSE)+IFERROR(VLOOKUP($A40,'Master List'!$AG:$AL,6,FALSE),0),1),0)),"")</f>
        <v/>
      </c>
      <c r="S40" t="str">
        <f ca="1">IFERROR(MIN(100,ROUND(AVERAGE(SUMIFS(Data!$E:$E,Data!$B:$B,$A40,Data!$A:$A,S$1)/(COUNTIFS(Data!$B:$B,$A40,Data!$A:$A,S$1)*3),SQRT(AVERAGEIFS(Data!$D:$D,Data!$B:$B,$A40,Data!$A:$A,S$1)))*100*IFERROR(VLOOKUP(MATCH($A40,INDIRECT(ADDRESS(2,38+MATCH(S$1,'Master List'!$AM$1:$XDT$1,0),1,1,"Master List")&amp;":"&amp;ADDRESS(51,38+MATCH(S$1,'Master List'!$AM$1:$XDT$1,0),1,1),TRUE),0),'Master List'!$AE$1:$AF$51,2,FALSE)+IFERROR(VLOOKUP($A40,'Master List'!$AG:$AL,6,FALSE),0),1),0)),"")</f>
        <v/>
      </c>
      <c r="T40" t="str">
        <f ca="1">IFERROR(MIN(100,ROUND(AVERAGE(SUMIFS(Data!$E:$E,Data!$B:$B,$A40,Data!$A:$A,T$1)/(COUNTIFS(Data!$B:$B,$A40,Data!$A:$A,T$1)*3),SQRT(AVERAGEIFS(Data!$D:$D,Data!$B:$B,$A40,Data!$A:$A,T$1)))*100*IFERROR(VLOOKUP(MATCH($A40,INDIRECT(ADDRESS(2,38+MATCH(T$1,'Master List'!$AM$1:$XDT$1,0),1,1,"Master List")&amp;":"&amp;ADDRESS(51,38+MATCH(T$1,'Master List'!$AM$1:$XDT$1,0),1,1),TRUE),0),'Master List'!$AE$1:$AF$51,2,FALSE)+IFERROR(VLOOKUP($A40,'Master List'!$AG:$AL,6,FALSE),0),1),0)),"")</f>
        <v/>
      </c>
      <c r="U40">
        <f t="shared" ca="1" si="6"/>
        <v>-98.96</v>
      </c>
      <c r="V40">
        <f t="shared" ca="1" si="7"/>
        <v>47</v>
      </c>
      <c r="W40">
        <f t="shared" si="8"/>
        <v>0</v>
      </c>
      <c r="Y40" t="str">
        <f>IFERROR(SUMIF(Data!B:B,$A40,Data!E:E)/(COUNTIF(Data!B:B,$A40)*3),"")</f>
        <v/>
      </c>
      <c r="Z40" t="str">
        <f>IFERROR(AVERAGEIF(Data!B:B,A40,Data!D:D),"")</f>
        <v/>
      </c>
      <c r="AA40" t="str">
        <f>IFERROR((COUNTIF(Data!B:B,A40)-COUNTIFS(Data!B:B,A40,Data!F:F,"N"))/COUNTIF(Data!B:B,A40),"")</f>
        <v/>
      </c>
      <c r="AB40" t="str">
        <f t="shared" si="1"/>
        <v/>
      </c>
      <c r="AC40" t="str">
        <f t="shared" si="2"/>
        <v/>
      </c>
      <c r="AD40">
        <f t="shared" si="11"/>
        <v>0</v>
      </c>
      <c r="AE40">
        <v>39</v>
      </c>
      <c r="AF40">
        <v>1</v>
      </c>
      <c r="AG40" s="332"/>
      <c r="AH40" s="333"/>
      <c r="AI40" s="510"/>
      <c r="AJ40" s="510"/>
      <c r="AK40" s="510"/>
      <c r="AL40">
        <f t="shared" si="9"/>
        <v>0</v>
      </c>
      <c r="AN40" t="s">
        <v>310</v>
      </c>
      <c r="AO40" s="157" t="s">
        <v>310</v>
      </c>
      <c r="AP40" s="161" t="s">
        <v>20</v>
      </c>
      <c r="AQ40" s="164" t="s">
        <v>243</v>
      </c>
      <c r="AR40" s="174" t="s">
        <v>310</v>
      </c>
      <c r="AS40" t="s">
        <v>310</v>
      </c>
      <c r="AT40" t="s">
        <v>237</v>
      </c>
      <c r="AU40" t="s">
        <v>237</v>
      </c>
      <c r="AV40" t="s">
        <v>310</v>
      </c>
      <c r="AW40" s="64" t="s">
        <v>256</v>
      </c>
      <c r="AX40" t="s">
        <v>39</v>
      </c>
      <c r="AY40" t="s">
        <v>310</v>
      </c>
      <c r="AZ40" t="s">
        <v>20</v>
      </c>
      <c r="BA40" t="s">
        <v>310</v>
      </c>
      <c r="BB40" t="s">
        <v>20</v>
      </c>
      <c r="BC40" t="s">
        <v>201</v>
      </c>
      <c r="BD40" s="255" t="s">
        <v>201</v>
      </c>
      <c r="BE40" s="256" t="s">
        <v>410</v>
      </c>
      <c r="BF40" t="s">
        <v>274</v>
      </c>
      <c r="BG40" s="272" t="s">
        <v>376</v>
      </c>
      <c r="BH40" s="273" t="s">
        <v>311</v>
      </c>
      <c r="BI40" t="s">
        <v>311</v>
      </c>
      <c r="BJ40" t="s">
        <v>290</v>
      </c>
      <c r="BK40" t="s">
        <v>290</v>
      </c>
      <c r="BL40" t="s">
        <v>274</v>
      </c>
      <c r="BM40" t="s">
        <v>274</v>
      </c>
      <c r="BN40" t="s">
        <v>290</v>
      </c>
      <c r="BO40" t="s">
        <v>394</v>
      </c>
      <c r="BP40" t="s">
        <v>20</v>
      </c>
      <c r="BQ40" t="s">
        <v>394</v>
      </c>
      <c r="BR40" t="s">
        <v>243</v>
      </c>
      <c r="BS40" t="s">
        <v>483</v>
      </c>
      <c r="BT40" t="s">
        <v>243</v>
      </c>
      <c r="BU40" t="s">
        <v>274</v>
      </c>
      <c r="BV40" t="s">
        <v>274</v>
      </c>
      <c r="BW40" t="s">
        <v>414</v>
      </c>
      <c r="BX40" t="s">
        <v>512</v>
      </c>
      <c r="BY40" t="s">
        <v>414</v>
      </c>
      <c r="BZ40" t="s">
        <v>201</v>
      </c>
      <c r="CA40" t="s">
        <v>20</v>
      </c>
      <c r="CB40" t="s">
        <v>243</v>
      </c>
      <c r="CC40" t="s">
        <v>394</v>
      </c>
      <c r="CD40" t="s">
        <v>311</v>
      </c>
      <c r="CE40" t="s">
        <v>534</v>
      </c>
      <c r="CF40" t="s">
        <v>534</v>
      </c>
      <c r="CG40" t="s">
        <v>394</v>
      </c>
      <c r="CH40" t="s">
        <v>20</v>
      </c>
      <c r="CI40" t="s">
        <v>534</v>
      </c>
      <c r="CJ40" t="s">
        <v>274</v>
      </c>
      <c r="CK40" t="s">
        <v>243</v>
      </c>
      <c r="CL40" t="s">
        <v>561</v>
      </c>
      <c r="CM40" t="s">
        <v>561</v>
      </c>
      <c r="CN40" t="s">
        <v>561</v>
      </c>
      <c r="CO40" t="s">
        <v>256</v>
      </c>
      <c r="CP40" t="s">
        <v>394</v>
      </c>
      <c r="CQ40" t="s">
        <v>311</v>
      </c>
      <c r="CR40" t="s">
        <v>561</v>
      </c>
      <c r="CS40" t="s">
        <v>243</v>
      </c>
      <c r="CT40" t="s">
        <v>20</v>
      </c>
      <c r="CU40" t="s">
        <v>20</v>
      </c>
      <c r="CV40" t="s">
        <v>243</v>
      </c>
      <c r="CW40" t="s">
        <v>285</v>
      </c>
      <c r="CX40" t="s">
        <v>285</v>
      </c>
      <c r="CY40" t="s">
        <v>285</v>
      </c>
      <c r="CZ40" t="s">
        <v>285</v>
      </c>
      <c r="DA40" t="s">
        <v>394</v>
      </c>
      <c r="DB40" t="s">
        <v>243</v>
      </c>
      <c r="DC40" t="s">
        <v>662</v>
      </c>
      <c r="DD40" s="531" t="s">
        <v>662</v>
      </c>
      <c r="DE40" t="s">
        <v>243</v>
      </c>
      <c r="DF40" t="s">
        <v>243</v>
      </c>
      <c r="DG40" s="542" t="s">
        <v>561</v>
      </c>
      <c r="DH40" t="s">
        <v>275</v>
      </c>
      <c r="DI40" t="s">
        <v>370</v>
      </c>
      <c r="DJ40" s="560" t="s">
        <v>535</v>
      </c>
      <c r="DK40" s="560" t="s">
        <v>535</v>
      </c>
      <c r="DL40" s="571" t="s">
        <v>669</v>
      </c>
      <c r="DM40" t="s">
        <v>370</v>
      </c>
      <c r="DN40" t="s">
        <v>535</v>
      </c>
    </row>
    <row r="41" spans="1:120">
      <c r="A41" s="93"/>
      <c r="C41" t="str">
        <f ca="1">IFERROR(MIN(100,ROUND(AVERAGE(SUMIFS(Data!$E:$E,Data!$B:$B,$A41,Data!$A:$A,#REF!)/(COUNTIFS(Data!$B:$B,$A41,Data!$A:$A,#REF!)*3),SQRT(AVERAGEIFS(Data!$D:$D,Data!$B:$B,$A41,Data!$A:$A,#REF!)))*100*IFERROR(VLOOKUP(MATCH($A41,INDIRECT(ADDRESS(2,38+MATCH(C$1,'Master List'!$AM$1:$XDT$1,0),1,1,"Master List")&amp;":"&amp;ADDRESS(51,38+MATCH(C$1,'Master List'!$AM$1:$XDT$1,0),1,1),TRUE),0),'Master List'!$AE$1:$AF$51,2,FALSE)+IFERROR(VLOOKUP($A41,'Master List'!$AG:$AL,6,FALSE),0),1),0)),"")</f>
        <v/>
      </c>
      <c r="D41" t="str">
        <f ca="1">IFERROR(MIN(100,ROUND(AVERAGE(SUMIFS(Data!$E:$E,Data!$B:$B,$A41,Data!$A:$A,#REF!)/(COUNTIFS(Data!$B:$B,$A41,Data!$A:$A,#REF!)*3),SQRT(AVERAGEIFS(Data!$D:$D,Data!$B:$B,$A41,Data!$A:$A,#REF!)))*100*IFERROR(VLOOKUP(MATCH($A41,INDIRECT(ADDRESS(2,38+MATCH(D$1,'Master List'!$AM$1:$XDT$1,0),1,1,"Master List")&amp;":"&amp;ADDRESS(51,38+MATCH(D$1,'Master List'!$AM$1:$XDT$1,0),1,1),TRUE),0),'Master List'!$AE$1:$AF$51,2,FALSE)+IFERROR(VLOOKUP($A41,'Master List'!$AG:$AL,6,FALSE),0),1),0)),"")</f>
        <v/>
      </c>
      <c r="E41" t="str">
        <f ca="1">IFERROR(MIN(100,ROUND(AVERAGE(SUMIFS(Data!$E:$E,Data!$B:$B,$A41,Data!$A:$A,#REF!)/(COUNTIFS(Data!$B:$B,$A41,Data!$A:$A,#REF!)*3),SQRT(AVERAGEIFS(Data!$D:$D,Data!$B:$B,$A41,Data!$A:$A,#REF!)))*100*IFERROR(VLOOKUP(MATCH($A41,INDIRECT(ADDRESS(2,38+MATCH(E$1,'Master List'!$AM$1:$XDT$1,0),1,1,"Master List")&amp;":"&amp;ADDRESS(51,38+MATCH(E$1,'Master List'!$AM$1:$XDT$1,0),1,1),TRUE),0),'Master List'!$AE$1:$AF$51,2,FALSE)+IFERROR(VLOOKUP($A41,'Master List'!$AG:$AL,6,FALSE),0),1),0)),"")</f>
        <v/>
      </c>
      <c r="F41" t="str">
        <f ca="1">IFERROR(MIN(100,ROUND(AVERAGE(SUMIFS(Data!$E:$E,Data!$B:$B,$A41,Data!$A:$A,#REF!)/(COUNTIFS(Data!$B:$B,$A41,Data!$A:$A,#REF!)*3),SQRT(AVERAGEIFS(Data!$D:$D,Data!$B:$B,$A41,Data!$A:$A,#REF!)))*100*IFERROR(VLOOKUP(MATCH($A41,INDIRECT(ADDRESS(2,38+MATCH(F$1,'Master List'!$AM$1:$XDT$1,0),1,1,"Master List")&amp;":"&amp;ADDRESS(51,38+MATCH(F$1,'Master List'!$AM$1:$XDT$1,0),1,1),TRUE),0),'Master List'!$AE$1:$AF$51,2,FALSE)+IFERROR(VLOOKUP($A41,'Master List'!$AG:$AL,6,FALSE),0),1),0)),"")</f>
        <v/>
      </c>
      <c r="G41" t="str">
        <f ca="1">IFERROR(MIN(100,ROUND(AVERAGE(SUMIFS(Data!$E:$E,Data!$B:$B,$A41,Data!$A:$A,#REF!)/(COUNTIFS(Data!$B:$B,$A41,Data!$A:$A,#REF!)*3),SQRT(AVERAGEIFS(Data!$D:$D,Data!$B:$B,$A41,Data!$A:$A,#REF!)))*100*IFERROR(VLOOKUP(MATCH($A41,INDIRECT(ADDRESS(2,38+MATCH(G$1,'Master List'!$AM$1:$XDT$1,0),1,1,"Master List")&amp;":"&amp;ADDRESS(51,38+MATCH(G$1,'Master List'!$AM$1:$XDT$1,0),1,1),TRUE),0),'Master List'!$AE$1:$AF$51,2,FALSE)+IFERROR(VLOOKUP($A41,'Master List'!$AG:$AL,6,FALSE),0),1),0)),"")</f>
        <v/>
      </c>
      <c r="H41">
        <f t="shared" ca="1" si="4"/>
        <v>-98.959000000000003</v>
      </c>
      <c r="I41">
        <f t="shared" ca="1" si="5"/>
        <v>11</v>
      </c>
      <c r="J41">
        <f t="shared" si="10"/>
        <v>0</v>
      </c>
      <c r="K41" t="str">
        <f ca="1">IFERROR(MIN(100,ROUND(AVERAGE(SUMIFS(Data!$E:$E,Data!$B:$B,$A41,Data!$A:$A,K$1)/(COUNTIFS(Data!$B:$B,$A41,Data!$A:$A,K$1)*3),SQRT(AVERAGEIFS(Data!$D:$D,Data!$B:$B,$A41,Data!$A:$A,K$1)))*100*IFERROR(VLOOKUP(MATCH($A41,INDIRECT(ADDRESS(2,38+MATCH(K$1,'Master List'!$AM$1:$XDT$1,0),1,1,"Master List")&amp;":"&amp;ADDRESS(51,38+MATCH(K$1,'Master List'!$AM$1:$XDT$1,0),1,1),TRUE),0),'Master List'!$AE$1:$AF$51,2,FALSE)+IFERROR(VLOOKUP($A41,'Master List'!$AG:$AL,6,FALSE),0),1),0)),"")</f>
        <v/>
      </c>
      <c r="L41" t="str">
        <f ca="1">IFERROR(MIN(100,ROUND(AVERAGE(SUMIFS(Data!$E:$E,Data!$B:$B,$A41,Data!$A:$A,L$1)/(COUNTIFS(Data!$B:$B,$A41,Data!$A:$A,L$1)*3),SQRT(AVERAGEIFS(Data!$D:$D,Data!$B:$B,$A41,Data!$A:$A,L$1)))*100*IFERROR(VLOOKUP(MATCH($A41,INDIRECT(ADDRESS(2,38+MATCH(L$1,'Master List'!$AM$1:$XDT$1,0),1,1,"Master List")&amp;":"&amp;ADDRESS(51,38+MATCH(L$1,'Master List'!$AM$1:$XDT$1,0),1,1),TRUE),0),'Master List'!$AE$1:$AF$51,2,FALSE)+IFERROR(VLOOKUP($A41,'Master List'!$AG:$AL,6,FALSE),0),1),0)),"")</f>
        <v/>
      </c>
      <c r="M41" t="str">
        <f ca="1">IFERROR(MIN(100,ROUND(AVERAGE(SUMIFS(Data!$E:$E,Data!$B:$B,$A41,Data!$A:$A,M$1)/(COUNTIFS(Data!$B:$B,$A41,Data!$A:$A,M$1)*3),SQRT(AVERAGEIFS(Data!$D:$D,Data!$B:$B,$A41,Data!$A:$A,M$1)))*100*IFERROR(VLOOKUP(MATCH($A41,INDIRECT(ADDRESS(2,38+MATCH(M$1,'Master List'!$AM$1:$XDT$1,0),1,1,"Master List")&amp;":"&amp;ADDRESS(51,38+MATCH(M$1,'Master List'!$AM$1:$XDT$1,0),1,1),TRUE),0),'Master List'!$AE$1:$AF$51,2,FALSE)+IFERROR(VLOOKUP($A41,'Master List'!$AG:$AL,6,FALSE),0),1),0)),"")</f>
        <v/>
      </c>
      <c r="N41" t="str">
        <f ca="1">IFERROR(MIN(100,ROUND(AVERAGE(SUMIFS(Data!$E:$E,Data!$B:$B,$A41,Data!$A:$A,N$1)/(COUNTIFS(Data!$B:$B,$A41,Data!$A:$A,N$1)*3),SQRT(AVERAGEIFS(Data!$D:$D,Data!$B:$B,$A41,Data!$A:$A,N$1)))*100*IFERROR(VLOOKUP(MATCH($A41,INDIRECT(ADDRESS(2,38+MATCH(N$1,'Master List'!$AM$1:$XDT$1,0),1,1,"Master List")&amp;":"&amp;ADDRESS(51,38+MATCH(N$1,'Master List'!$AM$1:$XDT$1,0),1,1),TRUE),0),'Master List'!$AE$1:$AF$51,2,FALSE)+IFERROR(VLOOKUP($A41,'Master List'!$AG:$AL,6,FALSE),0),1),0)),"")</f>
        <v/>
      </c>
      <c r="O41" t="str">
        <f ca="1">IFERROR(MIN(100,ROUND(AVERAGE(SUMIFS(Data!$E:$E,Data!$B:$B,$A41,Data!$A:$A,O$1)/(COUNTIFS(Data!$B:$B,$A41,Data!$A:$A,O$1)*3),SQRT(AVERAGEIFS(Data!$D:$D,Data!$B:$B,$A41,Data!$A:$A,O$1)))*100*IFERROR(VLOOKUP(MATCH($A41,INDIRECT(ADDRESS(2,38+MATCH(O$1,'Master List'!$AM$1:$XDT$1,0),1,1,"Master List")&amp;":"&amp;ADDRESS(51,38+MATCH(O$1,'Master List'!$AM$1:$XDT$1,0),1,1),TRUE),0),'Master List'!$AE$1:$AF$51,2,FALSE)+IFERROR(VLOOKUP($A41,'Master List'!$AG:$AL,6,FALSE),0),1),0)),"")</f>
        <v/>
      </c>
      <c r="P41" t="str">
        <f ca="1">IFERROR(MIN(100,ROUND(AVERAGE(SUMIFS(Data!$E:$E,Data!$B:$B,$A41,Data!$A:$A,P$1)/(COUNTIFS(Data!$B:$B,$A41,Data!$A:$A,P$1)*3),SQRT(AVERAGEIFS(Data!$D:$D,Data!$B:$B,$A41,Data!$A:$A,P$1)))*100*IFERROR(VLOOKUP(MATCH($A41,INDIRECT(ADDRESS(2,38+MATCH(P$1,'Master List'!$AM$1:$XDT$1,0),1,1,"Master List")&amp;":"&amp;ADDRESS(51,38+MATCH(P$1,'Master List'!$AM$1:$XDT$1,0),1,1),TRUE),0),'Master List'!$AE$1:$AF$51,2,FALSE)+IFERROR(VLOOKUP($A41,'Master List'!$AG:$AL,6,FALSE),0),1),0)),"")</f>
        <v/>
      </c>
      <c r="Q41" t="str">
        <f ca="1">IFERROR(MIN(100,ROUND(AVERAGE(SUMIFS(Data!$E:$E,Data!$B:$B,$A41,Data!$A:$A,Q$1)/(COUNTIFS(Data!$B:$B,$A41,Data!$A:$A,Q$1)*3),SQRT(AVERAGEIFS(Data!$D:$D,Data!$B:$B,$A41,Data!$A:$A,Q$1)))*100*IFERROR(VLOOKUP(MATCH($A41,INDIRECT(ADDRESS(2,38+MATCH(Q$1,'Master List'!$AM$1:$XDT$1,0),1,1,"Master List")&amp;":"&amp;ADDRESS(51,38+MATCH(Q$1,'Master List'!$AM$1:$XDT$1,0),1,1),TRUE),0),'Master List'!$AE$1:$AF$51,2,FALSE)+IFERROR(VLOOKUP($A41,'Master List'!$AG:$AL,6,FALSE),0),1),0)),"")</f>
        <v/>
      </c>
      <c r="R41" t="str">
        <f ca="1">IFERROR(MIN(100,ROUND(AVERAGE(SUMIFS(Data!$E:$E,Data!$B:$B,$A41,Data!$A:$A,R$1)/(COUNTIFS(Data!$B:$B,$A41,Data!$A:$A,R$1)*3),SQRT(AVERAGEIFS(Data!$D:$D,Data!$B:$B,$A41,Data!$A:$A,R$1)))*100*IFERROR(VLOOKUP(MATCH($A41,INDIRECT(ADDRESS(2,38+MATCH(R$1,'Master List'!$AM$1:$XDT$1,0),1,1,"Master List")&amp;":"&amp;ADDRESS(51,38+MATCH(R$1,'Master List'!$AM$1:$XDT$1,0),1,1),TRUE),0),'Master List'!$AE$1:$AF$51,2,FALSE)+IFERROR(VLOOKUP($A41,'Master List'!$AG:$AL,6,FALSE),0),1),0)),"")</f>
        <v/>
      </c>
      <c r="S41" t="str">
        <f ca="1">IFERROR(MIN(100,ROUND(AVERAGE(SUMIFS(Data!$E:$E,Data!$B:$B,$A41,Data!$A:$A,S$1)/(COUNTIFS(Data!$B:$B,$A41,Data!$A:$A,S$1)*3),SQRT(AVERAGEIFS(Data!$D:$D,Data!$B:$B,$A41,Data!$A:$A,S$1)))*100*IFERROR(VLOOKUP(MATCH($A41,INDIRECT(ADDRESS(2,38+MATCH(S$1,'Master List'!$AM$1:$XDT$1,0),1,1,"Master List")&amp;":"&amp;ADDRESS(51,38+MATCH(S$1,'Master List'!$AM$1:$XDT$1,0),1,1),TRUE),0),'Master List'!$AE$1:$AF$51,2,FALSE)+IFERROR(VLOOKUP($A41,'Master List'!$AG:$AL,6,FALSE),0),1),0)),"")</f>
        <v/>
      </c>
      <c r="T41" t="str">
        <f ca="1">IFERROR(MIN(100,ROUND(AVERAGE(SUMIFS(Data!$E:$E,Data!$B:$B,$A41,Data!$A:$A,T$1)/(COUNTIFS(Data!$B:$B,$A41,Data!$A:$A,T$1)*3),SQRT(AVERAGEIFS(Data!$D:$D,Data!$B:$B,$A41,Data!$A:$A,T$1)))*100*IFERROR(VLOOKUP(MATCH($A41,INDIRECT(ADDRESS(2,38+MATCH(T$1,'Master List'!$AM$1:$XDT$1,0),1,1,"Master List")&amp;":"&amp;ADDRESS(51,38+MATCH(T$1,'Master List'!$AM$1:$XDT$1,0),1,1),TRUE),0),'Master List'!$AE$1:$AF$51,2,FALSE)+IFERROR(VLOOKUP($A41,'Master List'!$AG:$AL,6,FALSE),0),1),0)),"")</f>
        <v/>
      </c>
      <c r="U41">
        <f t="shared" ca="1" si="6"/>
        <v>-98.959000000000003</v>
      </c>
      <c r="V41">
        <f t="shared" ca="1" si="7"/>
        <v>46</v>
      </c>
      <c r="W41">
        <f t="shared" si="8"/>
        <v>0</v>
      </c>
      <c r="Y41" t="str">
        <f>IFERROR(SUMIF(Data!B:B,$A41,Data!E:E)/(COUNTIF(Data!B:B,$A41)*3),"")</f>
        <v/>
      </c>
      <c r="Z41" t="str">
        <f>IFERROR(AVERAGEIF(Data!B:B,A41,Data!D:D),"")</f>
        <v/>
      </c>
      <c r="AA41" t="str">
        <f>IFERROR((COUNTIF(Data!B:B,A41)-COUNTIFS(Data!B:B,A41,Data!F:F,"N"))/COUNTIF(Data!B:B,A41),"")</f>
        <v/>
      </c>
      <c r="AB41" t="str">
        <f t="shared" si="1"/>
        <v/>
      </c>
      <c r="AC41" t="str">
        <f t="shared" si="2"/>
        <v/>
      </c>
      <c r="AD41">
        <f t="shared" si="11"/>
        <v>0</v>
      </c>
      <c r="AE41">
        <v>40</v>
      </c>
      <c r="AF41">
        <v>1</v>
      </c>
      <c r="AG41" s="332"/>
      <c r="AH41" s="333"/>
      <c r="AI41" s="510"/>
      <c r="AJ41" s="510"/>
      <c r="AK41" s="510"/>
      <c r="AL41">
        <f t="shared" si="9"/>
        <v>0</v>
      </c>
      <c r="AN41" t="s">
        <v>274</v>
      </c>
      <c r="AO41" s="157" t="s">
        <v>274</v>
      </c>
      <c r="AP41" s="161" t="s">
        <v>243</v>
      </c>
      <c r="AQ41" s="164" t="s">
        <v>310</v>
      </c>
      <c r="AR41" s="174" t="s">
        <v>350</v>
      </c>
      <c r="AS41" t="s">
        <v>350</v>
      </c>
      <c r="AT41" t="s">
        <v>243</v>
      </c>
      <c r="AU41" t="s">
        <v>310</v>
      </c>
      <c r="AV41" t="s">
        <v>243</v>
      </c>
      <c r="AW41" t="s">
        <v>345</v>
      </c>
      <c r="AX41" t="s">
        <v>275</v>
      </c>
      <c r="AY41" t="s">
        <v>274</v>
      </c>
      <c r="AZ41" t="s">
        <v>243</v>
      </c>
      <c r="BA41" t="s">
        <v>20</v>
      </c>
      <c r="BB41" t="s">
        <v>274</v>
      </c>
      <c r="BC41" t="s">
        <v>290</v>
      </c>
      <c r="BD41" s="255" t="s">
        <v>290</v>
      </c>
      <c r="BE41" s="256" t="s">
        <v>201</v>
      </c>
      <c r="BF41" t="s">
        <v>256</v>
      </c>
      <c r="BG41" s="272" t="s">
        <v>275</v>
      </c>
      <c r="BH41" s="273" t="s">
        <v>243</v>
      </c>
      <c r="BI41" t="s">
        <v>243</v>
      </c>
      <c r="BJ41" t="s">
        <v>20</v>
      </c>
      <c r="BK41" t="s">
        <v>20</v>
      </c>
      <c r="BL41" t="s">
        <v>394</v>
      </c>
      <c r="BM41" t="s">
        <v>394</v>
      </c>
      <c r="BN41" t="s">
        <v>20</v>
      </c>
      <c r="BO41" t="s">
        <v>311</v>
      </c>
      <c r="BP41" t="s">
        <v>274</v>
      </c>
      <c r="BQ41" t="s">
        <v>243</v>
      </c>
      <c r="BR41" t="s">
        <v>483</v>
      </c>
      <c r="BS41" t="s">
        <v>243</v>
      </c>
      <c r="BT41" t="s">
        <v>394</v>
      </c>
      <c r="BU41" t="s">
        <v>483</v>
      </c>
      <c r="BV41" t="s">
        <v>483</v>
      </c>
      <c r="BW41" t="s">
        <v>20</v>
      </c>
      <c r="BX41" t="s">
        <v>20</v>
      </c>
      <c r="BY41" t="s">
        <v>274</v>
      </c>
      <c r="BZ41" t="s">
        <v>414</v>
      </c>
      <c r="CA41" t="s">
        <v>243</v>
      </c>
      <c r="CB41" t="s">
        <v>394</v>
      </c>
      <c r="CC41" t="s">
        <v>243</v>
      </c>
      <c r="CD41" t="s">
        <v>243</v>
      </c>
      <c r="CE41" t="s">
        <v>20</v>
      </c>
      <c r="CF41" t="s">
        <v>533</v>
      </c>
      <c r="CG41" t="s">
        <v>243</v>
      </c>
      <c r="CH41" t="s">
        <v>311</v>
      </c>
      <c r="CI41" t="s">
        <v>20</v>
      </c>
      <c r="CJ41" t="s">
        <v>20</v>
      </c>
      <c r="CK41" t="s">
        <v>256</v>
      </c>
      <c r="CL41" t="s">
        <v>256</v>
      </c>
      <c r="CM41" t="s">
        <v>256</v>
      </c>
      <c r="CN41" t="s">
        <v>256</v>
      </c>
      <c r="CO41" t="s">
        <v>561</v>
      </c>
      <c r="CP41" t="s">
        <v>243</v>
      </c>
      <c r="CQ41" t="s">
        <v>356</v>
      </c>
      <c r="CR41" t="s">
        <v>256</v>
      </c>
      <c r="CS41" t="s">
        <v>256</v>
      </c>
      <c r="CT41" t="s">
        <v>311</v>
      </c>
      <c r="CU41" t="s">
        <v>311</v>
      </c>
      <c r="CV41" t="s">
        <v>256</v>
      </c>
      <c r="CW41" t="s">
        <v>275</v>
      </c>
      <c r="CX41" t="s">
        <v>275</v>
      </c>
      <c r="CY41" t="s">
        <v>275</v>
      </c>
      <c r="CZ41" t="s">
        <v>275</v>
      </c>
      <c r="DA41" t="s">
        <v>356</v>
      </c>
      <c r="DB41" t="s">
        <v>285</v>
      </c>
      <c r="DC41" t="s">
        <v>256</v>
      </c>
      <c r="DD41" s="531" t="s">
        <v>256</v>
      </c>
      <c r="DE41" t="s">
        <v>285</v>
      </c>
      <c r="DF41" t="s">
        <v>672</v>
      </c>
      <c r="DG41" s="542" t="s">
        <v>356</v>
      </c>
      <c r="DH41" t="s">
        <v>370</v>
      </c>
      <c r="DI41" t="s">
        <v>664</v>
      </c>
      <c r="DJ41" s="560" t="s">
        <v>669</v>
      </c>
      <c r="DK41" s="560" t="s">
        <v>669</v>
      </c>
      <c r="DL41" s="571" t="s">
        <v>692</v>
      </c>
      <c r="DM41" t="s">
        <v>285</v>
      </c>
      <c r="DN41" t="s">
        <v>703</v>
      </c>
    </row>
    <row r="42" spans="1:120">
      <c r="A42" s="93"/>
      <c r="C42" t="str">
        <f ca="1">IFERROR(MIN(100,ROUND(AVERAGE(SUMIFS(Data!$E:$E,Data!$B:$B,$A42,Data!$A:$A,#REF!)/(COUNTIFS(Data!$B:$B,$A42,Data!$A:$A,#REF!)*3),SQRT(AVERAGEIFS(Data!$D:$D,Data!$B:$B,$A42,Data!$A:$A,#REF!)))*100*IFERROR(VLOOKUP(MATCH($A42,INDIRECT(ADDRESS(2,38+MATCH(C$1,'Master List'!$AM$1:$XDT$1,0),1,1,"Master List")&amp;":"&amp;ADDRESS(51,38+MATCH(C$1,'Master List'!$AM$1:$XDT$1,0),1,1),TRUE),0),'Master List'!$AE$1:$AF$51,2,FALSE)+IFERROR(VLOOKUP($A42,'Master List'!$AG:$AL,6,FALSE),0),1),0)),"")</f>
        <v/>
      </c>
      <c r="D42" t="str">
        <f ca="1">IFERROR(MIN(100,ROUND(AVERAGE(SUMIFS(Data!$E:$E,Data!$B:$B,$A42,Data!$A:$A,#REF!)/(COUNTIFS(Data!$B:$B,$A42,Data!$A:$A,#REF!)*3),SQRT(AVERAGEIFS(Data!$D:$D,Data!$B:$B,$A42,Data!$A:$A,#REF!)))*100*IFERROR(VLOOKUP(MATCH($A42,INDIRECT(ADDRESS(2,38+MATCH(D$1,'Master List'!$AM$1:$XDT$1,0),1,1,"Master List")&amp;":"&amp;ADDRESS(51,38+MATCH(D$1,'Master List'!$AM$1:$XDT$1,0),1,1),TRUE),0),'Master List'!$AE$1:$AF$51,2,FALSE)+IFERROR(VLOOKUP($A42,'Master List'!$AG:$AL,6,FALSE),0),1),0)),"")</f>
        <v/>
      </c>
      <c r="E42" t="str">
        <f ca="1">IFERROR(MIN(100,ROUND(AVERAGE(SUMIFS(Data!$E:$E,Data!$B:$B,$A42,Data!$A:$A,#REF!)/(COUNTIFS(Data!$B:$B,$A42,Data!$A:$A,#REF!)*3),SQRT(AVERAGEIFS(Data!$D:$D,Data!$B:$B,$A42,Data!$A:$A,#REF!)))*100*IFERROR(VLOOKUP(MATCH($A42,INDIRECT(ADDRESS(2,38+MATCH(E$1,'Master List'!$AM$1:$XDT$1,0),1,1,"Master List")&amp;":"&amp;ADDRESS(51,38+MATCH(E$1,'Master List'!$AM$1:$XDT$1,0),1,1),TRUE),0),'Master List'!$AE$1:$AF$51,2,FALSE)+IFERROR(VLOOKUP($A42,'Master List'!$AG:$AL,6,FALSE),0),1),0)),"")</f>
        <v/>
      </c>
      <c r="F42" t="str">
        <f ca="1">IFERROR(MIN(100,ROUND(AVERAGE(SUMIFS(Data!$E:$E,Data!$B:$B,$A42,Data!$A:$A,#REF!)/(COUNTIFS(Data!$B:$B,$A42,Data!$A:$A,#REF!)*3),SQRT(AVERAGEIFS(Data!$D:$D,Data!$B:$B,$A42,Data!$A:$A,#REF!)))*100*IFERROR(VLOOKUP(MATCH($A42,INDIRECT(ADDRESS(2,38+MATCH(F$1,'Master List'!$AM$1:$XDT$1,0),1,1,"Master List")&amp;":"&amp;ADDRESS(51,38+MATCH(F$1,'Master List'!$AM$1:$XDT$1,0),1,1),TRUE),0),'Master List'!$AE$1:$AF$51,2,FALSE)+IFERROR(VLOOKUP($A42,'Master List'!$AG:$AL,6,FALSE),0),1),0)),"")</f>
        <v/>
      </c>
      <c r="G42" t="str">
        <f ca="1">IFERROR(MIN(100,ROUND(AVERAGE(SUMIFS(Data!$E:$E,Data!$B:$B,$A42,Data!$A:$A,#REF!)/(COUNTIFS(Data!$B:$B,$A42,Data!$A:$A,#REF!)*3),SQRT(AVERAGEIFS(Data!$D:$D,Data!$B:$B,$A42,Data!$A:$A,#REF!)))*100*IFERROR(VLOOKUP(MATCH($A42,INDIRECT(ADDRESS(2,38+MATCH(G$1,'Master List'!$AM$1:$XDT$1,0),1,1,"Master List")&amp;":"&amp;ADDRESS(51,38+MATCH(G$1,'Master List'!$AM$1:$XDT$1,0),1,1),TRUE),0),'Master List'!$AE$1:$AF$51,2,FALSE)+IFERROR(VLOOKUP($A42,'Master List'!$AG:$AL,6,FALSE),0),1),0)),"")</f>
        <v/>
      </c>
      <c r="H42">
        <f t="shared" ca="1" si="4"/>
        <v>-98.957999999999998</v>
      </c>
      <c r="I42">
        <f t="shared" ca="1" si="5"/>
        <v>10</v>
      </c>
      <c r="J42">
        <f t="shared" si="10"/>
        <v>0</v>
      </c>
      <c r="K42" t="str">
        <f ca="1">IFERROR(MIN(100,ROUND(AVERAGE(SUMIFS(Data!$E:$E,Data!$B:$B,$A42,Data!$A:$A,K$1)/(COUNTIFS(Data!$B:$B,$A42,Data!$A:$A,K$1)*3),SQRT(AVERAGEIFS(Data!$D:$D,Data!$B:$B,$A42,Data!$A:$A,K$1)))*100*IFERROR(VLOOKUP(MATCH($A42,INDIRECT(ADDRESS(2,38+MATCH(K$1,'Master List'!$AM$1:$XDT$1,0),1,1,"Master List")&amp;":"&amp;ADDRESS(51,38+MATCH(K$1,'Master List'!$AM$1:$XDT$1,0),1,1),TRUE),0),'Master List'!$AE$1:$AF$51,2,FALSE)+IFERROR(VLOOKUP($A42,'Master List'!$AG:$AL,6,FALSE),0),1),0)),"")</f>
        <v/>
      </c>
      <c r="L42" t="str">
        <f ca="1">IFERROR(MIN(100,ROUND(AVERAGE(SUMIFS(Data!$E:$E,Data!$B:$B,$A42,Data!$A:$A,L$1)/(COUNTIFS(Data!$B:$B,$A42,Data!$A:$A,L$1)*3),SQRT(AVERAGEIFS(Data!$D:$D,Data!$B:$B,$A42,Data!$A:$A,L$1)))*100*IFERROR(VLOOKUP(MATCH($A42,INDIRECT(ADDRESS(2,38+MATCH(L$1,'Master List'!$AM$1:$XDT$1,0),1,1,"Master List")&amp;":"&amp;ADDRESS(51,38+MATCH(L$1,'Master List'!$AM$1:$XDT$1,0),1,1),TRUE),0),'Master List'!$AE$1:$AF$51,2,FALSE)+IFERROR(VLOOKUP($A42,'Master List'!$AG:$AL,6,FALSE),0),1),0)),"")</f>
        <v/>
      </c>
      <c r="M42" t="str">
        <f ca="1">IFERROR(MIN(100,ROUND(AVERAGE(SUMIFS(Data!$E:$E,Data!$B:$B,$A42,Data!$A:$A,M$1)/(COUNTIFS(Data!$B:$B,$A42,Data!$A:$A,M$1)*3),SQRT(AVERAGEIFS(Data!$D:$D,Data!$B:$B,$A42,Data!$A:$A,M$1)))*100*IFERROR(VLOOKUP(MATCH($A42,INDIRECT(ADDRESS(2,38+MATCH(M$1,'Master List'!$AM$1:$XDT$1,0),1,1,"Master List")&amp;":"&amp;ADDRESS(51,38+MATCH(M$1,'Master List'!$AM$1:$XDT$1,0),1,1),TRUE),0),'Master List'!$AE$1:$AF$51,2,FALSE)+IFERROR(VLOOKUP($A42,'Master List'!$AG:$AL,6,FALSE),0),1),0)),"")</f>
        <v/>
      </c>
      <c r="N42" t="str">
        <f ca="1">IFERROR(MIN(100,ROUND(AVERAGE(SUMIFS(Data!$E:$E,Data!$B:$B,$A42,Data!$A:$A,N$1)/(COUNTIFS(Data!$B:$B,$A42,Data!$A:$A,N$1)*3),SQRT(AVERAGEIFS(Data!$D:$D,Data!$B:$B,$A42,Data!$A:$A,N$1)))*100*IFERROR(VLOOKUP(MATCH($A42,INDIRECT(ADDRESS(2,38+MATCH(N$1,'Master List'!$AM$1:$XDT$1,0),1,1,"Master List")&amp;":"&amp;ADDRESS(51,38+MATCH(N$1,'Master List'!$AM$1:$XDT$1,0),1,1),TRUE),0),'Master List'!$AE$1:$AF$51,2,FALSE)+IFERROR(VLOOKUP($A42,'Master List'!$AG:$AL,6,FALSE),0),1),0)),"")</f>
        <v/>
      </c>
      <c r="O42" t="str">
        <f ca="1">IFERROR(MIN(100,ROUND(AVERAGE(SUMIFS(Data!$E:$E,Data!$B:$B,$A42,Data!$A:$A,O$1)/(COUNTIFS(Data!$B:$B,$A42,Data!$A:$A,O$1)*3),SQRT(AVERAGEIFS(Data!$D:$D,Data!$B:$B,$A42,Data!$A:$A,O$1)))*100*IFERROR(VLOOKUP(MATCH($A42,INDIRECT(ADDRESS(2,38+MATCH(O$1,'Master List'!$AM$1:$XDT$1,0),1,1,"Master List")&amp;":"&amp;ADDRESS(51,38+MATCH(O$1,'Master List'!$AM$1:$XDT$1,0),1,1),TRUE),0),'Master List'!$AE$1:$AF$51,2,FALSE)+IFERROR(VLOOKUP($A42,'Master List'!$AG:$AL,6,FALSE),0),1),0)),"")</f>
        <v/>
      </c>
      <c r="P42" t="str">
        <f ca="1">IFERROR(MIN(100,ROUND(AVERAGE(SUMIFS(Data!$E:$E,Data!$B:$B,$A42,Data!$A:$A,P$1)/(COUNTIFS(Data!$B:$B,$A42,Data!$A:$A,P$1)*3),SQRT(AVERAGEIFS(Data!$D:$D,Data!$B:$B,$A42,Data!$A:$A,P$1)))*100*IFERROR(VLOOKUP(MATCH($A42,INDIRECT(ADDRESS(2,38+MATCH(P$1,'Master List'!$AM$1:$XDT$1,0),1,1,"Master List")&amp;":"&amp;ADDRESS(51,38+MATCH(P$1,'Master List'!$AM$1:$XDT$1,0),1,1),TRUE),0),'Master List'!$AE$1:$AF$51,2,FALSE)+IFERROR(VLOOKUP($A42,'Master List'!$AG:$AL,6,FALSE),0),1),0)),"")</f>
        <v/>
      </c>
      <c r="Q42" t="str">
        <f ca="1">IFERROR(MIN(100,ROUND(AVERAGE(SUMIFS(Data!$E:$E,Data!$B:$B,$A42,Data!$A:$A,Q$1)/(COUNTIFS(Data!$B:$B,$A42,Data!$A:$A,Q$1)*3),SQRT(AVERAGEIFS(Data!$D:$D,Data!$B:$B,$A42,Data!$A:$A,Q$1)))*100*IFERROR(VLOOKUP(MATCH($A42,INDIRECT(ADDRESS(2,38+MATCH(Q$1,'Master List'!$AM$1:$XDT$1,0),1,1,"Master List")&amp;":"&amp;ADDRESS(51,38+MATCH(Q$1,'Master List'!$AM$1:$XDT$1,0),1,1),TRUE),0),'Master List'!$AE$1:$AF$51,2,FALSE)+IFERROR(VLOOKUP($A42,'Master List'!$AG:$AL,6,FALSE),0),1),0)),"")</f>
        <v/>
      </c>
      <c r="R42" t="str">
        <f ca="1">IFERROR(MIN(100,ROUND(AVERAGE(SUMIFS(Data!$E:$E,Data!$B:$B,$A42,Data!$A:$A,R$1)/(COUNTIFS(Data!$B:$B,$A42,Data!$A:$A,R$1)*3),SQRT(AVERAGEIFS(Data!$D:$D,Data!$B:$B,$A42,Data!$A:$A,R$1)))*100*IFERROR(VLOOKUP(MATCH($A42,INDIRECT(ADDRESS(2,38+MATCH(R$1,'Master List'!$AM$1:$XDT$1,0),1,1,"Master List")&amp;":"&amp;ADDRESS(51,38+MATCH(R$1,'Master List'!$AM$1:$XDT$1,0),1,1),TRUE),0),'Master List'!$AE$1:$AF$51,2,FALSE)+IFERROR(VLOOKUP($A42,'Master List'!$AG:$AL,6,FALSE),0),1),0)),"")</f>
        <v/>
      </c>
      <c r="S42" t="str">
        <f ca="1">IFERROR(MIN(100,ROUND(AVERAGE(SUMIFS(Data!$E:$E,Data!$B:$B,$A42,Data!$A:$A,S$1)/(COUNTIFS(Data!$B:$B,$A42,Data!$A:$A,S$1)*3),SQRT(AVERAGEIFS(Data!$D:$D,Data!$B:$B,$A42,Data!$A:$A,S$1)))*100*IFERROR(VLOOKUP(MATCH($A42,INDIRECT(ADDRESS(2,38+MATCH(S$1,'Master List'!$AM$1:$XDT$1,0),1,1,"Master List")&amp;":"&amp;ADDRESS(51,38+MATCH(S$1,'Master List'!$AM$1:$XDT$1,0),1,1),TRUE),0),'Master List'!$AE$1:$AF$51,2,FALSE)+IFERROR(VLOOKUP($A42,'Master List'!$AG:$AL,6,FALSE),0),1),0)),"")</f>
        <v/>
      </c>
      <c r="T42" t="str">
        <f ca="1">IFERROR(MIN(100,ROUND(AVERAGE(SUMIFS(Data!$E:$E,Data!$B:$B,$A42,Data!$A:$A,T$1)/(COUNTIFS(Data!$B:$B,$A42,Data!$A:$A,T$1)*3),SQRT(AVERAGEIFS(Data!$D:$D,Data!$B:$B,$A42,Data!$A:$A,T$1)))*100*IFERROR(VLOOKUP(MATCH($A42,INDIRECT(ADDRESS(2,38+MATCH(T$1,'Master List'!$AM$1:$XDT$1,0),1,1,"Master List")&amp;":"&amp;ADDRESS(51,38+MATCH(T$1,'Master List'!$AM$1:$XDT$1,0),1,1),TRUE),0),'Master List'!$AE$1:$AF$51,2,FALSE)+IFERROR(VLOOKUP($A42,'Master List'!$AG:$AL,6,FALSE),0),1),0)),"")</f>
        <v/>
      </c>
      <c r="U42">
        <f t="shared" ca="1" si="6"/>
        <v>-98.957999999999998</v>
      </c>
      <c r="V42">
        <f t="shared" ca="1" si="7"/>
        <v>45</v>
      </c>
      <c r="W42">
        <f t="shared" si="8"/>
        <v>0</v>
      </c>
      <c r="Y42" t="str">
        <f>IFERROR(SUMIF(Data!B:B,$A42,Data!E:E)/(COUNTIF(Data!B:B,$A42)*3),"")</f>
        <v/>
      </c>
      <c r="Z42" t="str">
        <f>IFERROR(AVERAGEIF(Data!B:B,A42,Data!D:D),"")</f>
        <v/>
      </c>
      <c r="AA42" t="str">
        <f>IFERROR((COUNTIF(Data!B:B,A42)-COUNTIFS(Data!B:B,A42,Data!F:F,"N"))/COUNTIF(Data!B:B,A42),"")</f>
        <v/>
      </c>
      <c r="AB42" t="str">
        <f t="shared" si="1"/>
        <v/>
      </c>
      <c r="AC42" t="str">
        <f t="shared" si="2"/>
        <v/>
      </c>
      <c r="AD42">
        <f t="shared" si="11"/>
        <v>0</v>
      </c>
      <c r="AE42">
        <v>41</v>
      </c>
      <c r="AF42">
        <v>1</v>
      </c>
      <c r="AG42" s="332"/>
      <c r="AH42" s="333"/>
      <c r="AI42" s="510"/>
      <c r="AJ42" s="510"/>
      <c r="AK42" s="510"/>
      <c r="AL42">
        <f t="shared" si="9"/>
        <v>0</v>
      </c>
      <c r="AN42" t="s">
        <v>338</v>
      </c>
      <c r="AO42" s="157" t="s">
        <v>338</v>
      </c>
      <c r="AP42" s="161" t="s">
        <v>310</v>
      </c>
      <c r="AQ42" s="164" t="s">
        <v>338</v>
      </c>
      <c r="AR42" s="174" t="s">
        <v>274</v>
      </c>
      <c r="AS42" t="s">
        <v>338</v>
      </c>
      <c r="AT42" t="s">
        <v>310</v>
      </c>
      <c r="AU42" t="s">
        <v>243</v>
      </c>
      <c r="AV42" t="s">
        <v>274</v>
      </c>
      <c r="AW42" s="64" t="s">
        <v>311</v>
      </c>
      <c r="AY42" t="s">
        <v>243</v>
      </c>
      <c r="AZ42" t="s">
        <v>394</v>
      </c>
      <c r="BA42" t="s">
        <v>401</v>
      </c>
      <c r="BB42" t="s">
        <v>394</v>
      </c>
      <c r="BC42" t="s">
        <v>310</v>
      </c>
      <c r="BD42" s="255" t="s">
        <v>310</v>
      </c>
      <c r="BE42" s="256" t="s">
        <v>310</v>
      </c>
      <c r="BF42" t="s">
        <v>394</v>
      </c>
      <c r="BH42" s="273" t="s">
        <v>376</v>
      </c>
      <c r="BI42" t="s">
        <v>376</v>
      </c>
      <c r="BJ42" t="s">
        <v>256</v>
      </c>
      <c r="BK42" t="s">
        <v>256</v>
      </c>
      <c r="BL42" t="s">
        <v>243</v>
      </c>
      <c r="BM42" t="s">
        <v>243</v>
      </c>
      <c r="BN42" t="s">
        <v>274</v>
      </c>
      <c r="BO42" t="s">
        <v>243</v>
      </c>
      <c r="BP42" t="s">
        <v>394</v>
      </c>
      <c r="BQ42" t="s">
        <v>311</v>
      </c>
      <c r="BR42" t="s">
        <v>394</v>
      </c>
      <c r="BS42" t="s">
        <v>311</v>
      </c>
      <c r="BT42" t="s">
        <v>311</v>
      </c>
      <c r="BU42" t="s">
        <v>394</v>
      </c>
      <c r="BV42" t="s">
        <v>243</v>
      </c>
      <c r="BW42" t="s">
        <v>274</v>
      </c>
      <c r="BX42" t="s">
        <v>274</v>
      </c>
      <c r="BY42" t="s">
        <v>20</v>
      </c>
      <c r="BZ42" t="s">
        <v>274</v>
      </c>
      <c r="CA42" t="s">
        <v>311</v>
      </c>
      <c r="CB42" t="s">
        <v>311</v>
      </c>
      <c r="CC42" t="s">
        <v>356</v>
      </c>
      <c r="CD42" t="s">
        <v>356</v>
      </c>
      <c r="CE42" t="s">
        <v>526</v>
      </c>
      <c r="CF42" t="s">
        <v>20</v>
      </c>
      <c r="CG42" t="s">
        <v>285</v>
      </c>
      <c r="CH42" t="s">
        <v>394</v>
      </c>
      <c r="CI42" t="s">
        <v>558</v>
      </c>
      <c r="CJ42" t="s">
        <v>558</v>
      </c>
      <c r="CK42" t="s">
        <v>285</v>
      </c>
      <c r="CL42" t="s">
        <v>285</v>
      </c>
      <c r="CM42" t="s">
        <v>285</v>
      </c>
      <c r="CN42" t="s">
        <v>285</v>
      </c>
      <c r="CO42" t="s">
        <v>285</v>
      </c>
      <c r="CP42" t="s">
        <v>256</v>
      </c>
      <c r="CQ42" t="s">
        <v>394</v>
      </c>
      <c r="CR42" t="s">
        <v>285</v>
      </c>
      <c r="CS42" t="s">
        <v>285</v>
      </c>
      <c r="CT42" t="s">
        <v>356</v>
      </c>
      <c r="CU42" t="s">
        <v>356</v>
      </c>
      <c r="CV42" t="s">
        <v>285</v>
      </c>
      <c r="CW42" t="s">
        <v>21</v>
      </c>
      <c r="CX42" t="s">
        <v>21</v>
      </c>
      <c r="CY42" t="s">
        <v>21</v>
      </c>
      <c r="CZ42" t="s">
        <v>21</v>
      </c>
      <c r="DA42" t="s">
        <v>561</v>
      </c>
      <c r="DB42" t="s">
        <v>275</v>
      </c>
      <c r="DC42" t="s">
        <v>243</v>
      </c>
      <c r="DD42" s="531" t="s">
        <v>243</v>
      </c>
      <c r="DE42" t="s">
        <v>275</v>
      </c>
      <c r="DF42" t="s">
        <v>275</v>
      </c>
      <c r="DG42" s="542" t="s">
        <v>243</v>
      </c>
      <c r="DH42" t="s">
        <v>664</v>
      </c>
      <c r="DI42" t="s">
        <v>275</v>
      </c>
      <c r="DM42" t="s">
        <v>21</v>
      </c>
    </row>
    <row r="43" spans="1:120">
      <c r="A43" s="93"/>
      <c r="C43" t="str">
        <f ca="1">IFERROR(MIN(100,ROUND(AVERAGE(SUMIFS(Data!$E:$E,Data!$B:$B,$A43,Data!$A:$A,#REF!)/(COUNTIFS(Data!$B:$B,$A43,Data!$A:$A,#REF!)*3),SQRT(AVERAGEIFS(Data!$D:$D,Data!$B:$B,$A43,Data!$A:$A,#REF!)))*100*IFERROR(VLOOKUP(MATCH($A43,INDIRECT(ADDRESS(2,38+MATCH(C$1,'Master List'!$AM$1:$XDT$1,0),1,1,"Master List")&amp;":"&amp;ADDRESS(51,38+MATCH(C$1,'Master List'!$AM$1:$XDT$1,0),1,1),TRUE),0),'Master List'!$AE$1:$AF$51,2,FALSE)+IFERROR(VLOOKUP($A43,'Master List'!$AG:$AL,6,FALSE),0),1),0)),"")</f>
        <v/>
      </c>
      <c r="D43" t="str">
        <f ca="1">IFERROR(MIN(100,ROUND(AVERAGE(SUMIFS(Data!$E:$E,Data!$B:$B,$A43,Data!$A:$A,#REF!)/(COUNTIFS(Data!$B:$B,$A43,Data!$A:$A,#REF!)*3),SQRT(AVERAGEIFS(Data!$D:$D,Data!$B:$B,$A43,Data!$A:$A,#REF!)))*100*IFERROR(VLOOKUP(MATCH($A43,INDIRECT(ADDRESS(2,38+MATCH(D$1,'Master List'!$AM$1:$XDT$1,0),1,1,"Master List")&amp;":"&amp;ADDRESS(51,38+MATCH(D$1,'Master List'!$AM$1:$XDT$1,0),1,1),TRUE),0),'Master List'!$AE$1:$AF$51,2,FALSE)+IFERROR(VLOOKUP($A43,'Master List'!$AG:$AL,6,FALSE),0),1),0)),"")</f>
        <v/>
      </c>
      <c r="E43" t="str">
        <f ca="1">IFERROR(MIN(100,ROUND(AVERAGE(SUMIFS(Data!$E:$E,Data!$B:$B,$A43,Data!$A:$A,#REF!)/(COUNTIFS(Data!$B:$B,$A43,Data!$A:$A,#REF!)*3),SQRT(AVERAGEIFS(Data!$D:$D,Data!$B:$B,$A43,Data!$A:$A,#REF!)))*100*IFERROR(VLOOKUP(MATCH($A43,INDIRECT(ADDRESS(2,38+MATCH(E$1,'Master List'!$AM$1:$XDT$1,0),1,1,"Master List")&amp;":"&amp;ADDRESS(51,38+MATCH(E$1,'Master List'!$AM$1:$XDT$1,0),1,1),TRUE),0),'Master List'!$AE$1:$AF$51,2,FALSE)+IFERROR(VLOOKUP($A43,'Master List'!$AG:$AL,6,FALSE),0),1),0)),"")</f>
        <v/>
      </c>
      <c r="F43" t="str">
        <f ca="1">IFERROR(MIN(100,ROUND(AVERAGE(SUMIFS(Data!$E:$E,Data!$B:$B,$A43,Data!$A:$A,#REF!)/(COUNTIFS(Data!$B:$B,$A43,Data!$A:$A,#REF!)*3),SQRT(AVERAGEIFS(Data!$D:$D,Data!$B:$B,$A43,Data!$A:$A,#REF!)))*100*IFERROR(VLOOKUP(MATCH($A43,INDIRECT(ADDRESS(2,38+MATCH(F$1,'Master List'!$AM$1:$XDT$1,0),1,1,"Master List")&amp;":"&amp;ADDRESS(51,38+MATCH(F$1,'Master List'!$AM$1:$XDT$1,0),1,1),TRUE),0),'Master List'!$AE$1:$AF$51,2,FALSE)+IFERROR(VLOOKUP($A43,'Master List'!$AG:$AL,6,FALSE),0),1),0)),"")</f>
        <v/>
      </c>
      <c r="G43" t="str">
        <f ca="1">IFERROR(MIN(100,ROUND(AVERAGE(SUMIFS(Data!$E:$E,Data!$B:$B,$A43,Data!$A:$A,#REF!)/(COUNTIFS(Data!$B:$B,$A43,Data!$A:$A,#REF!)*3),SQRT(AVERAGEIFS(Data!$D:$D,Data!$B:$B,$A43,Data!$A:$A,#REF!)))*100*IFERROR(VLOOKUP(MATCH($A43,INDIRECT(ADDRESS(2,38+MATCH(G$1,'Master List'!$AM$1:$XDT$1,0),1,1,"Master List")&amp;":"&amp;ADDRESS(51,38+MATCH(G$1,'Master List'!$AM$1:$XDT$1,0),1,1),TRUE),0),'Master List'!$AE$1:$AF$51,2,FALSE)+IFERROR(VLOOKUP($A43,'Master List'!$AG:$AL,6,FALSE),0),1),0)),"")</f>
        <v/>
      </c>
      <c r="H43">
        <f t="shared" ca="1" si="4"/>
        <v>-98.956999999999994</v>
      </c>
      <c r="I43">
        <f t="shared" ca="1" si="5"/>
        <v>9</v>
      </c>
      <c r="J43">
        <f t="shared" si="10"/>
        <v>0</v>
      </c>
      <c r="K43" t="str">
        <f ca="1">IFERROR(MIN(100,ROUND(AVERAGE(SUMIFS(Data!$E:$E,Data!$B:$B,$A43,Data!$A:$A,K$1)/(COUNTIFS(Data!$B:$B,$A43,Data!$A:$A,K$1)*3),SQRT(AVERAGEIFS(Data!$D:$D,Data!$B:$B,$A43,Data!$A:$A,K$1)))*100*IFERROR(VLOOKUP(MATCH($A43,INDIRECT(ADDRESS(2,38+MATCH(K$1,'Master List'!$AM$1:$XDT$1,0),1,1,"Master List")&amp;":"&amp;ADDRESS(51,38+MATCH(K$1,'Master List'!$AM$1:$XDT$1,0),1,1),TRUE),0),'Master List'!$AE$1:$AF$51,2,FALSE)+IFERROR(VLOOKUP($A43,'Master List'!$AG:$AL,6,FALSE),0),1),0)),"")</f>
        <v/>
      </c>
      <c r="L43" t="str">
        <f ca="1">IFERROR(MIN(100,ROUND(AVERAGE(SUMIFS(Data!$E:$E,Data!$B:$B,$A43,Data!$A:$A,L$1)/(COUNTIFS(Data!$B:$B,$A43,Data!$A:$A,L$1)*3),SQRT(AVERAGEIFS(Data!$D:$D,Data!$B:$B,$A43,Data!$A:$A,L$1)))*100*IFERROR(VLOOKUP(MATCH($A43,INDIRECT(ADDRESS(2,38+MATCH(L$1,'Master List'!$AM$1:$XDT$1,0),1,1,"Master List")&amp;":"&amp;ADDRESS(51,38+MATCH(L$1,'Master List'!$AM$1:$XDT$1,0),1,1),TRUE),0),'Master List'!$AE$1:$AF$51,2,FALSE)+IFERROR(VLOOKUP($A43,'Master List'!$AG:$AL,6,FALSE),0),1),0)),"")</f>
        <v/>
      </c>
      <c r="M43" t="str">
        <f ca="1">IFERROR(MIN(100,ROUND(AVERAGE(SUMIFS(Data!$E:$E,Data!$B:$B,$A43,Data!$A:$A,M$1)/(COUNTIFS(Data!$B:$B,$A43,Data!$A:$A,M$1)*3),SQRT(AVERAGEIFS(Data!$D:$D,Data!$B:$B,$A43,Data!$A:$A,M$1)))*100*IFERROR(VLOOKUP(MATCH($A43,INDIRECT(ADDRESS(2,38+MATCH(M$1,'Master List'!$AM$1:$XDT$1,0),1,1,"Master List")&amp;":"&amp;ADDRESS(51,38+MATCH(M$1,'Master List'!$AM$1:$XDT$1,0),1,1),TRUE),0),'Master List'!$AE$1:$AF$51,2,FALSE)+IFERROR(VLOOKUP($A43,'Master List'!$AG:$AL,6,FALSE),0),1),0)),"")</f>
        <v/>
      </c>
      <c r="N43" t="str">
        <f ca="1">IFERROR(MIN(100,ROUND(AVERAGE(SUMIFS(Data!$E:$E,Data!$B:$B,$A43,Data!$A:$A,N$1)/(COUNTIFS(Data!$B:$B,$A43,Data!$A:$A,N$1)*3),SQRT(AVERAGEIFS(Data!$D:$D,Data!$B:$B,$A43,Data!$A:$A,N$1)))*100*IFERROR(VLOOKUP(MATCH($A43,INDIRECT(ADDRESS(2,38+MATCH(N$1,'Master List'!$AM$1:$XDT$1,0),1,1,"Master List")&amp;":"&amp;ADDRESS(51,38+MATCH(N$1,'Master List'!$AM$1:$XDT$1,0),1,1),TRUE),0),'Master List'!$AE$1:$AF$51,2,FALSE)+IFERROR(VLOOKUP($A43,'Master List'!$AG:$AL,6,FALSE),0),1),0)),"")</f>
        <v/>
      </c>
      <c r="O43" t="str">
        <f ca="1">IFERROR(MIN(100,ROUND(AVERAGE(SUMIFS(Data!$E:$E,Data!$B:$B,$A43,Data!$A:$A,O$1)/(COUNTIFS(Data!$B:$B,$A43,Data!$A:$A,O$1)*3),SQRT(AVERAGEIFS(Data!$D:$D,Data!$B:$B,$A43,Data!$A:$A,O$1)))*100*IFERROR(VLOOKUP(MATCH($A43,INDIRECT(ADDRESS(2,38+MATCH(O$1,'Master List'!$AM$1:$XDT$1,0),1,1,"Master List")&amp;":"&amp;ADDRESS(51,38+MATCH(O$1,'Master List'!$AM$1:$XDT$1,0),1,1),TRUE),0),'Master List'!$AE$1:$AF$51,2,FALSE)+IFERROR(VLOOKUP($A43,'Master List'!$AG:$AL,6,FALSE),0),1),0)),"")</f>
        <v/>
      </c>
      <c r="P43" t="str">
        <f ca="1">IFERROR(MIN(100,ROUND(AVERAGE(SUMIFS(Data!$E:$E,Data!$B:$B,$A43,Data!$A:$A,P$1)/(COUNTIFS(Data!$B:$B,$A43,Data!$A:$A,P$1)*3),SQRT(AVERAGEIFS(Data!$D:$D,Data!$B:$B,$A43,Data!$A:$A,P$1)))*100*IFERROR(VLOOKUP(MATCH($A43,INDIRECT(ADDRESS(2,38+MATCH(P$1,'Master List'!$AM$1:$XDT$1,0),1,1,"Master List")&amp;":"&amp;ADDRESS(51,38+MATCH(P$1,'Master List'!$AM$1:$XDT$1,0),1,1),TRUE),0),'Master List'!$AE$1:$AF$51,2,FALSE)+IFERROR(VLOOKUP($A43,'Master List'!$AG:$AL,6,FALSE),0),1),0)),"")</f>
        <v/>
      </c>
      <c r="Q43" t="str">
        <f ca="1">IFERROR(MIN(100,ROUND(AVERAGE(SUMIFS(Data!$E:$E,Data!$B:$B,$A43,Data!$A:$A,Q$1)/(COUNTIFS(Data!$B:$B,$A43,Data!$A:$A,Q$1)*3),SQRT(AVERAGEIFS(Data!$D:$D,Data!$B:$B,$A43,Data!$A:$A,Q$1)))*100*IFERROR(VLOOKUP(MATCH($A43,INDIRECT(ADDRESS(2,38+MATCH(Q$1,'Master List'!$AM$1:$XDT$1,0),1,1,"Master List")&amp;":"&amp;ADDRESS(51,38+MATCH(Q$1,'Master List'!$AM$1:$XDT$1,0),1,1),TRUE),0),'Master List'!$AE$1:$AF$51,2,FALSE)+IFERROR(VLOOKUP($A43,'Master List'!$AG:$AL,6,FALSE),0),1),0)),"")</f>
        <v/>
      </c>
      <c r="R43" t="str">
        <f ca="1">IFERROR(MIN(100,ROUND(AVERAGE(SUMIFS(Data!$E:$E,Data!$B:$B,$A43,Data!$A:$A,R$1)/(COUNTIFS(Data!$B:$B,$A43,Data!$A:$A,R$1)*3),SQRT(AVERAGEIFS(Data!$D:$D,Data!$B:$B,$A43,Data!$A:$A,R$1)))*100*IFERROR(VLOOKUP(MATCH($A43,INDIRECT(ADDRESS(2,38+MATCH(R$1,'Master List'!$AM$1:$XDT$1,0),1,1,"Master List")&amp;":"&amp;ADDRESS(51,38+MATCH(R$1,'Master List'!$AM$1:$XDT$1,0),1,1),TRUE),0),'Master List'!$AE$1:$AF$51,2,FALSE)+IFERROR(VLOOKUP($A43,'Master List'!$AG:$AL,6,FALSE),0),1),0)),"")</f>
        <v/>
      </c>
      <c r="S43" t="str">
        <f ca="1">IFERROR(MIN(100,ROUND(AVERAGE(SUMIFS(Data!$E:$E,Data!$B:$B,$A43,Data!$A:$A,S$1)/(COUNTIFS(Data!$B:$B,$A43,Data!$A:$A,S$1)*3),SQRT(AVERAGEIFS(Data!$D:$D,Data!$B:$B,$A43,Data!$A:$A,S$1)))*100*IFERROR(VLOOKUP(MATCH($A43,INDIRECT(ADDRESS(2,38+MATCH(S$1,'Master List'!$AM$1:$XDT$1,0),1,1,"Master List")&amp;":"&amp;ADDRESS(51,38+MATCH(S$1,'Master List'!$AM$1:$XDT$1,0),1,1),TRUE),0),'Master List'!$AE$1:$AF$51,2,FALSE)+IFERROR(VLOOKUP($A43,'Master List'!$AG:$AL,6,FALSE),0),1),0)),"")</f>
        <v/>
      </c>
      <c r="T43" t="str">
        <f ca="1">IFERROR(MIN(100,ROUND(AVERAGE(SUMIFS(Data!$E:$E,Data!$B:$B,$A43,Data!$A:$A,T$1)/(COUNTIFS(Data!$B:$B,$A43,Data!$A:$A,T$1)*3),SQRT(AVERAGEIFS(Data!$D:$D,Data!$B:$B,$A43,Data!$A:$A,T$1)))*100*IFERROR(VLOOKUP(MATCH($A43,INDIRECT(ADDRESS(2,38+MATCH(T$1,'Master List'!$AM$1:$XDT$1,0),1,1,"Master List")&amp;":"&amp;ADDRESS(51,38+MATCH(T$1,'Master List'!$AM$1:$XDT$1,0),1,1),TRUE),0),'Master List'!$AE$1:$AF$51,2,FALSE)+IFERROR(VLOOKUP($A43,'Master List'!$AG:$AL,6,FALSE),0),1),0)),"")</f>
        <v/>
      </c>
      <c r="U43">
        <f t="shared" ca="1" si="6"/>
        <v>-98.956999999999994</v>
      </c>
      <c r="V43">
        <f t="shared" ca="1" si="7"/>
        <v>44</v>
      </c>
      <c r="W43">
        <f t="shared" si="8"/>
        <v>0</v>
      </c>
      <c r="Y43" t="str">
        <f>IFERROR(SUMIF(Data!B:B,$A43,Data!E:E)/(COUNTIF(Data!B:B,$A43)*3),"")</f>
        <v/>
      </c>
      <c r="Z43" t="str">
        <f>IFERROR(AVERAGEIF(Data!B:B,A43,Data!D:D),"")</f>
        <v/>
      </c>
      <c r="AA43" t="str">
        <f>IFERROR((COUNTIF(Data!B:B,A43)-COUNTIFS(Data!B:B,A43,Data!F:F,"N"))/COUNTIF(Data!B:B,A43),"")</f>
        <v/>
      </c>
      <c r="AB43" t="str">
        <f t="shared" si="1"/>
        <v/>
      </c>
      <c r="AC43" t="str">
        <f t="shared" si="2"/>
        <v/>
      </c>
      <c r="AD43">
        <f t="shared" si="11"/>
        <v>0</v>
      </c>
      <c r="AE43">
        <v>42</v>
      </c>
      <c r="AF43">
        <v>1</v>
      </c>
      <c r="AG43" s="332"/>
      <c r="AH43" s="333"/>
      <c r="AI43" s="510"/>
      <c r="AJ43" s="510"/>
      <c r="AK43" s="510"/>
      <c r="AL43">
        <f t="shared" si="9"/>
        <v>0</v>
      </c>
      <c r="AN43" t="s">
        <v>243</v>
      </c>
      <c r="AO43" s="157" t="s">
        <v>243</v>
      </c>
      <c r="AP43" s="161" t="s">
        <v>338</v>
      </c>
      <c r="AQ43" s="164" t="s">
        <v>274</v>
      </c>
      <c r="AR43" s="174" t="s">
        <v>338</v>
      </c>
      <c r="AS43" t="s">
        <v>274</v>
      </c>
      <c r="AT43" t="s">
        <v>338</v>
      </c>
      <c r="AU43" t="s">
        <v>274</v>
      </c>
      <c r="AV43" t="s">
        <v>370</v>
      </c>
      <c r="AW43" s="64" t="s">
        <v>39</v>
      </c>
      <c r="AY43" t="s">
        <v>394</v>
      </c>
      <c r="AZ43" t="s">
        <v>256</v>
      </c>
      <c r="BA43" t="s">
        <v>274</v>
      </c>
      <c r="BB43" t="s">
        <v>243</v>
      </c>
      <c r="BC43" t="s">
        <v>20</v>
      </c>
      <c r="BD43" s="255" t="s">
        <v>20</v>
      </c>
      <c r="BE43" s="256" t="s">
        <v>290</v>
      </c>
      <c r="BF43" t="s">
        <v>311</v>
      </c>
      <c r="BH43" s="273" t="s">
        <v>285</v>
      </c>
      <c r="BI43" t="s">
        <v>285</v>
      </c>
      <c r="BJ43" t="s">
        <v>274</v>
      </c>
      <c r="BK43" t="s">
        <v>274</v>
      </c>
      <c r="BL43" t="s">
        <v>275</v>
      </c>
      <c r="BM43" t="s">
        <v>311</v>
      </c>
      <c r="BN43" t="s">
        <v>394</v>
      </c>
      <c r="BO43" t="s">
        <v>275</v>
      </c>
      <c r="BP43" t="s">
        <v>243</v>
      </c>
      <c r="BQ43" t="s">
        <v>474</v>
      </c>
      <c r="BR43" t="s">
        <v>311</v>
      </c>
      <c r="BS43" t="s">
        <v>484</v>
      </c>
      <c r="BT43" t="s">
        <v>356</v>
      </c>
      <c r="BU43" t="s">
        <v>243</v>
      </c>
      <c r="BV43" t="s">
        <v>394</v>
      </c>
      <c r="BW43" t="s">
        <v>482</v>
      </c>
      <c r="BX43" t="s">
        <v>483</v>
      </c>
      <c r="BY43" t="s">
        <v>483</v>
      </c>
      <c r="BZ43" t="s">
        <v>20</v>
      </c>
      <c r="CA43" t="s">
        <v>394</v>
      </c>
      <c r="CB43" t="s">
        <v>356</v>
      </c>
      <c r="CC43" t="s">
        <v>285</v>
      </c>
      <c r="CD43" t="s">
        <v>285</v>
      </c>
      <c r="CE43" t="s">
        <v>394</v>
      </c>
      <c r="CF43" t="s">
        <v>394</v>
      </c>
      <c r="CG43" t="s">
        <v>275</v>
      </c>
      <c r="CH43" t="s">
        <v>243</v>
      </c>
      <c r="CI43" t="s">
        <v>526</v>
      </c>
      <c r="CJ43" t="s">
        <v>526</v>
      </c>
      <c r="CK43" t="s">
        <v>275</v>
      </c>
      <c r="CL43" t="s">
        <v>275</v>
      </c>
      <c r="CM43" t="s">
        <v>275</v>
      </c>
      <c r="CN43" t="s">
        <v>275</v>
      </c>
      <c r="CO43" t="s">
        <v>275</v>
      </c>
      <c r="CP43" t="s">
        <v>561</v>
      </c>
      <c r="CQ43" t="s">
        <v>580</v>
      </c>
      <c r="CR43" t="s">
        <v>275</v>
      </c>
      <c r="CS43" t="s">
        <v>275</v>
      </c>
      <c r="CT43" t="s">
        <v>394</v>
      </c>
      <c r="CU43" t="s">
        <v>394</v>
      </c>
      <c r="CV43" t="s">
        <v>275</v>
      </c>
      <c r="CW43" t="s">
        <v>376</v>
      </c>
      <c r="CX43" t="s">
        <v>376</v>
      </c>
      <c r="CY43" t="s">
        <v>370</v>
      </c>
      <c r="CZ43" t="s">
        <v>370</v>
      </c>
      <c r="DA43" t="s">
        <v>256</v>
      </c>
      <c r="DB43" t="s">
        <v>370</v>
      </c>
      <c r="DC43" t="s">
        <v>275</v>
      </c>
      <c r="DD43" s="531" t="s">
        <v>275</v>
      </c>
      <c r="DE43" t="s">
        <v>370</v>
      </c>
      <c r="DF43" t="s">
        <v>285</v>
      </c>
      <c r="DG43" s="542" t="s">
        <v>275</v>
      </c>
      <c r="DH43" t="s">
        <v>285</v>
      </c>
      <c r="DI43" t="s">
        <v>285</v>
      </c>
      <c r="DM43" t="s">
        <v>702</v>
      </c>
    </row>
    <row r="44" spans="1:120">
      <c r="A44" s="93"/>
      <c r="C44" t="str">
        <f ca="1">IFERROR(MIN(100,ROUND(AVERAGE(SUMIFS(Data!$E:$E,Data!$B:$B,$A44,Data!$A:$A,#REF!)/(COUNTIFS(Data!$B:$B,$A44,Data!$A:$A,#REF!)*3),SQRT(AVERAGEIFS(Data!$D:$D,Data!$B:$B,$A44,Data!$A:$A,#REF!)))*100*IFERROR(VLOOKUP(MATCH($A44,INDIRECT(ADDRESS(2,38+MATCH(C$1,'Master List'!$AM$1:$XDT$1,0),1,1,"Master List")&amp;":"&amp;ADDRESS(51,38+MATCH(C$1,'Master List'!$AM$1:$XDT$1,0),1,1),TRUE),0),'Master List'!$AE$1:$AF$51,2,FALSE)+IFERROR(VLOOKUP($A44,'Master List'!$AG:$AL,6,FALSE),0),1),0)),"")</f>
        <v/>
      </c>
      <c r="D44" t="str">
        <f ca="1">IFERROR(MIN(100,ROUND(AVERAGE(SUMIFS(Data!$E:$E,Data!$B:$B,$A44,Data!$A:$A,#REF!)/(COUNTIFS(Data!$B:$B,$A44,Data!$A:$A,#REF!)*3),SQRT(AVERAGEIFS(Data!$D:$D,Data!$B:$B,$A44,Data!$A:$A,#REF!)))*100*IFERROR(VLOOKUP(MATCH($A44,INDIRECT(ADDRESS(2,38+MATCH(D$1,'Master List'!$AM$1:$XDT$1,0),1,1,"Master List")&amp;":"&amp;ADDRESS(51,38+MATCH(D$1,'Master List'!$AM$1:$XDT$1,0),1,1),TRUE),0),'Master List'!$AE$1:$AF$51,2,FALSE)+IFERROR(VLOOKUP($A44,'Master List'!$AG:$AL,6,FALSE),0),1),0)),"")</f>
        <v/>
      </c>
      <c r="E44" t="str">
        <f ca="1">IFERROR(MIN(100,ROUND(AVERAGE(SUMIFS(Data!$E:$E,Data!$B:$B,$A44,Data!$A:$A,#REF!)/(COUNTIFS(Data!$B:$B,$A44,Data!$A:$A,#REF!)*3),SQRT(AVERAGEIFS(Data!$D:$D,Data!$B:$B,$A44,Data!$A:$A,#REF!)))*100*IFERROR(VLOOKUP(MATCH($A44,INDIRECT(ADDRESS(2,38+MATCH(E$1,'Master List'!$AM$1:$XDT$1,0),1,1,"Master List")&amp;":"&amp;ADDRESS(51,38+MATCH(E$1,'Master List'!$AM$1:$XDT$1,0),1,1),TRUE),0),'Master List'!$AE$1:$AF$51,2,FALSE)+IFERROR(VLOOKUP($A44,'Master List'!$AG:$AL,6,FALSE),0),1),0)),"")</f>
        <v/>
      </c>
      <c r="F44" t="str">
        <f ca="1">IFERROR(MIN(100,ROUND(AVERAGE(SUMIFS(Data!$E:$E,Data!$B:$B,$A44,Data!$A:$A,#REF!)/(COUNTIFS(Data!$B:$B,$A44,Data!$A:$A,#REF!)*3),SQRT(AVERAGEIFS(Data!$D:$D,Data!$B:$B,$A44,Data!$A:$A,#REF!)))*100*IFERROR(VLOOKUP(MATCH($A44,INDIRECT(ADDRESS(2,38+MATCH(F$1,'Master List'!$AM$1:$XDT$1,0),1,1,"Master List")&amp;":"&amp;ADDRESS(51,38+MATCH(F$1,'Master List'!$AM$1:$XDT$1,0),1,1),TRUE),0),'Master List'!$AE$1:$AF$51,2,FALSE)+IFERROR(VLOOKUP($A44,'Master List'!$AG:$AL,6,FALSE),0),1),0)),"")</f>
        <v/>
      </c>
      <c r="G44" t="str">
        <f ca="1">IFERROR(MIN(100,ROUND(AVERAGE(SUMIFS(Data!$E:$E,Data!$B:$B,$A44,Data!$A:$A,#REF!)/(COUNTIFS(Data!$B:$B,$A44,Data!$A:$A,#REF!)*3),SQRT(AVERAGEIFS(Data!$D:$D,Data!$B:$B,$A44,Data!$A:$A,#REF!)))*100*IFERROR(VLOOKUP(MATCH($A44,INDIRECT(ADDRESS(2,38+MATCH(G$1,'Master List'!$AM$1:$XDT$1,0),1,1,"Master List")&amp;":"&amp;ADDRESS(51,38+MATCH(G$1,'Master List'!$AM$1:$XDT$1,0),1,1),TRUE),0),'Master List'!$AE$1:$AF$51,2,FALSE)+IFERROR(VLOOKUP($A44,'Master List'!$AG:$AL,6,FALSE),0),1),0)),"")</f>
        <v/>
      </c>
      <c r="H44">
        <f t="shared" ca="1" si="4"/>
        <v>-98.956000000000003</v>
      </c>
      <c r="I44">
        <f t="shared" ca="1" si="5"/>
        <v>8</v>
      </c>
      <c r="J44">
        <f t="shared" si="10"/>
        <v>0</v>
      </c>
      <c r="K44" t="str">
        <f ca="1">IFERROR(MIN(100,ROUND(AVERAGE(SUMIFS(Data!$E:$E,Data!$B:$B,$A44,Data!$A:$A,K$1)/(COUNTIFS(Data!$B:$B,$A44,Data!$A:$A,K$1)*3),SQRT(AVERAGEIFS(Data!$D:$D,Data!$B:$B,$A44,Data!$A:$A,K$1)))*100*IFERROR(VLOOKUP(MATCH($A44,INDIRECT(ADDRESS(2,38+MATCH(K$1,'Master List'!$AM$1:$XDT$1,0),1,1,"Master List")&amp;":"&amp;ADDRESS(51,38+MATCH(K$1,'Master List'!$AM$1:$XDT$1,0),1,1),TRUE),0),'Master List'!$AE$1:$AF$51,2,FALSE)+IFERROR(VLOOKUP($A44,'Master List'!$AG:$AL,6,FALSE),0),1),0)),"")</f>
        <v/>
      </c>
      <c r="L44" t="str">
        <f ca="1">IFERROR(MIN(100,ROUND(AVERAGE(SUMIFS(Data!$E:$E,Data!$B:$B,$A44,Data!$A:$A,L$1)/(COUNTIFS(Data!$B:$B,$A44,Data!$A:$A,L$1)*3),SQRT(AVERAGEIFS(Data!$D:$D,Data!$B:$B,$A44,Data!$A:$A,L$1)))*100*IFERROR(VLOOKUP(MATCH($A44,INDIRECT(ADDRESS(2,38+MATCH(L$1,'Master List'!$AM$1:$XDT$1,0),1,1,"Master List")&amp;":"&amp;ADDRESS(51,38+MATCH(L$1,'Master List'!$AM$1:$XDT$1,0),1,1),TRUE),0),'Master List'!$AE$1:$AF$51,2,FALSE)+IFERROR(VLOOKUP($A44,'Master List'!$AG:$AL,6,FALSE),0),1),0)),"")</f>
        <v/>
      </c>
      <c r="M44" t="str">
        <f ca="1">IFERROR(MIN(100,ROUND(AVERAGE(SUMIFS(Data!$E:$E,Data!$B:$B,$A44,Data!$A:$A,M$1)/(COUNTIFS(Data!$B:$B,$A44,Data!$A:$A,M$1)*3),SQRT(AVERAGEIFS(Data!$D:$D,Data!$B:$B,$A44,Data!$A:$A,M$1)))*100*IFERROR(VLOOKUP(MATCH($A44,INDIRECT(ADDRESS(2,38+MATCH(M$1,'Master List'!$AM$1:$XDT$1,0),1,1,"Master List")&amp;":"&amp;ADDRESS(51,38+MATCH(M$1,'Master List'!$AM$1:$XDT$1,0),1,1),TRUE),0),'Master List'!$AE$1:$AF$51,2,FALSE)+IFERROR(VLOOKUP($A44,'Master List'!$AG:$AL,6,FALSE),0),1),0)),"")</f>
        <v/>
      </c>
      <c r="N44" t="str">
        <f ca="1">IFERROR(MIN(100,ROUND(AVERAGE(SUMIFS(Data!$E:$E,Data!$B:$B,$A44,Data!$A:$A,N$1)/(COUNTIFS(Data!$B:$B,$A44,Data!$A:$A,N$1)*3),SQRT(AVERAGEIFS(Data!$D:$D,Data!$B:$B,$A44,Data!$A:$A,N$1)))*100*IFERROR(VLOOKUP(MATCH($A44,INDIRECT(ADDRESS(2,38+MATCH(N$1,'Master List'!$AM$1:$XDT$1,0),1,1,"Master List")&amp;":"&amp;ADDRESS(51,38+MATCH(N$1,'Master List'!$AM$1:$XDT$1,0),1,1),TRUE),0),'Master List'!$AE$1:$AF$51,2,FALSE)+IFERROR(VLOOKUP($A44,'Master List'!$AG:$AL,6,FALSE),0),1),0)),"")</f>
        <v/>
      </c>
      <c r="O44" t="str">
        <f ca="1">IFERROR(MIN(100,ROUND(AVERAGE(SUMIFS(Data!$E:$E,Data!$B:$B,$A44,Data!$A:$A,O$1)/(COUNTIFS(Data!$B:$B,$A44,Data!$A:$A,O$1)*3),SQRT(AVERAGEIFS(Data!$D:$D,Data!$B:$B,$A44,Data!$A:$A,O$1)))*100*IFERROR(VLOOKUP(MATCH($A44,INDIRECT(ADDRESS(2,38+MATCH(O$1,'Master List'!$AM$1:$XDT$1,0),1,1,"Master List")&amp;":"&amp;ADDRESS(51,38+MATCH(O$1,'Master List'!$AM$1:$XDT$1,0),1,1),TRUE),0),'Master List'!$AE$1:$AF$51,2,FALSE)+IFERROR(VLOOKUP($A44,'Master List'!$AG:$AL,6,FALSE),0),1),0)),"")</f>
        <v/>
      </c>
      <c r="P44" t="str">
        <f ca="1">IFERROR(MIN(100,ROUND(AVERAGE(SUMIFS(Data!$E:$E,Data!$B:$B,$A44,Data!$A:$A,P$1)/(COUNTIFS(Data!$B:$B,$A44,Data!$A:$A,P$1)*3),SQRT(AVERAGEIFS(Data!$D:$D,Data!$B:$B,$A44,Data!$A:$A,P$1)))*100*IFERROR(VLOOKUP(MATCH($A44,INDIRECT(ADDRESS(2,38+MATCH(P$1,'Master List'!$AM$1:$XDT$1,0),1,1,"Master List")&amp;":"&amp;ADDRESS(51,38+MATCH(P$1,'Master List'!$AM$1:$XDT$1,0),1,1),TRUE),0),'Master List'!$AE$1:$AF$51,2,FALSE)+IFERROR(VLOOKUP($A44,'Master List'!$AG:$AL,6,FALSE),0),1),0)),"")</f>
        <v/>
      </c>
      <c r="Q44" t="str">
        <f ca="1">IFERROR(MIN(100,ROUND(AVERAGE(SUMIFS(Data!$E:$E,Data!$B:$B,$A44,Data!$A:$A,Q$1)/(COUNTIFS(Data!$B:$B,$A44,Data!$A:$A,Q$1)*3),SQRT(AVERAGEIFS(Data!$D:$D,Data!$B:$B,$A44,Data!$A:$A,Q$1)))*100*IFERROR(VLOOKUP(MATCH($A44,INDIRECT(ADDRESS(2,38+MATCH(Q$1,'Master List'!$AM$1:$XDT$1,0),1,1,"Master List")&amp;":"&amp;ADDRESS(51,38+MATCH(Q$1,'Master List'!$AM$1:$XDT$1,0),1,1),TRUE),0),'Master List'!$AE$1:$AF$51,2,FALSE)+IFERROR(VLOOKUP($A44,'Master List'!$AG:$AL,6,FALSE),0),1),0)),"")</f>
        <v/>
      </c>
      <c r="R44" t="str">
        <f ca="1">IFERROR(MIN(100,ROUND(AVERAGE(SUMIFS(Data!$E:$E,Data!$B:$B,$A44,Data!$A:$A,R$1)/(COUNTIFS(Data!$B:$B,$A44,Data!$A:$A,R$1)*3),SQRT(AVERAGEIFS(Data!$D:$D,Data!$B:$B,$A44,Data!$A:$A,R$1)))*100*IFERROR(VLOOKUP(MATCH($A44,INDIRECT(ADDRESS(2,38+MATCH(R$1,'Master List'!$AM$1:$XDT$1,0),1,1,"Master List")&amp;":"&amp;ADDRESS(51,38+MATCH(R$1,'Master List'!$AM$1:$XDT$1,0),1,1),TRUE),0),'Master List'!$AE$1:$AF$51,2,FALSE)+IFERROR(VLOOKUP($A44,'Master List'!$AG:$AL,6,FALSE),0),1),0)),"")</f>
        <v/>
      </c>
      <c r="S44" t="str">
        <f ca="1">IFERROR(MIN(100,ROUND(AVERAGE(SUMIFS(Data!$E:$E,Data!$B:$B,$A44,Data!$A:$A,S$1)/(COUNTIFS(Data!$B:$B,$A44,Data!$A:$A,S$1)*3),SQRT(AVERAGEIFS(Data!$D:$D,Data!$B:$B,$A44,Data!$A:$A,S$1)))*100*IFERROR(VLOOKUP(MATCH($A44,INDIRECT(ADDRESS(2,38+MATCH(S$1,'Master List'!$AM$1:$XDT$1,0),1,1,"Master List")&amp;":"&amp;ADDRESS(51,38+MATCH(S$1,'Master List'!$AM$1:$XDT$1,0),1,1),TRUE),0),'Master List'!$AE$1:$AF$51,2,FALSE)+IFERROR(VLOOKUP($A44,'Master List'!$AG:$AL,6,FALSE),0),1),0)),"")</f>
        <v/>
      </c>
      <c r="T44" t="str">
        <f ca="1">IFERROR(MIN(100,ROUND(AVERAGE(SUMIFS(Data!$E:$E,Data!$B:$B,$A44,Data!$A:$A,T$1)/(COUNTIFS(Data!$B:$B,$A44,Data!$A:$A,T$1)*3),SQRT(AVERAGEIFS(Data!$D:$D,Data!$B:$B,$A44,Data!$A:$A,T$1)))*100*IFERROR(VLOOKUP(MATCH($A44,INDIRECT(ADDRESS(2,38+MATCH(T$1,'Master List'!$AM$1:$XDT$1,0),1,1,"Master List")&amp;":"&amp;ADDRESS(51,38+MATCH(T$1,'Master List'!$AM$1:$XDT$1,0),1,1),TRUE),0),'Master List'!$AE$1:$AF$51,2,FALSE)+IFERROR(VLOOKUP($A44,'Master List'!$AG:$AL,6,FALSE),0),1),0)),"")</f>
        <v/>
      </c>
      <c r="U44">
        <f t="shared" ca="1" si="6"/>
        <v>-98.956000000000003</v>
      </c>
      <c r="V44">
        <f t="shared" ca="1" si="7"/>
        <v>43</v>
      </c>
      <c r="W44">
        <f t="shared" si="8"/>
        <v>0</v>
      </c>
      <c r="Y44" t="str">
        <f>IFERROR(SUMIF(Data!B:B,$A44,Data!E:E)/(COUNTIF(Data!B:B,$A44)*3),"")</f>
        <v/>
      </c>
      <c r="Z44" t="str">
        <f>IFERROR(AVERAGEIF(Data!B:B,A44,Data!D:D),"")</f>
        <v/>
      </c>
      <c r="AA44" t="str">
        <f>IFERROR((COUNTIF(Data!B:B,A44)-COUNTIFS(Data!B:B,A44,Data!F:F,"N"))/COUNTIF(Data!B:B,A44),"")</f>
        <v/>
      </c>
      <c r="AB44" t="str">
        <f t="shared" si="1"/>
        <v/>
      </c>
      <c r="AC44" t="str">
        <f t="shared" si="2"/>
        <v/>
      </c>
      <c r="AD44">
        <f t="shared" si="11"/>
        <v>0</v>
      </c>
      <c r="AE44">
        <v>43</v>
      </c>
      <c r="AF44">
        <v>1</v>
      </c>
      <c r="AG44" s="332"/>
      <c r="AH44" s="333"/>
      <c r="AI44" s="510"/>
      <c r="AJ44" s="510"/>
      <c r="AK44" s="510"/>
      <c r="AL44">
        <f t="shared" si="9"/>
        <v>0</v>
      </c>
      <c r="AN44" t="s">
        <v>44</v>
      </c>
      <c r="AO44" s="157" t="s">
        <v>44</v>
      </c>
      <c r="AP44" s="161" t="s">
        <v>274</v>
      </c>
      <c r="AQ44" s="164" t="s">
        <v>256</v>
      </c>
      <c r="AR44" s="174" t="s">
        <v>256</v>
      </c>
      <c r="AS44" t="s">
        <v>256</v>
      </c>
      <c r="AT44" t="s">
        <v>274</v>
      </c>
      <c r="AU44" t="s">
        <v>370</v>
      </c>
      <c r="AV44" t="s">
        <v>376</v>
      </c>
      <c r="AW44" s="64" t="s">
        <v>44</v>
      </c>
      <c r="AY44" t="s">
        <v>395</v>
      </c>
      <c r="AZ44" t="s">
        <v>311</v>
      </c>
      <c r="BA44" t="s">
        <v>243</v>
      </c>
      <c r="BB44" t="s">
        <v>376</v>
      </c>
      <c r="BC44" t="s">
        <v>274</v>
      </c>
      <c r="BD44" s="255" t="s">
        <v>274</v>
      </c>
      <c r="BE44" s="256" t="s">
        <v>20</v>
      </c>
      <c r="BF44" t="s">
        <v>285</v>
      </c>
      <c r="BH44" s="273" t="s">
        <v>275</v>
      </c>
      <c r="BI44" t="s">
        <v>435</v>
      </c>
      <c r="BJ44" t="s">
        <v>394</v>
      </c>
      <c r="BK44" t="s">
        <v>394</v>
      </c>
      <c r="BL44" t="s">
        <v>285</v>
      </c>
      <c r="BM44" t="s">
        <v>275</v>
      </c>
      <c r="BN44" t="s">
        <v>243</v>
      </c>
      <c r="BO44" t="s">
        <v>285</v>
      </c>
      <c r="BP44" t="s">
        <v>474</v>
      </c>
      <c r="BQ44" t="s">
        <v>275</v>
      </c>
      <c r="BR44" t="s">
        <v>484</v>
      </c>
      <c r="BS44" t="s">
        <v>275</v>
      </c>
      <c r="BT44" t="s">
        <v>275</v>
      </c>
      <c r="BU44" t="s">
        <v>311</v>
      </c>
      <c r="BV44" t="s">
        <v>311</v>
      </c>
      <c r="BW44" t="s">
        <v>483</v>
      </c>
      <c r="BX44" t="s">
        <v>474</v>
      </c>
      <c r="BY44" t="s">
        <v>243</v>
      </c>
      <c r="BZ44" t="s">
        <v>243</v>
      </c>
      <c r="CA44" t="s">
        <v>356</v>
      </c>
      <c r="CB44" t="s">
        <v>285</v>
      </c>
      <c r="CC44" t="s">
        <v>275</v>
      </c>
      <c r="CD44" t="s">
        <v>275</v>
      </c>
      <c r="CE44" t="s">
        <v>311</v>
      </c>
      <c r="CF44" t="s">
        <v>356</v>
      </c>
      <c r="CG44" t="s">
        <v>527</v>
      </c>
      <c r="CH44" t="s">
        <v>285</v>
      </c>
      <c r="CI44" t="s">
        <v>311</v>
      </c>
      <c r="CJ44" t="s">
        <v>394</v>
      </c>
      <c r="CK44" t="s">
        <v>21</v>
      </c>
      <c r="CL44" t="s">
        <v>21</v>
      </c>
      <c r="CM44" t="s">
        <v>21</v>
      </c>
      <c r="CN44" t="s">
        <v>21</v>
      </c>
      <c r="CO44" t="s">
        <v>21</v>
      </c>
      <c r="CP44" t="s">
        <v>285</v>
      </c>
      <c r="CQ44" t="s">
        <v>243</v>
      </c>
      <c r="CR44" t="s">
        <v>21</v>
      </c>
      <c r="CS44" t="s">
        <v>21</v>
      </c>
      <c r="CT44" t="s">
        <v>256</v>
      </c>
      <c r="CU44" t="s">
        <v>561</v>
      </c>
      <c r="CV44" t="s">
        <v>376</v>
      </c>
      <c r="CW44" t="s">
        <v>370</v>
      </c>
      <c r="CX44" t="s">
        <v>370</v>
      </c>
      <c r="CY44" t="s">
        <v>376</v>
      </c>
      <c r="CZ44" t="s">
        <v>376</v>
      </c>
      <c r="DA44" t="s">
        <v>243</v>
      </c>
      <c r="DB44" t="s">
        <v>376</v>
      </c>
      <c r="DC44" t="s">
        <v>285</v>
      </c>
      <c r="DD44" s="531" t="s">
        <v>285</v>
      </c>
      <c r="DE44" t="s">
        <v>667</v>
      </c>
      <c r="DF44" t="s">
        <v>370</v>
      </c>
      <c r="DG44" s="542" t="s">
        <v>602</v>
      </c>
      <c r="DH44" t="s">
        <v>667</v>
      </c>
      <c r="DI44" t="s">
        <v>685</v>
      </c>
      <c r="DM44" t="s">
        <v>535</v>
      </c>
    </row>
    <row r="45" spans="1:120">
      <c r="A45" s="93"/>
      <c r="C45" t="str">
        <f ca="1">IFERROR(MIN(100,ROUND(AVERAGE(SUMIFS(Data!$E:$E,Data!$B:$B,$A45,Data!$A:$A,#REF!)/(COUNTIFS(Data!$B:$B,$A45,Data!$A:$A,#REF!)*3),SQRT(AVERAGEIFS(Data!$D:$D,Data!$B:$B,$A45,Data!$A:$A,#REF!)))*100*IFERROR(VLOOKUP(MATCH($A45,INDIRECT(ADDRESS(2,38+MATCH(C$1,'Master List'!$AM$1:$XDT$1,0),1,1,"Master List")&amp;":"&amp;ADDRESS(51,38+MATCH(C$1,'Master List'!$AM$1:$XDT$1,0),1,1),TRUE),0),'Master List'!$AE$1:$AF$51,2,FALSE)+IFERROR(VLOOKUP($A45,'Master List'!$AG:$AL,6,FALSE),0),1),0)),"")</f>
        <v/>
      </c>
      <c r="D45" t="str">
        <f ca="1">IFERROR(MIN(100,ROUND(AVERAGE(SUMIFS(Data!$E:$E,Data!$B:$B,$A45,Data!$A:$A,#REF!)/(COUNTIFS(Data!$B:$B,$A45,Data!$A:$A,#REF!)*3),SQRT(AVERAGEIFS(Data!$D:$D,Data!$B:$B,$A45,Data!$A:$A,#REF!)))*100*IFERROR(VLOOKUP(MATCH($A45,INDIRECT(ADDRESS(2,38+MATCH(D$1,'Master List'!$AM$1:$XDT$1,0),1,1,"Master List")&amp;":"&amp;ADDRESS(51,38+MATCH(D$1,'Master List'!$AM$1:$XDT$1,0),1,1),TRUE),0),'Master List'!$AE$1:$AF$51,2,FALSE)+IFERROR(VLOOKUP($A45,'Master List'!$AG:$AL,6,FALSE),0),1),0)),"")</f>
        <v/>
      </c>
      <c r="E45" t="str">
        <f ca="1">IFERROR(MIN(100,ROUND(AVERAGE(SUMIFS(Data!$E:$E,Data!$B:$B,$A45,Data!$A:$A,#REF!)/(COUNTIFS(Data!$B:$B,$A45,Data!$A:$A,#REF!)*3),SQRT(AVERAGEIFS(Data!$D:$D,Data!$B:$B,$A45,Data!$A:$A,#REF!)))*100*IFERROR(VLOOKUP(MATCH($A45,INDIRECT(ADDRESS(2,38+MATCH(E$1,'Master List'!$AM$1:$XDT$1,0),1,1,"Master List")&amp;":"&amp;ADDRESS(51,38+MATCH(E$1,'Master List'!$AM$1:$XDT$1,0),1,1),TRUE),0),'Master List'!$AE$1:$AF$51,2,FALSE)+IFERROR(VLOOKUP($A45,'Master List'!$AG:$AL,6,FALSE),0),1),0)),"")</f>
        <v/>
      </c>
      <c r="F45" t="str">
        <f ca="1">IFERROR(MIN(100,ROUND(AVERAGE(SUMIFS(Data!$E:$E,Data!$B:$B,$A45,Data!$A:$A,#REF!)/(COUNTIFS(Data!$B:$B,$A45,Data!$A:$A,#REF!)*3),SQRT(AVERAGEIFS(Data!$D:$D,Data!$B:$B,$A45,Data!$A:$A,#REF!)))*100*IFERROR(VLOOKUP(MATCH($A45,INDIRECT(ADDRESS(2,38+MATCH(F$1,'Master List'!$AM$1:$XDT$1,0),1,1,"Master List")&amp;":"&amp;ADDRESS(51,38+MATCH(F$1,'Master List'!$AM$1:$XDT$1,0),1,1),TRUE),0),'Master List'!$AE$1:$AF$51,2,FALSE)+IFERROR(VLOOKUP($A45,'Master List'!$AG:$AL,6,FALSE),0),1),0)),"")</f>
        <v/>
      </c>
      <c r="G45" t="str">
        <f ca="1">IFERROR(MIN(100,ROUND(AVERAGE(SUMIFS(Data!$E:$E,Data!$B:$B,$A45,Data!$A:$A,#REF!)/(COUNTIFS(Data!$B:$B,$A45,Data!$A:$A,#REF!)*3),SQRT(AVERAGEIFS(Data!$D:$D,Data!$B:$B,$A45,Data!$A:$A,#REF!)))*100*IFERROR(VLOOKUP(MATCH($A45,INDIRECT(ADDRESS(2,38+MATCH(G$1,'Master List'!$AM$1:$XDT$1,0),1,1,"Master List")&amp;":"&amp;ADDRESS(51,38+MATCH(G$1,'Master List'!$AM$1:$XDT$1,0),1,1),TRUE),0),'Master List'!$AE$1:$AF$51,2,FALSE)+IFERROR(VLOOKUP($A45,'Master List'!$AG:$AL,6,FALSE),0),1),0)),"")</f>
        <v/>
      </c>
      <c r="H45">
        <f t="shared" ca="1" si="4"/>
        <v>-98.954999999999998</v>
      </c>
      <c r="I45">
        <f t="shared" ca="1" si="5"/>
        <v>7</v>
      </c>
      <c r="J45">
        <f t="shared" si="10"/>
        <v>0</v>
      </c>
      <c r="K45" t="str">
        <f ca="1">IFERROR(MIN(100,ROUND(AVERAGE(SUMIFS(Data!$E:$E,Data!$B:$B,$A45,Data!$A:$A,K$1)/(COUNTIFS(Data!$B:$B,$A45,Data!$A:$A,K$1)*3),SQRT(AVERAGEIFS(Data!$D:$D,Data!$B:$B,$A45,Data!$A:$A,K$1)))*100*IFERROR(VLOOKUP(MATCH($A45,INDIRECT(ADDRESS(2,38+MATCH(K$1,'Master List'!$AM$1:$XDT$1,0),1,1,"Master List")&amp;":"&amp;ADDRESS(51,38+MATCH(K$1,'Master List'!$AM$1:$XDT$1,0),1,1),TRUE),0),'Master List'!$AE$1:$AF$51,2,FALSE)+IFERROR(VLOOKUP($A45,'Master List'!$AG:$AL,6,FALSE),0),1),0)),"")</f>
        <v/>
      </c>
      <c r="L45" t="str">
        <f ca="1">IFERROR(MIN(100,ROUND(AVERAGE(SUMIFS(Data!$E:$E,Data!$B:$B,$A45,Data!$A:$A,L$1)/(COUNTIFS(Data!$B:$B,$A45,Data!$A:$A,L$1)*3),SQRT(AVERAGEIFS(Data!$D:$D,Data!$B:$B,$A45,Data!$A:$A,L$1)))*100*IFERROR(VLOOKUP(MATCH($A45,INDIRECT(ADDRESS(2,38+MATCH(L$1,'Master List'!$AM$1:$XDT$1,0),1,1,"Master List")&amp;":"&amp;ADDRESS(51,38+MATCH(L$1,'Master List'!$AM$1:$XDT$1,0),1,1),TRUE),0),'Master List'!$AE$1:$AF$51,2,FALSE)+IFERROR(VLOOKUP($A45,'Master List'!$AG:$AL,6,FALSE),0),1),0)),"")</f>
        <v/>
      </c>
      <c r="M45" t="str">
        <f ca="1">IFERROR(MIN(100,ROUND(AVERAGE(SUMIFS(Data!$E:$E,Data!$B:$B,$A45,Data!$A:$A,M$1)/(COUNTIFS(Data!$B:$B,$A45,Data!$A:$A,M$1)*3),SQRT(AVERAGEIFS(Data!$D:$D,Data!$B:$B,$A45,Data!$A:$A,M$1)))*100*IFERROR(VLOOKUP(MATCH($A45,INDIRECT(ADDRESS(2,38+MATCH(M$1,'Master List'!$AM$1:$XDT$1,0),1,1,"Master List")&amp;":"&amp;ADDRESS(51,38+MATCH(M$1,'Master List'!$AM$1:$XDT$1,0),1,1),TRUE),0),'Master List'!$AE$1:$AF$51,2,FALSE)+IFERROR(VLOOKUP($A45,'Master List'!$AG:$AL,6,FALSE),0),1),0)),"")</f>
        <v/>
      </c>
      <c r="N45" t="str">
        <f ca="1">IFERROR(MIN(100,ROUND(AVERAGE(SUMIFS(Data!$E:$E,Data!$B:$B,$A45,Data!$A:$A,N$1)/(COUNTIFS(Data!$B:$B,$A45,Data!$A:$A,N$1)*3),SQRT(AVERAGEIFS(Data!$D:$D,Data!$B:$B,$A45,Data!$A:$A,N$1)))*100*IFERROR(VLOOKUP(MATCH($A45,INDIRECT(ADDRESS(2,38+MATCH(N$1,'Master List'!$AM$1:$XDT$1,0),1,1,"Master List")&amp;":"&amp;ADDRESS(51,38+MATCH(N$1,'Master List'!$AM$1:$XDT$1,0),1,1),TRUE),0),'Master List'!$AE$1:$AF$51,2,FALSE)+IFERROR(VLOOKUP($A45,'Master List'!$AG:$AL,6,FALSE),0),1),0)),"")</f>
        <v/>
      </c>
      <c r="O45" t="str">
        <f ca="1">IFERROR(MIN(100,ROUND(AVERAGE(SUMIFS(Data!$E:$E,Data!$B:$B,$A45,Data!$A:$A,O$1)/(COUNTIFS(Data!$B:$B,$A45,Data!$A:$A,O$1)*3),SQRT(AVERAGEIFS(Data!$D:$D,Data!$B:$B,$A45,Data!$A:$A,O$1)))*100*IFERROR(VLOOKUP(MATCH($A45,INDIRECT(ADDRESS(2,38+MATCH(O$1,'Master List'!$AM$1:$XDT$1,0),1,1,"Master List")&amp;":"&amp;ADDRESS(51,38+MATCH(O$1,'Master List'!$AM$1:$XDT$1,0),1,1),TRUE),0),'Master List'!$AE$1:$AF$51,2,FALSE)+IFERROR(VLOOKUP($A45,'Master List'!$AG:$AL,6,FALSE),0),1),0)),"")</f>
        <v/>
      </c>
      <c r="P45" t="str">
        <f ca="1">IFERROR(MIN(100,ROUND(AVERAGE(SUMIFS(Data!$E:$E,Data!$B:$B,$A45,Data!$A:$A,P$1)/(COUNTIFS(Data!$B:$B,$A45,Data!$A:$A,P$1)*3),SQRT(AVERAGEIFS(Data!$D:$D,Data!$B:$B,$A45,Data!$A:$A,P$1)))*100*IFERROR(VLOOKUP(MATCH($A45,INDIRECT(ADDRESS(2,38+MATCH(P$1,'Master List'!$AM$1:$XDT$1,0),1,1,"Master List")&amp;":"&amp;ADDRESS(51,38+MATCH(P$1,'Master List'!$AM$1:$XDT$1,0),1,1),TRUE),0),'Master List'!$AE$1:$AF$51,2,FALSE)+IFERROR(VLOOKUP($A45,'Master List'!$AG:$AL,6,FALSE),0),1),0)),"")</f>
        <v/>
      </c>
      <c r="Q45" t="str">
        <f ca="1">IFERROR(MIN(100,ROUND(AVERAGE(SUMIFS(Data!$E:$E,Data!$B:$B,$A45,Data!$A:$A,Q$1)/(COUNTIFS(Data!$B:$B,$A45,Data!$A:$A,Q$1)*3),SQRT(AVERAGEIFS(Data!$D:$D,Data!$B:$B,$A45,Data!$A:$A,Q$1)))*100*IFERROR(VLOOKUP(MATCH($A45,INDIRECT(ADDRESS(2,38+MATCH(Q$1,'Master List'!$AM$1:$XDT$1,0),1,1,"Master List")&amp;":"&amp;ADDRESS(51,38+MATCH(Q$1,'Master List'!$AM$1:$XDT$1,0),1,1),TRUE),0),'Master List'!$AE$1:$AF$51,2,FALSE)+IFERROR(VLOOKUP($A45,'Master List'!$AG:$AL,6,FALSE),0),1),0)),"")</f>
        <v/>
      </c>
      <c r="R45" t="str">
        <f ca="1">IFERROR(MIN(100,ROUND(AVERAGE(SUMIFS(Data!$E:$E,Data!$B:$B,$A45,Data!$A:$A,R$1)/(COUNTIFS(Data!$B:$B,$A45,Data!$A:$A,R$1)*3),SQRT(AVERAGEIFS(Data!$D:$D,Data!$B:$B,$A45,Data!$A:$A,R$1)))*100*IFERROR(VLOOKUP(MATCH($A45,INDIRECT(ADDRESS(2,38+MATCH(R$1,'Master List'!$AM$1:$XDT$1,0),1,1,"Master List")&amp;":"&amp;ADDRESS(51,38+MATCH(R$1,'Master List'!$AM$1:$XDT$1,0),1,1),TRUE),0),'Master List'!$AE$1:$AF$51,2,FALSE)+IFERROR(VLOOKUP($A45,'Master List'!$AG:$AL,6,FALSE),0),1),0)),"")</f>
        <v/>
      </c>
      <c r="S45" t="str">
        <f ca="1">IFERROR(MIN(100,ROUND(AVERAGE(SUMIFS(Data!$E:$E,Data!$B:$B,$A45,Data!$A:$A,S$1)/(COUNTIFS(Data!$B:$B,$A45,Data!$A:$A,S$1)*3),SQRT(AVERAGEIFS(Data!$D:$D,Data!$B:$B,$A45,Data!$A:$A,S$1)))*100*IFERROR(VLOOKUP(MATCH($A45,INDIRECT(ADDRESS(2,38+MATCH(S$1,'Master List'!$AM$1:$XDT$1,0),1,1,"Master List")&amp;":"&amp;ADDRESS(51,38+MATCH(S$1,'Master List'!$AM$1:$XDT$1,0),1,1),TRUE),0),'Master List'!$AE$1:$AF$51,2,FALSE)+IFERROR(VLOOKUP($A45,'Master List'!$AG:$AL,6,FALSE),0),1),0)),"")</f>
        <v/>
      </c>
      <c r="T45" t="str">
        <f ca="1">IFERROR(MIN(100,ROUND(AVERAGE(SUMIFS(Data!$E:$E,Data!$B:$B,$A45,Data!$A:$A,T$1)/(COUNTIFS(Data!$B:$B,$A45,Data!$A:$A,T$1)*3),SQRT(AVERAGEIFS(Data!$D:$D,Data!$B:$B,$A45,Data!$A:$A,T$1)))*100*IFERROR(VLOOKUP(MATCH($A45,INDIRECT(ADDRESS(2,38+MATCH(T$1,'Master List'!$AM$1:$XDT$1,0),1,1,"Master List")&amp;":"&amp;ADDRESS(51,38+MATCH(T$1,'Master List'!$AM$1:$XDT$1,0),1,1),TRUE),0),'Master List'!$AE$1:$AF$51,2,FALSE)+IFERROR(VLOOKUP($A45,'Master List'!$AG:$AL,6,FALSE),0),1),0)),"")</f>
        <v/>
      </c>
      <c r="U45">
        <f t="shared" ca="1" si="6"/>
        <v>-98.954999999999998</v>
      </c>
      <c r="V45">
        <f t="shared" ca="1" si="7"/>
        <v>42</v>
      </c>
      <c r="W45">
        <f t="shared" si="8"/>
        <v>0</v>
      </c>
      <c r="Y45" t="str">
        <f>IFERROR(SUMIF(Data!B:B,$A45,Data!E:E)/(COUNTIF(Data!B:B,$A45)*3),"")</f>
        <v/>
      </c>
      <c r="Z45" t="str">
        <f>IFERROR(AVERAGEIF(Data!B:B,A45,Data!D:D),"")</f>
        <v/>
      </c>
      <c r="AA45" t="str">
        <f>IFERROR((COUNTIF(Data!B:B,A45)-COUNTIFS(Data!B:B,A45,Data!F:F,"N"))/COUNTIF(Data!B:B,A45),"")</f>
        <v/>
      </c>
      <c r="AB45" t="str">
        <f t="shared" si="1"/>
        <v/>
      </c>
      <c r="AC45" t="str">
        <f t="shared" si="2"/>
        <v/>
      </c>
      <c r="AD45">
        <f t="shared" si="11"/>
        <v>0</v>
      </c>
      <c r="AE45">
        <v>44</v>
      </c>
      <c r="AF45">
        <v>1</v>
      </c>
      <c r="AG45" s="332"/>
      <c r="AH45" s="333"/>
      <c r="AI45" s="510"/>
      <c r="AJ45" s="510"/>
      <c r="AK45" s="510"/>
      <c r="AL45">
        <f t="shared" si="9"/>
        <v>0</v>
      </c>
      <c r="AN45" t="s">
        <v>39</v>
      </c>
      <c r="AO45" s="157" t="s">
        <v>39</v>
      </c>
      <c r="AP45" s="161" t="s">
        <v>256</v>
      </c>
      <c r="AQ45" s="164" t="s">
        <v>44</v>
      </c>
      <c r="AR45" s="174" t="s">
        <v>44</v>
      </c>
      <c r="AS45" t="s">
        <v>345</v>
      </c>
      <c r="AT45" t="s">
        <v>256</v>
      </c>
      <c r="AU45" t="s">
        <v>256</v>
      </c>
      <c r="AV45" t="s">
        <v>256</v>
      </c>
      <c r="AW45" s="64" t="s">
        <v>275</v>
      </c>
      <c r="AY45" t="s">
        <v>376</v>
      </c>
      <c r="AZ45" t="s">
        <v>275</v>
      </c>
      <c r="BA45" t="s">
        <v>394</v>
      </c>
      <c r="BB45" t="s">
        <v>275</v>
      </c>
      <c r="BC45" t="s">
        <v>394</v>
      </c>
      <c r="BD45" s="255" t="s">
        <v>394</v>
      </c>
      <c r="BE45" s="256" t="s">
        <v>274</v>
      </c>
      <c r="BF45" t="s">
        <v>376</v>
      </c>
      <c r="BH45" s="273" t="s">
        <v>402</v>
      </c>
      <c r="BI45" t="s">
        <v>275</v>
      </c>
      <c r="BJ45" t="s">
        <v>311</v>
      </c>
      <c r="BK45" t="s">
        <v>311</v>
      </c>
      <c r="BL45" t="s">
        <v>376</v>
      </c>
      <c r="BM45" t="s">
        <v>285</v>
      </c>
      <c r="BN45" t="s">
        <v>275</v>
      </c>
      <c r="BO45" t="s">
        <v>376</v>
      </c>
      <c r="BP45" t="s">
        <v>275</v>
      </c>
      <c r="BQ45" t="s">
        <v>285</v>
      </c>
      <c r="BR45" t="s">
        <v>275</v>
      </c>
      <c r="BS45" t="s">
        <v>285</v>
      </c>
      <c r="BT45" t="s">
        <v>376</v>
      </c>
      <c r="BU45" t="s">
        <v>356</v>
      </c>
      <c r="BV45" t="s">
        <v>356</v>
      </c>
      <c r="BW45" t="s">
        <v>394</v>
      </c>
      <c r="BX45" t="s">
        <v>394</v>
      </c>
      <c r="BY45" t="s">
        <v>394</v>
      </c>
      <c r="BZ45" t="s">
        <v>394</v>
      </c>
      <c r="CA45" t="s">
        <v>285</v>
      </c>
      <c r="CB45" t="s">
        <v>275</v>
      </c>
      <c r="CC45" t="s">
        <v>527</v>
      </c>
      <c r="CD45" t="s">
        <v>527</v>
      </c>
      <c r="CE45" t="s">
        <v>243</v>
      </c>
      <c r="CF45" t="s">
        <v>311</v>
      </c>
      <c r="CG45" t="s">
        <v>21</v>
      </c>
      <c r="CH45" t="s">
        <v>275</v>
      </c>
      <c r="CI45" t="s">
        <v>394</v>
      </c>
      <c r="CJ45" t="s">
        <v>311</v>
      </c>
      <c r="CK45" t="s">
        <v>376</v>
      </c>
      <c r="CL45" t="s">
        <v>376</v>
      </c>
      <c r="CM45" t="s">
        <v>376</v>
      </c>
      <c r="CN45" t="s">
        <v>376</v>
      </c>
      <c r="CO45" t="s">
        <v>376</v>
      </c>
      <c r="CP45" t="s">
        <v>275</v>
      </c>
      <c r="CQ45" t="s">
        <v>256</v>
      </c>
      <c r="CR45" t="s">
        <v>376</v>
      </c>
      <c r="CS45" t="s">
        <v>376</v>
      </c>
      <c r="CT45" t="s">
        <v>243</v>
      </c>
      <c r="CU45" t="s">
        <v>256</v>
      </c>
      <c r="CV45" t="s">
        <v>370</v>
      </c>
      <c r="CW45" t="s">
        <v>535</v>
      </c>
      <c r="CX45" t="s">
        <v>602</v>
      </c>
      <c r="CY45" t="s">
        <v>602</v>
      </c>
      <c r="CZ45" t="s">
        <v>602</v>
      </c>
      <c r="DA45" t="s">
        <v>285</v>
      </c>
      <c r="DB45" t="s">
        <v>602</v>
      </c>
      <c r="DC45" t="s">
        <v>663</v>
      </c>
      <c r="DD45" s="531" t="s">
        <v>663</v>
      </c>
      <c r="DE45" t="s">
        <v>602</v>
      </c>
      <c r="DF45" t="s">
        <v>602</v>
      </c>
      <c r="DG45" s="542" t="s">
        <v>285</v>
      </c>
      <c r="DH45" t="s">
        <v>535</v>
      </c>
      <c r="DI45" t="s">
        <v>535</v>
      </c>
      <c r="DM45" t="s">
        <v>669</v>
      </c>
    </row>
    <row r="46" spans="1:120">
      <c r="A46" s="93"/>
      <c r="C46" t="str">
        <f ca="1">IFERROR(MIN(100,ROUND(AVERAGE(SUMIFS(Data!$E:$E,Data!$B:$B,$A46,Data!$A:$A,#REF!)/(COUNTIFS(Data!$B:$B,$A46,Data!$A:$A,#REF!)*3),SQRT(AVERAGEIFS(Data!$D:$D,Data!$B:$B,$A46,Data!$A:$A,#REF!)))*100*IFERROR(VLOOKUP(MATCH($A46,INDIRECT(ADDRESS(2,38+MATCH(C$1,'Master List'!$AM$1:$XDT$1,0),1,1,"Master List")&amp;":"&amp;ADDRESS(51,38+MATCH(C$1,'Master List'!$AM$1:$XDT$1,0),1,1),TRUE),0),'Master List'!$AE$1:$AF$51,2,FALSE)+IFERROR(VLOOKUP($A46,'Master List'!$AG:$AL,6,FALSE),0),1),0)),"")</f>
        <v/>
      </c>
      <c r="D46" t="str">
        <f ca="1">IFERROR(MIN(100,ROUND(AVERAGE(SUMIFS(Data!$E:$E,Data!$B:$B,$A46,Data!$A:$A,#REF!)/(COUNTIFS(Data!$B:$B,$A46,Data!$A:$A,#REF!)*3),SQRT(AVERAGEIFS(Data!$D:$D,Data!$B:$B,$A46,Data!$A:$A,#REF!)))*100*IFERROR(VLOOKUP(MATCH($A46,INDIRECT(ADDRESS(2,38+MATCH(D$1,'Master List'!$AM$1:$XDT$1,0),1,1,"Master List")&amp;":"&amp;ADDRESS(51,38+MATCH(D$1,'Master List'!$AM$1:$XDT$1,0),1,1),TRUE),0),'Master List'!$AE$1:$AF$51,2,FALSE)+IFERROR(VLOOKUP($A46,'Master List'!$AG:$AL,6,FALSE),0),1),0)),"")</f>
        <v/>
      </c>
      <c r="E46" t="str">
        <f ca="1">IFERROR(MIN(100,ROUND(AVERAGE(SUMIFS(Data!$E:$E,Data!$B:$B,$A46,Data!$A:$A,#REF!)/(COUNTIFS(Data!$B:$B,$A46,Data!$A:$A,#REF!)*3),SQRT(AVERAGEIFS(Data!$D:$D,Data!$B:$B,$A46,Data!$A:$A,#REF!)))*100*IFERROR(VLOOKUP(MATCH($A46,INDIRECT(ADDRESS(2,38+MATCH(E$1,'Master List'!$AM$1:$XDT$1,0),1,1,"Master List")&amp;":"&amp;ADDRESS(51,38+MATCH(E$1,'Master List'!$AM$1:$XDT$1,0),1,1),TRUE),0),'Master List'!$AE$1:$AF$51,2,FALSE)+IFERROR(VLOOKUP($A46,'Master List'!$AG:$AL,6,FALSE),0),1),0)),"")</f>
        <v/>
      </c>
      <c r="F46" t="str">
        <f ca="1">IFERROR(MIN(100,ROUND(AVERAGE(SUMIFS(Data!$E:$E,Data!$B:$B,$A46,Data!$A:$A,#REF!)/(COUNTIFS(Data!$B:$B,$A46,Data!$A:$A,#REF!)*3),SQRT(AVERAGEIFS(Data!$D:$D,Data!$B:$B,$A46,Data!$A:$A,#REF!)))*100*IFERROR(VLOOKUP(MATCH($A46,INDIRECT(ADDRESS(2,38+MATCH(F$1,'Master List'!$AM$1:$XDT$1,0),1,1,"Master List")&amp;":"&amp;ADDRESS(51,38+MATCH(F$1,'Master List'!$AM$1:$XDT$1,0),1,1),TRUE),0),'Master List'!$AE$1:$AF$51,2,FALSE)+IFERROR(VLOOKUP($A46,'Master List'!$AG:$AL,6,FALSE),0),1),0)),"")</f>
        <v/>
      </c>
      <c r="G46" t="str">
        <f ca="1">IFERROR(MIN(100,ROUND(AVERAGE(SUMIFS(Data!$E:$E,Data!$B:$B,$A46,Data!$A:$A,#REF!)/(COUNTIFS(Data!$B:$B,$A46,Data!$A:$A,#REF!)*3),SQRT(AVERAGEIFS(Data!$D:$D,Data!$B:$B,$A46,Data!$A:$A,#REF!)))*100*IFERROR(VLOOKUP(MATCH($A46,INDIRECT(ADDRESS(2,38+MATCH(G$1,'Master List'!$AM$1:$XDT$1,0),1,1,"Master List")&amp;":"&amp;ADDRESS(51,38+MATCH(G$1,'Master List'!$AM$1:$XDT$1,0),1,1),TRUE),0),'Master List'!$AE$1:$AF$51,2,FALSE)+IFERROR(VLOOKUP($A46,'Master List'!$AG:$AL,6,FALSE),0),1),0)),"")</f>
        <v/>
      </c>
      <c r="H46">
        <f t="shared" ca="1" si="4"/>
        <v>-98.953999999999994</v>
      </c>
      <c r="I46">
        <f t="shared" ca="1" si="5"/>
        <v>6</v>
      </c>
      <c r="J46">
        <f t="shared" si="10"/>
        <v>0</v>
      </c>
      <c r="K46" t="str">
        <f ca="1">IFERROR(MIN(100,ROUND(AVERAGE(SUMIFS(Data!$E:$E,Data!$B:$B,$A46,Data!$A:$A,K$1)/(COUNTIFS(Data!$B:$B,$A46,Data!$A:$A,K$1)*3),SQRT(AVERAGEIFS(Data!$D:$D,Data!$B:$B,$A46,Data!$A:$A,K$1)))*100*IFERROR(VLOOKUP(MATCH($A46,INDIRECT(ADDRESS(2,38+MATCH(K$1,'Master List'!$AM$1:$XDT$1,0),1,1,"Master List")&amp;":"&amp;ADDRESS(51,38+MATCH(K$1,'Master List'!$AM$1:$XDT$1,0),1,1),TRUE),0),'Master List'!$AE$1:$AF$51,2,FALSE)+IFERROR(VLOOKUP($A46,'Master List'!$AG:$AL,6,FALSE),0),1),0)),"")</f>
        <v/>
      </c>
      <c r="L46" t="str">
        <f ca="1">IFERROR(MIN(100,ROUND(AVERAGE(SUMIFS(Data!$E:$E,Data!$B:$B,$A46,Data!$A:$A,L$1)/(COUNTIFS(Data!$B:$B,$A46,Data!$A:$A,L$1)*3),SQRT(AVERAGEIFS(Data!$D:$D,Data!$B:$B,$A46,Data!$A:$A,L$1)))*100*IFERROR(VLOOKUP(MATCH($A46,INDIRECT(ADDRESS(2,38+MATCH(L$1,'Master List'!$AM$1:$XDT$1,0),1,1,"Master List")&amp;":"&amp;ADDRESS(51,38+MATCH(L$1,'Master List'!$AM$1:$XDT$1,0),1,1),TRUE),0),'Master List'!$AE$1:$AF$51,2,FALSE)+IFERROR(VLOOKUP($A46,'Master List'!$AG:$AL,6,FALSE),0),1),0)),"")</f>
        <v/>
      </c>
      <c r="M46" t="str">
        <f ca="1">IFERROR(MIN(100,ROUND(AVERAGE(SUMIFS(Data!$E:$E,Data!$B:$B,$A46,Data!$A:$A,M$1)/(COUNTIFS(Data!$B:$B,$A46,Data!$A:$A,M$1)*3),SQRT(AVERAGEIFS(Data!$D:$D,Data!$B:$B,$A46,Data!$A:$A,M$1)))*100*IFERROR(VLOOKUP(MATCH($A46,INDIRECT(ADDRESS(2,38+MATCH(M$1,'Master List'!$AM$1:$XDT$1,0),1,1,"Master List")&amp;":"&amp;ADDRESS(51,38+MATCH(M$1,'Master List'!$AM$1:$XDT$1,0),1,1),TRUE),0),'Master List'!$AE$1:$AF$51,2,FALSE)+IFERROR(VLOOKUP($A46,'Master List'!$AG:$AL,6,FALSE),0),1),0)),"")</f>
        <v/>
      </c>
      <c r="N46" t="str">
        <f ca="1">IFERROR(MIN(100,ROUND(AVERAGE(SUMIFS(Data!$E:$E,Data!$B:$B,$A46,Data!$A:$A,N$1)/(COUNTIFS(Data!$B:$B,$A46,Data!$A:$A,N$1)*3),SQRT(AVERAGEIFS(Data!$D:$D,Data!$B:$B,$A46,Data!$A:$A,N$1)))*100*IFERROR(VLOOKUP(MATCH($A46,INDIRECT(ADDRESS(2,38+MATCH(N$1,'Master List'!$AM$1:$XDT$1,0),1,1,"Master List")&amp;":"&amp;ADDRESS(51,38+MATCH(N$1,'Master List'!$AM$1:$XDT$1,0),1,1),TRUE),0),'Master List'!$AE$1:$AF$51,2,FALSE)+IFERROR(VLOOKUP($A46,'Master List'!$AG:$AL,6,FALSE),0),1),0)),"")</f>
        <v/>
      </c>
      <c r="O46" t="str">
        <f ca="1">IFERROR(MIN(100,ROUND(AVERAGE(SUMIFS(Data!$E:$E,Data!$B:$B,$A46,Data!$A:$A,O$1)/(COUNTIFS(Data!$B:$B,$A46,Data!$A:$A,O$1)*3),SQRT(AVERAGEIFS(Data!$D:$D,Data!$B:$B,$A46,Data!$A:$A,O$1)))*100*IFERROR(VLOOKUP(MATCH($A46,INDIRECT(ADDRESS(2,38+MATCH(O$1,'Master List'!$AM$1:$XDT$1,0),1,1,"Master List")&amp;":"&amp;ADDRESS(51,38+MATCH(O$1,'Master List'!$AM$1:$XDT$1,0),1,1),TRUE),0),'Master List'!$AE$1:$AF$51,2,FALSE)+IFERROR(VLOOKUP($A46,'Master List'!$AG:$AL,6,FALSE),0),1),0)),"")</f>
        <v/>
      </c>
      <c r="P46" t="str">
        <f ca="1">IFERROR(MIN(100,ROUND(AVERAGE(SUMIFS(Data!$E:$E,Data!$B:$B,$A46,Data!$A:$A,P$1)/(COUNTIFS(Data!$B:$B,$A46,Data!$A:$A,P$1)*3),SQRT(AVERAGEIFS(Data!$D:$D,Data!$B:$B,$A46,Data!$A:$A,P$1)))*100*IFERROR(VLOOKUP(MATCH($A46,INDIRECT(ADDRESS(2,38+MATCH(P$1,'Master List'!$AM$1:$XDT$1,0),1,1,"Master List")&amp;":"&amp;ADDRESS(51,38+MATCH(P$1,'Master List'!$AM$1:$XDT$1,0),1,1),TRUE),0),'Master List'!$AE$1:$AF$51,2,FALSE)+IFERROR(VLOOKUP($A46,'Master List'!$AG:$AL,6,FALSE),0),1),0)),"")</f>
        <v/>
      </c>
      <c r="Q46" t="str">
        <f ca="1">IFERROR(MIN(100,ROUND(AVERAGE(SUMIFS(Data!$E:$E,Data!$B:$B,$A46,Data!$A:$A,Q$1)/(COUNTIFS(Data!$B:$B,$A46,Data!$A:$A,Q$1)*3),SQRT(AVERAGEIFS(Data!$D:$D,Data!$B:$B,$A46,Data!$A:$A,Q$1)))*100*IFERROR(VLOOKUP(MATCH($A46,INDIRECT(ADDRESS(2,38+MATCH(Q$1,'Master List'!$AM$1:$XDT$1,0),1,1,"Master List")&amp;":"&amp;ADDRESS(51,38+MATCH(Q$1,'Master List'!$AM$1:$XDT$1,0),1,1),TRUE),0),'Master List'!$AE$1:$AF$51,2,FALSE)+IFERROR(VLOOKUP($A46,'Master List'!$AG:$AL,6,FALSE),0),1),0)),"")</f>
        <v/>
      </c>
      <c r="R46" t="str">
        <f ca="1">IFERROR(MIN(100,ROUND(AVERAGE(SUMIFS(Data!$E:$E,Data!$B:$B,$A46,Data!$A:$A,R$1)/(COUNTIFS(Data!$B:$B,$A46,Data!$A:$A,R$1)*3),SQRT(AVERAGEIFS(Data!$D:$D,Data!$B:$B,$A46,Data!$A:$A,R$1)))*100*IFERROR(VLOOKUP(MATCH($A46,INDIRECT(ADDRESS(2,38+MATCH(R$1,'Master List'!$AM$1:$XDT$1,0),1,1,"Master List")&amp;":"&amp;ADDRESS(51,38+MATCH(R$1,'Master List'!$AM$1:$XDT$1,0),1,1),TRUE),0),'Master List'!$AE$1:$AF$51,2,FALSE)+IFERROR(VLOOKUP($A46,'Master List'!$AG:$AL,6,FALSE),0),1),0)),"")</f>
        <v/>
      </c>
      <c r="S46" t="str">
        <f ca="1">IFERROR(MIN(100,ROUND(AVERAGE(SUMIFS(Data!$E:$E,Data!$B:$B,$A46,Data!$A:$A,S$1)/(COUNTIFS(Data!$B:$B,$A46,Data!$A:$A,S$1)*3),SQRT(AVERAGEIFS(Data!$D:$D,Data!$B:$B,$A46,Data!$A:$A,S$1)))*100*IFERROR(VLOOKUP(MATCH($A46,INDIRECT(ADDRESS(2,38+MATCH(S$1,'Master List'!$AM$1:$XDT$1,0),1,1,"Master List")&amp;":"&amp;ADDRESS(51,38+MATCH(S$1,'Master List'!$AM$1:$XDT$1,0),1,1),TRUE),0),'Master List'!$AE$1:$AF$51,2,FALSE)+IFERROR(VLOOKUP($A46,'Master List'!$AG:$AL,6,FALSE),0),1),0)),"")</f>
        <v/>
      </c>
      <c r="T46" t="str">
        <f ca="1">IFERROR(MIN(100,ROUND(AVERAGE(SUMIFS(Data!$E:$E,Data!$B:$B,$A46,Data!$A:$A,T$1)/(COUNTIFS(Data!$B:$B,$A46,Data!$A:$A,T$1)*3),SQRT(AVERAGEIFS(Data!$D:$D,Data!$B:$B,$A46,Data!$A:$A,T$1)))*100*IFERROR(VLOOKUP(MATCH($A46,INDIRECT(ADDRESS(2,38+MATCH(T$1,'Master List'!$AM$1:$XDT$1,0),1,1,"Master List")&amp;":"&amp;ADDRESS(51,38+MATCH(T$1,'Master List'!$AM$1:$XDT$1,0),1,1),TRUE),0),'Master List'!$AE$1:$AF$51,2,FALSE)+IFERROR(VLOOKUP($A46,'Master List'!$AG:$AL,6,FALSE),0),1),0)),"")</f>
        <v/>
      </c>
      <c r="U46">
        <f t="shared" ca="1" si="6"/>
        <v>-98.953999999999994</v>
      </c>
      <c r="V46">
        <f t="shared" ca="1" si="7"/>
        <v>41</v>
      </c>
      <c r="W46">
        <f t="shared" si="8"/>
        <v>0</v>
      </c>
      <c r="Y46" t="str">
        <f>IFERROR(SUMIF(Data!B:B,$A46,Data!E:E)/(COUNTIF(Data!B:B,$A46)*3),"")</f>
        <v/>
      </c>
      <c r="Z46" t="str">
        <f>IFERROR(AVERAGEIF(Data!B:B,A46,Data!D:D),"")</f>
        <v/>
      </c>
      <c r="AA46" t="str">
        <f>IFERROR((COUNTIF(Data!B:B,A46)-COUNTIFS(Data!B:B,A46,Data!F:F,"N"))/COUNTIF(Data!B:B,A46),"")</f>
        <v/>
      </c>
      <c r="AB46" t="str">
        <f t="shared" si="1"/>
        <v/>
      </c>
      <c r="AC46" t="str">
        <f t="shared" si="2"/>
        <v/>
      </c>
      <c r="AD46">
        <f t="shared" si="11"/>
        <v>0</v>
      </c>
      <c r="AE46">
        <v>45</v>
      </c>
      <c r="AF46">
        <v>1</v>
      </c>
      <c r="AG46" s="332"/>
      <c r="AH46" s="333"/>
      <c r="AI46" s="510"/>
      <c r="AJ46" s="510"/>
      <c r="AK46" s="510"/>
      <c r="AL46">
        <f t="shared" si="9"/>
        <v>0</v>
      </c>
      <c r="AN46" t="s">
        <v>256</v>
      </c>
      <c r="AO46" s="157" t="s">
        <v>256</v>
      </c>
      <c r="AP46" s="161" t="s">
        <v>44</v>
      </c>
      <c r="AQ46" s="164" t="s">
        <v>345</v>
      </c>
      <c r="AR46" s="174" t="s">
        <v>345</v>
      </c>
      <c r="AS46" t="s">
        <v>44</v>
      </c>
      <c r="AT46" t="s">
        <v>345</v>
      </c>
      <c r="AU46" t="s">
        <v>345</v>
      </c>
      <c r="AV46" t="s">
        <v>345</v>
      </c>
      <c r="AW46" s="64" t="s">
        <v>285</v>
      </c>
      <c r="AY46" t="s">
        <v>39</v>
      </c>
      <c r="AZ46" t="s">
        <v>285</v>
      </c>
      <c r="BA46" t="s">
        <v>376</v>
      </c>
      <c r="BB46" t="s">
        <v>402</v>
      </c>
      <c r="BC46" t="s">
        <v>256</v>
      </c>
      <c r="BD46" s="255" t="s">
        <v>256</v>
      </c>
      <c r="BE46" s="256" t="s">
        <v>394</v>
      </c>
      <c r="BF46" t="s">
        <v>275</v>
      </c>
      <c r="BH46" s="273" t="s">
        <v>428</v>
      </c>
      <c r="BI46" t="s">
        <v>402</v>
      </c>
      <c r="BJ46" t="s">
        <v>243</v>
      </c>
      <c r="BK46" t="s">
        <v>243</v>
      </c>
      <c r="BL46" t="s">
        <v>435</v>
      </c>
      <c r="BM46" t="s">
        <v>376</v>
      </c>
      <c r="BN46" t="s">
        <v>376</v>
      </c>
      <c r="BO46" t="s">
        <v>464</v>
      </c>
      <c r="BP46" t="s">
        <v>376</v>
      </c>
      <c r="BQ46" t="s">
        <v>376</v>
      </c>
      <c r="BR46" t="s">
        <v>376</v>
      </c>
      <c r="BS46" t="s">
        <v>376</v>
      </c>
      <c r="BT46" t="s">
        <v>21</v>
      </c>
      <c r="BU46" t="s">
        <v>285</v>
      </c>
      <c r="BV46" t="s">
        <v>275</v>
      </c>
      <c r="BW46" t="s">
        <v>243</v>
      </c>
      <c r="BX46" t="s">
        <v>243</v>
      </c>
      <c r="BY46" t="s">
        <v>311</v>
      </c>
      <c r="BZ46" t="s">
        <v>311</v>
      </c>
      <c r="CA46" t="s">
        <v>275</v>
      </c>
      <c r="CB46" t="s">
        <v>376</v>
      </c>
      <c r="CC46" t="s">
        <v>376</v>
      </c>
      <c r="CD46" t="s">
        <v>376</v>
      </c>
      <c r="CE46" t="s">
        <v>356</v>
      </c>
      <c r="CF46" t="s">
        <v>243</v>
      </c>
      <c r="CG46" t="s">
        <v>535</v>
      </c>
      <c r="CH46" t="s">
        <v>535</v>
      </c>
      <c r="CI46" t="s">
        <v>243</v>
      </c>
      <c r="CJ46" t="s">
        <v>243</v>
      </c>
      <c r="CK46" t="s">
        <v>535</v>
      </c>
      <c r="CL46" t="s">
        <v>535</v>
      </c>
      <c r="CM46" t="s">
        <v>535</v>
      </c>
      <c r="CN46" t="s">
        <v>535</v>
      </c>
      <c r="CO46" t="s">
        <v>535</v>
      </c>
      <c r="CP46" t="s">
        <v>21</v>
      </c>
      <c r="CQ46" t="s">
        <v>561</v>
      </c>
      <c r="CR46" t="s">
        <v>535</v>
      </c>
      <c r="CS46" t="s">
        <v>535</v>
      </c>
      <c r="CT46" t="s">
        <v>561</v>
      </c>
      <c r="CU46" t="s">
        <v>243</v>
      </c>
      <c r="CV46" t="s">
        <v>602</v>
      </c>
      <c r="CW46" t="s">
        <v>602</v>
      </c>
      <c r="CX46" t="s">
        <v>535</v>
      </c>
      <c r="CY46" t="s">
        <v>535</v>
      </c>
      <c r="CZ46" t="s">
        <v>535</v>
      </c>
      <c r="DA46" t="s">
        <v>275</v>
      </c>
      <c r="DB46" t="s">
        <v>535</v>
      </c>
      <c r="DC46" t="s">
        <v>370</v>
      </c>
      <c r="DD46" s="531" t="s">
        <v>370</v>
      </c>
      <c r="DE46" t="s">
        <v>663</v>
      </c>
      <c r="DF46" t="s">
        <v>664</v>
      </c>
      <c r="DG46" s="542" t="s">
        <v>370</v>
      </c>
      <c r="DH46" t="s">
        <v>669</v>
      </c>
      <c r="DI46" t="s">
        <v>669</v>
      </c>
      <c r="DM46" t="s">
        <v>703</v>
      </c>
    </row>
    <row r="47" spans="1:120">
      <c r="A47" s="95"/>
      <c r="C47" t="str">
        <f ca="1">IFERROR(MIN(100,ROUND(AVERAGE(SUMIFS(Data!$E:$E,Data!$B:$B,$A47,Data!$A:$A,#REF!)/(COUNTIFS(Data!$B:$B,$A47,Data!$A:$A,#REF!)*3),SQRT(AVERAGEIFS(Data!$D:$D,Data!$B:$B,$A47,Data!$A:$A,#REF!)))*100*IFERROR(VLOOKUP(MATCH($A47,INDIRECT(ADDRESS(2,38+MATCH(C$1,'Master List'!$AM$1:$XDT$1,0),1,1,"Master List")&amp;":"&amp;ADDRESS(51,38+MATCH(C$1,'Master List'!$AM$1:$XDT$1,0),1,1),TRUE),0),'Master List'!$AE$1:$AF$51,2,FALSE)+IFERROR(VLOOKUP($A47,'Master List'!$AG:$AL,6,FALSE),0),1),0)),"")</f>
        <v/>
      </c>
      <c r="D47" t="str">
        <f ca="1">IFERROR(MIN(100,ROUND(AVERAGE(SUMIFS(Data!$E:$E,Data!$B:$B,$A47,Data!$A:$A,#REF!)/(COUNTIFS(Data!$B:$B,$A47,Data!$A:$A,#REF!)*3),SQRT(AVERAGEIFS(Data!$D:$D,Data!$B:$B,$A47,Data!$A:$A,#REF!)))*100*IFERROR(VLOOKUP(MATCH($A47,INDIRECT(ADDRESS(2,38+MATCH(D$1,'Master List'!$AM$1:$XDT$1,0),1,1,"Master List")&amp;":"&amp;ADDRESS(51,38+MATCH(D$1,'Master List'!$AM$1:$XDT$1,0),1,1),TRUE),0),'Master List'!$AE$1:$AF$51,2,FALSE)+IFERROR(VLOOKUP($A47,'Master List'!$AG:$AL,6,FALSE),0),1),0)),"")</f>
        <v/>
      </c>
      <c r="E47" t="str">
        <f ca="1">IFERROR(MIN(100,ROUND(AVERAGE(SUMIFS(Data!$E:$E,Data!$B:$B,$A47,Data!$A:$A,#REF!)/(COUNTIFS(Data!$B:$B,$A47,Data!$A:$A,#REF!)*3),SQRT(AVERAGEIFS(Data!$D:$D,Data!$B:$B,$A47,Data!$A:$A,#REF!)))*100*IFERROR(VLOOKUP(MATCH($A47,INDIRECT(ADDRESS(2,38+MATCH(E$1,'Master List'!$AM$1:$XDT$1,0),1,1,"Master List")&amp;":"&amp;ADDRESS(51,38+MATCH(E$1,'Master List'!$AM$1:$XDT$1,0),1,1),TRUE),0),'Master List'!$AE$1:$AF$51,2,FALSE)+IFERROR(VLOOKUP($A47,'Master List'!$AG:$AL,6,FALSE),0),1),0)),"")</f>
        <v/>
      </c>
      <c r="F47" t="str">
        <f ca="1">IFERROR(MIN(100,ROUND(AVERAGE(SUMIFS(Data!$E:$E,Data!$B:$B,$A47,Data!$A:$A,#REF!)/(COUNTIFS(Data!$B:$B,$A47,Data!$A:$A,#REF!)*3),SQRT(AVERAGEIFS(Data!$D:$D,Data!$B:$B,$A47,Data!$A:$A,#REF!)))*100*IFERROR(VLOOKUP(MATCH($A47,INDIRECT(ADDRESS(2,38+MATCH(F$1,'Master List'!$AM$1:$XDT$1,0),1,1,"Master List")&amp;":"&amp;ADDRESS(51,38+MATCH(F$1,'Master List'!$AM$1:$XDT$1,0),1,1),TRUE),0),'Master List'!$AE$1:$AF$51,2,FALSE)+IFERROR(VLOOKUP($A47,'Master List'!$AG:$AL,6,FALSE),0),1),0)),"")</f>
        <v/>
      </c>
      <c r="G47" t="str">
        <f ca="1">IFERROR(MIN(100,ROUND(AVERAGE(SUMIFS(Data!$E:$E,Data!$B:$B,$A47,Data!$A:$A,#REF!)/(COUNTIFS(Data!$B:$B,$A47,Data!$A:$A,#REF!)*3),SQRT(AVERAGEIFS(Data!$D:$D,Data!$B:$B,$A47,Data!$A:$A,#REF!)))*100*IFERROR(VLOOKUP(MATCH($A47,INDIRECT(ADDRESS(2,38+MATCH(G$1,'Master List'!$AM$1:$XDT$1,0),1,1,"Master List")&amp;":"&amp;ADDRESS(51,38+MATCH(G$1,'Master List'!$AM$1:$XDT$1,0),1,1),TRUE),0),'Master List'!$AE$1:$AF$51,2,FALSE)+IFERROR(VLOOKUP($A47,'Master List'!$AG:$AL,6,FALSE),0),1),0)),"")</f>
        <v/>
      </c>
      <c r="H47">
        <f t="shared" ca="1" si="4"/>
        <v>-98.953000000000003</v>
      </c>
      <c r="I47">
        <f t="shared" ca="1" si="5"/>
        <v>5</v>
      </c>
      <c r="J47">
        <f t="shared" si="10"/>
        <v>0</v>
      </c>
      <c r="K47" t="str">
        <f ca="1">IFERROR(MIN(100,ROUND(AVERAGE(SUMIFS(Data!$E:$E,Data!$B:$B,$A47,Data!$A:$A,K$1)/(COUNTIFS(Data!$B:$B,$A47,Data!$A:$A,K$1)*3),SQRT(AVERAGEIFS(Data!$D:$D,Data!$B:$B,$A47,Data!$A:$A,K$1)))*100*IFERROR(VLOOKUP(MATCH($A47,INDIRECT(ADDRESS(2,38+MATCH(K$1,'Master List'!$AM$1:$XDT$1,0),1,1,"Master List")&amp;":"&amp;ADDRESS(51,38+MATCH(K$1,'Master List'!$AM$1:$XDT$1,0),1,1),TRUE),0),'Master List'!$AE$1:$AF$51,2,FALSE)+IFERROR(VLOOKUP($A47,'Master List'!$AG:$AL,6,FALSE),0),1),0)),"")</f>
        <v/>
      </c>
      <c r="L47" t="str">
        <f ca="1">IFERROR(MIN(100,ROUND(AVERAGE(SUMIFS(Data!$E:$E,Data!$B:$B,$A47,Data!$A:$A,L$1)/(COUNTIFS(Data!$B:$B,$A47,Data!$A:$A,L$1)*3),SQRT(AVERAGEIFS(Data!$D:$D,Data!$B:$B,$A47,Data!$A:$A,L$1)))*100*IFERROR(VLOOKUP(MATCH($A47,INDIRECT(ADDRESS(2,38+MATCH(L$1,'Master List'!$AM$1:$XDT$1,0),1,1,"Master List")&amp;":"&amp;ADDRESS(51,38+MATCH(L$1,'Master List'!$AM$1:$XDT$1,0),1,1),TRUE),0),'Master List'!$AE$1:$AF$51,2,FALSE)+IFERROR(VLOOKUP($A47,'Master List'!$AG:$AL,6,FALSE),0),1),0)),"")</f>
        <v/>
      </c>
      <c r="M47" t="str">
        <f ca="1">IFERROR(MIN(100,ROUND(AVERAGE(SUMIFS(Data!$E:$E,Data!$B:$B,$A47,Data!$A:$A,M$1)/(COUNTIFS(Data!$B:$B,$A47,Data!$A:$A,M$1)*3),SQRT(AVERAGEIFS(Data!$D:$D,Data!$B:$B,$A47,Data!$A:$A,M$1)))*100*IFERROR(VLOOKUP(MATCH($A47,INDIRECT(ADDRESS(2,38+MATCH(M$1,'Master List'!$AM$1:$XDT$1,0),1,1,"Master List")&amp;":"&amp;ADDRESS(51,38+MATCH(M$1,'Master List'!$AM$1:$XDT$1,0),1,1),TRUE),0),'Master List'!$AE$1:$AF$51,2,FALSE)+IFERROR(VLOOKUP($A47,'Master List'!$AG:$AL,6,FALSE),0),1),0)),"")</f>
        <v/>
      </c>
      <c r="N47" t="str">
        <f ca="1">IFERROR(MIN(100,ROUND(AVERAGE(SUMIFS(Data!$E:$E,Data!$B:$B,$A47,Data!$A:$A,N$1)/(COUNTIFS(Data!$B:$B,$A47,Data!$A:$A,N$1)*3),SQRT(AVERAGEIFS(Data!$D:$D,Data!$B:$B,$A47,Data!$A:$A,N$1)))*100*IFERROR(VLOOKUP(MATCH($A47,INDIRECT(ADDRESS(2,38+MATCH(N$1,'Master List'!$AM$1:$XDT$1,0),1,1,"Master List")&amp;":"&amp;ADDRESS(51,38+MATCH(N$1,'Master List'!$AM$1:$XDT$1,0),1,1),TRUE),0),'Master List'!$AE$1:$AF$51,2,FALSE)+IFERROR(VLOOKUP($A47,'Master List'!$AG:$AL,6,FALSE),0),1),0)),"")</f>
        <v/>
      </c>
      <c r="O47" t="str">
        <f ca="1">IFERROR(MIN(100,ROUND(AVERAGE(SUMIFS(Data!$E:$E,Data!$B:$B,$A47,Data!$A:$A,O$1)/(COUNTIFS(Data!$B:$B,$A47,Data!$A:$A,O$1)*3),SQRT(AVERAGEIFS(Data!$D:$D,Data!$B:$B,$A47,Data!$A:$A,O$1)))*100*IFERROR(VLOOKUP(MATCH($A47,INDIRECT(ADDRESS(2,38+MATCH(O$1,'Master List'!$AM$1:$XDT$1,0),1,1,"Master List")&amp;":"&amp;ADDRESS(51,38+MATCH(O$1,'Master List'!$AM$1:$XDT$1,0),1,1),TRUE),0),'Master List'!$AE$1:$AF$51,2,FALSE)+IFERROR(VLOOKUP($A47,'Master List'!$AG:$AL,6,FALSE),0),1),0)),"")</f>
        <v/>
      </c>
      <c r="P47" t="str">
        <f ca="1">IFERROR(MIN(100,ROUND(AVERAGE(SUMIFS(Data!$E:$E,Data!$B:$B,$A47,Data!$A:$A,P$1)/(COUNTIFS(Data!$B:$B,$A47,Data!$A:$A,P$1)*3),SQRT(AVERAGEIFS(Data!$D:$D,Data!$B:$B,$A47,Data!$A:$A,P$1)))*100*IFERROR(VLOOKUP(MATCH($A47,INDIRECT(ADDRESS(2,38+MATCH(P$1,'Master List'!$AM$1:$XDT$1,0),1,1,"Master List")&amp;":"&amp;ADDRESS(51,38+MATCH(P$1,'Master List'!$AM$1:$XDT$1,0),1,1),TRUE),0),'Master List'!$AE$1:$AF$51,2,FALSE)+IFERROR(VLOOKUP($A47,'Master List'!$AG:$AL,6,FALSE),0),1),0)),"")</f>
        <v/>
      </c>
      <c r="Q47" t="str">
        <f ca="1">IFERROR(MIN(100,ROUND(AVERAGE(SUMIFS(Data!$E:$E,Data!$B:$B,$A47,Data!$A:$A,Q$1)/(COUNTIFS(Data!$B:$B,$A47,Data!$A:$A,Q$1)*3),SQRT(AVERAGEIFS(Data!$D:$D,Data!$B:$B,$A47,Data!$A:$A,Q$1)))*100*IFERROR(VLOOKUP(MATCH($A47,INDIRECT(ADDRESS(2,38+MATCH(Q$1,'Master List'!$AM$1:$XDT$1,0),1,1,"Master List")&amp;":"&amp;ADDRESS(51,38+MATCH(Q$1,'Master List'!$AM$1:$XDT$1,0),1,1),TRUE),0),'Master List'!$AE$1:$AF$51,2,FALSE)+IFERROR(VLOOKUP($A47,'Master List'!$AG:$AL,6,FALSE),0),1),0)),"")</f>
        <v/>
      </c>
      <c r="R47" t="str">
        <f ca="1">IFERROR(MIN(100,ROUND(AVERAGE(SUMIFS(Data!$E:$E,Data!$B:$B,$A47,Data!$A:$A,R$1)/(COUNTIFS(Data!$B:$B,$A47,Data!$A:$A,R$1)*3),SQRT(AVERAGEIFS(Data!$D:$D,Data!$B:$B,$A47,Data!$A:$A,R$1)))*100*IFERROR(VLOOKUP(MATCH($A47,INDIRECT(ADDRESS(2,38+MATCH(R$1,'Master List'!$AM$1:$XDT$1,0),1,1,"Master List")&amp;":"&amp;ADDRESS(51,38+MATCH(R$1,'Master List'!$AM$1:$XDT$1,0),1,1),TRUE),0),'Master List'!$AE$1:$AF$51,2,FALSE)+IFERROR(VLOOKUP($A47,'Master List'!$AG:$AL,6,FALSE),0),1),0)),"")</f>
        <v/>
      </c>
      <c r="S47" t="str">
        <f ca="1">IFERROR(MIN(100,ROUND(AVERAGE(SUMIFS(Data!$E:$E,Data!$B:$B,$A47,Data!$A:$A,S$1)/(COUNTIFS(Data!$B:$B,$A47,Data!$A:$A,S$1)*3),SQRT(AVERAGEIFS(Data!$D:$D,Data!$B:$B,$A47,Data!$A:$A,S$1)))*100*IFERROR(VLOOKUP(MATCH($A47,INDIRECT(ADDRESS(2,38+MATCH(S$1,'Master List'!$AM$1:$XDT$1,0),1,1,"Master List")&amp;":"&amp;ADDRESS(51,38+MATCH(S$1,'Master List'!$AM$1:$XDT$1,0),1,1),TRUE),0),'Master List'!$AE$1:$AF$51,2,FALSE)+IFERROR(VLOOKUP($A47,'Master List'!$AG:$AL,6,FALSE),0),1),0)),"")</f>
        <v/>
      </c>
      <c r="T47" t="str">
        <f ca="1">IFERROR(MIN(100,ROUND(AVERAGE(SUMIFS(Data!$E:$E,Data!$B:$B,$A47,Data!$A:$A,T$1)/(COUNTIFS(Data!$B:$B,$A47,Data!$A:$A,T$1)*3),SQRT(AVERAGEIFS(Data!$D:$D,Data!$B:$B,$A47,Data!$A:$A,T$1)))*100*IFERROR(VLOOKUP(MATCH($A47,INDIRECT(ADDRESS(2,38+MATCH(T$1,'Master List'!$AM$1:$XDT$1,0),1,1,"Master List")&amp;":"&amp;ADDRESS(51,38+MATCH(T$1,'Master List'!$AM$1:$XDT$1,0),1,1),TRUE),0),'Master List'!$AE$1:$AF$51,2,FALSE)+IFERROR(VLOOKUP($A47,'Master List'!$AG:$AL,6,FALSE),0),1),0)),"")</f>
        <v/>
      </c>
      <c r="U47">
        <f t="shared" ca="1" si="6"/>
        <v>-98.953000000000003</v>
      </c>
      <c r="V47">
        <f t="shared" ca="1" si="7"/>
        <v>40</v>
      </c>
      <c r="W47">
        <f t="shared" si="8"/>
        <v>0</v>
      </c>
      <c r="Y47" t="str">
        <f>IFERROR(SUMIF(Data!B:B,$A47,Data!E:E)/(COUNTIF(Data!B:B,$A47)*3),"")</f>
        <v/>
      </c>
      <c r="Z47" t="str">
        <f>IFERROR(AVERAGEIF(Data!B:B,A47,Data!D:D),"")</f>
        <v/>
      </c>
      <c r="AA47" t="str">
        <f>IFERROR((COUNTIF(Data!B:B,A47)-COUNTIFS(Data!B:B,A47,Data!F:F,"N"))/COUNTIF(Data!B:B,A47),"")</f>
        <v/>
      </c>
      <c r="AB47" t="str">
        <f t="shared" si="1"/>
        <v/>
      </c>
      <c r="AC47" t="str">
        <f t="shared" si="2"/>
        <v/>
      </c>
      <c r="AD47">
        <f t="shared" si="11"/>
        <v>0</v>
      </c>
      <c r="AE47">
        <v>46</v>
      </c>
      <c r="AF47">
        <v>1</v>
      </c>
      <c r="AG47" s="332"/>
      <c r="AH47" s="333"/>
      <c r="AI47" s="510"/>
      <c r="AJ47" s="510"/>
      <c r="AK47" s="510"/>
      <c r="AL47">
        <f t="shared" si="9"/>
        <v>0</v>
      </c>
      <c r="AN47" t="s">
        <v>285</v>
      </c>
      <c r="AO47" s="157" t="s">
        <v>285</v>
      </c>
      <c r="AP47" s="161" t="s">
        <v>285</v>
      </c>
      <c r="AQ47" s="164" t="s">
        <v>285</v>
      </c>
      <c r="AR47" s="174" t="s">
        <v>285</v>
      </c>
      <c r="AS47" t="s">
        <v>311</v>
      </c>
      <c r="AT47" t="s">
        <v>21</v>
      </c>
      <c r="AU47" t="s">
        <v>311</v>
      </c>
      <c r="AV47" t="s">
        <v>311</v>
      </c>
      <c r="AY47" t="s">
        <v>256</v>
      </c>
      <c r="BA47" t="s">
        <v>256</v>
      </c>
      <c r="BC47" t="s">
        <v>376</v>
      </c>
      <c r="BD47" s="255" t="s">
        <v>376</v>
      </c>
      <c r="BE47" s="256" t="s">
        <v>256</v>
      </c>
      <c r="BJ47" t="s">
        <v>285</v>
      </c>
      <c r="BK47" t="s">
        <v>285</v>
      </c>
      <c r="BU47" t="s">
        <v>275</v>
      </c>
      <c r="BV47" t="s">
        <v>285</v>
      </c>
      <c r="BW47" t="s">
        <v>311</v>
      </c>
      <c r="BX47" t="s">
        <v>311</v>
      </c>
      <c r="BY47" t="s">
        <v>356</v>
      </c>
      <c r="BZ47" t="s">
        <v>356</v>
      </c>
      <c r="CE47" t="s">
        <v>285</v>
      </c>
      <c r="CF47" t="s">
        <v>285</v>
      </c>
      <c r="CI47" t="s">
        <v>285</v>
      </c>
      <c r="CJ47" t="s">
        <v>285</v>
      </c>
      <c r="CQ47" t="s">
        <v>285</v>
      </c>
      <c r="CT47" t="s">
        <v>285</v>
      </c>
      <c r="CU47" t="s">
        <v>285</v>
      </c>
      <c r="DA47" t="s">
        <v>21</v>
      </c>
      <c r="DC47" t="s">
        <v>602</v>
      </c>
      <c r="DD47" s="531" t="s">
        <v>602</v>
      </c>
      <c r="DE47" t="s">
        <v>664</v>
      </c>
      <c r="DF47" t="s">
        <v>667</v>
      </c>
      <c r="DG47" s="542" t="s">
        <v>664</v>
      </c>
    </row>
    <row r="48" spans="1:120">
      <c r="A48" s="93"/>
      <c r="C48" t="str">
        <f ca="1">IFERROR(MIN(100,ROUND(AVERAGE(SUMIFS(Data!$E:$E,Data!$B:$B,$A48,Data!$A:$A,#REF!)/(COUNTIFS(Data!$B:$B,$A48,Data!$A:$A,#REF!)*3),SQRT(AVERAGEIFS(Data!$D:$D,Data!$B:$B,$A48,Data!$A:$A,#REF!)))*100*IFERROR(VLOOKUP(MATCH($A48,INDIRECT(ADDRESS(2,38+MATCH(C$1,'Master List'!$AM$1:$XDT$1,0),1,1,"Master List")&amp;":"&amp;ADDRESS(51,38+MATCH(C$1,'Master List'!$AM$1:$XDT$1,0),1,1),TRUE),0),'Master List'!$AE$1:$AF$51,2,FALSE)+IFERROR(VLOOKUP($A48,'Master List'!$AG:$AL,6,FALSE),0),1),0)),"")</f>
        <v/>
      </c>
      <c r="D48" t="str">
        <f ca="1">IFERROR(MIN(100,ROUND(AVERAGE(SUMIFS(Data!$E:$E,Data!$B:$B,$A48,Data!$A:$A,#REF!)/(COUNTIFS(Data!$B:$B,$A48,Data!$A:$A,#REF!)*3),SQRT(AVERAGEIFS(Data!$D:$D,Data!$B:$B,$A48,Data!$A:$A,#REF!)))*100*IFERROR(VLOOKUP(MATCH($A48,INDIRECT(ADDRESS(2,38+MATCH(D$1,'Master List'!$AM$1:$XDT$1,0),1,1,"Master List")&amp;":"&amp;ADDRESS(51,38+MATCH(D$1,'Master List'!$AM$1:$XDT$1,0),1,1),TRUE),0),'Master List'!$AE$1:$AF$51,2,FALSE)+IFERROR(VLOOKUP($A48,'Master List'!$AG:$AL,6,FALSE),0),1),0)),"")</f>
        <v/>
      </c>
      <c r="E48" t="str">
        <f ca="1">IFERROR(MIN(100,ROUND(AVERAGE(SUMIFS(Data!$E:$E,Data!$B:$B,$A48,Data!$A:$A,#REF!)/(COUNTIFS(Data!$B:$B,$A48,Data!$A:$A,#REF!)*3),SQRT(AVERAGEIFS(Data!$D:$D,Data!$B:$B,$A48,Data!$A:$A,#REF!)))*100*IFERROR(VLOOKUP(MATCH($A48,INDIRECT(ADDRESS(2,38+MATCH(E$1,'Master List'!$AM$1:$XDT$1,0),1,1,"Master List")&amp;":"&amp;ADDRESS(51,38+MATCH(E$1,'Master List'!$AM$1:$XDT$1,0),1,1),TRUE),0),'Master List'!$AE$1:$AF$51,2,FALSE)+IFERROR(VLOOKUP($A48,'Master List'!$AG:$AL,6,FALSE),0),1),0)),"")</f>
        <v/>
      </c>
      <c r="F48" t="str">
        <f ca="1">IFERROR(MIN(100,ROUND(AVERAGE(SUMIFS(Data!$E:$E,Data!$B:$B,$A48,Data!$A:$A,#REF!)/(COUNTIFS(Data!$B:$B,$A48,Data!$A:$A,#REF!)*3),SQRT(AVERAGEIFS(Data!$D:$D,Data!$B:$B,$A48,Data!$A:$A,#REF!)))*100*IFERROR(VLOOKUP(MATCH($A48,INDIRECT(ADDRESS(2,38+MATCH(F$1,'Master List'!$AM$1:$XDT$1,0),1,1,"Master List")&amp;":"&amp;ADDRESS(51,38+MATCH(F$1,'Master List'!$AM$1:$XDT$1,0),1,1),TRUE),0),'Master List'!$AE$1:$AF$51,2,FALSE)+IFERROR(VLOOKUP($A48,'Master List'!$AG:$AL,6,FALSE),0),1),0)),"")</f>
        <v/>
      </c>
      <c r="G48" t="str">
        <f ca="1">IFERROR(MIN(100,ROUND(AVERAGE(SUMIFS(Data!$E:$E,Data!$B:$B,$A48,Data!$A:$A,#REF!)/(COUNTIFS(Data!$B:$B,$A48,Data!$A:$A,#REF!)*3),SQRT(AVERAGEIFS(Data!$D:$D,Data!$B:$B,$A48,Data!$A:$A,#REF!)))*100*IFERROR(VLOOKUP(MATCH($A48,INDIRECT(ADDRESS(2,38+MATCH(G$1,'Master List'!$AM$1:$XDT$1,0),1,1,"Master List")&amp;":"&amp;ADDRESS(51,38+MATCH(G$1,'Master List'!$AM$1:$XDT$1,0),1,1),TRUE),0),'Master List'!$AE$1:$AF$51,2,FALSE)+IFERROR(VLOOKUP($A48,'Master List'!$AG:$AL,6,FALSE),0),1),0)),"")</f>
        <v/>
      </c>
      <c r="H48">
        <f t="shared" ca="1" si="4"/>
        <v>-98.951999999999998</v>
      </c>
      <c r="I48">
        <f t="shared" ca="1" si="5"/>
        <v>4</v>
      </c>
      <c r="J48">
        <f t="shared" si="10"/>
        <v>0</v>
      </c>
      <c r="K48" t="str">
        <f ca="1">IFERROR(MIN(100,ROUND(AVERAGE(SUMIFS(Data!$E:$E,Data!$B:$B,$A48,Data!$A:$A,K$1)/(COUNTIFS(Data!$B:$B,$A48,Data!$A:$A,K$1)*3),SQRT(AVERAGEIFS(Data!$D:$D,Data!$B:$B,$A48,Data!$A:$A,K$1)))*100*IFERROR(VLOOKUP(MATCH($A48,INDIRECT(ADDRESS(2,38+MATCH(K$1,'Master List'!$AM$1:$XDT$1,0),1,1,"Master List")&amp;":"&amp;ADDRESS(51,38+MATCH(K$1,'Master List'!$AM$1:$XDT$1,0),1,1),TRUE),0),'Master List'!$AE$1:$AF$51,2,FALSE)+IFERROR(VLOOKUP($A48,'Master List'!$AG:$AL,6,FALSE),0),1),0)),"")</f>
        <v/>
      </c>
      <c r="L48" t="str">
        <f ca="1">IFERROR(MIN(100,ROUND(AVERAGE(SUMIFS(Data!$E:$E,Data!$B:$B,$A48,Data!$A:$A,L$1)/(COUNTIFS(Data!$B:$B,$A48,Data!$A:$A,L$1)*3),SQRT(AVERAGEIFS(Data!$D:$D,Data!$B:$B,$A48,Data!$A:$A,L$1)))*100*IFERROR(VLOOKUP(MATCH($A48,INDIRECT(ADDRESS(2,38+MATCH(L$1,'Master List'!$AM$1:$XDT$1,0),1,1,"Master List")&amp;":"&amp;ADDRESS(51,38+MATCH(L$1,'Master List'!$AM$1:$XDT$1,0),1,1),TRUE),0),'Master List'!$AE$1:$AF$51,2,FALSE)+IFERROR(VLOOKUP($A48,'Master List'!$AG:$AL,6,FALSE),0),1),0)),"")</f>
        <v/>
      </c>
      <c r="M48" t="str">
        <f ca="1">IFERROR(MIN(100,ROUND(AVERAGE(SUMIFS(Data!$E:$E,Data!$B:$B,$A48,Data!$A:$A,M$1)/(COUNTIFS(Data!$B:$B,$A48,Data!$A:$A,M$1)*3),SQRT(AVERAGEIFS(Data!$D:$D,Data!$B:$B,$A48,Data!$A:$A,M$1)))*100*IFERROR(VLOOKUP(MATCH($A48,INDIRECT(ADDRESS(2,38+MATCH(M$1,'Master List'!$AM$1:$XDT$1,0),1,1,"Master List")&amp;":"&amp;ADDRESS(51,38+MATCH(M$1,'Master List'!$AM$1:$XDT$1,0),1,1),TRUE),0),'Master List'!$AE$1:$AF$51,2,FALSE)+IFERROR(VLOOKUP($A48,'Master List'!$AG:$AL,6,FALSE),0),1),0)),"")</f>
        <v/>
      </c>
      <c r="N48" t="str">
        <f ca="1">IFERROR(MIN(100,ROUND(AVERAGE(SUMIFS(Data!$E:$E,Data!$B:$B,$A48,Data!$A:$A,N$1)/(COUNTIFS(Data!$B:$B,$A48,Data!$A:$A,N$1)*3),SQRT(AVERAGEIFS(Data!$D:$D,Data!$B:$B,$A48,Data!$A:$A,N$1)))*100*IFERROR(VLOOKUP(MATCH($A48,INDIRECT(ADDRESS(2,38+MATCH(N$1,'Master List'!$AM$1:$XDT$1,0),1,1,"Master List")&amp;":"&amp;ADDRESS(51,38+MATCH(N$1,'Master List'!$AM$1:$XDT$1,0),1,1),TRUE),0),'Master List'!$AE$1:$AF$51,2,FALSE)+IFERROR(VLOOKUP($A48,'Master List'!$AG:$AL,6,FALSE),0),1),0)),"")</f>
        <v/>
      </c>
      <c r="O48" t="str">
        <f ca="1">IFERROR(MIN(100,ROUND(AVERAGE(SUMIFS(Data!$E:$E,Data!$B:$B,$A48,Data!$A:$A,O$1)/(COUNTIFS(Data!$B:$B,$A48,Data!$A:$A,O$1)*3),SQRT(AVERAGEIFS(Data!$D:$D,Data!$B:$B,$A48,Data!$A:$A,O$1)))*100*IFERROR(VLOOKUP(MATCH($A48,INDIRECT(ADDRESS(2,38+MATCH(O$1,'Master List'!$AM$1:$XDT$1,0),1,1,"Master List")&amp;":"&amp;ADDRESS(51,38+MATCH(O$1,'Master List'!$AM$1:$XDT$1,0),1,1),TRUE),0),'Master List'!$AE$1:$AF$51,2,FALSE)+IFERROR(VLOOKUP($A48,'Master List'!$AG:$AL,6,FALSE),0),1),0)),"")</f>
        <v/>
      </c>
      <c r="P48" t="str">
        <f ca="1">IFERROR(MIN(100,ROUND(AVERAGE(SUMIFS(Data!$E:$E,Data!$B:$B,$A48,Data!$A:$A,P$1)/(COUNTIFS(Data!$B:$B,$A48,Data!$A:$A,P$1)*3),SQRT(AVERAGEIFS(Data!$D:$D,Data!$B:$B,$A48,Data!$A:$A,P$1)))*100*IFERROR(VLOOKUP(MATCH($A48,INDIRECT(ADDRESS(2,38+MATCH(P$1,'Master List'!$AM$1:$XDT$1,0),1,1,"Master List")&amp;":"&amp;ADDRESS(51,38+MATCH(P$1,'Master List'!$AM$1:$XDT$1,0),1,1),TRUE),0),'Master List'!$AE$1:$AF$51,2,FALSE)+IFERROR(VLOOKUP($A48,'Master List'!$AG:$AL,6,FALSE),0),1),0)),"")</f>
        <v/>
      </c>
      <c r="Q48" t="str">
        <f ca="1">IFERROR(MIN(100,ROUND(AVERAGE(SUMIFS(Data!$E:$E,Data!$B:$B,$A48,Data!$A:$A,Q$1)/(COUNTIFS(Data!$B:$B,$A48,Data!$A:$A,Q$1)*3),SQRT(AVERAGEIFS(Data!$D:$D,Data!$B:$B,$A48,Data!$A:$A,Q$1)))*100*IFERROR(VLOOKUP(MATCH($A48,INDIRECT(ADDRESS(2,38+MATCH(Q$1,'Master List'!$AM$1:$XDT$1,0),1,1,"Master List")&amp;":"&amp;ADDRESS(51,38+MATCH(Q$1,'Master List'!$AM$1:$XDT$1,0),1,1),TRUE),0),'Master List'!$AE$1:$AF$51,2,FALSE)+IFERROR(VLOOKUP($A48,'Master List'!$AG:$AL,6,FALSE),0),1),0)),"")</f>
        <v/>
      </c>
      <c r="R48" t="str">
        <f ca="1">IFERROR(MIN(100,ROUND(AVERAGE(SUMIFS(Data!$E:$E,Data!$B:$B,$A48,Data!$A:$A,R$1)/(COUNTIFS(Data!$B:$B,$A48,Data!$A:$A,R$1)*3),SQRT(AVERAGEIFS(Data!$D:$D,Data!$B:$B,$A48,Data!$A:$A,R$1)))*100*IFERROR(VLOOKUP(MATCH($A48,INDIRECT(ADDRESS(2,38+MATCH(R$1,'Master List'!$AM$1:$XDT$1,0),1,1,"Master List")&amp;":"&amp;ADDRESS(51,38+MATCH(R$1,'Master List'!$AM$1:$XDT$1,0),1,1),TRUE),0),'Master List'!$AE$1:$AF$51,2,FALSE)+IFERROR(VLOOKUP($A48,'Master List'!$AG:$AL,6,FALSE),0),1),0)),"")</f>
        <v/>
      </c>
      <c r="S48" t="str">
        <f ca="1">IFERROR(MIN(100,ROUND(AVERAGE(SUMIFS(Data!$E:$E,Data!$B:$B,$A48,Data!$A:$A,S$1)/(COUNTIFS(Data!$B:$B,$A48,Data!$A:$A,S$1)*3),SQRT(AVERAGEIFS(Data!$D:$D,Data!$B:$B,$A48,Data!$A:$A,S$1)))*100*IFERROR(VLOOKUP(MATCH($A48,INDIRECT(ADDRESS(2,38+MATCH(S$1,'Master List'!$AM$1:$XDT$1,0),1,1,"Master List")&amp;":"&amp;ADDRESS(51,38+MATCH(S$1,'Master List'!$AM$1:$XDT$1,0),1,1),TRUE),0),'Master List'!$AE$1:$AF$51,2,FALSE)+IFERROR(VLOOKUP($A48,'Master List'!$AG:$AL,6,FALSE),0),1),0)),"")</f>
        <v/>
      </c>
      <c r="T48" t="str">
        <f ca="1">IFERROR(MIN(100,ROUND(AVERAGE(SUMIFS(Data!$E:$E,Data!$B:$B,$A48,Data!$A:$A,T$1)/(COUNTIFS(Data!$B:$B,$A48,Data!$A:$A,T$1)*3),SQRT(AVERAGEIFS(Data!$D:$D,Data!$B:$B,$A48,Data!$A:$A,T$1)))*100*IFERROR(VLOOKUP(MATCH($A48,INDIRECT(ADDRESS(2,38+MATCH(T$1,'Master List'!$AM$1:$XDT$1,0),1,1,"Master List")&amp;":"&amp;ADDRESS(51,38+MATCH(T$1,'Master List'!$AM$1:$XDT$1,0),1,1),TRUE),0),'Master List'!$AE$1:$AF$51,2,FALSE)+IFERROR(VLOOKUP($A48,'Master List'!$AG:$AL,6,FALSE),0),1),0)),"")</f>
        <v/>
      </c>
      <c r="U48">
        <f t="shared" ca="1" si="6"/>
        <v>-98.951999999999998</v>
      </c>
      <c r="V48">
        <f t="shared" ca="1" si="7"/>
        <v>39</v>
      </c>
      <c r="W48">
        <f t="shared" si="8"/>
        <v>0</v>
      </c>
      <c r="Y48" t="str">
        <f>IFERROR(SUMIF(Data!B:B,$A48,Data!E:E)/(COUNTIF(Data!B:B,$A48)*3),"")</f>
        <v/>
      </c>
      <c r="Z48" t="str">
        <f>IFERROR(AVERAGEIF(Data!B:B,A48,Data!D:D),"")</f>
        <v/>
      </c>
      <c r="AA48" t="str">
        <f>IFERROR((COUNTIF(Data!B:B,A48)-COUNTIFS(Data!B:B,A48,Data!F:F,"N"))/COUNTIF(Data!B:B,A48),"")</f>
        <v/>
      </c>
      <c r="AB48" t="str">
        <f t="shared" si="1"/>
        <v/>
      </c>
      <c r="AC48" t="str">
        <f t="shared" si="2"/>
        <v/>
      </c>
      <c r="AD48">
        <f t="shared" si="11"/>
        <v>0</v>
      </c>
      <c r="AE48">
        <v>47</v>
      </c>
      <c r="AF48">
        <v>1</v>
      </c>
      <c r="AG48" s="332"/>
      <c r="AH48" s="333"/>
      <c r="AI48" s="510"/>
      <c r="AJ48" s="510"/>
      <c r="AK48" s="510"/>
      <c r="AL48">
        <f t="shared" si="9"/>
        <v>0</v>
      </c>
      <c r="AN48" t="s">
        <v>275</v>
      </c>
      <c r="AO48" s="157" t="s">
        <v>275</v>
      </c>
      <c r="AP48" s="161" t="s">
        <v>275</v>
      </c>
      <c r="AQ48" s="164" t="s">
        <v>275</v>
      </c>
      <c r="AR48" s="174" t="s">
        <v>311</v>
      </c>
      <c r="AS48" t="s">
        <v>285</v>
      </c>
      <c r="AT48" t="s">
        <v>44</v>
      </c>
      <c r="AU48" t="s">
        <v>21</v>
      </c>
      <c r="AV48" t="s">
        <v>21</v>
      </c>
      <c r="AY48" t="s">
        <v>311</v>
      </c>
      <c r="BA48" t="s">
        <v>311</v>
      </c>
      <c r="BC48" t="s">
        <v>311</v>
      </c>
      <c r="BD48" s="255" t="s">
        <v>285</v>
      </c>
      <c r="BE48" s="256" t="s">
        <v>285</v>
      </c>
      <c r="BJ48" t="s">
        <v>376</v>
      </c>
      <c r="BK48" t="s">
        <v>376</v>
      </c>
      <c r="BU48" t="s">
        <v>376</v>
      </c>
      <c r="BV48" t="s">
        <v>376</v>
      </c>
      <c r="BW48" t="s">
        <v>285</v>
      </c>
      <c r="BX48" t="s">
        <v>285</v>
      </c>
      <c r="BY48" t="s">
        <v>285</v>
      </c>
      <c r="BZ48" t="s">
        <v>520</v>
      </c>
      <c r="CE48" t="s">
        <v>275</v>
      </c>
      <c r="CF48" t="s">
        <v>275</v>
      </c>
      <c r="CI48" t="s">
        <v>275</v>
      </c>
      <c r="CJ48" t="s">
        <v>275</v>
      </c>
      <c r="CQ48" t="s">
        <v>275</v>
      </c>
      <c r="CT48" t="s">
        <v>275</v>
      </c>
      <c r="CU48" t="s">
        <v>275</v>
      </c>
      <c r="DA48" t="s">
        <v>370</v>
      </c>
      <c r="DC48" t="s">
        <v>664</v>
      </c>
      <c r="DD48" s="531" t="s">
        <v>664</v>
      </c>
      <c r="DE48" t="s">
        <v>376</v>
      </c>
      <c r="DF48" t="s">
        <v>673</v>
      </c>
      <c r="DG48" s="542" t="s">
        <v>667</v>
      </c>
    </row>
    <row r="49" spans="1:111">
      <c r="A49" s="93"/>
      <c r="C49" t="str">
        <f ca="1">IFERROR(MIN(100,ROUND(AVERAGE(SUMIFS(Data!$E:$E,Data!$B:$B,$A49,Data!$A:$A,#REF!)/(COUNTIFS(Data!$B:$B,$A49,Data!$A:$A,#REF!)*3),SQRT(AVERAGEIFS(Data!$D:$D,Data!$B:$B,$A49,Data!$A:$A,#REF!)))*100*IFERROR(VLOOKUP(MATCH($A49,INDIRECT(ADDRESS(2,38+MATCH(C$1,'Master List'!$AM$1:$XDT$1,0),1,1,"Master List")&amp;":"&amp;ADDRESS(51,38+MATCH(C$1,'Master List'!$AM$1:$XDT$1,0),1,1),TRUE),0),'Master List'!$AE$1:$AF$51,2,FALSE)+IFERROR(VLOOKUP($A49,'Master List'!$AG:$AL,6,FALSE),0),1),0)),"")</f>
        <v/>
      </c>
      <c r="D49" t="str">
        <f ca="1">IFERROR(MIN(100,ROUND(AVERAGE(SUMIFS(Data!$E:$E,Data!$B:$B,$A49,Data!$A:$A,#REF!)/(COUNTIFS(Data!$B:$B,$A49,Data!$A:$A,#REF!)*3),SQRT(AVERAGEIFS(Data!$D:$D,Data!$B:$B,$A49,Data!$A:$A,#REF!)))*100*IFERROR(VLOOKUP(MATCH($A49,INDIRECT(ADDRESS(2,38+MATCH(D$1,'Master List'!$AM$1:$XDT$1,0),1,1,"Master List")&amp;":"&amp;ADDRESS(51,38+MATCH(D$1,'Master List'!$AM$1:$XDT$1,0),1,1),TRUE),0),'Master List'!$AE$1:$AF$51,2,FALSE)+IFERROR(VLOOKUP($A49,'Master List'!$AG:$AL,6,FALSE),0),1),0)),"")</f>
        <v/>
      </c>
      <c r="E49" t="str">
        <f ca="1">IFERROR(MIN(100,ROUND(AVERAGE(SUMIFS(Data!$E:$E,Data!$B:$B,$A49,Data!$A:$A,#REF!)/(COUNTIFS(Data!$B:$B,$A49,Data!$A:$A,#REF!)*3),SQRT(AVERAGEIFS(Data!$D:$D,Data!$B:$B,$A49,Data!$A:$A,#REF!)))*100*IFERROR(VLOOKUP(MATCH($A49,INDIRECT(ADDRESS(2,38+MATCH(E$1,'Master List'!$AM$1:$XDT$1,0),1,1,"Master List")&amp;":"&amp;ADDRESS(51,38+MATCH(E$1,'Master List'!$AM$1:$XDT$1,0),1,1),TRUE),0),'Master List'!$AE$1:$AF$51,2,FALSE)+IFERROR(VLOOKUP($A49,'Master List'!$AG:$AL,6,FALSE),0),1),0)),"")</f>
        <v/>
      </c>
      <c r="F49" t="str">
        <f ca="1">IFERROR(MIN(100,ROUND(AVERAGE(SUMIFS(Data!$E:$E,Data!$B:$B,$A49,Data!$A:$A,#REF!)/(COUNTIFS(Data!$B:$B,$A49,Data!$A:$A,#REF!)*3),SQRT(AVERAGEIFS(Data!$D:$D,Data!$B:$B,$A49,Data!$A:$A,#REF!)))*100*IFERROR(VLOOKUP(MATCH($A49,INDIRECT(ADDRESS(2,38+MATCH(F$1,'Master List'!$AM$1:$XDT$1,0),1,1,"Master List")&amp;":"&amp;ADDRESS(51,38+MATCH(F$1,'Master List'!$AM$1:$XDT$1,0),1,1),TRUE),0),'Master List'!$AE$1:$AF$51,2,FALSE)+IFERROR(VLOOKUP($A49,'Master List'!$AG:$AL,6,FALSE),0),1),0)),"")</f>
        <v/>
      </c>
      <c r="G49" t="str">
        <f ca="1">IFERROR(MIN(100,ROUND(AVERAGE(SUMIFS(Data!$E:$E,Data!$B:$B,$A49,Data!$A:$A,#REF!)/(COUNTIFS(Data!$B:$B,$A49,Data!$A:$A,#REF!)*3),SQRT(AVERAGEIFS(Data!$D:$D,Data!$B:$B,$A49,Data!$A:$A,#REF!)))*100*IFERROR(VLOOKUP(MATCH($A49,INDIRECT(ADDRESS(2,38+MATCH(G$1,'Master List'!$AM$1:$XDT$1,0),1,1,"Master List")&amp;":"&amp;ADDRESS(51,38+MATCH(G$1,'Master List'!$AM$1:$XDT$1,0),1,1),TRUE),0),'Master List'!$AE$1:$AF$51,2,FALSE)+IFERROR(VLOOKUP($A49,'Master List'!$AG:$AL,6,FALSE),0),1),0)),"")</f>
        <v/>
      </c>
      <c r="H49">
        <f t="shared" ca="1" si="4"/>
        <v>-98.950999999999993</v>
      </c>
      <c r="I49">
        <f t="shared" ca="1" si="5"/>
        <v>3</v>
      </c>
      <c r="J49">
        <f t="shared" si="10"/>
        <v>0</v>
      </c>
      <c r="K49" t="str">
        <f ca="1">IFERROR(MIN(100,ROUND(AVERAGE(SUMIFS(Data!$E:$E,Data!$B:$B,$A49,Data!$A:$A,K$1)/(COUNTIFS(Data!$B:$B,$A49,Data!$A:$A,K$1)*3),SQRT(AVERAGEIFS(Data!$D:$D,Data!$B:$B,$A49,Data!$A:$A,K$1)))*100*IFERROR(VLOOKUP(MATCH($A49,INDIRECT(ADDRESS(2,38+MATCH(K$1,'Master List'!$AM$1:$XDT$1,0),1,1,"Master List")&amp;":"&amp;ADDRESS(51,38+MATCH(K$1,'Master List'!$AM$1:$XDT$1,0),1,1),TRUE),0),'Master List'!$AE$1:$AF$51,2,FALSE)+IFERROR(VLOOKUP($A49,'Master List'!$AG:$AL,6,FALSE),0),1),0)),"")</f>
        <v/>
      </c>
      <c r="L49" t="str">
        <f ca="1">IFERROR(MIN(100,ROUND(AVERAGE(SUMIFS(Data!$E:$E,Data!$B:$B,$A49,Data!$A:$A,L$1)/(COUNTIFS(Data!$B:$B,$A49,Data!$A:$A,L$1)*3),SQRT(AVERAGEIFS(Data!$D:$D,Data!$B:$B,$A49,Data!$A:$A,L$1)))*100*IFERROR(VLOOKUP(MATCH($A49,INDIRECT(ADDRESS(2,38+MATCH(L$1,'Master List'!$AM$1:$XDT$1,0),1,1,"Master List")&amp;":"&amp;ADDRESS(51,38+MATCH(L$1,'Master List'!$AM$1:$XDT$1,0),1,1),TRUE),0),'Master List'!$AE$1:$AF$51,2,FALSE)+IFERROR(VLOOKUP($A49,'Master List'!$AG:$AL,6,FALSE),0),1),0)),"")</f>
        <v/>
      </c>
      <c r="M49" t="str">
        <f ca="1">IFERROR(MIN(100,ROUND(AVERAGE(SUMIFS(Data!$E:$E,Data!$B:$B,$A49,Data!$A:$A,M$1)/(COUNTIFS(Data!$B:$B,$A49,Data!$A:$A,M$1)*3),SQRT(AVERAGEIFS(Data!$D:$D,Data!$B:$B,$A49,Data!$A:$A,M$1)))*100*IFERROR(VLOOKUP(MATCH($A49,INDIRECT(ADDRESS(2,38+MATCH(M$1,'Master List'!$AM$1:$XDT$1,0),1,1,"Master List")&amp;":"&amp;ADDRESS(51,38+MATCH(M$1,'Master List'!$AM$1:$XDT$1,0),1,1),TRUE),0),'Master List'!$AE$1:$AF$51,2,FALSE)+IFERROR(VLOOKUP($A49,'Master List'!$AG:$AL,6,FALSE),0),1),0)),"")</f>
        <v/>
      </c>
      <c r="N49" t="str">
        <f ca="1">IFERROR(MIN(100,ROUND(AVERAGE(SUMIFS(Data!$E:$E,Data!$B:$B,$A49,Data!$A:$A,N$1)/(COUNTIFS(Data!$B:$B,$A49,Data!$A:$A,N$1)*3),SQRT(AVERAGEIFS(Data!$D:$D,Data!$B:$B,$A49,Data!$A:$A,N$1)))*100*IFERROR(VLOOKUP(MATCH($A49,INDIRECT(ADDRESS(2,38+MATCH(N$1,'Master List'!$AM$1:$XDT$1,0),1,1,"Master List")&amp;":"&amp;ADDRESS(51,38+MATCH(N$1,'Master List'!$AM$1:$XDT$1,0),1,1),TRUE),0),'Master List'!$AE$1:$AF$51,2,FALSE)+IFERROR(VLOOKUP($A49,'Master List'!$AG:$AL,6,FALSE),0),1),0)),"")</f>
        <v/>
      </c>
      <c r="O49" t="str">
        <f ca="1">IFERROR(MIN(100,ROUND(AVERAGE(SUMIFS(Data!$E:$E,Data!$B:$B,$A49,Data!$A:$A,O$1)/(COUNTIFS(Data!$B:$B,$A49,Data!$A:$A,O$1)*3),SQRT(AVERAGEIFS(Data!$D:$D,Data!$B:$B,$A49,Data!$A:$A,O$1)))*100*IFERROR(VLOOKUP(MATCH($A49,INDIRECT(ADDRESS(2,38+MATCH(O$1,'Master List'!$AM$1:$XDT$1,0),1,1,"Master List")&amp;":"&amp;ADDRESS(51,38+MATCH(O$1,'Master List'!$AM$1:$XDT$1,0),1,1),TRUE),0),'Master List'!$AE$1:$AF$51,2,FALSE)+IFERROR(VLOOKUP($A49,'Master List'!$AG:$AL,6,FALSE),0),1),0)),"")</f>
        <v/>
      </c>
      <c r="P49" t="str">
        <f ca="1">IFERROR(MIN(100,ROUND(AVERAGE(SUMIFS(Data!$E:$E,Data!$B:$B,$A49,Data!$A:$A,P$1)/(COUNTIFS(Data!$B:$B,$A49,Data!$A:$A,P$1)*3),SQRT(AVERAGEIFS(Data!$D:$D,Data!$B:$B,$A49,Data!$A:$A,P$1)))*100*IFERROR(VLOOKUP(MATCH($A49,INDIRECT(ADDRESS(2,38+MATCH(P$1,'Master List'!$AM$1:$XDT$1,0),1,1,"Master List")&amp;":"&amp;ADDRESS(51,38+MATCH(P$1,'Master List'!$AM$1:$XDT$1,0),1,1),TRUE),0),'Master List'!$AE$1:$AF$51,2,FALSE)+IFERROR(VLOOKUP($A49,'Master List'!$AG:$AL,6,FALSE),0),1),0)),"")</f>
        <v/>
      </c>
      <c r="Q49" t="str">
        <f ca="1">IFERROR(MIN(100,ROUND(AVERAGE(SUMIFS(Data!$E:$E,Data!$B:$B,$A49,Data!$A:$A,Q$1)/(COUNTIFS(Data!$B:$B,$A49,Data!$A:$A,Q$1)*3),SQRT(AVERAGEIFS(Data!$D:$D,Data!$B:$B,$A49,Data!$A:$A,Q$1)))*100*IFERROR(VLOOKUP(MATCH($A49,INDIRECT(ADDRESS(2,38+MATCH(Q$1,'Master List'!$AM$1:$XDT$1,0),1,1,"Master List")&amp;":"&amp;ADDRESS(51,38+MATCH(Q$1,'Master List'!$AM$1:$XDT$1,0),1,1),TRUE),0),'Master List'!$AE$1:$AF$51,2,FALSE)+IFERROR(VLOOKUP($A49,'Master List'!$AG:$AL,6,FALSE),0),1),0)),"")</f>
        <v/>
      </c>
      <c r="R49" t="str">
        <f ca="1">IFERROR(MIN(100,ROUND(AVERAGE(SUMIFS(Data!$E:$E,Data!$B:$B,$A49,Data!$A:$A,R$1)/(COUNTIFS(Data!$B:$B,$A49,Data!$A:$A,R$1)*3),SQRT(AVERAGEIFS(Data!$D:$D,Data!$B:$B,$A49,Data!$A:$A,R$1)))*100*IFERROR(VLOOKUP(MATCH($A49,INDIRECT(ADDRESS(2,38+MATCH(R$1,'Master List'!$AM$1:$XDT$1,0),1,1,"Master List")&amp;":"&amp;ADDRESS(51,38+MATCH(R$1,'Master List'!$AM$1:$XDT$1,0),1,1),TRUE),0),'Master List'!$AE$1:$AF$51,2,FALSE)+IFERROR(VLOOKUP($A49,'Master List'!$AG:$AL,6,FALSE),0),1),0)),"")</f>
        <v/>
      </c>
      <c r="S49" t="str">
        <f ca="1">IFERROR(MIN(100,ROUND(AVERAGE(SUMIFS(Data!$E:$E,Data!$B:$B,$A49,Data!$A:$A,S$1)/(COUNTIFS(Data!$B:$B,$A49,Data!$A:$A,S$1)*3),SQRT(AVERAGEIFS(Data!$D:$D,Data!$B:$B,$A49,Data!$A:$A,S$1)))*100*IFERROR(VLOOKUP(MATCH($A49,INDIRECT(ADDRESS(2,38+MATCH(S$1,'Master List'!$AM$1:$XDT$1,0),1,1,"Master List")&amp;":"&amp;ADDRESS(51,38+MATCH(S$1,'Master List'!$AM$1:$XDT$1,0),1,1),TRUE),0),'Master List'!$AE$1:$AF$51,2,FALSE)+IFERROR(VLOOKUP($A49,'Master List'!$AG:$AL,6,FALSE),0),1),0)),"")</f>
        <v/>
      </c>
      <c r="T49" t="str">
        <f ca="1">IFERROR(MIN(100,ROUND(AVERAGE(SUMIFS(Data!$E:$E,Data!$B:$B,$A49,Data!$A:$A,T$1)/(COUNTIFS(Data!$B:$B,$A49,Data!$A:$A,T$1)*3),SQRT(AVERAGEIFS(Data!$D:$D,Data!$B:$B,$A49,Data!$A:$A,T$1)))*100*IFERROR(VLOOKUP(MATCH($A49,INDIRECT(ADDRESS(2,38+MATCH(T$1,'Master List'!$AM$1:$XDT$1,0),1,1,"Master List")&amp;":"&amp;ADDRESS(51,38+MATCH(T$1,'Master List'!$AM$1:$XDT$1,0),1,1),TRUE),0),'Master List'!$AE$1:$AF$51,2,FALSE)+IFERROR(VLOOKUP($A49,'Master List'!$AG:$AL,6,FALSE),0),1),0)),"")</f>
        <v/>
      </c>
      <c r="U49">
        <f t="shared" ca="1" si="6"/>
        <v>-98.950999999999993</v>
      </c>
      <c r="V49">
        <f t="shared" ca="1" si="7"/>
        <v>38</v>
      </c>
      <c r="W49">
        <f t="shared" si="8"/>
        <v>0</v>
      </c>
      <c r="Y49" t="str">
        <f>IFERROR(SUMIF(Data!B:B,$A49,Data!E:E)/(COUNTIF(Data!B:B,$A49)*3),"")</f>
        <v/>
      </c>
      <c r="Z49" t="str">
        <f>IFERROR(AVERAGEIF(Data!B:B,A49,Data!D:D),"")</f>
        <v/>
      </c>
      <c r="AA49" t="str">
        <f>IFERROR((COUNTIF(Data!B:B,A49)-COUNTIFS(Data!B:B,A49,Data!F:F,"N"))/COUNTIF(Data!B:B,A49),"")</f>
        <v/>
      </c>
      <c r="AB49" t="str">
        <f t="shared" si="1"/>
        <v/>
      </c>
      <c r="AC49" t="str">
        <f t="shared" si="2"/>
        <v/>
      </c>
      <c r="AD49">
        <f t="shared" si="11"/>
        <v>0</v>
      </c>
      <c r="AE49">
        <v>48</v>
      </c>
      <c r="AF49">
        <v>1</v>
      </c>
      <c r="AG49" s="332"/>
      <c r="AH49" s="333"/>
      <c r="AI49" s="510"/>
      <c r="AJ49" s="510"/>
      <c r="AK49" s="510"/>
      <c r="AL49">
        <f t="shared" si="9"/>
        <v>0</v>
      </c>
      <c r="AN49" t="s">
        <v>21</v>
      </c>
      <c r="AO49" s="157" t="s">
        <v>21</v>
      </c>
      <c r="AP49" s="161" t="s">
        <v>21</v>
      </c>
      <c r="AQ49" s="164" t="s">
        <v>311</v>
      </c>
      <c r="AR49" s="174" t="s">
        <v>275</v>
      </c>
      <c r="AS49" t="s">
        <v>275</v>
      </c>
      <c r="AT49" t="s">
        <v>311</v>
      </c>
      <c r="AU49" t="s">
        <v>44</v>
      </c>
      <c r="AV49" t="s">
        <v>44</v>
      </c>
      <c r="AY49" t="s">
        <v>275</v>
      </c>
      <c r="BA49" t="s">
        <v>275</v>
      </c>
      <c r="BC49" t="s">
        <v>275</v>
      </c>
      <c r="BD49" s="255" t="s">
        <v>311</v>
      </c>
      <c r="BE49" s="256" t="s">
        <v>376</v>
      </c>
      <c r="BJ49" t="s">
        <v>275</v>
      </c>
      <c r="BK49" t="s">
        <v>275</v>
      </c>
      <c r="BU49" t="s">
        <v>21</v>
      </c>
      <c r="BV49" t="s">
        <v>21</v>
      </c>
      <c r="BW49" t="s">
        <v>275</v>
      </c>
      <c r="BX49" t="s">
        <v>275</v>
      </c>
      <c r="BY49" t="s">
        <v>275</v>
      </c>
      <c r="BZ49" t="s">
        <v>285</v>
      </c>
      <c r="CE49" t="s">
        <v>527</v>
      </c>
      <c r="CF49" t="s">
        <v>527</v>
      </c>
      <c r="CI49" t="s">
        <v>376</v>
      </c>
      <c r="CJ49" t="s">
        <v>376</v>
      </c>
      <c r="CQ49" t="s">
        <v>21</v>
      </c>
      <c r="CT49" t="s">
        <v>21</v>
      </c>
      <c r="CU49" t="s">
        <v>21</v>
      </c>
      <c r="DA49" t="s">
        <v>376</v>
      </c>
      <c r="DC49" t="s">
        <v>376</v>
      </c>
      <c r="DD49" s="531" t="s">
        <v>376</v>
      </c>
      <c r="DE49" t="s">
        <v>535</v>
      </c>
      <c r="DF49" t="s">
        <v>535</v>
      </c>
      <c r="DG49" s="542" t="s">
        <v>673</v>
      </c>
    </row>
    <row r="50" spans="1:111">
      <c r="A50" s="93"/>
      <c r="C50" t="str">
        <f ca="1">IFERROR(MIN(100,ROUND(AVERAGE(SUMIFS(Data!$E:$E,Data!$B:$B,$A50,Data!$A:$A,#REF!)/(COUNTIFS(Data!$B:$B,$A50,Data!$A:$A,#REF!)*3),SQRT(AVERAGEIFS(Data!$D:$D,Data!$B:$B,$A50,Data!$A:$A,#REF!)))*100*IFERROR(VLOOKUP(MATCH($A50,INDIRECT(ADDRESS(2,38+MATCH(C$1,'Master List'!$AM$1:$XDT$1,0),1,1,"Master List")&amp;":"&amp;ADDRESS(51,38+MATCH(C$1,'Master List'!$AM$1:$XDT$1,0),1,1),TRUE),0),'Master List'!$AE$1:$AF$51,2,FALSE)+IFERROR(VLOOKUP($A50,'Master List'!$AG:$AL,6,FALSE),0),1),0)),"")</f>
        <v/>
      </c>
      <c r="D50" t="str">
        <f ca="1">IFERROR(MIN(100,ROUND(AVERAGE(SUMIFS(Data!$E:$E,Data!$B:$B,$A50,Data!$A:$A,#REF!)/(COUNTIFS(Data!$B:$B,$A50,Data!$A:$A,#REF!)*3),SQRT(AVERAGEIFS(Data!$D:$D,Data!$B:$B,$A50,Data!$A:$A,#REF!)))*100*IFERROR(VLOOKUP(MATCH($A50,INDIRECT(ADDRESS(2,38+MATCH(D$1,'Master List'!$AM$1:$XDT$1,0),1,1,"Master List")&amp;":"&amp;ADDRESS(51,38+MATCH(D$1,'Master List'!$AM$1:$XDT$1,0),1,1),TRUE),0),'Master List'!$AE$1:$AF$51,2,FALSE)+IFERROR(VLOOKUP($A50,'Master List'!$AG:$AL,6,FALSE),0),1),0)),"")</f>
        <v/>
      </c>
      <c r="E50" t="str">
        <f ca="1">IFERROR(MIN(100,ROUND(AVERAGE(SUMIFS(Data!$E:$E,Data!$B:$B,$A50,Data!$A:$A,#REF!)/(COUNTIFS(Data!$B:$B,$A50,Data!$A:$A,#REF!)*3),SQRT(AVERAGEIFS(Data!$D:$D,Data!$B:$B,$A50,Data!$A:$A,#REF!)))*100*IFERROR(VLOOKUP(MATCH($A50,INDIRECT(ADDRESS(2,38+MATCH(E$1,'Master List'!$AM$1:$XDT$1,0),1,1,"Master List")&amp;":"&amp;ADDRESS(51,38+MATCH(E$1,'Master List'!$AM$1:$XDT$1,0),1,1),TRUE),0),'Master List'!$AE$1:$AF$51,2,FALSE)+IFERROR(VLOOKUP($A50,'Master List'!$AG:$AL,6,FALSE),0),1),0)),"")</f>
        <v/>
      </c>
      <c r="F50" t="str">
        <f ca="1">IFERROR(MIN(100,ROUND(AVERAGE(SUMIFS(Data!$E:$E,Data!$B:$B,$A50,Data!$A:$A,#REF!)/(COUNTIFS(Data!$B:$B,$A50,Data!$A:$A,#REF!)*3),SQRT(AVERAGEIFS(Data!$D:$D,Data!$B:$B,$A50,Data!$A:$A,#REF!)))*100*IFERROR(VLOOKUP(MATCH($A50,INDIRECT(ADDRESS(2,38+MATCH(F$1,'Master List'!$AM$1:$XDT$1,0),1,1,"Master List")&amp;":"&amp;ADDRESS(51,38+MATCH(F$1,'Master List'!$AM$1:$XDT$1,0),1,1),TRUE),0),'Master List'!$AE$1:$AF$51,2,FALSE)+IFERROR(VLOOKUP($A50,'Master List'!$AG:$AL,6,FALSE),0),1),0)),"")</f>
        <v/>
      </c>
      <c r="G50" t="str">
        <f ca="1">IFERROR(MIN(100,ROUND(AVERAGE(SUMIFS(Data!$E:$E,Data!$B:$B,$A50,Data!$A:$A,#REF!)/(COUNTIFS(Data!$B:$B,$A50,Data!$A:$A,#REF!)*3),SQRT(AVERAGEIFS(Data!$D:$D,Data!$B:$B,$A50,Data!$A:$A,#REF!)))*100*IFERROR(VLOOKUP(MATCH($A50,INDIRECT(ADDRESS(2,38+MATCH(G$1,'Master List'!$AM$1:$XDT$1,0),1,1,"Master List")&amp;":"&amp;ADDRESS(51,38+MATCH(G$1,'Master List'!$AM$1:$XDT$1,0),1,1),TRUE),0),'Master List'!$AE$1:$AF$51,2,FALSE)+IFERROR(VLOOKUP($A50,'Master List'!$AG:$AL,6,FALSE),0),1),0)),"")</f>
        <v/>
      </c>
      <c r="H50">
        <f t="shared" ca="1" si="4"/>
        <v>-98.95</v>
      </c>
      <c r="I50">
        <f t="shared" ca="1" si="5"/>
        <v>2</v>
      </c>
      <c r="J50">
        <f t="shared" si="10"/>
        <v>0</v>
      </c>
      <c r="K50" t="str">
        <f ca="1">IFERROR(MIN(100,ROUND(AVERAGE(SUMIFS(Data!$E:$E,Data!$B:$B,$A50,Data!$A:$A,K$1)/(COUNTIFS(Data!$B:$B,$A50,Data!$A:$A,K$1)*3),SQRT(AVERAGEIFS(Data!$D:$D,Data!$B:$B,$A50,Data!$A:$A,K$1)))*100*IFERROR(VLOOKUP(MATCH($A50,INDIRECT(ADDRESS(2,38+MATCH(K$1,'Master List'!$AM$1:$XDT$1,0),1,1,"Master List")&amp;":"&amp;ADDRESS(51,38+MATCH(K$1,'Master List'!$AM$1:$XDT$1,0),1,1),TRUE),0),'Master List'!$AE$1:$AF$51,2,FALSE)+IFERROR(VLOOKUP($A50,'Master List'!$AG:$AL,6,FALSE),0),1),0)),"")</f>
        <v/>
      </c>
      <c r="L50" t="str">
        <f ca="1">IFERROR(MIN(100,ROUND(AVERAGE(SUMIFS(Data!$E:$E,Data!$B:$B,$A50,Data!$A:$A,L$1)/(COUNTIFS(Data!$B:$B,$A50,Data!$A:$A,L$1)*3),SQRT(AVERAGEIFS(Data!$D:$D,Data!$B:$B,$A50,Data!$A:$A,L$1)))*100*IFERROR(VLOOKUP(MATCH($A50,INDIRECT(ADDRESS(2,38+MATCH(L$1,'Master List'!$AM$1:$XDT$1,0),1,1,"Master List")&amp;":"&amp;ADDRESS(51,38+MATCH(L$1,'Master List'!$AM$1:$XDT$1,0),1,1),TRUE),0),'Master List'!$AE$1:$AF$51,2,FALSE)+IFERROR(VLOOKUP($A50,'Master List'!$AG:$AL,6,FALSE),0),1),0)),"")</f>
        <v/>
      </c>
      <c r="M50" t="str">
        <f ca="1">IFERROR(MIN(100,ROUND(AVERAGE(SUMIFS(Data!$E:$E,Data!$B:$B,$A50,Data!$A:$A,M$1)/(COUNTIFS(Data!$B:$B,$A50,Data!$A:$A,M$1)*3),SQRT(AVERAGEIFS(Data!$D:$D,Data!$B:$B,$A50,Data!$A:$A,M$1)))*100*IFERROR(VLOOKUP(MATCH($A50,INDIRECT(ADDRESS(2,38+MATCH(M$1,'Master List'!$AM$1:$XDT$1,0),1,1,"Master List")&amp;":"&amp;ADDRESS(51,38+MATCH(M$1,'Master List'!$AM$1:$XDT$1,0),1,1),TRUE),0),'Master List'!$AE$1:$AF$51,2,FALSE)+IFERROR(VLOOKUP($A50,'Master List'!$AG:$AL,6,FALSE),0),1),0)),"")</f>
        <v/>
      </c>
      <c r="N50" t="str">
        <f ca="1">IFERROR(MIN(100,ROUND(AVERAGE(SUMIFS(Data!$E:$E,Data!$B:$B,$A50,Data!$A:$A,N$1)/(COUNTIFS(Data!$B:$B,$A50,Data!$A:$A,N$1)*3),SQRT(AVERAGEIFS(Data!$D:$D,Data!$B:$B,$A50,Data!$A:$A,N$1)))*100*IFERROR(VLOOKUP(MATCH($A50,INDIRECT(ADDRESS(2,38+MATCH(N$1,'Master List'!$AM$1:$XDT$1,0),1,1,"Master List")&amp;":"&amp;ADDRESS(51,38+MATCH(N$1,'Master List'!$AM$1:$XDT$1,0),1,1),TRUE),0),'Master List'!$AE$1:$AF$51,2,FALSE)+IFERROR(VLOOKUP($A50,'Master List'!$AG:$AL,6,FALSE),0),1),0)),"")</f>
        <v/>
      </c>
      <c r="O50" t="str">
        <f ca="1">IFERROR(MIN(100,ROUND(AVERAGE(SUMIFS(Data!$E:$E,Data!$B:$B,$A50,Data!$A:$A,O$1)/(COUNTIFS(Data!$B:$B,$A50,Data!$A:$A,O$1)*3),SQRT(AVERAGEIFS(Data!$D:$D,Data!$B:$B,$A50,Data!$A:$A,O$1)))*100*IFERROR(VLOOKUP(MATCH($A50,INDIRECT(ADDRESS(2,38+MATCH(O$1,'Master List'!$AM$1:$XDT$1,0),1,1,"Master List")&amp;":"&amp;ADDRESS(51,38+MATCH(O$1,'Master List'!$AM$1:$XDT$1,0),1,1),TRUE),0),'Master List'!$AE$1:$AF$51,2,FALSE)+IFERROR(VLOOKUP($A50,'Master List'!$AG:$AL,6,FALSE),0),1),0)),"")</f>
        <v/>
      </c>
      <c r="P50" t="str">
        <f ca="1">IFERROR(MIN(100,ROUND(AVERAGE(SUMIFS(Data!$E:$E,Data!$B:$B,$A50,Data!$A:$A,P$1)/(COUNTIFS(Data!$B:$B,$A50,Data!$A:$A,P$1)*3),SQRT(AVERAGEIFS(Data!$D:$D,Data!$B:$B,$A50,Data!$A:$A,P$1)))*100*IFERROR(VLOOKUP(MATCH($A50,INDIRECT(ADDRESS(2,38+MATCH(P$1,'Master List'!$AM$1:$XDT$1,0),1,1,"Master List")&amp;":"&amp;ADDRESS(51,38+MATCH(P$1,'Master List'!$AM$1:$XDT$1,0),1,1),TRUE),0),'Master List'!$AE$1:$AF$51,2,FALSE)+IFERROR(VLOOKUP($A50,'Master List'!$AG:$AL,6,FALSE),0),1),0)),"")</f>
        <v/>
      </c>
      <c r="Q50" t="str">
        <f ca="1">IFERROR(MIN(100,ROUND(AVERAGE(SUMIFS(Data!$E:$E,Data!$B:$B,$A50,Data!$A:$A,Q$1)/(COUNTIFS(Data!$B:$B,$A50,Data!$A:$A,Q$1)*3),SQRT(AVERAGEIFS(Data!$D:$D,Data!$B:$B,$A50,Data!$A:$A,Q$1)))*100*IFERROR(VLOOKUP(MATCH($A50,INDIRECT(ADDRESS(2,38+MATCH(Q$1,'Master List'!$AM$1:$XDT$1,0),1,1,"Master List")&amp;":"&amp;ADDRESS(51,38+MATCH(Q$1,'Master List'!$AM$1:$XDT$1,0),1,1),TRUE),0),'Master List'!$AE$1:$AF$51,2,FALSE)+IFERROR(VLOOKUP($A50,'Master List'!$AG:$AL,6,FALSE),0),1),0)),"")</f>
        <v/>
      </c>
      <c r="R50" t="str">
        <f ca="1">IFERROR(MIN(100,ROUND(AVERAGE(SUMIFS(Data!$E:$E,Data!$B:$B,$A50,Data!$A:$A,R$1)/(COUNTIFS(Data!$B:$B,$A50,Data!$A:$A,R$1)*3),SQRT(AVERAGEIFS(Data!$D:$D,Data!$B:$B,$A50,Data!$A:$A,R$1)))*100*IFERROR(VLOOKUP(MATCH($A50,INDIRECT(ADDRESS(2,38+MATCH(R$1,'Master List'!$AM$1:$XDT$1,0),1,1,"Master List")&amp;":"&amp;ADDRESS(51,38+MATCH(R$1,'Master List'!$AM$1:$XDT$1,0),1,1),TRUE),0),'Master List'!$AE$1:$AF$51,2,FALSE)+IFERROR(VLOOKUP($A50,'Master List'!$AG:$AL,6,FALSE),0),1),0)),"")</f>
        <v/>
      </c>
      <c r="S50" t="str">
        <f ca="1">IFERROR(MIN(100,ROUND(AVERAGE(SUMIFS(Data!$E:$E,Data!$B:$B,$A50,Data!$A:$A,S$1)/(COUNTIFS(Data!$B:$B,$A50,Data!$A:$A,S$1)*3),SQRT(AVERAGEIFS(Data!$D:$D,Data!$B:$B,$A50,Data!$A:$A,S$1)))*100*IFERROR(VLOOKUP(MATCH($A50,INDIRECT(ADDRESS(2,38+MATCH(S$1,'Master List'!$AM$1:$XDT$1,0),1,1,"Master List")&amp;":"&amp;ADDRESS(51,38+MATCH(S$1,'Master List'!$AM$1:$XDT$1,0),1,1),TRUE),0),'Master List'!$AE$1:$AF$51,2,FALSE)+IFERROR(VLOOKUP($A50,'Master List'!$AG:$AL,6,FALSE),0),1),0)),"")</f>
        <v/>
      </c>
      <c r="T50" t="str">
        <f ca="1">IFERROR(MIN(100,ROUND(AVERAGE(SUMIFS(Data!$E:$E,Data!$B:$B,$A50,Data!$A:$A,T$1)/(COUNTIFS(Data!$B:$B,$A50,Data!$A:$A,T$1)*3),SQRT(AVERAGEIFS(Data!$D:$D,Data!$B:$B,$A50,Data!$A:$A,T$1)))*100*IFERROR(VLOOKUP(MATCH($A50,INDIRECT(ADDRESS(2,38+MATCH(T$1,'Master List'!$AM$1:$XDT$1,0),1,1,"Master List")&amp;":"&amp;ADDRESS(51,38+MATCH(T$1,'Master List'!$AM$1:$XDT$1,0),1,1),TRUE),0),'Master List'!$AE$1:$AF$51,2,FALSE)+IFERROR(VLOOKUP($A50,'Master List'!$AG:$AL,6,FALSE),0),1),0)),"")</f>
        <v/>
      </c>
      <c r="U50">
        <f t="shared" ca="1" si="6"/>
        <v>-98.95</v>
      </c>
      <c r="V50">
        <f t="shared" ca="1" si="7"/>
        <v>37</v>
      </c>
      <c r="W50">
        <f t="shared" si="8"/>
        <v>0</v>
      </c>
      <c r="Y50" t="str">
        <f>IFERROR(SUMIF(Data!B:B,$A50,Data!E:E)/(COUNTIF(Data!B:B,$A50)*3),"")</f>
        <v/>
      </c>
      <c r="Z50" t="str">
        <f>IFERROR(AVERAGEIF(Data!B:B,A50,Data!D:D),"")</f>
        <v/>
      </c>
      <c r="AA50" t="str">
        <f>IFERROR((COUNTIF(Data!B:B,A50)-COUNTIFS(Data!B:B,A50,Data!F:F,"N"))/COUNTIF(Data!B:B,A50),"")</f>
        <v/>
      </c>
      <c r="AB50" t="str">
        <f t="shared" si="1"/>
        <v/>
      </c>
      <c r="AC50" t="str">
        <f t="shared" si="2"/>
        <v/>
      </c>
      <c r="AD50">
        <f t="shared" si="11"/>
        <v>0</v>
      </c>
      <c r="AE50">
        <v>49</v>
      </c>
      <c r="AF50">
        <v>1</v>
      </c>
      <c r="AG50" s="332"/>
      <c r="AH50" s="333"/>
      <c r="AI50" s="510"/>
      <c r="AJ50" s="510"/>
      <c r="AK50" s="510"/>
      <c r="AL50">
        <f t="shared" si="9"/>
        <v>0</v>
      </c>
      <c r="AN50" t="s">
        <v>250</v>
      </c>
      <c r="AO50" s="157" t="s">
        <v>250</v>
      </c>
      <c r="AP50" s="161" t="s">
        <v>250</v>
      </c>
      <c r="AQ50" s="164" t="s">
        <v>250</v>
      </c>
      <c r="AR50" s="174" t="s">
        <v>250</v>
      </c>
      <c r="AS50" t="s">
        <v>250</v>
      </c>
      <c r="AT50" t="s">
        <v>285</v>
      </c>
      <c r="AU50" t="s">
        <v>285</v>
      </c>
      <c r="AV50" t="s">
        <v>285</v>
      </c>
      <c r="AY50" t="s">
        <v>44</v>
      </c>
      <c r="BA50" t="s">
        <v>285</v>
      </c>
      <c r="BC50" t="s">
        <v>285</v>
      </c>
      <c r="BD50" s="255" t="s">
        <v>275</v>
      </c>
      <c r="BE50" s="256" t="s">
        <v>311</v>
      </c>
      <c r="BJ50" t="s">
        <v>435</v>
      </c>
      <c r="BK50" t="s">
        <v>435</v>
      </c>
      <c r="BU50" t="s">
        <v>497</v>
      </c>
      <c r="BV50" t="s">
        <v>497</v>
      </c>
      <c r="BW50" t="s">
        <v>376</v>
      </c>
      <c r="BX50" t="s">
        <v>21</v>
      </c>
      <c r="BY50" t="s">
        <v>21</v>
      </c>
      <c r="BZ50" t="s">
        <v>275</v>
      </c>
      <c r="CE50" t="s">
        <v>376</v>
      </c>
      <c r="CF50" t="s">
        <v>376</v>
      </c>
      <c r="CI50" t="s">
        <v>21</v>
      </c>
      <c r="CJ50" t="s">
        <v>21</v>
      </c>
      <c r="CQ50" t="s">
        <v>376</v>
      </c>
      <c r="CT50" t="s">
        <v>376</v>
      </c>
      <c r="CU50" t="s">
        <v>376</v>
      </c>
      <c r="DA50" t="s">
        <v>602</v>
      </c>
      <c r="DC50" t="s">
        <v>535</v>
      </c>
      <c r="DD50" s="531" t="s">
        <v>535</v>
      </c>
      <c r="DE50" t="s">
        <v>668</v>
      </c>
      <c r="DF50" t="s">
        <v>669</v>
      </c>
      <c r="DG50" s="542" t="s">
        <v>535</v>
      </c>
    </row>
    <row r="51" spans="1:111">
      <c r="A51" s="93"/>
      <c r="C51" t="str">
        <f ca="1">IFERROR(MIN(100,ROUND(AVERAGE(SUMIFS(Data!$E:$E,Data!$B:$B,$A51,Data!$A:$A,#REF!)/(COUNTIFS(Data!$B:$B,$A51,Data!$A:$A,#REF!)*3),SQRT(AVERAGEIFS(Data!$D:$D,Data!$B:$B,$A51,Data!$A:$A,#REF!)))*100*IFERROR(VLOOKUP(MATCH($A51,INDIRECT(ADDRESS(2,38+MATCH(C$1,'Master List'!$AM$1:$XDT$1,0),1,1,"Master List")&amp;":"&amp;ADDRESS(51,38+MATCH(C$1,'Master List'!$AM$1:$XDT$1,0),1,1),TRUE),0),'Master List'!$AE$1:$AF$51,2,FALSE)+IFERROR(VLOOKUP($A51,'Master List'!$AG:$AL,6,FALSE),0),1),0)),"")</f>
        <v/>
      </c>
      <c r="D51" t="str">
        <f ca="1">IFERROR(MIN(100,ROUND(AVERAGE(SUMIFS(Data!$E:$E,Data!$B:$B,$A51,Data!$A:$A,#REF!)/(COUNTIFS(Data!$B:$B,$A51,Data!$A:$A,#REF!)*3),SQRT(AVERAGEIFS(Data!$D:$D,Data!$B:$B,$A51,Data!$A:$A,#REF!)))*100*IFERROR(VLOOKUP(MATCH($A51,INDIRECT(ADDRESS(2,38+MATCH(D$1,'Master List'!$AM$1:$XDT$1,0),1,1,"Master List")&amp;":"&amp;ADDRESS(51,38+MATCH(D$1,'Master List'!$AM$1:$XDT$1,0),1,1),TRUE),0),'Master List'!$AE$1:$AF$51,2,FALSE)+IFERROR(VLOOKUP($A51,'Master List'!$AG:$AL,6,FALSE),0),1),0)),"")</f>
        <v/>
      </c>
      <c r="E51" t="str">
        <f ca="1">IFERROR(MIN(100,ROUND(AVERAGE(SUMIFS(Data!$E:$E,Data!$B:$B,$A51,Data!$A:$A,#REF!)/(COUNTIFS(Data!$B:$B,$A51,Data!$A:$A,#REF!)*3),SQRT(AVERAGEIFS(Data!$D:$D,Data!$B:$B,$A51,Data!$A:$A,#REF!)))*100*IFERROR(VLOOKUP(MATCH($A51,INDIRECT(ADDRESS(2,38+MATCH(E$1,'Master List'!$AM$1:$XDT$1,0),1,1,"Master List")&amp;":"&amp;ADDRESS(51,38+MATCH(E$1,'Master List'!$AM$1:$XDT$1,0),1,1),TRUE),0),'Master List'!$AE$1:$AF$51,2,FALSE)+IFERROR(VLOOKUP($A51,'Master List'!$AG:$AL,6,FALSE),0),1),0)),"")</f>
        <v/>
      </c>
      <c r="F51" t="str">
        <f ca="1">IFERROR(MIN(100,ROUND(AVERAGE(SUMIFS(Data!$E:$E,Data!$B:$B,$A51,Data!$A:$A,#REF!)/(COUNTIFS(Data!$B:$B,$A51,Data!$A:$A,#REF!)*3),SQRT(AVERAGEIFS(Data!$D:$D,Data!$B:$B,$A51,Data!$A:$A,#REF!)))*100*IFERROR(VLOOKUP(MATCH($A51,INDIRECT(ADDRESS(2,38+MATCH(F$1,'Master List'!$AM$1:$XDT$1,0),1,1,"Master List")&amp;":"&amp;ADDRESS(51,38+MATCH(F$1,'Master List'!$AM$1:$XDT$1,0),1,1),TRUE),0),'Master List'!$AE$1:$AF$51,2,FALSE)+IFERROR(VLOOKUP($A51,'Master List'!$AG:$AL,6,FALSE),0),1),0)),"")</f>
        <v/>
      </c>
      <c r="G51" t="str">
        <f ca="1">IFERROR(MIN(100,ROUND(AVERAGE(SUMIFS(Data!$E:$E,Data!$B:$B,$A51,Data!$A:$A,#REF!)/(COUNTIFS(Data!$B:$B,$A51,Data!$A:$A,#REF!)*3),SQRT(AVERAGEIFS(Data!$D:$D,Data!$B:$B,$A51,Data!$A:$A,#REF!)))*100*IFERROR(VLOOKUP(MATCH($A51,INDIRECT(ADDRESS(2,38+MATCH(G$1,'Master List'!$AM$1:$XDT$1,0),1,1,"Master List")&amp;":"&amp;ADDRESS(51,38+MATCH(G$1,'Master List'!$AM$1:$XDT$1,0),1,1),TRUE),0),'Master List'!$AE$1:$AF$51,2,FALSE)+IFERROR(VLOOKUP($A51,'Master List'!$AG:$AL,6,FALSE),0),1),0)),"")</f>
        <v/>
      </c>
      <c r="H51">
        <f t="shared" ca="1" si="4"/>
        <v>-98.948999999999998</v>
      </c>
      <c r="I51">
        <f t="shared" ca="1" si="5"/>
        <v>1</v>
      </c>
      <c r="J51">
        <f t="shared" si="10"/>
        <v>0</v>
      </c>
      <c r="K51" t="str">
        <f ca="1">IFERROR(MIN(100,ROUND(AVERAGE(SUMIFS(Data!$E:$E,Data!$B:$B,$A51,Data!$A:$A,K$1)/(COUNTIFS(Data!$B:$B,$A51,Data!$A:$A,K$1)*3),SQRT(AVERAGEIFS(Data!$D:$D,Data!$B:$B,$A51,Data!$A:$A,K$1)))*100*IFERROR(VLOOKUP(MATCH($A51,INDIRECT(ADDRESS(2,38+MATCH(K$1,'Master List'!$AM$1:$XDT$1,0),1,1,"Master List")&amp;":"&amp;ADDRESS(51,38+MATCH(K$1,'Master List'!$AM$1:$XDT$1,0),1,1),TRUE),0),'Master List'!$AE$1:$AF$51,2,FALSE)+IFERROR(VLOOKUP($A51,'Master List'!$AG:$AL,6,FALSE),0),1),0)),"")</f>
        <v/>
      </c>
      <c r="L51" t="str">
        <f ca="1">IFERROR(MIN(100,ROUND(AVERAGE(SUMIFS(Data!$E:$E,Data!$B:$B,$A51,Data!$A:$A,L$1)/(COUNTIFS(Data!$B:$B,$A51,Data!$A:$A,L$1)*3),SQRT(AVERAGEIFS(Data!$D:$D,Data!$B:$B,$A51,Data!$A:$A,L$1)))*100*IFERROR(VLOOKUP(MATCH($A51,INDIRECT(ADDRESS(2,38+MATCH(L$1,'Master List'!$AM$1:$XDT$1,0),1,1,"Master List")&amp;":"&amp;ADDRESS(51,38+MATCH(L$1,'Master List'!$AM$1:$XDT$1,0),1,1),TRUE),0),'Master List'!$AE$1:$AF$51,2,FALSE)+IFERROR(VLOOKUP($A51,'Master List'!$AG:$AL,6,FALSE),0),1),0)),"")</f>
        <v/>
      </c>
      <c r="M51" t="str">
        <f ca="1">IFERROR(MIN(100,ROUND(AVERAGE(SUMIFS(Data!$E:$E,Data!$B:$B,$A51,Data!$A:$A,M$1)/(COUNTIFS(Data!$B:$B,$A51,Data!$A:$A,M$1)*3),SQRT(AVERAGEIFS(Data!$D:$D,Data!$B:$B,$A51,Data!$A:$A,M$1)))*100*IFERROR(VLOOKUP(MATCH($A51,INDIRECT(ADDRESS(2,38+MATCH(M$1,'Master List'!$AM$1:$XDT$1,0),1,1,"Master List")&amp;":"&amp;ADDRESS(51,38+MATCH(M$1,'Master List'!$AM$1:$XDT$1,0),1,1),TRUE),0),'Master List'!$AE$1:$AF$51,2,FALSE)+IFERROR(VLOOKUP($A51,'Master List'!$AG:$AL,6,FALSE),0),1),0)),"")</f>
        <v/>
      </c>
      <c r="N51" t="str">
        <f ca="1">IFERROR(MIN(100,ROUND(AVERAGE(SUMIFS(Data!$E:$E,Data!$B:$B,$A51,Data!$A:$A,N$1)/(COUNTIFS(Data!$B:$B,$A51,Data!$A:$A,N$1)*3),SQRT(AVERAGEIFS(Data!$D:$D,Data!$B:$B,$A51,Data!$A:$A,N$1)))*100*IFERROR(VLOOKUP(MATCH($A51,INDIRECT(ADDRESS(2,38+MATCH(N$1,'Master List'!$AM$1:$XDT$1,0),1,1,"Master List")&amp;":"&amp;ADDRESS(51,38+MATCH(N$1,'Master List'!$AM$1:$XDT$1,0),1,1),TRUE),0),'Master List'!$AE$1:$AF$51,2,FALSE)+IFERROR(VLOOKUP($A51,'Master List'!$AG:$AL,6,FALSE),0),1),0)),"")</f>
        <v/>
      </c>
      <c r="O51" t="str">
        <f ca="1">IFERROR(MIN(100,ROUND(AVERAGE(SUMIFS(Data!$E:$E,Data!$B:$B,$A51,Data!$A:$A,O$1)/(COUNTIFS(Data!$B:$B,$A51,Data!$A:$A,O$1)*3),SQRT(AVERAGEIFS(Data!$D:$D,Data!$B:$B,$A51,Data!$A:$A,O$1)))*100*IFERROR(VLOOKUP(MATCH($A51,INDIRECT(ADDRESS(2,38+MATCH(O$1,'Master List'!$AM$1:$XDT$1,0),1,1,"Master List")&amp;":"&amp;ADDRESS(51,38+MATCH(O$1,'Master List'!$AM$1:$XDT$1,0),1,1),TRUE),0),'Master List'!$AE$1:$AF$51,2,FALSE)+IFERROR(VLOOKUP($A51,'Master List'!$AG:$AL,6,FALSE),0),1),0)),"")</f>
        <v/>
      </c>
      <c r="P51" t="str">
        <f ca="1">IFERROR(MIN(100,ROUND(AVERAGE(SUMIFS(Data!$E:$E,Data!$B:$B,$A51,Data!$A:$A,P$1)/(COUNTIFS(Data!$B:$B,$A51,Data!$A:$A,P$1)*3),SQRT(AVERAGEIFS(Data!$D:$D,Data!$B:$B,$A51,Data!$A:$A,P$1)))*100*IFERROR(VLOOKUP(MATCH($A51,INDIRECT(ADDRESS(2,38+MATCH(P$1,'Master List'!$AM$1:$XDT$1,0),1,1,"Master List")&amp;":"&amp;ADDRESS(51,38+MATCH(P$1,'Master List'!$AM$1:$XDT$1,0),1,1),TRUE),0),'Master List'!$AE$1:$AF$51,2,FALSE)+IFERROR(VLOOKUP($A51,'Master List'!$AG:$AL,6,FALSE),0),1),0)),"")</f>
        <v/>
      </c>
      <c r="Q51" t="str">
        <f ca="1">IFERROR(MIN(100,ROUND(AVERAGE(SUMIFS(Data!$E:$E,Data!$B:$B,$A51,Data!$A:$A,Q$1)/(COUNTIFS(Data!$B:$B,$A51,Data!$A:$A,Q$1)*3),SQRT(AVERAGEIFS(Data!$D:$D,Data!$B:$B,$A51,Data!$A:$A,Q$1)))*100*IFERROR(VLOOKUP(MATCH($A51,INDIRECT(ADDRESS(2,38+MATCH(Q$1,'Master List'!$AM$1:$XDT$1,0),1,1,"Master List")&amp;":"&amp;ADDRESS(51,38+MATCH(Q$1,'Master List'!$AM$1:$XDT$1,0),1,1),TRUE),0),'Master List'!$AE$1:$AF$51,2,FALSE)+IFERROR(VLOOKUP($A51,'Master List'!$AG:$AL,6,FALSE),0),1),0)),"")</f>
        <v/>
      </c>
      <c r="R51" t="str">
        <f ca="1">IFERROR(MIN(100,ROUND(AVERAGE(SUMIFS(Data!$E:$E,Data!$B:$B,$A51,Data!$A:$A,R$1)/(COUNTIFS(Data!$B:$B,$A51,Data!$A:$A,R$1)*3),SQRT(AVERAGEIFS(Data!$D:$D,Data!$B:$B,$A51,Data!$A:$A,R$1)))*100*IFERROR(VLOOKUP(MATCH($A51,INDIRECT(ADDRESS(2,38+MATCH(R$1,'Master List'!$AM$1:$XDT$1,0),1,1,"Master List")&amp;":"&amp;ADDRESS(51,38+MATCH(R$1,'Master List'!$AM$1:$XDT$1,0),1,1),TRUE),0),'Master List'!$AE$1:$AF$51,2,FALSE)+IFERROR(VLOOKUP($A51,'Master List'!$AG:$AL,6,FALSE),0),1),0)),"")</f>
        <v/>
      </c>
      <c r="S51" t="str">
        <f ca="1">IFERROR(MIN(100,ROUND(AVERAGE(SUMIFS(Data!$E:$E,Data!$B:$B,$A51,Data!$A:$A,S$1)/(COUNTIFS(Data!$B:$B,$A51,Data!$A:$A,S$1)*3),SQRT(AVERAGEIFS(Data!$D:$D,Data!$B:$B,$A51,Data!$A:$A,S$1)))*100*IFERROR(VLOOKUP(MATCH($A51,INDIRECT(ADDRESS(2,38+MATCH(S$1,'Master List'!$AM$1:$XDT$1,0),1,1,"Master List")&amp;":"&amp;ADDRESS(51,38+MATCH(S$1,'Master List'!$AM$1:$XDT$1,0),1,1),TRUE),0),'Master List'!$AE$1:$AF$51,2,FALSE)+IFERROR(VLOOKUP($A51,'Master List'!$AG:$AL,6,FALSE),0),1),0)),"")</f>
        <v/>
      </c>
      <c r="T51" t="str">
        <f ca="1">IFERROR(MIN(100,ROUND(AVERAGE(SUMIFS(Data!$E:$E,Data!$B:$B,$A51,Data!$A:$A,T$1)/(COUNTIFS(Data!$B:$B,$A51,Data!$A:$A,T$1)*3),SQRT(AVERAGEIFS(Data!$D:$D,Data!$B:$B,$A51,Data!$A:$A,T$1)))*100*IFERROR(VLOOKUP(MATCH($A51,INDIRECT(ADDRESS(2,38+MATCH(T$1,'Master List'!$AM$1:$XDT$1,0),1,1,"Master List")&amp;":"&amp;ADDRESS(51,38+MATCH(T$1,'Master List'!$AM$1:$XDT$1,0),1,1),TRUE),0),'Master List'!$AE$1:$AF$51,2,FALSE)+IFERROR(VLOOKUP($A51,'Master List'!$AG:$AL,6,FALSE),0),1),0)),"")</f>
        <v/>
      </c>
      <c r="U51">
        <f t="shared" ca="1" si="6"/>
        <v>-98.948999999999998</v>
      </c>
      <c r="V51">
        <f t="shared" ca="1" si="7"/>
        <v>36</v>
      </c>
      <c r="W51">
        <f t="shared" si="8"/>
        <v>0</v>
      </c>
      <c r="Y51" t="str">
        <f>IFERROR(SUMIF(Data!B:B,$A51,Data!E:E)/(COUNTIF(Data!B:B,$A51)*3),"")</f>
        <v/>
      </c>
      <c r="Z51" t="str">
        <f>IFERROR(AVERAGEIF(Data!B:B,A51,Data!D:D),"")</f>
        <v/>
      </c>
      <c r="AA51" t="str">
        <f>IFERROR((COUNTIF(Data!B:B,A51)-COUNTIFS(Data!B:B,A51,Data!F:F,"N"))/COUNTIF(Data!B:B,A51),"")</f>
        <v/>
      </c>
      <c r="AB51" t="str">
        <f>IFERROR(ROUND(AVERAGE(Y51,SQRT(Z51))*100,0)+ROW()/1000,"")</f>
        <v/>
      </c>
      <c r="AC51" t="str">
        <f>IFERROR(RANK(AB51,$AB$2:$AB$51,0),"")</f>
        <v/>
      </c>
      <c r="AD51">
        <f t="shared" si="11"/>
        <v>0</v>
      </c>
      <c r="AE51">
        <v>50</v>
      </c>
      <c r="AF51">
        <v>1</v>
      </c>
      <c r="AG51" s="332"/>
      <c r="AH51" s="333"/>
      <c r="AI51" s="510"/>
      <c r="AJ51" s="510"/>
      <c r="AK51" s="510"/>
      <c r="AL51">
        <f t="shared" si="9"/>
        <v>0</v>
      </c>
      <c r="AN51" t="s">
        <v>311</v>
      </c>
      <c r="AO51" s="157" t="s">
        <v>311</v>
      </c>
      <c r="AP51" s="161" t="s">
        <v>311</v>
      </c>
      <c r="AQ51" s="164" t="s">
        <v>21</v>
      </c>
      <c r="AR51" s="174" t="s">
        <v>21</v>
      </c>
      <c r="AS51" t="s">
        <v>21</v>
      </c>
      <c r="AT51" t="s">
        <v>275</v>
      </c>
      <c r="AU51" t="s">
        <v>275</v>
      </c>
      <c r="AV51" t="s">
        <v>275</v>
      </c>
      <c r="AY51" t="s">
        <v>285</v>
      </c>
      <c r="BA51" t="s">
        <v>402</v>
      </c>
      <c r="BC51" t="s">
        <v>402</v>
      </c>
      <c r="BD51" s="255" t="s">
        <v>402</v>
      </c>
      <c r="BE51" s="256" t="s">
        <v>275</v>
      </c>
      <c r="BJ51" t="s">
        <v>402</v>
      </c>
      <c r="BK51" t="s">
        <v>402</v>
      </c>
      <c r="BU51" t="s">
        <v>498</v>
      </c>
      <c r="BV51" t="s">
        <v>498</v>
      </c>
      <c r="BW51" t="s">
        <v>21</v>
      </c>
      <c r="BX51" t="s">
        <v>376</v>
      </c>
      <c r="BY51" t="s">
        <v>376</v>
      </c>
      <c r="BZ51" t="s">
        <v>376</v>
      </c>
      <c r="CE51" t="s">
        <v>535</v>
      </c>
      <c r="CF51" t="s">
        <v>535</v>
      </c>
      <c r="CI51" t="s">
        <v>535</v>
      </c>
      <c r="CJ51" t="s">
        <v>535</v>
      </c>
      <c r="CQ51" t="s">
        <v>535</v>
      </c>
      <c r="CT51" t="s">
        <v>535</v>
      </c>
      <c r="CU51" t="s">
        <v>535</v>
      </c>
      <c r="DA51" t="s">
        <v>535</v>
      </c>
      <c r="DC51" t="s">
        <v>665</v>
      </c>
      <c r="DD51" s="531" t="s">
        <v>665</v>
      </c>
      <c r="DE51" t="s">
        <v>669</v>
      </c>
      <c r="DF51" t="s">
        <v>668</v>
      </c>
      <c r="DG51" s="542" t="s">
        <v>669</v>
      </c>
    </row>
    <row r="52" spans="1:111">
      <c r="A52" s="84"/>
      <c r="AG52" s="332"/>
      <c r="AH52" s="333"/>
      <c r="AI52" s="510"/>
      <c r="AJ52" s="510"/>
      <c r="AK52" s="510"/>
      <c r="AL52">
        <f t="shared" si="9"/>
        <v>0</v>
      </c>
    </row>
    <row r="53" spans="1:111">
      <c r="A53" s="84"/>
    </row>
    <row r="54" spans="1:111">
      <c r="A54" s="84"/>
    </row>
    <row r="55" spans="1:111">
      <c r="A55" s="84"/>
    </row>
    <row r="56" spans="1:111">
      <c r="A56" s="84"/>
    </row>
    <row r="57" spans="1:111">
      <c r="A57" s="84"/>
    </row>
    <row r="58" spans="1:111">
      <c r="A58" s="84"/>
    </row>
    <row r="59" spans="1:111">
      <c r="A59" s="84"/>
    </row>
    <row r="60" spans="1:111">
      <c r="A60" s="84"/>
    </row>
    <row r="61" spans="1:111">
      <c r="A61" s="84"/>
    </row>
    <row r="62" spans="1:111">
      <c r="A62" s="84"/>
    </row>
    <row r="63" spans="1:111">
      <c r="A63" s="84"/>
    </row>
    <row r="64" spans="1:111">
      <c r="A64" s="84"/>
    </row>
    <row r="65" spans="1:1">
      <c r="A65" s="84"/>
    </row>
    <row r="66" spans="1:1">
      <c r="A66" s="84"/>
    </row>
    <row r="67" spans="1:1">
      <c r="A67" s="84"/>
    </row>
    <row r="68" spans="1:1">
      <c r="A68" s="84"/>
    </row>
    <row r="69" spans="1:1">
      <c r="A69" s="84"/>
    </row>
    <row r="70" spans="1:1">
      <c r="A70" s="84"/>
    </row>
    <row r="71" spans="1:1">
      <c r="A71" s="84"/>
    </row>
    <row r="72" spans="1:1">
      <c r="A72" s="84"/>
    </row>
    <row r="73" spans="1:1">
      <c r="A73" s="84"/>
    </row>
    <row r="74" spans="1:1">
      <c r="A74" s="84"/>
    </row>
    <row r="75" spans="1:1">
      <c r="A75" s="84"/>
    </row>
    <row r="76" spans="1:1">
      <c r="A76" s="84"/>
    </row>
    <row r="77" spans="1:1">
      <c r="A77" s="84"/>
    </row>
    <row r="78" spans="1:1">
      <c r="A78" s="84"/>
    </row>
    <row r="79" spans="1:1">
      <c r="A79" s="84"/>
    </row>
    <row r="80" spans="1:1">
      <c r="A80" s="84"/>
    </row>
    <row r="81" spans="1:1">
      <c r="A81" s="84"/>
    </row>
    <row r="82" spans="1:1">
      <c r="A82" s="84"/>
    </row>
    <row r="83" spans="1:1">
      <c r="A83" s="84"/>
    </row>
    <row r="84" spans="1:1">
      <c r="A84" s="84"/>
    </row>
    <row r="85" spans="1:1">
      <c r="A85" s="84"/>
    </row>
    <row r="86" spans="1:1">
      <c r="A86" s="84"/>
    </row>
    <row r="87" spans="1:1">
      <c r="A87" s="84"/>
    </row>
    <row r="88" spans="1:1">
      <c r="A88" s="84"/>
    </row>
    <row r="89" spans="1:1">
      <c r="A89" s="8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 Sheet</vt:lpstr>
      <vt:lpstr>War History</vt:lpstr>
      <vt:lpstr>Overall Snapshot</vt:lpstr>
      <vt:lpstr>10W Snapshot</vt:lpstr>
      <vt:lpstr>Star Count</vt:lpstr>
      <vt:lpstr>Data</vt:lpstr>
      <vt:lpstr>War List</vt:lpstr>
      <vt:lpstr>Potential Kicks</vt:lpstr>
      <vt:lpstr>Master List</vt:lpstr>
      <vt:lpstr>TH8 BASES</vt:lpstr>
      <vt:lpstr>TH9 BASES</vt:lpstr>
      <vt:lpstr>TH10 BASES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&amp; Alex</dc:creator>
  <cp:lastModifiedBy>GE User</cp:lastModifiedBy>
  <dcterms:created xsi:type="dcterms:W3CDTF">2014-04-12T17:47:10Z</dcterms:created>
  <dcterms:modified xsi:type="dcterms:W3CDTF">2015-03-26T17:57:21Z</dcterms:modified>
</cp:coreProperties>
</file>